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BRIANA\PARQUES\PARQUES 2023\10. OCTUBRE\ANEXO 3. DIAG OAP 04\PUBLICACION RIESGOS\Monitoreo\"/>
    </mc:Choice>
  </mc:AlternateContent>
  <xr:revisionPtr revIDLastSave="0" documentId="13_ncr:1_{862B2290-31C4-4E50-A517-41378AEB5579}" xr6:coauthVersionLast="47" xr6:coauthVersionMax="47" xr10:uidLastSave="{00000000-0000-0000-0000-000000000000}"/>
  <bookViews>
    <workbookView xWindow="-108" yWindow="-108" windowWidth="23256" windowHeight="12456" tabRatio="742" activeTab="4" xr2:uid="{00000000-000D-0000-FFFF-FFFF00000000}"/>
  </bookViews>
  <sheets>
    <sheet name="Análisis del Contexto" sheetId="17" state="hidden" r:id="rId1"/>
    <sheet name="ACTIVOS DE INFORMACIÓN" sheetId="22" state="hidden" r:id="rId2"/>
    <sheet name="Riesgos de Gestión - Seg Infor" sheetId="19" r:id="rId3"/>
    <sheet name="Tabla Impacto" sheetId="21" state="hidden" r:id="rId4"/>
    <sheet name="Riesgos corrupción" sheetId="7" r:id="rId5"/>
    <sheet name="Impacto R. Corrupción" sheetId="24" state="hidden" r:id="rId6"/>
    <sheet name="Matriz oportunidades V_3" sheetId="14" r:id="rId7"/>
    <sheet name="DATOS OCULTOS" sheetId="16" state="hidden" r:id="rId8"/>
    <sheet name="Matriz RG-RC-RSD" sheetId="4" state="hidden" r:id="rId9"/>
    <sheet name="Control de Cambios" sheetId="23" r:id="rId10"/>
    <sheet name="Riesgos por NC-DT-AP (3)" sheetId="27" r:id="rId11"/>
  </sheets>
  <externalReferences>
    <externalReference r:id="rId12"/>
    <externalReference r:id="rId13"/>
    <externalReference r:id="rId14"/>
  </externalReferences>
  <definedNames>
    <definedName name="_xlnm._FilterDatabase" localSheetId="9" hidden="1">'Control de Cambios'!$A$5:$F$173</definedName>
    <definedName name="_xlnm._FilterDatabase" localSheetId="6" hidden="1">'Matriz oportunidades V_3'!$A$5:$BJF$69</definedName>
    <definedName name="_xlnm._FilterDatabase" localSheetId="4" hidden="1">'Riesgos corrupción'!$A$9:$CX$82</definedName>
    <definedName name="_xlnm._FilterDatabase" localSheetId="2" hidden="1">'Riesgos de Gestión - Seg Infor'!$A$8:$CY$302</definedName>
    <definedName name="Adecuada" localSheetId="0">#REF!</definedName>
    <definedName name="Adecuada" localSheetId="5">#REF!</definedName>
    <definedName name="Adecuada" localSheetId="6">#REF!</definedName>
    <definedName name="Adecuada" localSheetId="10">#N/A</definedName>
    <definedName name="Adecuada">#REF!</definedName>
    <definedName name="CAL_CATEGORIA" localSheetId="0">#REF!</definedName>
    <definedName name="CAL_CATEGORIA" localSheetId="5">#REF!</definedName>
    <definedName name="CAL_CATEGORIA" localSheetId="6">#REF!</definedName>
    <definedName name="CAL_CATEGORIA" localSheetId="10">#N/A</definedName>
    <definedName name="CAL_CATEGORIA">#REF!</definedName>
    <definedName name="CAL_EFECTIVIDAD" localSheetId="0">#REF!</definedName>
    <definedName name="CAL_EFECTIVIDAD" localSheetId="5">#REF!</definedName>
    <definedName name="CAL_EFECTIVIDAD" localSheetId="6">#REF!</definedName>
    <definedName name="CAL_EFECTIVIDAD" localSheetId="10">#N/A</definedName>
    <definedName name="CAL_EFECTIVIDAD">#REF!</definedName>
    <definedName name="CAL_ESTADO" localSheetId="0">#REF!</definedName>
    <definedName name="CAL_ESTADO" localSheetId="5">#REF!</definedName>
    <definedName name="CAL_ESTADO" localSheetId="6">#REF!</definedName>
    <definedName name="CAL_ESTADO" localSheetId="10">#N/A</definedName>
    <definedName name="CAL_ESTADO">#REF!</definedName>
    <definedName name="CAL_TIPO" localSheetId="0">#REF!</definedName>
    <definedName name="CAL_TIPO" localSheetId="5">#REF!</definedName>
    <definedName name="CAL_TIPO" localSheetId="6">#REF!</definedName>
    <definedName name="CAL_TIPO" localSheetId="10">#N/A</definedName>
    <definedName name="CAL_TIPO">#REF!</definedName>
    <definedName name="CALIFICACIÓN" localSheetId="0">#REF!</definedName>
    <definedName name="CALIFICACIÓN" localSheetId="5">#REF!</definedName>
    <definedName name="CALIFICACIÓN" localSheetId="6">#REF!</definedName>
    <definedName name="CALIFICACIÓN" localSheetId="10">#N/A</definedName>
    <definedName name="CALIFICACIÓN">#REF!</definedName>
    <definedName name="CATEGORIA" localSheetId="0">#REF!</definedName>
    <definedName name="CATEGORIA" localSheetId="5">#REF!</definedName>
    <definedName name="CATEGORIA" localSheetId="6">#REF!</definedName>
    <definedName name="CATEGORIA" localSheetId="10">#N/A</definedName>
    <definedName name="CATEGORIA">#REF!</definedName>
    <definedName name="CLASE" localSheetId="0">#REF!</definedName>
    <definedName name="CLASE" localSheetId="5">#REF!</definedName>
    <definedName name="CLASE" localSheetId="6">#REF!</definedName>
    <definedName name="CLASE" localSheetId="10">#N/A</definedName>
    <definedName name="CLASE">#REF!</definedName>
    <definedName name="Clase_Riesgo" localSheetId="0">#REF!</definedName>
    <definedName name="Clase_Riesgo" localSheetId="5">#REF!</definedName>
    <definedName name="Clase_Riesgo" localSheetId="6">#REF!</definedName>
    <definedName name="Clase_Riesgo" localSheetId="10">#N/A</definedName>
    <definedName name="Clase_Riesgo">#REF!</definedName>
    <definedName name="Clasificacion" localSheetId="5">#REF!</definedName>
    <definedName name="Clasificacion" localSheetId="10">#N/A</definedName>
    <definedName name="Clasificacion">#REF!</definedName>
    <definedName name="CLASIFICACIÓN_DEL_RIESGO" localSheetId="0">[1]Datos!$A$23:$A$30</definedName>
    <definedName name="CLASIFICACIÓN_DEL_RIESGO" localSheetId="5">#REF!</definedName>
    <definedName name="CLASIFICACIÓN_DEL_RIESGO" localSheetId="6">[2]Datos!$A$23:$A$30</definedName>
    <definedName name="CLASIFICACIÓN_DEL_RIESGO" localSheetId="10">#N/A</definedName>
    <definedName name="CLASIFICACIÓN_DEL_RIESGO">#REF!</definedName>
    <definedName name="Cuenta_con_herramienta_de_Control?_SI___15_NO___0" localSheetId="0">#REF!</definedName>
    <definedName name="Cuenta_con_herramienta_de_Control?_SI___15_NO___0" localSheetId="5">#REF!</definedName>
    <definedName name="Cuenta_con_herramienta_de_Control?_SI___15_NO___0" localSheetId="6">#REF!</definedName>
    <definedName name="Cuenta_con_herramienta_de_Control?_SI___15_NO___0" localSheetId="10">#N/A</definedName>
    <definedName name="Cuenta_con_herramienta_de_Control?_SI___15_NO___0">#REF!</definedName>
    <definedName name="Documentada" localSheetId="0">#REF!</definedName>
    <definedName name="Documentada" localSheetId="5">#REF!</definedName>
    <definedName name="Documentada" localSheetId="6">#REF!</definedName>
    <definedName name="Documentada" localSheetId="10">#N/A</definedName>
    <definedName name="Documentada">#REF!</definedName>
    <definedName name="Efectiva" localSheetId="0">#REF!</definedName>
    <definedName name="Efectiva" localSheetId="5">#REF!</definedName>
    <definedName name="Efectiva" localSheetId="6">#REF!</definedName>
    <definedName name="Efectiva" localSheetId="10">#N/A</definedName>
    <definedName name="Efectiva">#REF!</definedName>
    <definedName name="EFECTIVIDAD" localSheetId="0">#REF!</definedName>
    <definedName name="EFECTIVIDAD" localSheetId="5">#REF!</definedName>
    <definedName name="EFECTIVIDAD" localSheetId="6">#REF!</definedName>
    <definedName name="EFECTIVIDAD" localSheetId="10">#N/A</definedName>
    <definedName name="EFECTIVIDAD">#REF!</definedName>
    <definedName name="ESTADO" localSheetId="0">#REF!</definedName>
    <definedName name="ESTADO" localSheetId="5">#REF!</definedName>
    <definedName name="ESTADO" localSheetId="6">#REF!</definedName>
    <definedName name="ESTADO" localSheetId="10">#N/A</definedName>
    <definedName name="ESTADO">#REF!</definedName>
    <definedName name="Herram" localSheetId="0">#REF!</definedName>
    <definedName name="Herram" localSheetId="5">#REF!</definedName>
    <definedName name="Herram" localSheetId="6">#REF!</definedName>
    <definedName name="Herram" localSheetId="10">#N/A</definedName>
    <definedName name="Herram">#REF!</definedName>
    <definedName name="HerramControl" localSheetId="0">#REF!</definedName>
    <definedName name="HerramControl" localSheetId="5">#REF!</definedName>
    <definedName name="HerramControl" localSheetId="6">#REF!</definedName>
    <definedName name="HerramControl" localSheetId="10">#N/A</definedName>
    <definedName name="HerramControl">#REF!</definedName>
    <definedName name="Herramientas" localSheetId="0">#REF!</definedName>
    <definedName name="Herramientas" localSheetId="5">#REF!</definedName>
    <definedName name="Herramientas" localSheetId="6">#REF!</definedName>
    <definedName name="Herramientas" localSheetId="10">#N/A</definedName>
    <definedName name="Herramientas">#REF!</definedName>
    <definedName name="Identificación" localSheetId="0">#REF!</definedName>
    <definedName name="Identificación" localSheetId="5">#REF!</definedName>
    <definedName name="Identificación" localSheetId="6">#REF!</definedName>
    <definedName name="Identificación" localSheetId="10">#N/A</definedName>
    <definedName name="Identificación">#REF!</definedName>
    <definedName name="IMPACTO" localSheetId="0">#REF!</definedName>
    <definedName name="IMPACTO" localSheetId="5">#REF!</definedName>
    <definedName name="IMPACTO" localSheetId="6">#REF!</definedName>
    <definedName name="IMPACTO" localSheetId="10">#N/A</definedName>
    <definedName name="IMPACTO">#REF!</definedName>
    <definedName name="Naturaleza" localSheetId="0">#REF!</definedName>
    <definedName name="Naturaleza" localSheetId="5">#REF!</definedName>
    <definedName name="Naturaleza" localSheetId="6">#REF!</definedName>
    <definedName name="Naturaleza" localSheetId="10">#N/A</definedName>
    <definedName name="Naturaleza">#REF!</definedName>
    <definedName name="OBJETIVO" localSheetId="5">#REF!</definedName>
    <definedName name="OBJETIVO" localSheetId="6">#REF!</definedName>
    <definedName name="OBJETIVO" localSheetId="10">#N/A</definedName>
    <definedName name="OBJETIVO">#REF!</definedName>
    <definedName name="PROBABILIDAD" localSheetId="0">#REF!</definedName>
    <definedName name="PROBABILIDAD" localSheetId="5">#REF!</definedName>
    <definedName name="PROBABILIDAD" localSheetId="6">#REF!</definedName>
    <definedName name="PROBABILIDAD" localSheetId="10">#N/A</definedName>
    <definedName name="PROBABILIDAD">#REF!</definedName>
    <definedName name="Proceso" localSheetId="0">#REF!</definedName>
    <definedName name="Proceso" localSheetId="5">#REF!</definedName>
    <definedName name="Proceso" localSheetId="6">#REF!</definedName>
    <definedName name="Proceso" localSheetId="10">#N/A</definedName>
    <definedName name="Proceso">#REF!</definedName>
    <definedName name="PROCESOS" localSheetId="0">[1]Datos!$A$2:$A$14</definedName>
    <definedName name="PROCESOS" localSheetId="5">#REF!</definedName>
    <definedName name="PROCESOS" localSheetId="6">[2]Datos!$A$2:$A$14</definedName>
    <definedName name="PROCESOS" localSheetId="10">#N/A</definedName>
    <definedName name="PROCESOS">#REF!</definedName>
    <definedName name="Score" localSheetId="0">#REF!</definedName>
    <definedName name="Score" localSheetId="5">#REF!</definedName>
    <definedName name="Score" localSheetId="6">#REF!</definedName>
    <definedName name="Score" localSheetId="10">#N/A</definedName>
    <definedName name="Score">#REF!</definedName>
    <definedName name="Seguimiento" localSheetId="0">#REF!</definedName>
    <definedName name="Seguimiento" localSheetId="5">#REF!</definedName>
    <definedName name="Seguimiento" localSheetId="6">#REF!</definedName>
    <definedName name="Seguimiento" localSheetId="10">#N/A</definedName>
    <definedName name="Seguimiento">#REF!</definedName>
    <definedName name="Sub_proceso" localSheetId="0">#REF!</definedName>
    <definedName name="Sub_proceso" localSheetId="5">#REF!</definedName>
    <definedName name="Sub_proceso" localSheetId="6">#REF!</definedName>
    <definedName name="Sub_proceso" localSheetId="10">#N/A</definedName>
    <definedName name="Sub_proceso">#REF!</definedName>
    <definedName name="TIPO" localSheetId="0">[1]Datos!$A$17:$A$19</definedName>
    <definedName name="TIPO" localSheetId="5">#REF!</definedName>
    <definedName name="TIPO" localSheetId="6">#REF!</definedName>
    <definedName name="TIPO" localSheetId="10">#N/A</definedName>
    <definedName name="TIPO">#REF!</definedName>
  </definedNames>
  <calcPr calcId="191029"/>
  <pivotCaches>
    <pivotCache cacheId="0" r:id="rId15"/>
  </pivotCaches>
</workbook>
</file>

<file path=xl/calcChain.xml><?xml version="1.0" encoding="utf-8"?>
<calcChain xmlns="http://schemas.openxmlformats.org/spreadsheetml/2006/main">
  <c r="BD79" i="7" l="1"/>
  <c r="BI79" i="7" s="1"/>
  <c r="BD78" i="7"/>
  <c r="BI78" i="7" s="1"/>
  <c r="R155" i="19"/>
  <c r="BJ78" i="7" l="1"/>
  <c r="BD54" i="7"/>
  <c r="BI54" i="7" s="1"/>
  <c r="BD53" i="7"/>
  <c r="BI53" i="7" s="1"/>
  <c r="BD52" i="7"/>
  <c r="BI52" i="7" s="1"/>
  <c r="BD51" i="7"/>
  <c r="BI51" i="7" s="1"/>
  <c r="BD50" i="7"/>
  <c r="BI50" i="7" s="1"/>
  <c r="BD49" i="7"/>
  <c r="BI49" i="7" s="1"/>
  <c r="BD48" i="7"/>
  <c r="BI48" i="7" s="1"/>
  <c r="BD47" i="7"/>
  <c r="BI47" i="7" s="1"/>
  <c r="BJ47" i="7" l="1"/>
  <c r="CE244" i="19" l="1"/>
  <c r="CE243" i="19"/>
  <c r="R83" i="19" l="1"/>
  <c r="R77" i="19"/>
  <c r="R71" i="19"/>
  <c r="R65" i="19"/>
  <c r="R59" i="19"/>
  <c r="BD64" i="7"/>
  <c r="R284" i="19" l="1"/>
  <c r="U284" i="19"/>
  <c r="L284" i="19"/>
  <c r="U283" i="19"/>
  <c r="R283" i="19"/>
  <c r="L283" i="19"/>
  <c r="U282" i="19"/>
  <c r="R282" i="19"/>
  <c r="L282" i="19"/>
  <c r="U281" i="19"/>
  <c r="R281" i="19"/>
  <c r="L281" i="19"/>
  <c r="U280" i="19"/>
  <c r="R280" i="19"/>
  <c r="L280" i="19"/>
  <c r="U279" i="19"/>
  <c r="R279" i="19"/>
  <c r="M279" i="19"/>
  <c r="N279" i="19" s="1"/>
  <c r="L279" i="19"/>
  <c r="I279" i="19"/>
  <c r="J279" i="19" s="1"/>
  <c r="U290" i="19"/>
  <c r="R290" i="19"/>
  <c r="L290" i="19"/>
  <c r="U289" i="19"/>
  <c r="R289" i="19"/>
  <c r="L289" i="19"/>
  <c r="U288" i="19"/>
  <c r="R288" i="19"/>
  <c r="L288" i="19"/>
  <c r="U287" i="19"/>
  <c r="R287" i="19"/>
  <c r="L287" i="19"/>
  <c r="U286" i="19"/>
  <c r="R286" i="19"/>
  <c r="L286" i="19"/>
  <c r="U285" i="19"/>
  <c r="R285" i="19"/>
  <c r="M285" i="19"/>
  <c r="N285" i="19" s="1"/>
  <c r="L285" i="19"/>
  <c r="I285" i="19"/>
  <c r="J285" i="19" s="1"/>
  <c r="U302" i="19"/>
  <c r="R302" i="19"/>
  <c r="L302" i="19"/>
  <c r="U301" i="19"/>
  <c r="R301" i="19"/>
  <c r="L301" i="19"/>
  <c r="U300" i="19"/>
  <c r="R300" i="19"/>
  <c r="L300" i="19"/>
  <c r="U299" i="19"/>
  <c r="R299" i="19"/>
  <c r="L299" i="19"/>
  <c r="U298" i="19"/>
  <c r="R298" i="19"/>
  <c r="L298" i="19"/>
  <c r="U297" i="19"/>
  <c r="R297" i="19"/>
  <c r="AC297" i="19" s="1"/>
  <c r="AB297" i="19" s="1"/>
  <c r="M297" i="19"/>
  <c r="N297" i="19" s="1"/>
  <c r="L297" i="19"/>
  <c r="I297" i="19"/>
  <c r="J297" i="19" s="1"/>
  <c r="I291" i="19"/>
  <c r="J291" i="19" s="1"/>
  <c r="L291" i="19"/>
  <c r="M291" i="19"/>
  <c r="R291" i="19"/>
  <c r="U291" i="19"/>
  <c r="L292" i="19"/>
  <c r="R292" i="19"/>
  <c r="U292" i="19"/>
  <c r="L293" i="19"/>
  <c r="R293" i="19"/>
  <c r="U293" i="19"/>
  <c r="L294" i="19"/>
  <c r="R294" i="19"/>
  <c r="U294" i="19"/>
  <c r="L295" i="19"/>
  <c r="R295" i="19"/>
  <c r="U295" i="19"/>
  <c r="L296" i="19"/>
  <c r="R296" i="19"/>
  <c r="U296" i="19"/>
  <c r="R634" i="24"/>
  <c r="M634" i="24"/>
  <c r="H634" i="24"/>
  <c r="C634" i="24"/>
  <c r="R633" i="24"/>
  <c r="R635" i="24" s="1"/>
  <c r="M633" i="24"/>
  <c r="M635" i="24" s="1"/>
  <c r="H633" i="24"/>
  <c r="H635" i="24" s="1"/>
  <c r="C633" i="24"/>
  <c r="C635" i="24" s="1"/>
  <c r="BI81" i="7"/>
  <c r="BJ81" i="7" s="1"/>
  <c r="C599" i="24"/>
  <c r="C598" i="24"/>
  <c r="C600" i="24" s="1"/>
  <c r="H563" i="24"/>
  <c r="C563" i="24"/>
  <c r="H562" i="24"/>
  <c r="H564" i="24" s="1"/>
  <c r="C562" i="24"/>
  <c r="C564" i="24" s="1"/>
  <c r="H527" i="24"/>
  <c r="C527" i="24"/>
  <c r="H526" i="24"/>
  <c r="H528" i="24" s="1"/>
  <c r="C526" i="24"/>
  <c r="C528" i="24" s="1"/>
  <c r="Y291" i="19" l="1"/>
  <c r="AA291" i="19" s="1"/>
  <c r="Y292" i="19" s="1"/>
  <c r="AC284" i="19"/>
  <c r="AB284" i="19" s="1"/>
  <c r="AC300" i="19"/>
  <c r="AB300" i="19" s="1"/>
  <c r="AC288" i="19"/>
  <c r="AB288" i="19" s="1"/>
  <c r="Y287" i="19"/>
  <c r="AA287" i="19" s="1"/>
  <c r="Y290" i="19"/>
  <c r="AA290" i="19" s="1"/>
  <c r="AC302" i="19"/>
  <c r="AB302" i="19" s="1"/>
  <c r="AC289" i="19"/>
  <c r="AB289" i="19" s="1"/>
  <c r="Y301" i="19"/>
  <c r="AA301" i="19" s="1"/>
  <c r="O291" i="19"/>
  <c r="Y297" i="19"/>
  <c r="AA297" i="19" s="1"/>
  <c r="Y288" i="19"/>
  <c r="Z288" i="19" s="1"/>
  <c r="Y300" i="19"/>
  <c r="AA300" i="19" s="1"/>
  <c r="AC299" i="19"/>
  <c r="AB299" i="19" s="1"/>
  <c r="Y299" i="19"/>
  <c r="AC290" i="19"/>
  <c r="AB290" i="19" s="1"/>
  <c r="Y289" i="19"/>
  <c r="AA289" i="19" s="1"/>
  <c r="Y298" i="19"/>
  <c r="AC298" i="19"/>
  <c r="AB298" i="19" s="1"/>
  <c r="AC301" i="19"/>
  <c r="AB301" i="19" s="1"/>
  <c r="AC285" i="19"/>
  <c r="AB285" i="19" s="1"/>
  <c r="AC283" i="19"/>
  <c r="AB283" i="19" s="1"/>
  <c r="Y284" i="19"/>
  <c r="AA284" i="19" s="1"/>
  <c r="Y283" i="19"/>
  <c r="AA283" i="19" s="1"/>
  <c r="AC279" i="19"/>
  <c r="AB279" i="19" s="1"/>
  <c r="O279" i="19"/>
  <c r="Y279" i="19"/>
  <c r="O285" i="19"/>
  <c r="AC287" i="19"/>
  <c r="AB287" i="19" s="1"/>
  <c r="Y285" i="19"/>
  <c r="O297" i="19"/>
  <c r="Y302" i="19"/>
  <c r="AC295" i="19"/>
  <c r="AB295" i="19" s="1"/>
  <c r="Y294" i="19"/>
  <c r="AA294" i="19" s="1"/>
  <c r="AC294" i="19"/>
  <c r="AB294" i="19" s="1"/>
  <c r="Y295" i="19"/>
  <c r="Z295" i="19" s="1"/>
  <c r="N291" i="19"/>
  <c r="AC291" i="19" s="1"/>
  <c r="AB291" i="19" s="1"/>
  <c r="Y296" i="19"/>
  <c r="AC296" i="19"/>
  <c r="AB296" i="19" s="1"/>
  <c r="H492" i="24"/>
  <c r="H491" i="24"/>
  <c r="H493" i="24" s="1"/>
  <c r="C492" i="24"/>
  <c r="C491" i="24"/>
  <c r="C493" i="24" s="1"/>
  <c r="AC292" i="19" l="1"/>
  <c r="AB292" i="19" s="1"/>
  <c r="AC293" i="19"/>
  <c r="AB293" i="19" s="1"/>
  <c r="Z291" i="19"/>
  <c r="AD288" i="19"/>
  <c r="Z287" i="19"/>
  <c r="AD287" i="19" s="1"/>
  <c r="Z290" i="19"/>
  <c r="AD290" i="19" s="1"/>
  <c r="AA288" i="19"/>
  <c r="Z297" i="19"/>
  <c r="AD297" i="19" s="1"/>
  <c r="Z301" i="19"/>
  <c r="AD301" i="19" s="1"/>
  <c r="Z284" i="19"/>
  <c r="AD284" i="19" s="1"/>
  <c r="Z300" i="19"/>
  <c r="AD300" i="19" s="1"/>
  <c r="Z289" i="19"/>
  <c r="AD289" i="19" s="1"/>
  <c r="AA298" i="19"/>
  <c r="Z298" i="19"/>
  <c r="AD298" i="19" s="1"/>
  <c r="AA299" i="19"/>
  <c r="Z299" i="19"/>
  <c r="AD299" i="19" s="1"/>
  <c r="AD295" i="19"/>
  <c r="AC280" i="19"/>
  <c r="AC281" i="19" s="1"/>
  <c r="AB281" i="19" s="1"/>
  <c r="Z283" i="19"/>
  <c r="AD283" i="19" s="1"/>
  <c r="AA279" i="19"/>
  <c r="Y280" i="19" s="1"/>
  <c r="Z279" i="19"/>
  <c r="AD279" i="19" s="1"/>
  <c r="AA285" i="19"/>
  <c r="Y286" i="19" s="1"/>
  <c r="AA286" i="19" s="1"/>
  <c r="Z285" i="19"/>
  <c r="AD285" i="19" s="1"/>
  <c r="AA302" i="19"/>
  <c r="Z302" i="19"/>
  <c r="AD302" i="19" s="1"/>
  <c r="AA295" i="19"/>
  <c r="Z294" i="19"/>
  <c r="AD294" i="19" s="1"/>
  <c r="AD291" i="19"/>
  <c r="Z296" i="19"/>
  <c r="AD296" i="19" s="1"/>
  <c r="AA296" i="19"/>
  <c r="Z292" i="19"/>
  <c r="AD292" i="19" s="1"/>
  <c r="AA292" i="19"/>
  <c r="Y293" i="19" s="1"/>
  <c r="Z293" i="19" s="1"/>
  <c r="BD41" i="7"/>
  <c r="BI41" i="7" s="1"/>
  <c r="BI40" i="7"/>
  <c r="Z286" i="19" l="1"/>
  <c r="AD293" i="19"/>
  <c r="AA293" i="19"/>
  <c r="AB280" i="19"/>
  <c r="AC282" i="19"/>
  <c r="AB282" i="19" s="1"/>
  <c r="Z280" i="19"/>
  <c r="AD280" i="19" s="1"/>
  <c r="AA280" i="19"/>
  <c r="Y281" i="19" s="1"/>
  <c r="BJ40" i="7"/>
  <c r="AA281" i="19" l="1"/>
  <c r="Y282" i="19" s="1"/>
  <c r="Z281" i="19"/>
  <c r="AD281" i="19" s="1"/>
  <c r="H247" i="24"/>
  <c r="H246" i="24"/>
  <c r="H248" i="24" s="1"/>
  <c r="BI77" i="7"/>
  <c r="BI76" i="7"/>
  <c r="BI75" i="7"/>
  <c r="BI74" i="7"/>
  <c r="Z282" i="19" l="1"/>
  <c r="AD282" i="19" s="1"/>
  <c r="AA282" i="19"/>
  <c r="BJ74" i="7"/>
  <c r="BI24" i="7"/>
  <c r="BI73" i="7" l="1"/>
  <c r="U272" i="19" l="1"/>
  <c r="R272" i="19"/>
  <c r="L272" i="19"/>
  <c r="U271" i="19"/>
  <c r="R271" i="19"/>
  <c r="L271" i="19"/>
  <c r="U270" i="19"/>
  <c r="R270" i="19"/>
  <c r="L270" i="19"/>
  <c r="U269" i="19"/>
  <c r="R269" i="19"/>
  <c r="L269" i="19"/>
  <c r="U268" i="19"/>
  <c r="R268" i="19"/>
  <c r="L268" i="19"/>
  <c r="U267" i="19"/>
  <c r="R267" i="19"/>
  <c r="M267" i="19"/>
  <c r="N267" i="19" s="1"/>
  <c r="L267" i="19"/>
  <c r="I267" i="19"/>
  <c r="U266" i="19"/>
  <c r="R266" i="19"/>
  <c r="L266" i="19"/>
  <c r="U265" i="19"/>
  <c r="R265" i="19"/>
  <c r="L265" i="19"/>
  <c r="U264" i="19"/>
  <c r="R264" i="19"/>
  <c r="L264" i="19"/>
  <c r="U263" i="19"/>
  <c r="R263" i="19"/>
  <c r="L263" i="19"/>
  <c r="U262" i="19"/>
  <c r="R262" i="19"/>
  <c r="L262" i="19"/>
  <c r="U261" i="19"/>
  <c r="R261" i="19"/>
  <c r="M261" i="19"/>
  <c r="N261" i="19" s="1"/>
  <c r="L261" i="19"/>
  <c r="I261" i="19"/>
  <c r="J261" i="19" s="1"/>
  <c r="U278" i="19"/>
  <c r="R278" i="19"/>
  <c r="L278" i="19"/>
  <c r="U277" i="19"/>
  <c r="R277" i="19"/>
  <c r="L277" i="19"/>
  <c r="U276" i="19"/>
  <c r="R276" i="19"/>
  <c r="L276" i="19"/>
  <c r="U275" i="19"/>
  <c r="R275" i="19"/>
  <c r="L275" i="19"/>
  <c r="U274" i="19"/>
  <c r="R274" i="19"/>
  <c r="L274" i="19"/>
  <c r="U273" i="19"/>
  <c r="R273" i="19"/>
  <c r="M273" i="19"/>
  <c r="N273" i="19" s="1"/>
  <c r="L273" i="19"/>
  <c r="I273" i="19"/>
  <c r="J273" i="19" s="1"/>
  <c r="U260" i="19"/>
  <c r="R260" i="19"/>
  <c r="L260" i="19"/>
  <c r="U259" i="19"/>
  <c r="R259" i="19"/>
  <c r="L259" i="19"/>
  <c r="U258" i="19"/>
  <c r="R258" i="19"/>
  <c r="L258" i="19"/>
  <c r="U257" i="19"/>
  <c r="R257" i="19"/>
  <c r="L257" i="19"/>
  <c r="U256" i="19"/>
  <c r="R256" i="19"/>
  <c r="L256" i="19"/>
  <c r="U255" i="19"/>
  <c r="R255" i="19"/>
  <c r="M255" i="19"/>
  <c r="N255" i="19" s="1"/>
  <c r="L255" i="19"/>
  <c r="I255" i="19"/>
  <c r="J255" i="19" s="1"/>
  <c r="M457" i="24"/>
  <c r="H457" i="24"/>
  <c r="C457" i="24"/>
  <c r="M456" i="24"/>
  <c r="M458" i="24" s="1"/>
  <c r="H456" i="24"/>
  <c r="H458" i="24" s="1"/>
  <c r="C456" i="24"/>
  <c r="C458" i="24" s="1"/>
  <c r="H422" i="24"/>
  <c r="C422" i="24"/>
  <c r="H421" i="24"/>
  <c r="H423" i="24" s="1"/>
  <c r="C421" i="24"/>
  <c r="C423" i="24" s="1"/>
  <c r="H387" i="24"/>
  <c r="C387" i="24"/>
  <c r="H386" i="24"/>
  <c r="H388" i="24" s="1"/>
  <c r="C386" i="24"/>
  <c r="C388" i="24" s="1"/>
  <c r="H352" i="24"/>
  <c r="C352" i="24"/>
  <c r="H351" i="24"/>
  <c r="H353" i="24" s="1"/>
  <c r="C351" i="24"/>
  <c r="C353" i="24" s="1"/>
  <c r="H317" i="24"/>
  <c r="C317" i="24"/>
  <c r="H316" i="24"/>
  <c r="H318" i="24" s="1"/>
  <c r="C316" i="24"/>
  <c r="C318" i="24" s="1"/>
  <c r="C282" i="24"/>
  <c r="C281" i="24"/>
  <c r="C283" i="24" s="1"/>
  <c r="R247" i="24"/>
  <c r="M247" i="24"/>
  <c r="C247" i="24"/>
  <c r="R246" i="24"/>
  <c r="R248" i="24" s="1"/>
  <c r="M246" i="24"/>
  <c r="M248" i="24" s="1"/>
  <c r="C246" i="24"/>
  <c r="C248" i="24" s="1"/>
  <c r="H212" i="24"/>
  <c r="C212" i="24"/>
  <c r="H211" i="24"/>
  <c r="H213" i="24" s="1"/>
  <c r="C211" i="24"/>
  <c r="C213" i="24" s="1"/>
  <c r="C176" i="24"/>
  <c r="C175" i="24"/>
  <c r="C177" i="24" s="1"/>
  <c r="M140" i="24"/>
  <c r="H140" i="24"/>
  <c r="C140" i="24"/>
  <c r="M139" i="24"/>
  <c r="M141" i="24" s="1"/>
  <c r="H139" i="24"/>
  <c r="H141" i="24" s="1"/>
  <c r="C139" i="24"/>
  <c r="C141" i="24" s="1"/>
  <c r="H104" i="24"/>
  <c r="C104" i="24"/>
  <c r="H103" i="24"/>
  <c r="H105" i="24" s="1"/>
  <c r="C103" i="24"/>
  <c r="C105" i="24" s="1"/>
  <c r="H68" i="24"/>
  <c r="C68" i="24"/>
  <c r="H67" i="24"/>
  <c r="H69" i="24" s="1"/>
  <c r="C67" i="24"/>
  <c r="C69" i="24" s="1"/>
  <c r="H32" i="24"/>
  <c r="C32" i="24"/>
  <c r="H31" i="24"/>
  <c r="H33" i="24" s="1"/>
  <c r="C31" i="24"/>
  <c r="C33" i="24" s="1"/>
  <c r="BI66" i="7"/>
  <c r="BJ66" i="7" s="1"/>
  <c r="BI67" i="7"/>
  <c r="BJ67" i="7" s="1"/>
  <c r="BI68" i="7"/>
  <c r="BJ68" i="7" s="1"/>
  <c r="BI69" i="7"/>
  <c r="BJ69" i="7" s="1"/>
  <c r="BI70" i="7"/>
  <c r="BJ70" i="7" s="1"/>
  <c r="BI71" i="7"/>
  <c r="BJ71" i="7" s="1"/>
  <c r="BI72" i="7"/>
  <c r="BJ72" i="7" s="1"/>
  <c r="BI61" i="7"/>
  <c r="BJ61" i="7" s="1"/>
  <c r="BI57" i="7"/>
  <c r="BI58" i="7"/>
  <c r="BJ58" i="7" s="1"/>
  <c r="BI59" i="7"/>
  <c r="BJ59" i="7" s="1"/>
  <c r="BI60" i="7"/>
  <c r="BJ60" i="7" s="1"/>
  <c r="BI10" i="7"/>
  <c r="BI11" i="7"/>
  <c r="BI12" i="7"/>
  <c r="BI13" i="7"/>
  <c r="BI14" i="7"/>
  <c r="BI15" i="7"/>
  <c r="BJ15" i="7" s="1"/>
  <c r="BI17" i="7"/>
  <c r="BJ17" i="7" s="1"/>
  <c r="BI18" i="7"/>
  <c r="BI19" i="7"/>
  <c r="BI20" i="7"/>
  <c r="BJ20" i="7" s="1"/>
  <c r="BI21" i="7"/>
  <c r="BJ21" i="7" s="1"/>
  <c r="BI22" i="7"/>
  <c r="BI23" i="7"/>
  <c r="BI25" i="7"/>
  <c r="BJ25" i="7" s="1"/>
  <c r="BI26" i="7"/>
  <c r="BJ26" i="7" s="1"/>
  <c r="BI27" i="7"/>
  <c r="BJ27" i="7" s="1"/>
  <c r="BI28" i="7"/>
  <c r="BJ28" i="7" s="1"/>
  <c r="BI29" i="7"/>
  <c r="BJ29" i="7" s="1"/>
  <c r="BI30" i="7"/>
  <c r="BJ30" i="7" s="1"/>
  <c r="BI31" i="7"/>
  <c r="BJ31" i="7" s="1"/>
  <c r="BI32" i="7"/>
  <c r="BJ32" i="7" s="1"/>
  <c r="BI33" i="7"/>
  <c r="BJ33" i="7" s="1"/>
  <c r="BI36" i="7"/>
  <c r="BJ36" i="7" s="1"/>
  <c r="BI37" i="7"/>
  <c r="BJ37" i="7" s="1"/>
  <c r="BI38" i="7"/>
  <c r="BJ38" i="7" s="1"/>
  <c r="BI39" i="7"/>
  <c r="BJ39" i="7" s="1"/>
  <c r="BI42" i="7"/>
  <c r="BJ42" i="7" s="1"/>
  <c r="BI43" i="7"/>
  <c r="BJ43" i="7" s="1"/>
  <c r="BI44" i="7"/>
  <c r="BJ44" i="7" s="1"/>
  <c r="BI45" i="7"/>
  <c r="BI46" i="7"/>
  <c r="BJ46" i="7" s="1"/>
  <c r="BI55" i="7"/>
  <c r="BJ55" i="7" s="1"/>
  <c r="BI56" i="7"/>
  <c r="BD35" i="7"/>
  <c r="BI35" i="7" s="1"/>
  <c r="BJ35" i="7" s="1"/>
  <c r="BD34" i="7"/>
  <c r="BI34" i="7" s="1"/>
  <c r="BJ34" i="7" s="1"/>
  <c r="U254" i="19"/>
  <c r="R254" i="19"/>
  <c r="L254" i="19"/>
  <c r="U253" i="19"/>
  <c r="R253" i="19"/>
  <c r="L253" i="19"/>
  <c r="U252" i="19"/>
  <c r="R252" i="19"/>
  <c r="L252" i="19"/>
  <c r="U251" i="19"/>
  <c r="R251" i="19"/>
  <c r="L251" i="19"/>
  <c r="U250" i="19"/>
  <c r="R250" i="19"/>
  <c r="L250" i="19"/>
  <c r="U249" i="19"/>
  <c r="R249" i="19"/>
  <c r="M249" i="19"/>
  <c r="N249" i="19" s="1"/>
  <c r="L249" i="19"/>
  <c r="I249" i="19"/>
  <c r="J249" i="19" s="1"/>
  <c r="U248" i="19"/>
  <c r="R248" i="19"/>
  <c r="L248" i="19"/>
  <c r="U247" i="19"/>
  <c r="R247" i="19"/>
  <c r="L247" i="19"/>
  <c r="U246" i="19"/>
  <c r="R246" i="19"/>
  <c r="L246" i="19"/>
  <c r="U245" i="19"/>
  <c r="R245" i="19"/>
  <c r="L245" i="19"/>
  <c r="U244" i="19"/>
  <c r="R244" i="19"/>
  <c r="L244" i="19"/>
  <c r="U243" i="19"/>
  <c r="R243" i="19"/>
  <c r="M243" i="19"/>
  <c r="N243" i="19" s="1"/>
  <c r="L243" i="19"/>
  <c r="I243" i="19"/>
  <c r="J243" i="19" s="1"/>
  <c r="U242" i="19"/>
  <c r="R242" i="19"/>
  <c r="L242" i="19"/>
  <c r="U241" i="19"/>
  <c r="R241" i="19"/>
  <c r="L241" i="19"/>
  <c r="U240" i="19"/>
  <c r="R240" i="19"/>
  <c r="L240" i="19"/>
  <c r="U239" i="19"/>
  <c r="R239" i="19"/>
  <c r="L239" i="19"/>
  <c r="U238" i="19"/>
  <c r="R238" i="19"/>
  <c r="L238" i="19"/>
  <c r="U237" i="19"/>
  <c r="R237" i="19"/>
  <c r="M237" i="19"/>
  <c r="N237" i="19" s="1"/>
  <c r="L237" i="19"/>
  <c r="I237" i="19"/>
  <c r="J237" i="19" s="1"/>
  <c r="U236" i="19"/>
  <c r="R236" i="19"/>
  <c r="L236" i="19"/>
  <c r="U235" i="19"/>
  <c r="R235" i="19"/>
  <c r="L235" i="19"/>
  <c r="U234" i="19"/>
  <c r="R234" i="19"/>
  <c r="L234" i="19"/>
  <c r="U233" i="19"/>
  <c r="R233" i="19"/>
  <c r="L233" i="19"/>
  <c r="U232" i="19"/>
  <c r="R232" i="19"/>
  <c r="L232" i="19"/>
  <c r="U231" i="19"/>
  <c r="R231" i="19"/>
  <c r="M231" i="19"/>
  <c r="N231" i="19" s="1"/>
  <c r="L231" i="19"/>
  <c r="I231" i="19"/>
  <c r="J231" i="19" s="1"/>
  <c r="U230" i="19"/>
  <c r="R230" i="19"/>
  <c r="L230" i="19"/>
  <c r="U229" i="19"/>
  <c r="R229" i="19"/>
  <c r="L229" i="19"/>
  <c r="U228" i="19"/>
  <c r="R228" i="19"/>
  <c r="L228" i="19"/>
  <c r="U227" i="19"/>
  <c r="R227" i="19"/>
  <c r="L227" i="19"/>
  <c r="U226" i="19"/>
  <c r="R226" i="19"/>
  <c r="L226" i="19"/>
  <c r="U225" i="19"/>
  <c r="R225" i="19"/>
  <c r="M225" i="19"/>
  <c r="L225" i="19"/>
  <c r="I225" i="19"/>
  <c r="J225" i="19" s="1"/>
  <c r="U224" i="19"/>
  <c r="R224" i="19"/>
  <c r="L224" i="19"/>
  <c r="U223" i="19"/>
  <c r="R223" i="19"/>
  <c r="L223" i="19"/>
  <c r="U222" i="19"/>
  <c r="R222" i="19"/>
  <c r="L222" i="19"/>
  <c r="U221" i="19"/>
  <c r="R221" i="19"/>
  <c r="L221" i="19"/>
  <c r="U220" i="19"/>
  <c r="R220" i="19"/>
  <c r="L220" i="19"/>
  <c r="U219" i="19"/>
  <c r="R219" i="19"/>
  <c r="M219" i="19"/>
  <c r="N219" i="19" s="1"/>
  <c r="L219" i="19"/>
  <c r="I219" i="19"/>
  <c r="J219" i="19" s="1"/>
  <c r="U218" i="19"/>
  <c r="R218" i="19"/>
  <c r="L218" i="19"/>
  <c r="U217" i="19"/>
  <c r="R217" i="19"/>
  <c r="L217" i="19"/>
  <c r="U216" i="19"/>
  <c r="R216" i="19"/>
  <c r="L216" i="19"/>
  <c r="U215" i="19"/>
  <c r="R215" i="19"/>
  <c r="L215" i="19"/>
  <c r="U214" i="19"/>
  <c r="R214" i="19"/>
  <c r="L214" i="19"/>
  <c r="U213" i="19"/>
  <c r="R213" i="19"/>
  <c r="M213" i="19"/>
  <c r="N213" i="19" s="1"/>
  <c r="L213" i="19"/>
  <c r="I213" i="19"/>
  <c r="J213" i="19" s="1"/>
  <c r="U212" i="19"/>
  <c r="R212" i="19"/>
  <c r="L212" i="19"/>
  <c r="U211" i="19"/>
  <c r="R211" i="19"/>
  <c r="L211" i="19"/>
  <c r="U210" i="19"/>
  <c r="R210" i="19"/>
  <c r="L210" i="19"/>
  <c r="U209" i="19"/>
  <c r="R209" i="19"/>
  <c r="L209" i="19"/>
  <c r="U208" i="19"/>
  <c r="R208" i="19"/>
  <c r="L208" i="19"/>
  <c r="U207" i="19"/>
  <c r="R207" i="19"/>
  <c r="M207" i="19"/>
  <c r="N207" i="19" s="1"/>
  <c r="L207" i="19"/>
  <c r="I207" i="19"/>
  <c r="J207" i="19" s="1"/>
  <c r="U206" i="19"/>
  <c r="R206" i="19"/>
  <c r="L206" i="19"/>
  <c r="U205" i="19"/>
  <c r="R205" i="19"/>
  <c r="L205" i="19"/>
  <c r="U204" i="19"/>
  <c r="R204" i="19"/>
  <c r="L204" i="19"/>
  <c r="U203" i="19"/>
  <c r="R203" i="19"/>
  <c r="L203" i="19"/>
  <c r="U202" i="19"/>
  <c r="R202" i="19"/>
  <c r="L202" i="19"/>
  <c r="U201" i="19"/>
  <c r="R201" i="19"/>
  <c r="M201" i="19"/>
  <c r="N201" i="19" s="1"/>
  <c r="L201" i="19"/>
  <c r="I201" i="19"/>
  <c r="U200" i="19"/>
  <c r="R200" i="19"/>
  <c r="L200" i="19"/>
  <c r="U199" i="19"/>
  <c r="R199" i="19"/>
  <c r="L199" i="19"/>
  <c r="U198" i="19"/>
  <c r="R198" i="19"/>
  <c r="L198" i="19"/>
  <c r="U197" i="19"/>
  <c r="R197" i="19"/>
  <c r="L197" i="19"/>
  <c r="U196" i="19"/>
  <c r="R196" i="19"/>
  <c r="L196" i="19"/>
  <c r="U195" i="19"/>
  <c r="R195" i="19"/>
  <c r="M195" i="19"/>
  <c r="N195" i="19" s="1"/>
  <c r="L195" i="19"/>
  <c r="I195" i="19"/>
  <c r="J195" i="19" s="1"/>
  <c r="U194" i="19"/>
  <c r="R194" i="19"/>
  <c r="L194" i="19"/>
  <c r="U193" i="19"/>
  <c r="R193" i="19"/>
  <c r="L193" i="19"/>
  <c r="U192" i="19"/>
  <c r="R192" i="19"/>
  <c r="L192" i="19"/>
  <c r="U191" i="19"/>
  <c r="R191" i="19"/>
  <c r="L191" i="19"/>
  <c r="U190" i="19"/>
  <c r="R190" i="19"/>
  <c r="L190" i="19"/>
  <c r="U189" i="19"/>
  <c r="R189" i="19"/>
  <c r="M189" i="19"/>
  <c r="N189" i="19" s="1"/>
  <c r="L189" i="19"/>
  <c r="I189" i="19"/>
  <c r="J189" i="19" s="1"/>
  <c r="U188" i="19"/>
  <c r="R188" i="19"/>
  <c r="L188" i="19"/>
  <c r="U187" i="19"/>
  <c r="R187" i="19"/>
  <c r="L187" i="19"/>
  <c r="U186" i="19"/>
  <c r="R186" i="19"/>
  <c r="L186" i="19"/>
  <c r="U185" i="19"/>
  <c r="R185" i="19"/>
  <c r="L185" i="19"/>
  <c r="U184" i="19"/>
  <c r="R184" i="19"/>
  <c r="L184" i="19"/>
  <c r="U183" i="19"/>
  <c r="R183" i="19"/>
  <c r="M183" i="19"/>
  <c r="N183" i="19" s="1"/>
  <c r="L183" i="19"/>
  <c r="I183" i="19"/>
  <c r="J183" i="19" s="1"/>
  <c r="U182" i="19"/>
  <c r="R182" i="19"/>
  <c r="L182" i="19"/>
  <c r="U181" i="19"/>
  <c r="R181" i="19"/>
  <c r="L181" i="19"/>
  <c r="U180" i="19"/>
  <c r="R180" i="19"/>
  <c r="L180" i="19"/>
  <c r="U179" i="19"/>
  <c r="R179" i="19"/>
  <c r="L179" i="19"/>
  <c r="U178" i="19"/>
  <c r="R178" i="19"/>
  <c r="L178" i="19"/>
  <c r="U177" i="19"/>
  <c r="R177" i="19"/>
  <c r="M177" i="19"/>
  <c r="N177" i="19" s="1"/>
  <c r="L177" i="19"/>
  <c r="I177" i="19"/>
  <c r="J177" i="19" s="1"/>
  <c r="U176" i="19"/>
  <c r="R176" i="19"/>
  <c r="L176" i="19"/>
  <c r="U175" i="19"/>
  <c r="R175" i="19"/>
  <c r="L175" i="19"/>
  <c r="U174" i="19"/>
  <c r="R174" i="19"/>
  <c r="L174" i="19"/>
  <c r="U173" i="19"/>
  <c r="R173" i="19"/>
  <c r="L173" i="19"/>
  <c r="U172" i="19"/>
  <c r="R172" i="19"/>
  <c r="L172" i="19"/>
  <c r="U171" i="19"/>
  <c r="R171" i="19"/>
  <c r="M171" i="19"/>
  <c r="N171" i="19" s="1"/>
  <c r="L171" i="19"/>
  <c r="I171" i="19"/>
  <c r="J171" i="19" s="1"/>
  <c r="U158" i="19"/>
  <c r="R158" i="19"/>
  <c r="U157" i="19"/>
  <c r="R157" i="19"/>
  <c r="U156" i="19"/>
  <c r="R156" i="19"/>
  <c r="U155" i="19"/>
  <c r="U154" i="19"/>
  <c r="R154" i="19"/>
  <c r="U153" i="19"/>
  <c r="R153" i="19"/>
  <c r="M153" i="19"/>
  <c r="N153" i="19" s="1"/>
  <c r="I153" i="19"/>
  <c r="U152" i="19"/>
  <c r="R152" i="19"/>
  <c r="U151" i="19"/>
  <c r="R151" i="19"/>
  <c r="U150" i="19"/>
  <c r="R150" i="19"/>
  <c r="U149" i="19"/>
  <c r="R149" i="19"/>
  <c r="U148" i="19"/>
  <c r="R148" i="19"/>
  <c r="U147" i="19"/>
  <c r="R147" i="19"/>
  <c r="M147" i="19"/>
  <c r="N147" i="19" s="1"/>
  <c r="I147" i="19"/>
  <c r="U146" i="19"/>
  <c r="R146" i="19"/>
  <c r="U145" i="19"/>
  <c r="R145" i="19"/>
  <c r="U144" i="19"/>
  <c r="R144" i="19"/>
  <c r="U143" i="19"/>
  <c r="R143" i="19"/>
  <c r="U142" i="19"/>
  <c r="R142" i="19"/>
  <c r="U141" i="19"/>
  <c r="R141" i="19"/>
  <c r="M141" i="19"/>
  <c r="N141" i="19" s="1"/>
  <c r="AC286" i="19" s="1"/>
  <c r="AB286" i="19" s="1"/>
  <c r="AD286" i="19" s="1"/>
  <c r="I141" i="19"/>
  <c r="U170" i="19"/>
  <c r="R170" i="19"/>
  <c r="L170" i="19"/>
  <c r="U169" i="19"/>
  <c r="R169" i="19"/>
  <c r="L169" i="19"/>
  <c r="U168" i="19"/>
  <c r="R168" i="19"/>
  <c r="L168" i="19"/>
  <c r="U167" i="19"/>
  <c r="R167" i="19"/>
  <c r="L167" i="19"/>
  <c r="U166" i="19"/>
  <c r="R166" i="19"/>
  <c r="L166" i="19"/>
  <c r="U165" i="19"/>
  <c r="R165" i="19"/>
  <c r="M165" i="19"/>
  <c r="N165" i="19" s="1"/>
  <c r="L165" i="19"/>
  <c r="I165" i="19"/>
  <c r="J165" i="19" s="1"/>
  <c r="U164" i="19"/>
  <c r="R164" i="19"/>
  <c r="L164" i="19"/>
  <c r="U163" i="19"/>
  <c r="R163" i="19"/>
  <c r="L163" i="19"/>
  <c r="U162" i="19"/>
  <c r="R162" i="19"/>
  <c r="L162" i="19"/>
  <c r="U161" i="19"/>
  <c r="R161" i="19"/>
  <c r="L161" i="19"/>
  <c r="U160" i="19"/>
  <c r="R160" i="19"/>
  <c r="L160" i="19"/>
  <c r="U159" i="19"/>
  <c r="R159" i="19"/>
  <c r="M159" i="19"/>
  <c r="N159" i="19" s="1"/>
  <c r="L159" i="19"/>
  <c r="I159" i="19"/>
  <c r="J159" i="19" s="1"/>
  <c r="U140" i="19"/>
  <c r="R140" i="19"/>
  <c r="U139" i="19"/>
  <c r="R139" i="19"/>
  <c r="U138" i="19"/>
  <c r="R138" i="19"/>
  <c r="U137" i="19"/>
  <c r="R137" i="19"/>
  <c r="U136" i="19"/>
  <c r="R136" i="19"/>
  <c r="U135" i="19"/>
  <c r="R135" i="19"/>
  <c r="M135" i="19"/>
  <c r="N135" i="19" s="1"/>
  <c r="I135" i="19"/>
  <c r="U134" i="19"/>
  <c r="R134" i="19"/>
  <c r="U133" i="19"/>
  <c r="R133" i="19"/>
  <c r="U132" i="19"/>
  <c r="R132" i="19"/>
  <c r="U131" i="19"/>
  <c r="R131" i="19"/>
  <c r="U130" i="19"/>
  <c r="R130" i="19"/>
  <c r="U129" i="19"/>
  <c r="R129" i="19"/>
  <c r="M129" i="19"/>
  <c r="N129" i="19" s="1"/>
  <c r="I129" i="19"/>
  <c r="U125" i="19"/>
  <c r="U124" i="19"/>
  <c r="U123" i="19"/>
  <c r="R125" i="19"/>
  <c r="R124" i="19"/>
  <c r="R123" i="19"/>
  <c r="U128" i="19"/>
  <c r="R128" i="19"/>
  <c r="U127" i="19"/>
  <c r="R127" i="19"/>
  <c r="U126" i="19"/>
  <c r="R126" i="19"/>
  <c r="M123" i="19"/>
  <c r="I123" i="19"/>
  <c r="J123" i="19" s="1"/>
  <c r="U122" i="19"/>
  <c r="R122" i="19"/>
  <c r="L122" i="19"/>
  <c r="U121" i="19"/>
  <c r="R121" i="19"/>
  <c r="L121" i="19"/>
  <c r="U120" i="19"/>
  <c r="R120" i="19"/>
  <c r="L120" i="19"/>
  <c r="U119" i="19"/>
  <c r="R119" i="19"/>
  <c r="L119" i="19"/>
  <c r="U118" i="19"/>
  <c r="R118" i="19"/>
  <c r="L118" i="19"/>
  <c r="U117" i="19"/>
  <c r="R117" i="19"/>
  <c r="M117" i="19"/>
  <c r="N117" i="19" s="1"/>
  <c r="L117" i="19"/>
  <c r="I117" i="19"/>
  <c r="J117" i="19" s="1"/>
  <c r="U116" i="19"/>
  <c r="R116" i="19"/>
  <c r="L116" i="19"/>
  <c r="U115" i="19"/>
  <c r="R115" i="19"/>
  <c r="L115" i="19"/>
  <c r="U114" i="19"/>
  <c r="R114" i="19"/>
  <c r="L114" i="19"/>
  <c r="U113" i="19"/>
  <c r="R113" i="19"/>
  <c r="L113" i="19"/>
  <c r="U112" i="19"/>
  <c r="R112" i="19"/>
  <c r="L112" i="19"/>
  <c r="U111" i="19"/>
  <c r="R111" i="19"/>
  <c r="M111" i="19"/>
  <c r="L111" i="19"/>
  <c r="I111" i="19"/>
  <c r="J111" i="19" s="1"/>
  <c r="U110" i="19"/>
  <c r="R110" i="19"/>
  <c r="L110" i="19"/>
  <c r="U109" i="19"/>
  <c r="R109" i="19"/>
  <c r="L109" i="19"/>
  <c r="U108" i="19"/>
  <c r="R108" i="19"/>
  <c r="L108" i="19"/>
  <c r="U107" i="19"/>
  <c r="R107" i="19"/>
  <c r="L107" i="19"/>
  <c r="U106" i="19"/>
  <c r="R106" i="19"/>
  <c r="L106" i="19"/>
  <c r="U105" i="19"/>
  <c r="R105" i="19"/>
  <c r="M105" i="19"/>
  <c r="N105" i="19" s="1"/>
  <c r="L105" i="19"/>
  <c r="I105" i="19"/>
  <c r="J105" i="19" s="1"/>
  <c r="U104" i="19"/>
  <c r="R104" i="19"/>
  <c r="L104" i="19"/>
  <c r="U103" i="19"/>
  <c r="R103" i="19"/>
  <c r="L103" i="19"/>
  <c r="U102" i="19"/>
  <c r="R102" i="19"/>
  <c r="L102" i="19"/>
  <c r="U101" i="19"/>
  <c r="R101" i="19"/>
  <c r="L101" i="19"/>
  <c r="U100" i="19"/>
  <c r="R100" i="19"/>
  <c r="L100" i="19"/>
  <c r="U99" i="19"/>
  <c r="R99" i="19"/>
  <c r="M99" i="19"/>
  <c r="N99" i="19" s="1"/>
  <c r="L99" i="19"/>
  <c r="I99" i="19"/>
  <c r="J99" i="19" s="1"/>
  <c r="U98" i="19"/>
  <c r="R98" i="19"/>
  <c r="L98" i="19"/>
  <c r="U97" i="19"/>
  <c r="R97" i="19"/>
  <c r="L97" i="19"/>
  <c r="U96" i="19"/>
  <c r="R96" i="19"/>
  <c r="L96" i="19"/>
  <c r="U95" i="19"/>
  <c r="R95" i="19"/>
  <c r="L95" i="19"/>
  <c r="U94" i="19"/>
  <c r="R94" i="19"/>
  <c r="L94" i="19"/>
  <c r="U93" i="19"/>
  <c r="R93" i="19"/>
  <c r="M93" i="19"/>
  <c r="N93" i="19" s="1"/>
  <c r="L93" i="19"/>
  <c r="I93" i="19"/>
  <c r="J93" i="19" s="1"/>
  <c r="U92" i="19"/>
  <c r="R92" i="19"/>
  <c r="L92" i="19"/>
  <c r="U91" i="19"/>
  <c r="R91" i="19"/>
  <c r="L91" i="19"/>
  <c r="U90" i="19"/>
  <c r="R90" i="19"/>
  <c r="L90" i="19"/>
  <c r="U89" i="19"/>
  <c r="R89" i="19"/>
  <c r="L89" i="19"/>
  <c r="U88" i="19"/>
  <c r="R88" i="19"/>
  <c r="L88" i="19"/>
  <c r="U87" i="19"/>
  <c r="R87" i="19"/>
  <c r="M87" i="19"/>
  <c r="L87" i="19"/>
  <c r="I87" i="19"/>
  <c r="J87" i="19" s="1"/>
  <c r="AC272" i="19" l="1"/>
  <c r="AB272" i="19" s="1"/>
  <c r="BJ22" i="7"/>
  <c r="BJ18" i="7"/>
  <c r="BJ12" i="7"/>
  <c r="AC276" i="19"/>
  <c r="AB276" i="19" s="1"/>
  <c r="AC270" i="19"/>
  <c r="AB270" i="19" s="1"/>
  <c r="AC266" i="19"/>
  <c r="AB266" i="19" s="1"/>
  <c r="AC278" i="19"/>
  <c r="AB278" i="19" s="1"/>
  <c r="Y266" i="19"/>
  <c r="AA266" i="19" s="1"/>
  <c r="Y269" i="19"/>
  <c r="AA269" i="19" s="1"/>
  <c r="Y270" i="19"/>
  <c r="Z270" i="19" s="1"/>
  <c r="AC259" i="19"/>
  <c r="AB259" i="19" s="1"/>
  <c r="Y261" i="19"/>
  <c r="AA261" i="19" s="1"/>
  <c r="Y262" i="19" s="1"/>
  <c r="AC265" i="19"/>
  <c r="AB265" i="19" s="1"/>
  <c r="AC267" i="19"/>
  <c r="AB267" i="19" s="1"/>
  <c r="Y265" i="19"/>
  <c r="Z265" i="19" s="1"/>
  <c r="AC271" i="19"/>
  <c r="AB271" i="19" s="1"/>
  <c r="Y272" i="19"/>
  <c r="AA272" i="19" s="1"/>
  <c r="AC268" i="19"/>
  <c r="AB268" i="19" s="1"/>
  <c r="Y268" i="19"/>
  <c r="Y264" i="19"/>
  <c r="AA264" i="19" s="1"/>
  <c r="AC261" i="19"/>
  <c r="AB261" i="19" s="1"/>
  <c r="O267" i="19"/>
  <c r="J267" i="19"/>
  <c r="Y267" i="19" s="1"/>
  <c r="Y255" i="19"/>
  <c r="Z255" i="19" s="1"/>
  <c r="Y271" i="19"/>
  <c r="AC269" i="19"/>
  <c r="AB269" i="19" s="1"/>
  <c r="O261" i="19"/>
  <c r="Y187" i="19"/>
  <c r="AA187" i="19" s="1"/>
  <c r="O255" i="19"/>
  <c r="AC260" i="19"/>
  <c r="AB260" i="19" s="1"/>
  <c r="Y276" i="19"/>
  <c r="AA276" i="19" s="1"/>
  <c r="Y277" i="19"/>
  <c r="AA277" i="19" s="1"/>
  <c r="AC273" i="19"/>
  <c r="AB273" i="19" s="1"/>
  <c r="AC277" i="19"/>
  <c r="AB277" i="19" s="1"/>
  <c r="Y259" i="19"/>
  <c r="Y260" i="19"/>
  <c r="AA260" i="19" s="1"/>
  <c r="O273" i="19"/>
  <c r="AC274" i="19"/>
  <c r="AB274" i="19" s="1"/>
  <c r="Y278" i="19"/>
  <c r="Y273" i="19"/>
  <c r="AC255" i="19"/>
  <c r="AB255" i="19" s="1"/>
  <c r="AC211" i="19"/>
  <c r="AB211" i="19" s="1"/>
  <c r="AC213" i="19"/>
  <c r="AB213" i="19" s="1"/>
  <c r="Y247" i="19"/>
  <c r="Z247" i="19" s="1"/>
  <c r="AC249" i="19"/>
  <c r="AB249" i="19" s="1"/>
  <c r="AC254" i="19"/>
  <c r="AB254" i="19" s="1"/>
  <c r="Y249" i="19"/>
  <c r="AA249" i="19" s="1"/>
  <c r="Y250" i="19" s="1"/>
  <c r="AC248" i="19"/>
  <c r="AB248" i="19" s="1"/>
  <c r="AC252" i="19"/>
  <c r="AB252" i="19" s="1"/>
  <c r="BJ56" i="7"/>
  <c r="AC183" i="19"/>
  <c r="AB183" i="19" s="1"/>
  <c r="Y176" i="19"/>
  <c r="AA176" i="19" s="1"/>
  <c r="Y218" i="19"/>
  <c r="AA218" i="19" s="1"/>
  <c r="Y205" i="19"/>
  <c r="Z205" i="19" s="1"/>
  <c r="AC241" i="19"/>
  <c r="AB241" i="19" s="1"/>
  <c r="AC198" i="19"/>
  <c r="AB198" i="19" s="1"/>
  <c r="AC182" i="19"/>
  <c r="AB182" i="19" s="1"/>
  <c r="AC204" i="19"/>
  <c r="AB204" i="19" s="1"/>
  <c r="Y240" i="19"/>
  <c r="Z240" i="19" s="1"/>
  <c r="O111" i="19"/>
  <c r="AC115" i="19"/>
  <c r="AB115" i="19" s="1"/>
  <c r="AC146" i="19"/>
  <c r="AB146" i="19" s="1"/>
  <c r="Y181" i="19"/>
  <c r="Z181" i="19" s="1"/>
  <c r="Y242" i="19"/>
  <c r="AA242" i="19" s="1"/>
  <c r="AC168" i="19"/>
  <c r="AB168" i="19" s="1"/>
  <c r="Y222" i="19"/>
  <c r="Z222" i="19" s="1"/>
  <c r="AC234" i="19"/>
  <c r="AB234" i="19" s="1"/>
  <c r="Y121" i="19"/>
  <c r="Z121" i="19" s="1"/>
  <c r="Y161" i="19"/>
  <c r="Z161" i="19" s="1"/>
  <c r="AC212" i="19"/>
  <c r="AB212" i="19" s="1"/>
  <c r="Y223" i="19"/>
  <c r="AA223" i="19" s="1"/>
  <c r="AC181" i="19"/>
  <c r="AB181" i="19" s="1"/>
  <c r="Y183" i="19"/>
  <c r="AA183" i="19" s="1"/>
  <c r="Y184" i="19" s="1"/>
  <c r="AC194" i="19"/>
  <c r="AB194" i="19" s="1"/>
  <c r="AC189" i="19"/>
  <c r="AB189" i="19" s="1"/>
  <c r="Y235" i="19"/>
  <c r="AA235" i="19" s="1"/>
  <c r="AC246" i="19"/>
  <c r="AB246" i="19" s="1"/>
  <c r="AC133" i="19"/>
  <c r="AB133" i="19" s="1"/>
  <c r="AC140" i="19"/>
  <c r="AB140" i="19" s="1"/>
  <c r="AC163" i="19"/>
  <c r="AB163" i="19" s="1"/>
  <c r="AC150" i="19"/>
  <c r="AB150" i="19" s="1"/>
  <c r="AC216" i="19"/>
  <c r="AB216" i="19" s="1"/>
  <c r="Y241" i="19"/>
  <c r="Z241" i="19" s="1"/>
  <c r="Y119" i="19"/>
  <c r="AA119" i="19" s="1"/>
  <c r="AC127" i="19"/>
  <c r="AB127" i="19" s="1"/>
  <c r="Y150" i="19"/>
  <c r="Z150" i="19" s="1"/>
  <c r="AC193" i="19"/>
  <c r="AB193" i="19" s="1"/>
  <c r="AC200" i="19"/>
  <c r="AB200" i="19" s="1"/>
  <c r="Y206" i="19"/>
  <c r="Z206" i="19" s="1"/>
  <c r="Y209" i="19"/>
  <c r="AA209" i="19" s="1"/>
  <c r="AC223" i="19"/>
  <c r="AB223" i="19" s="1"/>
  <c r="AC235" i="19"/>
  <c r="AB235" i="19" s="1"/>
  <c r="Y253" i="19"/>
  <c r="AA253" i="19" s="1"/>
  <c r="AC152" i="19"/>
  <c r="AB152" i="19" s="1"/>
  <c r="Y155" i="19"/>
  <c r="AA155" i="19" s="1"/>
  <c r="Y173" i="19"/>
  <c r="Z173" i="19" s="1"/>
  <c r="AC188" i="19"/>
  <c r="AB188" i="19" s="1"/>
  <c r="Y198" i="19"/>
  <c r="AA198" i="19" s="1"/>
  <c r="AC205" i="19"/>
  <c r="AB205" i="19" s="1"/>
  <c r="Y228" i="19"/>
  <c r="AA228" i="19" s="1"/>
  <c r="Y216" i="19"/>
  <c r="AA216" i="19" s="1"/>
  <c r="Y237" i="19"/>
  <c r="AA237" i="19" s="1"/>
  <c r="AC144" i="19"/>
  <c r="AB144" i="19" s="1"/>
  <c r="Y175" i="19"/>
  <c r="AA175" i="19" s="1"/>
  <c r="AC175" i="19"/>
  <c r="AB175" i="19" s="1"/>
  <c r="Y102" i="19"/>
  <c r="Z102" i="19" s="1"/>
  <c r="Y125" i="19"/>
  <c r="Z125" i="19" s="1"/>
  <c r="Y164" i="19"/>
  <c r="Z164" i="19" s="1"/>
  <c r="Y158" i="19"/>
  <c r="AA158" i="19" s="1"/>
  <c r="AC174" i="19"/>
  <c r="AB174" i="19" s="1"/>
  <c r="Y229" i="19"/>
  <c r="AA229" i="19" s="1"/>
  <c r="Y231" i="19"/>
  <c r="AA231" i="19" s="1"/>
  <c r="Y232" i="19" s="1"/>
  <c r="Y236" i="19"/>
  <c r="AA236" i="19" s="1"/>
  <c r="Y239" i="19"/>
  <c r="AA239" i="19" s="1"/>
  <c r="Y123" i="19"/>
  <c r="Z123" i="19" s="1"/>
  <c r="O123" i="19"/>
  <c r="Y145" i="19"/>
  <c r="AA145" i="19" s="1"/>
  <c r="Y210" i="19"/>
  <c r="Z210" i="19" s="1"/>
  <c r="AC164" i="19"/>
  <c r="AB164" i="19" s="1"/>
  <c r="Y144" i="19"/>
  <c r="AA144" i="19" s="1"/>
  <c r="O153" i="19"/>
  <c r="Y157" i="19"/>
  <c r="AA157" i="19" s="1"/>
  <c r="Y180" i="19"/>
  <c r="Z180" i="19" s="1"/>
  <c r="AC187" i="19"/>
  <c r="AB187" i="19" s="1"/>
  <c r="Y197" i="19"/>
  <c r="Z197" i="19" s="1"/>
  <c r="AC217" i="19"/>
  <c r="AB217" i="19" s="1"/>
  <c r="Y219" i="19"/>
  <c r="AA219" i="19" s="1"/>
  <c r="Y220" i="19" s="1"/>
  <c r="AC224" i="19"/>
  <c r="AB224" i="19" s="1"/>
  <c r="AC236" i="19"/>
  <c r="AB236" i="19" s="1"/>
  <c r="AC253" i="19"/>
  <c r="AB253" i="19" s="1"/>
  <c r="Y252" i="19"/>
  <c r="Z252" i="19" s="1"/>
  <c r="AC170" i="19"/>
  <c r="AB170" i="19" s="1"/>
  <c r="Y140" i="19"/>
  <c r="Z140" i="19" s="1"/>
  <c r="Y143" i="19"/>
  <c r="Z143" i="19" s="1"/>
  <c r="AC180" i="19"/>
  <c r="AB180" i="19" s="1"/>
  <c r="AC218" i="19"/>
  <c r="AB218" i="19" s="1"/>
  <c r="Y225" i="19"/>
  <c r="Z225" i="19" s="1"/>
  <c r="Y248" i="19"/>
  <c r="Z248" i="19" s="1"/>
  <c r="Y113" i="19"/>
  <c r="AA113" i="19" s="1"/>
  <c r="Y128" i="19"/>
  <c r="Z128" i="19" s="1"/>
  <c r="AC169" i="19"/>
  <c r="AB169" i="19" s="1"/>
  <c r="O141" i="19"/>
  <c r="AC145" i="19"/>
  <c r="AB145" i="19" s="1"/>
  <c r="Y146" i="19"/>
  <c r="AA146" i="19" s="1"/>
  <c r="Y149" i="19"/>
  <c r="Z149" i="19" s="1"/>
  <c r="Y156" i="19"/>
  <c r="Z156" i="19" s="1"/>
  <c r="Y188" i="19"/>
  <c r="Z188" i="19" s="1"/>
  <c r="AC230" i="19"/>
  <c r="AB230" i="19" s="1"/>
  <c r="Y233" i="19"/>
  <c r="Z233" i="19" s="1"/>
  <c r="Y234" i="19"/>
  <c r="Z234" i="19" s="1"/>
  <c r="AC242" i="19"/>
  <c r="AB242" i="19" s="1"/>
  <c r="Y246" i="19"/>
  <c r="AA246" i="19" s="1"/>
  <c r="Y151" i="19"/>
  <c r="AA151" i="19" s="1"/>
  <c r="AC119" i="19"/>
  <c r="AB119" i="19" s="1"/>
  <c r="AC122" i="19"/>
  <c r="AB122" i="19" s="1"/>
  <c r="AC132" i="19"/>
  <c r="AB132" i="19" s="1"/>
  <c r="O135" i="19"/>
  <c r="AC139" i="19"/>
  <c r="AB139" i="19" s="1"/>
  <c r="AC162" i="19"/>
  <c r="AB162" i="19" s="1"/>
  <c r="O147" i="19"/>
  <c r="AC151" i="19"/>
  <c r="AB151" i="19" s="1"/>
  <c r="Y152" i="19"/>
  <c r="Z152" i="19" s="1"/>
  <c r="Y174" i="19"/>
  <c r="Z174" i="19" s="1"/>
  <c r="AC176" i="19"/>
  <c r="AB176" i="19" s="1"/>
  <c r="AC206" i="19"/>
  <c r="AB206" i="19" s="1"/>
  <c r="Y211" i="19"/>
  <c r="AA211" i="19" s="1"/>
  <c r="Y217" i="19"/>
  <c r="AA217" i="19" s="1"/>
  <c r="AC229" i="19"/>
  <c r="AB229" i="19" s="1"/>
  <c r="AC240" i="19"/>
  <c r="AB240" i="19" s="1"/>
  <c r="AC247" i="19"/>
  <c r="AB247" i="19" s="1"/>
  <c r="Y238" i="19"/>
  <c r="AC238" i="19"/>
  <c r="AB238" i="19" s="1"/>
  <c r="AC237" i="19"/>
  <c r="AB237" i="19" s="1"/>
  <c r="AC231" i="19"/>
  <c r="AB231" i="19" s="1"/>
  <c r="AC219" i="19"/>
  <c r="AB219" i="19" s="1"/>
  <c r="O225" i="19"/>
  <c r="AC222" i="19"/>
  <c r="AB222" i="19" s="1"/>
  <c r="AC207" i="19"/>
  <c r="AB207" i="19" s="1"/>
  <c r="O213" i="19"/>
  <c r="Y204" i="19"/>
  <c r="AA204" i="19" s="1"/>
  <c r="AC201" i="19"/>
  <c r="AB201" i="19" s="1"/>
  <c r="O201" i="19"/>
  <c r="J201" i="19"/>
  <c r="Y201" i="19" s="1"/>
  <c r="O249" i="19"/>
  <c r="Y254" i="19"/>
  <c r="AC243" i="19"/>
  <c r="AB243" i="19" s="1"/>
  <c r="O243" i="19"/>
  <c r="Y243" i="19"/>
  <c r="O237" i="19"/>
  <c r="AC239" i="19"/>
  <c r="AB239" i="19" s="1"/>
  <c r="O231" i="19"/>
  <c r="AC232" i="19"/>
  <c r="AB232" i="19" s="1"/>
  <c r="AC233" i="19"/>
  <c r="AB233" i="19" s="1"/>
  <c r="N225" i="19"/>
  <c r="AC225" i="19" s="1"/>
  <c r="AB225" i="19" s="1"/>
  <c r="Y230" i="19"/>
  <c r="O219" i="19"/>
  <c r="Y224" i="19"/>
  <c r="Y213" i="19"/>
  <c r="AC197" i="19"/>
  <c r="AB197" i="19" s="1"/>
  <c r="Y192" i="19"/>
  <c r="AA192" i="19" s="1"/>
  <c r="Y189" i="19"/>
  <c r="Z189" i="19" s="1"/>
  <c r="O177" i="19"/>
  <c r="AC173" i="19"/>
  <c r="AB173" i="19" s="1"/>
  <c r="AC171" i="19"/>
  <c r="AB171" i="19" s="1"/>
  <c r="O171" i="19"/>
  <c r="O207" i="19"/>
  <c r="AC208" i="19"/>
  <c r="AB208" i="19" s="1"/>
  <c r="Y212" i="19"/>
  <c r="AC209" i="19"/>
  <c r="AB209" i="19" s="1"/>
  <c r="AC210" i="19"/>
  <c r="AB210" i="19" s="1"/>
  <c r="Y207" i="19"/>
  <c r="AC195" i="19"/>
  <c r="AB195" i="19" s="1"/>
  <c r="Y199" i="19"/>
  <c r="O195" i="19"/>
  <c r="AC196" i="19"/>
  <c r="AB196" i="19" s="1"/>
  <c r="Y200" i="19"/>
  <c r="AC199" i="19"/>
  <c r="AB199" i="19" s="1"/>
  <c r="Y195" i="19"/>
  <c r="Y193" i="19"/>
  <c r="O189" i="19"/>
  <c r="Y194" i="19"/>
  <c r="O183" i="19"/>
  <c r="AC177" i="19"/>
  <c r="AB177" i="19" s="1"/>
  <c r="Y182" i="19"/>
  <c r="Y177" i="19"/>
  <c r="Y171" i="19"/>
  <c r="AC161" i="19"/>
  <c r="AB161" i="19" s="1"/>
  <c r="AC153" i="19"/>
  <c r="AB153" i="19" s="1"/>
  <c r="AC156" i="19"/>
  <c r="AB156" i="19" s="1"/>
  <c r="AC157" i="19"/>
  <c r="AB157" i="19" s="1"/>
  <c r="AC158" i="19"/>
  <c r="AB158" i="19" s="1"/>
  <c r="J153" i="19"/>
  <c r="Y153" i="19" s="1"/>
  <c r="J147" i="19"/>
  <c r="Y147" i="19" s="1"/>
  <c r="AC147" i="19"/>
  <c r="AB147" i="19" s="1"/>
  <c r="AC141" i="19"/>
  <c r="AB141" i="19" s="1"/>
  <c r="J141" i="19"/>
  <c r="Y141" i="19" s="1"/>
  <c r="Y168" i="19"/>
  <c r="AC165" i="19"/>
  <c r="AB165" i="19" s="1"/>
  <c r="Y169" i="19"/>
  <c r="O165" i="19"/>
  <c r="Y170" i="19"/>
  <c r="Y165" i="19"/>
  <c r="AC159" i="19"/>
  <c r="AB159" i="19" s="1"/>
  <c r="Y163" i="19"/>
  <c r="Y162" i="19"/>
  <c r="O159" i="19"/>
  <c r="AC160" i="19"/>
  <c r="AB160" i="19" s="1"/>
  <c r="Y159" i="19"/>
  <c r="AC121" i="19"/>
  <c r="AB121" i="19" s="1"/>
  <c r="AC116" i="19"/>
  <c r="AB116" i="19" s="1"/>
  <c r="Y116" i="19"/>
  <c r="O129" i="19"/>
  <c r="Y115" i="19"/>
  <c r="AC120" i="19"/>
  <c r="AB120" i="19" s="1"/>
  <c r="AC134" i="19"/>
  <c r="AB134" i="19" s="1"/>
  <c r="Y139" i="19"/>
  <c r="AA139" i="19" s="1"/>
  <c r="Y120" i="19"/>
  <c r="Z120" i="19" s="1"/>
  <c r="AC103" i="19"/>
  <c r="AB103" i="19" s="1"/>
  <c r="AC138" i="19"/>
  <c r="AB138" i="19" s="1"/>
  <c r="Y137" i="19"/>
  <c r="Y138" i="19"/>
  <c r="AC135" i="19"/>
  <c r="AB135" i="19" s="1"/>
  <c r="J135" i="19"/>
  <c r="Y135" i="19" s="1"/>
  <c r="Y134" i="19"/>
  <c r="Y131" i="19"/>
  <c r="Y132" i="19"/>
  <c r="Y133" i="19"/>
  <c r="J129" i="19"/>
  <c r="Y129" i="19" s="1"/>
  <c r="AC129" i="19"/>
  <c r="AB129" i="19" s="1"/>
  <c r="Y126" i="19"/>
  <c r="Y127" i="19"/>
  <c r="AC126" i="19"/>
  <c r="AB126" i="19" s="1"/>
  <c r="AC128" i="19"/>
  <c r="AB128" i="19" s="1"/>
  <c r="N123" i="19"/>
  <c r="AC123" i="19" s="1"/>
  <c r="AB123" i="19" s="1"/>
  <c r="AC117" i="19"/>
  <c r="AB117" i="19" s="1"/>
  <c r="O117" i="19"/>
  <c r="Y122" i="19"/>
  <c r="Y117" i="19"/>
  <c r="Z117" i="19" s="1"/>
  <c r="Y114" i="19"/>
  <c r="AC113" i="19"/>
  <c r="AB113" i="19" s="1"/>
  <c r="N111" i="19"/>
  <c r="AC111" i="19" s="1"/>
  <c r="AB111" i="19" s="1"/>
  <c r="AC114" i="19"/>
  <c r="AB114" i="19" s="1"/>
  <c r="Y111" i="19"/>
  <c r="Y91" i="19"/>
  <c r="Z91" i="19" s="1"/>
  <c r="AC91" i="19"/>
  <c r="AB91" i="19" s="1"/>
  <c r="Y97" i="19"/>
  <c r="Z97" i="19" s="1"/>
  <c r="Y96" i="19"/>
  <c r="AA96" i="19" s="1"/>
  <c r="AC108" i="19"/>
  <c r="AB108" i="19" s="1"/>
  <c r="Y101" i="19"/>
  <c r="AA101" i="19" s="1"/>
  <c r="Y98" i="19"/>
  <c r="AA98" i="19" s="1"/>
  <c r="AC90" i="19"/>
  <c r="AB90" i="19" s="1"/>
  <c r="AC104" i="19"/>
  <c r="AB104" i="19" s="1"/>
  <c r="AC101" i="19"/>
  <c r="AB101" i="19" s="1"/>
  <c r="Y103" i="19"/>
  <c r="AA103" i="19" s="1"/>
  <c r="AC92" i="19"/>
  <c r="AB92" i="19" s="1"/>
  <c r="AC97" i="19"/>
  <c r="AB97" i="19" s="1"/>
  <c r="AC102" i="19"/>
  <c r="AB102" i="19" s="1"/>
  <c r="Y104" i="19"/>
  <c r="AA104" i="19" s="1"/>
  <c r="Y107" i="19"/>
  <c r="AA107" i="19" s="1"/>
  <c r="Y108" i="19"/>
  <c r="AA108" i="19" s="1"/>
  <c r="AC96" i="19"/>
  <c r="AB96" i="19" s="1"/>
  <c r="AC95" i="19"/>
  <c r="AB95" i="19" s="1"/>
  <c r="AC98" i="19"/>
  <c r="AB98" i="19" s="1"/>
  <c r="Y95" i="19"/>
  <c r="AA95" i="19" s="1"/>
  <c r="AC99" i="19"/>
  <c r="AB99" i="19" s="1"/>
  <c r="AC109" i="19"/>
  <c r="AB109" i="19" s="1"/>
  <c r="AC110" i="19"/>
  <c r="AB110" i="19" s="1"/>
  <c r="Y89" i="19"/>
  <c r="Z89" i="19" s="1"/>
  <c r="Y105" i="19"/>
  <c r="AC105" i="19"/>
  <c r="AB105" i="19" s="1"/>
  <c r="Y109" i="19"/>
  <c r="O105" i="19"/>
  <c r="Y110" i="19"/>
  <c r="AC107" i="19"/>
  <c r="AB107" i="19" s="1"/>
  <c r="O99" i="19"/>
  <c r="Y99" i="19"/>
  <c r="Y93" i="19"/>
  <c r="AC93" i="19"/>
  <c r="AB93" i="19" s="1"/>
  <c r="O93" i="19"/>
  <c r="Y92" i="19"/>
  <c r="AA92" i="19" s="1"/>
  <c r="Y90" i="19"/>
  <c r="AA90" i="19" s="1"/>
  <c r="O87" i="19"/>
  <c r="N87" i="19"/>
  <c r="AC87" i="19" s="1"/>
  <c r="AB87" i="19" s="1"/>
  <c r="AC89" i="19"/>
  <c r="AB89" i="19" s="1"/>
  <c r="Y87" i="19"/>
  <c r="U86" i="19"/>
  <c r="R86" i="19"/>
  <c r="L86" i="19"/>
  <c r="U85" i="19"/>
  <c r="R85" i="19"/>
  <c r="L85" i="19"/>
  <c r="U84" i="19"/>
  <c r="R84" i="19"/>
  <c r="L84" i="19"/>
  <c r="U83" i="19"/>
  <c r="L83" i="19"/>
  <c r="U82" i="19"/>
  <c r="R82" i="19"/>
  <c r="L82" i="19"/>
  <c r="U81" i="19"/>
  <c r="R81" i="19"/>
  <c r="M81" i="19"/>
  <c r="N81" i="19" s="1"/>
  <c r="L81" i="19"/>
  <c r="I81" i="19"/>
  <c r="J81" i="19" s="1"/>
  <c r="U68" i="19"/>
  <c r="R68" i="19"/>
  <c r="L68" i="19"/>
  <c r="U67" i="19"/>
  <c r="R67" i="19"/>
  <c r="L67" i="19"/>
  <c r="U66" i="19"/>
  <c r="R66" i="19"/>
  <c r="L66" i="19"/>
  <c r="U65" i="19"/>
  <c r="L65" i="19"/>
  <c r="U64" i="19"/>
  <c r="R64" i="19"/>
  <c r="L64" i="19"/>
  <c r="U63" i="19"/>
  <c r="R63" i="19"/>
  <c r="M63" i="19"/>
  <c r="N63" i="19" s="1"/>
  <c r="L63" i="19"/>
  <c r="I63" i="19"/>
  <c r="U62" i="19"/>
  <c r="R62" i="19"/>
  <c r="L62" i="19"/>
  <c r="U61" i="19"/>
  <c r="R61" i="19"/>
  <c r="L61" i="19"/>
  <c r="U60" i="19"/>
  <c r="R60" i="19"/>
  <c r="L60" i="19"/>
  <c r="U59" i="19"/>
  <c r="L59" i="19"/>
  <c r="U58" i="19"/>
  <c r="R58" i="19"/>
  <c r="L58" i="19"/>
  <c r="U57" i="19"/>
  <c r="R57" i="19"/>
  <c r="M57" i="19"/>
  <c r="L57" i="19"/>
  <c r="I57" i="19"/>
  <c r="J57" i="19" s="1"/>
  <c r="U80" i="19"/>
  <c r="R80" i="19"/>
  <c r="L80" i="19"/>
  <c r="U79" i="19"/>
  <c r="R79" i="19"/>
  <c r="L79" i="19"/>
  <c r="U78" i="19"/>
  <c r="R78" i="19"/>
  <c r="L78" i="19"/>
  <c r="U77" i="19"/>
  <c r="L77" i="19"/>
  <c r="U76" i="19"/>
  <c r="R76" i="19"/>
  <c r="L76" i="19"/>
  <c r="U75" i="19"/>
  <c r="R75" i="19"/>
  <c r="M75" i="19"/>
  <c r="N75" i="19" s="1"/>
  <c r="L75" i="19"/>
  <c r="I75" i="19"/>
  <c r="J75" i="19" s="1"/>
  <c r="U74" i="19"/>
  <c r="R74" i="19"/>
  <c r="L74" i="19"/>
  <c r="U73" i="19"/>
  <c r="R73" i="19"/>
  <c r="L73" i="19"/>
  <c r="U72" i="19"/>
  <c r="R72" i="19"/>
  <c r="L72" i="19"/>
  <c r="U71" i="19"/>
  <c r="L71" i="19"/>
  <c r="U70" i="19"/>
  <c r="R70" i="19"/>
  <c r="L70" i="19"/>
  <c r="U69" i="19"/>
  <c r="R69" i="19"/>
  <c r="M69" i="19"/>
  <c r="N69" i="19" s="1"/>
  <c r="L69" i="19"/>
  <c r="I69" i="19"/>
  <c r="R40" i="19"/>
  <c r="U9" i="19"/>
  <c r="U10" i="19"/>
  <c r="U11" i="19"/>
  <c r="AC275" i="19" l="1"/>
  <c r="AB275" i="19" s="1"/>
  <c r="Z176" i="19"/>
  <c r="AC178" i="19"/>
  <c r="AB178" i="19" s="1"/>
  <c r="AD152" i="19"/>
  <c r="AA255" i="19"/>
  <c r="Y256" i="19" s="1"/>
  <c r="Z256" i="19" s="1"/>
  <c r="Z155" i="19"/>
  <c r="AA188" i="19"/>
  <c r="Z229" i="19"/>
  <c r="AD229" i="19" s="1"/>
  <c r="AA265" i="19"/>
  <c r="AA270" i="19"/>
  <c r="AD270" i="19"/>
  <c r="Z119" i="19"/>
  <c r="AD119" i="19" s="1"/>
  <c r="AA125" i="19"/>
  <c r="AA197" i="19"/>
  <c r="AA205" i="19"/>
  <c r="AA164" i="19"/>
  <c r="Z242" i="19"/>
  <c r="AD242" i="19" s="1"/>
  <c r="Z157" i="19"/>
  <c r="AD157" i="19" s="1"/>
  <c r="AA180" i="19"/>
  <c r="AC251" i="19"/>
  <c r="AB251" i="19" s="1"/>
  <c r="Z187" i="19"/>
  <c r="AD187" i="19" s="1"/>
  <c r="AD123" i="19"/>
  <c r="AD140" i="19"/>
  <c r="AA102" i="19"/>
  <c r="AA123" i="19"/>
  <c r="Y124" i="19" s="1"/>
  <c r="AA124" i="19" s="1"/>
  <c r="Z158" i="19"/>
  <c r="AD158" i="19" s="1"/>
  <c r="AC191" i="19"/>
  <c r="AB191" i="19" s="1"/>
  <c r="Z266" i="19"/>
  <c r="AD266" i="19" s="1"/>
  <c r="AA225" i="19"/>
  <c r="Y226" i="19" s="1"/>
  <c r="Z226" i="19" s="1"/>
  <c r="AA161" i="19"/>
  <c r="Z218" i="19"/>
  <c r="AD218" i="19" s="1"/>
  <c r="Z217" i="19"/>
  <c r="AD217" i="19" s="1"/>
  <c r="Z235" i="19"/>
  <c r="AD235" i="19" s="1"/>
  <c r="AC214" i="19"/>
  <c r="AB214" i="19" s="1"/>
  <c r="AD102" i="19"/>
  <c r="AA247" i="19"/>
  <c r="AC250" i="19"/>
  <c r="AB250" i="19" s="1"/>
  <c r="AA267" i="19"/>
  <c r="Z267" i="19"/>
  <c r="AD267" i="19" s="1"/>
  <c r="Z269" i="19"/>
  <c r="AD269" i="19" s="1"/>
  <c r="AD265" i="19"/>
  <c r="Z272" i="19"/>
  <c r="AD272" i="19" s="1"/>
  <c r="Z262" i="19"/>
  <c r="AA262" i="19"/>
  <c r="Y263" i="19" s="1"/>
  <c r="AA263" i="19" s="1"/>
  <c r="Z261" i="19"/>
  <c r="AD261" i="19" s="1"/>
  <c r="AC256" i="19"/>
  <c r="AC258" i="19" s="1"/>
  <c r="AB258" i="19" s="1"/>
  <c r="Z268" i="19"/>
  <c r="AD268" i="19" s="1"/>
  <c r="AA268" i="19"/>
  <c r="AC263" i="19"/>
  <c r="AB263" i="19" s="1"/>
  <c r="AC262" i="19"/>
  <c r="AB262" i="19" s="1"/>
  <c r="Z264" i="19"/>
  <c r="AA271" i="19"/>
  <c r="Z271" i="19"/>
  <c r="AD271" i="19" s="1"/>
  <c r="Z260" i="19"/>
  <c r="AD260" i="19" s="1"/>
  <c r="Z276" i="19"/>
  <c r="AD276" i="19" s="1"/>
  <c r="AA121" i="19"/>
  <c r="Z277" i="19"/>
  <c r="AD277" i="19" s="1"/>
  <c r="AA259" i="19"/>
  <c r="Z259" i="19"/>
  <c r="AD259" i="19" s="1"/>
  <c r="AA273" i="19"/>
  <c r="Y274" i="19" s="1"/>
  <c r="Z274" i="19" s="1"/>
  <c r="AD274" i="19" s="1"/>
  <c r="Z273" i="19"/>
  <c r="AD273" i="19" s="1"/>
  <c r="AA278" i="19"/>
  <c r="Z278" i="19"/>
  <c r="AD278" i="19" s="1"/>
  <c r="AD255" i="19"/>
  <c r="Z198" i="19"/>
  <c r="AD198" i="19" s="1"/>
  <c r="Z146" i="19"/>
  <c r="AD146" i="19" s="1"/>
  <c r="Z228" i="19"/>
  <c r="AA241" i="19"/>
  <c r="Z246" i="19"/>
  <c r="AD246" i="19" s="1"/>
  <c r="AD205" i="19"/>
  <c r="AA181" i="19"/>
  <c r="AA150" i="19"/>
  <c r="AA174" i="19"/>
  <c r="Z223" i="19"/>
  <c r="AD223" i="19" s="1"/>
  <c r="AD241" i="19"/>
  <c r="AA173" i="19"/>
  <c r="AA210" i="19"/>
  <c r="Z239" i="19"/>
  <c r="AD239" i="19" s="1"/>
  <c r="Z144" i="19"/>
  <c r="AD144" i="19" s="1"/>
  <c r="AC184" i="19"/>
  <c r="AB184" i="19" s="1"/>
  <c r="AA206" i="19"/>
  <c r="Z209" i="19"/>
  <c r="AD209" i="19" s="1"/>
  <c r="AD248" i="19"/>
  <c r="AD181" i="19"/>
  <c r="Z253" i="19"/>
  <c r="AD253" i="19" s="1"/>
  <c r="Z249" i="19"/>
  <c r="AD249" i="19" s="1"/>
  <c r="AD252" i="19"/>
  <c r="AA120" i="19"/>
  <c r="AC190" i="19"/>
  <c r="AB190" i="19" s="1"/>
  <c r="AD173" i="19"/>
  <c r="AD189" i="19"/>
  <c r="Z113" i="19"/>
  <c r="AD113" i="19" s="1"/>
  <c r="AA149" i="19"/>
  <c r="AD180" i="19"/>
  <c r="AD210" i="19"/>
  <c r="AA140" i="19"/>
  <c r="Z183" i="19"/>
  <c r="AD183" i="19" s="1"/>
  <c r="Z145" i="19"/>
  <c r="AD145" i="19" s="1"/>
  <c r="Z151" i="19"/>
  <c r="AD151" i="19" s="1"/>
  <c r="Z236" i="19"/>
  <c r="AD236" i="19" s="1"/>
  <c r="AA252" i="19"/>
  <c r="AD240" i="19"/>
  <c r="AA128" i="19"/>
  <c r="AD164" i="19"/>
  <c r="AA143" i="19"/>
  <c r="AA156" i="19"/>
  <c r="AD188" i="19"/>
  <c r="AA222" i="19"/>
  <c r="Z237" i="19"/>
  <c r="AD237" i="19" s="1"/>
  <c r="Z175" i="19"/>
  <c r="AD175" i="19" s="1"/>
  <c r="AA233" i="19"/>
  <c r="Z204" i="19"/>
  <c r="AD204" i="19" s="1"/>
  <c r="AA240" i="19"/>
  <c r="AA152" i="19"/>
  <c r="AD174" i="19"/>
  <c r="AD234" i="19"/>
  <c r="AD156" i="19"/>
  <c r="AA248" i="19"/>
  <c r="AC166" i="19"/>
  <c r="AB166" i="19" s="1"/>
  <c r="AC221" i="19"/>
  <c r="AB221" i="19" s="1"/>
  <c r="AD150" i="19"/>
  <c r="Z211" i="19"/>
  <c r="AD211" i="19" s="1"/>
  <c r="AD225" i="19"/>
  <c r="Z139" i="19"/>
  <c r="AD139" i="19" s="1"/>
  <c r="AD161" i="19"/>
  <c r="AC154" i="19"/>
  <c r="AB154" i="19" s="1"/>
  <c r="Z219" i="19"/>
  <c r="AD219" i="19" s="1"/>
  <c r="AC227" i="19"/>
  <c r="AB227" i="19" s="1"/>
  <c r="Z231" i="19"/>
  <c r="AD231" i="19" s="1"/>
  <c r="AC203" i="19"/>
  <c r="AB203" i="19" s="1"/>
  <c r="AA89" i="19"/>
  <c r="AD91" i="19"/>
  <c r="AC130" i="19"/>
  <c r="AB130" i="19" s="1"/>
  <c r="AA234" i="19"/>
  <c r="Z90" i="19"/>
  <c r="AD90" i="19" s="1"/>
  <c r="AD121" i="19"/>
  <c r="AD206" i="19"/>
  <c r="AC220" i="19"/>
  <c r="AB220" i="19" s="1"/>
  <c r="Z216" i="19"/>
  <c r="AD216" i="19" s="1"/>
  <c r="Z201" i="19"/>
  <c r="AD201" i="19" s="1"/>
  <c r="AA201" i="19"/>
  <c r="Y202" i="19" s="1"/>
  <c r="Z202" i="19" s="1"/>
  <c r="AC142" i="19"/>
  <c r="AC148" i="19"/>
  <c r="AD176" i="19"/>
  <c r="AD247" i="19"/>
  <c r="AC118" i="19"/>
  <c r="AB118" i="19" s="1"/>
  <c r="AD120" i="19"/>
  <c r="AC226" i="19"/>
  <c r="AB226" i="19" s="1"/>
  <c r="AC244" i="19"/>
  <c r="AB244" i="19" s="1"/>
  <c r="AC245" i="19"/>
  <c r="AB245" i="19" s="1"/>
  <c r="Z238" i="19"/>
  <c r="AD238" i="19" s="1"/>
  <c r="AA238" i="19"/>
  <c r="AD233" i="19"/>
  <c r="AD222" i="19"/>
  <c r="AC202" i="19"/>
  <c r="AB202" i="19" s="1"/>
  <c r="AA254" i="19"/>
  <c r="Z254" i="19"/>
  <c r="AD254" i="19" s="1"/>
  <c r="Z250" i="19"/>
  <c r="AA250" i="19"/>
  <c r="Y251" i="19" s="1"/>
  <c r="AA243" i="19"/>
  <c r="Y244" i="19" s="1"/>
  <c r="Z243" i="19"/>
  <c r="AD243" i="19" s="1"/>
  <c r="Z232" i="19"/>
  <c r="AD232" i="19" s="1"/>
  <c r="AA232" i="19"/>
  <c r="AA230" i="19"/>
  <c r="Z230" i="19"/>
  <c r="AD230" i="19" s="1"/>
  <c r="Z224" i="19"/>
  <c r="AD224" i="19" s="1"/>
  <c r="AA224" i="19"/>
  <c r="Z220" i="19"/>
  <c r="AA220" i="19"/>
  <c r="Y221" i="19" s="1"/>
  <c r="AA213" i="19"/>
  <c r="Y214" i="19" s="1"/>
  <c r="Z214" i="19" s="1"/>
  <c r="Z213" i="19"/>
  <c r="AD213" i="19" s="1"/>
  <c r="AD197" i="19"/>
  <c r="AC192" i="19"/>
  <c r="AB192" i="19" s="1"/>
  <c r="Z192" i="19"/>
  <c r="AA189" i="19"/>
  <c r="Y190" i="19" s="1"/>
  <c r="AC179" i="19"/>
  <c r="AB179" i="19" s="1"/>
  <c r="AC172" i="19"/>
  <c r="AB172" i="19" s="1"/>
  <c r="AC167" i="19"/>
  <c r="AB167" i="19" s="1"/>
  <c r="AA207" i="19"/>
  <c r="Y208" i="19" s="1"/>
  <c r="Z207" i="19"/>
  <c r="AD207" i="19" s="1"/>
  <c r="AA212" i="19"/>
  <c r="Z212" i="19"/>
  <c r="AD212" i="19" s="1"/>
  <c r="AA199" i="19"/>
  <c r="Z199" i="19"/>
  <c r="AD199" i="19" s="1"/>
  <c r="AA195" i="19"/>
  <c r="Y196" i="19" s="1"/>
  <c r="Z195" i="19"/>
  <c r="AD195" i="19" s="1"/>
  <c r="AA200" i="19"/>
  <c r="Z200" i="19"/>
  <c r="AD200" i="19" s="1"/>
  <c r="AA194" i="19"/>
  <c r="Z194" i="19"/>
  <c r="AD194" i="19" s="1"/>
  <c r="AA193" i="19"/>
  <c r="Z193" i="19"/>
  <c r="AD193" i="19" s="1"/>
  <c r="Z184" i="19"/>
  <c r="AA184" i="19"/>
  <c r="Y185" i="19" s="1"/>
  <c r="AA185" i="19" s="1"/>
  <c r="Y186" i="19" s="1"/>
  <c r="AA177" i="19"/>
  <c r="Y178" i="19" s="1"/>
  <c r="Z177" i="19"/>
  <c r="AD177" i="19" s="1"/>
  <c r="AA182" i="19"/>
  <c r="Z182" i="19"/>
  <c r="AD182" i="19" s="1"/>
  <c r="AA171" i="19"/>
  <c r="Y172" i="19" s="1"/>
  <c r="Z171" i="19"/>
  <c r="AD171" i="19" s="1"/>
  <c r="AA153" i="19"/>
  <c r="Y154" i="19" s="1"/>
  <c r="Z153" i="19"/>
  <c r="AD153" i="19" s="1"/>
  <c r="Z147" i="19"/>
  <c r="AD147" i="19" s="1"/>
  <c r="AA147" i="19"/>
  <c r="Y148" i="19" s="1"/>
  <c r="AA141" i="19"/>
  <c r="Y142" i="19" s="1"/>
  <c r="Z141" i="19"/>
  <c r="AD141" i="19" s="1"/>
  <c r="AA169" i="19"/>
  <c r="Z169" i="19"/>
  <c r="AD169" i="19" s="1"/>
  <c r="AA168" i="19"/>
  <c r="Z168" i="19"/>
  <c r="AD168" i="19" s="1"/>
  <c r="AA165" i="19"/>
  <c r="Y166" i="19" s="1"/>
  <c r="Z165" i="19"/>
  <c r="AD165" i="19" s="1"/>
  <c r="AA170" i="19"/>
  <c r="Z170" i="19"/>
  <c r="AD170" i="19" s="1"/>
  <c r="Z163" i="19"/>
  <c r="AD163" i="19" s="1"/>
  <c r="AA163" i="19"/>
  <c r="AA159" i="19"/>
  <c r="Y160" i="19" s="1"/>
  <c r="Z159" i="19"/>
  <c r="AD159" i="19" s="1"/>
  <c r="AA162" i="19"/>
  <c r="Z162" i="19"/>
  <c r="AD162" i="19" s="1"/>
  <c r="AC136" i="19"/>
  <c r="AA116" i="19"/>
  <c r="Z116" i="19"/>
  <c r="AD116" i="19" s="1"/>
  <c r="AA91" i="19"/>
  <c r="Z96" i="19"/>
  <c r="AD96" i="19" s="1"/>
  <c r="Z107" i="19"/>
  <c r="AD107" i="19" s="1"/>
  <c r="AC124" i="19"/>
  <c r="AA115" i="19"/>
  <c r="Z115" i="19"/>
  <c r="AD115" i="19" s="1"/>
  <c r="AC112" i="19"/>
  <c r="AB112" i="19" s="1"/>
  <c r="AA135" i="19"/>
  <c r="Y136" i="19" s="1"/>
  <c r="Z135" i="19"/>
  <c r="AD135" i="19" s="1"/>
  <c r="Z138" i="19"/>
  <c r="AD138" i="19" s="1"/>
  <c r="AA138" i="19"/>
  <c r="AA137" i="19"/>
  <c r="Z137" i="19"/>
  <c r="AA129" i="19"/>
  <c r="Y130" i="19" s="1"/>
  <c r="Z129" i="19"/>
  <c r="AD129" i="19" s="1"/>
  <c r="AA133" i="19"/>
  <c r="Z133" i="19"/>
  <c r="AD133" i="19" s="1"/>
  <c r="AA131" i="19"/>
  <c r="Z131" i="19"/>
  <c r="AA132" i="19"/>
  <c r="Z132" i="19"/>
  <c r="AD132" i="19" s="1"/>
  <c r="AA134" i="19"/>
  <c r="Z134" i="19"/>
  <c r="AD134" i="19" s="1"/>
  <c r="Z124" i="19"/>
  <c r="Z127" i="19"/>
  <c r="AD127" i="19" s="1"/>
  <c r="AA127" i="19"/>
  <c r="AA126" i="19"/>
  <c r="Z126" i="19"/>
  <c r="AD126" i="19" s="1"/>
  <c r="AD128" i="19"/>
  <c r="AA122" i="19"/>
  <c r="Z122" i="19"/>
  <c r="AD122" i="19" s="1"/>
  <c r="AA117" i="19"/>
  <c r="Y118" i="19" s="1"/>
  <c r="AD117" i="19"/>
  <c r="AA111" i="19"/>
  <c r="Y112" i="19" s="1"/>
  <c r="Z111" i="19"/>
  <c r="AD111" i="19" s="1"/>
  <c r="AA114" i="19"/>
  <c r="Z114" i="19"/>
  <c r="AD114" i="19" s="1"/>
  <c r="AA97" i="19"/>
  <c r="Z104" i="19"/>
  <c r="AD104" i="19" s="1"/>
  <c r="Z98" i="19"/>
  <c r="AD98" i="19" s="1"/>
  <c r="Z101" i="19"/>
  <c r="AD101" i="19" s="1"/>
  <c r="Z95" i="19"/>
  <c r="AD95" i="19" s="1"/>
  <c r="Z103" i="19"/>
  <c r="AD103" i="19" s="1"/>
  <c r="AC88" i="19"/>
  <c r="AB88" i="19" s="1"/>
  <c r="Z92" i="19"/>
  <c r="AD92" i="19" s="1"/>
  <c r="AC106" i="19"/>
  <c r="AB106" i="19" s="1"/>
  <c r="AC94" i="19"/>
  <c r="AB94" i="19" s="1"/>
  <c r="AC100" i="19"/>
  <c r="AB100" i="19" s="1"/>
  <c r="Z108" i="19"/>
  <c r="AD108" i="19" s="1"/>
  <c r="AD97" i="19"/>
  <c r="AA109" i="19"/>
  <c r="Z109" i="19"/>
  <c r="AD109" i="19" s="1"/>
  <c r="AA105" i="19"/>
  <c r="Y106" i="19" s="1"/>
  <c r="Z105" i="19"/>
  <c r="AD105" i="19" s="1"/>
  <c r="AA110" i="19"/>
  <c r="Z110" i="19"/>
  <c r="AD110" i="19" s="1"/>
  <c r="AA99" i="19"/>
  <c r="Y100" i="19" s="1"/>
  <c r="Z99" i="19"/>
  <c r="AD99" i="19" s="1"/>
  <c r="AA93" i="19"/>
  <c r="Y94" i="19" s="1"/>
  <c r="Z93" i="19"/>
  <c r="AD93" i="19" s="1"/>
  <c r="AD89" i="19"/>
  <c r="AA87" i="19"/>
  <c r="Y88" i="19" s="1"/>
  <c r="Z87" i="19"/>
  <c r="AD87" i="19" s="1"/>
  <c r="AC60" i="19"/>
  <c r="AB60" i="19" s="1"/>
  <c r="AC84" i="19"/>
  <c r="AB84" i="19" s="1"/>
  <c r="AC66" i="19"/>
  <c r="AB66" i="19" s="1"/>
  <c r="Y67" i="19"/>
  <c r="Z67" i="19" s="1"/>
  <c r="AC68" i="19"/>
  <c r="AB68" i="19" s="1"/>
  <c r="Y66" i="19"/>
  <c r="AA66" i="19" s="1"/>
  <c r="Y81" i="19"/>
  <c r="Z81" i="19" s="1"/>
  <c r="Y84" i="19"/>
  <c r="Z84" i="19" s="1"/>
  <c r="AC81" i="19"/>
  <c r="AB81" i="19" s="1"/>
  <c r="Y85" i="19"/>
  <c r="AA85" i="19" s="1"/>
  <c r="AC85" i="19"/>
  <c r="AB85" i="19" s="1"/>
  <c r="AC62" i="19"/>
  <c r="AB62" i="19" s="1"/>
  <c r="Y79" i="19"/>
  <c r="AA79" i="19" s="1"/>
  <c r="AC67" i="19"/>
  <c r="AB67" i="19" s="1"/>
  <c r="AC86" i="19"/>
  <c r="AB86" i="19" s="1"/>
  <c r="O81" i="19"/>
  <c r="Y86" i="19"/>
  <c r="Y73" i="19"/>
  <c r="Z73" i="19" s="1"/>
  <c r="O57" i="19"/>
  <c r="Y78" i="19"/>
  <c r="AA78" i="19" s="1"/>
  <c r="AC75" i="19"/>
  <c r="AB75" i="19" s="1"/>
  <c r="Y60" i="19"/>
  <c r="AA60" i="19" s="1"/>
  <c r="O63" i="19"/>
  <c r="AC74" i="19"/>
  <c r="AB74" i="19" s="1"/>
  <c r="AC72" i="19"/>
  <c r="AB72" i="19" s="1"/>
  <c r="AC79" i="19"/>
  <c r="AB79" i="19" s="1"/>
  <c r="J63" i="19"/>
  <c r="Y63" i="19" s="1"/>
  <c r="AC63" i="19"/>
  <c r="AC64" i="19" s="1"/>
  <c r="AB64" i="19" s="1"/>
  <c r="Y68" i="19"/>
  <c r="N57" i="19"/>
  <c r="AC57" i="19" s="1"/>
  <c r="AB57" i="19" s="1"/>
  <c r="Y61" i="19"/>
  <c r="Y62" i="19"/>
  <c r="Y57" i="19"/>
  <c r="AC61" i="19"/>
  <c r="AB61" i="19" s="1"/>
  <c r="O75" i="19"/>
  <c r="AC80" i="19"/>
  <c r="AB80" i="19" s="1"/>
  <c r="O69" i="19"/>
  <c r="Y74" i="19"/>
  <c r="Z74" i="19" s="1"/>
  <c r="Y72" i="19"/>
  <c r="AA72" i="19" s="1"/>
  <c r="AC78" i="19"/>
  <c r="AB78" i="19" s="1"/>
  <c r="Y80" i="19"/>
  <c r="AA80" i="19" s="1"/>
  <c r="Y75" i="19"/>
  <c r="AC73" i="19"/>
  <c r="AB73" i="19" s="1"/>
  <c r="AC69" i="19"/>
  <c r="AB69" i="19" s="1"/>
  <c r="J69" i="19"/>
  <c r="Y69" i="19" s="1"/>
  <c r="AA274" i="19" l="1"/>
  <c r="Y275" i="19" s="1"/>
  <c r="AA256" i="19"/>
  <c r="Y257" i="19" s="1"/>
  <c r="AA257" i="19" s="1"/>
  <c r="Y258" i="19" s="1"/>
  <c r="Z258" i="19" s="1"/>
  <c r="AD258" i="19" s="1"/>
  <c r="AC228" i="19"/>
  <c r="AB228" i="19" s="1"/>
  <c r="AD228" i="19" s="1"/>
  <c r="AA226" i="19"/>
  <c r="Y227" i="19" s="1"/>
  <c r="Z227" i="19" s="1"/>
  <c r="AD227" i="19" s="1"/>
  <c r="AD214" i="19"/>
  <c r="AD184" i="19"/>
  <c r="AC131" i="19"/>
  <c r="AB131" i="19" s="1"/>
  <c r="AD131" i="19" s="1"/>
  <c r="AD250" i="19"/>
  <c r="AC215" i="19"/>
  <c r="AB215" i="19" s="1"/>
  <c r="AC186" i="19"/>
  <c r="AB186" i="19" s="1"/>
  <c r="AC185" i="19"/>
  <c r="AB185" i="19" s="1"/>
  <c r="AD226" i="19"/>
  <c r="Z263" i="19"/>
  <c r="AD263" i="19" s="1"/>
  <c r="AD262" i="19"/>
  <c r="AC264" i="19"/>
  <c r="AB264" i="19" s="1"/>
  <c r="AD264" i="19" s="1"/>
  <c r="AB256" i="19"/>
  <c r="AD256" i="19" s="1"/>
  <c r="AC257" i="19"/>
  <c r="AB257" i="19" s="1"/>
  <c r="AC155" i="19"/>
  <c r="AB155" i="19" s="1"/>
  <c r="AD155" i="19" s="1"/>
  <c r="AA251" i="19"/>
  <c r="Z251" i="19"/>
  <c r="AD251" i="19" s="1"/>
  <c r="AD220" i="19"/>
  <c r="AD202" i="19"/>
  <c r="AA202" i="19"/>
  <c r="Y203" i="19" s="1"/>
  <c r="Z203" i="19" s="1"/>
  <c r="AD203" i="19" s="1"/>
  <c r="AB148" i="19"/>
  <c r="AC149" i="19"/>
  <c r="AB149" i="19" s="1"/>
  <c r="AD149" i="19" s="1"/>
  <c r="AB142" i="19"/>
  <c r="AC143" i="19"/>
  <c r="AB143" i="19" s="1"/>
  <c r="AD143" i="19" s="1"/>
  <c r="AA244" i="19"/>
  <c r="Y245" i="19" s="1"/>
  <c r="Z244" i="19"/>
  <c r="AD244" i="19" s="1"/>
  <c r="AA221" i="19"/>
  <c r="Z221" i="19"/>
  <c r="AD221" i="19" s="1"/>
  <c r="AA214" i="19"/>
  <c r="Y215" i="19" s="1"/>
  <c r="AA215" i="19" s="1"/>
  <c r="Z208" i="19"/>
  <c r="AD208" i="19" s="1"/>
  <c r="AA208" i="19"/>
  <c r="Z196" i="19"/>
  <c r="AD196" i="19" s="1"/>
  <c r="AA196" i="19"/>
  <c r="Z190" i="19"/>
  <c r="AD190" i="19" s="1"/>
  <c r="AA190" i="19"/>
  <c r="Y191" i="19" s="1"/>
  <c r="AD192" i="19"/>
  <c r="AA186" i="19"/>
  <c r="Z186" i="19"/>
  <c r="Z185" i="19"/>
  <c r="Z178" i="19"/>
  <c r="AD178" i="19" s="1"/>
  <c r="AA178" i="19"/>
  <c r="Y179" i="19" s="1"/>
  <c r="AA172" i="19"/>
  <c r="Z172" i="19"/>
  <c r="AD172" i="19" s="1"/>
  <c r="Z166" i="19"/>
  <c r="AD166" i="19" s="1"/>
  <c r="AA166" i="19"/>
  <c r="Y167" i="19" s="1"/>
  <c r="Z160" i="19"/>
  <c r="AD160" i="19" s="1"/>
  <c r="AA160" i="19"/>
  <c r="AA154" i="19"/>
  <c r="Z154" i="19"/>
  <c r="AD154" i="19" s="1"/>
  <c r="Z148" i="19"/>
  <c r="AA148" i="19"/>
  <c r="AA142" i="19"/>
  <c r="Z142" i="19"/>
  <c r="AB136" i="19"/>
  <c r="AC137" i="19"/>
  <c r="AB137" i="19" s="1"/>
  <c r="AD137" i="19" s="1"/>
  <c r="AB124" i="19"/>
  <c r="AD124" i="19" s="1"/>
  <c r="AC125" i="19"/>
  <c r="AB125" i="19" s="1"/>
  <c r="AD125" i="19" s="1"/>
  <c r="AA136" i="19"/>
  <c r="Z136" i="19"/>
  <c r="AA130" i="19"/>
  <c r="Z130" i="19"/>
  <c r="AD130" i="19" s="1"/>
  <c r="Z118" i="19"/>
  <c r="AD118" i="19" s="1"/>
  <c r="AA118" i="19"/>
  <c r="Z112" i="19"/>
  <c r="AD112" i="19" s="1"/>
  <c r="AA112" i="19"/>
  <c r="Z106" i="19"/>
  <c r="AD106" i="19" s="1"/>
  <c r="AA106" i="19"/>
  <c r="Z100" i="19"/>
  <c r="AD100" i="19" s="1"/>
  <c r="AA100" i="19"/>
  <c r="Z94" i="19"/>
  <c r="AD94" i="19" s="1"/>
  <c r="AA94" i="19"/>
  <c r="AA88" i="19"/>
  <c r="Z88" i="19"/>
  <c r="AD88" i="19" s="1"/>
  <c r="AC83" i="19"/>
  <c r="AB83" i="19" s="1"/>
  <c r="AA67" i="19"/>
  <c r="AD81" i="19"/>
  <c r="Z66" i="19"/>
  <c r="AD66" i="19" s="1"/>
  <c r="AD84" i="19"/>
  <c r="AA74" i="19"/>
  <c r="AD67" i="19"/>
  <c r="AC77" i="19"/>
  <c r="AB77" i="19" s="1"/>
  <c r="AA81" i="19"/>
  <c r="Y82" i="19" s="1"/>
  <c r="AA82" i="19" s="1"/>
  <c r="Y83" i="19" s="1"/>
  <c r="Z79" i="19"/>
  <c r="AD79" i="19" s="1"/>
  <c r="AA84" i="19"/>
  <c r="AD74" i="19"/>
  <c r="Z80" i="19"/>
  <c r="AD80" i="19" s="1"/>
  <c r="Z60" i="19"/>
  <c r="AD60" i="19" s="1"/>
  <c r="AC82" i="19"/>
  <c r="AB82" i="19" s="1"/>
  <c r="AA73" i="19"/>
  <c r="AC58" i="19"/>
  <c r="AB58" i="19" s="1"/>
  <c r="Z85" i="19"/>
  <c r="AD85" i="19" s="1"/>
  <c r="Z86" i="19"/>
  <c r="AD86" i="19" s="1"/>
  <c r="AA86" i="19"/>
  <c r="Z78" i="19"/>
  <c r="AD78" i="19" s="1"/>
  <c r="AC76" i="19"/>
  <c r="AB76" i="19" s="1"/>
  <c r="AC59" i="19"/>
  <c r="AB59" i="19" s="1"/>
  <c r="AA63" i="19"/>
  <c r="Y64" i="19" s="1"/>
  <c r="Z63" i="19"/>
  <c r="AC65" i="19"/>
  <c r="AB65" i="19" s="1"/>
  <c r="AB63" i="19"/>
  <c r="AA68" i="19"/>
  <c r="Z68" i="19"/>
  <c r="AD68" i="19" s="1"/>
  <c r="Z57" i="19"/>
  <c r="AD57" i="19" s="1"/>
  <c r="AA57" i="19"/>
  <c r="Y58" i="19" s="1"/>
  <c r="AA62" i="19"/>
  <c r="Z62" i="19"/>
  <c r="AD62" i="19" s="1"/>
  <c r="AA61" i="19"/>
  <c r="Z61" i="19"/>
  <c r="AD61" i="19" s="1"/>
  <c r="Z72" i="19"/>
  <c r="AD72" i="19" s="1"/>
  <c r="AC71" i="19"/>
  <c r="AB71" i="19" s="1"/>
  <c r="AD73" i="19"/>
  <c r="AC70" i="19"/>
  <c r="AB70" i="19" s="1"/>
  <c r="AA75" i="19"/>
  <c r="Y76" i="19" s="1"/>
  <c r="Z75" i="19"/>
  <c r="AD75" i="19" s="1"/>
  <c r="Z69" i="19"/>
  <c r="AD69" i="19" s="1"/>
  <c r="AA69" i="19"/>
  <c r="Y70" i="19" s="1"/>
  <c r="I39" i="19"/>
  <c r="I33" i="19"/>
  <c r="I27" i="19"/>
  <c r="I21" i="19"/>
  <c r="I15" i="19"/>
  <c r="I9" i="19"/>
  <c r="I51" i="19"/>
  <c r="I45" i="19"/>
  <c r="U27" i="19"/>
  <c r="U34" i="19"/>
  <c r="U33" i="19"/>
  <c r="AA227" i="19" l="1"/>
  <c r="Z275" i="19"/>
  <c r="AD275" i="19" s="1"/>
  <c r="AA275" i="19"/>
  <c r="Z257" i="19"/>
  <c r="AD257" i="19" s="1"/>
  <c r="AA258" i="19"/>
  <c r="AD142" i="19"/>
  <c r="AD185" i="19"/>
  <c r="AD186" i="19"/>
  <c r="AA203" i="19"/>
  <c r="AD148" i="19"/>
  <c r="AD136" i="19"/>
  <c r="AA245" i="19"/>
  <c r="Z245" i="19"/>
  <c r="AD245" i="19" s="1"/>
  <c r="Z215" i="19"/>
  <c r="AD215" i="19" s="1"/>
  <c r="Z191" i="19"/>
  <c r="AD191" i="19" s="1"/>
  <c r="AA191" i="19"/>
  <c r="AA179" i="19"/>
  <c r="Z179" i="19"/>
  <c r="AD179" i="19" s="1"/>
  <c r="AA167" i="19"/>
  <c r="Z167" i="19"/>
  <c r="AD167" i="19" s="1"/>
  <c r="Z82" i="19"/>
  <c r="AD82" i="19" s="1"/>
  <c r="AA83" i="19"/>
  <c r="Z83" i="19"/>
  <c r="AD83" i="19" s="1"/>
  <c r="AD63" i="19"/>
  <c r="Z64" i="19"/>
  <c r="AD64" i="19" s="1"/>
  <c r="AA64" i="19"/>
  <c r="Y65" i="19" s="1"/>
  <c r="AA58" i="19"/>
  <c r="Y59" i="19" s="1"/>
  <c r="Z58" i="19"/>
  <c r="AD58" i="19" s="1"/>
  <c r="AA70" i="19"/>
  <c r="Y71" i="19" s="1"/>
  <c r="Z70" i="19"/>
  <c r="AD70" i="19" s="1"/>
  <c r="Z76" i="19"/>
  <c r="AD76" i="19" s="1"/>
  <c r="AA76" i="19"/>
  <c r="Y77" i="19" s="1"/>
  <c r="J9" i="19"/>
  <c r="AA65" i="19" l="1"/>
  <c r="Z65" i="19"/>
  <c r="AD65" i="19" s="1"/>
  <c r="Z59" i="19"/>
  <c r="AD59" i="19" s="1"/>
  <c r="AA59" i="19"/>
  <c r="AA77" i="19"/>
  <c r="Z77" i="19"/>
  <c r="AD77" i="19" s="1"/>
  <c r="AA71" i="19"/>
  <c r="Z71" i="19"/>
  <c r="AD71" i="19" s="1"/>
  <c r="M51" i="19"/>
  <c r="M45" i="19"/>
  <c r="M39" i="19"/>
  <c r="M33" i="19"/>
  <c r="M27" i="19"/>
  <c r="M21" i="19"/>
  <c r="M15" i="19"/>
  <c r="M9" i="19"/>
  <c r="F221" i="21"/>
  <c r="B221" i="21" a="1"/>
  <c r="B223" i="21" s="1"/>
  <c r="F220" i="21"/>
  <c r="F219" i="21"/>
  <c r="F218" i="21"/>
  <c r="F217" i="21"/>
  <c r="F216" i="21"/>
  <c r="F215" i="21"/>
  <c r="F214" i="21"/>
  <c r="F213" i="21"/>
  <c r="F212" i="21"/>
  <c r="F211" i="21"/>
  <c r="F210" i="21"/>
  <c r="B221" i="21" l="1"/>
  <c r="B222" i="21"/>
  <c r="H210" i="21" l="1"/>
  <c r="U56" i="19"/>
  <c r="R56" i="19"/>
  <c r="U55" i="19"/>
  <c r="R55" i="19"/>
  <c r="U54" i="19"/>
  <c r="R54" i="19"/>
  <c r="U53" i="19"/>
  <c r="R53" i="19"/>
  <c r="U52" i="19"/>
  <c r="R52" i="19"/>
  <c r="U51" i="19"/>
  <c r="R51" i="19"/>
  <c r="U50" i="19"/>
  <c r="R50" i="19"/>
  <c r="U49" i="19"/>
  <c r="R49" i="19"/>
  <c r="U48" i="19"/>
  <c r="R48" i="19"/>
  <c r="U47" i="19"/>
  <c r="R47" i="19"/>
  <c r="U46" i="19"/>
  <c r="R46" i="19"/>
  <c r="U45" i="19"/>
  <c r="R45" i="19"/>
  <c r="U44" i="19"/>
  <c r="R44" i="19"/>
  <c r="U43" i="19"/>
  <c r="R43" i="19"/>
  <c r="U42" i="19"/>
  <c r="R42" i="19"/>
  <c r="U41" i="19"/>
  <c r="R41" i="19"/>
  <c r="U40" i="19"/>
  <c r="U39" i="19"/>
  <c r="R39" i="19"/>
  <c r="U38" i="19"/>
  <c r="R38" i="19"/>
  <c r="U37" i="19"/>
  <c r="R37" i="19"/>
  <c r="U36" i="19"/>
  <c r="R36" i="19"/>
  <c r="U35" i="19"/>
  <c r="R35" i="19"/>
  <c r="R34" i="19"/>
  <c r="R33" i="19"/>
  <c r="U32" i="19"/>
  <c r="R32" i="19"/>
  <c r="U31" i="19"/>
  <c r="R31" i="19"/>
  <c r="U30" i="19"/>
  <c r="R30" i="19"/>
  <c r="U29" i="19"/>
  <c r="R29" i="19"/>
  <c r="U28" i="19"/>
  <c r="R28" i="19"/>
  <c r="R27" i="19"/>
  <c r="U26" i="19"/>
  <c r="R26" i="19"/>
  <c r="U25" i="19"/>
  <c r="R25" i="19"/>
  <c r="U24" i="19"/>
  <c r="R24" i="19"/>
  <c r="U23" i="19"/>
  <c r="R23" i="19"/>
  <c r="U22" i="19"/>
  <c r="R22" i="19"/>
  <c r="U21" i="19"/>
  <c r="R21" i="19"/>
  <c r="U20" i="19"/>
  <c r="R20" i="19"/>
  <c r="U19" i="19"/>
  <c r="R19" i="19"/>
  <c r="U18" i="19"/>
  <c r="R18" i="19"/>
  <c r="U17" i="19"/>
  <c r="R17" i="19"/>
  <c r="U16" i="19"/>
  <c r="R16" i="19"/>
  <c r="U15" i="19"/>
  <c r="R15" i="19"/>
  <c r="R14" i="19"/>
  <c r="R13" i="19"/>
  <c r="R12" i="19"/>
  <c r="R11" i="19"/>
  <c r="R10" i="19"/>
  <c r="R9" i="19"/>
  <c r="Y9" i="19" s="1"/>
  <c r="Z9" i="19" s="1"/>
  <c r="AC13" i="19" l="1"/>
  <c r="AB13" i="19" s="1"/>
  <c r="AC14" i="19"/>
  <c r="AB14" i="19" s="1"/>
  <c r="AC19" i="19"/>
  <c r="AB19" i="19" s="1"/>
  <c r="AC25" i="19"/>
  <c r="AB25" i="19" s="1"/>
  <c r="AC31" i="19"/>
  <c r="AB31" i="19" s="1"/>
  <c r="AC37" i="19"/>
  <c r="AB37" i="19" s="1"/>
  <c r="AC43" i="19"/>
  <c r="AB43" i="19" s="1"/>
  <c r="AC49" i="19"/>
  <c r="AB49" i="19" s="1"/>
  <c r="AC55" i="19"/>
  <c r="AB55" i="19" s="1"/>
  <c r="AC18" i="19"/>
  <c r="AB18" i="19" s="1"/>
  <c r="AC20" i="19"/>
  <c r="AB20" i="19" s="1"/>
  <c r="AC24" i="19"/>
  <c r="AB24" i="19" s="1"/>
  <c r="AC26" i="19"/>
  <c r="AB26" i="19" s="1"/>
  <c r="AC30" i="19"/>
  <c r="AB30" i="19" s="1"/>
  <c r="AC32" i="19"/>
  <c r="AB32" i="19" s="1"/>
  <c r="AC36" i="19"/>
  <c r="AB36" i="19" s="1"/>
  <c r="AC38" i="19"/>
  <c r="AB38" i="19" s="1"/>
  <c r="AC42" i="19"/>
  <c r="AB42" i="19" s="1"/>
  <c r="AC44" i="19"/>
  <c r="AB44" i="19" s="1"/>
  <c r="AC50" i="19"/>
  <c r="AB50" i="19" s="1"/>
  <c r="AC54" i="19"/>
  <c r="AB54" i="19" s="1"/>
  <c r="AC56" i="19"/>
  <c r="AB56" i="19" s="1"/>
  <c r="Y13" i="19"/>
  <c r="AC12" i="19"/>
  <c r="AB12" i="19" s="1"/>
  <c r="Y14" i="19"/>
  <c r="Y12" i="19"/>
  <c r="Y54" i="19"/>
  <c r="Y55" i="19"/>
  <c r="Y56" i="19"/>
  <c r="Y49" i="19"/>
  <c r="Y50" i="19"/>
  <c r="Y42" i="19"/>
  <c r="Y43" i="19"/>
  <c r="Y44" i="19"/>
  <c r="Y36" i="19"/>
  <c r="Y37" i="19"/>
  <c r="Y38" i="19"/>
  <c r="Y30" i="19"/>
  <c r="Y31" i="19"/>
  <c r="Y32" i="19"/>
  <c r="Y24" i="19"/>
  <c r="Y25" i="19"/>
  <c r="Y26" i="19"/>
  <c r="Y18" i="19"/>
  <c r="Y19" i="19"/>
  <c r="Y20" i="19"/>
  <c r="Z55" i="19" l="1"/>
  <c r="AD55" i="19" s="1"/>
  <c r="AA55" i="19"/>
  <c r="Z54" i="19"/>
  <c r="AD54" i="19" s="1"/>
  <c r="AA54" i="19"/>
  <c r="Z56" i="19"/>
  <c r="AD56" i="19" s="1"/>
  <c r="AA56" i="19"/>
  <c r="Z49" i="19"/>
  <c r="AD49" i="19" s="1"/>
  <c r="AA49" i="19"/>
  <c r="Z50" i="19"/>
  <c r="AD50" i="19" s="1"/>
  <c r="AA50" i="19"/>
  <c r="Z43" i="19"/>
  <c r="AD43" i="19" s="1"/>
  <c r="AA43" i="19"/>
  <c r="Z42" i="19"/>
  <c r="AD42" i="19" s="1"/>
  <c r="AA42" i="19"/>
  <c r="Z44" i="19"/>
  <c r="AD44" i="19" s="1"/>
  <c r="AA44" i="19"/>
  <c r="Z36" i="19"/>
  <c r="AD36" i="19" s="1"/>
  <c r="AA36" i="19"/>
  <c r="Z37" i="19"/>
  <c r="AD37" i="19" s="1"/>
  <c r="AA37" i="19"/>
  <c r="Z38" i="19"/>
  <c r="AD38" i="19" s="1"/>
  <c r="AA38" i="19"/>
  <c r="Z32" i="19"/>
  <c r="AD32" i="19" s="1"/>
  <c r="AA32" i="19"/>
  <c r="Z31" i="19"/>
  <c r="AD31" i="19" s="1"/>
  <c r="AA31" i="19"/>
  <c r="Z30" i="19"/>
  <c r="AD30" i="19" s="1"/>
  <c r="AA30" i="19"/>
  <c r="Z25" i="19"/>
  <c r="AD25" i="19" s="1"/>
  <c r="AA25" i="19"/>
  <c r="Z24" i="19"/>
  <c r="AD24" i="19" s="1"/>
  <c r="AA24" i="19"/>
  <c r="Z26" i="19"/>
  <c r="AD26" i="19" s="1"/>
  <c r="AA26" i="19"/>
  <c r="Z19" i="19"/>
  <c r="AD19" i="19" s="1"/>
  <c r="AA19" i="19"/>
  <c r="Z18" i="19"/>
  <c r="AD18" i="19" s="1"/>
  <c r="AA18" i="19"/>
  <c r="Z20" i="19"/>
  <c r="AD20" i="19" s="1"/>
  <c r="AA20" i="19"/>
  <c r="U14" i="19" l="1"/>
  <c r="U13" i="19"/>
  <c r="U12" i="19"/>
  <c r="AA12" i="19" l="1"/>
  <c r="Z12" i="19"/>
  <c r="AD12" i="19" s="1"/>
  <c r="Z13" i="19"/>
  <c r="AD13" i="19" s="1"/>
  <c r="AA13" i="19"/>
  <c r="L56" i="19" l="1"/>
  <c r="L55" i="19"/>
  <c r="L54" i="19"/>
  <c r="L53" i="19"/>
  <c r="L52" i="19"/>
  <c r="L50" i="19"/>
  <c r="L49" i="19"/>
  <c r="L48" i="19"/>
  <c r="L47" i="19"/>
  <c r="L46" i="19"/>
  <c r="L44" i="19"/>
  <c r="L43" i="19"/>
  <c r="L42" i="19"/>
  <c r="L41" i="19"/>
  <c r="L40" i="19"/>
  <c r="L38" i="19"/>
  <c r="L37" i="19"/>
  <c r="L36" i="19"/>
  <c r="L35" i="19"/>
  <c r="L34" i="19"/>
  <c r="J33" i="19"/>
  <c r="Y33" i="19" s="1"/>
  <c r="L32" i="19"/>
  <c r="L31" i="19"/>
  <c r="L30" i="19"/>
  <c r="L29" i="19"/>
  <c r="L28" i="19"/>
  <c r="J27" i="19"/>
  <c r="Y27" i="19" s="1"/>
  <c r="L26" i="19"/>
  <c r="L25" i="19"/>
  <c r="L24" i="19"/>
  <c r="L23" i="19"/>
  <c r="L22" i="19"/>
  <c r="L20" i="19"/>
  <c r="L19" i="19"/>
  <c r="L18" i="19"/>
  <c r="L17" i="19"/>
  <c r="L16" i="19"/>
  <c r="L14" i="19"/>
  <c r="L13" i="19"/>
  <c r="L12" i="19"/>
  <c r="L11" i="19"/>
  <c r="L10" i="19"/>
  <c r="AA33" i="19" l="1"/>
  <c r="Y34" i="19" s="1"/>
  <c r="Z33" i="19"/>
  <c r="Z27" i="19"/>
  <c r="AA27" i="19"/>
  <c r="Y28" i="19" s="1"/>
  <c r="J15" i="19"/>
  <c r="Y15" i="19" s="1"/>
  <c r="J21" i="19"/>
  <c r="Y21" i="19" s="1"/>
  <c r="Z21" i="19" s="1"/>
  <c r="J51" i="19"/>
  <c r="Y51" i="19" s="1"/>
  <c r="J45" i="19"/>
  <c r="Y45" i="19" s="1"/>
  <c r="J39" i="19"/>
  <c r="Y39" i="19" s="1"/>
  <c r="Z51" i="19" l="1"/>
  <c r="AA51" i="19"/>
  <c r="Y52" i="19" s="1"/>
  <c r="Z45" i="19"/>
  <c r="AA45" i="19"/>
  <c r="Y46" i="19" s="1"/>
  <c r="Z39" i="19"/>
  <c r="AA39" i="19"/>
  <c r="Y40" i="19" s="1"/>
  <c r="AA21" i="19"/>
  <c r="Y22" i="19" s="1"/>
  <c r="Z15" i="19"/>
  <c r="AA15" i="19"/>
  <c r="Z34" i="19"/>
  <c r="AA34" i="19"/>
  <c r="Y35" i="19" s="1"/>
  <c r="AA28" i="19"/>
  <c r="Y29" i="19" s="1"/>
  <c r="Z28" i="19"/>
  <c r="Y16" i="19"/>
  <c r="AA14" i="19"/>
  <c r="Z14" i="19"/>
  <c r="AD14" i="19" s="1"/>
  <c r="AA9" i="19"/>
  <c r="L27" i="19"/>
  <c r="L15" i="19"/>
  <c r="L45" i="19"/>
  <c r="L33" i="19"/>
  <c r="L21" i="19"/>
  <c r="L39" i="19"/>
  <c r="L51" i="19"/>
  <c r="L9" i="19"/>
  <c r="Z52" i="19" l="1"/>
  <c r="AA52" i="19"/>
  <c r="Y53" i="19" s="1"/>
  <c r="Z46" i="19"/>
  <c r="AA46" i="19"/>
  <c r="Y47" i="19" s="1"/>
  <c r="Z40" i="19"/>
  <c r="AA40" i="19"/>
  <c r="Y41" i="19" s="1"/>
  <c r="Z22" i="19"/>
  <c r="AA22" i="19"/>
  <c r="Y23" i="19" s="1"/>
  <c r="AA35" i="19"/>
  <c r="Z35" i="19"/>
  <c r="Z29" i="19"/>
  <c r="AA29" i="19"/>
  <c r="Z16" i="19"/>
  <c r="AA16" i="19"/>
  <c r="Y17" i="19" s="1"/>
  <c r="Y10" i="19"/>
  <c r="Z10" i="19" s="1"/>
  <c r="N51" i="19"/>
  <c r="O51" i="19"/>
  <c r="N45" i="19"/>
  <c r="AC45" i="19" s="1"/>
  <c r="O45" i="19"/>
  <c r="N39" i="19"/>
  <c r="O39" i="19"/>
  <c r="N15" i="19"/>
  <c r="O15" i="19"/>
  <c r="N21" i="19"/>
  <c r="O21" i="19"/>
  <c r="O27" i="19"/>
  <c r="N27" i="19"/>
  <c r="AC27" i="19" s="1"/>
  <c r="N9" i="19"/>
  <c r="O9" i="19"/>
  <c r="N33" i="19"/>
  <c r="AC33" i="19" s="1"/>
  <c r="O33" i="19"/>
  <c r="AC51" i="19" l="1"/>
  <c r="AC52" i="19" s="1"/>
  <c r="AB52" i="19" s="1"/>
  <c r="AD52" i="19" s="1"/>
  <c r="Z53" i="19"/>
  <c r="AA53" i="19"/>
  <c r="Z47" i="19"/>
  <c r="AA47" i="19"/>
  <c r="Y48" i="19" s="1"/>
  <c r="AC39" i="19"/>
  <c r="AC40" i="19" s="1"/>
  <c r="AB40" i="19" s="1"/>
  <c r="AD40" i="19" s="1"/>
  <c r="AB27" i="19"/>
  <c r="AD27" i="19" s="1"/>
  <c r="AC28" i="19"/>
  <c r="AB28" i="19" s="1"/>
  <c r="AD28" i="19" s="1"/>
  <c r="AC34" i="19"/>
  <c r="AB34" i="19" s="1"/>
  <c r="AD34" i="19" s="1"/>
  <c r="AC29" i="19"/>
  <c r="AB29" i="19" s="1"/>
  <c r="AD29" i="19" s="1"/>
  <c r="AC15" i="19"/>
  <c r="AB15" i="19" s="1"/>
  <c r="AD15" i="19" s="1"/>
  <c r="AC21" i="19"/>
  <c r="AC9" i="19"/>
  <c r="AB9" i="19" s="1"/>
  <c r="AD9" i="19" s="1"/>
  <c r="Z41" i="19"/>
  <c r="AA41" i="19"/>
  <c r="Z23" i="19"/>
  <c r="AA23" i="19"/>
  <c r="AB45" i="19"/>
  <c r="AD45" i="19" s="1"/>
  <c r="AC46" i="19"/>
  <c r="AB33" i="19"/>
  <c r="AD33" i="19" s="1"/>
  <c r="AA10" i="19"/>
  <c r="Y11" i="19" s="1"/>
  <c r="Z11" i="19" s="1"/>
  <c r="AC17" i="19"/>
  <c r="AB17" i="19" s="1"/>
  <c r="Z17" i="19"/>
  <c r="AA17" i="19"/>
  <c r="B44" i="16"/>
  <c r="B45" i="16"/>
  <c r="B46" i="16"/>
  <c r="B47" i="16"/>
  <c r="B48" i="16"/>
  <c r="B43" i="16"/>
  <c r="AC10" i="19" l="1"/>
  <c r="AB10" i="19" s="1"/>
  <c r="AD10" i="19" s="1"/>
  <c r="AC35" i="19"/>
  <c r="AB35" i="19" s="1"/>
  <c r="AD35" i="19" s="1"/>
  <c r="AB51" i="19"/>
  <c r="AD51" i="19" s="1"/>
  <c r="AC53" i="19"/>
  <c r="AB53" i="19" s="1"/>
  <c r="AD53" i="19" s="1"/>
  <c r="AB39" i="19"/>
  <c r="AD39" i="19" s="1"/>
  <c r="AC41" i="19"/>
  <c r="AB41" i="19" s="1"/>
  <c r="AD41" i="19" s="1"/>
  <c r="AB21" i="19"/>
  <c r="AD21" i="19" s="1"/>
  <c r="AC23" i="19"/>
  <c r="AB23" i="19" s="1"/>
  <c r="AD23" i="19" s="1"/>
  <c r="AC22" i="19"/>
  <c r="AB22" i="19" s="1"/>
  <c r="AD22" i="19" s="1"/>
  <c r="AC16" i="19"/>
  <c r="AB16" i="19" s="1"/>
  <c r="AD16" i="19" s="1"/>
  <c r="AA11" i="19"/>
  <c r="AA48" i="19"/>
  <c r="AC11" i="19"/>
  <c r="AB11" i="19" s="1"/>
  <c r="AD11" i="19" s="1"/>
  <c r="AB46" i="19"/>
  <c r="AD46" i="19" s="1"/>
  <c r="AC47" i="19"/>
  <c r="AB47" i="19" s="1"/>
  <c r="AD47" i="19" s="1"/>
  <c r="AD17" i="19"/>
  <c r="BI65" i="7"/>
  <c r="BJ65" i="7" s="1"/>
  <c r="BI64" i="7"/>
  <c r="BJ64" i="7" s="1"/>
  <c r="BI62" i="7"/>
  <c r="BJ62" i="7" s="1"/>
  <c r="BJ14" i="7"/>
  <c r="BJ11" i="7"/>
  <c r="AC48" i="19" l="1"/>
  <c r="AB48" i="19" s="1"/>
  <c r="AD48" i="19" s="1"/>
  <c r="BJ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AE584676-4944-EC4B-85C8-F299F29EC6C2}">
      <text>
        <r>
          <rPr>
            <sz val="10"/>
            <color rgb="FF000000"/>
            <rFont val="Arial"/>
            <family val="2"/>
          </rPr>
          <t xml:space="preserve">Diligencie la DT Y AP
</t>
        </r>
        <r>
          <rPr>
            <sz val="10"/>
            <color rgb="FF000000"/>
            <rFont val="Arial"/>
            <family val="2"/>
          </rPr>
          <t xml:space="preserve">	-Nohora Isabel</t>
        </r>
      </text>
    </comment>
    <comment ref="B9" authorId="0" shapeId="0" xr:uid="{D5F7BCAE-DCF4-444E-98AD-C07B6292AD20}">
      <text>
        <r>
          <rPr>
            <sz val="10"/>
            <color rgb="FF000000"/>
            <rFont val="Arial"/>
            <family val="2"/>
          </rPr>
          <t>Diligencia solo para las DT y AP</t>
        </r>
      </text>
    </comment>
    <comment ref="B12" authorId="0" shapeId="0" xr:uid="{3D8F66B7-38F9-A44D-9ED4-EDED0A4E3408}">
      <text>
        <r>
          <rPr>
            <sz val="10"/>
            <color rgb="FF000000"/>
            <rFont val="Arial"/>
            <family val="2"/>
          </rPr>
          <t>Aquellas características propias de PNN, que le facilitan o favorecen el logro de los objetivos del plan Estrategico institucional y de los procesos .(ventajas competitivas)</t>
        </r>
      </text>
    </comment>
    <comment ref="C12" authorId="0" shapeId="0" xr:uid="{58D1546D-BEA7-3C4C-94AD-FDA6AE05DBD9}">
      <text>
        <r>
          <rPr>
            <sz val="10"/>
            <color rgb="FF000000"/>
            <rFont val="Arial"/>
            <family val="2"/>
          </rPr>
          <t>Aquellas características propias de PNN, que constituyen obstáculos internos al logro de los objetivos del plan Estratégico institucional y de los proceso.</t>
        </r>
      </text>
    </comment>
    <comment ref="A13" authorId="0" shapeId="0" xr:uid="{48F5ABA2-1CC9-D548-BAEA-CE26E0999C5B}">
      <text>
        <r>
          <rPr>
            <sz val="10"/>
            <color rgb="FF000000"/>
            <rFont val="Arial"/>
            <family val="2"/>
          </rPr>
          <t>Competencia del personal, disponibilidad del personal, seguridad y salud ocupacional.</t>
        </r>
      </text>
    </comment>
    <comment ref="A14" authorId="0" shapeId="0" xr:uid="{3F7125D4-7E06-F840-9CC3-EAE14D32C80B}">
      <text>
        <r>
          <rPr>
            <sz val="10"/>
            <color rgb="FF000000"/>
            <rFont val="Arial"/>
            <family val="2"/>
          </rPr>
          <t xml:space="preserve">Capacidad, diseño, ejecución, proveedores, entradas, salidas, gestión del conocimiento dentro de la entidad. </t>
        </r>
      </text>
    </comment>
    <comment ref="A15" authorId="0" shapeId="0" xr:uid="{52D70D5E-B082-CC47-BBC6-10BD54057E4A}">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534B1D85-1904-9A41-9909-C52BCD9FF8F7}">
      <text>
        <r>
          <rPr>
            <sz val="10"/>
            <color rgb="FF000000"/>
            <rFont val="Arial"/>
            <family val="2"/>
          </rPr>
          <t>Lineamientos en cuanto a la planeación estratégica de la entidad, estructura organizacional, seguimiento de las metas y objetivos institucionales, informes de gestión.</t>
        </r>
      </text>
    </comment>
    <comment ref="A17" authorId="0" shapeId="0" xr:uid="{EE55BFB5-A12F-EF4D-8E8D-6D5114CC5FA7}">
      <text>
        <r>
          <rPr>
            <sz val="10"/>
            <color rgb="FF000000"/>
            <rFont val="Arial"/>
            <family val="2"/>
          </rPr>
          <t>Canales utilizados y su efectividad, flujo de información necesaria para el desarrollo de las operaciones.</t>
        </r>
      </text>
    </comment>
    <comment ref="A18" authorId="0" shapeId="0" xr:uid="{77684C9E-A9E9-A440-9E2B-35610F3CAAF1}">
      <text>
        <r>
          <rPr>
            <sz val="10"/>
            <color rgb="FF000000"/>
            <rFont val="Arial"/>
            <family val="2"/>
          </rPr>
          <t xml:space="preserve">Presupuesto de funcionamiento, recursos de inversión, infraestructura, capacidad instalada. </t>
        </r>
      </text>
    </comment>
    <comment ref="A19" authorId="0" shapeId="0" xr:uid="{E6096DFF-E54B-FA40-8343-E840ACC1DD9A}">
      <text>
        <r>
          <rPr>
            <sz val="10"/>
            <color rgb="FF000000"/>
            <rFont val="Arial"/>
            <family val="2"/>
          </rPr>
          <t>Otro Factor interno no identificado en el listado pero que puede estar presente en el contexto.</t>
        </r>
      </text>
    </comment>
    <comment ref="B21" authorId="0" shapeId="0" xr:uid="{E346BE7E-CC44-8D48-9BD4-4E96B1E445EA}">
      <text>
        <r>
          <rPr>
            <sz val="10"/>
            <color rgb="FF000000"/>
            <rFont val="Arial"/>
            <family val="2"/>
          </rPr>
          <t>Aquellas características propias de PNN, que le facilitan o favorecen el logro de los objetivos del plan Estrategico institucional y de los procesos .(ventajas competitivas)</t>
        </r>
      </text>
    </comment>
    <comment ref="C21" authorId="0" shapeId="0" xr:uid="{051F570E-46EC-474C-A90F-8848C8720219}">
      <text>
        <r>
          <rPr>
            <sz val="10"/>
            <color rgb="FF000000"/>
            <rFont val="Arial"/>
            <family val="2"/>
          </rPr>
          <t>Aquellas características propias de PNN, que constituyen obstáculos internos al logro de los objetivos del plan Estratégico institucional y de los proceso.</t>
        </r>
      </text>
    </comment>
    <comment ref="A22" authorId="0" shapeId="0" xr:uid="{C5F73691-A816-B04B-8AF9-D9A7607D8442}">
      <text>
        <r>
          <rPr>
            <sz val="10"/>
            <color rgb="FF000000"/>
            <rFont val="Arial"/>
            <family val="2"/>
          </rPr>
          <t xml:space="preserve">Claridad en la descripción del alcance y objetivo del proceso. 
</t>
        </r>
      </text>
    </comment>
    <comment ref="A23" authorId="0" shapeId="0" xr:uid="{055E57F4-1388-F542-885F-FCA02F15892B}">
      <text>
        <r>
          <rPr>
            <sz val="10"/>
            <color rgb="FF000000"/>
            <rFont val="Arial"/>
            <family val="2"/>
          </rPr>
          <t xml:space="preserve">Relación precisa con otros procesos en cuanto a insumos, proveedores, productos, usuarios o clientes. </t>
        </r>
      </text>
    </comment>
    <comment ref="A24" authorId="0" shapeId="0" xr:uid="{895E4EAE-F2F6-BF4B-A550-0A88AF4F66EE}">
      <text>
        <r>
          <rPr>
            <sz val="10"/>
            <color rgb="FF000000"/>
            <rFont val="Arial"/>
            <family val="2"/>
          </rPr>
          <t xml:space="preserve">Procesos que determinan lineamientos necesarios para el desarrollo de todos los procesos de la entidad. </t>
        </r>
      </text>
    </comment>
    <comment ref="A25" authorId="0" shapeId="0" xr:uid="{BC9663D7-E24E-3448-B52B-CCD9E6553C37}">
      <text>
        <r>
          <rPr>
            <sz val="10"/>
            <color rgb="FF000000"/>
            <rFont val="Arial"/>
            <family val="2"/>
          </rPr>
          <t xml:space="preserve">Pertinencia en los procedimientos que desarrollan los procesos. </t>
        </r>
      </text>
    </comment>
    <comment ref="A26" authorId="0" shapeId="0" xr:uid="{EFDBF043-6E6C-0D49-99F3-2B26A6A6A08D}">
      <text>
        <r>
          <rPr>
            <sz val="10"/>
            <color rgb="FF000000"/>
            <rFont val="Arial"/>
            <family val="2"/>
          </rPr>
          <t xml:space="preserve">Grado de autoridad y responsabilidad de los funcionarios frente al proceso. 
</t>
        </r>
      </text>
    </comment>
    <comment ref="A27" authorId="0" shapeId="0" xr:uid="{43D96E26-55D0-1843-97CE-7A8C5D763000}">
      <text>
        <r>
          <rPr>
            <sz val="10"/>
            <color rgb="FF000000"/>
            <rFont val="Arial"/>
            <family val="2"/>
          </rPr>
          <t xml:space="preserve">Efectividad en los flujos de información determinados en la interacción de los procesos. </t>
        </r>
      </text>
    </comment>
    <comment ref="A28" authorId="1" shapeId="0" xr:uid="{E2F88B94-2542-A549-985D-6F5FDEB99264}">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28D93FC3-1910-4F48-BA4F-FC27129B248B}">
      <text>
        <r>
          <rPr>
            <sz val="10"/>
            <color rgb="FF000000"/>
            <rFont val="Arial"/>
            <family val="2"/>
          </rPr>
          <t>Otro Factor interno no identificado en el listado pero que puede estar presente en el contexto.</t>
        </r>
      </text>
    </comment>
    <comment ref="B31" authorId="0" shapeId="0" xr:uid="{07A0F8A6-6834-7640-941E-36930E500129}">
      <text>
        <r>
          <rPr>
            <sz val="10"/>
            <color rgb="FF000000"/>
            <rFont val="Arial"/>
            <family val="2"/>
          </rPr>
          <t>Son aquellas situaciones que se presentan en el entorno de PNN y que podrían favorecer el logro de los objetivos del Plan Estratégico Institucional y de los procesos.</t>
        </r>
      </text>
    </comment>
    <comment ref="C31" authorId="0" shapeId="0" xr:uid="{0859FCF1-BA49-284D-8C90-63C8FEC48A89}">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 authorId="0" shapeId="0" xr:uid="{F38881DC-1709-984F-9014-80842E761411}">
      <text>
        <r>
          <rPr>
            <sz val="10"/>
            <color rgb="FF000000"/>
            <rFont val="Arial"/>
            <family val="2"/>
          </rPr>
          <t xml:space="preserve">Disminución del presupuesto por prioridades del gobierno, austeridad del gastos, disponibilidad de capital, liquidez, mercados financieros, desempleo, competencia. </t>
        </r>
      </text>
    </comment>
    <comment ref="A33" authorId="0" shapeId="0" xr:uid="{711C0479-B942-114E-A0CA-259EAB49B78A}">
      <text>
        <r>
          <rPr>
            <sz val="10"/>
            <color rgb="FF000000"/>
            <rFont val="Arial"/>
            <family val="2"/>
          </rPr>
          <t>Cambio de gobierno, legislación, políticas públicas, regulación, falta de continuidad de los programas establecidos.</t>
        </r>
      </text>
    </comment>
    <comment ref="A34" authorId="0" shapeId="0" xr:uid="{9FC7ACE9-14E8-514D-BF06-A5AFC5BABDC8}">
      <text>
        <r>
          <rPr>
            <sz val="10"/>
            <color rgb="FF000000"/>
            <rFont val="Arial"/>
            <family val="2"/>
          </rPr>
          <t xml:space="preserve">Normatividad externa (leyes, decretos, ordenanzas y acuerdos), cambios legales y normativos que pueden afectar la misión y visión de la entidad. </t>
        </r>
      </text>
    </comment>
    <comment ref="A35" authorId="0" shapeId="0" xr:uid="{B90CB17C-165E-7C4C-AB54-076C69FA18D3}">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9CEB88D1-6AAE-B749-83E5-5C044CF62241}">
      <text>
        <r>
          <rPr>
            <sz val="10"/>
            <color rgb="FF000000"/>
            <rFont val="Arial"/>
            <family val="2"/>
          </rPr>
          <t xml:space="preserve">Avances en tecnología, acceso a sistemas de información externos, gobierno en línea. </t>
        </r>
      </text>
    </comment>
    <comment ref="A37" authorId="0" shapeId="0" xr:uid="{6464A83A-FD05-A64F-9722-A8DFFDD0B54F}">
      <text>
        <r>
          <rPr>
            <sz val="10"/>
            <color rgb="FF000000"/>
            <rFont val="Arial"/>
            <family val="2"/>
          </rPr>
          <t>Emisiones y residuos, energía, catástrofes naturales, desarrollo sostenible.</t>
        </r>
      </text>
    </comment>
    <comment ref="A38" authorId="0" shapeId="0" xr:uid="{C6FDE661-658F-4740-88BA-C5109DEB1923}">
      <text>
        <r>
          <rPr>
            <sz val="10"/>
            <color rgb="FF000000"/>
            <rFont val="Arial"/>
            <family val="2"/>
          </rPr>
          <t>Otro Factor interno no identificado en el listado pero que puede estar presente en el contexto.</t>
        </r>
      </text>
    </comment>
    <comment ref="A45" authorId="0" shapeId="0" xr:uid="{358FB325-C277-8B49-B024-22BB513E3F41}">
      <text>
        <r>
          <rPr>
            <sz val="10"/>
            <color indexed="8"/>
            <rFont val="Calibri"/>
            <family val="2"/>
          </rPr>
          <t>======
ID#AAAAWbwqq4k
    (2022-03-02 22:40:23)
Diligencie la DT Y AP
	-Nohora Isabel</t>
        </r>
      </text>
    </comment>
    <comment ref="B45" authorId="0" shapeId="0" xr:uid="{A413182C-BED1-5F46-B94D-ACAB50E1555A}">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48" authorId="0" shapeId="0" xr:uid="{ED5C691D-AAD9-CF47-B538-B5723895B988}">
      <text>
        <r>
          <rPr>
            <sz val="10"/>
            <color indexed="8"/>
            <rFont val="Calibri"/>
            <family val="2"/>
          </rPr>
          <t>======
ID#AAAAWbwqqOI
    (2022-03-02 22:40:22)
Aquellas características propias de PNN, que le facilitan o favorecen el logro de los objetivos del plan Estrategico institucional y de los procesos .(ventajas competitivas)</t>
        </r>
      </text>
    </comment>
    <comment ref="C48" authorId="0" shapeId="0" xr:uid="{5B7120E9-8AB6-F449-8F79-1F9D68C30EDE}">
      <text>
        <r>
          <rPr>
            <sz val="10"/>
            <color indexed="8"/>
            <rFont val="Calibri"/>
            <family val="2"/>
          </rPr>
          <t>======
ID#AAAAWbwqqbk
    (2022-03-02 22:40:22)
Aquellas características propias de PNN, que constituyen obstáculos internos al logro de los objetivos del plan Estratégico institucional y de los proceso.</t>
        </r>
      </text>
    </comment>
    <comment ref="A49" authorId="0" shapeId="0" xr:uid="{2ABED9AB-1F18-6A4E-99E0-D2FECF3E790E}">
      <text>
        <r>
          <rPr>
            <sz val="10"/>
            <color indexed="8"/>
            <rFont val="Calibri"/>
            <family val="2"/>
          </rPr>
          <t>======
ID#AAAAWbwqqbU
    (2022-03-02 22:40:22)
Competencia del personal, disponibilidad del personal, seguridad y salud ocupacional.</t>
        </r>
      </text>
    </comment>
    <comment ref="A50" authorId="0" shapeId="0" xr:uid="{5F5D07A7-63B2-EA4F-BAA8-6BFE613B8CDE}">
      <text>
        <r>
          <rPr>
            <sz val="10"/>
            <color indexed="8"/>
            <rFont val="Calibri"/>
            <family val="2"/>
          </rPr>
          <t>======
ID#AAAAWbwqq3E
    (2022-03-02 22:40:23)
Capacidad, diseño, ejecución, proveedores, entradas, salidas, gestión del conocimiento dentro de la entidad.</t>
        </r>
      </text>
    </comment>
    <comment ref="A51" authorId="0" shapeId="0" xr:uid="{EEA84482-07B8-614D-B339-1CE726A18B5F}">
      <text>
        <r>
          <rPr>
            <sz val="10"/>
            <color rgb="FF000000"/>
            <rFont val="Calibri"/>
            <family val="2"/>
          </rPr>
          <t xml:space="preserve">======
</t>
        </r>
        <r>
          <rPr>
            <sz val="10"/>
            <color rgb="FF000000"/>
            <rFont val="Calibri"/>
            <family val="2"/>
          </rPr>
          <t xml:space="preserve">ID#AAAAWbwqqhM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2" authorId="0" shapeId="0" xr:uid="{E2C34B6B-A6E8-CC4C-81E0-5A5ABD9AD485}">
      <text>
        <r>
          <rPr>
            <sz val="10"/>
            <color indexed="8"/>
            <rFont val="Calibri"/>
            <family val="2"/>
          </rPr>
          <t>======
ID#AAAAWbwqqcc
    (2022-03-02 22:40:22)
Lineamientos en cuanto a la planeación estratégica de la entidad, estructura organizacional, seguimiento de las metas y objetivos institucionales, informes de gestión.</t>
        </r>
      </text>
    </comment>
    <comment ref="A53" authorId="0" shapeId="0" xr:uid="{408CDA1B-2DF4-4C4F-BC35-5F1148461F5D}">
      <text>
        <r>
          <rPr>
            <sz val="10"/>
            <color indexed="8"/>
            <rFont val="Calibri"/>
            <family val="2"/>
          </rPr>
          <t>======
ID#AAAAWbwqqrM
    (2022-03-02 22:40:22)
Canales utilizados y su efectividad, flujo de información necesaria para el desarrollo de las operaciones.</t>
        </r>
      </text>
    </comment>
    <comment ref="A54" authorId="0" shapeId="0" xr:uid="{33C73DE6-A1FE-5E44-8623-7C339EC6F3CF}">
      <text>
        <r>
          <rPr>
            <sz val="10"/>
            <color indexed="8"/>
            <rFont val="Calibri"/>
            <family val="2"/>
          </rPr>
          <t>======
ID#AAAAWbwqqls
    (2022-03-02 22:40:22)
Presupuesto de funcionamiento, recursos de inversión, infraestructura, capacidad instalada.</t>
        </r>
      </text>
    </comment>
    <comment ref="A55" authorId="0" shapeId="0" xr:uid="{6542810A-1AC8-F34B-B4F5-656B5AD4241B}">
      <text>
        <r>
          <rPr>
            <sz val="10"/>
            <color indexed="8"/>
            <rFont val="Calibri"/>
            <family val="2"/>
          </rPr>
          <t>======
ID#AAAAWbwqqdc
    (2022-03-02 22:40:22)
Otro Factor interno no identificado en el listado pero que puede estar presente en el contexto.</t>
        </r>
      </text>
    </comment>
    <comment ref="B57" authorId="0" shapeId="0" xr:uid="{C13252FA-82B3-644A-8CD0-243A21706214}">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57" authorId="0" shapeId="0" xr:uid="{B991F109-69A8-8442-854D-DA8105A7E764}">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58" authorId="0" shapeId="0" xr:uid="{31DBBEF3-1068-084D-9FE8-A470187C494B}">
      <text>
        <r>
          <rPr>
            <sz val="10"/>
            <color indexed="8"/>
            <rFont val="Calibri"/>
            <family val="2"/>
          </rPr>
          <t>======
ID#AAAAWbwqq3c
    (2022-03-02 22:40:23)
Claridad en la descripción del alcance y objetivo del proceso.</t>
        </r>
      </text>
    </comment>
    <comment ref="A59" authorId="0" shapeId="0" xr:uid="{5874B861-3263-2D48-955F-42E57E74FABB}">
      <text>
        <r>
          <rPr>
            <sz val="10"/>
            <color indexed="8"/>
            <rFont val="Calibri"/>
            <family val="2"/>
          </rPr>
          <t>======
ID#AAAAWbwqqRQ
    (2022-03-02 22:40:22)
Relación precisa con otros procesos en cuanto a insumos, proveedores, productos, usuarios o clientes.</t>
        </r>
      </text>
    </comment>
    <comment ref="A60" authorId="0" shapeId="0" xr:uid="{7D32A10F-8BED-7846-8FAA-8FFE5B6D7F72}">
      <text>
        <r>
          <rPr>
            <sz val="10"/>
            <color indexed="8"/>
            <rFont val="Calibri"/>
            <family val="2"/>
          </rPr>
          <t>======
ID#AAAAWbwqqfg
    (2022-03-02 22:40:22)
Procesos que determinan lineamientos necesarios para el desarrollo de todos los procesos de la entidad.</t>
        </r>
      </text>
    </comment>
    <comment ref="A61" authorId="0" shapeId="0" xr:uid="{DC92915C-9B46-DB4E-A12C-F1D1518AE7FC}">
      <text>
        <r>
          <rPr>
            <sz val="10"/>
            <color rgb="FF000000"/>
            <rFont val="Calibri"/>
            <family val="2"/>
          </rPr>
          <t xml:space="preserve">======
</t>
        </r>
        <r>
          <rPr>
            <sz val="10"/>
            <color rgb="FF000000"/>
            <rFont val="Calibri"/>
            <family val="2"/>
          </rPr>
          <t xml:space="preserve">ID#AAAAWbwqqZQ
</t>
        </r>
        <r>
          <rPr>
            <sz val="10"/>
            <color rgb="FF000000"/>
            <rFont val="Calibri"/>
            <family val="2"/>
          </rPr>
          <t xml:space="preserve">    (2022-03-02 22:40:22)
</t>
        </r>
        <r>
          <rPr>
            <sz val="10"/>
            <color rgb="FF000000"/>
            <rFont val="Calibri"/>
            <family val="2"/>
          </rPr>
          <t>Pertinencia en los procedimientos que desarrollan los procesos.</t>
        </r>
      </text>
    </comment>
    <comment ref="A62" authorId="0" shapeId="0" xr:uid="{2898779C-9AE7-884E-974E-0E153ECFB93C}">
      <text>
        <r>
          <rPr>
            <sz val="10"/>
            <color indexed="8"/>
            <rFont val="Calibri"/>
            <family val="2"/>
          </rPr>
          <t>======
ID#AAAAWbwqqf8
    (2022-03-02 22:40:22)
Grado de autoridad y responsabilidad de los funcionarios frente al proceso.</t>
        </r>
      </text>
    </comment>
    <comment ref="A63" authorId="0" shapeId="0" xr:uid="{3BF2EFB2-79F3-9348-8AC9-941F65DF8586}">
      <text>
        <r>
          <rPr>
            <sz val="10"/>
            <color indexed="8"/>
            <rFont val="Calibri"/>
            <family val="2"/>
          </rPr>
          <t>======
ID#AAAAWbwqqwg
    (2022-03-02 22:40:23)
Efectividad en los flujos de información determinados en la interacción de los procesos.</t>
        </r>
      </text>
    </comment>
    <comment ref="A64" authorId="0" shapeId="0" xr:uid="{25B8449E-50EA-E648-980F-1699BC8E673C}">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 authorId="0" shapeId="0" xr:uid="{B01B9B7E-791E-3744-9D18-10106FA3A154}">
      <text>
        <r>
          <rPr>
            <sz val="10"/>
            <color indexed="8"/>
            <rFont val="Calibri"/>
            <family val="2"/>
          </rPr>
          <t>======
ID#AAAAWbwqqLw
    (2022-03-02 22:40:22)
Otro Factor interno no identificado en el listado pero que puede estar presente en el contexto.</t>
        </r>
      </text>
    </comment>
    <comment ref="B67" authorId="0" shapeId="0" xr:uid="{0B20431E-74F9-B64C-8719-AF43D15BAB29}">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67" authorId="0" shapeId="0" xr:uid="{E51E41AF-A0F6-4F4C-9A5D-787D126550B8}">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68" authorId="0" shapeId="0" xr:uid="{0948F863-C20B-AE4A-9B8C-DCDE46B3BC20}">
      <text>
        <r>
          <rPr>
            <sz val="10"/>
            <color indexed="8"/>
            <rFont val="Calibri"/>
            <family val="2"/>
          </rPr>
          <t>======
ID#AAAAWbwqqqg
    (2022-03-02 22:40:22)
Disminución del presupuesto por prioridades del gobierno, austeridad del gastos, disponibilidad de capital, liquidez, mercados financieros, desempleo, competencia.</t>
        </r>
      </text>
    </comment>
    <comment ref="A69" authorId="0" shapeId="0" xr:uid="{F272DAE9-AFEE-094F-9A17-3E1338A510BA}">
      <text>
        <r>
          <rPr>
            <sz val="10"/>
            <color indexed="8"/>
            <rFont val="Calibri"/>
            <family val="2"/>
          </rPr>
          <t xml:space="preserve">======
</t>
        </r>
        <r>
          <rPr>
            <sz val="10"/>
            <color indexed="8"/>
            <rFont val="Calibri"/>
            <family val="2"/>
          </rPr>
          <t xml:space="preserve">ID#AAAAWbwqqQQ
</t>
        </r>
        <r>
          <rPr>
            <sz val="10"/>
            <color indexed="8"/>
            <rFont val="Calibri"/>
            <family val="2"/>
          </rPr>
          <t xml:space="preserve">    (2022-03-02 22:40:22)
</t>
        </r>
        <r>
          <rPr>
            <sz val="10"/>
            <color indexed="8"/>
            <rFont val="Calibri"/>
            <family val="2"/>
          </rPr>
          <t>Cambio de gobierno, legislación, políticas públicas, regulación, falta de continuidad de los programas establecidos.</t>
        </r>
      </text>
    </comment>
    <comment ref="A70" authorId="0" shapeId="0" xr:uid="{216C36F5-47B7-B34F-8525-4FDAE2101738}">
      <text>
        <r>
          <rPr>
            <sz val="10"/>
            <color indexed="8"/>
            <rFont val="Calibri"/>
            <family val="2"/>
          </rPr>
          <t>======
ID#AAAAWbwqqYA
    (2022-03-02 22:40:22)
Normatividad externa (leyes, decretos, ordenanzas y acuerdos), cambios legales y normativos que pueden afectar la misión y visión de la entidad.</t>
        </r>
      </text>
    </comment>
    <comment ref="A71" authorId="0" shapeId="0" xr:uid="{3F108F98-077B-5B4B-A872-64A9C524137B}">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2" authorId="0" shapeId="0" xr:uid="{D736C261-5534-1549-9669-5BF4EB8578A4}">
      <text>
        <r>
          <rPr>
            <sz val="10"/>
            <color indexed="8"/>
            <rFont val="Calibri"/>
            <family val="2"/>
          </rPr>
          <t>======
ID#AAAAWbwqqps
    (2022-03-02 22:40:22)
Avances en tecnología, acceso a sistemas de información externos, gobierno en línea.</t>
        </r>
      </text>
    </comment>
    <comment ref="A73" authorId="0" shapeId="0" xr:uid="{B6CBFDE4-71C6-4A4E-BAD2-2D8C2BACEF6E}">
      <text>
        <r>
          <rPr>
            <sz val="10"/>
            <color indexed="8"/>
            <rFont val="Calibri"/>
            <family val="2"/>
          </rPr>
          <t>======
ID#AAAAWbwqqcM
    (2022-03-02 22:40:22)
Emisiones y residuos, energía, catástrofes naturales, desarrollo sostenible.</t>
        </r>
      </text>
    </comment>
    <comment ref="A74" authorId="0" shapeId="0" xr:uid="{2E68DFAC-AAB5-8841-9A38-513C32BD9F6C}">
      <text>
        <r>
          <rPr>
            <sz val="10"/>
            <color indexed="8"/>
            <rFont val="Calibri"/>
            <family val="2"/>
          </rPr>
          <t>======
ID#AAAAWbwqqXI
    (2022-03-02 22:40:22)
Otro Factor interno no identificado en el listado pero que puede estar presente en el contexto.</t>
        </r>
      </text>
    </comment>
    <comment ref="A81" authorId="0" shapeId="0" xr:uid="{B45FAE40-1863-9444-9FDC-D2E76E248A3B}">
      <text>
        <r>
          <rPr>
            <sz val="10"/>
            <color indexed="8"/>
            <rFont val="Calibri"/>
            <family val="2"/>
          </rPr>
          <t>======
ID#AAAAWbwqq4k
    (2022-03-02 22:40:23)
Diligencie la DT Y AP
	-Nohora Isabel</t>
        </r>
      </text>
    </comment>
    <comment ref="B81" authorId="0" shapeId="0" xr:uid="{9F1C441F-9FF4-A94A-A867-7762C546FB19}">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84" authorId="0" shapeId="0" xr:uid="{3C03D997-FF72-D445-A409-68D2BB120DCD}">
      <text>
        <r>
          <rPr>
            <sz val="10"/>
            <color rgb="FF000000"/>
            <rFont val="Calibri"/>
            <family val="2"/>
          </rPr>
          <t xml:space="preserve">======
</t>
        </r>
        <r>
          <rPr>
            <sz val="10"/>
            <color rgb="FF000000"/>
            <rFont val="Calibri"/>
            <family val="2"/>
          </rPr>
          <t xml:space="preserve">ID#AAAAWbwqqOI
</t>
        </r>
        <r>
          <rPr>
            <sz val="10"/>
            <color rgb="FF000000"/>
            <rFont val="Calibri"/>
            <family val="2"/>
          </rPr>
          <t xml:space="preserve">    (2022-03-02 22:40:22)
</t>
        </r>
        <r>
          <rPr>
            <sz val="10"/>
            <color rgb="FF000000"/>
            <rFont val="Calibri"/>
            <family val="2"/>
          </rPr>
          <t>Aquellas características propias de PNN, que le facilitan o favorecen el logro de los objetivos del plan Estrategico institucional y de los procesos .(ventajas competitivas)</t>
        </r>
      </text>
    </comment>
    <comment ref="C84" authorId="0" shapeId="0" xr:uid="{3983A2F3-2392-B446-A9DA-D8AE532D17D3}">
      <text>
        <r>
          <rPr>
            <sz val="10"/>
            <color rgb="FF000000"/>
            <rFont val="Calibri"/>
            <family val="2"/>
          </rPr>
          <t xml:space="preserve">======
</t>
        </r>
        <r>
          <rPr>
            <sz val="10"/>
            <color rgb="FF000000"/>
            <rFont val="Calibri"/>
            <family val="2"/>
          </rPr>
          <t xml:space="preserve">ID#AAAAWbwqqbk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85" authorId="0" shapeId="0" xr:uid="{02F55825-D732-C544-B3D2-2E5BA92A60B3}">
      <text>
        <r>
          <rPr>
            <sz val="10"/>
            <color indexed="8"/>
            <rFont val="Calibri"/>
            <family val="2"/>
          </rPr>
          <t>======
ID#AAAAWbwqqbU
    (2022-03-02 22:40:22)
Competencia del personal, disponibilidad del personal, seguridad y salud ocupacional.</t>
        </r>
      </text>
    </comment>
    <comment ref="A86" authorId="0" shapeId="0" xr:uid="{31F7883A-D568-9546-AC7B-A475B445EF1B}">
      <text>
        <r>
          <rPr>
            <sz val="10"/>
            <color indexed="8"/>
            <rFont val="Calibri"/>
            <family val="2"/>
          </rPr>
          <t>======
ID#AAAAWbwqq3E
    (2022-03-02 22:40:23)
Capacidad, diseño, ejecución, proveedores, entradas, salidas, gestión del conocimiento dentro de la entidad.</t>
        </r>
      </text>
    </comment>
    <comment ref="A87" authorId="0" shapeId="0" xr:uid="{3E928143-C367-EB4C-9B2B-3EB5985BC8BC}">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8" authorId="0" shapeId="0" xr:uid="{05A085EF-76CD-BD43-BCF1-52BC0501517D}">
      <text>
        <r>
          <rPr>
            <sz val="10"/>
            <color rgb="FF000000"/>
            <rFont val="Calibri"/>
            <family val="2"/>
          </rPr>
          <t xml:space="preserve">======
</t>
        </r>
        <r>
          <rPr>
            <sz val="10"/>
            <color rgb="FF000000"/>
            <rFont val="Calibri"/>
            <family val="2"/>
          </rPr>
          <t xml:space="preserve">ID#AAAAWbwqqcc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89" authorId="0" shapeId="0" xr:uid="{FD0BEEBB-8F59-1942-8E40-5698D693A5EF}">
      <text>
        <r>
          <rPr>
            <sz val="10"/>
            <color indexed="8"/>
            <rFont val="Calibri"/>
            <family val="2"/>
          </rPr>
          <t>======
ID#AAAAWbwqqrM
    (2022-03-02 22:40:22)
Canales utilizados y su efectividad, flujo de información necesaria para el desarrollo de las operaciones.</t>
        </r>
      </text>
    </comment>
    <comment ref="A90" authorId="0" shapeId="0" xr:uid="{FCFBDC23-9382-E347-AD7D-F56362B8D2BE}">
      <text>
        <r>
          <rPr>
            <sz val="10"/>
            <color rgb="FF000000"/>
            <rFont val="Calibri"/>
            <family val="2"/>
          </rPr>
          <t xml:space="preserve">======
</t>
        </r>
        <r>
          <rPr>
            <sz val="10"/>
            <color rgb="FF000000"/>
            <rFont val="Calibri"/>
            <family val="2"/>
          </rPr>
          <t xml:space="preserve">ID#AAAAWbwqqls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1" authorId="0" shapeId="0" xr:uid="{F6E4EA16-CD63-D84C-85B6-6D9C91EAD5D0}">
      <text>
        <r>
          <rPr>
            <sz val="10"/>
            <color indexed="8"/>
            <rFont val="Calibri"/>
            <family val="2"/>
          </rPr>
          <t>======
ID#AAAAWbwqqdc
    (2022-03-02 22:40:22)
Otro Factor interno no identificado en el listado pero que puede estar presente en el contexto.</t>
        </r>
      </text>
    </comment>
    <comment ref="B93" authorId="0" shapeId="0" xr:uid="{63DAACA6-6DFD-5D4E-9265-1BA790DC9B19}">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93" authorId="0" shapeId="0" xr:uid="{15FBE6EA-DC09-0F4D-8473-20022702F4EE}">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94" authorId="0" shapeId="0" xr:uid="{F061BC2C-A5DD-3A46-8E9F-EA08607B49F3}">
      <text>
        <r>
          <rPr>
            <sz val="10"/>
            <color indexed="8"/>
            <rFont val="Calibri"/>
            <family val="2"/>
          </rPr>
          <t>======
ID#AAAAWbwqq3c
    (2022-03-02 22:40:23)
Claridad en la descripción del alcance y objetivo del proceso.</t>
        </r>
      </text>
    </comment>
    <comment ref="A95" authorId="0" shapeId="0" xr:uid="{5C4EEA2A-B956-854D-9B25-C52EF022459C}">
      <text>
        <r>
          <rPr>
            <sz val="10"/>
            <color indexed="8"/>
            <rFont val="Calibri"/>
            <family val="2"/>
          </rPr>
          <t>======
ID#AAAAWbwqqRQ
    (2022-03-02 22:40:22)
Relación precisa con otros procesos en cuanto a insumos, proveedores, productos, usuarios o clientes.</t>
        </r>
      </text>
    </comment>
    <comment ref="A96" authorId="0" shapeId="0" xr:uid="{7E7C6461-5161-C849-A184-A4E2FE152937}">
      <text>
        <r>
          <rPr>
            <sz val="10"/>
            <color indexed="8"/>
            <rFont val="Calibri"/>
            <family val="2"/>
          </rPr>
          <t>======
ID#AAAAWbwqqfg
    (2022-03-02 22:40:22)
Procesos que determinan lineamientos necesarios para el desarrollo de todos los procesos de la entidad.</t>
        </r>
      </text>
    </comment>
    <comment ref="A97" authorId="0" shapeId="0" xr:uid="{6588EF7C-76F9-284F-9B96-4288F8C2B10D}">
      <text>
        <r>
          <rPr>
            <sz val="10"/>
            <color indexed="8"/>
            <rFont val="Calibri"/>
            <family val="2"/>
          </rPr>
          <t>======
ID#AAAAWbwqqZQ
    (2022-03-02 22:40:22)
Pertinencia en los procedimientos que desarrollan los procesos.</t>
        </r>
      </text>
    </comment>
    <comment ref="A98" authorId="0" shapeId="0" xr:uid="{6E357A1A-0233-C947-A98C-A9AD00247ABD}">
      <text>
        <r>
          <rPr>
            <sz val="10"/>
            <color indexed="8"/>
            <rFont val="Calibri"/>
            <family val="2"/>
          </rPr>
          <t>======
ID#AAAAWbwqqf8
    (2022-03-02 22:40:22)
Grado de autoridad y responsabilidad de los funcionarios frente al proceso.</t>
        </r>
      </text>
    </comment>
    <comment ref="A99" authorId="0" shapeId="0" xr:uid="{BAFB544B-E0D8-5248-AE44-118803C9C09B}">
      <text>
        <r>
          <rPr>
            <sz val="10"/>
            <color indexed="8"/>
            <rFont val="Calibri"/>
            <family val="2"/>
          </rPr>
          <t>======
ID#AAAAWbwqqwg
    (2022-03-02 22:40:23)
Efectividad en los flujos de información determinados en la interacción de los procesos.</t>
        </r>
      </text>
    </comment>
    <comment ref="A100" authorId="0" shapeId="0" xr:uid="{80B94A51-BE6A-5548-9171-4C3519A1CD26}">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1" authorId="0" shapeId="0" xr:uid="{3C1245A8-FA92-B947-BDDD-397D0A2EDAF8}">
      <text>
        <r>
          <rPr>
            <sz val="10"/>
            <color indexed="8"/>
            <rFont val="Calibri"/>
            <family val="2"/>
          </rPr>
          <t>======
ID#AAAAWbwqqLw
    (2022-03-02 22:40:22)
Otro Factor interno no identificado en el listado pero que puede estar presente en el contexto.</t>
        </r>
      </text>
    </comment>
    <comment ref="B103" authorId="0" shapeId="0" xr:uid="{0109DDAB-BFE1-264B-8296-60B36AE9614F}">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103" authorId="0" shapeId="0" xr:uid="{70ED51D9-4EEB-8A47-8299-DE515D18E872}">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104" authorId="0" shapeId="0" xr:uid="{543A1EDF-7C35-D843-B62E-5A95EE061D7F}">
      <text>
        <r>
          <rPr>
            <sz val="10"/>
            <color rgb="FF000000"/>
            <rFont val="Calibri"/>
            <family val="2"/>
          </rPr>
          <t xml:space="preserve">======
</t>
        </r>
        <r>
          <rPr>
            <sz val="10"/>
            <color rgb="FF000000"/>
            <rFont val="Calibri"/>
            <family val="2"/>
          </rPr>
          <t xml:space="preserve">ID#AAAAWbwqqqg
</t>
        </r>
        <r>
          <rPr>
            <sz val="10"/>
            <color rgb="FF000000"/>
            <rFont val="Calibri"/>
            <family val="2"/>
          </rPr>
          <t xml:space="preserve">    (2022-03-02 22:40:22)
</t>
        </r>
        <r>
          <rPr>
            <sz val="10"/>
            <color rgb="FF000000"/>
            <rFont val="Calibri"/>
            <family val="2"/>
          </rPr>
          <t>Disminución del presupuesto por prioridades del gobierno, austeridad del gastos, disponibilidad de capital, liquidez, mercados financieros, desempleo, competencia.</t>
        </r>
      </text>
    </comment>
    <comment ref="A105" authorId="0" shapeId="0" xr:uid="{B488B035-41D3-F347-93BB-70A5F9F52778}">
      <text>
        <r>
          <rPr>
            <sz val="10"/>
            <color rgb="FF000000"/>
            <rFont val="Calibri"/>
            <family val="2"/>
          </rPr>
          <t xml:space="preserve">======
</t>
        </r>
        <r>
          <rPr>
            <sz val="10"/>
            <color rgb="FF000000"/>
            <rFont val="Calibri"/>
            <family val="2"/>
          </rPr>
          <t xml:space="preserve">ID#AAAAWbwqqQQ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106" authorId="0" shapeId="0" xr:uid="{6EB47AAF-9FE9-CA41-B7D5-3EC74DDE4381}">
      <text>
        <r>
          <rPr>
            <sz val="10"/>
            <color rgb="FF000000"/>
            <rFont val="Calibri"/>
            <family val="2"/>
          </rPr>
          <t xml:space="preserve">======
</t>
        </r>
        <r>
          <rPr>
            <sz val="10"/>
            <color rgb="FF000000"/>
            <rFont val="Calibri"/>
            <family val="2"/>
          </rPr>
          <t xml:space="preserve">ID#AAAAWbwqqYA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107" authorId="0" shapeId="0" xr:uid="{5055C24A-B746-AC40-B9D3-AC51FD8CE409}">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108" authorId="0" shapeId="0" xr:uid="{A2126708-2061-1D45-AFFD-D54C4D99FA39}">
      <text>
        <r>
          <rPr>
            <sz val="10"/>
            <color indexed="8"/>
            <rFont val="Calibri"/>
            <family val="2"/>
          </rPr>
          <t>======
ID#AAAAWbwqqps
    (2022-03-02 22:40:22)
Avances en tecnología, acceso a sistemas de información externos, gobierno en línea.</t>
        </r>
      </text>
    </comment>
    <comment ref="A109" authorId="0" shapeId="0" xr:uid="{F6B43DB9-9AEB-8B4F-8D03-085589953D69}">
      <text>
        <r>
          <rPr>
            <sz val="10"/>
            <color indexed="8"/>
            <rFont val="Calibri"/>
            <family val="2"/>
          </rPr>
          <t>======
ID#AAAAWbwqqcM
    (2022-03-02 22:40:22)
Emisiones y residuos, energía, catástrofes naturales, desarrollo sostenible.</t>
        </r>
      </text>
    </comment>
    <comment ref="A110" authorId="0" shapeId="0" xr:uid="{EEA78925-B510-7348-990F-3167E24C1785}">
      <text>
        <r>
          <rPr>
            <sz val="10"/>
            <color indexed="8"/>
            <rFont val="Calibri"/>
            <family val="2"/>
          </rPr>
          <t>======
ID#AAAAWbwqqXI
    (2022-03-02 22:40:22)
Otro Factor interno no identificado en el listado pero que puede estar presente en el contexto.</t>
        </r>
      </text>
    </comment>
    <comment ref="A118" authorId="0" shapeId="0" xr:uid="{33A035B8-66DD-1E4E-AF36-8469D47A3C67}">
      <text>
        <r>
          <rPr>
            <sz val="10"/>
            <color indexed="8"/>
            <rFont val="Arial"/>
            <family val="2"/>
          </rPr>
          <t xml:space="preserve">Diligencie la DT Y AP
</t>
        </r>
        <r>
          <rPr>
            <sz val="10"/>
            <color indexed="8"/>
            <rFont val="Arial"/>
            <family val="2"/>
          </rPr>
          <t xml:space="preserve">	-Nohora Isabel</t>
        </r>
      </text>
    </comment>
    <comment ref="B118" authorId="0" shapeId="0" xr:uid="{A1DA6FB5-32E4-9841-82A0-CC02F2BD3B6B}">
      <text>
        <r>
          <rPr>
            <sz val="10"/>
            <color indexed="8"/>
            <rFont val="Arial"/>
            <family val="2"/>
          </rPr>
          <t>Diligencia solo para las DT y AP</t>
        </r>
      </text>
    </comment>
    <comment ref="B121" authorId="0" shapeId="0" xr:uid="{3635252D-6D11-7544-ACAA-0FFDFE8D97E9}">
      <text>
        <r>
          <rPr>
            <sz val="10"/>
            <color indexed="8"/>
            <rFont val="Arial"/>
            <family val="2"/>
          </rPr>
          <t>Aquellas características propias de PNN, que le facilitan o favorecen el logro de los objetivos del plan Estrategico institucional y de los procesos .(ventajas competitivas)</t>
        </r>
      </text>
    </comment>
    <comment ref="C121" authorId="0" shapeId="0" xr:uid="{1D727283-B740-C040-A85B-6E4BF9FFBD3B}">
      <text>
        <r>
          <rPr>
            <sz val="10"/>
            <color indexed="8"/>
            <rFont val="Arial"/>
            <family val="2"/>
          </rPr>
          <t>Aquellas características propias de PNN, que constituyen obstáculos internos al logro de los objetivos del plan Estratégico institucional y de los proceso.</t>
        </r>
      </text>
    </comment>
    <comment ref="A122" authorId="0" shapeId="0" xr:uid="{95708D7C-52C1-D94D-898A-48F7360C8A06}">
      <text>
        <r>
          <rPr>
            <sz val="10"/>
            <color indexed="8"/>
            <rFont val="Arial"/>
            <family val="2"/>
          </rPr>
          <t>Competencia del personal, disponibilidad del personal, seguridad y salud ocupacional.</t>
        </r>
      </text>
    </comment>
    <comment ref="A123" authorId="0" shapeId="0" xr:uid="{642C478E-1D2D-F342-83E1-A01C82860577}">
      <text>
        <r>
          <rPr>
            <sz val="10"/>
            <color indexed="8"/>
            <rFont val="Arial"/>
            <family val="2"/>
          </rPr>
          <t xml:space="preserve">Capacidad, diseño, ejecución, proveedores, entradas, salidas, gestión del conocimiento dentro de la entidad. </t>
        </r>
      </text>
    </comment>
    <comment ref="A124" authorId="0" shapeId="0" xr:uid="{8C5B6AC8-C63D-4B49-BC49-89252448473F}">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5" authorId="0" shapeId="0" xr:uid="{07D6DB7E-82E9-6541-BF85-7F3FFAF02C97}">
      <text>
        <r>
          <rPr>
            <sz val="10"/>
            <color indexed="8"/>
            <rFont val="Arial"/>
            <family val="2"/>
          </rPr>
          <t>Lineamientos en cuanto a la planeación estratégica de la entidad, estructura organizacional, seguimiento de las metas y objetivos institucionales, informes de gestión.</t>
        </r>
      </text>
    </comment>
    <comment ref="A126" authorId="0" shapeId="0" xr:uid="{5B464993-EB5F-CA4E-850C-2505A1BFD837}">
      <text>
        <r>
          <rPr>
            <sz val="10"/>
            <color indexed="8"/>
            <rFont val="Arial"/>
            <family val="2"/>
          </rPr>
          <t>Canales utilizados y su efectividad, flujo de información necesaria para el desarrollo de las operaciones.</t>
        </r>
      </text>
    </comment>
    <comment ref="A127" authorId="0" shapeId="0" xr:uid="{463632A8-B12B-024B-A592-F20768D5CBEC}">
      <text>
        <r>
          <rPr>
            <sz val="10"/>
            <color indexed="8"/>
            <rFont val="Arial"/>
            <family val="2"/>
          </rPr>
          <t xml:space="preserve">Presupuesto de funcionamiento, recursos de inversión, infraestructura, capacidad instalada. </t>
        </r>
      </text>
    </comment>
    <comment ref="A128" authorId="0" shapeId="0" xr:uid="{0CACF5BA-F445-4A40-803D-04C38BACB46C}">
      <text>
        <r>
          <rPr>
            <sz val="10"/>
            <color indexed="8"/>
            <rFont val="Arial"/>
            <family val="2"/>
          </rPr>
          <t>Otro Factor interno no identificado en el listado pero que puede estar presente en el contexto.</t>
        </r>
      </text>
    </comment>
    <comment ref="B130" authorId="0" shapeId="0" xr:uid="{217CB685-2CB5-664F-ACDD-7BF9776ABADF}">
      <text>
        <r>
          <rPr>
            <sz val="10"/>
            <color indexed="8"/>
            <rFont val="Arial"/>
            <family val="2"/>
          </rPr>
          <t>Aquellas características propias de PNN, que le facilitan o favorecen el logro de los objetivos del plan Estrategico institucional y de los procesos .(ventajas competitivas)</t>
        </r>
      </text>
    </comment>
    <comment ref="C130" authorId="0" shapeId="0" xr:uid="{3FCF6EC8-551C-5748-B6EE-9FC281C4EED8}">
      <text>
        <r>
          <rPr>
            <sz val="10"/>
            <color indexed="8"/>
            <rFont val="Arial"/>
            <family val="2"/>
          </rPr>
          <t>Aquellas características propias de PNN, que constituyen obstáculos internos al logro de los objetivos del plan Estratégico institucional y de los proceso.</t>
        </r>
      </text>
    </comment>
    <comment ref="A131" authorId="0" shapeId="0" xr:uid="{0EA36102-3262-7E48-B242-0F31E4E2DA6B}">
      <text>
        <r>
          <rPr>
            <sz val="10"/>
            <color indexed="8"/>
            <rFont val="Arial"/>
            <family val="2"/>
          </rPr>
          <t xml:space="preserve">Claridad en la descripción del alcance y objetivo del proceso. 
</t>
        </r>
      </text>
    </comment>
    <comment ref="A132" authorId="0" shapeId="0" xr:uid="{7BB77642-3E16-CF41-B83D-1BBC13C66A1D}">
      <text>
        <r>
          <rPr>
            <sz val="10"/>
            <color indexed="8"/>
            <rFont val="Arial"/>
            <family val="2"/>
          </rPr>
          <t xml:space="preserve">Relación precisa con otros procesos en cuanto a insumos, proveedores, productos, usuarios o clientes. </t>
        </r>
      </text>
    </comment>
    <comment ref="A133" authorId="0" shapeId="0" xr:uid="{6CC512F5-E81C-9B49-B206-BD619DCCC469}">
      <text>
        <r>
          <rPr>
            <sz val="10"/>
            <color indexed="8"/>
            <rFont val="Arial"/>
            <family val="2"/>
          </rPr>
          <t xml:space="preserve">Procesos que determinan lineamientos necesarios para el desarrollo de todos los procesos de la entidad. </t>
        </r>
      </text>
    </comment>
    <comment ref="A134" authorId="0" shapeId="0" xr:uid="{FC1AAAC1-ACA5-9542-AA76-C3AE1E0902F8}">
      <text>
        <r>
          <rPr>
            <sz val="10"/>
            <color indexed="8"/>
            <rFont val="Arial"/>
            <family val="2"/>
          </rPr>
          <t xml:space="preserve">Pertinencia en los procedimientos que desarrollan los procesos. </t>
        </r>
      </text>
    </comment>
    <comment ref="A135" authorId="0" shapeId="0" xr:uid="{91DE89EE-763E-CA47-9201-CB4308B66E11}">
      <text>
        <r>
          <rPr>
            <sz val="10"/>
            <color indexed="8"/>
            <rFont val="Arial"/>
            <family val="2"/>
          </rPr>
          <t xml:space="preserve">Grado de autoridad y responsabilidad de los funcionarios frente al proceso. 
</t>
        </r>
      </text>
    </comment>
    <comment ref="A136" authorId="0" shapeId="0" xr:uid="{D90E4933-A87F-1247-AD12-D69478E188F2}">
      <text>
        <r>
          <rPr>
            <sz val="10"/>
            <color indexed="8"/>
            <rFont val="Arial"/>
            <family val="2"/>
          </rPr>
          <t xml:space="preserve">Efectividad en los flujos de información determinados en la interacción de los procesos. </t>
        </r>
      </text>
    </comment>
    <comment ref="A137" authorId="1" shapeId="0" xr:uid="{DEDAB7FF-AF00-8B40-8966-0BE20B2051A2}">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38" authorId="0" shapeId="0" xr:uid="{5F899D42-064E-344A-AB7D-F5235E1D36B8}">
      <text>
        <r>
          <rPr>
            <sz val="10"/>
            <color indexed="8"/>
            <rFont val="Arial"/>
            <family val="2"/>
          </rPr>
          <t>Otro Factor interno no identificado en el listado pero que puede estar presente en el contexto.</t>
        </r>
      </text>
    </comment>
    <comment ref="B140" authorId="0" shapeId="0" xr:uid="{2355830A-1922-C049-AD7B-6F6E8CFD023F}">
      <text>
        <r>
          <rPr>
            <sz val="10"/>
            <color indexed="8"/>
            <rFont val="Arial"/>
            <family val="2"/>
          </rPr>
          <t>Son aquellas situaciones que se presentan en el entorno de PNN y que podrían favorecer el logro de los objetivos del Plan Estratégico Institucional y de los procesos.</t>
        </r>
      </text>
    </comment>
    <comment ref="C140" authorId="0" shapeId="0" xr:uid="{8DCE9EF3-C381-C849-86DE-CF75E963B71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141" authorId="0" shapeId="0" xr:uid="{721C75BC-1DCC-1F43-9A39-7F86DC9A9F4A}">
      <text>
        <r>
          <rPr>
            <sz val="10"/>
            <color indexed="8"/>
            <rFont val="Arial"/>
            <family val="2"/>
          </rPr>
          <t xml:space="preserve">Disminución del presupuesto por prioridades del gobierno, austeridad del gastos, disponibilidad de capital, liquidez, mercados financieros, desempleo, competencia. </t>
        </r>
      </text>
    </comment>
    <comment ref="A142" authorId="0" shapeId="0" xr:uid="{F000E58C-667F-1847-AE7A-6F1B50AC9ACD}">
      <text>
        <r>
          <rPr>
            <sz val="10"/>
            <color indexed="8"/>
            <rFont val="Arial"/>
            <family val="2"/>
          </rPr>
          <t>Cambio de gobierno, legislación, políticas públicas, regulación, falta de continuidad de los programas establecidos.</t>
        </r>
      </text>
    </comment>
    <comment ref="A143" authorId="0" shapeId="0" xr:uid="{88544D20-ACCC-C04A-8C68-8725C79775EF}">
      <text>
        <r>
          <rPr>
            <sz val="10"/>
            <color indexed="8"/>
            <rFont val="Arial"/>
            <family val="2"/>
          </rPr>
          <t xml:space="preserve">Normatividad externa (leyes, decretos, ordenanzas y acuerdos), cambios legales y normativos que pueden afectar la misión y visión de la entidad. </t>
        </r>
      </text>
    </comment>
    <comment ref="A144" authorId="0" shapeId="0" xr:uid="{6EBDC81D-7DDD-804B-9DCC-3421674B21C8}">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45" authorId="0" shapeId="0" xr:uid="{92503066-7108-424B-891B-60A732640871}">
      <text>
        <r>
          <rPr>
            <sz val="10"/>
            <color indexed="8"/>
            <rFont val="Arial"/>
            <family val="2"/>
          </rPr>
          <t xml:space="preserve">Avances en tecnología, acceso a sistemas de información externos, gobierno en línea. </t>
        </r>
      </text>
    </comment>
    <comment ref="A146" authorId="0" shapeId="0" xr:uid="{144136E8-008B-674F-A0B0-1A1FC84F6DCF}">
      <text>
        <r>
          <rPr>
            <sz val="10"/>
            <color indexed="8"/>
            <rFont val="Arial"/>
            <family val="2"/>
          </rPr>
          <t>Emisiones y residuos, energía, catástrofes naturales, desarrollo sostenible.</t>
        </r>
      </text>
    </comment>
    <comment ref="A147" authorId="0" shapeId="0" xr:uid="{1F167CAF-EF3F-F24F-9496-B8BA584087A5}">
      <text>
        <r>
          <rPr>
            <sz val="10"/>
            <color indexed="8"/>
            <rFont val="Arial"/>
            <family val="2"/>
          </rPr>
          <t>Otro Factor interno no identificado en el listado pero que puede estar presente en el contexto.</t>
        </r>
      </text>
    </comment>
    <comment ref="A155" authorId="0" shapeId="0" xr:uid="{8EC23720-00B6-4C4B-85B5-ACC9CF2EEEB1}">
      <text>
        <r>
          <rPr>
            <sz val="10"/>
            <color indexed="8"/>
            <rFont val="Calibri"/>
            <family val="2"/>
          </rPr>
          <t>======
ID#AAAAWbwqq5o
    (2021-12-28 20:47:45)
Diligencie la DT Y AP
	-Nohora Isabel</t>
        </r>
      </text>
    </comment>
    <comment ref="B155" authorId="0" shapeId="0" xr:uid="{CF960E8F-0188-5D49-A729-B0A185B33886}">
      <text>
        <r>
          <rPr>
            <sz val="10"/>
            <color indexed="8"/>
            <rFont val="Calibri"/>
            <family val="2"/>
          </rPr>
          <t>======
ID#AAAAWbwqqaQ
    (2021-12-28 20:47:45)
Diligencia solo para las DT y AP</t>
        </r>
      </text>
    </comment>
    <comment ref="B158" authorId="0" shapeId="0" xr:uid="{5DFFF3D2-4DD8-7246-A9BF-E2BEE9837687}">
      <text>
        <r>
          <rPr>
            <sz val="10"/>
            <color indexed="8"/>
            <rFont val="Calibri"/>
            <family val="2"/>
          </rPr>
          <t>======
ID#AAAAWbwqqcw
    (2021-12-28 20:47:45)
Aquellas características propias de PNN, que le facilitan o favorecen el logro de los objetivos del plan Estrategico institucional y de los procesos .(ventajas competitivas)</t>
        </r>
      </text>
    </comment>
    <comment ref="C158" authorId="0" shapeId="0" xr:uid="{A4ADD912-776A-5944-B6CE-EC3C321F2D86}">
      <text>
        <r>
          <rPr>
            <sz val="10"/>
            <color indexed="8"/>
            <rFont val="Calibri"/>
            <family val="2"/>
          </rPr>
          <t>======
ID#AAAAWbwqqcA
    (2021-12-28 20:47:45)
Aquellas características propias de PNN, que constituyen obstáculos internos al logro de los objetivos del plan Estratégico institucional y de los proceso.</t>
        </r>
      </text>
    </comment>
    <comment ref="A159" authorId="0" shapeId="0" xr:uid="{866AB291-EBC9-3A45-9168-7E53E487161B}">
      <text>
        <r>
          <rPr>
            <sz val="10"/>
            <color rgb="FF000000"/>
            <rFont val="Calibri"/>
            <family val="2"/>
          </rPr>
          <t xml:space="preserve">======
</t>
        </r>
        <r>
          <rPr>
            <sz val="10"/>
            <color rgb="FF000000"/>
            <rFont val="Calibri"/>
            <family val="2"/>
          </rPr>
          <t xml:space="preserve">ID#AAAAWbwqqgg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160" authorId="0" shapeId="0" xr:uid="{DA44EE78-8C67-E74F-9053-B41C79663513}">
      <text>
        <r>
          <rPr>
            <sz val="10"/>
            <color rgb="FF000000"/>
            <rFont val="Calibri"/>
            <family val="2"/>
          </rPr>
          <t xml:space="preserve">======
</t>
        </r>
        <r>
          <rPr>
            <sz val="10"/>
            <color rgb="FF000000"/>
            <rFont val="Calibri"/>
            <family val="2"/>
          </rPr>
          <t xml:space="preserve">ID#AAAAWbwqqmY
</t>
        </r>
        <r>
          <rPr>
            <sz val="10"/>
            <color rgb="FF000000"/>
            <rFont val="Calibri"/>
            <family val="2"/>
          </rPr>
          <t xml:space="preserve">    (2021-12-28 20:47:45)
</t>
        </r>
        <r>
          <rPr>
            <sz val="10"/>
            <color rgb="FF000000"/>
            <rFont val="Calibri"/>
            <family val="2"/>
          </rPr>
          <t>Capacidad, diseño, ejecución, proveedores, entradas, salidas, gestión del conocimiento dentro de la entidad.</t>
        </r>
      </text>
    </comment>
    <comment ref="A161" authorId="0" shapeId="0" xr:uid="{7116224B-C73F-474F-85C6-4326CBA1987E}">
      <text>
        <r>
          <rPr>
            <sz val="10"/>
            <color indexed="8"/>
            <rFont val="Calibri"/>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2" authorId="0" shapeId="0" xr:uid="{53569A71-3C89-794E-A24E-0DE3E5B6DB5A}">
      <text>
        <r>
          <rPr>
            <sz val="10"/>
            <color rgb="FF000000"/>
            <rFont val="Calibri"/>
            <family val="2"/>
          </rPr>
          <t xml:space="preserve">======
</t>
        </r>
        <r>
          <rPr>
            <sz val="10"/>
            <color rgb="FF000000"/>
            <rFont val="Calibri"/>
            <family val="2"/>
          </rPr>
          <t xml:space="preserve">ID#AAAAWbwqqQw
</t>
        </r>
        <r>
          <rPr>
            <sz val="10"/>
            <color rgb="FF000000"/>
            <rFont val="Calibri"/>
            <family val="2"/>
          </rPr>
          <t xml:space="preserve">    (2021-12-28 20:47:46)
</t>
        </r>
        <r>
          <rPr>
            <sz val="10"/>
            <color rgb="FF000000"/>
            <rFont val="Calibri"/>
            <family val="2"/>
          </rPr>
          <t>Lineamientos en cuanto a la planeación estratégica de la entidad, estructura organizacional, seguimiento de las metas y objetivos institucionales, informes de gestión.</t>
        </r>
      </text>
    </comment>
    <comment ref="A163" authorId="0" shapeId="0" xr:uid="{8C74001C-27B1-BD48-A941-2295DB788222}">
      <text>
        <r>
          <rPr>
            <sz val="10"/>
            <color indexed="8"/>
            <rFont val="Calibri"/>
            <family val="2"/>
          </rPr>
          <t>======
ID#AAAAWbwqqYM
    (2021-12-28 20:47:45)
Canales utilizados y su efectividad, flujo de información necesaria para el desarrollo de las operaciones.</t>
        </r>
      </text>
    </comment>
    <comment ref="A164" authorId="0" shapeId="0" xr:uid="{75BD859F-C06A-B94F-8017-7CF8B51AD959}">
      <text>
        <r>
          <rPr>
            <sz val="10"/>
            <color indexed="8"/>
            <rFont val="Calibri"/>
            <family val="2"/>
          </rPr>
          <t>======
ID#AAAAWbwqqgo
    (2021-12-28 20:47:46)
Presupuesto de funcionamiento, recursos de inversión, infraestructura, capacidad instalada.</t>
        </r>
      </text>
    </comment>
    <comment ref="A165" authorId="0" shapeId="0" xr:uid="{69D1A985-B68C-E044-BB94-D066FBC8E099}">
      <text>
        <r>
          <rPr>
            <sz val="10"/>
            <color indexed="8"/>
            <rFont val="Calibri"/>
            <family val="2"/>
          </rPr>
          <t>======
ID#AAAAWbwqqzk
    (2021-12-28 20:47:45)
Otro Factor interno no identificado en el listado pero que puede estar presente en el contexto.</t>
        </r>
      </text>
    </comment>
    <comment ref="B167" authorId="0" shapeId="0" xr:uid="{DF531AD0-019C-DB4A-8D81-B17320FFABA3}">
      <text>
        <r>
          <rPr>
            <sz val="10"/>
            <color indexed="8"/>
            <rFont val="Calibri"/>
            <family val="2"/>
          </rPr>
          <t>======
ID#AAAAWbwqqd8
    (2021-12-28 20:47:46)
Aquellas características propias de PNN, que le facilitan o favorecen el logro de los objetivos del plan Estrategico institucional y de los procesos .(ventajas competitivas)</t>
        </r>
      </text>
    </comment>
    <comment ref="C167" authorId="0" shapeId="0" xr:uid="{560AE0BA-7F5A-A549-8E28-8B4838B00373}">
      <text>
        <r>
          <rPr>
            <sz val="10"/>
            <color indexed="8"/>
            <rFont val="Calibri"/>
            <family val="2"/>
          </rPr>
          <t>======
ID#AAAAWbwqqds
    (2021-12-28 20:47:45)
Aquellas características propias de PNN, que constituyen obstáculos internos al logro de los objetivos del plan Estratégico institucional y de los proceso.</t>
        </r>
      </text>
    </comment>
    <comment ref="A168" authorId="0" shapeId="0" xr:uid="{99FA6C67-83CE-834E-BBD0-F304AE9BE6C5}">
      <text>
        <r>
          <rPr>
            <sz val="10"/>
            <color indexed="8"/>
            <rFont val="Calibri"/>
            <family val="2"/>
          </rPr>
          <t>======
ID#AAAAWbwqqL8
    (2021-12-28 20:47:46)
Claridad en la descripción del alcance y objetivo del proceso.</t>
        </r>
      </text>
    </comment>
    <comment ref="A169" authorId="0" shapeId="0" xr:uid="{CEA971A3-DD66-8447-BDB1-160A395EC904}">
      <text>
        <r>
          <rPr>
            <sz val="10"/>
            <color indexed="8"/>
            <rFont val="Calibri"/>
            <family val="2"/>
          </rPr>
          <t>======
ID#AAAAWbwqquk
    (2021-12-28 20:47:45)
Relación precisa con otros procesos en cuanto a insumos, proveedores, productos, usuarios o clientes.</t>
        </r>
      </text>
    </comment>
    <comment ref="A170" authorId="0" shapeId="0" xr:uid="{53D0841B-BA30-7D40-8ACB-7A8532F526D4}">
      <text>
        <r>
          <rPr>
            <sz val="10"/>
            <color indexed="8"/>
            <rFont val="Calibri"/>
            <family val="2"/>
          </rPr>
          <t>======
ID#AAAAWbwqqz8
    (2021-12-28 20:47:45)
Procesos que determinan lineamientos necesarios para el desarrollo de todos los procesos de la entidad.</t>
        </r>
      </text>
    </comment>
    <comment ref="A171" authorId="0" shapeId="0" xr:uid="{4ABCD12F-1801-F843-9FD8-818979E38E5C}">
      <text>
        <r>
          <rPr>
            <sz val="10"/>
            <color indexed="8"/>
            <rFont val="Calibri"/>
            <family val="2"/>
          </rPr>
          <t>======
ID#AAAAWbwqqdQ
    (2021-12-28 20:47:45)
Pertinencia en los procedimientos que desarrollan los procesos.</t>
        </r>
      </text>
    </comment>
    <comment ref="A172" authorId="0" shapeId="0" xr:uid="{87A5D253-B385-B349-A357-14D2A526BE6E}">
      <text>
        <r>
          <rPr>
            <sz val="10"/>
            <color indexed="8"/>
            <rFont val="Calibri"/>
            <family val="2"/>
          </rPr>
          <t>======
ID#AAAAWbwqqQE
    (2021-12-28 20:47:45)
Grado de autoridad y responsabilidad de los funcionarios frente al proceso.</t>
        </r>
      </text>
    </comment>
    <comment ref="A173" authorId="0" shapeId="0" xr:uid="{CAD26AB2-B846-E24D-9CB9-00785694E4BE}">
      <text>
        <r>
          <rPr>
            <sz val="10"/>
            <color indexed="8"/>
            <rFont val="Calibri"/>
            <family val="2"/>
          </rPr>
          <t>======
ID#AAAAWbwqq0g
    (2021-12-28 20:47:46)
Efectividad en los flujos de información determinados en la interacción de los procesos.</t>
        </r>
      </text>
    </comment>
    <comment ref="A174" authorId="0" shapeId="0" xr:uid="{E40BA814-0253-224B-9551-394AB3641D5B}">
      <text>
        <r>
          <rPr>
            <sz val="10"/>
            <color indexed="8"/>
            <rFont val="Calibri"/>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5" authorId="0" shapeId="0" xr:uid="{14C2C282-7F3D-5F40-BDD2-5751ED576105}">
      <text>
        <r>
          <rPr>
            <sz val="10"/>
            <color indexed="8"/>
            <rFont val="Calibri"/>
            <family val="2"/>
          </rPr>
          <t>======
ID#AAAAWbwqqxY
    (2021-12-28 20:47:45)
Otro Factor interno no identificado en el listado pero que puede estar presente en el contexto.</t>
        </r>
      </text>
    </comment>
    <comment ref="B177" authorId="0" shapeId="0" xr:uid="{E46A1D9C-2ECB-0A48-8FC4-E6497610554F}">
      <text>
        <r>
          <rPr>
            <sz val="10"/>
            <color indexed="8"/>
            <rFont val="Calibri"/>
            <family val="2"/>
          </rPr>
          <t>======
ID#AAAAWbwqqzs
    (2021-12-28 20:47:45)
Son aquellas situaciones que se presentan en el entorno de PNN y que podrían favorecer el logro de los objetivos del Plan Estratégico Institucional y de los procesos.</t>
        </r>
      </text>
    </comment>
    <comment ref="C177" authorId="0" shapeId="0" xr:uid="{476E2E53-B77E-AD40-98FF-EF2380E4EF35}">
      <text>
        <r>
          <rPr>
            <sz val="10"/>
            <color indexed="8"/>
            <rFont val="Calibri"/>
            <family val="2"/>
          </rPr>
          <t>======
ID#AAAAWbwqqbY
    (2021-12-28 20:47:46)
Aquellas situaciones que se presentan en el entorno de PNN y que podrían afectar negativamente, las posibilidades de logro de los objetivos del Plan Estratégico Institucional y de los procesos</t>
        </r>
      </text>
    </comment>
    <comment ref="A178" authorId="0" shapeId="0" xr:uid="{6A7093DF-923B-4842-8D04-1AC5D5BF7F2C}">
      <text>
        <r>
          <rPr>
            <sz val="10"/>
            <color indexed="8"/>
            <rFont val="Calibri"/>
            <family val="2"/>
          </rPr>
          <t>======
ID#AAAAWbwqqMc
    (2021-12-28 20:47:46)
Disminución del presupuesto por prioridades del gobierno, austeridad del gastos, disponibilidad de capital, liquidez, mercados financieros, desempleo, competencia.</t>
        </r>
      </text>
    </comment>
    <comment ref="A179" authorId="0" shapeId="0" xr:uid="{84514EA3-0041-384A-A22D-966EDB0600DC}">
      <text>
        <r>
          <rPr>
            <sz val="10"/>
            <color indexed="8"/>
            <rFont val="Calibri"/>
            <family val="2"/>
          </rPr>
          <t>======
ID#AAAAWbwqqsg
    (2021-12-28 20:47:46)
Cambio de gobierno, legislación, políticas públicas, regulación, falta de continuidad de los programas establecidos.</t>
        </r>
      </text>
    </comment>
    <comment ref="A180" authorId="0" shapeId="0" xr:uid="{F2F48626-76DC-414D-BD47-8E84CFEAF43C}">
      <text>
        <r>
          <rPr>
            <sz val="10"/>
            <color indexed="8"/>
            <rFont val="Calibri"/>
            <family val="2"/>
          </rPr>
          <t>======
ID#AAAAWbwqqW0
    (2021-12-28 20:47:45)
Normatividad externa (leyes, decretos, ordenanzas y acuerdos), cambios legales y normativos que pueden afectar la misión y visión de la entidad.</t>
        </r>
      </text>
    </comment>
    <comment ref="A181" authorId="0" shapeId="0" xr:uid="{6EB2CF57-03B7-1946-BB35-08687253AC0A}">
      <text>
        <r>
          <rPr>
            <sz val="10"/>
            <color rgb="FF000000"/>
            <rFont val="Calibri"/>
            <family val="2"/>
          </rPr>
          <t xml:space="preserve">======
</t>
        </r>
        <r>
          <rPr>
            <sz val="10"/>
            <color rgb="FF000000"/>
            <rFont val="Calibri"/>
            <family val="2"/>
          </rPr>
          <t xml:space="preserve">ID#AAAAWbwqqUI
</t>
        </r>
        <r>
          <rPr>
            <sz val="10"/>
            <color rgb="FF000000"/>
            <rFont val="Calibri"/>
            <family val="2"/>
          </rPr>
          <t xml:space="preserve">    (2021-12-28 20:47:45)
</t>
        </r>
        <r>
          <rPr>
            <sz val="10"/>
            <color rgb="FF000000"/>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82" authorId="0" shapeId="0" xr:uid="{ED873B9E-5965-D74D-855F-835232239019}">
      <text>
        <r>
          <rPr>
            <sz val="10"/>
            <color indexed="8"/>
            <rFont val="Calibri"/>
            <family val="2"/>
          </rPr>
          <t>======
ID#AAAAWbwqqhI
    (2021-12-28 20:47:46)
Avances en tecnología, acceso a sistemas de información externos, gobierno en línea.</t>
        </r>
      </text>
    </comment>
    <comment ref="A183" authorId="0" shapeId="0" xr:uid="{980F3DAC-F93A-CC47-922E-B9F721CE68FF}">
      <text>
        <r>
          <rPr>
            <sz val="10"/>
            <color indexed="8"/>
            <rFont val="Calibri"/>
            <family val="2"/>
          </rPr>
          <t>======
ID#AAAAWbwqqNg
    (2021-12-28 20:47:45)
Emisiones y residuos, energía, catástrofes naturales, desarrollo sostenible.</t>
        </r>
      </text>
    </comment>
    <comment ref="A184" authorId="0" shapeId="0" xr:uid="{34EDEA50-F7AC-1442-A00E-A4C5CA6E0E65}">
      <text>
        <r>
          <rPr>
            <sz val="10"/>
            <color indexed="8"/>
            <rFont val="Calibri"/>
            <family val="2"/>
          </rPr>
          <t>======
ID#AAAAWbwqq1c
    (2021-12-28 20:47:45)
Otro Factor interno no identificado en el listado pero que puede estar presente en el contexto.</t>
        </r>
      </text>
    </comment>
    <comment ref="A193" authorId="0" shapeId="0" xr:uid="{8DCF2A88-D7D1-544D-90B9-A2B3691DD6BA}">
      <text>
        <r>
          <rPr>
            <sz val="10"/>
            <color indexed="8"/>
            <rFont val="Calibri"/>
            <family val="2"/>
          </rPr>
          <t xml:space="preserve">======
</t>
        </r>
        <r>
          <rPr>
            <sz val="10"/>
            <color indexed="8"/>
            <rFont val="Calibri"/>
            <family val="2"/>
          </rPr>
          <t xml:space="preserve">ID#AAAAWbwqq6o
</t>
        </r>
        <r>
          <rPr>
            <sz val="10"/>
            <color indexed="8"/>
            <rFont val="Calibri"/>
            <family val="2"/>
          </rPr>
          <t xml:space="preserve">    (2021-12-28 20:47:46)
</t>
        </r>
        <r>
          <rPr>
            <sz val="10"/>
            <color indexed="8"/>
            <rFont val="Calibri"/>
            <family val="2"/>
          </rPr>
          <t xml:space="preserve">Diligencie la DT Y AP
</t>
        </r>
        <r>
          <rPr>
            <sz val="10"/>
            <color indexed="8"/>
            <rFont val="Calibri"/>
            <family val="2"/>
          </rPr>
          <t xml:space="preserve">	-Nohora Isabel</t>
        </r>
      </text>
    </comment>
    <comment ref="B193" authorId="0" shapeId="0" xr:uid="{9D0C8227-E8E9-564E-8AD8-E3BC7E306FBA}">
      <text>
        <r>
          <rPr>
            <sz val="10"/>
            <color indexed="8"/>
            <rFont val="Calibri"/>
            <family val="2"/>
          </rPr>
          <t xml:space="preserve">======
</t>
        </r>
        <r>
          <rPr>
            <sz val="10"/>
            <color indexed="8"/>
            <rFont val="Calibri"/>
            <family val="2"/>
          </rPr>
          <t xml:space="preserve">ID#AAAAWbwqqO0
</t>
        </r>
        <r>
          <rPr>
            <sz val="10"/>
            <color indexed="8"/>
            <rFont val="Calibri"/>
            <family val="2"/>
          </rPr>
          <t xml:space="preserve">    (2021-12-28 20:47:46)
</t>
        </r>
        <r>
          <rPr>
            <sz val="10"/>
            <color indexed="8"/>
            <rFont val="Calibri"/>
            <family val="2"/>
          </rPr>
          <t>Diligencia solo para las DT y AP</t>
        </r>
      </text>
    </comment>
    <comment ref="B196" authorId="0" shapeId="0" xr:uid="{3582A9CF-77FD-8547-A1D2-574662F2937D}">
      <text>
        <r>
          <rPr>
            <sz val="10"/>
            <color indexed="8"/>
            <rFont val="Calibri"/>
            <family val="2"/>
          </rPr>
          <t xml:space="preserve">======
</t>
        </r>
        <r>
          <rPr>
            <sz val="10"/>
            <color indexed="8"/>
            <rFont val="Calibri"/>
            <family val="2"/>
          </rPr>
          <t xml:space="preserve">ID#AAAAWbwqq6M
</t>
        </r>
        <r>
          <rPr>
            <sz val="10"/>
            <color indexed="8"/>
            <rFont val="Calibri"/>
            <family val="2"/>
          </rPr>
          <t xml:space="preserve">    (2021-12-28 20:47:46)
</t>
        </r>
        <r>
          <rPr>
            <sz val="10"/>
            <color indexed="8"/>
            <rFont val="Calibri"/>
            <family val="2"/>
          </rPr>
          <t>Aquellas características propias de PNN, que le facilitan o favorecen el logro de los objetivos del plan Estrategico institucional y de los procesos .(ventajas competitivas)</t>
        </r>
      </text>
    </comment>
    <comment ref="C196" authorId="0" shapeId="0" xr:uid="{755E8DF4-A718-1148-8EFF-9F332164BE66}">
      <text>
        <r>
          <rPr>
            <sz val="10"/>
            <color indexed="8"/>
            <rFont val="Calibri"/>
            <family val="2"/>
          </rPr>
          <t xml:space="preserve">======
</t>
        </r>
        <r>
          <rPr>
            <sz val="10"/>
            <color indexed="8"/>
            <rFont val="Calibri"/>
            <family val="2"/>
          </rPr>
          <t xml:space="preserve">ID#AAAAWbwqqKI
</t>
        </r>
        <r>
          <rPr>
            <sz val="10"/>
            <color indexed="8"/>
            <rFont val="Calibri"/>
            <family val="2"/>
          </rPr>
          <t xml:space="preserve">    (2021-12-28 20:47:45)
</t>
        </r>
        <r>
          <rPr>
            <sz val="10"/>
            <color indexed="8"/>
            <rFont val="Calibri"/>
            <family val="2"/>
          </rPr>
          <t>Aquellas características propias de PNN, que constituyen obstáculos internos al logro de los objetivos del plan Estratégico institucional y de los proceso.</t>
        </r>
      </text>
    </comment>
    <comment ref="A197" authorId="0" shapeId="0" xr:uid="{C84FE46C-D6B2-5745-BB49-705E828B2594}">
      <text>
        <r>
          <rPr>
            <sz val="10"/>
            <color indexed="8"/>
            <rFont val="Calibri"/>
            <family val="2"/>
          </rPr>
          <t xml:space="preserve">======
</t>
        </r>
        <r>
          <rPr>
            <sz val="10"/>
            <color indexed="8"/>
            <rFont val="Calibri"/>
            <family val="2"/>
          </rPr>
          <t xml:space="preserve">ID#AAAAWbwqqn0
</t>
        </r>
        <r>
          <rPr>
            <sz val="10"/>
            <color indexed="8"/>
            <rFont val="Calibri"/>
            <family val="2"/>
          </rPr>
          <t xml:space="preserve">    (2021-12-28 20:47:45)
</t>
        </r>
        <r>
          <rPr>
            <sz val="10"/>
            <color indexed="8"/>
            <rFont val="Calibri"/>
            <family val="2"/>
          </rPr>
          <t>Competencia del personal, disponibilidad del personal, seguridad y salud ocupacional.</t>
        </r>
      </text>
    </comment>
    <comment ref="A198" authorId="0" shapeId="0" xr:uid="{AFA8FCEA-6B9A-5C4F-A726-C338B59E839B}">
      <text>
        <r>
          <rPr>
            <sz val="10"/>
            <color indexed="8"/>
            <rFont val="Calibri"/>
            <family val="2"/>
          </rPr>
          <t xml:space="preserve">======
</t>
        </r>
        <r>
          <rPr>
            <sz val="10"/>
            <color indexed="8"/>
            <rFont val="Calibri"/>
            <family val="2"/>
          </rPr>
          <t xml:space="preserve">ID#AAAAWbwqq7U
</t>
        </r>
        <r>
          <rPr>
            <sz val="10"/>
            <color indexed="8"/>
            <rFont val="Calibri"/>
            <family val="2"/>
          </rPr>
          <t xml:space="preserve">    (2021-12-28 20:47:45)
</t>
        </r>
        <r>
          <rPr>
            <sz val="10"/>
            <color indexed="8"/>
            <rFont val="Calibri"/>
            <family val="2"/>
          </rPr>
          <t>Capacidad, diseño, ejecución, proveedores, entradas, salidas, gestión del conocimiento dentro de la entidad.</t>
        </r>
      </text>
    </comment>
    <comment ref="A199" authorId="0" shapeId="0" xr:uid="{BD4A25D6-0C47-9248-877E-2F2B71F2B8D8}">
      <text>
        <r>
          <rPr>
            <sz val="10"/>
            <color indexed="8"/>
            <rFont val="Calibri"/>
            <family val="2"/>
          </rPr>
          <t xml:space="preserve">======
</t>
        </r>
        <r>
          <rPr>
            <sz val="10"/>
            <color indexed="8"/>
            <rFont val="Calibri"/>
            <family val="2"/>
          </rPr>
          <t xml:space="preserve">ID#AAAAWbwqqV8
</t>
        </r>
        <r>
          <rPr>
            <sz val="10"/>
            <color indexed="8"/>
            <rFont val="Calibri"/>
            <family val="2"/>
          </rPr>
          <t xml:space="preserve">    (2021-12-28 20:47:45)
</t>
        </r>
        <r>
          <rPr>
            <sz val="10"/>
            <color indexed="8"/>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0" authorId="0" shapeId="0" xr:uid="{A68DAB1B-8E3D-3343-A42A-63A248F41901}">
      <text>
        <r>
          <rPr>
            <sz val="10"/>
            <color indexed="8"/>
            <rFont val="Calibri"/>
            <family val="2"/>
          </rPr>
          <t xml:space="preserve">======
</t>
        </r>
        <r>
          <rPr>
            <sz val="10"/>
            <color indexed="8"/>
            <rFont val="Calibri"/>
            <family val="2"/>
          </rPr>
          <t xml:space="preserve">ID#AAAAWbwqqa8
</t>
        </r>
        <r>
          <rPr>
            <sz val="10"/>
            <color indexed="8"/>
            <rFont val="Calibri"/>
            <family val="2"/>
          </rPr>
          <t xml:space="preserve">    (2021-12-28 20:47:46)
</t>
        </r>
        <r>
          <rPr>
            <sz val="10"/>
            <color indexed="8"/>
            <rFont val="Calibri"/>
            <family val="2"/>
          </rPr>
          <t>Lineamientos en cuanto a la planeación estratégica de la entidad, estructura organizacional, seguimiento de las metas y objetivos institucionales, informes de gestión.</t>
        </r>
      </text>
    </comment>
    <comment ref="A201" authorId="0" shapeId="0" xr:uid="{64DF92A5-51C7-8E46-A6F8-D02528729DEE}">
      <text>
        <r>
          <rPr>
            <sz val="10"/>
            <color indexed="8"/>
            <rFont val="Calibri"/>
            <family val="2"/>
          </rPr>
          <t xml:space="preserve">======
</t>
        </r>
        <r>
          <rPr>
            <sz val="10"/>
            <color indexed="8"/>
            <rFont val="Calibri"/>
            <family val="2"/>
          </rPr>
          <t xml:space="preserve">ID#AAAAWbwqqcY
</t>
        </r>
        <r>
          <rPr>
            <sz val="10"/>
            <color indexed="8"/>
            <rFont val="Calibri"/>
            <family val="2"/>
          </rPr>
          <t xml:space="preserve">    (2021-12-28 20:47:45)
</t>
        </r>
        <r>
          <rPr>
            <sz val="10"/>
            <color indexed="8"/>
            <rFont val="Calibri"/>
            <family val="2"/>
          </rPr>
          <t>Canales utilizados y su efectividad, flujo de información necesaria para el desarrollo de las operaciones.</t>
        </r>
      </text>
    </comment>
    <comment ref="A202" authorId="0" shapeId="0" xr:uid="{8A3A535D-4382-094C-8645-E85E402FDFB7}">
      <text>
        <r>
          <rPr>
            <sz val="10"/>
            <color indexed="8"/>
            <rFont val="Calibri"/>
            <family val="2"/>
          </rPr>
          <t xml:space="preserve">======
</t>
        </r>
        <r>
          <rPr>
            <sz val="10"/>
            <color indexed="8"/>
            <rFont val="Calibri"/>
            <family val="2"/>
          </rPr>
          <t xml:space="preserve">ID#AAAAWbwqqRY
</t>
        </r>
        <r>
          <rPr>
            <sz val="10"/>
            <color indexed="8"/>
            <rFont val="Calibri"/>
            <family val="2"/>
          </rPr>
          <t xml:space="preserve">    (2021-12-28 20:47:46)
</t>
        </r>
        <r>
          <rPr>
            <sz val="10"/>
            <color indexed="8"/>
            <rFont val="Calibri"/>
            <family val="2"/>
          </rPr>
          <t>Presupuesto de funcionamiento, recursos de inversión, infraestructura, capacidad instalada.</t>
        </r>
      </text>
    </comment>
    <comment ref="A203" authorId="0" shapeId="0" xr:uid="{C97917BE-CD09-044C-B263-B9771BBCC867}">
      <text>
        <r>
          <rPr>
            <sz val="10"/>
            <color indexed="8"/>
            <rFont val="Calibri"/>
            <family val="2"/>
          </rPr>
          <t xml:space="preserve">======
</t>
        </r>
        <r>
          <rPr>
            <sz val="10"/>
            <color indexed="8"/>
            <rFont val="Calibri"/>
            <family val="2"/>
          </rPr>
          <t xml:space="preserve">ID#AAAAWbwqqd4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B205" authorId="0" shapeId="0" xr:uid="{A68E7AC3-97F1-FE4B-87C1-674E9DB80374}">
      <text>
        <r>
          <rPr>
            <sz val="10"/>
            <color indexed="8"/>
            <rFont val="Calibri"/>
            <family val="2"/>
          </rPr>
          <t xml:space="preserve">======
</t>
        </r>
        <r>
          <rPr>
            <sz val="10"/>
            <color indexed="8"/>
            <rFont val="Calibri"/>
            <family val="2"/>
          </rPr>
          <t xml:space="preserve">ID#AAAAWbwqqxQ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205" authorId="0" shapeId="0" xr:uid="{875A7B00-F9E8-7B42-819B-AFF7672775D9}">
      <text>
        <r>
          <rPr>
            <sz val="10"/>
            <color indexed="8"/>
            <rFont val="Calibri"/>
            <family val="2"/>
          </rPr>
          <t xml:space="preserve">======
</t>
        </r>
        <r>
          <rPr>
            <sz val="10"/>
            <color indexed="8"/>
            <rFont val="Calibri"/>
            <family val="2"/>
          </rPr>
          <t xml:space="preserve">ID#AAAAWbwqqQc
</t>
        </r>
        <r>
          <rPr>
            <sz val="10"/>
            <color indexed="8"/>
            <rFont val="Calibri"/>
            <family val="2"/>
          </rPr>
          <t xml:space="preserve">    (2021-12-28 20:47:46)
</t>
        </r>
        <r>
          <rPr>
            <sz val="10"/>
            <color indexed="8"/>
            <rFont val="Calibri"/>
            <family val="2"/>
          </rPr>
          <t>Aquellas características propias de PNN, que constituyen obstáculos internos al logro de los objetivos del plan Estratégico institucional y de los proceso.</t>
        </r>
      </text>
    </comment>
    <comment ref="A206" authorId="0" shapeId="0" xr:uid="{B8EB0A63-9B4F-864D-88C5-2F70FA777660}">
      <text>
        <r>
          <rPr>
            <sz val="10"/>
            <color indexed="8"/>
            <rFont val="Calibri"/>
            <family val="2"/>
          </rPr>
          <t xml:space="preserve">======
</t>
        </r>
        <r>
          <rPr>
            <sz val="10"/>
            <color indexed="8"/>
            <rFont val="Calibri"/>
            <family val="2"/>
          </rPr>
          <t xml:space="preserve">ID#AAAAWbwqqyQ
</t>
        </r>
        <r>
          <rPr>
            <sz val="10"/>
            <color indexed="8"/>
            <rFont val="Calibri"/>
            <family val="2"/>
          </rPr>
          <t xml:space="preserve">    (2021-12-28 20:47:45)
</t>
        </r>
        <r>
          <rPr>
            <sz val="10"/>
            <color indexed="8"/>
            <rFont val="Calibri"/>
            <family val="2"/>
          </rPr>
          <t>Claridad en la descripción del alcance y objetivo del proceso.</t>
        </r>
      </text>
    </comment>
    <comment ref="A207" authorId="0" shapeId="0" xr:uid="{50984EA9-543A-F54D-917A-C2E8B70F3037}">
      <text>
        <r>
          <rPr>
            <sz val="10"/>
            <color rgb="FF000000"/>
            <rFont val="Calibri"/>
            <family val="2"/>
          </rPr>
          <t xml:space="preserve">======
</t>
        </r>
        <r>
          <rPr>
            <sz val="10"/>
            <color rgb="FF000000"/>
            <rFont val="Calibri"/>
            <family val="2"/>
          </rPr>
          <t xml:space="preserve">ID#AAAAWbwqqwQ
</t>
        </r>
        <r>
          <rPr>
            <sz val="10"/>
            <color rgb="FF000000"/>
            <rFont val="Calibri"/>
            <family val="2"/>
          </rPr>
          <t xml:space="preserve">    (2021-12-28 20:47:45)
</t>
        </r>
        <r>
          <rPr>
            <sz val="10"/>
            <color rgb="FF000000"/>
            <rFont val="Calibri"/>
            <family val="2"/>
          </rPr>
          <t>Relación precisa con otros procesos en cuanto a insumos, proveedores, productos, usuarios o clientes.</t>
        </r>
      </text>
    </comment>
    <comment ref="A208" authorId="0" shapeId="0" xr:uid="{F93B5116-CE04-A842-9971-477F662E48BA}">
      <text>
        <r>
          <rPr>
            <sz val="10"/>
            <color indexed="8"/>
            <rFont val="Calibri"/>
            <family val="2"/>
          </rPr>
          <t xml:space="preserve">======
</t>
        </r>
        <r>
          <rPr>
            <sz val="10"/>
            <color indexed="8"/>
            <rFont val="Calibri"/>
            <family val="2"/>
          </rPr>
          <t xml:space="preserve">ID#AAAAWbwqqS8
</t>
        </r>
        <r>
          <rPr>
            <sz val="10"/>
            <color indexed="8"/>
            <rFont val="Calibri"/>
            <family val="2"/>
          </rPr>
          <t xml:space="preserve">    (2021-12-28 20:47:45)
</t>
        </r>
        <r>
          <rPr>
            <sz val="10"/>
            <color indexed="8"/>
            <rFont val="Calibri"/>
            <family val="2"/>
          </rPr>
          <t>Procesos que determinan lineamientos necesarios para el desarrollo de todos los procesos de la entidad.</t>
        </r>
      </text>
    </comment>
    <comment ref="A209" authorId="0" shapeId="0" xr:uid="{2FAB296E-8497-B34F-8702-7F6239428F99}">
      <text>
        <r>
          <rPr>
            <sz val="10"/>
            <color indexed="8"/>
            <rFont val="Calibri"/>
            <family val="2"/>
          </rPr>
          <t xml:space="preserve">======
</t>
        </r>
        <r>
          <rPr>
            <sz val="10"/>
            <color indexed="8"/>
            <rFont val="Calibri"/>
            <family val="2"/>
          </rPr>
          <t xml:space="preserve">ID#AAAAWbwqqOo
</t>
        </r>
        <r>
          <rPr>
            <sz val="10"/>
            <color indexed="8"/>
            <rFont val="Calibri"/>
            <family val="2"/>
          </rPr>
          <t xml:space="preserve">    (2021-12-28 20:47:46)
</t>
        </r>
        <r>
          <rPr>
            <sz val="10"/>
            <color indexed="8"/>
            <rFont val="Calibri"/>
            <family val="2"/>
          </rPr>
          <t>Pertinencia en los procedimientos que desarrollan los procesos.</t>
        </r>
      </text>
    </comment>
    <comment ref="A210" authorId="0" shapeId="0" xr:uid="{2924D9E6-DE13-B048-9F68-131A2AEC0946}">
      <text>
        <r>
          <rPr>
            <sz val="10"/>
            <color rgb="FF000000"/>
            <rFont val="Calibri"/>
            <family val="2"/>
          </rPr>
          <t xml:space="preserve">======
</t>
        </r>
        <r>
          <rPr>
            <sz val="10"/>
            <color rgb="FF000000"/>
            <rFont val="Calibri"/>
            <family val="2"/>
          </rPr>
          <t xml:space="preserve">ID#AAAAWbwqqYc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211" authorId="0" shapeId="0" xr:uid="{4C7BF405-D0D8-BA49-AC35-43AD47281EB2}">
      <text>
        <r>
          <rPr>
            <sz val="10"/>
            <color indexed="8"/>
            <rFont val="Calibri"/>
            <family val="2"/>
          </rPr>
          <t xml:space="preserve">======
</t>
        </r>
        <r>
          <rPr>
            <sz val="10"/>
            <color indexed="8"/>
            <rFont val="Calibri"/>
            <family val="2"/>
          </rPr>
          <t xml:space="preserve">ID#AAAAWbwqqM4
</t>
        </r>
        <r>
          <rPr>
            <sz val="10"/>
            <color indexed="8"/>
            <rFont val="Calibri"/>
            <family val="2"/>
          </rPr>
          <t xml:space="preserve">    (2021-12-28 20:47:46)
</t>
        </r>
        <r>
          <rPr>
            <sz val="10"/>
            <color indexed="8"/>
            <rFont val="Calibri"/>
            <family val="2"/>
          </rPr>
          <t>Efectividad en los flujos de información determinados en la interacción de los procesos.</t>
        </r>
      </text>
    </comment>
    <comment ref="A212" authorId="0" shapeId="0" xr:uid="{649F266B-4050-F644-82FD-B51188D9D552}">
      <text>
        <r>
          <rPr>
            <sz val="10"/>
            <color indexed="8"/>
            <rFont val="Calibri"/>
            <family val="2"/>
          </rPr>
          <t xml:space="preserve">======
</t>
        </r>
        <r>
          <rPr>
            <sz val="10"/>
            <color indexed="8"/>
            <rFont val="Calibri"/>
            <family val="2"/>
          </rPr>
          <t xml:space="preserve">ID#AAAAWbwqqx4
</t>
        </r>
        <r>
          <rPr>
            <sz val="10"/>
            <color indexed="8"/>
            <rFont val="Calibri"/>
            <family val="2"/>
          </rPr>
          <t xml:space="preserve">Microsoft Office User    (2021-12-28 20:47:45)
</t>
        </r>
        <r>
          <rPr>
            <sz val="10"/>
            <color indexed="8"/>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3" authorId="0" shapeId="0" xr:uid="{93FEC00E-6415-3C42-BE9B-F95FC1214B5D}">
      <text>
        <r>
          <rPr>
            <sz val="10"/>
            <color indexed="8"/>
            <rFont val="Calibri"/>
            <family val="2"/>
          </rPr>
          <t xml:space="preserve">======
</t>
        </r>
        <r>
          <rPr>
            <sz val="10"/>
            <color indexed="8"/>
            <rFont val="Calibri"/>
            <family val="2"/>
          </rPr>
          <t xml:space="preserve">ID#AAAAWbwqq3w
</t>
        </r>
        <r>
          <rPr>
            <sz val="10"/>
            <color indexed="8"/>
            <rFont val="Calibri"/>
            <family val="2"/>
          </rPr>
          <t xml:space="preserve">    (2021-12-28 20:47:46)
</t>
        </r>
        <r>
          <rPr>
            <sz val="10"/>
            <color indexed="8"/>
            <rFont val="Calibri"/>
            <family val="2"/>
          </rPr>
          <t>Otro Factor interno no identificado en el listado pero que puede estar presente en el contexto.</t>
        </r>
      </text>
    </comment>
    <comment ref="B215" authorId="0" shapeId="0" xr:uid="{44DA8ECA-BF5E-DF4C-9E65-C237F9306009}">
      <text>
        <r>
          <rPr>
            <sz val="10"/>
            <color indexed="8"/>
            <rFont val="Calibri"/>
            <family val="2"/>
          </rPr>
          <t xml:space="preserve">======
</t>
        </r>
        <r>
          <rPr>
            <sz val="10"/>
            <color indexed="8"/>
            <rFont val="Calibri"/>
            <family val="2"/>
          </rPr>
          <t xml:space="preserve">ID#AAAAWbwqqdI
</t>
        </r>
        <r>
          <rPr>
            <sz val="10"/>
            <color indexed="8"/>
            <rFont val="Calibri"/>
            <family val="2"/>
          </rPr>
          <t xml:space="preserve">    (2021-12-28 20:47:46)
</t>
        </r>
        <r>
          <rPr>
            <sz val="10"/>
            <color indexed="8"/>
            <rFont val="Calibri"/>
            <family val="2"/>
          </rPr>
          <t>Son aquellas situaciones que se presentan en el entorno de PNN y que podrían favorecer el logro de los objetivos del Plan Estratégico Institucional y de los procesos.</t>
        </r>
      </text>
    </comment>
    <comment ref="C215" authorId="0" shapeId="0" xr:uid="{1CD9E4E0-BDEA-D54A-A325-C49460458741}">
      <text>
        <r>
          <rPr>
            <sz val="10"/>
            <color indexed="8"/>
            <rFont val="Calibri"/>
            <family val="2"/>
          </rPr>
          <t xml:space="preserve">======
</t>
        </r>
        <r>
          <rPr>
            <sz val="10"/>
            <color indexed="8"/>
            <rFont val="Calibri"/>
            <family val="2"/>
          </rPr>
          <t xml:space="preserve">ID#AAAAWbwqqMk
</t>
        </r>
        <r>
          <rPr>
            <sz val="10"/>
            <color indexed="8"/>
            <rFont val="Calibri"/>
            <family val="2"/>
          </rPr>
          <t xml:space="preserve">    (2021-12-28 20:47:45)
</t>
        </r>
        <r>
          <rPr>
            <sz val="10"/>
            <color indexed="8"/>
            <rFont val="Calibri"/>
            <family val="2"/>
          </rPr>
          <t>Aquellas situaciones que se presentan en el entorno de PNN y que podrían afectar negativamente, las posibilidades de logro de los objetivos del Plan Estratégico Institucional y de los procesos</t>
        </r>
      </text>
    </comment>
    <comment ref="A216" authorId="0" shapeId="0" xr:uid="{942E8D96-9BC9-1B49-9F8B-B96B984E1822}">
      <text>
        <r>
          <rPr>
            <sz val="10"/>
            <color indexed="8"/>
            <rFont val="Calibri"/>
            <family val="2"/>
          </rPr>
          <t xml:space="preserve">======
</t>
        </r>
        <r>
          <rPr>
            <sz val="10"/>
            <color indexed="8"/>
            <rFont val="Calibri"/>
            <family val="2"/>
          </rPr>
          <t xml:space="preserve">ID#AAAAWbwqq1E
</t>
        </r>
        <r>
          <rPr>
            <sz val="10"/>
            <color indexed="8"/>
            <rFont val="Calibri"/>
            <family val="2"/>
          </rPr>
          <t xml:space="preserve">    (2021-12-28 20:47:46)
</t>
        </r>
        <r>
          <rPr>
            <sz val="10"/>
            <color indexed="8"/>
            <rFont val="Calibri"/>
            <family val="2"/>
          </rPr>
          <t>Disminución del presupuesto por prioridades del gobierno, austeridad del gastos, disponibilidad de capital, liquidez, mercados financieros, desempleo, competencia.</t>
        </r>
      </text>
    </comment>
    <comment ref="A217" authorId="0" shapeId="0" xr:uid="{611D4900-8D69-5F4D-AF65-98BEB6A30840}">
      <text>
        <r>
          <rPr>
            <sz val="10"/>
            <color indexed="8"/>
            <rFont val="Calibri"/>
            <family val="2"/>
          </rPr>
          <t xml:space="preserve">======
</t>
        </r>
        <r>
          <rPr>
            <sz val="10"/>
            <color indexed="8"/>
            <rFont val="Calibri"/>
            <family val="2"/>
          </rPr>
          <t xml:space="preserve">ID#AAAAWbwqqhU
</t>
        </r>
        <r>
          <rPr>
            <sz val="10"/>
            <color indexed="8"/>
            <rFont val="Calibri"/>
            <family val="2"/>
          </rPr>
          <t xml:space="preserve">    (2021-12-28 20:47:46)
</t>
        </r>
        <r>
          <rPr>
            <sz val="10"/>
            <color indexed="8"/>
            <rFont val="Calibri"/>
            <family val="2"/>
          </rPr>
          <t>Cambio de gobierno, legislación, políticas públicas, regulación, falta de continuidad de los programas establecidos.</t>
        </r>
      </text>
    </comment>
    <comment ref="A218" authorId="0" shapeId="0" xr:uid="{5DDCBDA6-2B37-BE48-872C-BC31DD29598B}">
      <text>
        <r>
          <rPr>
            <sz val="10"/>
            <color indexed="8"/>
            <rFont val="Calibri"/>
            <family val="2"/>
          </rPr>
          <t xml:space="preserve">======
</t>
        </r>
        <r>
          <rPr>
            <sz val="10"/>
            <color indexed="8"/>
            <rFont val="Calibri"/>
            <family val="2"/>
          </rPr>
          <t xml:space="preserve">ID#AAAAWbwqqZM
</t>
        </r>
        <r>
          <rPr>
            <sz val="10"/>
            <color indexed="8"/>
            <rFont val="Calibri"/>
            <family val="2"/>
          </rPr>
          <t xml:space="preserve">    (2021-12-28 20:47:46)
</t>
        </r>
        <r>
          <rPr>
            <sz val="10"/>
            <color indexed="8"/>
            <rFont val="Calibri"/>
            <family val="2"/>
          </rPr>
          <t>Normatividad externa (leyes, decretos, ordenanzas y acuerdos), cambios legales y normativos que pueden afectar la misión y visión de la entidad.</t>
        </r>
      </text>
    </comment>
    <comment ref="A219" authorId="0" shapeId="0" xr:uid="{BC0EEE06-409F-454F-AC51-483DD9C7D548}">
      <text>
        <r>
          <rPr>
            <sz val="10"/>
            <color indexed="8"/>
            <rFont val="Calibri"/>
            <family val="2"/>
          </rPr>
          <t xml:space="preserve">======
</t>
        </r>
        <r>
          <rPr>
            <sz val="10"/>
            <color indexed="8"/>
            <rFont val="Calibri"/>
            <family val="2"/>
          </rPr>
          <t xml:space="preserve">ID#AAAAWbwqqoI
</t>
        </r>
        <r>
          <rPr>
            <sz val="10"/>
            <color indexed="8"/>
            <rFont val="Calibri"/>
            <family val="2"/>
          </rPr>
          <t xml:space="preserve">    (2021-12-28 20:47:45)
</t>
        </r>
        <r>
          <rPr>
            <sz val="10"/>
            <color indexed="8"/>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20" authorId="0" shapeId="0" xr:uid="{ACB693FF-CF67-964B-991B-03E51BB25DDF}">
      <text>
        <r>
          <rPr>
            <sz val="10"/>
            <color indexed="8"/>
            <rFont val="Calibri"/>
            <family val="2"/>
          </rPr>
          <t xml:space="preserve">======
</t>
        </r>
        <r>
          <rPr>
            <sz val="10"/>
            <color indexed="8"/>
            <rFont val="Calibri"/>
            <family val="2"/>
          </rPr>
          <t xml:space="preserve">ID#AAAAWbwqqZE
</t>
        </r>
        <r>
          <rPr>
            <sz val="10"/>
            <color indexed="8"/>
            <rFont val="Calibri"/>
            <family val="2"/>
          </rPr>
          <t xml:space="preserve">    (2021-12-28 20:47:45)
</t>
        </r>
        <r>
          <rPr>
            <sz val="10"/>
            <color indexed="8"/>
            <rFont val="Calibri"/>
            <family val="2"/>
          </rPr>
          <t>Avances en tecnología, acceso a sistemas de información externos, gobierno en línea.</t>
        </r>
      </text>
    </comment>
    <comment ref="A221" authorId="0" shapeId="0" xr:uid="{97F9FFF6-9B72-5240-BE19-5D886838D934}">
      <text>
        <r>
          <rPr>
            <sz val="10"/>
            <color indexed="8"/>
            <rFont val="Calibri"/>
            <family val="2"/>
          </rPr>
          <t xml:space="preserve">======
</t>
        </r>
        <r>
          <rPr>
            <sz val="10"/>
            <color indexed="8"/>
            <rFont val="Calibri"/>
            <family val="2"/>
          </rPr>
          <t xml:space="preserve">ID#AAAAWbwqq5U
</t>
        </r>
        <r>
          <rPr>
            <sz val="10"/>
            <color indexed="8"/>
            <rFont val="Calibri"/>
            <family val="2"/>
          </rPr>
          <t xml:space="preserve">    (2021-12-28 20:47:46)
</t>
        </r>
        <r>
          <rPr>
            <sz val="10"/>
            <color indexed="8"/>
            <rFont val="Calibri"/>
            <family val="2"/>
          </rPr>
          <t>Emisiones y residuos, energía, catástrofes naturales, desarrollo sostenible.</t>
        </r>
      </text>
    </comment>
    <comment ref="A222" authorId="0" shapeId="0" xr:uid="{C1791F01-81FB-7246-B432-19708D2E6AF0}">
      <text>
        <r>
          <rPr>
            <sz val="10"/>
            <color indexed="8"/>
            <rFont val="Calibri"/>
            <family val="2"/>
          </rPr>
          <t xml:space="preserve">======
</t>
        </r>
        <r>
          <rPr>
            <sz val="10"/>
            <color indexed="8"/>
            <rFont val="Calibri"/>
            <family val="2"/>
          </rPr>
          <t xml:space="preserve">ID#AAAAWbwqqdY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A230" authorId="0" shapeId="0" xr:uid="{12C3601C-9B9E-F442-8129-D17DC24F5FD3}">
      <text>
        <r>
          <rPr>
            <sz val="10"/>
            <color indexed="8"/>
            <rFont val="Calibri"/>
            <family val="2"/>
          </rPr>
          <t>======
ID#AAAAWbwqqu4
    (2022-03-02 22:40:23)
Diligencie la DT Y AP
	-Nohora Isabel</t>
        </r>
      </text>
    </comment>
    <comment ref="B230" authorId="0" shapeId="0" xr:uid="{3A4382E0-58F0-E34B-BFA3-7CCDE763526D}">
      <text>
        <r>
          <rPr>
            <sz val="10"/>
            <color rgb="FF000000"/>
            <rFont val="Calibri"/>
            <family val="2"/>
          </rPr>
          <t xml:space="preserve">======
</t>
        </r>
        <r>
          <rPr>
            <sz val="10"/>
            <color rgb="FF000000"/>
            <rFont val="Calibri"/>
            <family val="2"/>
          </rPr>
          <t xml:space="preserve">ID#AAAAWbwqqnU
</t>
        </r>
        <r>
          <rPr>
            <sz val="10"/>
            <color rgb="FF000000"/>
            <rFont val="Calibri"/>
            <family val="2"/>
          </rPr>
          <t xml:space="preserve">    (2022-03-02 22:40:22)
</t>
        </r>
        <r>
          <rPr>
            <sz val="10"/>
            <color rgb="FF000000"/>
            <rFont val="Calibri"/>
            <family val="2"/>
          </rPr>
          <t>Diligencia solo para las DT y AP</t>
        </r>
      </text>
    </comment>
    <comment ref="B233" authorId="0" shapeId="0" xr:uid="{C472382B-7CA9-E94D-8387-807B13B17ACE}">
      <text>
        <r>
          <rPr>
            <sz val="10"/>
            <color indexed="8"/>
            <rFont val="Calibri"/>
            <family val="2"/>
          </rPr>
          <t>======
ID#AAAAWbwqqgQ
    (2022-03-02 22:40:22)
Aquellas características propias de PNN, que le facilitan o favorecen el logro de los objetivos del plan Estrategico institucional y de los procesos .(ventajas competitivas)</t>
        </r>
      </text>
    </comment>
    <comment ref="C233" authorId="0" shapeId="0" xr:uid="{18B6B993-B393-684B-8C07-F225CDED18FC}">
      <text>
        <r>
          <rPr>
            <sz val="10"/>
            <color indexed="8"/>
            <rFont val="Calibri"/>
            <family val="2"/>
          </rPr>
          <t>======
ID#AAAAWbwqquE
    (2022-03-02 22:40:23)
Aquellas características propias de PNN, que constituyen obstáculos internos al logro de los objetivos del plan Estratégico institucional y de los proceso.</t>
        </r>
      </text>
    </comment>
    <comment ref="A234" authorId="0" shapeId="0" xr:uid="{C3D8FAB3-2058-5347-818D-BD985A7C0B60}">
      <text>
        <r>
          <rPr>
            <sz val="10"/>
            <color indexed="8"/>
            <rFont val="Calibri"/>
            <family val="2"/>
          </rPr>
          <t>======
ID#AAAAWbwqqKc
    (2022-03-02 22:40:22)
Competencia del personal, disponibilidad del personal, seguridad y salud ocupacional.</t>
        </r>
      </text>
    </comment>
    <comment ref="A235" authorId="0" shapeId="0" xr:uid="{E0B28845-855F-B345-9F82-054D71688F70}">
      <text>
        <r>
          <rPr>
            <sz val="10"/>
            <color indexed="8"/>
            <rFont val="Calibri"/>
            <family val="2"/>
          </rPr>
          <t>======
ID#AAAAWbwqqdk
    (2022-03-02 22:40:22)
Capacidad, diseño, ejecución, proveedores, entradas, salidas, gestión del conocimiento dentro de la entidad.</t>
        </r>
      </text>
    </comment>
    <comment ref="A236" authorId="0" shapeId="0" xr:uid="{2BEB202E-8411-8D41-8C0A-F88CD4651CA9}">
      <text>
        <r>
          <rPr>
            <sz val="10"/>
            <color indexed="8"/>
            <rFont val="Calibri"/>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37" authorId="0" shapeId="0" xr:uid="{7A2508CD-DE87-F447-AFDB-1BC59DBA06EC}">
      <text>
        <r>
          <rPr>
            <sz val="10"/>
            <color rgb="FF000000"/>
            <rFont val="Calibri"/>
            <family val="2"/>
          </rPr>
          <t xml:space="preserve">======
</t>
        </r>
        <r>
          <rPr>
            <sz val="10"/>
            <color rgb="FF000000"/>
            <rFont val="Calibri"/>
            <family val="2"/>
          </rPr>
          <t xml:space="preserve">ID#AAAAWbwqqbo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238" authorId="0" shapeId="0" xr:uid="{7CC9DC3E-9F82-7E4A-AE55-1A96BDE5165B}">
      <text>
        <r>
          <rPr>
            <sz val="10"/>
            <color indexed="8"/>
            <rFont val="Calibri"/>
            <family val="2"/>
          </rPr>
          <t>======
ID#AAAAWbwqqt4
    (2022-03-02 22:40:23)
Canales utilizados y su efectividad, flujo de información necesaria para el desarrollo de las operaciones.</t>
        </r>
      </text>
    </comment>
    <comment ref="A239" authorId="0" shapeId="0" xr:uid="{796A5E22-A161-5440-A629-52AAAD63B929}">
      <text>
        <r>
          <rPr>
            <sz val="10"/>
            <color indexed="8"/>
            <rFont val="Calibri"/>
            <family val="2"/>
          </rPr>
          <t>======
ID#AAAAWbwqqjU
    (2022-03-02 22:40:22)
Presupuesto de funcionamiento, recursos de inversión, infraestructura, capacidad instalada.</t>
        </r>
      </text>
    </comment>
    <comment ref="A240" authorId="0" shapeId="0" xr:uid="{580BC632-F525-5B4E-BF93-C6A89D845CAE}">
      <text>
        <r>
          <rPr>
            <sz val="10"/>
            <color indexed="8"/>
            <rFont val="Calibri"/>
            <family val="2"/>
          </rPr>
          <t>======
ID#AAAAWbwqqyg
    (2022-03-02 22:40:23)
Otro Factor interno no identificado en el listado pero que puede estar presente en el contexto.</t>
        </r>
      </text>
    </comment>
    <comment ref="B242" authorId="0" shapeId="0" xr:uid="{E6FD1217-0013-6641-B13F-100C7FAE61D2}">
      <text>
        <r>
          <rPr>
            <sz val="10"/>
            <color indexed="8"/>
            <rFont val="Calibri"/>
            <family val="2"/>
          </rPr>
          <t>======
ID#AAAAWbwqqiU
    (2022-03-02 22:40:22)
Aquellas características propias de PNN, que le facilitan o favorecen el logro de los objetivos del plan Estrategico institucional y de los procesos .(ventajas competitivas)</t>
        </r>
      </text>
    </comment>
    <comment ref="C242" authorId="0" shapeId="0" xr:uid="{133F8D6A-AE2B-C145-82A9-4841586E0C8F}">
      <text>
        <r>
          <rPr>
            <sz val="10"/>
            <color indexed="8"/>
            <rFont val="Calibri"/>
            <family val="2"/>
          </rPr>
          <t>======
ID#AAAAWbwqqcE
    (2022-03-02 22:40:22)
Aquellas características propias de PNN, que constituyen obstáculos internos al logro de los objetivos del plan Estratégico institucional y de los proceso.</t>
        </r>
      </text>
    </comment>
    <comment ref="A243" authorId="0" shapeId="0" xr:uid="{2FED75C8-22DD-A14C-9945-623F67179C09}">
      <text>
        <r>
          <rPr>
            <sz val="10"/>
            <color indexed="8"/>
            <rFont val="Calibri"/>
            <family val="2"/>
          </rPr>
          <t>======
ID#AAAAWbwqqbg
    (2022-03-02 22:40:22)
Claridad en la descripción del alcance y objetivo del proceso.</t>
        </r>
      </text>
    </comment>
    <comment ref="A244" authorId="0" shapeId="0" xr:uid="{66BBECCE-2129-2C4E-B6FF-3B439B44166D}">
      <text>
        <r>
          <rPr>
            <sz val="10"/>
            <color rgb="FF000000"/>
            <rFont val="Calibri"/>
            <family val="2"/>
          </rPr>
          <t xml:space="preserve">======
</t>
        </r>
        <r>
          <rPr>
            <sz val="10"/>
            <color rgb="FF000000"/>
            <rFont val="Calibri"/>
            <family val="2"/>
          </rPr>
          <t xml:space="preserve">ID#AAAAWbwqqzw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245" authorId="0" shapeId="0" xr:uid="{83D16BE8-218D-C445-BD0D-6F9057908A3D}">
      <text>
        <r>
          <rPr>
            <sz val="10"/>
            <color indexed="8"/>
            <rFont val="Calibri"/>
            <family val="2"/>
          </rPr>
          <t>======
ID#AAAAWbwqq3I
    (2022-03-02 22:40:23)
Procesos que determinan lineamientos necesarios para el desarrollo de todos los procesos de la entidad.</t>
        </r>
      </text>
    </comment>
    <comment ref="A246" authorId="0" shapeId="0" xr:uid="{B93875DB-74A8-974C-AF50-7BA195E9E813}">
      <text>
        <r>
          <rPr>
            <sz val="10"/>
            <color indexed="8"/>
            <rFont val="Calibri"/>
            <family val="2"/>
          </rPr>
          <t>======
ID#AAAAWbwqqp4
    (2022-03-02 22:40:22)
Pertinencia en los procedimientos que desarrollan los procesos.</t>
        </r>
      </text>
    </comment>
    <comment ref="A247" authorId="0" shapeId="0" xr:uid="{BB56E00D-ADDB-DD42-81EA-DADA364D7E91}">
      <text>
        <r>
          <rPr>
            <sz val="10"/>
            <color indexed="8"/>
            <rFont val="Calibri"/>
            <family val="2"/>
          </rPr>
          <t>======
ID#AAAAWbwqqVE
    (2022-03-02 22:40:22)
Grado de autoridad y responsabilidad de los funcionarios frente al proceso.</t>
        </r>
      </text>
    </comment>
    <comment ref="A248" authorId="0" shapeId="0" xr:uid="{A138C6D2-FB67-164F-B3C7-5047E5DE9824}">
      <text>
        <r>
          <rPr>
            <sz val="10"/>
            <color indexed="8"/>
            <rFont val="Calibri"/>
            <family val="2"/>
          </rPr>
          <t>======
ID#AAAAWbwqqc8
    (2022-03-02 22:40:22)
Efectividad en los flujos de información determinados en la interacción de los procesos.</t>
        </r>
      </text>
    </comment>
    <comment ref="A249" authorId="0" shapeId="0" xr:uid="{5724D182-6BEF-064E-B581-D4FB3B92B923}">
      <text>
        <r>
          <rPr>
            <sz val="10"/>
            <color indexed="8"/>
            <rFont val="Calibri"/>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0" authorId="0" shapeId="0" xr:uid="{97274061-2503-8941-B2E4-15E44ED9AF99}">
      <text>
        <r>
          <rPr>
            <sz val="10"/>
            <color indexed="8"/>
            <rFont val="Calibri"/>
            <family val="2"/>
          </rPr>
          <t>======
ID#AAAAWbwqqlw
    (2022-03-02 22:40:22)
Otro Factor interno no identificado en el listado pero que puede estar presente en el contexto.</t>
        </r>
      </text>
    </comment>
    <comment ref="B252" authorId="0" shapeId="0" xr:uid="{BFDEE077-080C-A242-B49C-B2F51DF1B56E}">
      <text>
        <r>
          <rPr>
            <sz val="10"/>
            <color indexed="8"/>
            <rFont val="Calibri"/>
            <family val="2"/>
          </rPr>
          <t>======
ID#AAAAWbwqqi0
    (2022-03-02 22:40:22)
Son aquellas situaciones que se presentan en el entorno de PNN y que podrían favorecer el logro de los objetivos del Plan Estratégico Institucional y de los procesos.</t>
        </r>
      </text>
    </comment>
    <comment ref="C252" authorId="0" shapeId="0" xr:uid="{22254DD2-A840-5845-912D-63AB78475884}">
      <text>
        <r>
          <rPr>
            <sz val="10"/>
            <color indexed="8"/>
            <rFont val="Calibri"/>
            <family val="2"/>
          </rPr>
          <t>======
ID#AAAAWbwqqwU
    (2022-03-02 22:40:23)
Aquellas situaciones que se presentan en el entorno de PNN y que podrían afectar negativamente, las posibilidades de logro de los objetivos del Plan Estratégico Institucional y de los procesos</t>
        </r>
      </text>
    </comment>
    <comment ref="A253" authorId="0" shapeId="0" xr:uid="{B8B30A95-BA58-F447-A368-D6299B8BCEFB}">
      <text>
        <r>
          <rPr>
            <sz val="10"/>
            <color indexed="8"/>
            <rFont val="Calibri"/>
            <family val="2"/>
          </rPr>
          <t>======
ID#AAAAWbwqqfQ
    (2022-03-02 22:40:22)
Disminución del presupuesto por prioridades del gobierno, austeridad del gastos, disponibilidad de capital, liquidez, mercados financieros, desempleo, competencia.</t>
        </r>
      </text>
    </comment>
    <comment ref="A254" authorId="0" shapeId="0" xr:uid="{4E639B5A-13A2-7F41-859E-4B7842003974}">
      <text>
        <r>
          <rPr>
            <sz val="10"/>
            <color indexed="8"/>
            <rFont val="Calibri"/>
            <family val="2"/>
          </rPr>
          <t>======
ID#AAAAWbwqqZo
    (2022-03-02 22:40:22)
Cambio de gobierno, legislación, políticas públicas, regulación, falta de continuidad de los programas establecidos.</t>
        </r>
      </text>
    </comment>
    <comment ref="A255" authorId="0" shapeId="0" xr:uid="{CF10813B-F5E8-0844-BA88-EFC082F8D365}">
      <text>
        <r>
          <rPr>
            <sz val="10"/>
            <color indexed="8"/>
            <rFont val="Calibri"/>
            <family val="2"/>
          </rPr>
          <t>======
ID#AAAAWbwqq4g
    (2022-03-02 22:40:23)
Normatividad externa (leyes, decretos, ordenanzas y acuerdos), cambios legales y normativos que pueden afectar la misión y visión de la entidad.</t>
        </r>
      </text>
    </comment>
    <comment ref="A256" authorId="0" shapeId="0" xr:uid="{730A0CFD-90F9-4342-90F4-D0074BF3EBAE}">
      <text>
        <r>
          <rPr>
            <sz val="10"/>
            <color indexed="8"/>
            <rFont val="Calibri"/>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257" authorId="0" shapeId="0" xr:uid="{0177296F-52FD-7A4E-A709-B0E41526143F}">
      <text>
        <r>
          <rPr>
            <sz val="10"/>
            <color indexed="8"/>
            <rFont val="Calibri"/>
            <family val="2"/>
          </rPr>
          <t>======
ID#AAAAWbwqqZ0
    (2022-03-02 22:40:22)
Avances en tecnología, acceso a sistemas de información externos, gobierno en línea.</t>
        </r>
      </text>
    </comment>
    <comment ref="A258" authorId="0" shapeId="0" xr:uid="{D0056A57-74B9-FD40-9CCD-1E09D3E3A6CF}">
      <text>
        <r>
          <rPr>
            <sz val="10"/>
            <color indexed="8"/>
            <rFont val="Calibri"/>
            <family val="2"/>
          </rPr>
          <t>======
ID#AAAAWbwqqY4
    (2022-03-02 22:40:22)
Emisiones y residuos, energía, catástrofes naturales, desarrollo sostenible.</t>
        </r>
      </text>
    </comment>
    <comment ref="A259" authorId="0" shapeId="0" xr:uid="{E52B9F9B-FB3D-AC4F-B05A-AD84BF6440B0}">
      <text>
        <r>
          <rPr>
            <sz val="10"/>
            <color indexed="8"/>
            <rFont val="Calibri"/>
            <family val="2"/>
          </rPr>
          <t>======
ID#AAAAWbwqqm4
    (2022-03-02 22:40:22)
Otro Factor interno no identificado en el listado pero que puede estar presente en el contexto.</t>
        </r>
      </text>
    </comment>
    <comment ref="A267" authorId="0" shapeId="0" xr:uid="{88EB33C3-D3CB-F946-B806-451083814BFD}">
      <text>
        <r>
          <rPr>
            <sz val="10"/>
            <color rgb="FF000000"/>
            <rFont val="Arial"/>
            <family val="2"/>
          </rPr>
          <t xml:space="preserve">Diligencie la DT Y AP
</t>
        </r>
        <r>
          <rPr>
            <sz val="10"/>
            <color rgb="FF000000"/>
            <rFont val="Arial"/>
            <family val="2"/>
          </rPr>
          <t xml:space="preserve">	-Nohora Isabel</t>
        </r>
      </text>
    </comment>
    <comment ref="B267" authorId="0" shapeId="0" xr:uid="{BF915045-69B5-334E-8F8F-6DEC66C1E683}">
      <text>
        <r>
          <rPr>
            <sz val="10"/>
            <color rgb="FF000000"/>
            <rFont val="Arial"/>
            <family val="2"/>
          </rPr>
          <t>Diligencia solo para las DT y AP</t>
        </r>
      </text>
    </comment>
    <comment ref="B270" authorId="0" shapeId="0" xr:uid="{B7BA54BD-2668-A640-BE1C-26400983DCA6}">
      <text>
        <r>
          <rPr>
            <sz val="10"/>
            <color rgb="FF000000"/>
            <rFont val="Arial"/>
            <family val="2"/>
          </rPr>
          <t>Aquellas características propias de PNN, que le facilitan o favorecen el logro de los objetivos del plan Estrategico institucional y de los procesos .(ventajas competitivas)</t>
        </r>
      </text>
    </comment>
    <comment ref="C270" authorId="0" shapeId="0" xr:uid="{55B365C5-E21B-024E-9528-D60A25EFCF24}">
      <text>
        <r>
          <rPr>
            <sz val="10"/>
            <color rgb="FF000000"/>
            <rFont val="Arial"/>
            <family val="2"/>
          </rPr>
          <t>Aquellas características propias de PNN, que constituyen obstáculos internos al logro de los objetivos del plan Estratégico institucional y de los proceso.</t>
        </r>
      </text>
    </comment>
    <comment ref="A271" authorId="0" shapeId="0" xr:uid="{2815AEAB-4A08-924D-9A9E-1F15D0582ECF}">
      <text>
        <r>
          <rPr>
            <sz val="10"/>
            <color rgb="FF000000"/>
            <rFont val="Arial"/>
            <family val="2"/>
          </rPr>
          <t>Competencia del personal, disponibilidad del personal, seguridad y salud ocupacional.</t>
        </r>
      </text>
    </comment>
    <comment ref="A272" authorId="0" shapeId="0" xr:uid="{B1B751F8-59A3-884E-8D16-A809858DCF63}">
      <text>
        <r>
          <rPr>
            <sz val="10"/>
            <color rgb="FF000000"/>
            <rFont val="Arial"/>
            <family val="2"/>
          </rPr>
          <t xml:space="preserve">Capacidad, diseño, ejecución, proveedores, entradas, salidas, gestión del conocimiento dentro de la entidad. </t>
        </r>
      </text>
    </comment>
    <comment ref="A273" authorId="0" shapeId="0" xr:uid="{11F313C1-BF58-BD40-8BE0-DF9A59CCD598}">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4" authorId="0" shapeId="0" xr:uid="{2E7022B9-4EA9-FD4A-A6BE-99A6319ED39C}">
      <text>
        <r>
          <rPr>
            <sz val="10"/>
            <color rgb="FF000000"/>
            <rFont val="Arial"/>
            <family val="2"/>
          </rPr>
          <t>Lineamientos en cuanto a la planeación estratégica de la entidad, estructura organizacional, seguimiento de las metas y objetivos institucionales, informes de gestión.</t>
        </r>
      </text>
    </comment>
    <comment ref="A275" authorId="0" shapeId="0" xr:uid="{CC773867-7FE1-8D40-8246-E5600CCB7915}">
      <text>
        <r>
          <rPr>
            <sz val="10"/>
            <color rgb="FF000000"/>
            <rFont val="Arial"/>
            <family val="2"/>
          </rPr>
          <t>Canales utilizados y su efectividad, flujo de información necesaria para el desarrollo de las operaciones.</t>
        </r>
      </text>
    </comment>
    <comment ref="A276" authorId="0" shapeId="0" xr:uid="{97218FF0-7D4A-CE46-B0FE-37EE3B6CF8C1}">
      <text>
        <r>
          <rPr>
            <sz val="10"/>
            <color rgb="FF000000"/>
            <rFont val="Arial"/>
            <family val="2"/>
          </rPr>
          <t xml:space="preserve">Presupuesto de funcionamiento, recursos de inversión, infraestructura, capacidad instalada. </t>
        </r>
      </text>
    </comment>
    <comment ref="A277" authorId="0" shapeId="0" xr:uid="{B7905E46-E17D-AD4C-94B9-10BE233C64A2}">
      <text>
        <r>
          <rPr>
            <sz val="10"/>
            <color rgb="FF000000"/>
            <rFont val="Arial"/>
            <family val="2"/>
          </rPr>
          <t>Otro Factor interno no identificado en el listado pero que puede estar presente en el contexto.</t>
        </r>
      </text>
    </comment>
    <comment ref="B279" authorId="0" shapeId="0" xr:uid="{48F90EBF-55CF-D748-861C-8C799D5A5396}">
      <text>
        <r>
          <rPr>
            <sz val="10"/>
            <color rgb="FF000000"/>
            <rFont val="Arial"/>
            <family val="2"/>
          </rPr>
          <t>Aquellas características propias de PNN, que le facilitan o favorecen el logro de los objetivos del plan Estrategico institucional y de los procesos .(ventajas competitivas)</t>
        </r>
      </text>
    </comment>
    <comment ref="C279" authorId="0" shapeId="0" xr:uid="{0704BA83-1A1B-9545-A9CC-02F21F716271}">
      <text>
        <r>
          <rPr>
            <sz val="10"/>
            <color rgb="FF000000"/>
            <rFont val="Arial"/>
            <family val="2"/>
          </rPr>
          <t>Aquellas características propias de PNN, que constituyen obstáculos internos al logro de los objetivos del plan Estratégico institucional y de los proceso.</t>
        </r>
      </text>
    </comment>
    <comment ref="A280" authorId="0" shapeId="0" xr:uid="{A5A6738D-A34D-294F-BE62-726BBA184A03}">
      <text>
        <r>
          <rPr>
            <sz val="10"/>
            <color rgb="FF000000"/>
            <rFont val="Arial"/>
            <family val="2"/>
          </rPr>
          <t xml:space="preserve">Claridad en la descripción del alcance y objetivo del proceso. 
</t>
        </r>
      </text>
    </comment>
    <comment ref="A281" authorId="0" shapeId="0" xr:uid="{8B4498A7-9AE7-6A40-9E01-08EABD40FF53}">
      <text>
        <r>
          <rPr>
            <sz val="10"/>
            <color rgb="FF000000"/>
            <rFont val="Arial"/>
            <family val="2"/>
          </rPr>
          <t xml:space="preserve">Relación precisa con otros procesos en cuanto a insumos, proveedores, productos, usuarios o clientes. </t>
        </r>
      </text>
    </comment>
    <comment ref="A282" authorId="0" shapeId="0" xr:uid="{404B17FE-C06B-D940-B7DF-357B969111B1}">
      <text>
        <r>
          <rPr>
            <sz val="10"/>
            <color rgb="FF000000"/>
            <rFont val="Arial"/>
            <family val="2"/>
          </rPr>
          <t xml:space="preserve">Procesos que determinan lineamientos necesarios para el desarrollo de todos los procesos de la entidad. </t>
        </r>
      </text>
    </comment>
    <comment ref="A283" authorId="0" shapeId="0" xr:uid="{FE026320-5F68-CA48-82CD-7232BED82907}">
      <text>
        <r>
          <rPr>
            <sz val="10"/>
            <color rgb="FF000000"/>
            <rFont val="Arial"/>
            <family val="2"/>
          </rPr>
          <t xml:space="preserve">Pertinencia en los procedimientos que desarrollan los procesos. </t>
        </r>
      </text>
    </comment>
    <comment ref="A284" authorId="0" shapeId="0" xr:uid="{E072EF17-7317-8A43-A636-D6680FFBC5A2}">
      <text>
        <r>
          <rPr>
            <sz val="10"/>
            <color rgb="FF000000"/>
            <rFont val="Arial"/>
            <family val="2"/>
          </rPr>
          <t xml:space="preserve">Grado de autoridad y responsabilidad de los funcionarios frente al proceso. 
</t>
        </r>
      </text>
    </comment>
    <comment ref="A285" authorId="0" shapeId="0" xr:uid="{F2AC179C-358F-164F-8D14-6C2C8955DA65}">
      <text>
        <r>
          <rPr>
            <sz val="10"/>
            <color rgb="FF000000"/>
            <rFont val="Arial"/>
            <family val="2"/>
          </rPr>
          <t xml:space="preserve">Efectividad en los flujos de información determinados en la interacción de los procesos. </t>
        </r>
      </text>
    </comment>
    <comment ref="A286" authorId="1" shapeId="0" xr:uid="{34D12561-70DB-D641-AFD4-E655BA017CEF}">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87" authorId="0" shapeId="0" xr:uid="{D8358136-F335-DF4D-B426-C1E40B03EFD0}">
      <text>
        <r>
          <rPr>
            <sz val="10"/>
            <color rgb="FF000000"/>
            <rFont val="Arial"/>
            <family val="2"/>
          </rPr>
          <t>Otro Factor interno no identificado en el listado pero que puede estar presente en el contexto.</t>
        </r>
      </text>
    </comment>
    <comment ref="B289" authorId="0" shapeId="0" xr:uid="{B05DF5DE-D8E3-6049-B147-65A1FD4C1BA1}">
      <text>
        <r>
          <rPr>
            <sz val="10"/>
            <color rgb="FF000000"/>
            <rFont val="Arial"/>
            <family val="2"/>
          </rPr>
          <t>Son aquellas situaciones que se presentan en el entorno de PNN y que podrían favorecer el logro de los objetivos del Plan Estratégico Institucional y de los procesos.</t>
        </r>
      </text>
    </comment>
    <comment ref="C289" authorId="0" shapeId="0" xr:uid="{F0438CCB-68D9-DE4A-BB29-3B8AE27A909C}">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90" authorId="0" shapeId="0" xr:uid="{02DD9174-FEB3-1D4E-B903-84A8F2A426E8}">
      <text>
        <r>
          <rPr>
            <sz val="10"/>
            <color rgb="FF000000"/>
            <rFont val="Arial"/>
            <family val="2"/>
          </rPr>
          <t xml:space="preserve">Disminución del presupuesto por prioridades del gobierno, austeridad del gastos, disponibilidad de capital, liquidez, mercados financieros, desempleo, competencia. </t>
        </r>
      </text>
    </comment>
    <comment ref="A291" authorId="0" shapeId="0" xr:uid="{E4A43B2C-7D46-8A49-9578-845171F8D2F0}">
      <text>
        <r>
          <rPr>
            <sz val="10"/>
            <color rgb="FF000000"/>
            <rFont val="Arial"/>
            <family val="2"/>
          </rPr>
          <t>Cambio de gobierno, legislación, políticas públicas, regulación, falta de continuidad de los programas establecidos.</t>
        </r>
      </text>
    </comment>
    <comment ref="A292" authorId="0" shapeId="0" xr:uid="{76DA97C2-5E43-ED48-99CD-CCD0041BEE4D}">
      <text>
        <r>
          <rPr>
            <sz val="10"/>
            <color rgb="FF000000"/>
            <rFont val="Arial"/>
            <family val="2"/>
          </rPr>
          <t xml:space="preserve">Normatividad externa (leyes, decretos, ordenanzas y acuerdos), cambios legales y normativos que pueden afectar la misión y visión de la entidad. </t>
        </r>
      </text>
    </comment>
    <comment ref="A293" authorId="0" shapeId="0" xr:uid="{FD1BAF55-3CF8-9D41-93A3-39742D5682CD}">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94" authorId="0" shapeId="0" xr:uid="{2FBD9E6A-7305-FB4D-B4F7-D4D952B97BD8}">
      <text>
        <r>
          <rPr>
            <sz val="10"/>
            <color rgb="FF000000"/>
            <rFont val="Arial"/>
            <family val="2"/>
          </rPr>
          <t xml:space="preserve">Avances en tecnología, acceso a sistemas de información externos, gobierno en línea. </t>
        </r>
      </text>
    </comment>
    <comment ref="A295" authorId="0" shapeId="0" xr:uid="{6E9852CE-AC56-394E-8135-EB10F95B5E4C}">
      <text>
        <r>
          <rPr>
            <sz val="10"/>
            <color rgb="FF000000"/>
            <rFont val="Arial"/>
            <family val="2"/>
          </rPr>
          <t>Emisiones y residuos, energía, catástrofes naturales, desarrollo sostenible.</t>
        </r>
      </text>
    </comment>
    <comment ref="A296" authorId="0" shapeId="0" xr:uid="{102581CA-1AF4-8B4D-B32C-15592781FE19}">
      <text>
        <r>
          <rPr>
            <sz val="10"/>
            <color rgb="FF000000"/>
            <rFont val="Arial"/>
            <family val="2"/>
          </rPr>
          <t>Otro Factor interno no identificado en el listado pero que puede estar presente en el contexto.</t>
        </r>
      </text>
    </comment>
    <comment ref="A304" authorId="0" shapeId="0" xr:uid="{ADB38541-CCA5-7A47-9C91-6E7906622D02}">
      <text>
        <r>
          <rPr>
            <sz val="10"/>
            <color indexed="8"/>
            <rFont val="Calibri"/>
            <family val="2"/>
          </rPr>
          <t>======
ID#AAAAWbwqqLM
    (2021-12-28 20:47:45)
Diligencie la DT Y AP
	-Nohora Isabel</t>
        </r>
      </text>
    </comment>
    <comment ref="B304" authorId="0" shapeId="0" xr:uid="{D94052B8-FC3B-A04E-A443-40800FFD7F49}">
      <text>
        <r>
          <rPr>
            <sz val="10"/>
            <color indexed="8"/>
            <rFont val="Calibri"/>
            <family val="2"/>
          </rPr>
          <t xml:space="preserve">======
</t>
        </r>
        <r>
          <rPr>
            <sz val="10"/>
            <color indexed="8"/>
            <rFont val="Calibri"/>
            <family val="2"/>
          </rPr>
          <t xml:space="preserve">ID#AAAAWbwqqRg
</t>
        </r>
        <r>
          <rPr>
            <sz val="10"/>
            <color indexed="8"/>
            <rFont val="Calibri"/>
            <family val="2"/>
          </rPr>
          <t xml:space="preserve">    (2021-12-28 20:47:45)
</t>
        </r>
        <r>
          <rPr>
            <sz val="10"/>
            <color indexed="8"/>
            <rFont val="Calibri"/>
            <family val="2"/>
          </rPr>
          <t>Diligencia solo para las DT y AP</t>
        </r>
      </text>
    </comment>
    <comment ref="B307" authorId="0" shapeId="0" xr:uid="{31C12BD8-64B5-D24E-BE34-19E5A9820EC7}">
      <text>
        <r>
          <rPr>
            <sz val="10"/>
            <color indexed="8"/>
            <rFont val="Calibri"/>
            <family val="2"/>
          </rPr>
          <t>======
ID#AAAAWbwqqws
    (2021-12-28 20:47:45)
Aquellas características propias de PNN, que le facilitan o favorecen el logro de los objetivos del plan Estrategico institucional y de los procesos .(ventajas competitivas)</t>
        </r>
      </text>
    </comment>
    <comment ref="C307" authorId="0" shapeId="0" xr:uid="{80C0F168-D792-DB40-84A6-DF3F6AB030A5}">
      <text>
        <r>
          <rPr>
            <sz val="10"/>
            <color indexed="8"/>
            <rFont val="Calibri"/>
            <family val="2"/>
          </rPr>
          <t>======
ID#AAAAWbwqqM0
    (2021-12-28 20:47:46)
Aquellas características propias de PNN, que constituyen obstáculos internos al logro de los objetivos del plan Estratégico institucional y de los proceso.</t>
        </r>
      </text>
    </comment>
    <comment ref="A308" authorId="0" shapeId="0" xr:uid="{243C2028-8C14-094A-9FA8-6AF18E4E5F40}">
      <text>
        <r>
          <rPr>
            <sz val="10"/>
            <color indexed="8"/>
            <rFont val="Calibri"/>
            <family val="2"/>
          </rPr>
          <t>======
ID#AAAAWbwqqtg
    (2021-12-28 20:47:45)
Competencia del personal, disponibilidad del personal, seguridad y salud ocupacional.</t>
        </r>
      </text>
    </comment>
    <comment ref="A309" authorId="0" shapeId="0" xr:uid="{3CDAB9A0-5FE6-E649-83DF-1B1F0541861D}">
      <text>
        <r>
          <rPr>
            <sz val="10"/>
            <color indexed="8"/>
            <rFont val="Calibri"/>
            <family val="2"/>
          </rPr>
          <t>======
ID#AAAAWbwqqU8
    (2021-12-28 20:47:45)
Capacidad, diseño, ejecución, proveedores, entradas, salidas, gestión del conocimiento dentro de la entidad.</t>
        </r>
      </text>
    </comment>
    <comment ref="A310" authorId="0" shapeId="0" xr:uid="{DA3D04ED-1E06-BB4E-B1F0-72A505F56984}">
      <text>
        <r>
          <rPr>
            <sz val="10"/>
            <color indexed="8"/>
            <rFont val="Calibri"/>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1" authorId="0" shapeId="0" xr:uid="{D379DA83-3786-1942-904C-1616BA722A17}">
      <text>
        <r>
          <rPr>
            <sz val="10"/>
            <color indexed="8"/>
            <rFont val="Calibri"/>
            <family val="2"/>
          </rPr>
          <t>======
ID#AAAAWbwqqYY
    (2021-12-28 20:47:45)
Lineamientos en cuanto a la planeación estratégica de la entidad, estructura organizacional, seguimiento de las metas y objetivos institucionales, informes de gestión.</t>
        </r>
      </text>
    </comment>
    <comment ref="A312" authorId="0" shapeId="0" xr:uid="{619750BF-CFDE-9C4B-9902-BB1DAA047B20}">
      <text>
        <r>
          <rPr>
            <sz val="10"/>
            <color indexed="8"/>
            <rFont val="Calibri"/>
            <family val="2"/>
          </rPr>
          <t>======
ID#AAAAWbwqqlQ
    (2021-12-28 20:47:46)
Canales utilizados y su efectividad, flujo de información necesaria para el desarrollo de las operaciones.</t>
        </r>
      </text>
    </comment>
    <comment ref="A313" authorId="0" shapeId="0" xr:uid="{D01AAFB2-3397-BC4C-A0A4-30A9A47197A9}">
      <text>
        <r>
          <rPr>
            <sz val="10"/>
            <color indexed="8"/>
            <rFont val="Calibri"/>
            <family val="2"/>
          </rPr>
          <t>======
ID#AAAAWbwqq5w
    (2021-12-28 20:47:45)
Presupuesto de funcionamiento, recursos de inversión, infraestructura, capacidad instalada.</t>
        </r>
      </text>
    </comment>
    <comment ref="A314" authorId="0" shapeId="0" xr:uid="{8F7A10F7-D34C-094C-A22C-080EC498F928}">
      <text>
        <r>
          <rPr>
            <sz val="10"/>
            <color indexed="8"/>
            <rFont val="Calibri"/>
            <family val="2"/>
          </rPr>
          <t>======
ID#AAAAWbwqqQI
    (2021-12-28 20:47:45)
Otro Factor interno no identificado en el listado pero que puede estar presente en el contexto.</t>
        </r>
      </text>
    </comment>
    <comment ref="B316" authorId="0" shapeId="0" xr:uid="{C06403B5-6C29-9B48-9FD9-BB4E2ECCB051}">
      <text>
        <r>
          <rPr>
            <sz val="10"/>
            <color indexed="8"/>
            <rFont val="Calibri"/>
            <family val="2"/>
          </rPr>
          <t>======
ID#AAAAWbwqqe0
    (2021-12-28 20:47:45)
Aquellas características propias de PNN, que le facilitan o favorecen el logro de los objetivos del plan Estrategico institucional y de los procesos .(ventajas competitivas)</t>
        </r>
      </text>
    </comment>
    <comment ref="C316" authorId="0" shapeId="0" xr:uid="{E461DFB6-0050-C247-A042-786037AE3168}">
      <text>
        <r>
          <rPr>
            <sz val="10"/>
            <color indexed="8"/>
            <rFont val="Calibri"/>
            <family val="2"/>
          </rPr>
          <t>======
ID#AAAAWbwqqgw
    (2021-12-28 20:47:46)
Aquellas características propias de PNN, que constituyen obstáculos internos al logro de los objetivos del plan Estratégico institucional y de los proceso.</t>
        </r>
      </text>
    </comment>
    <comment ref="A317" authorId="0" shapeId="0" xr:uid="{2A47AB36-B066-9F4F-B2CA-85797B0909BD}">
      <text>
        <r>
          <rPr>
            <sz val="10"/>
            <color indexed="8"/>
            <rFont val="Calibri"/>
            <family val="2"/>
          </rPr>
          <t>======
ID#AAAAWbwqq2A
    (2021-12-28 20:47:46)
Claridad en la descripción del alcance y objetivo del proceso.</t>
        </r>
      </text>
    </comment>
    <comment ref="A318" authorId="0" shapeId="0" xr:uid="{B65F305E-4F5C-7040-846A-CE3EF17DE795}">
      <text>
        <r>
          <rPr>
            <sz val="10"/>
            <color indexed="8"/>
            <rFont val="Calibri"/>
            <family val="2"/>
          </rPr>
          <t>======
ID#AAAAWbwqqw8
    (2021-12-28 20:47:45)
Relación precisa con otros procesos en cuanto a insumos, proveedores, productos, usuarios o clientes.</t>
        </r>
      </text>
    </comment>
    <comment ref="A319" authorId="0" shapeId="0" xr:uid="{7C327FA3-FFC5-6240-97BC-A64AC2546075}">
      <text>
        <r>
          <rPr>
            <sz val="10"/>
            <color indexed="8"/>
            <rFont val="Calibri"/>
            <family val="2"/>
          </rPr>
          <t>======
ID#AAAAWbwqqP0
    (2021-12-28 20:47:46)
Procesos que determinan lineamientos necesarios para el desarrollo de todos los procesos de la entidad.</t>
        </r>
      </text>
    </comment>
    <comment ref="A320" authorId="0" shapeId="0" xr:uid="{FB250553-6DB7-574F-AAF0-90FD6AADC1AD}">
      <text>
        <r>
          <rPr>
            <sz val="10"/>
            <color indexed="8"/>
            <rFont val="Calibri"/>
            <family val="2"/>
          </rPr>
          <t>======
ID#AAAAWbwqqTY
    (2021-12-28 20:47:46)
Pertinencia en los procedimientos que desarrollan los procesos.</t>
        </r>
      </text>
    </comment>
    <comment ref="A321" authorId="0" shapeId="0" xr:uid="{409AA4C3-B89C-3142-B2CF-C8815260C714}">
      <text>
        <r>
          <rPr>
            <sz val="10"/>
            <color indexed="8"/>
            <rFont val="Calibri"/>
            <family val="2"/>
          </rPr>
          <t>======
ID#AAAAWbwqqnY
    (2021-12-28 20:47:46)
Grado de autoridad y responsabilidad de los funcionarios frente al proceso.</t>
        </r>
      </text>
    </comment>
    <comment ref="A322" authorId="0" shapeId="0" xr:uid="{1AA35343-7767-6543-8683-E990A3181222}">
      <text>
        <r>
          <rPr>
            <sz val="10"/>
            <color indexed="8"/>
            <rFont val="Calibri"/>
            <family val="2"/>
          </rPr>
          <t>======
ID#AAAAWbwqqyA
    (2021-12-28 20:47:45)
Efectividad en los flujos de información determinados en la interacción de los procesos.</t>
        </r>
      </text>
    </comment>
    <comment ref="A323" authorId="0" shapeId="0" xr:uid="{F541E3E0-A110-174C-9C15-221FDA9A3FD0}">
      <text>
        <r>
          <rPr>
            <sz val="10"/>
            <color indexed="8"/>
            <rFont val="Calibri"/>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4" authorId="0" shapeId="0" xr:uid="{63515069-57C2-8E40-9910-8D2D638B32D8}">
      <text>
        <r>
          <rPr>
            <sz val="10"/>
            <color indexed="8"/>
            <rFont val="Calibri"/>
            <family val="2"/>
          </rPr>
          <t>======
ID#AAAAWbwqqss
    (2021-12-28 20:47:46)
Otro Factor interno no identificado en el listado pero que puede estar presente en el contexto.</t>
        </r>
      </text>
    </comment>
    <comment ref="B326" authorId="0" shapeId="0" xr:uid="{6AF9FFBE-4224-BC42-B66F-2B6088D79704}">
      <text>
        <r>
          <rPr>
            <sz val="10"/>
            <color indexed="8"/>
            <rFont val="Calibri"/>
            <family val="2"/>
          </rPr>
          <t>======
ID#AAAAWbwqqlA
    (2021-12-28 20:47:45)
Son aquellas situaciones que se presentan en el entorno de PNN y que podrían favorecer el logro de los objetivos del Plan Estratégico Institucional y de los procesos.</t>
        </r>
      </text>
    </comment>
    <comment ref="C326" authorId="0" shapeId="0" xr:uid="{BE39F8EB-3F9C-F349-84CC-AAE6D0B3BF42}">
      <text>
        <r>
          <rPr>
            <sz val="10"/>
            <color indexed="8"/>
            <rFont val="Calibri"/>
            <family val="2"/>
          </rPr>
          <t>======
ID#AAAAWbwqqks
    (2021-12-28 20:47:45)
Aquellas situaciones que se presentan en el entorno de PNN y que podrían afectar negativamente, las posibilidades de logro de los objetivos del Plan Estratégico Institucional y de los procesos</t>
        </r>
      </text>
    </comment>
    <comment ref="A327" authorId="0" shapeId="0" xr:uid="{954C5987-8502-C548-9F1F-9B8A19524EA9}">
      <text>
        <r>
          <rPr>
            <sz val="10"/>
            <color indexed="8"/>
            <rFont val="Calibri"/>
            <family val="2"/>
          </rPr>
          <t>======
ID#AAAAWbwqqVI
    (2021-12-28 20:47:46)
Disminución del presupuesto por prioridades del gobierno, austeridad del gastos, disponibilidad de capital, liquidez, mercados financieros, desempleo, competencia.</t>
        </r>
      </text>
    </comment>
    <comment ref="A328" authorId="0" shapeId="0" xr:uid="{09332F4A-B062-C847-AEBD-F9295CC48E38}">
      <text>
        <r>
          <rPr>
            <sz val="10"/>
            <color indexed="8"/>
            <rFont val="Calibri"/>
            <family val="2"/>
          </rPr>
          <t>======
ID#AAAAWbwqqr0
    (2021-12-28 20:47:45)
Cambio de gobierno, legislación, políticas públicas, regulación, falta de continuidad de los programas establecidos.</t>
        </r>
      </text>
    </comment>
    <comment ref="A329" authorId="0" shapeId="0" xr:uid="{4613A41B-F45C-894B-B88C-1AD582E634BA}">
      <text>
        <r>
          <rPr>
            <sz val="10"/>
            <color indexed="8"/>
            <rFont val="Calibri"/>
            <family val="2"/>
          </rPr>
          <t>======
ID#AAAAWbwqqo0
    (2021-12-28 20:47:45)
Normatividad externa (leyes, decretos, ordenanzas y acuerdos), cambios legales y normativos que pueden afectar la misión y visión de la entidad.</t>
        </r>
      </text>
    </comment>
    <comment ref="A330" authorId="0" shapeId="0" xr:uid="{CDE43397-7EA6-1B4B-B091-69B1933BFFD0}">
      <text>
        <r>
          <rPr>
            <sz val="10"/>
            <color indexed="8"/>
            <rFont val="Calibri"/>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1" authorId="0" shapeId="0" xr:uid="{01E2DB76-5418-7A40-A5D8-5841DDDD6613}">
      <text>
        <r>
          <rPr>
            <sz val="10"/>
            <color indexed="8"/>
            <rFont val="Calibri"/>
            <family val="2"/>
          </rPr>
          <t>======
ID#AAAAWbwqqKs
    (2021-12-28 20:47:45)
Avances en tecnología, acceso a sistemas de información externos, gobierno en línea.</t>
        </r>
      </text>
    </comment>
    <comment ref="A332" authorId="0" shapeId="0" xr:uid="{ECE548FE-33D7-F04D-ADAB-4CE52CF255F2}">
      <text>
        <r>
          <rPr>
            <sz val="10"/>
            <color indexed="8"/>
            <rFont val="Calibri"/>
            <family val="2"/>
          </rPr>
          <t>======
ID#AAAAWbwqqQo
    (2021-12-28 20:47:46)
Emisiones y residuos, energía, catástrofes naturales, desarrollo sostenible.</t>
        </r>
      </text>
    </comment>
    <comment ref="A333" authorId="0" shapeId="0" xr:uid="{689EE57E-549C-1B41-84F5-6460299BF024}">
      <text>
        <r>
          <rPr>
            <sz val="10"/>
            <color indexed="8"/>
            <rFont val="Calibri"/>
            <family val="2"/>
          </rPr>
          <t>======
ID#AAAAWbwqq6I
    (2021-12-28 20:47:46)
Otro Factor interno no identificado en el listado pero que puede estar presente en el contexto.</t>
        </r>
      </text>
    </comment>
    <comment ref="A341" authorId="0" shapeId="0" xr:uid="{A6EFA475-FD91-714F-B391-F561F61F964A}">
      <text>
        <r>
          <rPr>
            <sz val="10"/>
            <color indexed="8"/>
            <rFont val="Calibri"/>
            <family val="2"/>
          </rPr>
          <t>======
ID#AAAAWbwqqj0
    (2021-12-28 20:47:45)
Diligencie la DT Y AP
	-Nohora Isabel</t>
        </r>
      </text>
    </comment>
    <comment ref="B341" authorId="0" shapeId="0" xr:uid="{27E505EE-5567-F744-B1A8-68E2E282188A}">
      <text>
        <r>
          <rPr>
            <sz val="10"/>
            <color indexed="8"/>
            <rFont val="Calibri"/>
            <family val="2"/>
          </rPr>
          <t>======
ID#AAAAWbwqqSk
    (2021-12-28 20:47:46)
Diligencia solo para las DT y AP</t>
        </r>
      </text>
    </comment>
    <comment ref="B344" authorId="0" shapeId="0" xr:uid="{C0BB2BDC-26FA-A748-8727-BBE2CCA23027}">
      <text>
        <r>
          <rPr>
            <sz val="10"/>
            <color indexed="8"/>
            <rFont val="Calibri"/>
            <family val="2"/>
          </rPr>
          <t xml:space="preserve">======
</t>
        </r>
        <r>
          <rPr>
            <sz val="10"/>
            <color indexed="8"/>
            <rFont val="Calibri"/>
            <family val="2"/>
          </rPr>
          <t xml:space="preserve">ID#AAAAWbwqqxA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344" authorId="0" shapeId="0" xr:uid="{B207D765-DCAB-7445-9DBD-930C9116E5C8}">
      <text>
        <r>
          <rPr>
            <sz val="10"/>
            <color indexed="8"/>
            <rFont val="Calibri"/>
            <family val="2"/>
          </rPr>
          <t>======
ID#AAAAWbwqqyU
    (2021-12-28 20:47:45)
Aquellas características propias de PNN, que constituyen obstáculos internos al logro de los objetivos del plan Estratégico institucional y de los proceso.</t>
        </r>
      </text>
    </comment>
    <comment ref="A345" authorId="0" shapeId="0" xr:uid="{F0683AEE-2E1C-4E46-9D63-57C1A3BF35B8}">
      <text>
        <r>
          <rPr>
            <sz val="10"/>
            <color indexed="8"/>
            <rFont val="Calibri"/>
            <family val="2"/>
          </rPr>
          <t>======
ID#AAAAWbwqqQA
    (2021-12-28 20:47:45)
Competencia del personal, disponibilidad del personal, seguridad y salud ocupacional.</t>
        </r>
      </text>
    </comment>
    <comment ref="A346" authorId="0" shapeId="0" xr:uid="{6A9522EA-F4DC-5C46-BABA-10CAD886C2AB}">
      <text>
        <r>
          <rPr>
            <sz val="10"/>
            <color indexed="8"/>
            <rFont val="Calibri"/>
            <family val="2"/>
          </rPr>
          <t>======
ID#AAAAWbwqqO8
    (2021-12-28 20:47:45)
Capacidad, diseño, ejecución, proveedores, entradas, salidas, gestión del conocimiento dentro de la entidad.</t>
        </r>
      </text>
    </comment>
    <comment ref="A347" authorId="0" shapeId="0" xr:uid="{2CE2370C-8F7B-5747-9CC9-B03716DD9853}">
      <text>
        <r>
          <rPr>
            <sz val="10"/>
            <color indexed="8"/>
            <rFont val="Calibri"/>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8" authorId="0" shapeId="0" xr:uid="{B5D93234-7140-A244-969E-9DA8F2281821}">
      <text>
        <r>
          <rPr>
            <sz val="10"/>
            <color indexed="8"/>
            <rFont val="Calibri"/>
            <family val="2"/>
          </rPr>
          <t>======
ID#AAAAWbwqqn8
    (2021-12-28 20:47:46)
Lineamientos en cuanto a la planeación estratégica de la entidad, estructura organizacional, seguimiento de las metas y objetivos institucionales, informes de gestión.</t>
        </r>
      </text>
    </comment>
    <comment ref="A349" authorId="0" shapeId="0" xr:uid="{12BFDF44-D877-E442-9620-978A5B4F2E55}">
      <text>
        <r>
          <rPr>
            <sz val="10"/>
            <color indexed="8"/>
            <rFont val="Calibri"/>
            <family val="2"/>
          </rPr>
          <t>======
ID#AAAAWbwqqqA
    (2021-12-28 20:47:45)
Canales utilizados y su efectividad, flujo de información necesaria para el desarrollo de las operaciones.</t>
        </r>
      </text>
    </comment>
    <comment ref="A350" authorId="0" shapeId="0" xr:uid="{0B78BF54-F4DE-1D49-AD4A-EA7EE9337A1D}">
      <text>
        <r>
          <rPr>
            <sz val="10"/>
            <color indexed="8"/>
            <rFont val="Calibri"/>
            <family val="2"/>
          </rPr>
          <t>======
ID#AAAAWbwqqUc
    (2021-12-28 20:47:45)
Presupuesto de funcionamiento, recursos de inversión, infraestructura, capacidad instalada.</t>
        </r>
      </text>
    </comment>
    <comment ref="A351" authorId="0" shapeId="0" xr:uid="{58FDAFBB-2701-6D44-8129-E62154EEC649}">
      <text>
        <r>
          <rPr>
            <sz val="10"/>
            <color indexed="8"/>
            <rFont val="Calibri"/>
            <family val="2"/>
          </rPr>
          <t>======
ID#AAAAWbwqqVs
    (2021-12-28 20:47:46)
Otro Factor interno no identificado en el listado pero que puede estar presente en el contexto.</t>
        </r>
      </text>
    </comment>
    <comment ref="B353" authorId="0" shapeId="0" xr:uid="{C79B737D-B73F-1141-8ACA-23AC4C99FE8E}">
      <text>
        <r>
          <rPr>
            <sz val="10"/>
            <color indexed="8"/>
            <rFont val="Calibri"/>
            <family val="2"/>
          </rPr>
          <t>======
ID#AAAAWbwqq0A
    (2021-12-28 20:47:46)
Aquellas características propias de PNN, que le facilitan o favorecen el logro de los objetivos del plan Estrategico institucional y de los procesos .(ventajas competitivas)</t>
        </r>
      </text>
    </comment>
    <comment ref="C353" authorId="0" shapeId="0" xr:uid="{6C14FD27-D732-4341-89FF-69EF72CDAF75}">
      <text>
        <r>
          <rPr>
            <sz val="10"/>
            <color indexed="8"/>
            <rFont val="Calibri"/>
            <family val="2"/>
          </rPr>
          <t>======
ID#AAAAWbwqqgU
    (2021-12-28 20:47:45)
Aquellas características propias de PNN, que constituyen obstáculos internos al logro de los objetivos del plan Estratégico institucional y de los proceso.</t>
        </r>
      </text>
    </comment>
    <comment ref="A354" authorId="0" shapeId="0" xr:uid="{2181C639-2609-FD46-B012-5E54E1AE0FE0}">
      <text>
        <r>
          <rPr>
            <sz val="10"/>
            <color indexed="8"/>
            <rFont val="Calibri"/>
            <family val="2"/>
          </rPr>
          <t>======
ID#AAAAWbwqqVU
    (2021-12-28 20:47:45)
Claridad en la descripción del alcance y objetivo del proceso.</t>
        </r>
      </text>
    </comment>
    <comment ref="A355" authorId="0" shapeId="0" xr:uid="{6A14C984-1006-2246-880A-BA1F27698211}">
      <text>
        <r>
          <rPr>
            <sz val="10"/>
            <color indexed="8"/>
            <rFont val="Calibri"/>
            <family val="2"/>
          </rPr>
          <t>======
ID#AAAAWbwqqSY
    (2021-12-28 20:47:46)
Relación precisa con otros procesos en cuanto a insumos, proveedores, productos, usuarios o clientes.</t>
        </r>
      </text>
    </comment>
    <comment ref="A356" authorId="0" shapeId="0" xr:uid="{C67C38AC-6F24-C14C-81BC-7E600ACCFEBA}">
      <text>
        <r>
          <rPr>
            <sz val="10"/>
            <color indexed="8"/>
            <rFont val="Calibri"/>
            <family val="2"/>
          </rPr>
          <t>======
ID#AAAAWbwqqtk
    (2021-12-28 20:47:46)
Procesos que determinan lineamientos necesarios para el desarrollo de todos los procesos de la entidad.</t>
        </r>
      </text>
    </comment>
    <comment ref="A357" authorId="0" shapeId="0" xr:uid="{2AA0C7ED-65EC-3B45-9C28-24159C2D6F2B}">
      <text>
        <r>
          <rPr>
            <sz val="10"/>
            <color indexed="8"/>
            <rFont val="Calibri"/>
            <family val="2"/>
          </rPr>
          <t>======
ID#AAAAWbwqqSU
    (2021-12-28 20:47:45)
Pertinencia en los procedimientos que desarrollan los procesos.</t>
        </r>
      </text>
    </comment>
    <comment ref="A358" authorId="0" shapeId="0" xr:uid="{C9D45C29-A41F-474E-BE9D-57CFF435218A}">
      <text>
        <r>
          <rPr>
            <sz val="10"/>
            <color indexed="8"/>
            <rFont val="Calibri"/>
            <family val="2"/>
          </rPr>
          <t>======
ID#AAAAWbwqqxI
    (2021-12-28 20:47:45)
Grado de autoridad y responsabilidad de los funcionarios frente al proceso.</t>
        </r>
      </text>
    </comment>
    <comment ref="A359" authorId="0" shapeId="0" xr:uid="{E0950037-47A3-434A-A3A2-6F9ABC1BBBFD}">
      <text>
        <r>
          <rPr>
            <sz val="10"/>
            <color indexed="8"/>
            <rFont val="Calibri"/>
            <family val="2"/>
          </rPr>
          <t>======
ID#AAAAWbwqqXc
    (2021-12-28 20:47:45)
Efectividad en los flujos de información determinados en la interacción de los procesos.</t>
        </r>
      </text>
    </comment>
    <comment ref="A360" authorId="0" shapeId="0" xr:uid="{F63818A5-680B-2744-B2BD-B5A7401E6C31}">
      <text>
        <r>
          <rPr>
            <sz val="10"/>
            <color indexed="8"/>
            <rFont val="Calibri"/>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1" authorId="0" shapeId="0" xr:uid="{380EA4AC-9A41-9148-81DF-22B80923C8DB}">
      <text>
        <r>
          <rPr>
            <sz val="10"/>
            <color indexed="8"/>
            <rFont val="Calibri"/>
            <family val="2"/>
          </rPr>
          <t>======
ID#AAAAWbwqqao
    (2021-12-28 20:47:46)
Otro Factor interno no identificado en el listado pero que puede estar presente en el contexto.</t>
        </r>
      </text>
    </comment>
    <comment ref="B363" authorId="0" shapeId="0" xr:uid="{85195AFD-DFF6-5542-B3A1-A77275BF856A}">
      <text>
        <r>
          <rPr>
            <sz val="10"/>
            <color indexed="8"/>
            <rFont val="Calibri"/>
            <family val="2"/>
          </rPr>
          <t>======
ID#AAAAWbwqqfs
    (2021-12-28 20:47:45)
Son aquellas situaciones que se presentan en el entorno de PNN y que podrían favorecer el logro de los objetivos del Plan Estratégico Institucional y de los procesos.</t>
        </r>
      </text>
    </comment>
    <comment ref="C363" authorId="0" shapeId="0" xr:uid="{4FA1E514-1D7A-A744-9593-3482B9B1F334}">
      <text>
        <r>
          <rPr>
            <sz val="10"/>
            <color indexed="8"/>
            <rFont val="Calibri"/>
            <family val="2"/>
          </rPr>
          <t>======
ID#AAAAWbwqqj8
    (2021-12-28 20:47:46)
Aquellas situaciones que se presentan en el entorno de PNN y que podrían afectar negativamente, las posibilidades de logro de los objetivos del Plan Estratégico Institucional y de los procesos</t>
        </r>
      </text>
    </comment>
    <comment ref="A364" authorId="0" shapeId="0" xr:uid="{8580FC3A-AA04-6848-BF44-3206548321BD}">
      <text>
        <r>
          <rPr>
            <sz val="10"/>
            <color indexed="8"/>
            <rFont val="Calibri"/>
            <family val="2"/>
          </rPr>
          <t>======
ID#AAAAWbwqqOE
    (2021-12-28 20:47:45)
Disminución del presupuesto por prioridades del gobierno, austeridad del gastos, disponibilidad de capital, liquidez, mercados financieros, desempleo, competencia.</t>
        </r>
      </text>
    </comment>
    <comment ref="A365" authorId="0" shapeId="0" xr:uid="{2E8534F3-DA5C-C24B-A4D8-BB94B66DA181}">
      <text>
        <r>
          <rPr>
            <sz val="10"/>
            <color indexed="8"/>
            <rFont val="Calibri"/>
            <family val="2"/>
          </rPr>
          <t>======
ID#AAAAWbwqqpM
    (2021-12-28 20:47:46)
Cambio de gobierno, legislación, políticas públicas, regulación, falta de continuidad de los programas establecidos.</t>
        </r>
      </text>
    </comment>
    <comment ref="A366" authorId="0" shapeId="0" xr:uid="{ED4988DB-59F3-F840-A4A1-EC4C450817F0}">
      <text>
        <r>
          <rPr>
            <sz val="10"/>
            <color indexed="8"/>
            <rFont val="Calibri"/>
            <family val="2"/>
          </rPr>
          <t>======
ID#AAAAWbwqqPw
    (2021-12-28 20:47:46)
Normatividad externa (leyes, decretos, ordenanzas y acuerdos), cambios legales y normativos que pueden afectar la misión y visión de la entidad.</t>
        </r>
      </text>
    </comment>
    <comment ref="A367" authorId="0" shapeId="0" xr:uid="{4A20BA84-8EA2-4545-AA9E-5F1EE0772434}">
      <text>
        <r>
          <rPr>
            <sz val="10"/>
            <color indexed="8"/>
            <rFont val="Calibri"/>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368" authorId="0" shapeId="0" xr:uid="{E895FC56-4D5C-D24A-B43E-953BC499FF1C}">
      <text>
        <r>
          <rPr>
            <sz val="10"/>
            <color indexed="8"/>
            <rFont val="Calibri"/>
            <family val="2"/>
          </rPr>
          <t>======
ID#AAAAWbwqqQk
    (2021-12-28 20:47:46)
Avances en tecnología, acceso a sistemas de información externos, gobierno en línea.</t>
        </r>
      </text>
    </comment>
    <comment ref="A369" authorId="0" shapeId="0" xr:uid="{31D08847-4A83-9D40-9D19-25384D3254AA}">
      <text>
        <r>
          <rPr>
            <sz val="10"/>
            <color indexed="8"/>
            <rFont val="Calibri"/>
            <family val="2"/>
          </rPr>
          <t>======
ID#AAAAWbwqqfw
    (2021-12-28 20:47:45)
Emisiones y residuos, energía, catástrofes naturales, desarrollo sostenible.</t>
        </r>
      </text>
    </comment>
    <comment ref="A370" authorId="0" shapeId="0" xr:uid="{DF45105D-BB3D-0A4C-BF60-41B3F5B41656}">
      <text>
        <r>
          <rPr>
            <sz val="10"/>
            <color indexed="8"/>
            <rFont val="Calibri"/>
            <family val="2"/>
          </rPr>
          <t>======
ID#AAAAWbwqqqo
    (2021-12-28 20:47:45)
Otro Factor interno no identificado en el listado pero que puede estar presente en el contexto.</t>
        </r>
      </text>
    </comment>
    <comment ref="A378" authorId="0" shapeId="0" xr:uid="{2B8DDA47-4B1B-0343-B592-71A944581809}">
      <text>
        <r>
          <rPr>
            <sz val="10"/>
            <color indexed="8"/>
            <rFont val="Calibri"/>
            <family val="2"/>
          </rPr>
          <t>======
ID#AAAAWbwqqVc
    (2021-12-28 20:47:45)
Diligencie la DT Y AP
	-Nohora Isabel</t>
        </r>
      </text>
    </comment>
    <comment ref="B378" authorId="0" shapeId="0" xr:uid="{D5592260-3803-8448-9296-B1259A2C09E0}">
      <text>
        <r>
          <rPr>
            <sz val="10"/>
            <color indexed="8"/>
            <rFont val="Calibri"/>
            <family val="2"/>
          </rPr>
          <t>======
ID#AAAAWbwqqgM
    (2021-12-28 20:47:45)
Diligencia solo para las DT y AP</t>
        </r>
      </text>
    </comment>
    <comment ref="B381" authorId="0" shapeId="0" xr:uid="{8BD62F17-2230-3D4A-B598-DDF40C612496}">
      <text>
        <r>
          <rPr>
            <sz val="10"/>
            <color indexed="8"/>
            <rFont val="Calibri"/>
            <family val="2"/>
          </rPr>
          <t>======
ID#AAAAWbwqq5E
    (2021-12-28 20:47:45)
Aquellas características propias de PNN, que le facilitan o favorecen el logro de los objetivos del plan Estrategico institucional y de los procesos .(ventajas competitivas)</t>
        </r>
      </text>
    </comment>
    <comment ref="C381" authorId="0" shapeId="0" xr:uid="{0CF0598C-1725-4E46-B03C-52DAE7911E7A}">
      <text>
        <r>
          <rPr>
            <sz val="10"/>
            <color indexed="8"/>
            <rFont val="Calibri"/>
            <family val="2"/>
          </rPr>
          <t>======
ID#AAAAWbwqqcU
    (2021-12-28 20:47:45)
Aquellas características propias de PNN, que constituyen obstáculos internos al logro de los objetivos del plan Estratégico institucional y de los proceso.</t>
        </r>
      </text>
    </comment>
    <comment ref="A382" authorId="0" shapeId="0" xr:uid="{67686862-090A-9444-9B3D-E2E32D007829}">
      <text>
        <r>
          <rPr>
            <sz val="10"/>
            <color indexed="8"/>
            <rFont val="Calibri"/>
            <family val="2"/>
          </rPr>
          <t>======
ID#AAAAWbwqqlM
    (2021-12-28 20:47:45)
Competencia del personal, disponibilidad del personal, seguridad y salud ocupacional.</t>
        </r>
      </text>
    </comment>
    <comment ref="A383" authorId="0" shapeId="0" xr:uid="{97777A6B-4C43-524B-8AB4-097A4182F41F}">
      <text>
        <r>
          <rPr>
            <sz val="10"/>
            <color indexed="8"/>
            <rFont val="Calibri"/>
            <family val="2"/>
          </rPr>
          <t>======
ID#AAAAWbwqqpc
    (2021-12-28 20:47:45)
Capacidad, diseño, ejecución, proveedores, entradas, salidas, gestión del conocimiento dentro de la entidad.</t>
        </r>
      </text>
    </comment>
    <comment ref="A384" authorId="0" shapeId="0" xr:uid="{9B4309FD-00AE-5349-8E09-BC3481BA6080}">
      <text>
        <r>
          <rPr>
            <sz val="10"/>
            <color indexed="8"/>
            <rFont val="Calibri"/>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5" authorId="0" shapeId="0" xr:uid="{12DA667F-2934-2644-813A-89A5A5BA24FA}">
      <text>
        <r>
          <rPr>
            <sz val="10"/>
            <color indexed="8"/>
            <rFont val="Calibri"/>
            <family val="2"/>
          </rPr>
          <t>======
ID#AAAAWbwqqnM
    (2021-12-28 20:47:45)
Lineamientos en cuanto a la planeación estratégica de la entidad, estructura organizacional, seguimiento de las metas y objetivos institucionales, informes de gestión.</t>
        </r>
      </text>
    </comment>
    <comment ref="A386" authorId="0" shapeId="0" xr:uid="{38C0914D-C356-7B4C-A86B-1A6FC85FBA53}">
      <text>
        <r>
          <rPr>
            <sz val="10"/>
            <color indexed="8"/>
            <rFont val="Calibri"/>
            <family val="2"/>
          </rPr>
          <t>======
ID#AAAAWbwqqzE
    (2021-12-28 20:47:45)
Canales utilizados y su efectividad, flujo de información necesaria para el desarrollo de las operaciones.</t>
        </r>
      </text>
    </comment>
    <comment ref="A387" authorId="0" shapeId="0" xr:uid="{EC721E5E-0FD1-FB4D-AB56-D635D3F1B5B3}">
      <text>
        <r>
          <rPr>
            <sz val="10"/>
            <color indexed="8"/>
            <rFont val="Calibri"/>
            <family val="2"/>
          </rPr>
          <t>======
ID#AAAAWbwqqZ4
    (2021-12-28 20:47:46)
Presupuesto de funcionamiento, recursos de inversión, infraestructura, capacidad instalada.</t>
        </r>
      </text>
    </comment>
    <comment ref="A388" authorId="0" shapeId="0" xr:uid="{E6964930-A63C-9644-BB0D-0633786FC63B}">
      <text>
        <r>
          <rPr>
            <sz val="10"/>
            <color indexed="8"/>
            <rFont val="Calibri"/>
            <family val="2"/>
          </rPr>
          <t>======
ID#AAAAWbwqqZg
    (2021-12-28 20:47:45)
Otro Factor interno no identificado en el listado pero que puede estar presente en el contexto.</t>
        </r>
      </text>
    </comment>
    <comment ref="B390" authorId="0" shapeId="0" xr:uid="{6F658C09-2F9B-964D-9B77-01A3A3CACCF3}">
      <text>
        <r>
          <rPr>
            <sz val="10"/>
            <color indexed="8"/>
            <rFont val="Calibri"/>
            <family val="2"/>
          </rPr>
          <t>======
ID#AAAAWbwqqcQ
    (2021-12-28 20:47:45)
Aquellas características propias de PNN, que le facilitan o favorecen el logro de los objetivos del plan Estrategico institucional y de los procesos .(ventajas competitivas)</t>
        </r>
      </text>
    </comment>
    <comment ref="C390" authorId="0" shapeId="0" xr:uid="{4FC227F9-1195-5641-894E-995C390A9FD8}">
      <text>
        <r>
          <rPr>
            <sz val="10"/>
            <color indexed="8"/>
            <rFont val="Calibri"/>
            <family val="2"/>
          </rPr>
          <t>======
ID#AAAAWbwqqtc
    (2021-12-28 20:47:45)
Aquellas características propias de PNN, que constituyen obstáculos internos al logro de los objetivos del plan Estratégico institucional y de los proceso.</t>
        </r>
      </text>
    </comment>
    <comment ref="A391" authorId="0" shapeId="0" xr:uid="{F8F867F9-0647-C449-879E-FB00D651863B}">
      <text>
        <r>
          <rPr>
            <sz val="10"/>
            <color indexed="8"/>
            <rFont val="Calibri"/>
            <family val="2"/>
          </rPr>
          <t>======
ID#AAAAWbwqqco
    (2021-12-28 20:47:45)
Claridad en la descripción del alcance y objetivo del proceso.</t>
        </r>
      </text>
    </comment>
    <comment ref="A392" authorId="0" shapeId="0" xr:uid="{71603FDC-6923-1542-98C9-3CB334283198}">
      <text>
        <r>
          <rPr>
            <sz val="10"/>
            <color indexed="8"/>
            <rFont val="Calibri"/>
            <family val="2"/>
          </rPr>
          <t>======
ID#AAAAWbwqqWY
    (2021-12-28 20:47:45)
Relación precisa con otros procesos en cuanto a insumos, proveedores, productos, usuarios o clientes.</t>
        </r>
      </text>
    </comment>
    <comment ref="A393" authorId="0" shapeId="0" xr:uid="{A1D01344-2267-5641-AB83-3A3C5BD06977}">
      <text>
        <r>
          <rPr>
            <sz val="10"/>
            <color indexed="8"/>
            <rFont val="Calibri"/>
            <family val="2"/>
          </rPr>
          <t>======
ID#AAAAWbwqqOA
    (2021-12-28 20:47:46)
Procesos que determinan lineamientos necesarios para el desarrollo de todos los procesos de la entidad.</t>
        </r>
      </text>
    </comment>
    <comment ref="A394" authorId="0" shapeId="0" xr:uid="{FF2282AF-B4D7-C34F-B779-2B0FD6160834}">
      <text>
        <r>
          <rPr>
            <sz val="10"/>
            <color rgb="FF000000"/>
            <rFont val="Calibri"/>
            <family val="2"/>
          </rPr>
          <t xml:space="preserve">======
</t>
        </r>
        <r>
          <rPr>
            <sz val="10"/>
            <color rgb="FF000000"/>
            <rFont val="Calibri"/>
            <family val="2"/>
          </rPr>
          <t xml:space="preserve">ID#AAAAWbwqq3U
</t>
        </r>
        <r>
          <rPr>
            <sz val="10"/>
            <color rgb="FF000000"/>
            <rFont val="Calibri"/>
            <family val="2"/>
          </rPr>
          <t xml:space="preserve">    (2021-12-28 20:47:46)
</t>
        </r>
        <r>
          <rPr>
            <sz val="10"/>
            <color rgb="FF000000"/>
            <rFont val="Calibri"/>
            <family val="2"/>
          </rPr>
          <t>Pertinencia en los procedimientos que desarrollan los procesos.</t>
        </r>
      </text>
    </comment>
    <comment ref="A395" authorId="0" shapeId="0" xr:uid="{6723C44B-C310-B546-971F-8938D377B6F3}">
      <text>
        <r>
          <rPr>
            <sz val="10"/>
            <color rgb="FF000000"/>
            <rFont val="Calibri"/>
            <family val="2"/>
          </rPr>
          <t xml:space="preserve">======
</t>
        </r>
        <r>
          <rPr>
            <sz val="10"/>
            <color rgb="FF000000"/>
            <rFont val="Calibri"/>
            <family val="2"/>
          </rPr>
          <t xml:space="preserve">ID#AAAAWbwqqjA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396" authorId="0" shapeId="0" xr:uid="{19BDF99F-6405-214B-9C2A-1D65F6890A0E}">
      <text>
        <r>
          <rPr>
            <sz val="10"/>
            <color indexed="8"/>
            <rFont val="Calibri"/>
            <family val="2"/>
          </rPr>
          <t>======
ID#AAAAWbwqqMU
    (2021-12-28 20:47:46)
Efectividad en los flujos de información determinados en la interacción de los procesos.</t>
        </r>
      </text>
    </comment>
    <comment ref="A397" authorId="0" shapeId="0" xr:uid="{7049FF00-ADCF-8B4B-BB64-402ABDE4D05C}">
      <text>
        <r>
          <rPr>
            <sz val="10"/>
            <color indexed="8"/>
            <rFont val="Calibri"/>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8" authorId="0" shapeId="0" xr:uid="{DCAAFCB4-4ADA-7E48-807D-A3AC147C0406}">
      <text>
        <r>
          <rPr>
            <sz val="10"/>
            <color indexed="8"/>
            <rFont val="Calibri"/>
            <family val="2"/>
          </rPr>
          <t>======
ID#AAAAWbwqq6w
    (2021-12-28 20:47:45)
Otro Factor interno no identificado en el listado pero que puede estar presente en el contexto.</t>
        </r>
      </text>
    </comment>
    <comment ref="B400" authorId="0" shapeId="0" xr:uid="{E6DA67AF-9DA9-0F4E-8014-FB309976307D}">
      <text>
        <r>
          <rPr>
            <sz val="10"/>
            <color indexed="8"/>
            <rFont val="Calibri"/>
            <family val="2"/>
          </rPr>
          <t>======
ID#AAAAWbwqqV0
    (2021-12-28 20:47:45)
Son aquellas situaciones que se presentan en el entorno de PNN y que podrían favorecer el logro de los objetivos del Plan Estratégico Institucional y de los procesos.</t>
        </r>
      </text>
    </comment>
    <comment ref="C400" authorId="0" shapeId="0" xr:uid="{F7F782E3-5574-AE4A-B79F-DC4328895C56}">
      <text>
        <r>
          <rPr>
            <sz val="10"/>
            <color rgb="FF000000"/>
            <rFont val="Calibri"/>
            <family val="2"/>
          </rPr>
          <t xml:space="preserve">======
</t>
        </r>
        <r>
          <rPr>
            <sz val="10"/>
            <color rgb="FF000000"/>
            <rFont val="Calibri"/>
            <family val="2"/>
          </rPr>
          <t xml:space="preserve">ID#AAAAWbwqqb8
</t>
        </r>
        <r>
          <rPr>
            <sz val="10"/>
            <color rgb="FF000000"/>
            <rFont val="Calibri"/>
            <family val="2"/>
          </rPr>
          <t xml:space="preserve">    (2021-12-28 20:47:45)
</t>
        </r>
        <r>
          <rPr>
            <sz val="10"/>
            <color rgb="FF000000"/>
            <rFont val="Calibri"/>
            <family val="2"/>
          </rPr>
          <t>Aquellas situaciones que se presentan en el entorno de PNN y que podrían afectar negativamente, las posibilidades de logro de los objetivos del Plan Estratégico Institucional y de los procesos</t>
        </r>
      </text>
    </comment>
    <comment ref="A401" authorId="0" shapeId="0" xr:uid="{999F94BB-7666-3442-AF52-7D1FD3CB9516}">
      <text>
        <r>
          <rPr>
            <sz val="10"/>
            <color indexed="8"/>
            <rFont val="Calibri"/>
            <family val="2"/>
          </rPr>
          <t>======
ID#AAAAWbwqqjM
    (2021-12-28 20:47:46)
Disminución del presupuesto por prioridades del gobierno, austeridad del gastos, disponibilidad de capital, liquidez, mercados financieros, desempleo, competencia.</t>
        </r>
      </text>
    </comment>
    <comment ref="A402" authorId="0" shapeId="0" xr:uid="{7DBCD123-0731-4D49-9191-9DBC2254DA17}">
      <text>
        <r>
          <rPr>
            <sz val="10"/>
            <color indexed="8"/>
            <rFont val="Calibri"/>
            <family val="2"/>
          </rPr>
          <t>======
ID#AAAAWbwqq4A
    (2021-12-28 20:47:46)
Cambio de gobierno, legislación, políticas públicas, regulación, falta de continuidad de los programas establecidos.</t>
        </r>
      </text>
    </comment>
    <comment ref="A403" authorId="0" shapeId="0" xr:uid="{21C4E17D-C57B-604F-8351-682444C8FF96}">
      <text>
        <r>
          <rPr>
            <sz val="10"/>
            <color rgb="FF000000"/>
            <rFont val="Calibri"/>
            <family val="2"/>
          </rPr>
          <t xml:space="preserve">======
</t>
        </r>
        <r>
          <rPr>
            <sz val="10"/>
            <color rgb="FF000000"/>
            <rFont val="Calibri"/>
            <family val="2"/>
          </rPr>
          <t xml:space="preserve">ID#AAAAWbwqqz0
</t>
        </r>
        <r>
          <rPr>
            <sz val="10"/>
            <color rgb="FF000000"/>
            <rFont val="Calibri"/>
            <family val="2"/>
          </rPr>
          <t xml:space="preserve">    (2021-12-28 20:47:45)
</t>
        </r>
        <r>
          <rPr>
            <sz val="10"/>
            <color rgb="FF000000"/>
            <rFont val="Calibri"/>
            <family val="2"/>
          </rPr>
          <t>Normatividad externa (leyes, decretos, ordenanzas y acuerdos), cambios legales y normativos que pueden afectar la misión y visión de la entidad.</t>
        </r>
      </text>
    </comment>
    <comment ref="A404" authorId="0" shapeId="0" xr:uid="{B39DD224-6F15-6B4B-BDFC-F8BB1A78F17C}">
      <text>
        <r>
          <rPr>
            <sz val="10"/>
            <color indexed="8"/>
            <rFont val="Calibri"/>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5" authorId="0" shapeId="0" xr:uid="{23473D07-9254-664D-A9CF-7332DB84FFC4}">
      <text>
        <r>
          <rPr>
            <sz val="10"/>
            <color indexed="8"/>
            <rFont val="Calibri"/>
            <family val="2"/>
          </rPr>
          <t>======
ID#AAAAWbwqqvI
    (2021-12-28 20:47:46)
Avances en tecnología, acceso a sistemas de información externos, gobierno en línea.</t>
        </r>
      </text>
    </comment>
    <comment ref="A406" authorId="0" shapeId="0" xr:uid="{38A39733-0C28-3845-A362-FF52617AC0CD}">
      <text>
        <r>
          <rPr>
            <sz val="10"/>
            <color indexed="8"/>
            <rFont val="Calibri"/>
            <family val="2"/>
          </rPr>
          <t>======
ID#AAAAWbwqq4w
    (2021-12-28 20:47:45)
Emisiones y residuos, energía, catástrofes naturales, desarrollo sostenible.</t>
        </r>
      </text>
    </comment>
    <comment ref="A407" authorId="0" shapeId="0" xr:uid="{F3877128-979A-C746-A542-EFBD77FDB5D3}">
      <text>
        <r>
          <rPr>
            <sz val="10"/>
            <color indexed="8"/>
            <rFont val="Calibri"/>
            <family val="2"/>
          </rPr>
          <t>======
ID#AAAAWbwqqNs
    (2021-12-28 20:47:45)
Otro Factor interno no identificado en el listado pero que puede estar presente en el contexto.</t>
        </r>
      </text>
    </comment>
    <comment ref="A414" authorId="0" shapeId="0" xr:uid="{C8BFD9B6-37FB-474D-8641-33489F9D7DE3}">
      <text>
        <r>
          <rPr>
            <sz val="10"/>
            <color indexed="8"/>
            <rFont val="Calibri"/>
            <family val="2"/>
          </rPr>
          <t>======
ID#AAAAWbwqqtw
    (2021-12-28 20:47:45)
Diligencie la DT Y AP
	-Nohora Isabel</t>
        </r>
      </text>
    </comment>
    <comment ref="B414" authorId="0" shapeId="0" xr:uid="{983A0A9A-D16E-6045-A546-8626CA3ADF64}">
      <text>
        <r>
          <rPr>
            <sz val="10"/>
            <color indexed="8"/>
            <rFont val="Calibri"/>
            <family val="2"/>
          </rPr>
          <t>======
ID#AAAAWbwqq3Q
    (2021-12-28 20:47:46)
Diligencia solo para las DT y AP</t>
        </r>
      </text>
    </comment>
    <comment ref="B417" authorId="0" shapeId="0" xr:uid="{6F964218-0047-C248-BDE5-84CD3B4CB517}">
      <text>
        <r>
          <rPr>
            <sz val="10"/>
            <color indexed="8"/>
            <rFont val="Calibri"/>
            <family val="2"/>
          </rPr>
          <t>======
ID#AAAAWbwqqK0
    (2021-12-28 20:47:45)
Aquellas características propias de PNN, que le facilitan o favorecen el logro de los objetivos del plan Estrategico institucional y de los procesos .(ventajas competitivas)</t>
        </r>
      </text>
    </comment>
    <comment ref="C417" authorId="0" shapeId="0" xr:uid="{68823399-0D57-B74D-86E1-344B9C469749}">
      <text>
        <r>
          <rPr>
            <sz val="10"/>
            <color indexed="8"/>
            <rFont val="Calibri"/>
            <family val="2"/>
          </rPr>
          <t>======
ID#AAAAWbwqq0U
    (2021-12-28 20:47:46)
Aquellas características propias de PNN, que constituyen obstáculos internos al logro de los objetivos del plan Estratégico institucional y de los proceso.</t>
        </r>
      </text>
    </comment>
    <comment ref="A418" authorId="0" shapeId="0" xr:uid="{9B77B15F-4050-6741-BC3D-8857798ABE86}">
      <text>
        <r>
          <rPr>
            <sz val="10"/>
            <color indexed="8"/>
            <rFont val="Calibri"/>
            <family val="2"/>
          </rPr>
          <t>======
ID#AAAAWbwqqsk
    (2021-12-28 20:47:45)
Competencia del personal, disponibilidad del personal, seguridad y salud ocupacional.</t>
        </r>
      </text>
    </comment>
    <comment ref="A419" authorId="0" shapeId="0" xr:uid="{A6C8F3FD-675D-E44D-8BE0-54DB3786BF46}">
      <text>
        <r>
          <rPr>
            <sz val="10"/>
            <color indexed="8"/>
            <rFont val="Calibri"/>
            <family val="2"/>
          </rPr>
          <t>======
ID#AAAAWbwqqqE
    (2021-12-28 20:47:45)
Capacidad, diseño, ejecución, proveedores, entradas, salidas, gestión del conocimiento dentro de la entidad.</t>
        </r>
      </text>
    </comment>
    <comment ref="A420" authorId="0" shapeId="0" xr:uid="{D238F8E9-FBB1-0843-B5F9-765A694ABDFB}">
      <text>
        <r>
          <rPr>
            <sz val="10"/>
            <color indexed="8"/>
            <rFont val="Calibri"/>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1" authorId="0" shapeId="0" xr:uid="{B8DCF51A-8F2D-F247-B33C-1CBC9B756E1F}">
      <text>
        <r>
          <rPr>
            <sz val="10"/>
            <color indexed="8"/>
            <rFont val="Calibri"/>
            <family val="2"/>
          </rPr>
          <t>======
ID#AAAAWbwqqL0
    (2021-12-28 20:47:46)
Lineamientos en cuanto a la planeación estratégica de la entidad, estructura organizacional, seguimiento de las metas y objetivos institucionales, informes de gestión.</t>
        </r>
      </text>
    </comment>
    <comment ref="A422" authorId="0" shapeId="0" xr:uid="{D671418F-1410-B94F-B946-7528BBC21FB2}">
      <text>
        <r>
          <rPr>
            <sz val="10"/>
            <color indexed="8"/>
            <rFont val="Calibri"/>
            <family val="2"/>
          </rPr>
          <t>======
ID#AAAAWbwqqgs
    (2021-12-28 20:47:45)
Canales utilizados y su efectividad, flujo de información necesaria para el desarrollo de las operaciones.</t>
        </r>
      </text>
    </comment>
    <comment ref="A423" authorId="0" shapeId="0" xr:uid="{25A07DD9-4E97-4846-9550-375EDFA7AFA8}">
      <text>
        <r>
          <rPr>
            <sz val="10"/>
            <color indexed="8"/>
            <rFont val="Calibri"/>
            <family val="2"/>
          </rPr>
          <t>======
ID#AAAAWbwqqXA
    (2021-12-28 20:47:45)
Presupuesto de funcionamiento, recursos de inversión, infraestructura, capacidad instalada.</t>
        </r>
      </text>
    </comment>
    <comment ref="A424" authorId="0" shapeId="0" xr:uid="{EFD7B884-03FD-3B49-99C7-BA4BDF6EBE08}">
      <text>
        <r>
          <rPr>
            <sz val="10"/>
            <color indexed="8"/>
            <rFont val="Calibri"/>
            <family val="2"/>
          </rPr>
          <t>======
ID#AAAAWbwqqqY
    (2021-12-28 20:47:45)
Otro Factor interno no identificado en el listado pero que puede estar presente en el contexto.</t>
        </r>
      </text>
    </comment>
    <comment ref="B426" authorId="0" shapeId="0" xr:uid="{2245386A-C128-A847-A962-2E5561DBE3F0}">
      <text>
        <r>
          <rPr>
            <sz val="10"/>
            <color indexed="8"/>
            <rFont val="Calibri"/>
            <family val="2"/>
          </rPr>
          <t>======
ID#AAAAWbwqqfA
    (2021-12-28 20:47:46)
Aquellas características propias de PNN, que le facilitan o favorecen el logro de los objetivos del plan Estrategico institucional y de los procesos .(ventajas competitivas)</t>
        </r>
      </text>
    </comment>
    <comment ref="C426" authorId="0" shapeId="0" xr:uid="{F4AB0313-36CE-5A40-BADA-0770891478AC}">
      <text>
        <r>
          <rPr>
            <sz val="10"/>
            <color indexed="8"/>
            <rFont val="Calibri"/>
            <family val="2"/>
          </rPr>
          <t>======
ID#AAAAWbwqqyE
    (2021-12-28 20:47:45)
Aquellas características propias de PNN, que constituyen obstáculos internos al logro de los objetivos del plan Estratégico institucional y de los proceso.</t>
        </r>
      </text>
    </comment>
    <comment ref="A427" authorId="0" shapeId="0" xr:uid="{FF1F5808-3337-954E-A524-4D3F869218C8}">
      <text>
        <r>
          <rPr>
            <sz val="10"/>
            <color indexed="8"/>
            <rFont val="Calibri"/>
            <family val="2"/>
          </rPr>
          <t>======
ID#AAAAWbwqqsY
    (2021-12-28 20:47:45)
Claridad en la descripción del alcance y objetivo del proceso.</t>
        </r>
      </text>
    </comment>
    <comment ref="A428" authorId="0" shapeId="0" xr:uid="{76664012-2BEB-3241-8DF5-D673718DC437}">
      <text>
        <r>
          <rPr>
            <sz val="10"/>
            <color indexed="8"/>
            <rFont val="Calibri"/>
            <family val="2"/>
          </rPr>
          <t>======
ID#AAAAWbwqqjo
    (2021-12-28 20:47:46)
Relación precisa con otros procesos en cuanto a insumos, proveedores, productos, usuarios o clientes.</t>
        </r>
      </text>
    </comment>
    <comment ref="A429" authorId="0" shapeId="0" xr:uid="{487DDA50-D678-E748-8246-C4A1F8EC42CA}">
      <text>
        <r>
          <rPr>
            <sz val="10"/>
            <color indexed="8"/>
            <rFont val="Calibri"/>
            <family val="2"/>
          </rPr>
          <t>======
ID#AAAAWbwqqYE
    (2021-12-28 20:47:45)
Procesos que determinan lineamientos necesarios para el desarrollo de todos los procesos de la entidad.</t>
        </r>
      </text>
    </comment>
    <comment ref="A430" authorId="0" shapeId="0" xr:uid="{A86ADAD4-39AC-5F40-8CC4-23C48795B5C0}">
      <text>
        <r>
          <rPr>
            <sz val="10"/>
            <color indexed="8"/>
            <rFont val="Calibri"/>
            <family val="2"/>
          </rPr>
          <t>======
ID#AAAAWbwqq54
    (2021-12-28 20:47:45)
Pertinencia en los procedimientos que desarrollan los procesos.</t>
        </r>
      </text>
    </comment>
    <comment ref="A431" authorId="0" shapeId="0" xr:uid="{9F95AB63-1244-ED49-8F66-8A95446C9E2A}">
      <text>
        <r>
          <rPr>
            <sz val="10"/>
            <color indexed="8"/>
            <rFont val="Calibri"/>
            <family val="2"/>
          </rPr>
          <t>======
ID#AAAAWbwqqiY
    (2021-12-28 20:47:46)
Grado de autoridad y responsabilidad de los funcionarios frente al proceso.</t>
        </r>
      </text>
    </comment>
    <comment ref="A432" authorId="0" shapeId="0" xr:uid="{88084FED-C3AC-A14D-86F2-60DB5BD7A9BA}">
      <text>
        <r>
          <rPr>
            <sz val="10"/>
            <color indexed="8"/>
            <rFont val="Calibri"/>
            <family val="2"/>
          </rPr>
          <t>======
ID#AAAAWbwqqRI
    (2021-12-28 20:47:45)
Efectividad en los flujos de información determinados en la interacción de los procesos.</t>
        </r>
      </text>
    </comment>
    <comment ref="A433" authorId="0" shapeId="0" xr:uid="{535DDAA1-DA1C-1E41-83CE-9C7DD625AF36}">
      <text>
        <r>
          <rPr>
            <sz val="10"/>
            <color indexed="8"/>
            <rFont val="Calibri"/>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4" authorId="0" shapeId="0" xr:uid="{A872377F-7EDF-FB4A-9B63-0CE2BD00FCFA}">
      <text>
        <r>
          <rPr>
            <sz val="10"/>
            <color indexed="8"/>
            <rFont val="Calibri"/>
            <family val="2"/>
          </rPr>
          <t>======
ID#AAAAWbwqqnk
    (2021-12-28 20:47:45)
Otro Factor interno no identificado en el listado pero que puede estar presente en el contexto.</t>
        </r>
      </text>
    </comment>
    <comment ref="B436" authorId="0" shapeId="0" xr:uid="{57C32B5A-8FB7-F944-9956-B267365FCD4D}">
      <text>
        <r>
          <rPr>
            <sz val="10"/>
            <color indexed="8"/>
            <rFont val="Calibri"/>
            <family val="2"/>
          </rPr>
          <t>======
ID#AAAAWbwqqrg
    (2021-12-28 20:47:45)
Son aquellas situaciones que se presentan en el entorno de PNN y que podrían favorecer el logro de los objetivos del Plan Estratégico Institucional y de los procesos.</t>
        </r>
      </text>
    </comment>
    <comment ref="C436" authorId="0" shapeId="0" xr:uid="{EF62C882-7225-8644-BAF0-918BCBDEF0F0}">
      <text>
        <r>
          <rPr>
            <sz val="10"/>
            <color indexed="8"/>
            <rFont val="Calibri"/>
            <family val="2"/>
          </rPr>
          <t>======
ID#AAAAWbwqqfI
    (2021-12-28 20:47:46)
Aquellas situaciones que se presentan en el entorno de PNN y que podrían afectar negativamente, las posibilidades de logro de los objetivos del Plan Estratégico Institucional y de los procesos</t>
        </r>
      </text>
    </comment>
    <comment ref="A437" authorId="0" shapeId="0" xr:uid="{09CF2FEA-970A-1C43-9E9B-7C49B7988973}">
      <text>
        <r>
          <rPr>
            <sz val="10"/>
            <color indexed="8"/>
            <rFont val="Calibri"/>
            <family val="2"/>
          </rPr>
          <t>======
ID#AAAAWbwqquY
    (2021-12-28 20:47:45)
Disminución del presupuesto por prioridades del gobierno, austeridad del gastos, disponibilidad de capital, liquidez, mercados financieros, desempleo, competencia.</t>
        </r>
      </text>
    </comment>
    <comment ref="A438" authorId="0" shapeId="0" xr:uid="{DEBC7B85-E576-C44D-9DD1-2D7793722CBD}">
      <text>
        <r>
          <rPr>
            <sz val="10"/>
            <color indexed="8"/>
            <rFont val="Calibri"/>
            <family val="2"/>
          </rPr>
          <t>======
ID#AAAAWbwqqPA
    (2021-12-28 20:47:45)
Cambio de gobierno, legislación, políticas públicas, regulación, falta de continuidad de los programas establecidos.</t>
        </r>
      </text>
    </comment>
    <comment ref="A439" authorId="0" shapeId="0" xr:uid="{0E96F871-BB50-6749-A9CD-449FD2211213}">
      <text>
        <r>
          <rPr>
            <sz val="10"/>
            <color indexed="8"/>
            <rFont val="Calibri"/>
            <family val="2"/>
          </rPr>
          <t>======
ID#AAAAWbwqqXU
    (2021-12-28 20:47:46)
Normatividad externa (leyes, decretos, ordenanzas y acuerdos), cambios legales y normativos que pueden afectar la misión y visión de la entidad.</t>
        </r>
      </text>
    </comment>
    <comment ref="A440" authorId="0" shapeId="0" xr:uid="{C41041E1-1CA7-2A4D-9013-FAB55D3E4963}">
      <text>
        <r>
          <rPr>
            <sz val="10"/>
            <color indexed="8"/>
            <rFont val="Calibri"/>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41" authorId="0" shapeId="0" xr:uid="{F3D0B74E-8B27-FF42-85A2-400C182B981C}">
      <text>
        <r>
          <rPr>
            <sz val="10"/>
            <color indexed="8"/>
            <rFont val="Calibri"/>
            <family val="2"/>
          </rPr>
          <t>======
ID#AAAAWbwqq5Q
    (2021-12-28 20:47:46)
Avances en tecnología, acceso a sistemas de información externos, gobierno en línea.</t>
        </r>
      </text>
    </comment>
    <comment ref="A442" authorId="0" shapeId="0" xr:uid="{D0EAFF04-5FE4-504D-9F75-EE6943565001}">
      <text>
        <r>
          <rPr>
            <sz val="10"/>
            <color indexed="8"/>
            <rFont val="Calibri"/>
            <family val="2"/>
          </rPr>
          <t>======
ID#AAAAWbwqqo4
    (2021-12-28 20:47:46)
Emisiones y residuos, energía, catástrofes naturales, desarrollo sostenible.</t>
        </r>
      </text>
    </comment>
    <comment ref="A443" authorId="0" shapeId="0" xr:uid="{9CBC46E7-529D-F342-98E5-6F57A772B156}">
      <text>
        <r>
          <rPr>
            <sz val="10"/>
            <color indexed="8"/>
            <rFont val="Calibri"/>
            <family val="2"/>
          </rPr>
          <t>======
ID#AAAAWbwqqdE
    (2021-12-28 20:47:45)
Otro Factor interno no identificado en el listado pero que puede estar presente en el contexto.</t>
        </r>
      </text>
    </comment>
    <comment ref="A451" authorId="0" shapeId="0" xr:uid="{2FC8DFB2-4699-074B-A1CB-05675EC839F5}">
      <text>
        <r>
          <rPr>
            <sz val="10"/>
            <color indexed="8"/>
            <rFont val="Calibri"/>
            <family val="2"/>
          </rPr>
          <t>======
ID#AAAAWbwqq00
    (2022-03-02 22:40:23)
Diligencie la DT Y AP
	-Nohora Isabel</t>
        </r>
      </text>
    </comment>
    <comment ref="B451" authorId="0" shapeId="0" xr:uid="{B3739964-3191-4541-8CB2-62D26A870124}">
      <text>
        <r>
          <rPr>
            <sz val="10"/>
            <color indexed="8"/>
            <rFont val="Calibri"/>
            <family val="2"/>
          </rPr>
          <t>======
ID#AAAAWbwqqWM
    (2022-03-02 22:40:22)
Diligencia solo para las DT y AP</t>
        </r>
      </text>
    </comment>
    <comment ref="B454" authorId="0" shapeId="0" xr:uid="{F1A7BC9A-AF3E-2143-887F-8F1532D9737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54" authorId="0" shapeId="0" xr:uid="{6242C5DB-9EF4-0247-8FE1-E2E9B0FEA1C0}">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55" authorId="0" shapeId="0" xr:uid="{FE0856EA-5387-EC4A-8598-EBF883A52FEB}">
      <text>
        <r>
          <rPr>
            <sz val="10"/>
            <color indexed="8"/>
            <rFont val="Calibri"/>
            <family val="2"/>
          </rPr>
          <t>======
ID#AAAAWbwqqQ0
    (2022-03-02 22:40:22)
Competencia del personal, disponibilidad del personal, seguridad y salud ocupacional.</t>
        </r>
      </text>
    </comment>
    <comment ref="A456" authorId="0" shapeId="0" xr:uid="{38D5E478-9D06-9540-8A98-F891DE4B4A98}">
      <text>
        <r>
          <rPr>
            <sz val="10"/>
            <color indexed="8"/>
            <rFont val="Calibri"/>
            <family val="2"/>
          </rPr>
          <t>======
ID#AAAAWbwqqQs
    (2022-03-02 22:40:22)
Capacidad, diseño, ejecución, proveedores, entradas, salidas, gestión del conocimiento dentro de la entidad.</t>
        </r>
      </text>
    </comment>
    <comment ref="A457" authorId="0" shapeId="0" xr:uid="{F89047AA-6644-3A49-918B-5D3BDF1FF16D}">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31AD9E3A-019C-104D-96C6-8AF595E34D3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459" authorId="0" shapeId="0" xr:uid="{02541B41-331A-AE45-9A06-BD6ED4947241}">
      <text>
        <r>
          <rPr>
            <sz val="10"/>
            <color indexed="8"/>
            <rFont val="Calibri"/>
            <family val="2"/>
          </rPr>
          <t>======
ID#AAAAWbwqq78
    (2022-03-02 22:40:23)
Canales utilizados y su efectividad, flujo de información necesaria para el desarrollo de las operaciones.</t>
        </r>
      </text>
    </comment>
    <comment ref="A460" authorId="0" shapeId="0" xr:uid="{ED4F86A4-138F-B746-B104-980CDC45BD70}">
      <text>
        <r>
          <rPr>
            <sz val="10"/>
            <color indexed="8"/>
            <rFont val="Calibri"/>
            <family val="2"/>
          </rPr>
          <t>======
ID#AAAAWbwqqKQ
    (2022-03-02 22:40:22)
Presupuesto de funcionamiento, recursos de inversión, infraestructura, capacidad instalada.</t>
        </r>
      </text>
    </comment>
    <comment ref="A461" authorId="0" shapeId="0" xr:uid="{5648E316-FE03-AD47-B815-D24A79CE4401}">
      <text>
        <r>
          <rPr>
            <sz val="10"/>
            <color indexed="8"/>
            <rFont val="Calibri"/>
            <family val="2"/>
          </rPr>
          <t>======
ID#AAAAWbwqqKg
    (2022-03-02 22:40:22)
Otro Factor interno no identificado en el listado pero que puede estar presente en el contexto.</t>
        </r>
      </text>
    </comment>
    <comment ref="B463" authorId="0" shapeId="0" xr:uid="{A918B70C-C645-B046-A1EF-CC9EFCA55A62}">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463" authorId="0" shapeId="0" xr:uid="{998E5764-35D8-5446-BFE7-5A9828BFD7D0}">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464" authorId="0" shapeId="0" xr:uid="{4D66EADE-16F9-9A4B-AFD0-50A7E30C58E5}">
      <text>
        <r>
          <rPr>
            <sz val="10"/>
            <color indexed="8"/>
            <rFont val="Calibri"/>
            <family val="2"/>
          </rPr>
          <t>======
ID#AAAAWbwqqPc
    (2022-03-02 22:40:22)
Claridad en la descripción del alcance y objetivo del proceso.</t>
        </r>
      </text>
    </comment>
    <comment ref="A465" authorId="0" shapeId="0" xr:uid="{399B0A41-3B57-FD46-A0F4-3605E73A4D2B}">
      <text>
        <r>
          <rPr>
            <sz val="10"/>
            <color indexed="8"/>
            <rFont val="Calibri"/>
            <family val="2"/>
          </rPr>
          <t>======
ID#AAAAWbwqqzU
    (2022-03-02 22:40:23)
Relación precisa con otros procesos en cuanto a insumos, proveedores, productos, usuarios o clientes.</t>
        </r>
      </text>
    </comment>
    <comment ref="A466" authorId="0" shapeId="0" xr:uid="{F5012367-88E7-4040-B280-279EAF5D81D4}">
      <text>
        <r>
          <rPr>
            <sz val="10"/>
            <color indexed="8"/>
            <rFont val="Calibri"/>
            <family val="2"/>
          </rPr>
          <t>======
ID#AAAAWbwqqs4
    (2022-03-02 22:40:23)
Procesos que determinan lineamientos necesarios para el desarrollo de todos los procesos de la entidad.</t>
        </r>
      </text>
    </comment>
    <comment ref="A467" authorId="0" shapeId="0" xr:uid="{6AD3FF30-3352-6F4F-B00A-0F757B1765A7}">
      <text>
        <r>
          <rPr>
            <sz val="10"/>
            <color indexed="8"/>
            <rFont val="Calibri"/>
            <family val="2"/>
          </rPr>
          <t>======
ID#AAAAWbwqqq8
    (2022-03-02 22:40:22)
Pertinencia en los procedimientos que desarrollan los procesos.</t>
        </r>
      </text>
    </comment>
    <comment ref="A468" authorId="0" shapeId="0" xr:uid="{A042C6F3-7932-F042-8525-1F2D03FE3081}">
      <text>
        <r>
          <rPr>
            <sz val="10"/>
            <color indexed="8"/>
            <rFont val="Calibri"/>
            <family val="2"/>
          </rPr>
          <t>======
ID#AAAAWbwqqQU
    (2022-03-02 22:40:22)
Grado de autoridad y responsabilidad de los funcionarios frente al proceso.</t>
        </r>
      </text>
    </comment>
    <comment ref="A469" authorId="0" shapeId="0" xr:uid="{09FD69D2-1405-B841-B0B7-3E4D06A02FA6}">
      <text>
        <r>
          <rPr>
            <sz val="10"/>
            <color indexed="8"/>
            <rFont val="Calibri"/>
            <family val="2"/>
          </rPr>
          <t>======
ID#AAAAWbwqqW8
    (2022-03-02 22:40:22)
Efectividad en los flujos de información determinados en la interacción de los procesos.</t>
        </r>
      </text>
    </comment>
    <comment ref="A470" authorId="0" shapeId="0" xr:uid="{05F56899-DC7E-B34B-B5A9-AFB8E413A666}">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F2E3D696-7FB5-3546-9E7E-01FEA6795F01}">
      <text>
        <r>
          <rPr>
            <sz val="10"/>
            <color indexed="8"/>
            <rFont val="Calibri"/>
            <family val="2"/>
          </rPr>
          <t>======
ID#AAAAWbwqqoE
    (2022-03-02 22:40:22)
Otro Factor interno no identificado en el listado pero que puede estar presente en el contexto.</t>
        </r>
      </text>
    </comment>
    <comment ref="B473" authorId="0" shapeId="0" xr:uid="{C6D94363-23DF-6449-ABA7-A702CA826F1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473" authorId="0" shapeId="0" xr:uid="{0E7E0309-4323-F347-833A-9D62F2E3A302}">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474" authorId="0" shapeId="0" xr:uid="{77F0005B-5B26-D844-B19B-64F919115982}">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475" authorId="0" shapeId="0" xr:uid="{BCEFBA3C-C21C-214F-9B5C-670B8A3D268F}">
      <text>
        <r>
          <rPr>
            <sz val="10"/>
            <color indexed="8"/>
            <rFont val="Calibri"/>
            <family val="2"/>
          </rPr>
          <t>======
ID#AAAAWbwqqKo
    (2022-03-02 22:40:22)
Cambio de gobierno, legislación, políticas públicas, regulación, falta de continuidad de los programas establecidos.</t>
        </r>
      </text>
    </comment>
    <comment ref="A476" authorId="0" shapeId="0" xr:uid="{90EA0332-E898-1B4E-856D-ECEC7656642F}">
      <text>
        <r>
          <rPr>
            <sz val="10"/>
            <color indexed="8"/>
            <rFont val="Calibri"/>
            <family val="2"/>
          </rPr>
          <t>======
ID#AAAAWbwqqw4
    (2022-03-02 22:40:23)
Normatividad externa (leyes, decretos, ordenanzas y acuerdos), cambios legales y normativos que pueden afectar la misión y visión de la entidad.</t>
        </r>
      </text>
    </comment>
    <comment ref="A477" authorId="0" shapeId="0" xr:uid="{CA8327CE-DA0D-814B-9BCD-424D69BB6948}">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D7DC7B0B-5BE7-CC4A-B0D3-85ABD7099877}">
      <text>
        <r>
          <rPr>
            <sz val="10"/>
            <color indexed="8"/>
            <rFont val="Calibri"/>
            <family val="2"/>
          </rPr>
          <t>======
ID#AAAAWbwqq5M
    (2022-03-02 22:40:23)
Avances en tecnología, acceso a sistemas de información externos, gobierno en línea.</t>
        </r>
      </text>
    </comment>
    <comment ref="A479" authorId="0" shapeId="0" xr:uid="{CD08F833-016D-F84E-8DC0-537F49C98503}">
      <text>
        <r>
          <rPr>
            <sz val="10"/>
            <color indexed="8"/>
            <rFont val="Calibri"/>
            <family val="2"/>
          </rPr>
          <t>======
ID#AAAAWbwqqNM
    (2022-03-02 22:40:22)
Emisiones y residuos, energía, catástrofes naturales, desarrollo sostenible.</t>
        </r>
      </text>
    </comment>
    <comment ref="A480" authorId="0" shapeId="0" xr:uid="{DBB89A73-961F-EB4B-B92D-A10FBB735B4B}">
      <text>
        <r>
          <rPr>
            <sz val="10"/>
            <color indexed="8"/>
            <rFont val="Calibri"/>
            <family val="2"/>
          </rPr>
          <t>======
ID#AAAAWbwqqkg
    (2022-03-02 22:40:22)
Otro Factor interno no identificado en el listado pero que puede estar presente en el contexto.</t>
        </r>
      </text>
    </comment>
    <comment ref="A488" authorId="0" shapeId="0" xr:uid="{C2BB1A80-6161-A148-A206-F21D7A9C9A9B}">
      <text>
        <r>
          <rPr>
            <sz val="10"/>
            <color indexed="8"/>
            <rFont val="Calibri"/>
            <family val="2"/>
          </rPr>
          <t>======
ID#AAAAWbwqq00
    (2022-03-02 22:40:23)
Diligencie la DT Y AP
	-Nohora Isabel</t>
        </r>
      </text>
    </comment>
    <comment ref="B488" authorId="0" shapeId="0" xr:uid="{6C4BF7DA-1379-4949-87D8-BDFE8F38A10A}">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491" authorId="0" shapeId="0" xr:uid="{0A00A562-6E9D-5240-9ACF-40BEFC86E59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91" authorId="0" shapeId="0" xr:uid="{5BA66325-3AEC-6542-8C75-C7E8F07C9B2E}">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92" authorId="0" shapeId="0" xr:uid="{EF544D87-900B-B24E-BECB-729AF6663051}">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493" authorId="0" shapeId="0" xr:uid="{6C688738-3C9B-1648-95AF-A5A3D20FF96A}">
      <text>
        <r>
          <rPr>
            <sz val="10"/>
            <color indexed="8"/>
            <rFont val="Calibri"/>
            <family val="2"/>
          </rPr>
          <t>======
ID#AAAAWbwqqQs
    (2022-03-02 22:40:22)
Capacidad, diseño, ejecución, proveedores, entradas, salidas, gestión del conocimiento dentro de la entidad.</t>
        </r>
      </text>
    </comment>
    <comment ref="A494" authorId="0" shapeId="0" xr:uid="{3C8E20EB-17F4-144B-95E4-7F5EA4152478}">
      <text>
        <r>
          <rPr>
            <sz val="10"/>
            <color rgb="FF000000"/>
            <rFont val="Calibri"/>
            <family val="2"/>
          </rPr>
          <t xml:space="preserve">======
</t>
        </r>
        <r>
          <rPr>
            <sz val="10"/>
            <color rgb="FF000000"/>
            <rFont val="Calibri"/>
            <family val="2"/>
          </rPr>
          <t xml:space="preserve">ID#AAAAWbwqqjs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596372A6-067E-A34A-BE15-9AC63AF2FCFE}">
      <text>
        <r>
          <rPr>
            <sz val="10"/>
            <color rgb="FF000000"/>
            <rFont val="Calibri"/>
            <family val="2"/>
          </rPr>
          <t xml:space="preserve">======
</t>
        </r>
        <r>
          <rPr>
            <sz val="10"/>
            <color rgb="FF000000"/>
            <rFont val="Calibri"/>
            <family val="2"/>
          </rPr>
          <t xml:space="preserve">ID#AAAAWbwqq3A
</t>
        </r>
        <r>
          <rPr>
            <sz val="10"/>
            <color rgb="FF000000"/>
            <rFont val="Calibri"/>
            <family val="2"/>
          </rPr>
          <t xml:space="preserve">    (2022-03-02 22:40:23)
</t>
        </r>
        <r>
          <rPr>
            <sz val="10"/>
            <color rgb="FF000000"/>
            <rFont val="Calibri"/>
            <family val="2"/>
          </rPr>
          <t>Lineamientos en cuanto a la planeación estratégica de la entidad, estructura organizacional, seguimiento de las metas y objetivos institucionales, informes de gestión.</t>
        </r>
      </text>
    </comment>
    <comment ref="A496" authorId="0" shapeId="0" xr:uid="{B24DDFF6-9642-F645-9848-EA82C33388AF}">
      <text>
        <r>
          <rPr>
            <sz val="10"/>
            <color rgb="FF000000"/>
            <rFont val="Calibri"/>
            <family val="2"/>
          </rPr>
          <t xml:space="preserve">======
</t>
        </r>
        <r>
          <rPr>
            <sz val="10"/>
            <color rgb="FF000000"/>
            <rFont val="Calibri"/>
            <family val="2"/>
          </rPr>
          <t xml:space="preserve">ID#AAAAWbwqq78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497" authorId="0" shapeId="0" xr:uid="{95C4FCC3-8FEC-6B40-AF1E-BD0142AA5FCD}">
      <text>
        <r>
          <rPr>
            <sz val="10"/>
            <color rgb="FF000000"/>
            <rFont val="Calibri"/>
            <family val="2"/>
          </rPr>
          <t xml:space="preserve">======
</t>
        </r>
        <r>
          <rPr>
            <sz val="10"/>
            <color rgb="FF000000"/>
            <rFont val="Calibri"/>
            <family val="2"/>
          </rPr>
          <t xml:space="preserve">ID#AAAAWbwqqKQ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498" authorId="0" shapeId="0" xr:uid="{FE923803-EBE5-6C42-94E1-0D3E6CC043D7}">
      <text>
        <r>
          <rPr>
            <sz val="10"/>
            <color indexed="8"/>
            <rFont val="Calibri"/>
            <family val="2"/>
          </rPr>
          <t>======
ID#AAAAWbwqqKg
    (2022-03-02 22:40:22)
Otro Factor interno no identificado en el listado pero que puede estar presente en el contexto.</t>
        </r>
      </text>
    </comment>
    <comment ref="B500" authorId="0" shapeId="0" xr:uid="{9D2CF6CD-1EA9-0E4A-9004-0D2690799109}">
      <text>
        <r>
          <rPr>
            <sz val="10"/>
            <color rgb="FF000000"/>
            <rFont val="Calibri"/>
            <family val="2"/>
          </rPr>
          <t xml:space="preserve">======
</t>
        </r>
        <r>
          <rPr>
            <sz val="10"/>
            <color rgb="FF000000"/>
            <rFont val="Calibri"/>
            <family val="2"/>
          </rPr>
          <t xml:space="preserve">ID#AAAAWbwqqxc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500" authorId="0" shapeId="0" xr:uid="{50F471F1-4D36-874C-B626-ED67922A82AC}">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01" authorId="0" shapeId="0" xr:uid="{ED06177A-4CBD-D348-A7ED-6942C6A77D88}">
      <text>
        <r>
          <rPr>
            <sz val="10"/>
            <color indexed="8"/>
            <rFont val="Calibri"/>
            <family val="2"/>
          </rPr>
          <t>======
ID#AAAAWbwqqPc
    (2022-03-02 22:40:22)
Claridad en la descripción del alcance y objetivo del proceso.</t>
        </r>
      </text>
    </comment>
    <comment ref="A502" authorId="0" shapeId="0" xr:uid="{3B75054B-E54D-4E45-A5AB-5AD75FEA8962}">
      <text>
        <r>
          <rPr>
            <sz val="10"/>
            <color indexed="8"/>
            <rFont val="Calibri"/>
            <family val="2"/>
          </rPr>
          <t>======
ID#AAAAWbwqqzU
    (2022-03-02 22:40:23)
Relación precisa con otros procesos en cuanto a insumos, proveedores, productos, usuarios o clientes.</t>
        </r>
      </text>
    </comment>
    <comment ref="A503" authorId="0" shapeId="0" xr:uid="{1D890868-9951-8244-A6D7-F3D8D0DADDCD}">
      <text>
        <r>
          <rPr>
            <sz val="10"/>
            <color indexed="8"/>
            <rFont val="Calibri"/>
            <family val="2"/>
          </rPr>
          <t>======
ID#AAAAWbwqqs4
    (2022-03-02 22:40:23)
Procesos que determinan lineamientos necesarios para el desarrollo de todos los procesos de la entidad.</t>
        </r>
      </text>
    </comment>
    <comment ref="A504" authorId="0" shapeId="0" xr:uid="{AA3627C2-5A7B-D549-8D78-16A11CE0C261}">
      <text>
        <r>
          <rPr>
            <sz val="10"/>
            <color indexed="8"/>
            <rFont val="Calibri"/>
            <family val="2"/>
          </rPr>
          <t>======
ID#AAAAWbwqqq8
    (2022-03-02 22:40:22)
Pertinencia en los procedimientos que desarrollan los procesos.</t>
        </r>
      </text>
    </comment>
    <comment ref="A505" authorId="0" shapeId="0" xr:uid="{B283B01A-6FFF-CC48-8D58-0E084BC29A78}">
      <text>
        <r>
          <rPr>
            <sz val="10"/>
            <color indexed="8"/>
            <rFont val="Calibri"/>
            <family val="2"/>
          </rPr>
          <t>======
ID#AAAAWbwqqQU
    (2022-03-02 22:40:22)
Grado de autoridad y responsabilidad de los funcionarios frente al proceso.</t>
        </r>
      </text>
    </comment>
    <comment ref="A506" authorId="0" shapeId="0" xr:uid="{7CF5EE93-FA8A-F849-9DA0-F1813B074610}">
      <text>
        <r>
          <rPr>
            <sz val="10"/>
            <color rgb="FF000000"/>
            <rFont val="Calibri"/>
            <family val="2"/>
          </rPr>
          <t xml:space="preserve">======
</t>
        </r>
        <r>
          <rPr>
            <sz val="10"/>
            <color rgb="FF000000"/>
            <rFont val="Calibri"/>
            <family val="2"/>
          </rPr>
          <t xml:space="preserve">ID#AAAAWbwqqW8
</t>
        </r>
        <r>
          <rPr>
            <sz val="10"/>
            <color rgb="FF000000"/>
            <rFont val="Calibri"/>
            <family val="2"/>
          </rPr>
          <t xml:space="preserve">    (2022-03-02 22:40:22)
</t>
        </r>
        <r>
          <rPr>
            <sz val="10"/>
            <color rgb="FF000000"/>
            <rFont val="Calibri"/>
            <family val="2"/>
          </rPr>
          <t>Efectividad en los flujos de información determinados en la interacción de los procesos.</t>
        </r>
      </text>
    </comment>
    <comment ref="A507" authorId="0" shapeId="0" xr:uid="{F0B2E644-C693-4A42-8E2B-DC3B0B0AE03F}">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7BBD6DA8-6DF6-5F41-BFAA-A766B13AFCFE}">
      <text>
        <r>
          <rPr>
            <sz val="10"/>
            <color rgb="FF000000"/>
            <rFont val="Calibri"/>
            <family val="2"/>
          </rPr>
          <t xml:space="preserve">======
</t>
        </r>
        <r>
          <rPr>
            <sz val="10"/>
            <color rgb="FF000000"/>
            <rFont val="Calibri"/>
            <family val="2"/>
          </rPr>
          <t xml:space="preserve">ID#AAAAWbwqqoE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510" authorId="0" shapeId="0" xr:uid="{1E96D434-2A89-204F-B279-F265945E191F}">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510" authorId="0" shapeId="0" xr:uid="{B0C6C98D-C7F6-DE4F-AEB5-A358220CF776}">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11" authorId="0" shapeId="0" xr:uid="{7AD99A3A-E1D4-AE4D-8AFC-5A753029309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12" authorId="0" shapeId="0" xr:uid="{95485D0D-0AD8-114B-A36A-A5AFF17CD211}">
      <text>
        <r>
          <rPr>
            <sz val="10"/>
            <color rgb="FF000000"/>
            <rFont val="Calibri"/>
            <family val="2"/>
          </rPr>
          <t xml:space="preserve">======
</t>
        </r>
        <r>
          <rPr>
            <sz val="10"/>
            <color rgb="FF000000"/>
            <rFont val="Calibri"/>
            <family val="2"/>
          </rPr>
          <t xml:space="preserve">ID#AAAAWbwqqKo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513" authorId="0" shapeId="0" xr:uid="{500C17CF-4237-F943-8518-656C5FE13FAC}">
      <text>
        <r>
          <rPr>
            <sz val="10"/>
            <color indexed="8"/>
            <rFont val="Calibri"/>
            <family val="2"/>
          </rPr>
          <t>======
ID#AAAAWbwqqw4
    (2022-03-02 22:40:23)
Normatividad externa (leyes, decretos, ordenanzas y acuerdos), cambios legales y normativos que pueden afectar la misión y visión de la entidad.</t>
        </r>
      </text>
    </comment>
    <comment ref="A514" authorId="0" shapeId="0" xr:uid="{1A64A264-B497-794A-8E4F-485EA117A43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2376B189-B9EE-F144-92BC-AFE5037C8A65}">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516" authorId="0" shapeId="0" xr:uid="{12E8446F-B2ED-9E4E-8E32-CA186F284906}">
      <text>
        <r>
          <rPr>
            <sz val="10"/>
            <color indexed="8"/>
            <rFont val="Calibri"/>
            <family val="2"/>
          </rPr>
          <t>======
ID#AAAAWbwqqNM
    (2022-03-02 22:40:22)
Emisiones y residuos, energía, catástrofes naturales, desarrollo sostenible.</t>
        </r>
      </text>
    </comment>
    <comment ref="A517" authorId="0" shapeId="0" xr:uid="{2D889E48-FAAA-0147-BE20-4B16FDF68652}">
      <text>
        <r>
          <rPr>
            <sz val="10"/>
            <color indexed="8"/>
            <rFont val="Calibri"/>
            <family val="2"/>
          </rPr>
          <t>======
ID#AAAAWbwqqkg
    (2022-03-02 22:40:22)
Otro Factor interno no identificado en el listado pero que puede estar presente en el contexto.</t>
        </r>
      </text>
    </comment>
    <comment ref="A524" authorId="0" shapeId="0" xr:uid="{94A8DB23-91BE-914E-98A4-3C2AED543111}">
      <text>
        <r>
          <rPr>
            <sz val="10"/>
            <color indexed="8"/>
            <rFont val="Calibri"/>
            <family val="2"/>
          </rPr>
          <t>======
ID#AAAAWbwqq00
    (2022-03-02 22:40:23)
Diligencie la DT Y AP
	-Nohora Isabel</t>
        </r>
      </text>
    </comment>
    <comment ref="B524" authorId="0" shapeId="0" xr:uid="{5F35AF0F-D61D-0C47-842A-EF6E5A1E22C0}">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527" authorId="0" shapeId="0" xr:uid="{C209390B-7729-F647-A612-F159A310CC21}">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27" authorId="0" shapeId="0" xr:uid="{A50480E3-97BB-E549-8746-1781EC0DAB0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28" authorId="0" shapeId="0" xr:uid="{698418DF-5301-3449-8508-849973F4122C}">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529" authorId="0" shapeId="0" xr:uid="{83A2511A-20D7-2F49-9467-7723CC048311}">
      <text>
        <r>
          <rPr>
            <sz val="10"/>
            <color rgb="FF000000"/>
            <rFont val="Calibri"/>
            <family val="2"/>
          </rPr>
          <t xml:space="preserve">======
</t>
        </r>
        <r>
          <rPr>
            <sz val="10"/>
            <color rgb="FF000000"/>
            <rFont val="Calibri"/>
            <family val="2"/>
          </rPr>
          <t xml:space="preserve">ID#AAAAWbwqqQs
</t>
        </r>
        <r>
          <rPr>
            <sz val="10"/>
            <color rgb="FF000000"/>
            <rFont val="Calibri"/>
            <family val="2"/>
          </rPr>
          <t xml:space="preserve">    (2022-03-02 22:40:22)
</t>
        </r>
        <r>
          <rPr>
            <sz val="10"/>
            <color rgb="FF000000"/>
            <rFont val="Calibri"/>
            <family val="2"/>
          </rPr>
          <t>Capacidad, diseño, ejecución, proveedores, entradas, salidas, gestión del conocimiento dentro de la entidad.</t>
        </r>
      </text>
    </comment>
    <comment ref="A530" authorId="0" shapeId="0" xr:uid="{5A486B15-574F-5E49-BC17-89B70C8CEC55}">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1" authorId="0" shapeId="0" xr:uid="{B6085F38-9DE9-794B-847A-8170F5F30BD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32" authorId="0" shapeId="0" xr:uid="{DE82E148-99C4-6641-ADC4-C7BA7F8FF4CA}">
      <text>
        <r>
          <rPr>
            <sz val="10"/>
            <color indexed="8"/>
            <rFont val="Calibri"/>
            <family val="2"/>
          </rPr>
          <t>======
ID#AAAAWbwqq78
    (2022-03-02 22:40:23)
Canales utilizados y su efectividad, flujo de información necesaria para el desarrollo de las operaciones.</t>
        </r>
      </text>
    </comment>
    <comment ref="A533" authorId="0" shapeId="0" xr:uid="{2AF3C5CF-D7C5-414D-A006-86E8A394A8AA}">
      <text>
        <r>
          <rPr>
            <sz val="10"/>
            <color indexed="8"/>
            <rFont val="Calibri"/>
            <family val="2"/>
          </rPr>
          <t>======
ID#AAAAWbwqqKQ
    (2022-03-02 22:40:22)
Presupuesto de funcionamiento, recursos de inversión, infraestructura, capacidad instalada.</t>
        </r>
      </text>
    </comment>
    <comment ref="A534" authorId="0" shapeId="0" xr:uid="{1F17C6B8-4B2D-A64D-8A1D-DDE97B3E2790}">
      <text>
        <r>
          <rPr>
            <sz val="10"/>
            <color indexed="8"/>
            <rFont val="Calibri"/>
            <family val="2"/>
          </rPr>
          <t>======
ID#AAAAWbwqqKg
    (2022-03-02 22:40:22)
Otro Factor interno no identificado en el listado pero que puede estar presente en el contexto.</t>
        </r>
      </text>
    </comment>
    <comment ref="B536" authorId="0" shapeId="0" xr:uid="{D1598D36-F2A1-AC49-ACE9-A889375A410D}">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36" authorId="0" shapeId="0" xr:uid="{38BA11AB-3B57-BD47-87B6-B195EB49F46D}">
      <text>
        <r>
          <rPr>
            <sz val="10"/>
            <color rgb="FF000000"/>
            <rFont val="Calibri"/>
            <family val="2"/>
          </rPr>
          <t xml:space="preserve">======
</t>
        </r>
        <r>
          <rPr>
            <sz val="10"/>
            <color rgb="FF000000"/>
            <rFont val="Calibri"/>
            <family val="2"/>
          </rPr>
          <t xml:space="preserve">ID#AAAAWbwqqm8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537" authorId="0" shapeId="0" xr:uid="{CE5654C5-D4A6-A34F-ABDF-1C5E7284F479}">
      <text>
        <r>
          <rPr>
            <sz val="10"/>
            <color indexed="8"/>
            <rFont val="Calibri"/>
            <family val="2"/>
          </rPr>
          <t>======
ID#AAAAWbwqqPc
    (2022-03-02 22:40:22)
Claridad en la descripción del alcance y objetivo del proceso.</t>
        </r>
      </text>
    </comment>
    <comment ref="A538" authorId="0" shapeId="0" xr:uid="{684FE820-37AF-CD40-9A7B-69159273EF8A}">
      <text>
        <r>
          <rPr>
            <sz val="10"/>
            <color indexed="8"/>
            <rFont val="Calibri"/>
            <family val="2"/>
          </rPr>
          <t>======
ID#AAAAWbwqqzU
    (2022-03-02 22:40:23)
Relación precisa con otros procesos en cuanto a insumos, proveedores, productos, usuarios o clientes.</t>
        </r>
      </text>
    </comment>
    <comment ref="A539" authorId="0" shapeId="0" xr:uid="{269CD5CB-E433-454F-BCFB-145AEFBBA58C}">
      <text>
        <r>
          <rPr>
            <sz val="10"/>
            <color indexed="8"/>
            <rFont val="Calibri"/>
            <family val="2"/>
          </rPr>
          <t>======
ID#AAAAWbwqqs4
    (2022-03-02 22:40:23)
Procesos que determinan lineamientos necesarios para el desarrollo de todos los procesos de la entidad.</t>
        </r>
      </text>
    </comment>
    <comment ref="A540" authorId="0" shapeId="0" xr:uid="{E2E1E05B-62B0-5040-9E82-20964CC6C057}">
      <text>
        <r>
          <rPr>
            <sz val="10"/>
            <color indexed="8"/>
            <rFont val="Calibri"/>
            <family val="2"/>
          </rPr>
          <t>======
ID#AAAAWbwqqq8
    (2022-03-02 22:40:22)
Pertinencia en los procedimientos que desarrollan los procesos.</t>
        </r>
      </text>
    </comment>
    <comment ref="A541" authorId="0" shapeId="0" xr:uid="{BAC63A42-F850-684F-9B8D-FE580A871B0A}">
      <text>
        <r>
          <rPr>
            <sz val="10"/>
            <color indexed="8"/>
            <rFont val="Calibri"/>
            <family val="2"/>
          </rPr>
          <t>======
ID#AAAAWbwqqQU
    (2022-03-02 22:40:22)
Grado de autoridad y responsabilidad de los funcionarios frente al proceso.</t>
        </r>
      </text>
    </comment>
    <comment ref="A542" authorId="0" shapeId="0" xr:uid="{D63ECD0C-CC4A-7745-9C63-9E999E1EEBD0}">
      <text>
        <r>
          <rPr>
            <sz val="10"/>
            <color indexed="8"/>
            <rFont val="Calibri"/>
            <family val="2"/>
          </rPr>
          <t>======
ID#AAAAWbwqqW8
    (2022-03-02 22:40:22)
Efectividad en los flujos de información determinados en la interacción de los procesos.</t>
        </r>
      </text>
    </comment>
    <comment ref="A543" authorId="0" shapeId="0" xr:uid="{43464352-D64D-D547-BA7A-E3439EBD36D1}">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4" authorId="0" shapeId="0" xr:uid="{87552041-A620-E540-B793-1FE255A4164A}">
      <text>
        <r>
          <rPr>
            <sz val="10"/>
            <color indexed="8"/>
            <rFont val="Calibri"/>
            <family val="2"/>
          </rPr>
          <t>======
ID#AAAAWbwqqoE
    (2022-03-02 22:40:22)
Otro Factor interno no identificado en el listado pero que puede estar presente en el contexto.</t>
        </r>
      </text>
    </comment>
    <comment ref="B546" authorId="0" shapeId="0" xr:uid="{E3E529DA-1C2D-AC43-9B07-DEC0851749A5}">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46" authorId="0" shapeId="0" xr:uid="{88A01264-3A38-EA41-A314-F925007D499A}">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47" authorId="0" shapeId="0" xr:uid="{ADC925C5-A7BB-4449-8B0D-6B0357311DE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48" authorId="0" shapeId="0" xr:uid="{FE797ECE-46E8-084E-878D-BFE9A1BDDD7F}">
      <text>
        <r>
          <rPr>
            <sz val="10"/>
            <color indexed="8"/>
            <rFont val="Calibri"/>
            <family val="2"/>
          </rPr>
          <t>======
ID#AAAAWbwqqKo
    (2022-03-02 22:40:22)
Cambio de gobierno, legislación, políticas públicas, regulación, falta de continuidad de los programas establecidos.</t>
        </r>
      </text>
    </comment>
    <comment ref="A549" authorId="0" shapeId="0" xr:uid="{279FCB72-FA11-4F4C-96B5-64826F84516F}">
      <text>
        <r>
          <rPr>
            <sz val="10"/>
            <color rgb="FF000000"/>
            <rFont val="Calibri"/>
            <family val="2"/>
          </rPr>
          <t xml:space="preserve">======
</t>
        </r>
        <r>
          <rPr>
            <sz val="10"/>
            <color rgb="FF000000"/>
            <rFont val="Calibri"/>
            <family val="2"/>
          </rPr>
          <t xml:space="preserve">ID#AAAAWbwqqw4
</t>
        </r>
        <r>
          <rPr>
            <sz val="10"/>
            <color rgb="FF000000"/>
            <rFont val="Calibri"/>
            <family val="2"/>
          </rPr>
          <t xml:space="preserve">    (2022-03-02 22:40:23)
</t>
        </r>
        <r>
          <rPr>
            <sz val="10"/>
            <color rgb="FF000000"/>
            <rFont val="Calibri"/>
            <family val="2"/>
          </rPr>
          <t>Normatividad externa (leyes, decretos, ordenanzas y acuerdos), cambios legales y normativos que pueden afectar la misión y visión de la entidad.</t>
        </r>
      </text>
    </comment>
    <comment ref="A550" authorId="0" shapeId="0" xr:uid="{961F5281-FACA-3444-9CBA-67FF00B811DF}">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1" authorId="0" shapeId="0" xr:uid="{19409F36-33B2-D340-B002-82C4B114C751}">
      <text>
        <r>
          <rPr>
            <sz val="10"/>
            <color indexed="8"/>
            <rFont val="Calibri"/>
            <family val="2"/>
          </rPr>
          <t>======
ID#AAAAWbwqq5M
    (2022-03-02 22:40:23)
Avances en tecnología, acceso a sistemas de información externos, gobierno en línea.</t>
        </r>
      </text>
    </comment>
    <comment ref="A552" authorId="0" shapeId="0" xr:uid="{A0F49F5D-445E-2143-A1E0-625414B427E6}">
      <text>
        <r>
          <rPr>
            <sz val="10"/>
            <color indexed="8"/>
            <rFont val="Calibri"/>
            <family val="2"/>
          </rPr>
          <t>======
ID#AAAAWbwqqNM
    (2022-03-02 22:40:22)
Emisiones y residuos, energía, catástrofes naturales, desarrollo sostenible.</t>
        </r>
      </text>
    </comment>
    <comment ref="A553" authorId="0" shapeId="0" xr:uid="{EA407F86-4049-D44D-9F0B-4C15A94C1DFB}">
      <text>
        <r>
          <rPr>
            <sz val="10"/>
            <color indexed="8"/>
            <rFont val="Calibri"/>
            <family val="2"/>
          </rPr>
          <t>======
ID#AAAAWbwqqkg
    (2022-03-02 22:40:22)
Otro Factor interno no identificado en el listado pero que puede estar presente en el contexto.</t>
        </r>
      </text>
    </comment>
    <comment ref="A561" authorId="0" shapeId="0" xr:uid="{1203FA69-513D-0A4C-80D9-527A97830859}">
      <text>
        <r>
          <rPr>
            <sz val="10"/>
            <color indexed="8"/>
            <rFont val="Calibri"/>
            <family val="2"/>
          </rPr>
          <t>======
ID#AAAAWbwqq00
    (2022-03-02 22:40:23)
Diligencie la DT Y AP
	-Nohora Isabel</t>
        </r>
      </text>
    </comment>
    <comment ref="B561" authorId="0" shapeId="0" xr:uid="{26108FAF-8340-044F-97EE-9F6BBA6D5AE0}">
      <text>
        <r>
          <rPr>
            <sz val="10"/>
            <color indexed="8"/>
            <rFont val="Calibri"/>
            <family val="2"/>
          </rPr>
          <t>======
ID#AAAAWbwqqWM
    (2022-03-02 22:40:22)
Diligencia solo para las DT y AP</t>
        </r>
      </text>
    </comment>
    <comment ref="B564" authorId="0" shapeId="0" xr:uid="{70C69DD6-8DE6-C543-B32E-01EA25063809}">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64" authorId="0" shapeId="0" xr:uid="{C3875A40-D828-894C-80EC-6F1A97EBCE7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65" authorId="0" shapeId="0" xr:uid="{EA9DCC06-E19B-D945-BA76-797C69069544}">
      <text>
        <r>
          <rPr>
            <sz val="10"/>
            <color indexed="8"/>
            <rFont val="Calibri"/>
            <family val="2"/>
          </rPr>
          <t>======
ID#AAAAWbwqqQ0
    (2022-03-02 22:40:22)
Competencia del personal, disponibilidad del personal, seguridad y salud ocupacional.</t>
        </r>
      </text>
    </comment>
    <comment ref="A566" authorId="0" shapeId="0" xr:uid="{EF336ED7-15CA-3440-9261-65DBD4CB993B}">
      <text>
        <r>
          <rPr>
            <sz val="10"/>
            <color indexed="8"/>
            <rFont val="Calibri"/>
            <family val="2"/>
          </rPr>
          <t>======
ID#AAAAWbwqqQs
    (2022-03-02 22:40:22)
Capacidad, diseño, ejecución, proveedores, entradas, salidas, gestión del conocimiento dentro de la entidad.</t>
        </r>
      </text>
    </comment>
    <comment ref="A567" authorId="0" shapeId="0" xr:uid="{A3CE87DB-A1C3-924C-A965-2FA101ACA2A1}">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8" authorId="0" shapeId="0" xr:uid="{0C78BFB7-AB62-434D-92BA-F9BC19FA5851}">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69" authorId="0" shapeId="0" xr:uid="{96A099D7-4F3C-9148-9435-FD492A65B8A5}">
      <text>
        <r>
          <rPr>
            <sz val="10"/>
            <color indexed="8"/>
            <rFont val="Calibri"/>
            <family val="2"/>
          </rPr>
          <t>======
ID#AAAAWbwqq78
    (2022-03-02 22:40:23)
Canales utilizados y su efectividad, flujo de información necesaria para el desarrollo de las operaciones.</t>
        </r>
      </text>
    </comment>
    <comment ref="A570" authorId="0" shapeId="0" xr:uid="{0BAF0096-BB90-ED4A-BDDB-2E31F29F6466}">
      <text>
        <r>
          <rPr>
            <sz val="10"/>
            <color indexed="8"/>
            <rFont val="Calibri"/>
            <family val="2"/>
          </rPr>
          <t>======
ID#AAAAWbwqqKQ
    (2022-03-02 22:40:22)
Presupuesto de funcionamiento, recursos de inversión, infraestructura, capacidad instalada.</t>
        </r>
      </text>
    </comment>
    <comment ref="A571" authorId="0" shapeId="0" xr:uid="{7E5BC73F-9F6C-A341-94EE-B331B7DAF39C}">
      <text>
        <r>
          <rPr>
            <sz val="10"/>
            <color indexed="8"/>
            <rFont val="Calibri"/>
            <family val="2"/>
          </rPr>
          <t>======
ID#AAAAWbwqqKg
    (2022-03-02 22:40:22)
Otro Factor interno no identificado en el listado pero que puede estar presente en el contexto.</t>
        </r>
      </text>
    </comment>
    <comment ref="B573" authorId="0" shapeId="0" xr:uid="{DCBB0825-FBA9-D54A-9641-B9E0C5937F4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73" authorId="0" shapeId="0" xr:uid="{8CEB6772-E089-A04C-8CE5-3B505B818447}">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74" authorId="0" shapeId="0" xr:uid="{A553B136-8706-B847-8985-4FA113A6DA64}">
      <text>
        <r>
          <rPr>
            <sz val="10"/>
            <color indexed="8"/>
            <rFont val="Calibri"/>
            <family val="2"/>
          </rPr>
          <t>======
ID#AAAAWbwqqPc
    (2022-03-02 22:40:22)
Claridad en la descripción del alcance y objetivo del proceso.</t>
        </r>
      </text>
    </comment>
    <comment ref="A575" authorId="0" shapeId="0" xr:uid="{751383AC-E51B-594F-9AAC-9C573F284FB2}">
      <text>
        <r>
          <rPr>
            <sz val="10"/>
            <color indexed="8"/>
            <rFont val="Calibri"/>
            <family val="2"/>
          </rPr>
          <t>======
ID#AAAAWbwqqzU
    (2022-03-02 22:40:23)
Relación precisa con otros procesos en cuanto a insumos, proveedores, productos, usuarios o clientes.</t>
        </r>
      </text>
    </comment>
    <comment ref="A576" authorId="0" shapeId="0" xr:uid="{FFBA2947-604E-2749-B4D3-57E820AEF5E2}">
      <text>
        <r>
          <rPr>
            <sz val="10"/>
            <color indexed="8"/>
            <rFont val="Calibri"/>
            <family val="2"/>
          </rPr>
          <t>======
ID#AAAAWbwqqs4
    (2022-03-02 22:40:23)
Procesos que determinan lineamientos necesarios para el desarrollo de todos los procesos de la entidad.</t>
        </r>
      </text>
    </comment>
    <comment ref="A577" authorId="0" shapeId="0" xr:uid="{E4D3E065-CCF2-4343-8045-28AACCD236E0}">
      <text>
        <r>
          <rPr>
            <sz val="10"/>
            <color indexed="8"/>
            <rFont val="Calibri"/>
            <family val="2"/>
          </rPr>
          <t>======
ID#AAAAWbwqqq8
    (2022-03-02 22:40:22)
Pertinencia en los procedimientos que desarrollan los procesos.</t>
        </r>
      </text>
    </comment>
    <comment ref="A578" authorId="0" shapeId="0" xr:uid="{CD74286F-E9EB-2F4F-B69C-7DF09D85F4C3}">
      <text>
        <r>
          <rPr>
            <sz val="10"/>
            <color indexed="8"/>
            <rFont val="Calibri"/>
            <family val="2"/>
          </rPr>
          <t>======
ID#AAAAWbwqqQU
    (2022-03-02 22:40:22)
Grado de autoridad y responsabilidad de los funcionarios frente al proceso.</t>
        </r>
      </text>
    </comment>
    <comment ref="A579" authorId="0" shapeId="0" xr:uid="{AAE56315-03E1-4345-A509-46230BC3218E}">
      <text>
        <r>
          <rPr>
            <sz val="10"/>
            <color indexed="8"/>
            <rFont val="Calibri"/>
            <family val="2"/>
          </rPr>
          <t>======
ID#AAAAWbwqqW8
    (2022-03-02 22:40:22)
Efectividad en los flujos de información determinados en la interacción de los procesos.</t>
        </r>
      </text>
    </comment>
    <comment ref="A580" authorId="0" shapeId="0" xr:uid="{F154ED11-FD5F-AC46-9737-7E78A22716EC}">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1" authorId="0" shapeId="0" xr:uid="{F0FE0FB5-C189-104A-8C8F-8012BF88797C}">
      <text>
        <r>
          <rPr>
            <sz val="10"/>
            <color indexed="8"/>
            <rFont val="Calibri"/>
            <family val="2"/>
          </rPr>
          <t>======
ID#AAAAWbwqqoE
    (2022-03-02 22:40:22)
Otro Factor interno no identificado en el listado pero que puede estar presente en el contexto.</t>
        </r>
      </text>
    </comment>
    <comment ref="B583" authorId="0" shapeId="0" xr:uid="{07C305CA-0AD2-C942-8FB6-44F0A64652A1}">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83" authorId="0" shapeId="0" xr:uid="{4776BFA6-DC8D-BD4F-ADB3-FE8BE3F1B6A8}">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84" authorId="0" shapeId="0" xr:uid="{36AE268D-A95C-B546-A6B1-B13ADC8732AD}">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85" authorId="0" shapeId="0" xr:uid="{DF15BF4E-DC06-5A49-9B5C-8AFD68E7FC8E}">
      <text>
        <r>
          <rPr>
            <sz val="10"/>
            <color indexed="8"/>
            <rFont val="Calibri"/>
            <family val="2"/>
          </rPr>
          <t>======
ID#AAAAWbwqqKo
    (2022-03-02 22:40:22)
Cambio de gobierno, legislación, políticas públicas, regulación, falta de continuidad de los programas establecidos.</t>
        </r>
      </text>
    </comment>
    <comment ref="A586" authorId="0" shapeId="0" xr:uid="{83905D91-BB10-A046-A8DC-CB330D66CE82}">
      <text>
        <r>
          <rPr>
            <sz val="10"/>
            <color indexed="8"/>
            <rFont val="Calibri"/>
            <family val="2"/>
          </rPr>
          <t>======
ID#AAAAWbwqqw4
    (2022-03-02 22:40:23)
Normatividad externa (leyes, decretos, ordenanzas y acuerdos), cambios legales y normativos que pueden afectar la misión y visión de la entidad.</t>
        </r>
      </text>
    </comment>
    <comment ref="A587" authorId="0" shapeId="0" xr:uid="{D0349D99-4B32-C54D-96CB-9C3409DA06A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88" authorId="0" shapeId="0" xr:uid="{A64A2EB4-BCE1-424D-B6A4-2F8973CFAE2C}">
      <text>
        <r>
          <rPr>
            <sz val="10"/>
            <color indexed="8"/>
            <rFont val="Calibri"/>
            <family val="2"/>
          </rPr>
          <t>======
ID#AAAAWbwqq5M
    (2022-03-02 22:40:23)
Avances en tecnología, acceso a sistemas de información externos, gobierno en línea.</t>
        </r>
      </text>
    </comment>
    <comment ref="A589" authorId="0" shapeId="0" xr:uid="{E6BA8E54-6A9C-B841-9EA3-C56AD533F433}">
      <text>
        <r>
          <rPr>
            <sz val="10"/>
            <color indexed="8"/>
            <rFont val="Calibri"/>
            <family val="2"/>
          </rPr>
          <t>======
ID#AAAAWbwqqNM
    (2022-03-02 22:40:22)
Emisiones y residuos, energía, catástrofes naturales, desarrollo sostenible.</t>
        </r>
      </text>
    </comment>
    <comment ref="A590" authorId="0" shapeId="0" xr:uid="{BA233F4E-2610-8946-8A90-981FAA0566CF}">
      <text>
        <r>
          <rPr>
            <sz val="10"/>
            <color indexed="8"/>
            <rFont val="Calibri"/>
            <family val="2"/>
          </rPr>
          <t>======
ID#AAAAWbwqqkg
    (2022-03-02 22:40:22)
Otro Factor interno no identificado en el listado pero que puede estar presente en el contexto.</t>
        </r>
      </text>
    </comment>
    <comment ref="A597" authorId="0" shapeId="0" xr:uid="{F98E9CB0-D653-D54E-BDBC-2A3776B2C90A}">
      <text>
        <r>
          <rPr>
            <sz val="10"/>
            <color indexed="8"/>
            <rFont val="Calibri"/>
            <family val="2"/>
          </rPr>
          <t>======
ID#AAAAWbwqq00
    (2022-03-02 22:40:23)
Diligencie la DT Y AP
	-Nohora Isabel</t>
        </r>
      </text>
    </comment>
    <comment ref="B597" authorId="0" shapeId="0" xr:uid="{369B6C20-2026-7742-B876-B55B415DC0A8}">
      <text>
        <r>
          <rPr>
            <sz val="10"/>
            <color indexed="8"/>
            <rFont val="Calibri"/>
            <family val="2"/>
          </rPr>
          <t>======
ID#AAAAWbwqqWM
    (2022-03-02 22:40:22)
Diligencia solo para las DT y AP</t>
        </r>
      </text>
    </comment>
    <comment ref="B600" authorId="0" shapeId="0" xr:uid="{DFAFE4D2-EA52-3141-90D5-AED36BEE1AC4}">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00" authorId="0" shapeId="0" xr:uid="{F43C24A7-C6F0-C248-8253-CC02EE9F36C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01" authorId="0" shapeId="0" xr:uid="{0C544331-6D75-7F44-B460-5C8F76EBFA73}">
      <text>
        <r>
          <rPr>
            <sz val="10"/>
            <color indexed="8"/>
            <rFont val="Calibri"/>
            <family val="2"/>
          </rPr>
          <t>======
ID#AAAAWbwqqQ0
    (2022-03-02 22:40:22)
Competencia del personal, disponibilidad del personal, seguridad y salud ocupacional.</t>
        </r>
      </text>
    </comment>
    <comment ref="A602" authorId="0" shapeId="0" xr:uid="{680E3ED9-1E0C-1943-A24E-3C633FB930BE}">
      <text>
        <r>
          <rPr>
            <sz val="10"/>
            <color indexed="8"/>
            <rFont val="Calibri"/>
            <family val="2"/>
          </rPr>
          <t>======
ID#AAAAWbwqqQs
    (2022-03-02 22:40:22)
Capacidad, diseño, ejecución, proveedores, entradas, salidas, gestión del conocimiento dentro de la entidad.</t>
        </r>
      </text>
    </comment>
    <comment ref="A603" authorId="0" shapeId="0" xr:uid="{B35A5F55-30ED-A242-ABC0-CA1E2CEB17F2}">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04" authorId="0" shapeId="0" xr:uid="{00552D87-99AA-1447-8685-4D18DD198962}">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05" authorId="0" shapeId="0" xr:uid="{7FF1B347-003B-A244-82DA-3D05972BB9A9}">
      <text>
        <r>
          <rPr>
            <sz val="10"/>
            <color indexed="8"/>
            <rFont val="Calibri"/>
            <family val="2"/>
          </rPr>
          <t>======
ID#AAAAWbwqq78
    (2022-03-02 22:40:23)
Canales utilizados y su efectividad, flujo de información necesaria para el desarrollo de las operaciones.</t>
        </r>
      </text>
    </comment>
    <comment ref="A606" authorId="0" shapeId="0" xr:uid="{00B964EB-9795-9C43-A21E-480A4C6F4A6B}">
      <text>
        <r>
          <rPr>
            <sz val="10"/>
            <color indexed="8"/>
            <rFont val="Calibri"/>
            <family val="2"/>
          </rPr>
          <t>======
ID#AAAAWbwqqKQ
    (2022-03-02 22:40:22)
Presupuesto de funcionamiento, recursos de inversión, infraestructura, capacidad instalada.</t>
        </r>
      </text>
    </comment>
    <comment ref="A607" authorId="0" shapeId="0" xr:uid="{09E6EE10-3BEA-374F-A421-648732F076E4}">
      <text>
        <r>
          <rPr>
            <sz val="10"/>
            <color indexed="8"/>
            <rFont val="Calibri"/>
            <family val="2"/>
          </rPr>
          <t>======
ID#AAAAWbwqqKg
    (2022-03-02 22:40:22)
Otro Factor interno no identificado en el listado pero que puede estar presente en el contexto.</t>
        </r>
      </text>
    </comment>
    <comment ref="B609" authorId="0" shapeId="0" xr:uid="{0AFDD18C-4C69-4D4E-9F9D-C08949E0F95E}">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09" authorId="0" shapeId="0" xr:uid="{5F5AB448-0B66-004F-A8A5-E93C8A997D6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10" authorId="0" shapeId="0" xr:uid="{FDD02155-027F-B14F-8FAD-F725D250483B}">
      <text>
        <r>
          <rPr>
            <sz val="10"/>
            <color indexed="8"/>
            <rFont val="Calibri"/>
            <family val="2"/>
          </rPr>
          <t>======
ID#AAAAWbwqqPc
    (2022-03-02 22:40:22)
Claridad en la descripción del alcance y objetivo del proceso.</t>
        </r>
      </text>
    </comment>
    <comment ref="A611" authorId="0" shapeId="0" xr:uid="{6593ACFE-6682-6F46-A63C-199085917886}">
      <text>
        <r>
          <rPr>
            <sz val="10"/>
            <color indexed="8"/>
            <rFont val="Calibri"/>
            <family val="2"/>
          </rPr>
          <t>======
ID#AAAAWbwqqzU
    (2022-03-02 22:40:23)
Relación precisa con otros procesos en cuanto a insumos, proveedores, productos, usuarios o clientes.</t>
        </r>
      </text>
    </comment>
    <comment ref="A612" authorId="0" shapeId="0" xr:uid="{4F7979BD-F731-7D42-BA0D-EF1946F3C88F}">
      <text>
        <r>
          <rPr>
            <sz val="10"/>
            <color indexed="8"/>
            <rFont val="Calibri"/>
            <family val="2"/>
          </rPr>
          <t>======
ID#AAAAWbwqqs4
    (2022-03-02 22:40:23)
Procesos que determinan lineamientos necesarios para el desarrollo de todos los procesos de la entidad.</t>
        </r>
      </text>
    </comment>
    <comment ref="A613" authorId="0" shapeId="0" xr:uid="{7D3798C4-B6B2-4B49-9DEB-C394C5653358}">
      <text>
        <r>
          <rPr>
            <sz val="10"/>
            <color indexed="8"/>
            <rFont val="Calibri"/>
            <family val="2"/>
          </rPr>
          <t>======
ID#AAAAWbwqqq8
    (2022-03-02 22:40:22)
Pertinencia en los procedimientos que desarrollan los procesos.</t>
        </r>
      </text>
    </comment>
    <comment ref="A614" authorId="0" shapeId="0" xr:uid="{B2D77AC3-A5B9-CB4F-8AC8-20C1572E29AF}">
      <text>
        <r>
          <rPr>
            <sz val="10"/>
            <color indexed="8"/>
            <rFont val="Calibri"/>
            <family val="2"/>
          </rPr>
          <t>======
ID#AAAAWbwqqQU
    (2022-03-02 22:40:22)
Grado de autoridad y responsabilidad de los funcionarios frente al proceso.</t>
        </r>
      </text>
    </comment>
    <comment ref="A615" authorId="0" shapeId="0" xr:uid="{4A5F8298-B8D4-4A45-9345-50D95A756B8A}">
      <text>
        <r>
          <rPr>
            <sz val="10"/>
            <color indexed="8"/>
            <rFont val="Calibri"/>
            <family val="2"/>
          </rPr>
          <t>======
ID#AAAAWbwqqW8
    (2022-03-02 22:40:22)
Efectividad en los flujos de información determinados en la interacción de los procesos.</t>
        </r>
      </text>
    </comment>
    <comment ref="A616" authorId="0" shapeId="0" xr:uid="{73AC1520-8CA0-6943-8552-8A9C562491A5}">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17" authorId="0" shapeId="0" xr:uid="{72F595D6-E76C-424E-AF11-CEF1B5B3C59E}">
      <text>
        <r>
          <rPr>
            <sz val="10"/>
            <color indexed="8"/>
            <rFont val="Calibri"/>
            <family val="2"/>
          </rPr>
          <t>======
ID#AAAAWbwqqoE
    (2022-03-02 22:40:22)
Otro Factor interno no identificado en el listado pero que puede estar presente en el contexto.</t>
        </r>
      </text>
    </comment>
    <comment ref="B619" authorId="0" shapeId="0" xr:uid="{CC0704FF-8E56-834A-94DD-59CFA31CC93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19" authorId="0" shapeId="0" xr:uid="{3784BDDA-3F6E-414B-8D58-2573D7A90B05}">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20" authorId="0" shapeId="0" xr:uid="{C5FFA96F-C5E0-1A4A-B71F-F2849F06A44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21" authorId="0" shapeId="0" xr:uid="{40FEC4BE-778C-F94E-A707-0325CA938CDA}">
      <text>
        <r>
          <rPr>
            <sz val="10"/>
            <color indexed="8"/>
            <rFont val="Calibri"/>
            <family val="2"/>
          </rPr>
          <t>======
ID#AAAAWbwqqKo
    (2022-03-02 22:40:22)
Cambio de gobierno, legislación, políticas públicas, regulación, falta de continuidad de los programas establecidos.</t>
        </r>
      </text>
    </comment>
    <comment ref="A622" authorId="0" shapeId="0" xr:uid="{00CF0A7C-C3F5-904D-B7A6-3F1C433AE3CA}">
      <text>
        <r>
          <rPr>
            <sz val="10"/>
            <color indexed="8"/>
            <rFont val="Calibri"/>
            <family val="2"/>
          </rPr>
          <t>======
ID#AAAAWbwqqw4
    (2022-03-02 22:40:23)
Normatividad externa (leyes, decretos, ordenanzas y acuerdos), cambios legales y normativos que pueden afectar la misión y visión de la entidad.</t>
        </r>
      </text>
    </comment>
    <comment ref="A623" authorId="0" shapeId="0" xr:uid="{99462122-0EB3-7547-8319-B2CA09363EE7}">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24" authorId="0" shapeId="0" xr:uid="{D2E8C101-F0F9-D749-985C-E687C5914A4E}">
      <text>
        <r>
          <rPr>
            <sz val="10"/>
            <color indexed="8"/>
            <rFont val="Calibri"/>
            <family val="2"/>
          </rPr>
          <t>======
ID#AAAAWbwqq5M
    (2022-03-02 22:40:23)
Avances en tecnología, acceso a sistemas de información externos, gobierno en línea.</t>
        </r>
      </text>
    </comment>
    <comment ref="A625" authorId="0" shapeId="0" xr:uid="{366D46FF-A811-6A40-AE06-77116ED07CBF}">
      <text>
        <r>
          <rPr>
            <sz val="10"/>
            <color indexed="8"/>
            <rFont val="Calibri"/>
            <family val="2"/>
          </rPr>
          <t>======
ID#AAAAWbwqqNM
    (2022-03-02 22:40:22)
Emisiones y residuos, energía, catástrofes naturales, desarrollo sostenible.</t>
        </r>
      </text>
    </comment>
    <comment ref="A626" authorId="0" shapeId="0" xr:uid="{AEB875B5-AA02-5E46-AB12-6A4CAC7DCC40}">
      <text>
        <r>
          <rPr>
            <sz val="10"/>
            <color indexed="8"/>
            <rFont val="Calibri"/>
            <family val="2"/>
          </rPr>
          <t>======
ID#AAAAWbwqqkg
    (2022-03-02 22:40:22)
Otro Factor interno no identificado en el listado pero que puede estar presente en el contexto.</t>
        </r>
      </text>
    </comment>
    <comment ref="A633" authorId="0" shapeId="0" xr:uid="{47BD0F46-64B4-CD46-87C3-5E24CB5B8AA4}">
      <text>
        <r>
          <rPr>
            <sz val="10"/>
            <color indexed="8"/>
            <rFont val="Calibri"/>
            <family val="2"/>
          </rPr>
          <t>======
ID#AAAAWbwqq00
    (2022-03-02 22:40:23)
Diligencie la DT Y AP
	-Nohora Isabel</t>
        </r>
      </text>
    </comment>
    <comment ref="B633" authorId="0" shapeId="0" xr:uid="{224CCF44-432B-D54F-909E-B40D9456EB3C}">
      <text>
        <r>
          <rPr>
            <sz val="10"/>
            <color indexed="8"/>
            <rFont val="Calibri"/>
            <family val="2"/>
          </rPr>
          <t>======
ID#AAAAWbwqqWM
    (2022-03-02 22:40:22)
Diligencia solo para las DT y AP</t>
        </r>
      </text>
    </comment>
    <comment ref="B636" authorId="0" shapeId="0" xr:uid="{354B3590-C3B6-FA4D-B781-6AE27C747180}">
      <text>
        <r>
          <rPr>
            <sz val="10"/>
            <color rgb="FF000000"/>
            <rFont val="Calibri"/>
            <family val="2"/>
          </rPr>
          <t xml:space="preserve">======
</t>
        </r>
        <r>
          <rPr>
            <sz val="10"/>
            <color rgb="FF000000"/>
            <rFont val="Calibri"/>
            <family val="2"/>
          </rPr>
          <t xml:space="preserve">ID#AAAAWbwqq5c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636" authorId="0" shapeId="0" xr:uid="{F1A2BA3A-D3B9-3942-8EE8-2C3B5752174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37" authorId="0" shapeId="0" xr:uid="{6B743AA0-F47C-C444-A5B1-242978DFF454}">
      <text>
        <r>
          <rPr>
            <sz val="10"/>
            <color indexed="8"/>
            <rFont val="Calibri"/>
            <family val="2"/>
          </rPr>
          <t>======
ID#AAAAWbwqqQ0
    (2022-03-02 22:40:22)
Competencia del personal, disponibilidad del personal, seguridad y salud ocupacional.</t>
        </r>
      </text>
    </comment>
    <comment ref="A638" authorId="0" shapeId="0" xr:uid="{18E5ABC2-3410-9540-B2FF-2D8C01D56463}">
      <text>
        <r>
          <rPr>
            <sz val="10"/>
            <color indexed="8"/>
            <rFont val="Calibri"/>
            <family val="2"/>
          </rPr>
          <t>======
ID#AAAAWbwqqQs
    (2022-03-02 22:40:22)
Capacidad, diseño, ejecución, proveedores, entradas, salidas, gestión del conocimiento dentro de la entidad.</t>
        </r>
      </text>
    </comment>
    <comment ref="A639" authorId="0" shapeId="0" xr:uid="{1F57EC9D-EFFE-D547-9C2D-DA96BFA3F223}">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0" authorId="0" shapeId="0" xr:uid="{33CB785E-07B2-A24F-8B48-D3902F6EC834}">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41" authorId="0" shapeId="0" xr:uid="{DF7157D7-02C0-4F4C-82C5-1F3542EED63D}">
      <text>
        <r>
          <rPr>
            <sz val="10"/>
            <color indexed="8"/>
            <rFont val="Calibri"/>
            <family val="2"/>
          </rPr>
          <t>======
ID#AAAAWbwqq78
    (2022-03-02 22:40:23)
Canales utilizados y su efectividad, flujo de información necesaria para el desarrollo de las operaciones.</t>
        </r>
      </text>
    </comment>
    <comment ref="A642" authorId="0" shapeId="0" xr:uid="{1F4B902C-FB7E-C642-9F4B-756820D3AFD6}">
      <text>
        <r>
          <rPr>
            <sz val="10"/>
            <color indexed="8"/>
            <rFont val="Calibri"/>
            <family val="2"/>
          </rPr>
          <t>======
ID#AAAAWbwqqKQ
    (2022-03-02 22:40:22)
Presupuesto de funcionamiento, recursos de inversión, infraestructura, capacidad instalada.</t>
        </r>
      </text>
    </comment>
    <comment ref="A643" authorId="0" shapeId="0" xr:uid="{32E4E7C7-75F9-1C49-AA5C-E5A933F21C7B}">
      <text>
        <r>
          <rPr>
            <sz val="10"/>
            <color rgb="FF000000"/>
            <rFont val="Calibri"/>
            <family val="2"/>
          </rPr>
          <t xml:space="preserve">======
</t>
        </r>
        <r>
          <rPr>
            <sz val="10"/>
            <color rgb="FF000000"/>
            <rFont val="Calibri"/>
            <family val="2"/>
          </rPr>
          <t xml:space="preserve">ID#AAAAWbwqqKg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645" authorId="0" shapeId="0" xr:uid="{18A6AFF5-A4D2-B544-AF69-C5AE0FD8B57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45" authorId="0" shapeId="0" xr:uid="{B12BB3E1-7345-AA42-BC4D-132A85EECF2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46" authorId="0" shapeId="0" xr:uid="{77C9450C-1CF9-C04B-AE89-C31B51BDCAF6}">
      <text>
        <r>
          <rPr>
            <sz val="10"/>
            <color indexed="8"/>
            <rFont val="Calibri"/>
            <family val="2"/>
          </rPr>
          <t>======
ID#AAAAWbwqqPc
    (2022-03-02 22:40:22)
Claridad en la descripción del alcance y objetivo del proceso.</t>
        </r>
      </text>
    </comment>
    <comment ref="A647" authorId="0" shapeId="0" xr:uid="{807DDD2F-93EC-BB42-BC40-B1F91F315FFE}">
      <text>
        <r>
          <rPr>
            <sz val="10"/>
            <color rgb="FF000000"/>
            <rFont val="Calibri"/>
            <family val="2"/>
          </rPr>
          <t xml:space="preserve">======
</t>
        </r>
        <r>
          <rPr>
            <sz val="10"/>
            <color rgb="FF000000"/>
            <rFont val="Calibri"/>
            <family val="2"/>
          </rPr>
          <t xml:space="preserve">ID#AAAAWbwqqzU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648" authorId="0" shapeId="0" xr:uid="{72A1DB74-2749-0942-A9DD-423B9A7C9D27}">
      <text>
        <r>
          <rPr>
            <sz val="10"/>
            <color indexed="8"/>
            <rFont val="Calibri"/>
            <family val="2"/>
          </rPr>
          <t>======
ID#AAAAWbwqqs4
    (2022-03-02 22:40:23)
Procesos que determinan lineamientos necesarios para el desarrollo de todos los procesos de la entidad.</t>
        </r>
      </text>
    </comment>
    <comment ref="A649" authorId="0" shapeId="0" xr:uid="{D9F61B80-7D5A-1545-B95F-BDC2D6A3AEF3}">
      <text>
        <r>
          <rPr>
            <sz val="10"/>
            <color indexed="8"/>
            <rFont val="Calibri"/>
            <family val="2"/>
          </rPr>
          <t>======
ID#AAAAWbwqqq8
    (2022-03-02 22:40:22)
Pertinencia en los procedimientos que desarrollan los procesos.</t>
        </r>
      </text>
    </comment>
    <comment ref="A650" authorId="0" shapeId="0" xr:uid="{F89F89C0-3223-354E-80AD-D8486384A82C}">
      <text>
        <r>
          <rPr>
            <sz val="10"/>
            <color indexed="8"/>
            <rFont val="Calibri"/>
            <family val="2"/>
          </rPr>
          <t>======
ID#AAAAWbwqqQU
    (2022-03-02 22:40:22)
Grado de autoridad y responsabilidad de los funcionarios frente al proceso.</t>
        </r>
      </text>
    </comment>
    <comment ref="A651" authorId="0" shapeId="0" xr:uid="{0F680512-EBD7-504E-AE14-122F66F0FE4F}">
      <text>
        <r>
          <rPr>
            <sz val="10"/>
            <color indexed="8"/>
            <rFont val="Calibri"/>
            <family val="2"/>
          </rPr>
          <t>======
ID#AAAAWbwqqW8
    (2022-03-02 22:40:22)
Efectividad en los flujos de información determinados en la interacción de los procesos.</t>
        </r>
      </text>
    </comment>
    <comment ref="A652" authorId="0" shapeId="0" xr:uid="{A83A6A4D-25B7-0641-A116-6ECB04C56080}">
      <text>
        <r>
          <rPr>
            <sz val="10"/>
            <color rgb="FF000000"/>
            <rFont val="Calibri"/>
            <family val="2"/>
          </rPr>
          <t xml:space="preserve">======
</t>
        </r>
        <r>
          <rPr>
            <sz val="10"/>
            <color rgb="FF000000"/>
            <rFont val="Calibri"/>
            <family val="2"/>
          </rPr>
          <t xml:space="preserve">ID#AAAAWbwqqMA
</t>
        </r>
        <r>
          <rPr>
            <sz val="10"/>
            <color rgb="FF000000"/>
            <rFont val="Calibri"/>
            <family val="2"/>
          </rPr>
          <t xml:space="preserve">Microsoft Office User    (2022-03-02 22:40:22)
</t>
        </r>
        <r>
          <rPr>
            <sz val="10"/>
            <color rgb="FF000000"/>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3" authorId="0" shapeId="0" xr:uid="{FB90BB35-863B-D04A-AE64-7B788A9B3F25}">
      <text>
        <r>
          <rPr>
            <sz val="10"/>
            <color indexed="8"/>
            <rFont val="Calibri"/>
            <family val="2"/>
          </rPr>
          <t>======
ID#AAAAWbwqqoE
    (2022-03-02 22:40:22)
Otro Factor interno no identificado en el listado pero que puede estar presente en el contexto.</t>
        </r>
      </text>
    </comment>
    <comment ref="B655" authorId="0" shapeId="0" xr:uid="{0C00CB5F-3856-5546-AAF3-31C71B83F6B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55" authorId="0" shapeId="0" xr:uid="{27E1A681-086F-C347-BE32-31BA47084D8E}">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56" authorId="0" shapeId="0" xr:uid="{F83F2648-F390-A440-8D42-168177490DC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57" authorId="0" shapeId="0" xr:uid="{1486C967-64CF-3545-A924-71EB63EAECA9}">
      <text>
        <r>
          <rPr>
            <sz val="10"/>
            <color indexed="8"/>
            <rFont val="Calibri"/>
            <family val="2"/>
          </rPr>
          <t>======
ID#AAAAWbwqqKo
    (2022-03-02 22:40:22)
Cambio de gobierno, legislación, políticas públicas, regulación, falta de continuidad de los programas establecidos.</t>
        </r>
      </text>
    </comment>
    <comment ref="A658" authorId="0" shapeId="0" xr:uid="{10E85528-3413-FD42-B568-4C0A4AD5D3CE}">
      <text>
        <r>
          <rPr>
            <sz val="10"/>
            <color indexed="8"/>
            <rFont val="Calibri"/>
            <family val="2"/>
          </rPr>
          <t>======
ID#AAAAWbwqqw4
    (2022-03-02 22:40:23)
Normatividad externa (leyes, decretos, ordenanzas y acuerdos), cambios legales y normativos que pueden afectar la misión y visión de la entidad.</t>
        </r>
      </text>
    </comment>
    <comment ref="A659" authorId="0" shapeId="0" xr:uid="{E5ACA81F-FB7C-CE40-BDDF-9B251111FFCD}">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60" authorId="0" shapeId="0" xr:uid="{05097E9A-DACA-9646-A177-8EAE2C1A30D6}">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661" authorId="0" shapeId="0" xr:uid="{582A8E6D-933B-1F46-868E-A6AAF8B99B02}">
      <text>
        <r>
          <rPr>
            <sz val="10"/>
            <color indexed="8"/>
            <rFont val="Calibri"/>
            <family val="2"/>
          </rPr>
          <t>======
ID#AAAAWbwqqNM
    (2022-03-02 22:40:22)
Emisiones y residuos, energía, catástrofes naturales, desarrollo sostenible.</t>
        </r>
      </text>
    </comment>
    <comment ref="A662" authorId="0" shapeId="0" xr:uid="{2B7F79E3-9B7A-1E48-97E9-C2FB9A3DA210}">
      <text>
        <r>
          <rPr>
            <sz val="10"/>
            <color indexed="8"/>
            <rFont val="Calibri"/>
            <family val="2"/>
          </rPr>
          <t>======
ID#AAAAWbwqqkg
    (2022-03-02 22:40:22)
Otro Factor interno no identificado en el listado pero que puede estar presente en el contexto.</t>
        </r>
      </text>
    </comment>
    <comment ref="A668" authorId="0" shapeId="0" xr:uid="{0A864242-D200-964A-9CBB-8D7BF9DC1B8D}">
      <text>
        <r>
          <rPr>
            <sz val="10"/>
            <color indexed="8"/>
            <rFont val="Calibri"/>
            <family val="2"/>
          </rPr>
          <t>======
ID#AAAAWbwqq00
    (2022-03-02 22:40:23)
Diligencie la DT Y AP
	-Nohora Isabel</t>
        </r>
      </text>
    </comment>
    <comment ref="B668" authorId="0" shapeId="0" xr:uid="{50AB723C-7442-D640-B9BF-D43A93FE4EF2}">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671" authorId="0" shapeId="0" xr:uid="{10FEF498-899E-C04D-A369-FD113D4AE13A}">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71" authorId="0" shapeId="0" xr:uid="{AE89D844-3D7F-FE4B-9DEA-754AF5747847}">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72" authorId="0" shapeId="0" xr:uid="{E8448FFB-1F6B-5742-9593-40B1746492BF}">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673" authorId="0" shapeId="0" xr:uid="{712100A3-D47D-904B-9A99-6275C03D520C}">
      <text>
        <r>
          <rPr>
            <sz val="10"/>
            <color indexed="8"/>
            <rFont val="Calibri"/>
            <family val="2"/>
          </rPr>
          <t>======
ID#AAAAWbwqqQs
    (2022-03-02 22:40:22)
Capacidad, diseño, ejecución, proveedores, entradas, salidas, gestión del conocimiento dentro de la entidad.</t>
        </r>
      </text>
    </comment>
    <comment ref="A674" authorId="0" shapeId="0" xr:uid="{702EE1DD-517A-4C49-865F-6A896B6061A0}">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5" authorId="0" shapeId="0" xr:uid="{6F83B499-8080-4B4A-AD4F-098513DD49F7}">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76" authorId="0" shapeId="0" xr:uid="{E61C8426-FFD5-8747-9548-54CE81A3A328}">
      <text>
        <r>
          <rPr>
            <sz val="10"/>
            <color indexed="8"/>
            <rFont val="Calibri"/>
            <family val="2"/>
          </rPr>
          <t>======
ID#AAAAWbwqq78
    (2022-03-02 22:40:23)
Canales utilizados y su efectividad, flujo de información necesaria para el desarrollo de las operaciones.</t>
        </r>
      </text>
    </comment>
    <comment ref="A677" authorId="0" shapeId="0" xr:uid="{BB49CF5E-7DAF-1D4C-BBF6-1AC8AEB3D2B6}">
      <text>
        <r>
          <rPr>
            <sz val="10"/>
            <color indexed="8"/>
            <rFont val="Calibri"/>
            <family val="2"/>
          </rPr>
          <t>======
ID#AAAAWbwqqKQ
    (2022-03-02 22:40:22)
Presupuesto de funcionamiento, recursos de inversión, infraestructura, capacidad instalada.</t>
        </r>
      </text>
    </comment>
    <comment ref="A678" authorId="0" shapeId="0" xr:uid="{9C6860CB-82F5-544E-970F-F1B3D19FA595}">
      <text>
        <r>
          <rPr>
            <sz val="10"/>
            <color indexed="8"/>
            <rFont val="Calibri"/>
            <family val="2"/>
          </rPr>
          <t>======
ID#AAAAWbwqqKg
    (2022-03-02 22:40:22)
Otro Factor interno no identificado en el listado pero que puede estar presente en el contexto.</t>
        </r>
      </text>
    </comment>
    <comment ref="B680" authorId="0" shapeId="0" xr:uid="{4B1473A2-97D0-A143-879A-09A0BE19379A}">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80" authorId="0" shapeId="0" xr:uid="{CDC22C32-C617-AF4F-B69E-9CCE778F082F}">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81" authorId="0" shapeId="0" xr:uid="{649B94EC-181E-D445-9F7F-972657B50E70}">
      <text>
        <r>
          <rPr>
            <sz val="10"/>
            <color indexed="8"/>
            <rFont val="Calibri"/>
            <family val="2"/>
          </rPr>
          <t>======
ID#AAAAWbwqqPc
    (2022-03-02 22:40:22)
Claridad en la descripción del alcance y objetivo del proceso.</t>
        </r>
      </text>
    </comment>
    <comment ref="A682" authorId="0" shapeId="0" xr:uid="{435F0762-A01C-AA42-AD37-538A4D771EDB}">
      <text>
        <r>
          <rPr>
            <sz val="10"/>
            <color indexed="8"/>
            <rFont val="Calibri"/>
            <family val="2"/>
          </rPr>
          <t>======
ID#AAAAWbwqqzU
    (2022-03-02 22:40:23)
Relación precisa con otros procesos en cuanto a insumos, proveedores, productos, usuarios o clientes.</t>
        </r>
      </text>
    </comment>
    <comment ref="A683" authorId="0" shapeId="0" xr:uid="{DF494AA6-593D-8140-B683-A69D31C9AE8A}">
      <text>
        <r>
          <rPr>
            <sz val="10"/>
            <color indexed="8"/>
            <rFont val="Calibri"/>
            <family val="2"/>
          </rPr>
          <t>======
ID#AAAAWbwqqs4
    (2022-03-02 22:40:23)
Procesos que determinan lineamientos necesarios para el desarrollo de todos los procesos de la entidad.</t>
        </r>
      </text>
    </comment>
    <comment ref="A684" authorId="0" shapeId="0" xr:uid="{0E8775E7-C66E-FC4A-8D0E-B72003848619}">
      <text>
        <r>
          <rPr>
            <sz val="10"/>
            <color indexed="8"/>
            <rFont val="Calibri"/>
            <family val="2"/>
          </rPr>
          <t>======
ID#AAAAWbwqqq8
    (2022-03-02 22:40:22)
Pertinencia en los procedimientos que desarrollan los procesos.</t>
        </r>
      </text>
    </comment>
    <comment ref="A685" authorId="0" shapeId="0" xr:uid="{7B0031D7-FB9F-D948-9E54-236F1F7751EE}">
      <text>
        <r>
          <rPr>
            <sz val="10"/>
            <color indexed="8"/>
            <rFont val="Calibri"/>
            <family val="2"/>
          </rPr>
          <t>======
ID#AAAAWbwqqQU
    (2022-03-02 22:40:22)
Grado de autoridad y responsabilidad de los funcionarios frente al proceso.</t>
        </r>
      </text>
    </comment>
    <comment ref="A686" authorId="0" shapeId="0" xr:uid="{FF363BA3-D008-2D4B-9D0F-41051F34672C}">
      <text>
        <r>
          <rPr>
            <sz val="10"/>
            <color indexed="8"/>
            <rFont val="Calibri"/>
            <family val="2"/>
          </rPr>
          <t>======
ID#AAAAWbwqqW8
    (2022-03-02 22:40:22)
Efectividad en los flujos de información determinados en la interacción de los procesos.</t>
        </r>
      </text>
    </comment>
    <comment ref="A687" authorId="0" shapeId="0" xr:uid="{67298FD4-DA80-7046-86D6-BA8B18784FE2}">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88" authorId="0" shapeId="0" xr:uid="{274646AC-F909-054C-9B82-1AFD6A946EA4}">
      <text>
        <r>
          <rPr>
            <sz val="10"/>
            <color indexed="8"/>
            <rFont val="Calibri"/>
            <family val="2"/>
          </rPr>
          <t>======
ID#AAAAWbwqqoE
    (2022-03-02 22:40:22)
Otro Factor interno no identificado en el listado pero que puede estar presente en el contexto.</t>
        </r>
      </text>
    </comment>
    <comment ref="B690" authorId="0" shapeId="0" xr:uid="{33BF3C96-D631-3543-AF81-FB286F9ED7A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90" authorId="0" shapeId="0" xr:uid="{C6293C9C-74AA-A644-ABC8-E6A64458BF4B}">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91" authorId="0" shapeId="0" xr:uid="{10F5B22C-DB70-F846-8CE1-5DC1A6621327}">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92" authorId="0" shapeId="0" xr:uid="{695A8F38-C5A9-B74E-8371-02456A4572DE}">
      <text>
        <r>
          <rPr>
            <sz val="10"/>
            <color indexed="8"/>
            <rFont val="Calibri"/>
            <family val="2"/>
          </rPr>
          <t>======
ID#AAAAWbwqqKo
    (2022-03-02 22:40:22)
Cambio de gobierno, legislación, políticas públicas, regulación, falta de continuidad de los programas establecidos.</t>
        </r>
      </text>
    </comment>
    <comment ref="A693" authorId="0" shapeId="0" xr:uid="{098E0038-60EF-FC44-ADD4-AF7C76021BA6}">
      <text>
        <r>
          <rPr>
            <sz val="10"/>
            <color indexed="8"/>
            <rFont val="Calibri"/>
            <family val="2"/>
          </rPr>
          <t>======
ID#AAAAWbwqqw4
    (2022-03-02 22:40:23)
Normatividad externa (leyes, decretos, ordenanzas y acuerdos), cambios legales y normativos que pueden afectar la misión y visión de la entidad.</t>
        </r>
      </text>
    </comment>
    <comment ref="A694" authorId="0" shapeId="0" xr:uid="{837E804F-A058-034A-929B-EE2EE0AB3572}">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95" authorId="0" shapeId="0" xr:uid="{FEA8FB62-89C5-EB4D-8208-2C8C75A9DE7D}">
      <text>
        <r>
          <rPr>
            <sz val="10"/>
            <color indexed="8"/>
            <rFont val="Calibri"/>
            <family val="2"/>
          </rPr>
          <t>======
ID#AAAAWbwqq5M
    (2022-03-02 22:40:23)
Avances en tecnología, acceso a sistemas de información externos, gobierno en línea.</t>
        </r>
      </text>
    </comment>
    <comment ref="A696" authorId="0" shapeId="0" xr:uid="{DBDDB20E-54B7-0645-A470-670E9AEAD3AC}">
      <text>
        <r>
          <rPr>
            <sz val="10"/>
            <color indexed="8"/>
            <rFont val="Calibri"/>
            <family val="2"/>
          </rPr>
          <t>======
ID#AAAAWbwqqNM
    (2022-03-02 22:40:22)
Emisiones y residuos, energía, catástrofes naturales, desarrollo sostenible.</t>
        </r>
      </text>
    </comment>
    <comment ref="A697" authorId="0" shapeId="0" xr:uid="{4D49178E-8E4B-A940-B9CB-4739E5BF8E65}">
      <text>
        <r>
          <rPr>
            <sz val="10"/>
            <color indexed="8"/>
            <rFont val="Calibri"/>
            <family val="2"/>
          </rPr>
          <t>======
ID#AAAAWbwqqkg
    (2022-03-02 22:40:22)
Otro Factor interno no identificado en el listado pero que puede estar presente en el contexto.</t>
        </r>
      </text>
    </comment>
    <comment ref="A706" authorId="0" shapeId="0" xr:uid="{896979FF-7A4F-454A-824D-E46E19F3180E}">
      <text>
        <r>
          <rPr>
            <sz val="10"/>
            <color rgb="FF000000"/>
            <rFont val="Calibri"/>
            <family val="2"/>
            <scheme val="minor"/>
          </rPr>
          <t>======
ID#AAAAWbwqqec
    (2021-12-28 20:47:46)
Diligencie la DT Y AP
	-Nohora Isabel</t>
        </r>
      </text>
    </comment>
    <comment ref="B706" authorId="0" shapeId="0" xr:uid="{3A1E6766-8E7B-AA47-B50A-B4BEB4996410}">
      <text>
        <r>
          <rPr>
            <sz val="10"/>
            <color rgb="FF000000"/>
            <rFont val="Calibri"/>
            <family val="2"/>
          </rPr>
          <t xml:space="preserve">======
</t>
        </r>
        <r>
          <rPr>
            <sz val="10"/>
            <color rgb="FF000000"/>
            <rFont val="Calibri"/>
            <family val="2"/>
          </rPr>
          <t xml:space="preserve">ID#AAAAWbwqqNQ
</t>
        </r>
        <r>
          <rPr>
            <sz val="10"/>
            <color rgb="FF000000"/>
            <rFont val="Calibri"/>
            <family val="2"/>
          </rPr>
          <t xml:space="preserve">    (2021-12-28 20:47:46)
</t>
        </r>
        <r>
          <rPr>
            <sz val="10"/>
            <color rgb="FF000000"/>
            <rFont val="Calibri"/>
            <family val="2"/>
          </rPr>
          <t>Diligencia solo para las DT y AP</t>
        </r>
      </text>
    </comment>
    <comment ref="A711" authorId="0" shapeId="0" xr:uid="{3A04FD83-5D80-104D-98DF-6B8447414530}">
      <text>
        <r>
          <rPr>
            <sz val="10"/>
            <color rgb="FF000000"/>
            <rFont val="Calibri"/>
            <family val="2"/>
          </rPr>
          <t xml:space="preserve">======
</t>
        </r>
        <r>
          <rPr>
            <sz val="10"/>
            <color rgb="FF000000"/>
            <rFont val="Calibri"/>
            <family val="2"/>
          </rPr>
          <t xml:space="preserve">ID#AAAAWbwqqg8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712" authorId="0" shapeId="0" xr:uid="{15C1D0E5-B811-264B-BAD7-82C8698C9144}">
      <text>
        <r>
          <rPr>
            <sz val="10"/>
            <color indexed="8"/>
            <rFont val="Calibri"/>
            <family val="2"/>
          </rPr>
          <t>======
ID#AAAAWbwqqfM
    (2021-12-28 20:47:45)
Capacidad, diseño, ejecución, proveedores, entradas, salidas, gestión del conocimiento dentro de la entidad.</t>
        </r>
      </text>
    </comment>
    <comment ref="A713" authorId="0" shapeId="0" xr:uid="{346937F4-8985-FB4B-ADBB-A32F4C6CD8FC}">
      <text>
        <r>
          <rPr>
            <sz val="10"/>
            <color indexed="8"/>
            <rFont val="Calibri"/>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14" authorId="0" shapeId="0" xr:uid="{BB91207A-AD26-1243-B537-14C7BFEB6A38}">
      <text>
        <r>
          <rPr>
            <sz val="10"/>
            <color indexed="8"/>
            <rFont val="Calibri"/>
            <family val="2"/>
          </rPr>
          <t>======
ID#AAAAWbwqqpI
    (2021-12-28 20:47:45)
Lineamientos en cuanto a la planeación estratégica de la entidad, estructura organizacional, seguimiento de las metas y objetivos institucionales, informes de gestión.</t>
        </r>
      </text>
    </comment>
    <comment ref="A715" authorId="0" shapeId="0" xr:uid="{BE41E114-1E77-4A41-889C-9E84B58CEE19}">
      <text>
        <r>
          <rPr>
            <sz val="10"/>
            <color indexed="8"/>
            <rFont val="Calibri"/>
            <family val="2"/>
          </rPr>
          <t>======
ID#AAAAWbwqqkE
    (2021-12-28 20:47:45)
Canales utilizados y su efectividad, flujo de información necesaria para el desarrollo de las operaciones.</t>
        </r>
      </text>
    </comment>
    <comment ref="A716" authorId="0" shapeId="0" xr:uid="{31890A10-80E5-2347-9F83-E6BFD7FCE890}">
      <text>
        <r>
          <rPr>
            <sz val="10"/>
            <color indexed="8"/>
            <rFont val="Calibri"/>
            <family val="2"/>
          </rPr>
          <t>======
ID#AAAAWbwqqn4
    (2021-12-28 20:47:45)
Presupuesto de funcionamiento, recursos de inversión, infraestructura, capacidad instalada.</t>
        </r>
      </text>
    </comment>
    <comment ref="A717" authorId="0" shapeId="0" xr:uid="{F37555B2-2B8D-BF45-80EF-D59153ECBD8F}">
      <text>
        <r>
          <rPr>
            <sz val="10"/>
            <color indexed="8"/>
            <rFont val="Calibri"/>
            <family val="2"/>
          </rPr>
          <t>======
ID#AAAAWbwqqy8
    (2021-12-28 20:47:45)
Otro Factor interno no identificado en el listado pero que puede estar presente en el contexto.</t>
        </r>
      </text>
    </comment>
    <comment ref="A720" authorId="0" shapeId="0" xr:uid="{C077ACB6-D229-0B42-8027-5670958524B0}">
      <text>
        <r>
          <rPr>
            <sz val="10"/>
            <color indexed="8"/>
            <rFont val="Calibri"/>
            <family val="2"/>
          </rPr>
          <t>======
ID#AAAAWbwqq4Q
    (2021-12-28 20:47:45)
Claridad en la descripción del alcance y objetivo del proceso.</t>
        </r>
      </text>
    </comment>
    <comment ref="A721" authorId="0" shapeId="0" xr:uid="{38F9E289-5116-FB4C-900E-F0431BF9390E}">
      <text>
        <r>
          <rPr>
            <sz val="10"/>
            <color indexed="8"/>
            <rFont val="Calibri"/>
            <family val="2"/>
          </rPr>
          <t>======
ID#AAAAWbwqqr4
    (2021-12-28 20:47:45)
Relación precisa con otros procesos en cuanto a insumos, proveedores, productos, usuarios o clientes.</t>
        </r>
      </text>
    </comment>
    <comment ref="A722" authorId="0" shapeId="0" xr:uid="{3E38F8D7-512F-2840-BB29-DF6D108592F0}">
      <text>
        <r>
          <rPr>
            <sz val="10"/>
            <color indexed="8"/>
            <rFont val="Calibri"/>
            <family val="2"/>
          </rPr>
          <t>======
ID#AAAAWbwqqy4
    (2021-12-28 20:47:45)
Procesos que determinan lineamientos necesarios para el desarrollo de todos los procesos de la entidad.</t>
        </r>
      </text>
    </comment>
    <comment ref="A723" authorId="0" shapeId="0" xr:uid="{C23CC44B-D252-2547-AA38-4638B2AA782D}">
      <text>
        <r>
          <rPr>
            <sz val="10"/>
            <color indexed="8"/>
            <rFont val="Calibri"/>
            <family val="2"/>
          </rPr>
          <t>======
ID#AAAAWbwqqSc
    (2021-12-28 20:47:46)
Pertinencia en los procedimientos que desarrollan los procesos.</t>
        </r>
      </text>
    </comment>
    <comment ref="A724" authorId="0" shapeId="0" xr:uid="{BEE70B52-C8A0-BC49-B45C-39F4BD572B3F}">
      <text>
        <r>
          <rPr>
            <sz val="10"/>
            <color indexed="8"/>
            <rFont val="Calibri"/>
            <family val="2"/>
          </rPr>
          <t>======
ID#AAAAWbwqqMM
    (2021-12-28 20:47:45)
Grado de autoridad y responsabilidad de los funcionarios frente al proceso.</t>
        </r>
      </text>
    </comment>
    <comment ref="A725" authorId="0" shapeId="0" xr:uid="{3FB91B1B-0277-AE4C-8C8D-51179DEF7EE0}">
      <text>
        <r>
          <rPr>
            <sz val="10"/>
            <color indexed="8"/>
            <rFont val="Calibri"/>
            <family val="2"/>
          </rPr>
          <t>======
ID#AAAAWbwqqK8
    (2021-12-28 20:47:45)
Efectividad en los flujos de información determinados en la interacción de los procesos.</t>
        </r>
      </text>
    </comment>
    <comment ref="A726" authorId="0" shapeId="0" xr:uid="{AF033BB8-E613-9C42-9659-D5DAE1AA2CE9}">
      <text>
        <r>
          <rPr>
            <sz val="10"/>
            <color indexed="8"/>
            <rFont val="Calibri"/>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7" authorId="0" shapeId="0" xr:uid="{F58F0F50-D648-8E4A-BCFC-678480A747BD}">
      <text>
        <r>
          <rPr>
            <sz val="10"/>
            <color indexed="8"/>
            <rFont val="Calibri"/>
            <family val="2"/>
          </rPr>
          <t>======
ID#AAAAWbwqq68
    (2021-12-28 20:47:46)
Otro Factor interno no identificado en el listado pero que puede estar presente en el contexto.</t>
        </r>
      </text>
    </comment>
    <comment ref="A730" authorId="0" shapeId="0" xr:uid="{D03275FB-8B2E-ED45-90CE-7A76A18AFCD1}">
      <text>
        <r>
          <rPr>
            <sz val="10"/>
            <color indexed="8"/>
            <rFont val="Calibri"/>
            <family val="2"/>
          </rPr>
          <t>======
ID#AAAAWbwqqyM
    (2021-12-28 20:47:45)
Disminución del presupuesto por prioridades del gobierno, austeridad del gastos, disponibilidad de capital, liquidez, mercados financieros, desempleo, competencia.</t>
        </r>
      </text>
    </comment>
    <comment ref="A731" authorId="0" shapeId="0" xr:uid="{249AC5D2-358A-8F46-BAF9-34103543C7C3}">
      <text>
        <r>
          <rPr>
            <sz val="10"/>
            <color indexed="8"/>
            <rFont val="Calibri"/>
            <family val="2"/>
          </rPr>
          <t>======
ID#AAAAWbwqq7g
    (2021-12-28 20:47:45)
Cambio de gobierno, legislación, políticas públicas, regulación, falta de continuidad de los programas establecidos.</t>
        </r>
      </text>
    </comment>
    <comment ref="A732" authorId="0" shapeId="0" xr:uid="{71A091B1-5B1B-9B42-9861-06C70207916A}">
      <text>
        <r>
          <rPr>
            <sz val="10"/>
            <color indexed="8"/>
            <rFont val="Calibri"/>
            <family val="2"/>
          </rPr>
          <t>======
ID#AAAAWbwqq1w
    (2021-12-28 20:47:46)
Normatividad externa (leyes, decretos, ordenanzas y acuerdos), cambios legales y normativos que pueden afectar la misión y visión de la entidad.</t>
        </r>
      </text>
    </comment>
    <comment ref="A733" authorId="0" shapeId="0" xr:uid="{4DF2892E-B315-1545-91AF-E0376DEC49CA}">
      <text>
        <r>
          <rPr>
            <sz val="10"/>
            <color indexed="8"/>
            <rFont val="Calibri"/>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34" authorId="0" shapeId="0" xr:uid="{821FA05E-3ED8-0E41-BBA0-7B2B50413876}">
      <text>
        <r>
          <rPr>
            <sz val="10"/>
            <color rgb="FF000000"/>
            <rFont val="Calibri"/>
            <family val="2"/>
          </rPr>
          <t xml:space="preserve">======
</t>
        </r>
        <r>
          <rPr>
            <sz val="10"/>
            <color rgb="FF000000"/>
            <rFont val="Calibri"/>
            <family val="2"/>
          </rPr>
          <t xml:space="preserve">ID#AAAAWbwqqh0
</t>
        </r>
        <r>
          <rPr>
            <sz val="10"/>
            <color rgb="FF000000"/>
            <rFont val="Calibri"/>
            <family val="2"/>
          </rPr>
          <t xml:space="preserve">    (2021-12-28 20:47:46)
</t>
        </r>
        <r>
          <rPr>
            <sz val="10"/>
            <color rgb="FF000000"/>
            <rFont val="Calibri"/>
            <family val="2"/>
          </rPr>
          <t>Avances en tecnología, acceso a sistemas de información externos, gobierno en línea.</t>
        </r>
      </text>
    </comment>
    <comment ref="A735" authorId="0" shapeId="0" xr:uid="{2F81D58F-618C-5B40-830F-178B106C7A17}">
      <text>
        <r>
          <rPr>
            <sz val="10"/>
            <color indexed="8"/>
            <rFont val="Calibri"/>
            <family val="2"/>
          </rPr>
          <t>======
ID#AAAAWbwqq1I
    (2021-12-28 20:47:45)
Emisiones y residuos, energía, catástrofes naturales, desarrollo sostenible.</t>
        </r>
      </text>
    </comment>
    <comment ref="A736" authorId="0" shapeId="0" xr:uid="{98AFDB2A-91D1-4444-A109-FF4481F77DE6}">
      <text>
        <r>
          <rPr>
            <sz val="10"/>
            <color indexed="8"/>
            <rFont val="Calibri"/>
            <family val="2"/>
          </rPr>
          <t>======
ID#AAAAWbwqqkw
    (2021-12-28 20:47:46)
Otro Factor interno no identificado en el listado pero que puede estar presente en el contexto.</t>
        </r>
      </text>
    </comment>
    <comment ref="A744" authorId="0" shapeId="0" xr:uid="{4563ECE0-2BB0-A74E-9C52-86AFFFE3414F}">
      <text>
        <r>
          <rPr>
            <sz val="10"/>
            <color rgb="FF000000"/>
            <rFont val="Calibri"/>
            <family val="2"/>
            <scheme val="minor"/>
          </rPr>
          <t>======
ID#AAAAWbwqquQ
    (2022-03-02 22:40:23)
Diligencie la DT Y AP
	-Nohora Isabel</t>
        </r>
      </text>
    </comment>
    <comment ref="B744" authorId="0" shapeId="0" xr:uid="{7EEEBBA6-D51C-D349-9782-5119EE8C3950}">
      <text>
        <r>
          <rPr>
            <sz val="10"/>
            <color rgb="FF000000"/>
            <rFont val="Calibri"/>
            <family val="2"/>
          </rPr>
          <t xml:space="preserve">======
</t>
        </r>
        <r>
          <rPr>
            <sz val="10"/>
            <color rgb="FF000000"/>
            <rFont val="Calibri"/>
            <family val="2"/>
          </rPr>
          <t xml:space="preserve">ID#AAAAWbwqq0c
</t>
        </r>
        <r>
          <rPr>
            <sz val="10"/>
            <color rgb="FF000000"/>
            <rFont val="Calibri"/>
            <family val="2"/>
          </rPr>
          <t xml:space="preserve">    (2022-03-02 22:40:23)
</t>
        </r>
        <r>
          <rPr>
            <sz val="10"/>
            <color rgb="FF000000"/>
            <rFont val="Calibri"/>
            <family val="2"/>
          </rPr>
          <t>Diligencia solo para las DT y AP</t>
        </r>
      </text>
    </comment>
    <comment ref="B747" authorId="0" shapeId="0" xr:uid="{332AF867-AD2A-C54A-96DB-EF6BB97D472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747" authorId="0" shapeId="0" xr:uid="{B4F32906-E9F9-0C48-A183-EA07972CF25F}">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748" authorId="0" shapeId="0" xr:uid="{BEC09730-FD58-9D4C-91A7-EA8DFE4A3274}">
      <text>
        <r>
          <rPr>
            <sz val="10"/>
            <color rgb="FF000000"/>
            <rFont val="Calibri"/>
            <family val="2"/>
          </rPr>
          <t xml:space="preserve">======
</t>
        </r>
        <r>
          <rPr>
            <sz val="10"/>
            <color rgb="FF000000"/>
            <rFont val="Calibri"/>
            <family val="2"/>
          </rPr>
          <t xml:space="preserve">ID#AAAAWbwqqng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749" authorId="0" shapeId="0" xr:uid="{E4985476-A812-2044-8E07-9F5C923F32B3}">
      <text>
        <r>
          <rPr>
            <sz val="10"/>
            <color rgb="FF000000"/>
            <rFont val="Calibri"/>
            <family val="2"/>
            <scheme val="minor"/>
          </rPr>
          <t>======
ID#AAAAWbwqqLs
    (2022-03-02 22:40:22)
Capacidad, diseño, ejecución, proveedores, entradas, salidas, gestión del conocimiento dentro de la entidad.</t>
        </r>
      </text>
    </comment>
    <comment ref="A750" authorId="0" shapeId="0" xr:uid="{0584B18D-F512-F245-A1DE-B8D445F5C96E}">
      <text>
        <r>
          <rPr>
            <sz val="10"/>
            <color rgb="FF000000"/>
            <rFont val="Calibri"/>
            <family val="2"/>
          </rPr>
          <t xml:space="preserve">======
</t>
        </r>
        <r>
          <rPr>
            <sz val="10"/>
            <color rgb="FF000000"/>
            <rFont val="Calibri"/>
            <family val="2"/>
          </rPr>
          <t xml:space="preserve">ID#AAAAWbwqq40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1" authorId="0" shapeId="0" xr:uid="{4CA4035B-5955-3943-BF15-50636AAD4147}">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752" authorId="0" shapeId="0" xr:uid="{8B0EF637-0622-CE4A-BD21-AF2B6885A670}">
      <text>
        <r>
          <rPr>
            <sz val="10"/>
            <color rgb="FF000000"/>
            <rFont val="Calibri"/>
            <family val="2"/>
          </rPr>
          <t xml:space="preserve">======
</t>
        </r>
        <r>
          <rPr>
            <sz val="10"/>
            <color rgb="FF000000"/>
            <rFont val="Calibri"/>
            <family val="2"/>
          </rPr>
          <t xml:space="preserve">ID#AAAAWbwqq7c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753" authorId="0" shapeId="0" xr:uid="{273C238B-F804-A14C-ADAD-444B9F79417D}">
      <text>
        <r>
          <rPr>
            <sz val="10"/>
            <color rgb="FF000000"/>
            <rFont val="Calibri"/>
            <family val="2"/>
          </rPr>
          <t xml:space="preserve">======
</t>
        </r>
        <r>
          <rPr>
            <sz val="10"/>
            <color rgb="FF000000"/>
            <rFont val="Calibri"/>
            <family val="2"/>
          </rPr>
          <t xml:space="preserve">ID#AAAAWbwqqkM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754" authorId="0" shapeId="0" xr:uid="{5E86C5F5-930B-374C-B81E-C30A468A37DC}">
      <text>
        <r>
          <rPr>
            <sz val="10"/>
            <color rgb="FF000000"/>
            <rFont val="Calibri"/>
            <family val="2"/>
            <scheme val="minor"/>
          </rPr>
          <t>======
ID#AAAAWbwqqhg
    (2022-03-02 22:40:22)
Otro Factor interno no identificado en el listado pero que puede estar presente en el contexto.</t>
        </r>
      </text>
    </comment>
    <comment ref="B756" authorId="0" shapeId="0" xr:uid="{CA945E83-A845-3346-93D1-9D6D3D13092D}">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756" authorId="0" shapeId="0" xr:uid="{33BDA868-C872-F346-A47E-75B14D308F67}">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757" authorId="0" shapeId="0" xr:uid="{3E559FAA-2D64-F549-AAF7-4852500A3880}">
      <text>
        <r>
          <rPr>
            <sz val="10"/>
            <color rgb="FF000000"/>
            <rFont val="Calibri"/>
            <family val="2"/>
            <scheme val="minor"/>
          </rPr>
          <t>======
ID#AAAAWbwqqow
    (2022-03-02 22:40:22)
Claridad en la descripción del alcance y objetivo del proceso.</t>
        </r>
      </text>
    </comment>
    <comment ref="A758" authorId="0" shapeId="0" xr:uid="{44E7995D-DA0A-7842-BFE2-DCEDD371042C}">
      <text>
        <r>
          <rPr>
            <sz val="10"/>
            <color rgb="FF000000"/>
            <rFont val="Calibri"/>
            <family val="2"/>
            <scheme val="minor"/>
          </rPr>
          <t>======
ID#AAAAWbwqqRA
    (2022-03-02 22:40:22)
Relación precisa con otros procesos en cuanto a insumos, proveedores, productos, usuarios o clientes.</t>
        </r>
      </text>
    </comment>
    <comment ref="A759" authorId="0" shapeId="0" xr:uid="{BBDB572F-72B7-7A4B-AB7A-6F7578B91F09}">
      <text>
        <r>
          <rPr>
            <sz val="10"/>
            <color rgb="FF000000"/>
            <rFont val="Calibri"/>
            <family val="2"/>
            <scheme val="minor"/>
          </rPr>
          <t>======
ID#AAAAWbwqqsU
    (2022-03-02 22:40:22)
Procesos que determinan lineamientos necesarios para el desarrollo de todos los procesos de la entidad.</t>
        </r>
      </text>
    </comment>
    <comment ref="A760" authorId="0" shapeId="0" xr:uid="{EEFCC966-A0B7-7246-8E48-CC6B21890D44}">
      <text>
        <r>
          <rPr>
            <sz val="10"/>
            <color rgb="FF000000"/>
            <rFont val="Calibri"/>
            <family val="2"/>
            <scheme val="minor"/>
          </rPr>
          <t>======
ID#AAAAWbwqqp0
    (2022-03-02 22:40:22)
Pertinencia en los procedimientos que desarrollan los procesos.</t>
        </r>
      </text>
    </comment>
    <comment ref="A761" authorId="0" shapeId="0" xr:uid="{ABD6B13F-B274-234C-9995-D589EDDE72C2}">
      <text>
        <r>
          <rPr>
            <sz val="10"/>
            <color rgb="FF000000"/>
            <rFont val="Calibri"/>
            <family val="2"/>
            <scheme val="minor"/>
          </rPr>
          <t>======
ID#AAAAWbwqqN0
    (2022-03-02 22:40:22)
Grado de autoridad y responsabilidad de los funcionarios frente al proceso.</t>
        </r>
      </text>
    </comment>
    <comment ref="A762" authorId="0" shapeId="0" xr:uid="{7721CC88-EF8A-8F4C-B9B7-7FA1940C119B}">
      <text>
        <r>
          <rPr>
            <sz val="10"/>
            <color rgb="FF000000"/>
            <rFont val="Calibri"/>
            <family val="2"/>
            <scheme val="minor"/>
          </rPr>
          <t>======
ID#AAAAWbwqqtU
    (2022-03-02 22:40:23)
Efectividad en los flujos de información determinados en la interacción de los procesos.</t>
        </r>
      </text>
    </comment>
    <comment ref="A763" authorId="0" shapeId="0" xr:uid="{FC1E7C99-DC0C-114C-8C43-BC99384E179D}">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64" authorId="0" shapeId="0" xr:uid="{A2F0DE99-0192-0C4B-91EF-784EE4C59860}">
      <text>
        <r>
          <rPr>
            <sz val="10"/>
            <color rgb="FF000000"/>
            <rFont val="Calibri"/>
            <family val="2"/>
            <scheme val="minor"/>
          </rPr>
          <t>======
ID#AAAAWbwqq7o
    (2022-03-02 22:40:23)
Otro Factor interno no identificado en el listado pero que puede estar presente en el contexto.</t>
        </r>
      </text>
    </comment>
    <comment ref="B766" authorId="0" shapeId="0" xr:uid="{04C7FE5C-03D7-9948-A091-9CC17005B9A2}">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766" authorId="0" shapeId="0" xr:uid="{EBAA51F6-FB3D-F548-9DC3-861EB8F57892}">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767" authorId="0" shapeId="0" xr:uid="{2A5D0728-AB8D-2144-8F8F-DD97F29D7479}">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768" authorId="0" shapeId="0" xr:uid="{ABC053A7-A067-AE46-BA50-C23089559D20}">
      <text>
        <r>
          <rPr>
            <sz val="10"/>
            <color rgb="FF000000"/>
            <rFont val="Calibri"/>
            <family val="2"/>
          </rPr>
          <t xml:space="preserve">======
</t>
        </r>
        <r>
          <rPr>
            <sz val="10"/>
            <color rgb="FF000000"/>
            <rFont val="Calibri"/>
            <family val="2"/>
          </rPr>
          <t xml:space="preserve">ID#AAAAWbwqqr8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769" authorId="0" shapeId="0" xr:uid="{57526E63-2D00-454E-8BA4-AAAD47DA5A12}">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770" authorId="0" shapeId="0" xr:uid="{49E6D56C-33A4-1549-B62B-949A2247BE2B}">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1" authorId="0" shapeId="0" xr:uid="{C1D75D52-1933-A54C-B1DF-FF8A0BA3372D}">
      <text>
        <r>
          <rPr>
            <sz val="10"/>
            <color rgb="FF000000"/>
            <rFont val="Calibri"/>
            <family val="2"/>
            <scheme val="minor"/>
          </rPr>
          <t>======
ID#AAAAWbwqqWU
    (2022-03-02 22:40:22)
Avances en tecnología, acceso a sistemas de información externos, gobierno en línea.</t>
        </r>
      </text>
    </comment>
    <comment ref="A772" authorId="0" shapeId="0" xr:uid="{DC8713B0-4AAD-7149-B2B9-98DFDDBE1919}">
      <text>
        <r>
          <rPr>
            <sz val="10"/>
            <color rgb="FF000000"/>
            <rFont val="Calibri"/>
            <family val="2"/>
            <scheme val="minor"/>
          </rPr>
          <t>======
ID#AAAAWbwqqag
    (2022-03-02 22:40:22)
Emisiones y residuos, energía, catástrofes naturales, desarrollo sostenible.</t>
        </r>
      </text>
    </comment>
    <comment ref="A773" authorId="0" shapeId="0" xr:uid="{67E12EC8-28AC-7B4D-BE72-D2E1E7C655CF}">
      <text>
        <r>
          <rPr>
            <sz val="10"/>
            <color rgb="FF000000"/>
            <rFont val="Calibri"/>
            <family val="2"/>
            <scheme val="minor"/>
          </rPr>
          <t>======
ID#AAAAWbwqqv4
    (2022-03-02 22:40:23)
Otro Factor interno no identificado en el listado pero que puede estar presente en el contexto.</t>
        </r>
      </text>
    </comment>
    <comment ref="A783" authorId="0" shapeId="0" xr:uid="{746A3F00-DF97-7A43-A51F-B9FFDA5BDA17}">
      <text>
        <r>
          <rPr>
            <sz val="10"/>
            <color rgb="FF000000"/>
            <rFont val="Calibri"/>
            <family val="2"/>
            <scheme val="minor"/>
          </rPr>
          <t>======
ID#AAAAWbwqquQ
    (2022-03-02 22:40:23)
Diligencie la DT Y AP
	-Nohora Isabel</t>
        </r>
      </text>
    </comment>
    <comment ref="B783" authorId="0" shapeId="0" xr:uid="{CEE2CBA5-FF8E-4D41-B684-26A0DF894BCF}">
      <text>
        <r>
          <rPr>
            <sz val="10"/>
            <color rgb="FF000000"/>
            <rFont val="Calibri"/>
            <family val="2"/>
            <scheme val="minor"/>
          </rPr>
          <t>======
ID#AAAAWbwqq0c
    (2022-03-02 22:40:23)
Diligencia solo para las DT y AP</t>
        </r>
      </text>
    </comment>
    <comment ref="B786" authorId="0" shapeId="0" xr:uid="{2355523E-5F1C-8742-A023-6B9E6DFEC287}">
      <text>
        <r>
          <rPr>
            <sz val="10"/>
            <color indexed="8"/>
            <rFont val="Calibri"/>
            <family val="2"/>
          </rPr>
          <t>======
ID#AAAAWbwqqXk
    (2022-03-02 22:40:22)
Aquellas características propias de PNN, que le facilitan o favorecen el logro de los objetivos del plan Estrategico institucional y de los procesos .(ventajas competitivas)</t>
        </r>
      </text>
    </comment>
    <comment ref="C786" authorId="0" shapeId="0" xr:uid="{F5908B36-E86F-3C47-AF1C-C347F5F008D0}">
      <text>
        <r>
          <rPr>
            <sz val="10"/>
            <color indexed="8"/>
            <rFont val="Calibri"/>
            <family val="2"/>
          </rPr>
          <t>======
ID#AAAAWbwqqLE
    (2022-03-02 22:40:22)
Aquellas características propias de PNN, que constituyen obstáculos internos al logro de los objetivos del plan Estratégico institucional y de los proceso.</t>
        </r>
      </text>
    </comment>
    <comment ref="A787" authorId="0" shapeId="0" xr:uid="{B0624CAD-AD3E-6A43-BE73-A980220980B7}">
      <text>
        <r>
          <rPr>
            <sz val="10"/>
            <color indexed="8"/>
            <rFont val="Calibri"/>
            <family val="2"/>
          </rPr>
          <t>======
ID#AAAAWbwqq3g
    (2022-03-02 22:40:23)
Competencia del personal, disponibilidad del personal, seguridad y salud ocupacional.</t>
        </r>
      </text>
    </comment>
    <comment ref="A788" authorId="0" shapeId="0" xr:uid="{500229FF-D8A4-A044-B693-0D80DC2AB1E9}">
      <text>
        <r>
          <rPr>
            <sz val="10"/>
            <color indexed="8"/>
            <rFont val="Calibri"/>
            <family val="2"/>
          </rPr>
          <t>======
ID#AAAAWbwqq5s
    (2022-03-02 22:40:23)
Capacidad, diseño, ejecución, proveedores, entradas, salidas, gestión del conocimiento dentro de la entidad.</t>
        </r>
      </text>
    </comment>
    <comment ref="A789" authorId="0" shapeId="0" xr:uid="{A7F652F0-7476-3547-9BD5-033D28C36600}">
      <text>
        <r>
          <rPr>
            <sz val="10"/>
            <color indexed="8"/>
            <rFont val="Calibri"/>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0" authorId="0" shapeId="0" xr:uid="{4F35CA1B-A4D8-4B4E-B67C-179076BB8126}">
      <text>
        <r>
          <rPr>
            <sz val="10"/>
            <color indexed="8"/>
            <rFont val="Calibri"/>
            <family val="2"/>
          </rPr>
          <t>======
ID#AAAAWbwqqaU
    (2022-03-02 22:40:22)
Lineamientos en cuanto a la planeación estratégica de la entidad, estructura organizacional, seguimiento de las metas y objetivos institucionales, informes de gestión.</t>
        </r>
      </text>
    </comment>
    <comment ref="A791" authorId="0" shapeId="0" xr:uid="{51DDBED1-B8D1-0346-8B47-5295118C11F4}">
      <text>
        <r>
          <rPr>
            <sz val="10"/>
            <color indexed="8"/>
            <rFont val="Calibri"/>
            <family val="2"/>
          </rPr>
          <t>======
ID#AAAAWbwqqVA
    (2022-03-02 22:40:22)
Canales utilizados y su efectividad, flujo de información necesaria para el desarrollo de las operaciones.</t>
        </r>
      </text>
    </comment>
    <comment ref="A792" authorId="0" shapeId="0" xr:uid="{7D6D691D-DBD1-2341-AE42-8E58D11C6E87}">
      <text>
        <r>
          <rPr>
            <sz val="10"/>
            <color indexed="8"/>
            <rFont val="Calibri"/>
            <family val="2"/>
          </rPr>
          <t>======
ID#AAAAWbwqqk0
    (2022-03-02 22:40:22)
Presupuesto de funcionamiento, recursos de inversión, infraestructura, capacidad instalada.</t>
        </r>
      </text>
    </comment>
    <comment ref="A793" authorId="0" shapeId="0" xr:uid="{39F0FAEA-9CCA-EC47-B1F9-1B7575165512}">
      <text>
        <r>
          <rPr>
            <sz val="10"/>
            <color indexed="8"/>
            <rFont val="Calibri"/>
            <family val="2"/>
          </rPr>
          <t>======
ID#AAAAWbwqqzc
    (2022-03-02 22:40:23)
Otro Factor interno no identificado en el listado pero que puede estar presente en el contexto.</t>
        </r>
      </text>
    </comment>
    <comment ref="B795" authorId="0" shapeId="0" xr:uid="{07F41B2E-7396-B644-9A5F-16A7A19CFC98}">
      <text>
        <r>
          <rPr>
            <sz val="10"/>
            <color indexed="8"/>
            <rFont val="Calibri"/>
            <family val="2"/>
          </rPr>
          <t>======
ID#AAAAWbwqqvw
    (2022-03-02 22:40:23)
Aquellas características propias de PNN, que le facilitan o favorecen el logro de los objetivos del plan Estrategico institucional y de los procesos .(ventajas competitivas)</t>
        </r>
      </text>
    </comment>
    <comment ref="C795" authorId="0" shapeId="0" xr:uid="{197072C3-49C8-C14B-BDC0-63D6B816E8BB}">
      <text>
        <r>
          <rPr>
            <sz val="10"/>
            <color indexed="8"/>
            <rFont val="Calibri"/>
            <family val="2"/>
          </rPr>
          <t>======
ID#AAAAWbwqq04
    (2022-03-02 22:40:23)
Aquellas características propias de PNN, que constituyen obstáculos internos al logro de los objetivos del plan Estratégico institucional y de los proceso.</t>
        </r>
      </text>
    </comment>
    <comment ref="A796" authorId="0" shapeId="0" xr:uid="{9551F6DC-F27C-6D4F-A5CD-63A6FCE0A870}">
      <text>
        <r>
          <rPr>
            <sz val="10"/>
            <color indexed="8"/>
            <rFont val="Calibri"/>
            <family val="2"/>
          </rPr>
          <t>======
ID#AAAAWbwqqak
    (2022-03-02 22:40:22)
Claridad en la descripción del alcance y objetivo del proceso.</t>
        </r>
      </text>
    </comment>
    <comment ref="A797" authorId="0" shapeId="0" xr:uid="{AB2FB467-EC85-E442-8BC3-ABC476C4C3E1}">
      <text>
        <r>
          <rPr>
            <sz val="10"/>
            <color indexed="8"/>
            <rFont val="Calibri"/>
            <family val="2"/>
          </rPr>
          <t>======
ID#AAAAWbwqq0M
    (2022-03-02 22:40:23)
Relación precisa con otros procesos en cuanto a insumos, proveedores, productos, usuarios o clientes.</t>
        </r>
      </text>
    </comment>
    <comment ref="A798" authorId="0" shapeId="0" xr:uid="{65F00DE4-4B17-A648-8CBF-AAB28E2C8F09}">
      <text>
        <r>
          <rPr>
            <sz val="10"/>
            <color indexed="8"/>
            <rFont val="Calibri"/>
            <family val="2"/>
          </rPr>
          <t>======
ID#AAAAWbwqq64
    (2022-03-02 22:40:23)
Procesos que determinan lineamientos necesarios para el desarrollo de todos los procesos de la entidad.</t>
        </r>
      </text>
    </comment>
    <comment ref="A799" authorId="0" shapeId="0" xr:uid="{DEDEB36C-9130-AE4D-8AA2-0828FB3194CE}">
      <text>
        <r>
          <rPr>
            <sz val="10"/>
            <color indexed="8"/>
            <rFont val="Calibri"/>
            <family val="2"/>
          </rPr>
          <t>======
ID#AAAAWbwqqRU
    (2022-03-02 22:40:22)
Pertinencia en los procedimientos que desarrollan los procesos.</t>
        </r>
      </text>
    </comment>
    <comment ref="A800" authorId="0" shapeId="0" xr:uid="{5A28B3E7-1BA0-9B4F-9135-CEE991987785}">
      <text>
        <r>
          <rPr>
            <sz val="10"/>
            <color indexed="8"/>
            <rFont val="Calibri"/>
            <family val="2"/>
          </rPr>
          <t>======
ID#AAAAWbwqqv0
    (2022-03-02 22:40:23)
Grado de autoridad y responsabilidad de los funcionarios frente al proceso.</t>
        </r>
      </text>
    </comment>
    <comment ref="A801" authorId="0" shapeId="0" xr:uid="{8A3FB878-5B6C-054B-A996-EEDDC6F8CAA3}">
      <text>
        <r>
          <rPr>
            <sz val="10"/>
            <color indexed="8"/>
            <rFont val="Calibri"/>
            <family val="2"/>
          </rPr>
          <t>======
ID#AAAAWbwqqwE
    (2022-03-02 22:40:23)
Efectividad en los flujos de información determinados en la interacción de los procesos.</t>
        </r>
      </text>
    </comment>
    <comment ref="A802" authorId="0" shapeId="0" xr:uid="{FCA00B81-EA6A-B04A-A681-A90EDC62A2DD}">
      <text>
        <r>
          <rPr>
            <sz val="10"/>
            <color indexed="8"/>
            <rFont val="Calibri"/>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3" authorId="0" shapeId="0" xr:uid="{B1A5DA44-7300-7247-AFB6-FCD7888663A9}">
      <text>
        <r>
          <rPr>
            <sz val="10"/>
            <color indexed="8"/>
            <rFont val="Calibri"/>
            <family val="2"/>
          </rPr>
          <t>======
ID#AAAAWbwqqO4
    (2022-03-02 22:40:22)
Otro Factor interno no identificado en el listado pero que puede estar presente en el contexto.</t>
        </r>
      </text>
    </comment>
    <comment ref="B805" authorId="0" shapeId="0" xr:uid="{50AC8290-A201-3A4F-AA79-3DB3B4748860}">
      <text>
        <r>
          <rPr>
            <sz val="10"/>
            <color indexed="8"/>
            <rFont val="Calibri"/>
            <family val="2"/>
          </rPr>
          <t>======
ID#AAAAWbwqqm0
    (2022-03-02 22:40:22)
Son aquellas situaciones que se presentan en el entorno de PNN y que podrían favorecer el logro de los objetivos del Plan Estratégico Institucional y de los procesos.</t>
        </r>
      </text>
    </comment>
    <comment ref="C805" authorId="0" shapeId="0" xr:uid="{FB63A1F4-7A93-3A4A-8C4E-103CA4A2567E}">
      <text>
        <r>
          <rPr>
            <sz val="10"/>
            <color indexed="8"/>
            <rFont val="Calibri"/>
            <family val="2"/>
          </rPr>
          <t>======
ID#AAAAWbwqq3s
    (2022-03-02 22:40:23)
Aquellas situaciones que se presentan en el entorno de PNN y que podrían afectar negativamente, las posibilidades de logro de los objetivos del Plan Estratégico Institucional y de los procesos</t>
        </r>
      </text>
    </comment>
    <comment ref="A806" authorId="0" shapeId="0" xr:uid="{1D7226E6-3466-9948-9D25-BC5B15C9B5FA}">
      <text>
        <r>
          <rPr>
            <sz val="10"/>
            <color indexed="8"/>
            <rFont val="Calibri"/>
            <family val="2"/>
          </rPr>
          <t>======
ID#AAAAWbwqqqQ
    (2022-03-02 22:40:22)
Disminución del presupuesto por prioridades del gobierno, austeridad del gastos, disponibilidad de capital, liquidez, mercados financieros, desempleo, competencia.</t>
        </r>
      </text>
    </comment>
    <comment ref="A807" authorId="0" shapeId="0" xr:uid="{D8355E9E-D88F-934F-8A88-934D38111CD2}">
      <text>
        <r>
          <rPr>
            <sz val="10"/>
            <color indexed="8"/>
            <rFont val="Calibri"/>
            <family val="2"/>
          </rPr>
          <t>======
ID#AAAAWbwqqqs
    (2022-03-02 22:40:22)
Cambio de gobierno, legislación, políticas públicas, regulación, falta de continuidad de los programas establecidos.</t>
        </r>
      </text>
    </comment>
    <comment ref="A808" authorId="0" shapeId="0" xr:uid="{6BC345D6-260B-D544-9665-EBA74BA92426}">
      <text>
        <r>
          <rPr>
            <sz val="10"/>
            <color indexed="8"/>
            <rFont val="Calibri"/>
            <family val="2"/>
          </rPr>
          <t>======
ID#AAAAWbwqqyw
    (2022-03-02 22:40:23)
Normatividad externa (leyes, decretos, ordenanzas y acuerdos), cambios legales y normativos que pueden afectar la misión y visión de la entidad.</t>
        </r>
      </text>
    </comment>
    <comment ref="A809" authorId="0" shapeId="0" xr:uid="{781D12D3-4F5A-C045-943A-787A2CDF3660}">
      <text>
        <r>
          <rPr>
            <sz val="10"/>
            <color indexed="8"/>
            <rFont val="Calibri"/>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10" authorId="0" shapeId="0" xr:uid="{CEB84468-3CE1-D544-9E74-2C4589CFFBAB}">
      <text>
        <r>
          <rPr>
            <sz val="10"/>
            <color indexed="8"/>
            <rFont val="Calibri"/>
            <family val="2"/>
          </rPr>
          <t>======
ID#AAAAWbwqqXQ
    (2022-03-02 22:40:22)
Avances en tecnología, acceso a sistemas de información externos, gobierno en línea.</t>
        </r>
      </text>
    </comment>
    <comment ref="A811" authorId="0" shapeId="0" xr:uid="{915F5B40-7A41-964D-BEB5-74C9FF92A081}">
      <text>
        <r>
          <rPr>
            <sz val="10"/>
            <color indexed="8"/>
            <rFont val="Calibri"/>
            <family val="2"/>
          </rPr>
          <t>======
ID#AAAAWbwqqR0
    (2022-03-02 22:40:22)
Emisiones y residuos, energía, catástrofes naturales, desarrollo sostenible.</t>
        </r>
      </text>
    </comment>
    <comment ref="A812" authorId="0" shapeId="0" xr:uid="{2053857E-3D0F-2E42-B901-F8DF66A9EBAB}">
      <text>
        <r>
          <rPr>
            <sz val="10"/>
            <color indexed="8"/>
            <rFont val="Calibri"/>
            <family val="2"/>
          </rPr>
          <t>======
ID#AAAAWbwqqko
    (2022-03-02 22:40:22)
Otro Factor interno no identificado en el listado pero que puede estar presente en el contexto.</t>
        </r>
      </text>
    </comment>
    <comment ref="A819" authorId="0" shapeId="0" xr:uid="{C18BF467-74C2-B84D-8894-FEF53AEF342E}">
      <text>
        <r>
          <rPr>
            <sz val="10"/>
            <color rgb="FF000000"/>
            <rFont val="Calibri"/>
            <family val="2"/>
            <scheme val="minor"/>
          </rPr>
          <t>======
ID#AAAAWbwqquQ
    (2022-03-02 22:40:23)
Diligencie la DT Y AP
	-Nohora Isabel</t>
        </r>
      </text>
    </comment>
    <comment ref="B819" authorId="0" shapeId="0" xr:uid="{E811D335-EED7-E24A-B23B-0A996E2C6561}">
      <text>
        <r>
          <rPr>
            <sz val="10"/>
            <color rgb="FF000000"/>
            <rFont val="Calibri"/>
            <family val="2"/>
            <scheme val="minor"/>
          </rPr>
          <t>======
ID#AAAAWbwqq0c
    (2022-03-02 22:40:23)
Diligencia solo para las DT y AP</t>
        </r>
      </text>
    </comment>
    <comment ref="B823" authorId="0" shapeId="0" xr:uid="{2DEBE908-A3DF-0841-8BCF-A5DE3209FBBD}">
      <text>
        <r>
          <rPr>
            <sz val="10"/>
            <color indexed="8"/>
            <rFont val="Calibri"/>
            <family val="2"/>
          </rPr>
          <t>======
ID#AAAAWbwqqzI
    (2022-03-02 22:40:23)
Aquellas características propias de PNN, que le facilitan o favorecen el logro de los objetivos del plan Estrategico institucional y de los procesos .(ventajas competitivas)</t>
        </r>
      </text>
    </comment>
    <comment ref="C823" authorId="0" shapeId="0" xr:uid="{52AC1FEF-BB26-3F4E-A5F9-17E3C17AA237}">
      <text>
        <r>
          <rPr>
            <sz val="10"/>
            <color indexed="8"/>
            <rFont val="Calibri"/>
            <family val="2"/>
          </rPr>
          <t>======
ID#AAAAWbwqqvc
    (2022-03-02 22:40:23)
Aquellas características propias de PNN, que constituyen obstáculos internos al logro de los objetivos del plan Estratégico institucional y de los proceso.</t>
        </r>
      </text>
    </comment>
    <comment ref="A824" authorId="0" shapeId="0" xr:uid="{CC3DA22F-A02E-3349-87A8-095DD5F80FDA}">
      <text>
        <r>
          <rPr>
            <sz val="10"/>
            <color indexed="8"/>
            <rFont val="Calibri"/>
            <family val="2"/>
          </rPr>
          <t>======
ID#AAAAWbwqqPo
    (2022-03-02 22:40:22)
Competencia del personal, disponibilidad del personal, seguridad y salud ocupacional.</t>
        </r>
      </text>
    </comment>
    <comment ref="A825" authorId="0" shapeId="0" xr:uid="{4E9945E4-864F-7E46-B6BC-75F034089300}">
      <text>
        <r>
          <rPr>
            <sz val="10"/>
            <color indexed="8"/>
            <rFont val="Calibri"/>
            <family val="2"/>
          </rPr>
          <t>======
ID#AAAAWbwqqc0
    (2022-03-02 22:40:22)
Capacidad, diseño, ejecución, proveedores, entradas, salidas, gestión del conocimiento dentro de la entidad.</t>
        </r>
      </text>
    </comment>
    <comment ref="A826" authorId="0" shapeId="0" xr:uid="{7C9D1571-B169-364E-9CE2-BEDCB33F24A7}">
      <text>
        <r>
          <rPr>
            <sz val="10"/>
            <color indexed="8"/>
            <rFont val="Calibri"/>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7" authorId="0" shapeId="0" xr:uid="{FA41E568-3F4C-C746-8C04-9B7C78C9244F}">
      <text>
        <r>
          <rPr>
            <sz val="10"/>
            <color indexed="8"/>
            <rFont val="Calibri"/>
            <family val="2"/>
          </rPr>
          <t>======
ID#AAAAWbwqqhE
    (2022-03-02 22:40:22)
Lineamientos en cuanto a la planeación estratégica de la entidad, estructura organizacional, seguimiento de las metas y objetivos institucionales, informes de gestión.</t>
        </r>
      </text>
    </comment>
    <comment ref="A828" authorId="0" shapeId="0" xr:uid="{7810062C-6BFA-C84F-A7AC-26E1D2344533}">
      <text>
        <r>
          <rPr>
            <sz val="10"/>
            <color indexed="8"/>
            <rFont val="Calibri"/>
            <family val="2"/>
          </rPr>
          <t>======
ID#AAAAWbwqqmw
    (2022-03-02 22:40:22)
Canales utilizados y su efectividad, flujo de información necesaria para el desarrollo de las operaciones.</t>
        </r>
      </text>
    </comment>
    <comment ref="A829" authorId="0" shapeId="0" xr:uid="{07F765A2-3D53-094B-82A4-9A863C26B596}">
      <text>
        <r>
          <rPr>
            <sz val="10"/>
            <color indexed="8"/>
            <rFont val="Calibri"/>
            <family val="2"/>
          </rPr>
          <t>======
ID#AAAAWbwqqqM
    (2022-03-02 22:40:22)
Presupuesto de funcionamiento, recursos de inversión, infraestructura, capacidad instalada.</t>
        </r>
      </text>
    </comment>
    <comment ref="A830" authorId="0" shapeId="0" xr:uid="{122ADAD3-63DA-834D-81CB-4B0F030334B7}">
      <text>
        <r>
          <rPr>
            <sz val="10"/>
            <color indexed="8"/>
            <rFont val="Calibri"/>
            <family val="2"/>
          </rPr>
          <t>======
ID#AAAAWbwqqjw
    (2022-03-02 22:40:22)
Otro Factor interno no identificado en el listado pero que puede estar presente en el contexto.</t>
        </r>
      </text>
    </comment>
    <comment ref="B832" authorId="0" shapeId="0" xr:uid="{745F90EA-F40E-3C4A-B70D-2B6DCF8F2688}">
      <text>
        <r>
          <rPr>
            <sz val="10"/>
            <color indexed="8"/>
            <rFont val="Calibri"/>
            <family val="2"/>
          </rPr>
          <t>======
ID#AAAAWbwqqXM
    (2022-03-02 22:40:22)
Aquellas características propias de PNN, que le facilitan o favorecen el logro de los objetivos del plan Estrategico institucional y de los procesos .(ventajas competitivas)</t>
        </r>
      </text>
    </comment>
    <comment ref="C832" authorId="0" shapeId="0" xr:uid="{83D38D3A-AB80-4F4D-9215-C2BB2643C33A}">
      <text>
        <r>
          <rPr>
            <sz val="10"/>
            <color indexed="8"/>
            <rFont val="Calibri"/>
            <family val="2"/>
          </rPr>
          <t>======
ID#AAAAWbwqqTQ
    (2022-03-02 22:40:22)
Aquellas características propias de PNN, que constituyen obstáculos internos al logro de los objetivos del plan Estratégico institucional y de los proceso.</t>
        </r>
      </text>
    </comment>
    <comment ref="A833" authorId="0" shapeId="0" xr:uid="{547A0144-6234-3B44-B456-F55F3FF1D69C}">
      <text>
        <r>
          <rPr>
            <sz val="10"/>
            <color indexed="8"/>
            <rFont val="Calibri"/>
            <family val="2"/>
          </rPr>
          <t>======
ID#AAAAWbwqqTs
    (2022-03-02 22:40:22)
Claridad en la descripción del alcance y objetivo del proceso.</t>
        </r>
      </text>
    </comment>
    <comment ref="A834" authorId="0" shapeId="0" xr:uid="{46143EAC-1C5B-DB46-9FEF-ED8F6EF8E7F4}">
      <text>
        <r>
          <rPr>
            <sz val="10"/>
            <color indexed="8"/>
            <rFont val="Calibri"/>
            <family val="2"/>
          </rPr>
          <t>======
ID#AAAAWbwqqx0
    (2022-03-02 22:40:23)
Relación precisa con otros procesos en cuanto a insumos, proveedores, productos, usuarios o clientes.</t>
        </r>
      </text>
    </comment>
    <comment ref="A835" authorId="0" shapeId="0" xr:uid="{1FAE5750-A8B3-2946-ACB0-D692B52C48F8}">
      <text>
        <r>
          <rPr>
            <sz val="10"/>
            <color indexed="8"/>
            <rFont val="Calibri"/>
            <family val="2"/>
          </rPr>
          <t>======
ID#AAAAWbwqq3k
    (2022-03-02 22:40:23)
Procesos que determinan lineamientos necesarios para el desarrollo de todos los procesos de la entidad.</t>
        </r>
      </text>
    </comment>
    <comment ref="A836" authorId="0" shapeId="0" xr:uid="{80E8ABA0-985A-8D4C-B21D-E83BB565C6A3}">
      <text>
        <r>
          <rPr>
            <sz val="10"/>
            <color indexed="8"/>
            <rFont val="Calibri"/>
            <family val="2"/>
          </rPr>
          <t>======
ID#AAAAWbwqqeU
    (2022-03-02 22:40:22)
Pertinencia en los procedimientos que desarrollan los procesos.</t>
        </r>
      </text>
    </comment>
    <comment ref="A837" authorId="0" shapeId="0" xr:uid="{208DE3C8-0E94-E940-A49C-9C4A53108837}">
      <text>
        <r>
          <rPr>
            <sz val="10"/>
            <color indexed="8"/>
            <rFont val="Calibri"/>
            <family val="2"/>
          </rPr>
          <t>======
ID#AAAAWbwqqRE
    (2022-03-02 22:40:22)
Grado de autoridad y responsabilidad de los funcionarios frente al proceso.</t>
        </r>
      </text>
    </comment>
    <comment ref="A838" authorId="0" shapeId="0" xr:uid="{2F6C14F3-3D9B-9E48-896D-1CA93B48D32F}">
      <text>
        <r>
          <rPr>
            <sz val="10"/>
            <color indexed="8"/>
            <rFont val="Calibri"/>
            <family val="2"/>
          </rPr>
          <t>======
ID#AAAAWbwqqx8
    (2022-03-02 22:40:23)
Efectividad en los flujos de información determinados en la interacción de los procesos.</t>
        </r>
      </text>
    </comment>
    <comment ref="A839" authorId="0" shapeId="0" xr:uid="{54A97F92-8A71-434B-9F43-8EC6FA13AF52}">
      <text>
        <r>
          <rPr>
            <sz val="10"/>
            <color indexed="8"/>
            <rFont val="Calibri"/>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0" authorId="0" shapeId="0" xr:uid="{8B41687C-A3E6-5E42-9A25-301414B54E9D}">
      <text>
        <r>
          <rPr>
            <sz val="10"/>
            <color indexed="8"/>
            <rFont val="Calibri"/>
            <family val="2"/>
          </rPr>
          <t>======
ID#AAAAWbwqqb0
    (2022-03-02 22:40:22)
Otro Factor interno no identificado en el listado pero que puede estar presente en el contexto.</t>
        </r>
      </text>
    </comment>
    <comment ref="B842" authorId="0" shapeId="0" xr:uid="{3181C4DB-400C-F346-84BC-C917641AEEF7}">
      <text>
        <r>
          <rPr>
            <sz val="10"/>
            <color indexed="8"/>
            <rFont val="Calibri"/>
            <family val="2"/>
          </rPr>
          <t>======
ID#AAAAWbwqqsI
    (2022-03-02 22:40:22)
Son aquellas situaciones que se presentan en el entorno de PNN y que podrían favorecer el logro de los objetivos del Plan Estratégico Institucional y de los procesos.</t>
        </r>
      </text>
    </comment>
    <comment ref="C842" authorId="0" shapeId="0" xr:uid="{583B603C-D92C-AA47-B852-FDFDAE04EBA6}">
      <text>
        <r>
          <rPr>
            <sz val="10"/>
            <color indexed="8"/>
            <rFont val="Calibri"/>
            <family val="2"/>
          </rPr>
          <t>======
ID#AAAAWbwqqw0
    (2022-03-02 22:40:23)
Aquellas situaciones que se presentan en el entorno de PNN y que podrían afectar negativamente, las posibilidades de logro de los objetivos del Plan Estratégico Institucional y de los procesos</t>
        </r>
      </text>
    </comment>
    <comment ref="A843" authorId="0" shapeId="0" xr:uid="{CD97FE2C-6361-864D-AE41-7C1B565380C2}">
      <text>
        <r>
          <rPr>
            <sz val="10"/>
            <color indexed="8"/>
            <rFont val="Calibri"/>
            <family val="2"/>
          </rPr>
          <t>======
ID#AAAAWbwqqwA
    (2022-03-02 22:40:23)
Disminución del presupuesto por prioridades del gobierno, austeridad del gastos, disponibilidad de capital, liquidez, mercados financieros, desempleo, competencia.</t>
        </r>
      </text>
    </comment>
    <comment ref="A844" authorId="0" shapeId="0" xr:uid="{25B1EF70-F7E9-554F-8BA3-FC3C2570CFCE}">
      <text>
        <r>
          <rPr>
            <sz val="10"/>
            <color indexed="8"/>
            <rFont val="Calibri"/>
            <family val="2"/>
          </rPr>
          <t>======
ID#AAAAWbwqqWI
    (2022-03-02 22:40:22)
Cambio de gobierno, legislación, políticas públicas, regulación, falta de continuidad de los programas establecidos.</t>
        </r>
      </text>
    </comment>
    <comment ref="A845" authorId="0" shapeId="0" xr:uid="{45556A1D-87D3-CE41-A215-E11DD550BCEB}">
      <text>
        <r>
          <rPr>
            <sz val="10"/>
            <color indexed="8"/>
            <rFont val="Calibri"/>
            <family val="2"/>
          </rPr>
          <t>======
ID#AAAAWbwqqLc
    (2022-03-02 22:40:22)
Normatividad externa (leyes, decretos, ordenanzas y acuerdos), cambios legales y normativos que pueden afectar la misión y visión de la entidad.</t>
        </r>
      </text>
    </comment>
    <comment ref="A846" authorId="0" shapeId="0" xr:uid="{CAC573C0-CD61-1A43-BDCE-3F33330C6785}">
      <text>
        <r>
          <rPr>
            <sz val="10"/>
            <color indexed="8"/>
            <rFont val="Calibri"/>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47" authorId="0" shapeId="0" xr:uid="{EDE43B37-5E65-DE41-82C7-5E9F2BFF99EA}">
      <text>
        <r>
          <rPr>
            <sz val="10"/>
            <color indexed="8"/>
            <rFont val="Calibri"/>
            <family val="2"/>
          </rPr>
          <t>======
ID#AAAAWbwqqNk
    (2022-03-02 22:40:22)
Avances en tecnología, acceso a sistemas de información externos, gobierno en línea.</t>
        </r>
      </text>
    </comment>
    <comment ref="A848" authorId="0" shapeId="0" xr:uid="{5F1B76E5-7254-A74C-A129-05CCAB06310E}">
      <text>
        <r>
          <rPr>
            <sz val="10"/>
            <color indexed="8"/>
            <rFont val="Calibri"/>
            <family val="2"/>
          </rPr>
          <t>======
ID#AAAAWbwqqR4
    (2022-03-02 22:40:22)
Emisiones y residuos, energía, catástrofes naturales, desarrollo sostenible.</t>
        </r>
      </text>
    </comment>
    <comment ref="A849" authorId="0" shapeId="0" xr:uid="{D20C23DC-4CC1-7A42-9987-EBCD219DCD18}">
      <text>
        <r>
          <rPr>
            <sz val="10"/>
            <color indexed="8"/>
            <rFont val="Calibri"/>
            <family val="2"/>
          </rPr>
          <t>======
ID#AAAAWbwqqcs
    (2022-03-02 22:40:22)
Otro Factor interno no identificado en el listado pero que puede estar presente en el contexto.</t>
        </r>
      </text>
    </comment>
    <comment ref="A857" authorId="0" shapeId="0" xr:uid="{FDDC43B1-0361-424E-A31A-24297DB657B1}">
      <text>
        <r>
          <rPr>
            <sz val="10"/>
            <color rgb="FF000000"/>
            <rFont val="Calibri"/>
            <family val="2"/>
            <scheme val="minor"/>
          </rPr>
          <t>======
ID#AAAAWbwqqNc
    (2022-03-02 22:40:22)
Diligencie la DT Y AP
	-Nohora Isabel</t>
        </r>
      </text>
    </comment>
    <comment ref="B857" authorId="0" shapeId="0" xr:uid="{0389D2F9-2AFF-5E45-B647-0782FDE6DE65}">
      <text>
        <r>
          <rPr>
            <sz val="10"/>
            <color rgb="FF000000"/>
            <rFont val="Calibri"/>
            <family val="2"/>
            <scheme val="minor"/>
          </rPr>
          <t>======
ID#AAAAWbwqqic
    (2022-03-02 22:40:22)
Diligencia solo para las DT y AP</t>
        </r>
      </text>
    </comment>
    <comment ref="B861" authorId="0" shapeId="0" xr:uid="{228F51E7-E1EA-E046-81B5-A07258175C4F}">
      <text>
        <r>
          <rPr>
            <sz val="10"/>
            <color rgb="FF000000"/>
            <rFont val="Calibri"/>
            <family val="2"/>
            <scheme val="minor"/>
          </rPr>
          <t>======
ID#AAAAWbwqqgI
    (2022-03-02 22:40:22)
Aquellas características propias de PNN, que le facilitan o favorecen el logro de los objetivos del plan Estratégico institucional y de los procesos .(ventajas competitivas)</t>
        </r>
      </text>
    </comment>
    <comment ref="C861" authorId="0" shapeId="0" xr:uid="{227FF26F-2C26-D545-8D86-C484F246ED3E}">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862" authorId="0" shapeId="0" xr:uid="{ABBA8471-3BA3-944F-AE02-960DEABFE14E}">
      <text>
        <r>
          <rPr>
            <sz val="10"/>
            <color rgb="FF000000"/>
            <rFont val="Calibri"/>
            <family val="2"/>
            <scheme val="minor"/>
          </rPr>
          <t>======
ID#AAAAWbwqq5k
    (2022-03-02 22:40:23)
Competencia del personal, disponibilidad del personal, seguridad y salud ocupacional.</t>
        </r>
      </text>
    </comment>
    <comment ref="A863" authorId="0" shapeId="0" xr:uid="{40BDD9E3-0533-614D-B24B-44F6D1E4312D}">
      <text>
        <r>
          <rPr>
            <sz val="10"/>
            <color rgb="FF000000"/>
            <rFont val="Calibri"/>
            <family val="2"/>
            <scheme val="minor"/>
          </rPr>
          <t>======
ID#AAAAWbwqqMg
    (2022-03-02 22:40:22)
Capacidad, diseño, ejecución, proveedores, entradas, salidas, gestión del conocimiento dentro de la entidad.</t>
        </r>
      </text>
    </comment>
    <comment ref="A864" authorId="0" shapeId="0" xr:uid="{2E6C1D60-A466-4B40-B2F1-765A6CB78CBA}">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5" authorId="0" shapeId="0" xr:uid="{B6AFEA0E-3F5F-434A-B469-8B9EFA84EB73}">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866" authorId="0" shapeId="0" xr:uid="{1D39C0BF-68CA-FE43-8EB2-483E0E4452E6}">
      <text>
        <r>
          <rPr>
            <sz val="10"/>
            <color rgb="FF000000"/>
            <rFont val="Calibri"/>
            <family val="2"/>
            <scheme val="minor"/>
          </rPr>
          <t>======
ID#AAAAWbwqqPg
    (2022-03-02 22:40:22)
Canales utilizados y su efectividad, flujo de información necesaria para el desarrollo de las operaciones.</t>
        </r>
      </text>
    </comment>
    <comment ref="A867" authorId="0" shapeId="0" xr:uid="{A5472A45-3885-964A-B5EA-F6825C0C58DF}">
      <text>
        <r>
          <rPr>
            <sz val="10"/>
            <color rgb="FF000000"/>
            <rFont val="Calibri"/>
            <family val="2"/>
            <scheme val="minor"/>
          </rPr>
          <t>======
ID#AAAAWbwqqZw
    (2022-03-02 22:40:22)
Presupuesto de funcionamiento, recursos de inversión, infraestructura, capacidad instalada.</t>
        </r>
      </text>
    </comment>
    <comment ref="A868" authorId="0" shapeId="0" xr:uid="{69B0D402-38D9-D447-9BAD-85C7CD9BB15A}">
      <text>
        <r>
          <rPr>
            <sz val="10"/>
            <color rgb="FF000000"/>
            <rFont val="Calibri"/>
            <family val="2"/>
            <scheme val="minor"/>
          </rPr>
          <t>======
ID#AAAAWbwqqaI
    (2022-03-02 22:40:22)
Otro Factor interno no identificado en el listado pero que puede estar presente en el contexto.</t>
        </r>
      </text>
    </comment>
    <comment ref="B870" authorId="0" shapeId="0" xr:uid="{BA6019F5-C7B5-9549-BDF5-8F3A7AF713FC}">
      <text>
        <r>
          <rPr>
            <sz val="10"/>
            <color rgb="FF000000"/>
            <rFont val="Calibri"/>
            <family val="2"/>
            <scheme val="minor"/>
          </rPr>
          <t>======
ID#AAAAWbwqqKM
    (2022-03-02 22:40:22)
Aquellas características propias de PNN, que le facilitan o favorecen el logro de los objetivos del plan Estratégico institucional y de los procesos .(ventajas competitivas)</t>
        </r>
      </text>
    </comment>
    <comment ref="C870" authorId="0" shapeId="0" xr:uid="{00F3B3E0-0134-FC43-9449-DFB6E0CD92B5}">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71" authorId="0" shapeId="0" xr:uid="{CB18D848-A45C-BD44-ACF5-8270A9196962}">
      <text>
        <r>
          <rPr>
            <sz val="10"/>
            <color rgb="FF000000"/>
            <rFont val="Calibri"/>
            <family val="2"/>
            <scheme val="minor"/>
          </rPr>
          <t>======
ID#AAAAWbwqqq4
    (2022-03-02 22:40:22)
Claridad en la descripción del alcance y objetivo del proceso.</t>
        </r>
      </text>
    </comment>
    <comment ref="A872" authorId="0" shapeId="0" xr:uid="{0A400106-A90E-554B-8B0C-0663AC0C9BDE}">
      <text>
        <r>
          <rPr>
            <sz val="10"/>
            <color rgb="FF000000"/>
            <rFont val="Calibri"/>
            <family val="2"/>
            <scheme val="minor"/>
          </rPr>
          <t>======
ID#AAAAWbwqqpQ
    (2022-03-02 22:40:22)
Relación precisa con otros procesos en cuanto a insumos, proveedores, productos, usuarios o clientes.</t>
        </r>
      </text>
    </comment>
    <comment ref="A873" authorId="0" shapeId="0" xr:uid="{569876DB-A7B4-0946-82DC-40AFBDA2FC46}">
      <text>
        <r>
          <rPr>
            <sz val="10"/>
            <color rgb="FF000000"/>
            <rFont val="Calibri"/>
            <family val="2"/>
            <scheme val="minor"/>
          </rPr>
          <t>======
ID#AAAAWbwqqc4
    (2022-03-02 22:40:22)
Procesos que determinan lineamientos necesarios para el desarrollo de todos los procesos de la entidad.</t>
        </r>
      </text>
    </comment>
    <comment ref="A874" authorId="0" shapeId="0" xr:uid="{DBC1072B-8259-EC49-BC76-B4C5559A6E17}">
      <text>
        <r>
          <rPr>
            <sz val="10"/>
            <color rgb="FF000000"/>
            <rFont val="Calibri"/>
            <family val="2"/>
            <scheme val="minor"/>
          </rPr>
          <t>======
ID#AAAAWbwqq6c
    (2022-03-02 22:40:23)
Pertinencia en los procedimientos que desarrollan los procesos.</t>
        </r>
      </text>
    </comment>
    <comment ref="A875" authorId="0" shapeId="0" xr:uid="{933D8ED6-8B43-024D-80B5-9045F74BD65E}">
      <text>
        <r>
          <rPr>
            <sz val="10"/>
            <color rgb="FF000000"/>
            <rFont val="Calibri"/>
            <family val="2"/>
            <scheme val="minor"/>
          </rPr>
          <t>======
ID#AAAAWbwqqR8
    (2022-03-02 22:40:22)
Grado de autoridad y responsabilidad de los funcionarios frente al proceso.</t>
        </r>
      </text>
    </comment>
    <comment ref="A876" authorId="0" shapeId="0" xr:uid="{DD2C9680-8FBF-3D48-AEDE-BBD549E92BA7}">
      <text>
        <r>
          <rPr>
            <sz val="10"/>
            <color rgb="FF000000"/>
            <rFont val="Calibri"/>
            <family val="2"/>
            <scheme val="minor"/>
          </rPr>
          <t>======
ID#AAAAWbwqqg0
    (2022-03-02 22:40:22)
Efectividad en los flujos de información determinados en la interacción de los procesos.</t>
        </r>
      </text>
    </comment>
    <comment ref="A877" authorId="0" shapeId="0" xr:uid="{D373D7BE-9A0C-0344-8FC9-C62FC6A1C6E9}">
      <text>
        <r>
          <rPr>
            <sz val="10"/>
            <color rgb="FF000000"/>
            <rFont val="Calibri"/>
            <family val="2"/>
            <scheme val="minor"/>
          </rPr>
          <t>======
ID#AAAAWbwqqYw
Microsoft Office Usar    (2022-03-02 22:40:22)
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878" authorId="0" shapeId="0" xr:uid="{B4ABE2F5-70BB-C446-9DE5-0E318FB0473E}">
      <text>
        <r>
          <rPr>
            <sz val="10"/>
            <color rgb="FF000000"/>
            <rFont val="Calibri"/>
            <family val="2"/>
            <scheme val="minor"/>
          </rPr>
          <t>======
ID#AAAAWbwqqmA
    (2022-03-02 22:40:22)
Otro Factor interno no identificado en el listado pero que puede estar presente en el contexto.</t>
        </r>
      </text>
    </comment>
    <comment ref="B880" authorId="0" shapeId="0" xr:uid="{EDA1C11D-151D-F645-9BB0-C8FADA548FB6}">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80" authorId="0" shapeId="0" xr:uid="{6CE77D2B-D4BD-B449-B491-492A1423DF01}">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81" authorId="0" shapeId="0" xr:uid="{E33E9D66-C76F-7147-A2C0-0FB570FBDD44}">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82" authorId="0" shapeId="0" xr:uid="{951B5838-38A5-A748-96F8-FB7872B3E944}">
      <text>
        <r>
          <rPr>
            <sz val="10"/>
            <color rgb="FF000000"/>
            <rFont val="Calibri"/>
            <family val="2"/>
            <scheme val="minor"/>
          </rPr>
          <t>======
ID#AAAAWbwqqsQ
    (2022-03-02 22:40:22)
Cambio de gobierno, legislación, políticas públicas, regulación, falta de continuidad de los programas establecidos.</t>
        </r>
      </text>
    </comment>
    <comment ref="A883" authorId="0" shapeId="0" xr:uid="{3A924359-7133-2A47-BCF9-4EBACE28E4D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84" authorId="0" shapeId="0" xr:uid="{A9B60318-D081-4147-B0B0-4F7B2BF4A6D8}">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demografía, responsabilidad social, orden público, también hace parte el orden público.</t>
        </r>
      </text>
    </comment>
    <comment ref="A885" authorId="0" shapeId="0" xr:uid="{5A9291D0-A48A-004F-8569-106E669D79B0}">
      <text>
        <r>
          <rPr>
            <sz val="10"/>
            <color rgb="FF000000"/>
            <rFont val="Calibri"/>
            <family val="2"/>
            <scheme val="minor"/>
          </rPr>
          <t>======
ID#AAAAWbwqqpw
    (2022-03-02 22:40:22)
Avances en tecnología, acceso a sistemas de información externos, gobierno en linea.</t>
        </r>
      </text>
    </comment>
    <comment ref="A886" authorId="0" shapeId="0" xr:uid="{C1403F4F-7C83-914D-B37E-7E930095BAA5}">
      <text>
        <r>
          <rPr>
            <sz val="10"/>
            <color rgb="FF000000"/>
            <rFont val="Calibri"/>
            <family val="2"/>
            <scheme val="minor"/>
          </rPr>
          <t>======
ID#AAAAWbwqqtE
    (2022-03-02 22:40:23)
Emisiones y residuos, energía, catástrofes naturales, desarrollo sostenible.</t>
        </r>
      </text>
    </comment>
    <comment ref="A887" authorId="0" shapeId="0" xr:uid="{E97EF4A1-8BEC-9047-8348-10C14CDA47E9}">
      <text>
        <r>
          <rPr>
            <sz val="10"/>
            <color rgb="FF000000"/>
            <rFont val="Calibri"/>
            <family val="2"/>
            <scheme val="minor"/>
          </rPr>
          <t>======
ID#AAAAWbwqqwI
    (2022-03-02 22:40:23)
Otro Factor interno no identificado en el listado pero que puede estar presente en el contexto.</t>
        </r>
      </text>
    </comment>
    <comment ref="A895" authorId="0" shapeId="0" xr:uid="{CC445853-6150-CA48-887F-9C57AA0BED9A}">
      <text>
        <r>
          <rPr>
            <sz val="10"/>
            <color indexed="8"/>
            <rFont val="Calibri"/>
            <family val="2"/>
          </rPr>
          <t>======
ID#AAAAWbwqq4Y
    (2022-03-02 22:40:23)
Diligencie la DT Y AP
	-Nohora Isabel</t>
        </r>
      </text>
    </comment>
    <comment ref="B895" authorId="0" shapeId="0" xr:uid="{3E57E89F-141B-5045-88FE-E29F7AA73784}">
      <text>
        <r>
          <rPr>
            <sz val="10"/>
            <color indexed="8"/>
            <rFont val="Calibri"/>
            <family val="2"/>
          </rPr>
          <t>======
ID#AAAAWbwqqiA
    (2022-03-02 22:40:22)
Diligencia solo para las DT y AP</t>
        </r>
      </text>
    </comment>
    <comment ref="B898" authorId="0" shapeId="0" xr:uid="{212CE37F-0461-BD45-912A-5FA776C4268C}">
      <text>
        <r>
          <rPr>
            <sz val="10"/>
            <color indexed="8"/>
            <rFont val="Calibri"/>
            <family val="2"/>
          </rPr>
          <t>======
ID#AAAAWbwqqpk
    (2022-03-02 22:40:22)
Aquellas características propias de PNN, que le facilitan o favorecen el logro de los objetivos del plan Estrategico institucional y de los procesos .(ventajas competitivas)</t>
        </r>
      </text>
    </comment>
    <comment ref="C898" authorId="0" shapeId="0" xr:uid="{ACBD946B-595F-F24E-9492-8C2E9F947D27}">
      <text>
        <r>
          <rPr>
            <sz val="10"/>
            <color indexed="8"/>
            <rFont val="Calibri"/>
            <family val="2"/>
          </rPr>
          <t>======
ID#AAAAWbwqqoc
    (2022-03-02 22:40:22)
Aquellas características propias de PNN, que constituyen obstáculos internos al logro de los objetivos del plan Estratégico institucional y de los proceso.</t>
        </r>
      </text>
    </comment>
    <comment ref="A899" authorId="0" shapeId="0" xr:uid="{75377B79-F44E-E642-936D-6EC0CB09FBA1}">
      <text>
        <r>
          <rPr>
            <sz val="10"/>
            <color rgb="FF000000"/>
            <rFont val="Calibri"/>
            <family val="2"/>
          </rPr>
          <t xml:space="preserve">======
</t>
        </r>
        <r>
          <rPr>
            <sz val="10"/>
            <color rgb="FF000000"/>
            <rFont val="Calibri"/>
            <family val="2"/>
          </rPr>
          <t xml:space="preserve">ID#AAAAWbwqqME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900" authorId="0" shapeId="0" xr:uid="{64A3FA7F-FF58-1649-B9AA-4CCA0F8691DA}">
      <text>
        <r>
          <rPr>
            <sz val="10"/>
            <color rgb="FF000000"/>
            <rFont val="Calibri"/>
            <family val="2"/>
          </rPr>
          <t xml:space="preserve">======
</t>
        </r>
        <r>
          <rPr>
            <sz val="10"/>
            <color rgb="FF000000"/>
            <rFont val="Calibri"/>
            <family val="2"/>
          </rPr>
          <t xml:space="preserve">ID#AAAAWbwqq0Y
</t>
        </r>
        <r>
          <rPr>
            <sz val="10"/>
            <color rgb="FF000000"/>
            <rFont val="Calibri"/>
            <family val="2"/>
          </rPr>
          <t xml:space="preserve">    (2022-03-02 22:40:23)
</t>
        </r>
        <r>
          <rPr>
            <sz val="10"/>
            <color rgb="FF000000"/>
            <rFont val="Calibri"/>
            <family val="2"/>
          </rPr>
          <t>Capacidad, diseño, ejecución, proveedores, entradas, salidas, gestión del conocimiento dentro de la entidad.</t>
        </r>
      </text>
    </comment>
    <comment ref="A901" authorId="0" shapeId="0" xr:uid="{79B24133-1C3E-324E-AAEE-649EBA03BA4A}">
      <text>
        <r>
          <rPr>
            <sz val="10"/>
            <color rgb="FF000000"/>
            <rFont val="Calibri"/>
            <family val="2"/>
          </rPr>
          <t xml:space="preserve">======
</t>
        </r>
        <r>
          <rPr>
            <sz val="10"/>
            <color rgb="FF000000"/>
            <rFont val="Calibri"/>
            <family val="2"/>
          </rPr>
          <t xml:space="preserve">ID#AAAAWbwqqys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2" authorId="0" shapeId="0" xr:uid="{F88779BB-CAB5-1347-85EA-ECD92AB427CB}">
      <text>
        <r>
          <rPr>
            <sz val="10"/>
            <color indexed="8"/>
            <rFont val="Calibri"/>
            <family val="2"/>
          </rPr>
          <t>======
ID#AAAAWbwqqfE
    (2022-03-02 22:40:22)
Lineamientos en cuanto a la planeación estratégica de la entidad, estructura organizacional, seguimiento de las metas y objetivos institucionales, informes de gestión.</t>
        </r>
      </text>
    </comment>
    <comment ref="A903" authorId="0" shapeId="0" xr:uid="{54D36838-FA26-2D40-9BE8-4573AC99783B}">
      <text>
        <r>
          <rPr>
            <sz val="10"/>
            <color indexed="8"/>
            <rFont val="Calibri"/>
            <family val="2"/>
          </rPr>
          <t>======
ID#AAAAWbwqqgc
    (2022-03-02 22:40:22)
Canales utilizados y su efectividad, flujo de información necesaria para el desarrollo de las operaciones.</t>
        </r>
      </text>
    </comment>
    <comment ref="A904" authorId="0" shapeId="0" xr:uid="{0594BFFC-E956-9141-AAD7-1A644F0CBA05}">
      <text>
        <r>
          <rPr>
            <sz val="10"/>
            <color rgb="FF000000"/>
            <rFont val="Calibri"/>
            <family val="2"/>
          </rPr>
          <t xml:space="preserve">======
</t>
        </r>
        <r>
          <rPr>
            <sz val="10"/>
            <color rgb="FF000000"/>
            <rFont val="Calibri"/>
            <family val="2"/>
          </rPr>
          <t xml:space="preserve">ID#AAAAWbwqqhs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05" authorId="0" shapeId="0" xr:uid="{3F086FDA-FF9A-2C40-AE9D-BE0A9A830B31}">
      <text>
        <r>
          <rPr>
            <sz val="10"/>
            <color indexed="8"/>
            <rFont val="Calibri"/>
            <family val="2"/>
          </rPr>
          <t>======
ID#AAAAWbwqqyo
    (2022-03-02 22:40:23)
Otro Factor interno no identificado en el listado pero que puede estar presente en el contexto.</t>
        </r>
      </text>
    </comment>
    <comment ref="B907" authorId="0" shapeId="0" xr:uid="{E255B453-F3BA-5247-8200-CE74BD65EB1A}">
      <text>
        <r>
          <rPr>
            <sz val="10"/>
            <color indexed="8"/>
            <rFont val="Calibri"/>
            <family val="2"/>
          </rPr>
          <t>======
ID#AAAAWbwqqeI
    (2022-03-02 22:40:22)
Aquellas características propias de PNN, que le facilitan o favorecen el logro de los objetivos del plan Estrategico institucional y de los procesos .(ventajas competitivas)</t>
        </r>
      </text>
    </comment>
    <comment ref="C907" authorId="0" shapeId="0" xr:uid="{854E6C9F-8639-734F-B8AA-1676910361F0}">
      <text>
        <r>
          <rPr>
            <sz val="10"/>
            <color indexed="8"/>
            <rFont val="Calibri"/>
            <family val="2"/>
          </rPr>
          <t>======
ID#AAAAWbwqqk8
    (2022-03-02 22:40:22)
Aquellas características propias de PNN, que constituyen obstáculos internos al logro de los objetivos del plan Estratégico institucional y de los proceso.</t>
        </r>
      </text>
    </comment>
    <comment ref="A908" authorId="0" shapeId="0" xr:uid="{3029E275-77D2-4644-B33E-EBDD22ED9BCE}">
      <text>
        <r>
          <rPr>
            <sz val="10"/>
            <color indexed="8"/>
            <rFont val="Calibri"/>
            <family val="2"/>
          </rPr>
          <t>======
ID#AAAAWbwqqik
    (2022-03-02 22:40:22)
Claridad en la descripción del alcance y objetivo del proceso.</t>
        </r>
      </text>
    </comment>
    <comment ref="A909" authorId="0" shapeId="0" xr:uid="{C89EF0B6-2D68-484A-A35E-0E512816F5A0}">
      <text>
        <r>
          <rPr>
            <sz val="10"/>
            <color indexed="8"/>
            <rFont val="Calibri"/>
            <family val="2"/>
          </rPr>
          <t>======
ID#AAAAWbwqqNA
    (2022-03-02 22:40:22)
Relación precisa con otros procesos en cuanto a insumos, proveedores, productos, usuarios o clientes.</t>
        </r>
      </text>
    </comment>
    <comment ref="A910" authorId="0" shapeId="0" xr:uid="{4A4EF6C2-D88D-1140-A559-2E86E4096B7A}">
      <text>
        <r>
          <rPr>
            <sz val="10"/>
            <color indexed="8"/>
            <rFont val="Calibri"/>
            <family val="2"/>
          </rPr>
          <t>======
ID#AAAAWbwqqrA
    (2022-03-02 22:40:22)
Procesos que determinan lineamientos necesarios para el desarrollo de todos los procesos de la entidad.</t>
        </r>
      </text>
    </comment>
    <comment ref="A911" authorId="0" shapeId="0" xr:uid="{1D3D9E0F-4AC1-E346-B298-F359CDA0AADD}">
      <text>
        <r>
          <rPr>
            <sz val="10"/>
            <color indexed="8"/>
            <rFont val="Calibri"/>
            <family val="2"/>
          </rPr>
          <t>======
ID#AAAAWbwqqL4
    (2022-03-02 22:40:22)
Pertinencia en los procedimientos que desarrollan los procesos.</t>
        </r>
      </text>
    </comment>
    <comment ref="A912" authorId="0" shapeId="0" xr:uid="{31F1F846-AB17-8549-85EC-B98B4DFE9AA6}">
      <text>
        <r>
          <rPr>
            <sz val="10"/>
            <color indexed="8"/>
            <rFont val="Calibri"/>
            <family val="2"/>
          </rPr>
          <t>======
ID#AAAAWbwqq7E
    (2022-03-02 22:40:23)
Grado de autoridad y responsabilidad de los funcionarios frente al proceso.</t>
        </r>
      </text>
    </comment>
    <comment ref="A913" authorId="0" shapeId="0" xr:uid="{39F39D01-E0F5-054D-AF47-0B8D0CFCF6C5}">
      <text>
        <r>
          <rPr>
            <sz val="10"/>
            <color indexed="8"/>
            <rFont val="Calibri"/>
            <family val="2"/>
          </rPr>
          <t>======
ID#AAAAWbwqqXE
    (2022-03-02 22:40:22)
Efectividad en los flujos de información determinados en la interacción de los procesos.</t>
        </r>
      </text>
    </comment>
    <comment ref="A914" authorId="0" shapeId="0" xr:uid="{F853616E-1E2C-2249-BC3D-5C15FC5C11EF}">
      <text>
        <r>
          <rPr>
            <sz val="10"/>
            <color indexed="8"/>
            <rFont val="Calibri"/>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5" authorId="0" shapeId="0" xr:uid="{B5B249B5-8747-EA44-9C95-C776B303374E}">
      <text>
        <r>
          <rPr>
            <sz val="10"/>
            <color indexed="8"/>
            <rFont val="Calibri"/>
            <family val="2"/>
          </rPr>
          <t>======
ID#AAAAWbwqqus
    (2022-03-02 22:40:23)
Otro Factor interno no identificado en el listado pero que puede estar presente en el contexto.</t>
        </r>
      </text>
    </comment>
    <comment ref="B917" authorId="0" shapeId="0" xr:uid="{4ECDE91F-29A5-5A4E-A1C4-B9D366211382}">
      <text>
        <r>
          <rPr>
            <sz val="10"/>
            <color rgb="FF000000"/>
            <rFont val="Calibri"/>
            <family val="2"/>
          </rPr>
          <t xml:space="preserve">======
</t>
        </r>
        <r>
          <rPr>
            <sz val="10"/>
            <color rgb="FF000000"/>
            <rFont val="Calibri"/>
            <family val="2"/>
          </rPr>
          <t xml:space="preserve">ID#AAAAWbwqqPI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917" authorId="0" shapeId="0" xr:uid="{67D46E2B-4B1B-EB4A-9908-50D07A67EF9A}">
      <text>
        <r>
          <rPr>
            <sz val="10"/>
            <color indexed="8"/>
            <rFont val="Calibri"/>
            <family val="2"/>
          </rPr>
          <t>======
ID#AAAAWbwqqSw
    (2022-03-02 22:40:22)
Aquellas situaciones que se presentan en el entorno de PNN y que podrían afectar negativamente, las posibilidades de logro de los objetivos del Plan Estratégico Institucional y de los procesos</t>
        </r>
      </text>
    </comment>
    <comment ref="A918" authorId="0" shapeId="0" xr:uid="{5D9642B8-4A42-304C-847E-BA9DD4DB0C0D}">
      <text>
        <r>
          <rPr>
            <sz val="10"/>
            <color indexed="8"/>
            <rFont val="Calibri"/>
            <family val="2"/>
          </rPr>
          <t>======
ID#AAAAWbwqqbw
    (2022-03-02 22:40:22)
Disminución del presupuesto por prioridades del gobierno, austeridad del gastos, disponibilidad de capital, liquidez, mercados financieros, desempleo, competencia.</t>
        </r>
      </text>
    </comment>
    <comment ref="A919" authorId="0" shapeId="0" xr:uid="{B0CF3D61-073A-4541-B575-49B03FBB2D4E}">
      <text>
        <r>
          <rPr>
            <sz val="10"/>
            <color indexed="8"/>
            <rFont val="Calibri"/>
            <family val="2"/>
          </rPr>
          <t>======
ID#AAAAWbwqqKk
    (2022-03-02 22:40:22)
Cambio de gobierno, legislación, políticas públicas, regulación, falta de continuidad de los programas establecidos.</t>
        </r>
      </text>
    </comment>
    <comment ref="A920" authorId="0" shapeId="0" xr:uid="{13FCDFEC-A4F5-5447-9D8A-CA13952D3EA8}">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921" authorId="0" shapeId="0" xr:uid="{5FD7A75C-CB4C-BC44-88B4-835B8B9AE65D}">
      <text>
        <r>
          <rPr>
            <sz val="10"/>
            <color indexed="8"/>
            <rFont val="Calibri"/>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2" authorId="0" shapeId="0" xr:uid="{B7ADEAD4-B3B4-B646-9DD9-FC12AFD9DE84}">
      <text>
        <r>
          <rPr>
            <sz val="10"/>
            <color indexed="8"/>
            <rFont val="Calibri"/>
            <family val="2"/>
          </rPr>
          <t>======
ID#AAAAWbwqq4c
    (2022-03-02 22:40:23)
Avances en tecnología, acceso a sistemas de información externos, gobierno en línea.</t>
        </r>
      </text>
    </comment>
    <comment ref="A923" authorId="0" shapeId="0" xr:uid="{7E25220D-79C5-7B4A-A749-FFB1969F4A4E}">
      <text>
        <r>
          <rPr>
            <sz val="10"/>
            <color rgb="FF000000"/>
            <rFont val="Calibri"/>
            <family val="2"/>
          </rPr>
          <t xml:space="preserve">======
</t>
        </r>
        <r>
          <rPr>
            <sz val="10"/>
            <color rgb="FF000000"/>
            <rFont val="Calibri"/>
            <family val="2"/>
          </rPr>
          <t xml:space="preserve">ID#AAAAWbwqqS0
</t>
        </r>
        <r>
          <rPr>
            <sz val="10"/>
            <color rgb="FF000000"/>
            <rFont val="Calibri"/>
            <family val="2"/>
          </rPr>
          <t xml:space="preserve">    (2022-03-02 22:40:22)
</t>
        </r>
        <r>
          <rPr>
            <sz val="10"/>
            <color rgb="FF000000"/>
            <rFont val="Calibri"/>
            <family val="2"/>
          </rPr>
          <t>Emisiones y residuos, energía, catástrofes naturales, desarrollo sostenible.</t>
        </r>
      </text>
    </comment>
    <comment ref="A924" authorId="0" shapeId="0" xr:uid="{6FFFD68F-5465-3E47-9DBF-5897F23C67A6}">
      <text>
        <r>
          <rPr>
            <sz val="10"/>
            <color rgb="FF000000"/>
            <rFont val="Calibri"/>
            <family val="2"/>
          </rPr>
          <t xml:space="preserve">======
</t>
        </r>
        <r>
          <rPr>
            <sz val="10"/>
            <color rgb="FF000000"/>
            <rFont val="Calibri"/>
            <family val="2"/>
          </rPr>
          <t xml:space="preserve">ID#AAAAWbwqqUs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author>
    <author>Microsoft Office User</author>
    <author>LENOVO</author>
  </authors>
  <commentList>
    <comment ref="H6" authorId="0" shapeId="0" xr:uid="{A97B1C7D-243F-514F-B1A8-12896965B978}">
      <text>
        <r>
          <rPr>
            <sz val="9"/>
            <color rgb="FF000000"/>
            <rFont val="Arial Narrow"/>
            <family val="2"/>
          </rPr>
          <t xml:space="preserve">Número de veces que se ejecuta la actividad durante el año, es decir la </t>
        </r>
        <r>
          <rPr>
            <b/>
            <sz val="9"/>
            <color rgb="FF000000"/>
            <rFont val="Arial Narrow"/>
            <family val="2"/>
          </rPr>
          <t>exposición al riesgo</t>
        </r>
        <r>
          <rPr>
            <sz val="9"/>
            <color rgb="FF000000"/>
            <rFont val="Arial Narrow"/>
            <family val="2"/>
          </rPr>
          <t xml:space="preserve"> o número de veces que pasa por el punto del riesgo en el periodo de 1 año.</t>
        </r>
      </text>
    </comment>
    <comment ref="I6" authorId="1" shapeId="0" xr:uid="{033E4EAE-D562-7742-93E6-0D2F7D3FA07F}">
      <text>
        <r>
          <rPr>
            <b/>
            <sz val="10"/>
            <color rgb="FF000000"/>
            <rFont val="Tahoma"/>
            <family val="2"/>
          </rPr>
          <t xml:space="preserve">Indicar teniendo en cuenta la frecuecia de actividad el nombre del criterio
</t>
        </r>
        <r>
          <rPr>
            <b/>
            <sz val="10"/>
            <color rgb="FF000000"/>
            <rFont val="Tahoma"/>
            <family val="2"/>
          </rPr>
          <t xml:space="preserve">Muy Baja: </t>
        </r>
        <r>
          <rPr>
            <sz val="10"/>
            <color rgb="FF000000"/>
            <rFont val="Tahoma"/>
            <family val="2"/>
          </rPr>
          <t xml:space="preserve">Actividad máximo 2 veces por año: probabilidad 20%
</t>
        </r>
        <r>
          <rPr>
            <b/>
            <sz val="10"/>
            <color rgb="FF000000"/>
            <rFont val="Tahoma"/>
            <family val="2"/>
          </rPr>
          <t>Baja</t>
        </r>
        <r>
          <rPr>
            <sz val="10"/>
            <color rgb="FF000000"/>
            <rFont val="Tahoma"/>
            <family val="2"/>
          </rPr>
          <t xml:space="preserve">: La actividad que conlleva el riesgo se ejecuta de 3 a 24 veces por año: probabilidad 40%
</t>
        </r>
        <r>
          <rPr>
            <b/>
            <sz val="10"/>
            <color rgb="FF000000"/>
            <rFont val="Tahoma"/>
            <family val="2"/>
          </rPr>
          <t xml:space="preserve">Media: </t>
        </r>
        <r>
          <rPr>
            <sz val="10"/>
            <color rgb="FF000000"/>
            <rFont val="Arial"/>
            <family val="2"/>
          </rPr>
          <t xml:space="preserve">La actividad que conlleva el riesgo se ejecuta de 24 a 500 veces por año: probabilidad 60%
</t>
        </r>
        <r>
          <rPr>
            <b/>
            <sz val="10"/>
            <color rgb="FF000000"/>
            <rFont val="Tahoma"/>
            <family val="2"/>
          </rPr>
          <t xml:space="preserve">Alta: </t>
        </r>
        <r>
          <rPr>
            <sz val="10"/>
            <color rgb="FF000000"/>
            <rFont val="Arial"/>
            <family val="2"/>
          </rPr>
          <t xml:space="preserve">La actividad que conlleva el riesgo se ejecuta mínimo 500 veces y máximo 5000 veces por año: probabilidad 80%
</t>
        </r>
        <r>
          <rPr>
            <b/>
            <sz val="10"/>
            <color rgb="FF000000"/>
            <rFont val="Tahoma"/>
            <family val="2"/>
          </rPr>
          <t xml:space="preserve">Muy alta: </t>
        </r>
        <r>
          <rPr>
            <sz val="10"/>
            <color rgb="FF000000"/>
            <rFont val="Arial"/>
            <family val="2"/>
          </rPr>
          <t>La actividad que conlleva el riesgo se ejecuta más de 5000 veces por año: probabilidad 100%</t>
        </r>
      </text>
    </comment>
    <comment ref="K6" authorId="1" shapeId="0" xr:uid="{0B31D38F-C66F-5542-9394-D212E4709C81}">
      <text>
        <r>
          <rPr>
            <b/>
            <sz val="10"/>
            <color rgb="FF000000"/>
            <rFont val="Tahoma"/>
            <family val="2"/>
          </rPr>
          <t>Afectación Económica o reputacional que puede generar el riesgo</t>
        </r>
        <r>
          <rPr>
            <sz val="10"/>
            <color rgb="FF000000"/>
            <rFont val="Tahoma"/>
            <family val="2"/>
          </rPr>
          <t xml:space="preserve">
</t>
        </r>
        <r>
          <rPr>
            <sz val="10"/>
            <color rgb="FF000000"/>
            <rFont val="Tahoma"/>
            <family val="2"/>
          </rPr>
          <t>Seleccinar de lista desplegable según aplique en caso de presentarse dos niveles se debe tomar el de mál alto nivel</t>
        </r>
      </text>
    </comment>
    <comment ref="AH7" authorId="2" shapeId="0" xr:uid="{12E07465-23F3-F743-9A3C-195C95E3F18B}">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S7" authorId="2" shapeId="0" xr:uid="{C100BD44-8EF6-354F-A52A-FE49D670D8E6}">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D7" authorId="2" shapeId="0" xr:uid="{5F545827-9198-4248-BD7E-DBEF16ECCF3D}">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D8" authorId="0" shapeId="0" xr:uid="{9542E56C-9C66-9D48-8D36-33E6DD9D32EC}">
      <text>
        <r>
          <rPr>
            <sz val="9"/>
            <color rgb="FF000000"/>
            <rFont val="Arial Narrow"/>
            <family val="2"/>
          </rPr>
          <t xml:space="preserve">Circunstancias o situaciones más evidentes sobre las cuales se presenta el riesgo, es la situación más evidente frente al riesgo, pero no corresponde la causa principal o base para que se presente el riesgo.
</t>
        </r>
        <r>
          <rPr>
            <sz val="9"/>
            <color rgb="FF000000"/>
            <rFont val="Arial Narrow"/>
            <family val="2"/>
          </rPr>
          <t xml:space="preserve">Ejemplo: por multa y sanción del ente regulador 
</t>
        </r>
      </text>
    </comment>
    <comment ref="E8" authorId="0" shapeId="0" xr:uid="{C7062210-C536-B24A-AA19-DCC318C8B57F}">
      <text>
        <r>
          <rPr>
            <sz val="9"/>
            <color rgb="FF000000"/>
            <rFont val="Arial Narrow"/>
            <family val="2"/>
          </rPr>
          <t xml:space="preserve">Causa  principal o básica, corresponde a las razones por la cuales se puede presentar el riesgo, son la base para la definición de controles.
</t>
        </r>
        <r>
          <rPr>
            <sz val="9"/>
            <color rgb="FF000000"/>
            <rFont val="Arial Narrow"/>
            <family val="2"/>
          </rPr>
          <t xml:space="preserve">Para un riesgo puede existir más de una causa
</t>
        </r>
        <r>
          <rPr>
            <sz val="9"/>
            <color rgb="FF000000"/>
            <rFont val="Arial Narrow"/>
            <family val="2"/>
          </rPr>
          <t>Ejemplo: debido a adquisición de bienes y servicios fuera de los requerimientos normativos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s>
  <commentList>
    <comment ref="K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L8" authorId="0" shapeId="0" xr:uid="{00000000-0006-0000-0400-000002000000}">
      <text>
        <r>
          <rPr>
            <sz val="10"/>
            <color rgb="FF000000"/>
            <rFont val="Tahoma"/>
            <family val="2"/>
          </rPr>
          <t>Ejecutar la tabla de "impacto R. Corrupción" en la siguiente hoja del Excel y reportar la calificación obtenida.</t>
        </r>
      </text>
    </comment>
    <comment ref="Q8" authorId="1" shapeId="0" xr:uid="{6DC13AC9-E953-9B4A-9D1E-114E0308DA05}">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B8" authorId="1" shapeId="0" xr:uid="{0A7C10EB-C653-E541-8640-106FAED4DA5F}">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M8" authorId="1" shapeId="0" xr:uid="{CC823FFC-6D6C-DC4E-B4B8-BB2B0B04097E}">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E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BF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BG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BH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BJ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BK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9C26B6C4-A97B-EB43-B9C3-BA2D8A4897ED}">
      <text>
        <r>
          <rPr>
            <sz val="10"/>
            <color indexed="8"/>
            <rFont val="Calibri"/>
            <family val="2"/>
          </rPr>
          <t>======
ID#AAAAWbwqqoM
Microsoft Office User    (2022-03-02 22:40:22)
Por favor escribir el Nivel del riesgo en letras (Moderado, mayor, catastrófico) según el resultado de respuestas afirmativas</t>
        </r>
      </text>
    </comment>
    <comment ref="I33" authorId="0" shapeId="0" xr:uid="{667A73AA-6A63-3046-8D86-86DD7F885BC7}">
      <text>
        <r>
          <rPr>
            <sz val="10"/>
            <color indexed="8"/>
            <rFont val="Calibri"/>
            <family val="2"/>
          </rPr>
          <t>======
ID#AAAAWbwqqOY
Microsoft Office User    (2022-03-02 22:40:22)
Por favor escribir el Nivel del riesgo en letras (Moderado, mayor, catastrófico) según el resultado de respuestas afirmativas</t>
        </r>
      </text>
    </comment>
    <comment ref="D69" authorId="0" shapeId="0" xr:uid="{03203E7F-4C8C-2946-BF1A-01E567F5DF5C}">
      <text>
        <r>
          <rPr>
            <sz val="10"/>
            <color indexed="8"/>
            <rFont val="Calibri"/>
            <family val="2"/>
          </rPr>
          <t>======
ID#AAAAWbwqqLU
Microsoft Office User    (2022-03-02 22:40:22)
Por favor escribir el Nivel del riesgo en letras (Moderado, mayor, catastrófico) según el resultado de respuestas afirmativas</t>
        </r>
      </text>
    </comment>
    <comment ref="I69" authorId="0" shapeId="0" xr:uid="{85417407-FBAA-E944-836E-030F6FD28B24}">
      <text>
        <r>
          <rPr>
            <sz val="10"/>
            <color indexed="8"/>
            <rFont val="Calibri"/>
            <family val="2"/>
          </rPr>
          <t>======
ID#AAAAWbwqqaA
Microsoft Office User    (2022-03-02 22:40:22)
Por favor escribir el Nivel del riesgo en letras (Moderado, mayor, catastrófico) según el resultado de respuestas afirmativas</t>
        </r>
      </text>
    </comment>
    <comment ref="D177" authorId="0" shapeId="0" xr:uid="{2597516C-7F33-6C41-ADA6-D98E9440174B}">
      <text>
        <r>
          <rPr>
            <sz val="10"/>
            <color indexed="8"/>
            <rFont val="Calibri"/>
            <family val="2"/>
          </rPr>
          <t>======
ID#AAAAWbwqq5A
Microsoft Office User    (2021-12-28 20:47:46)
Por favor escribir el Nivel del riesgo en letras (Moderado, mayor, catastrófico) según el resultado de respuestas afirmativas</t>
        </r>
      </text>
    </comment>
    <comment ref="D213" authorId="0" shapeId="0" xr:uid="{4CD4FC5A-0251-BB40-AE94-7E732068A1C4}">
      <text>
        <r>
          <rPr>
            <sz val="10"/>
            <color indexed="8"/>
            <rFont val="Calibri"/>
            <family val="2"/>
          </rPr>
          <t xml:space="preserve">======
</t>
        </r>
        <r>
          <rPr>
            <sz val="10"/>
            <color indexed="8"/>
            <rFont val="Calibri"/>
            <family val="2"/>
          </rPr>
          <t xml:space="preserve">ID#AAAAWbwqqcg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I213" authorId="0" shapeId="0" xr:uid="{0C17938E-9C86-1549-BEC7-13F42E54AE69}">
      <text>
        <r>
          <rPr>
            <sz val="10"/>
            <color indexed="8"/>
            <rFont val="Calibri"/>
            <family val="2"/>
          </rPr>
          <t xml:space="preserve">======
</t>
        </r>
        <r>
          <rPr>
            <sz val="10"/>
            <color indexed="8"/>
            <rFont val="Calibri"/>
            <family val="2"/>
          </rPr>
          <t xml:space="preserve">ID#AAAAWbwqqoU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D248" authorId="0" shapeId="0" xr:uid="{87AEA336-5F96-B542-A835-DA51C27EC81C}">
      <text>
        <r>
          <rPr>
            <sz val="10"/>
            <color rgb="FF000000"/>
            <rFont val="Calibri"/>
            <family val="2"/>
          </rPr>
          <t xml:space="preserve">======
</t>
        </r>
        <r>
          <rPr>
            <sz val="10"/>
            <color rgb="FF000000"/>
            <rFont val="Calibri"/>
            <family val="2"/>
          </rPr>
          <t xml:space="preserve">ID#AAAAWbwqqmU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248" authorId="0" shapeId="0" xr:uid="{772462FA-2436-FC41-A41B-A6B781825CC1}">
      <text>
        <r>
          <rPr>
            <sz val="10"/>
            <color indexed="8"/>
            <rFont val="Calibri"/>
            <family val="2"/>
          </rPr>
          <t>======
ID#AAAAWbwqqSo
Microsoft Office User    (2022-03-02 22:40:22)
Por favor escribir el Nivel del riesgo en letras (Moderado, mayor, catastrófico) según el resultado de respuestas afirmativas</t>
        </r>
      </text>
    </comment>
    <comment ref="N248" authorId="0" shapeId="0" xr:uid="{D6522E3C-BDBF-BF44-B743-A9501C22A424}">
      <text>
        <r>
          <rPr>
            <sz val="10"/>
            <color indexed="8"/>
            <rFont val="Calibri"/>
            <family val="2"/>
          </rPr>
          <t>======
ID#AAAAWbwqqOk
Microsoft Office User    (2022-03-02 22:40:22)
Por favor escribir el Nivel del riesgo en letras (Moderado, mayor, catastrófico) según el resultado de respuestas afirmativas</t>
        </r>
      </text>
    </comment>
    <comment ref="S248" authorId="0" shapeId="0" xr:uid="{973B4C27-05B6-5043-A2D8-615398B27B7D}">
      <text>
        <r>
          <rPr>
            <sz val="10"/>
            <color rgb="FF000000"/>
            <rFont val="Calibri"/>
            <family val="2"/>
          </rPr>
          <t xml:space="preserve">======
</t>
        </r>
        <r>
          <rPr>
            <sz val="10"/>
            <color rgb="FF000000"/>
            <rFont val="Calibri"/>
            <family val="2"/>
          </rPr>
          <t xml:space="preserve">ID#AAAAWbwqqxs
</t>
        </r>
        <r>
          <rPr>
            <sz val="10"/>
            <color rgb="FF000000"/>
            <rFont val="Calibri"/>
            <family val="2"/>
          </rPr>
          <t xml:space="preserve">Microsoft Office User    (2022-03-02 22:40:23)
</t>
        </r>
        <r>
          <rPr>
            <sz val="10"/>
            <color rgb="FF000000"/>
            <rFont val="Calibri"/>
            <family val="2"/>
          </rPr>
          <t>Por favor escribir el Nivel del riesgo en letras (Moderado, mayor, catastrófico) según el resultado de respuestas afirmativas</t>
        </r>
      </text>
    </comment>
    <comment ref="D283" authorId="0" shapeId="0" xr:uid="{4F225318-C33D-4141-8F48-3FB2046A3126}">
      <text>
        <r>
          <rPr>
            <sz val="10"/>
            <color indexed="8"/>
            <rFont val="Calibri"/>
            <family val="2"/>
          </rPr>
          <t xml:space="preserve">======
</t>
        </r>
        <r>
          <rPr>
            <sz val="10"/>
            <color indexed="8"/>
            <rFont val="Calibri"/>
            <family val="2"/>
          </rPr>
          <t xml:space="preserve">ID#AAAAWbwqq3o
</t>
        </r>
        <r>
          <rPr>
            <sz val="10"/>
            <color indexed="8"/>
            <rFont val="Calibri"/>
            <family val="2"/>
          </rPr>
          <t xml:space="preserve">Microsoft Office User    (2022-03-02 22:40:23)
</t>
        </r>
        <r>
          <rPr>
            <sz val="10"/>
            <color indexed="8"/>
            <rFont val="Calibri"/>
            <family val="2"/>
          </rPr>
          <t>Por favor escribir el Nivel del riesgo en letras (Moderado, mayor, catastrófico) según el resultado de respuestas afirmativas</t>
        </r>
      </text>
    </comment>
    <comment ref="D318" authorId="0" shapeId="0" xr:uid="{24F04F1D-7D54-1C49-A43C-50353990CBDF}">
      <text>
        <r>
          <rPr>
            <sz val="10"/>
            <color indexed="8"/>
            <rFont val="Calibri"/>
            <family val="2"/>
          </rPr>
          <t>======
ID#AAAAWbwqqbc
Microsoft Office User    (2021-12-28 20:47:46)
Por favor escribir el Nivel del riesgo en letras (Moderado, mayor, catastrófico) según el resultado de respuestas afirmativas</t>
        </r>
      </text>
    </comment>
    <comment ref="I318" authorId="0" shapeId="0" xr:uid="{BEDEB1BD-10BE-0C4C-AAA3-EE56449EF4A2}">
      <text>
        <r>
          <rPr>
            <sz val="10"/>
            <color indexed="8"/>
            <rFont val="Calibri"/>
            <family val="2"/>
          </rPr>
          <t>======
ID#AAAAWbwqqxU
Microsoft Office User    (2021-12-28 20:47:45)
Por favor escribir el Nivel del riesgo en letras (Moderado, mayor, catastrófico) según el resultado de respuestas afirmativas</t>
        </r>
      </text>
    </comment>
    <comment ref="D353" authorId="0" shapeId="0" xr:uid="{A81A52C6-3859-4648-9722-0C6E227EF9D3}">
      <text>
        <r>
          <rPr>
            <sz val="10"/>
            <color rgb="FF000000"/>
            <rFont val="Calibri"/>
            <family val="2"/>
          </rPr>
          <t xml:space="preserve">======
</t>
        </r>
        <r>
          <rPr>
            <sz val="10"/>
            <color rgb="FF000000"/>
            <rFont val="Calibri"/>
            <family val="2"/>
          </rPr>
          <t xml:space="preserve">ID#AAAAWbwqqZI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353" authorId="0" shapeId="0" xr:uid="{F05D4348-41BF-0E41-A675-3A8244D83C89}">
      <text>
        <r>
          <rPr>
            <sz val="10"/>
            <color indexed="8"/>
            <rFont val="Calibri"/>
            <family val="2"/>
          </rPr>
          <t>======
ID#AAAAWbwqqKY
Microsoft Office User    (2021-12-28 20:47:45)
Por favor escribir el Nivel del riesgo en letras (Moderado, mayor, catastrófico) según el resultado de respuestas afirmativas</t>
        </r>
      </text>
    </comment>
    <comment ref="D388" authorId="0" shapeId="0" xr:uid="{E112B3D8-C6CB-C94C-AB30-89512A0E0A52}">
      <text>
        <r>
          <rPr>
            <sz val="10"/>
            <color indexed="8"/>
            <rFont val="Calibri"/>
            <family val="2"/>
          </rPr>
          <t>======
ID#AAAAWbwqqrc
Microsoft Office User    (2021-12-28 20:47:45)
Por favor escribir el Nivel del riesgo en letras (Moderado, mayor, catastrófico) según el resultado de respuestas afirmativas</t>
        </r>
      </text>
    </comment>
    <comment ref="I388" authorId="0" shapeId="0" xr:uid="{DBF6C0C4-6F35-1846-A89D-4B94F2AE6B96}">
      <text>
        <r>
          <rPr>
            <sz val="10"/>
            <color indexed="8"/>
            <rFont val="Calibri"/>
            <family val="2"/>
          </rPr>
          <t>======
ID#AAAAWbwqqRw
Microsoft Office User    (2021-12-28 20:47:45)
Por favor escribir el Nivel del riesgo en letras (Moderado, mayor, catastrófico) según el resultado de respuestas afirmativas</t>
        </r>
      </text>
    </comment>
    <comment ref="D423" authorId="0" shapeId="0" xr:uid="{5F3A5C5B-78CC-9F42-8527-1471B653F093}">
      <text>
        <r>
          <rPr>
            <sz val="10"/>
            <color indexed="8"/>
            <rFont val="Calibri"/>
            <family val="2"/>
          </rPr>
          <t>======
ID#AAAAWbwqq0o
Microsoft Office User    (2021-12-28 20:47:45)
Por favor escribir el Nivel del riesgo en letras (Moderado, mayor, catastrófico) según el resultado de respuestas afirmativas</t>
        </r>
      </text>
    </comment>
    <comment ref="I423" authorId="0" shapeId="0" xr:uid="{FA7766A7-EFFC-F44F-BEC0-5029D5A57BAE}">
      <text>
        <r>
          <rPr>
            <sz val="10"/>
            <color indexed="8"/>
            <rFont val="Calibri"/>
            <family val="2"/>
          </rPr>
          <t>======
ID#AAAAWbwqqi8
Microsoft Office User    (2021-12-28 20:47:45)
Por favor escribir el Nivel del riesgo en letras (Moderado, mayor, catastrófico) según el resultado de respuestas afirmativas</t>
        </r>
      </text>
    </comment>
    <comment ref="D458" authorId="0" shapeId="0" xr:uid="{FB4B30CD-4BB7-3C49-A3CA-690AADDA1020}">
      <text>
        <r>
          <rPr>
            <sz val="10"/>
            <color indexed="8"/>
            <rFont val="Calibri"/>
            <family val="2"/>
          </rPr>
          <t>======
ID#AAAAWbwqqqI
Microsoft Office User    (2022-03-02 22:40:22)
Por favor escribir el Nivel del riesgo en letras (Moderado, mayor, catastrófico) según el resultado de respuestas afirmativas</t>
        </r>
      </text>
    </comment>
    <comment ref="I458" authorId="0" shapeId="0" xr:uid="{4F9636A5-B9D6-C849-8367-13B2BF9867BF}">
      <text>
        <r>
          <rPr>
            <sz val="10"/>
            <color indexed="8"/>
            <rFont val="Calibri"/>
            <family val="2"/>
          </rPr>
          <t>======
ID#AAAAWbwqqlg
Microsoft Office User    (2022-03-02 22:40:22)
Por favor escribir el Nivel del riesgo en letras (Moderado, mayor, catastrófico) según el resultado de respuestas afirmativas</t>
        </r>
      </text>
    </comment>
    <comment ref="N458" authorId="0" shapeId="0" xr:uid="{3CE3EA7B-7CEB-1A42-A1CC-B643A5E5DC12}">
      <text>
        <r>
          <rPr>
            <sz val="10"/>
            <color indexed="8"/>
            <rFont val="Calibri"/>
            <family val="2"/>
          </rPr>
          <t>======
ID#AAAAWbwqqdw
Microsoft Office User    (2022-03-02 22:40:22)
Por favor escribir el Nivel del riesgo en letras (Moderado, mayor, catastrófico) según el resultado de respuestas afirmativas</t>
        </r>
      </text>
    </comment>
    <comment ref="D493" authorId="0" shapeId="0" xr:uid="{FE2A1806-7D24-D045-B99B-3F86329F9014}">
      <text>
        <r>
          <rPr>
            <sz val="10"/>
            <color rgb="FF000000"/>
            <rFont val="Calibri"/>
            <family val="2"/>
          </rPr>
          <t xml:space="preserve">======
</t>
        </r>
        <r>
          <rPr>
            <sz val="10"/>
            <color rgb="FF000000"/>
            <rFont val="Calibri"/>
            <family val="2"/>
          </rPr>
          <t xml:space="preserve">ID#AAAAWbwqqqI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493" authorId="0" shapeId="0" xr:uid="{F6095CB4-43EB-BE40-B94B-6A2F138FA368}">
      <text>
        <r>
          <rPr>
            <sz val="10"/>
            <color indexed="8"/>
            <rFont val="Calibri"/>
            <family val="2"/>
          </rPr>
          <t>======
ID#AAAAWbwqqqI
Microsoft Office User    (2022-03-02 22:40:22)
Por favor escribir el Nivel del riesgo en letras (Moderado, mayor, catastrófico) según el resultado de respuestas afirmativas</t>
        </r>
      </text>
    </comment>
    <comment ref="D528" authorId="0" shapeId="0" xr:uid="{DDF3172F-F996-3B4A-B058-4520D892A978}">
      <text>
        <r>
          <rPr>
            <sz val="10"/>
            <color rgb="FF000000"/>
            <rFont val="Calibri"/>
            <family val="2"/>
          </rPr>
          <t xml:space="preserve">======
</t>
        </r>
        <r>
          <rPr>
            <sz val="10"/>
            <color rgb="FF000000"/>
            <rFont val="Calibri"/>
            <family val="2"/>
          </rPr>
          <t xml:space="preserve">ID#AAAAWbwqqnw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528" authorId="0" shapeId="0" xr:uid="{F4AD71AA-247F-284D-B422-49A3D69E4523}">
      <text>
        <r>
          <rPr>
            <sz val="10"/>
            <color indexed="8"/>
            <rFont val="Calibri"/>
            <family val="2"/>
          </rPr>
          <t>======
ID#AAAAWbwqq58
Microsoft Office User    (2021-12-28 20:47:45)
Por favor escribir el Nivel del riesgo en letras (Moderado, mayor, catastrófico) según el resultado de respuestas afirmativas</t>
        </r>
      </text>
    </comment>
    <comment ref="D564" authorId="0" shapeId="0" xr:uid="{79721F62-C916-C147-9E13-9D837EEC3223}">
      <text>
        <r>
          <rPr>
            <sz val="10"/>
            <color indexed="8"/>
            <rFont val="Calibri"/>
            <family val="2"/>
          </rPr>
          <t>======
ID#AAAAWbwqqrk
Microsoft Office User    (2022-03-02 22:40:22)
Por favor escribir el Nivel del riesgo en letras (Moderado, mayor, catastrófico) según el resultado de respuestas afirmativas</t>
        </r>
      </text>
    </comment>
    <comment ref="I564" authorId="0" shapeId="0" xr:uid="{7CBA7FE5-ACF0-974C-B7A8-34559CA01388}">
      <text>
        <r>
          <rPr>
            <sz val="10"/>
            <color indexed="8"/>
            <rFont val="Calibri"/>
            <family val="2"/>
          </rPr>
          <t>======
ID#AAAAWbwqqfo
Microsoft Office User    (2022-03-02 22:40:22)
Por favor escribir el Nivel del riesgo en letras (Moderado, mayor, catastrófico) según el resultado de respuestas afirmativas</t>
        </r>
      </text>
    </comment>
    <comment ref="D600" authorId="0" shapeId="0" xr:uid="{79B78B4E-70BE-8448-9B79-8D36BA9D4AEA}">
      <text>
        <r>
          <rPr>
            <sz val="10"/>
            <color indexed="8"/>
            <rFont val="Calibri"/>
            <family val="2"/>
          </rPr>
          <t>======
ID#AAAAWbwqq0s
Microsoft Office User    (2022-03-02 22:40:23)
Por favor escribir el Nivel del riesgo en letras (Moderado, mayor, catastrófico) según el resultado de respuestas afirmativas</t>
        </r>
      </text>
    </comment>
    <comment ref="D635" authorId="0" shapeId="0" xr:uid="{9AE21921-8BE1-3241-A9E9-B42BEB1ED5C4}">
      <text>
        <r>
          <rPr>
            <sz val="10"/>
            <color indexed="8"/>
            <rFont val="Calibri"/>
            <family val="2"/>
          </rPr>
          <t>======
ID#AAAAWbwqqT0
Microsoft Office User    (2022-03-02 22:40:22)
Por favor escribir el Nivel del riesgo en letras (Moderado, mayor, catastrófico) según el resultado de respuestas afirmativas</t>
        </r>
      </text>
    </comment>
    <comment ref="I635" authorId="0" shapeId="0" xr:uid="{C1B3728A-57A2-0F4C-8555-11B1ECD651E4}">
      <text>
        <r>
          <rPr>
            <sz val="10"/>
            <color indexed="8"/>
            <rFont val="Calibri"/>
            <family val="2"/>
          </rPr>
          <t>======
ID#AAAAWbwqq4M
Microsoft Office User    (2022-03-02 22:40:23)
Por favor escribir el Nivel del riesgo en letras (Moderado, mayor, catastrófico) según el resultado de respuestas afirmativas</t>
        </r>
      </text>
    </comment>
    <comment ref="N635" authorId="0" shapeId="0" xr:uid="{B228E811-B13B-1743-891F-1A4DC989E99D}">
      <text>
        <r>
          <rPr>
            <sz val="10"/>
            <color indexed="8"/>
            <rFont val="Calibri"/>
            <family val="2"/>
          </rPr>
          <t>======
ID#AAAAWbwqqQM
Microsoft Office User    (2022-03-02 22:40:22)
Por favor escribir el Nivel del riesgo en letras (Moderado, mayor, catastrófico) según el resultado de respuestas afirmativas</t>
        </r>
      </text>
    </comment>
    <comment ref="S635" authorId="0" shapeId="0" xr:uid="{323B4261-1CB3-2247-9F08-D1F225085141}">
      <text>
        <r>
          <rPr>
            <sz val="10"/>
            <color indexed="8"/>
            <rFont val="Calibri"/>
            <family val="2"/>
          </rPr>
          <t>======
ID#AAAAWbwqqOs
Microsoft Office User    (2022-03-02 22:40:22)
Por favor escribir el Nivel del riesgo en letras (Moderado, mayor, catastrófico) según el resultado de respuestas afirmativas</t>
        </r>
      </text>
    </comment>
    <comment ref="X635" authorId="0" shapeId="0" xr:uid="{EE204CF8-C34C-5B49-AF48-DFDF367E2FC9}">
      <text>
        <r>
          <rPr>
            <sz val="10"/>
            <color indexed="8"/>
            <rFont val="Calibri"/>
            <family val="2"/>
          </rPr>
          <t>======
ID#AAAAWbwqqQg
Microsoft Office User    (2022-03-02 22:40:22)
Por favor escribir el Nivel del riesgo en letras (Moderado, mayor, catastrófico) según el resultado de respuestas afirmativas</t>
        </r>
      </text>
    </comment>
    <comment ref="AC635" authorId="0" shapeId="0" xr:uid="{577AF95D-EB95-A040-BDF8-85BA6C02D490}">
      <text>
        <r>
          <rPr>
            <sz val="10"/>
            <color indexed="8"/>
            <rFont val="Calibri"/>
            <family val="2"/>
          </rPr>
          <t>======
ID#AAAAWbwqqQg
Microsoft Office User    (2022-03-02 22:40:22)
Por favor escribir el Nivel del riesgo en letras (Moderado, mayor, catastrófico) según el resultado de respuestas afirmativas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CB98F920-ADA8-B348-BDEA-471D8EB601C6}">
      <text>
        <r>
          <rPr>
            <sz val="14"/>
            <color rgb="FF000000"/>
            <rFont val="Arial"/>
            <family val="2"/>
          </rPr>
          <t>Fecha (dd/mm/aaaa) en la cual se recibio por ORFEO de aprobación, o correo electrónico resultado de la consulta pública.</t>
        </r>
      </text>
    </comment>
  </commentList>
</comments>
</file>

<file path=xl/sharedStrings.xml><?xml version="1.0" encoding="utf-8"?>
<sst xmlns="http://schemas.openxmlformats.org/spreadsheetml/2006/main" count="11965" uniqueCount="4246">
  <si>
    <t>Insignificante</t>
  </si>
  <si>
    <t>Menor</t>
  </si>
  <si>
    <t>Moderado</t>
  </si>
  <si>
    <t>Mayor</t>
  </si>
  <si>
    <t>Rara vez</t>
  </si>
  <si>
    <t>Improbable</t>
  </si>
  <si>
    <t>Posible</t>
  </si>
  <si>
    <t>Probable</t>
  </si>
  <si>
    <t>Probabilidad</t>
  </si>
  <si>
    <t>Impacto</t>
  </si>
  <si>
    <t>Tecnología</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</si>
  <si>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</si>
  <si>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</si>
  <si>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</si>
  <si>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</si>
  <si>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</si>
  <si>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</si>
  <si>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</si>
  <si>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</si>
  <si>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</si>
  <si>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</si>
  <si>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</si>
  <si>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</si>
  <si>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</si>
  <si>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</si>
  <si>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</si>
  <si>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</si>
  <si>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</si>
  <si>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</si>
  <si>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</si>
  <si>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</si>
  <si>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</si>
  <si>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</si>
  <si>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</si>
  <si>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</si>
  <si>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</si>
  <si>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</si>
  <si>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</si>
  <si>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</si>
  <si>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</si>
  <si>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Zona de riesgo - Riesgos de Gestión y Seguridad digital</t>
  </si>
  <si>
    <t>Zona de riesgo - Riesgos de corrupción</t>
  </si>
  <si>
    <t xml:space="preserve">Casi seguro </t>
  </si>
  <si>
    <t xml:space="preserve">Procesos </t>
  </si>
  <si>
    <t xml:space="preserve">Político </t>
  </si>
  <si>
    <t>Catastrófico</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</si>
  <si>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</si>
  <si>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</si>
  <si>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</si>
  <si>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</si>
  <si>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</si>
  <si>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</si>
  <si>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</si>
  <si>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</si>
  <si>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</si>
  <si>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</si>
  <si>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Código: DE_FO_02</t>
  </si>
  <si>
    <t xml:space="preserve">IDENTIFICACIÓN DEL RIESGO </t>
  </si>
  <si>
    <t>VALORACIÓN DEL RIESGO</t>
  </si>
  <si>
    <t xml:space="preserve">MONITOREO Y REVISIÓN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</si>
  <si>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</si>
  <si>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</si>
  <si>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</si>
  <si>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</si>
  <si>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</si>
  <si>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</si>
  <si>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</si>
  <si>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</si>
  <si>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</si>
  <si>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Riesgo</t>
  </si>
  <si>
    <t xml:space="preserve">Nivel de Gestión </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</si>
  <si>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</si>
  <si>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</si>
  <si>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</si>
  <si>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</si>
  <si>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</si>
  <si>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</si>
  <si>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</si>
  <si>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</si>
  <si>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</si>
  <si>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</si>
  <si>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</si>
  <si>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</si>
  <si>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</si>
  <si>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</si>
  <si>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</si>
  <si>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</si>
  <si>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</si>
  <si>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</si>
  <si>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</si>
  <si>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</si>
  <si>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</si>
  <si>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</si>
  <si>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</si>
  <si>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</si>
  <si>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</si>
  <si>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</si>
  <si>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</si>
  <si>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</si>
  <si>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Estratégicos</t>
  </si>
  <si>
    <t>Preventivo</t>
  </si>
  <si>
    <t>Financieros</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</si>
  <si>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</si>
  <si>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</si>
  <si>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</si>
  <si>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</si>
  <si>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</si>
  <si>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</si>
  <si>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</si>
  <si>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</si>
  <si>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</si>
  <si>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</si>
  <si>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</si>
  <si>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 xml:space="preserve"> </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</si>
  <si>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</si>
  <si>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</si>
  <si>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</si>
  <si>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</si>
  <si>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</si>
  <si>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¿Dar lugar a procesos penales?</t>
  </si>
  <si>
    <t>Tecnológicos</t>
  </si>
  <si>
    <t>¿Generar intervención de los órganos de control, de la Fiscalia u otro entre?</t>
  </si>
  <si>
    <t>¿Generar pérdida de credibilidad del sector?</t>
  </si>
  <si>
    <t>¿Afectar la imagen regional?</t>
  </si>
  <si>
    <t>¿Afectar la imagen nacional?</t>
  </si>
  <si>
    <t>¿Ocasionar lesiones físicas o pérdida de vidas humanas?</t>
  </si>
  <si>
    <t>¿Generar daño ambiental?</t>
  </si>
  <si>
    <t xml:space="preserve">NIVEL DEL RIESGO </t>
  </si>
  <si>
    <t>Código: DE_FO_11</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</si>
  <si>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</si>
  <si>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</si>
  <si>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</si>
  <si>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</si>
  <si>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</si>
  <si>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</si>
  <si>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</si>
  <si>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</si>
  <si>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</si>
  <si>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</si>
  <si>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</si>
  <si>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</si>
  <si>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</si>
  <si>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</si>
  <si>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</si>
  <si>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Nivel Central</t>
  </si>
  <si>
    <t>Detectivo</t>
  </si>
  <si>
    <t>CAMBIOS</t>
  </si>
  <si>
    <t xml:space="preserve">PROCESOS </t>
  </si>
  <si>
    <t>COOPERACIÓN NACIONAL NO OFICIAL E INTERNACIONAL</t>
  </si>
  <si>
    <t>GESTIÓN DEL TALENTO HUMANO</t>
  </si>
  <si>
    <t>GESTIÓN DE COMUNICACIONES</t>
  </si>
  <si>
    <t>AUTORIDAD AMBIENTAL</t>
  </si>
  <si>
    <t>DIRECCIONAMIENTO ESTRATÉGICO</t>
  </si>
  <si>
    <t>ADMINISTRACIÓN Y MANEJO DEL SISTEMA DE PARQUES NACIONALES NATURALES</t>
  </si>
  <si>
    <t>CONTROL DISCIPLINARIO</t>
  </si>
  <si>
    <t>COORDINACIÓN DEL SINAP</t>
  </si>
  <si>
    <t>GESTIÓN DEL CONOCIMIENTO Y LA INNOVACIÓN</t>
  </si>
  <si>
    <t>GESTION JURÍDICA</t>
  </si>
  <si>
    <t>GESTIÓN DE RECURSOS FINANCIEROS</t>
  </si>
  <si>
    <t xml:space="preserve">GESTION DE RECURSOS FÍSICOS </t>
  </si>
  <si>
    <t>GESTIÓN DOCUMENTAL</t>
  </si>
  <si>
    <t>SOSTENIBILIDAD FINANCIERA Y NEGOCIOS AMBIENTALES</t>
  </si>
  <si>
    <t>GESTIÓN CONTRACTUAL</t>
  </si>
  <si>
    <t>SERVICIO AL CIUDADANO</t>
  </si>
  <si>
    <t>PARTICIPACIÓN SOCIAL</t>
  </si>
  <si>
    <t>GESTIÓN DE TECNOLOGÍAS Y SEGURIDAD DE LA INFORMACIÓN</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</si>
  <si>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</si>
  <si>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</si>
  <si>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</si>
  <si>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</si>
  <si>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</si>
  <si>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</si>
  <si>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</si>
  <si>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</si>
  <si>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</si>
  <si>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</si>
  <si>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</si>
  <si>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</si>
  <si>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</si>
  <si>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</si>
  <si>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</si>
  <si>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</si>
  <si>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</si>
  <si>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</si>
  <si>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</si>
  <si>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RANGO DE CALIFICACIÓN DE LA EJECUCIÓN</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</si>
  <si>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</si>
  <si>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</si>
  <si>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</si>
  <si>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</si>
  <si>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BAJO</t>
  </si>
  <si>
    <t>MODERADO</t>
  </si>
  <si>
    <t>ALTO</t>
  </si>
  <si>
    <t>EXTREMO</t>
  </si>
  <si>
    <t xml:space="preserve">Control existente </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</si>
  <si>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</si>
  <si>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</si>
  <si>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</si>
  <si>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</si>
  <si>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</si>
  <si>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</si>
  <si>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</si>
  <si>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</si>
  <si>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</si>
  <si>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</si>
  <si>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</si>
  <si>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</si>
  <si>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</si>
  <si>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</si>
  <si>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</si>
  <si>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</si>
  <si>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</si>
  <si>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</si>
  <si>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</si>
  <si>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</si>
  <si>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</si>
  <si>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</si>
  <si>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</si>
  <si>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</si>
  <si>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</si>
  <si>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</si>
  <si>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</si>
  <si>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</si>
  <si>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</si>
  <si>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</si>
  <si>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</si>
  <si>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</si>
  <si>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 xml:space="preserve">Determinar el impacto de los riesgos de corrupción </t>
  </si>
  <si>
    <t>PROCESO:</t>
  </si>
  <si>
    <t>N.A.</t>
  </si>
  <si>
    <t>REDUCIR EL RIESGO</t>
  </si>
  <si>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</si>
  <si>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</si>
  <si>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</si>
  <si>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</si>
  <si>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</si>
  <si>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</si>
  <si>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</si>
  <si>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</si>
  <si>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</si>
  <si>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 xml:space="preserve">Fecha de inicio </t>
  </si>
  <si>
    <t>Nivel de Gestión dónde se puede materializar el riesgo</t>
  </si>
  <si>
    <t>Causa(s)</t>
  </si>
  <si>
    <t xml:space="preserve">Tipología de riesgo </t>
  </si>
  <si>
    <t>Clasificación del control</t>
  </si>
  <si>
    <t>Meta de la acción de control</t>
  </si>
  <si>
    <r>
      <t>Impacto</t>
    </r>
    <r>
      <rPr>
        <b/>
        <sz val="11"/>
        <color theme="1" tint="0.249977111117893"/>
        <rFont val="Arial Narrow"/>
        <family val="2"/>
      </rPr>
      <t xml:space="preserve">
(Leer comentario)</t>
    </r>
  </si>
  <si>
    <t xml:space="preserve">PROBABILIDAD DE OCURRENCIA </t>
  </si>
  <si>
    <t xml:space="preserve">IMPACTO SEGÚN LA CLASIFICACIÓN RESULTADO DE LA TABLA </t>
  </si>
  <si>
    <t>Preguntas para calificar el impacto de los Riesgos de Corrupción Por favor calificar con 1 donde corresponda la Respuesta.</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</si>
  <si>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</si>
  <si>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</si>
  <si>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</si>
  <si>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TOTAL AFIRMATIVAS </t>
  </si>
  <si>
    <t xml:space="preserve">TOTAL NEGATIVAS </t>
  </si>
  <si>
    <t>ANÁLISIS DEL RIESGO INHERENTE</t>
  </si>
  <si>
    <t>EVALUACIÓN DEL RIESGO - VALORACIÓN DE LOS CONTROLES</t>
  </si>
  <si>
    <t>EVALUACIÓN DEL RIESGO - NIVEL DEL RIESGO RESIDUAL</t>
  </si>
  <si>
    <t xml:space="preserve">RIESGO </t>
  </si>
  <si>
    <t>PROBABILIDAD INHERENTE</t>
  </si>
  <si>
    <t>%</t>
  </si>
  <si>
    <t>Observación de criterio</t>
  </si>
  <si>
    <t>ZONA DE RIESGO INHERENTE</t>
  </si>
  <si>
    <t>No. Control</t>
  </si>
  <si>
    <t>Afectación</t>
  </si>
  <si>
    <t>Atributos</t>
  </si>
  <si>
    <t>Probabilidad Residual</t>
  </si>
  <si>
    <t>Probabilidad Residual Final</t>
  </si>
  <si>
    <t>Impacto Residual Final</t>
  </si>
  <si>
    <t>Zona de Riesgo Final</t>
  </si>
  <si>
    <t>Tratamiento</t>
  </si>
  <si>
    <t>Tipo</t>
  </si>
  <si>
    <t>Implementación</t>
  </si>
  <si>
    <t>Calificación</t>
  </si>
  <si>
    <t>Documentación</t>
  </si>
  <si>
    <t>Frecuencia</t>
  </si>
  <si>
    <t>Evidencia</t>
  </si>
  <si>
    <t xml:space="preserve">Causa Inmediata
¿Cómo? </t>
  </si>
  <si>
    <t>Causa Raíz
¿Por qué?</t>
  </si>
  <si>
    <t>ÁREAS DE IMPACTO PARA LA ENTIDAD</t>
  </si>
  <si>
    <t>Económica</t>
  </si>
  <si>
    <t>Económica y Reputacional</t>
  </si>
  <si>
    <t>DESCRIPCIÓN DEL RIESGO</t>
  </si>
  <si>
    <t>Áreas de Impacto en la Entidad</t>
  </si>
  <si>
    <t>Clasificación del Riesgo</t>
  </si>
  <si>
    <t>CLASIFICACIÓN DEL RIESGOS</t>
  </si>
  <si>
    <t>Ejecución y administración de procesos</t>
  </si>
  <si>
    <t>Fraude Externo</t>
  </si>
  <si>
    <t>Fraude Interno</t>
  </si>
  <si>
    <t>Fallas Tecnológicas</t>
  </si>
  <si>
    <t>Relaciones Laborales</t>
  </si>
  <si>
    <t>Usuarios, productos y prácticas</t>
  </si>
  <si>
    <t>Daños a activos fijos / Eventos externos</t>
  </si>
  <si>
    <t>Ambiental</t>
  </si>
  <si>
    <t>Frecuencia con la que se realiza la actividad</t>
  </si>
  <si>
    <t>PROBABILIDAD Inherente</t>
  </si>
  <si>
    <t>Muy baja</t>
  </si>
  <si>
    <t>Alta</t>
  </si>
  <si>
    <t>Muy Alta</t>
  </si>
  <si>
    <t>Baja</t>
  </si>
  <si>
    <t>Media</t>
  </si>
  <si>
    <t>Criterios de Impacto</t>
  </si>
  <si>
    <t>Afectación Económica o presupuestal</t>
  </si>
  <si>
    <t xml:space="preserve">     Afectación menor a 10 SMLMV .</t>
  </si>
  <si>
    <t xml:space="preserve">     Entre 10 y 50 SMLMV </t>
  </si>
  <si>
    <t xml:space="preserve">     Entre 50 y 100 SMLMV </t>
  </si>
  <si>
    <t xml:space="preserve">     Entre 100 y 500 SMLMV </t>
  </si>
  <si>
    <t xml:space="preserve">     Mayor a 500 SMLMV </t>
  </si>
  <si>
    <t>Pérdida Reputacional</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</si>
  <si>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</si>
  <si>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</si>
  <si>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</si>
  <si>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</si>
  <si>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</si>
  <si>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IMPACTO 
Inherente</t>
  </si>
  <si>
    <t xml:space="preserve">Descripción del Control </t>
  </si>
  <si>
    <t>Manual</t>
  </si>
  <si>
    <t>Documentado</t>
  </si>
  <si>
    <t>Continua</t>
  </si>
  <si>
    <t>Con Registro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</si>
  <si>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</si>
  <si>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</si>
  <si>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</si>
  <si>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</si>
  <si>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</si>
  <si>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</si>
  <si>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</si>
  <si>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</si>
  <si>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</si>
  <si>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</si>
  <si>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</si>
  <si>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</si>
  <si>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</si>
  <si>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</si>
  <si>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</si>
  <si>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</si>
  <si>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</si>
  <si>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</si>
  <si>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</si>
  <si>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</si>
  <si>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</si>
  <si>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</si>
  <si>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Aceptar</t>
  </si>
  <si>
    <t>Evitar</t>
  </si>
  <si>
    <t>Reducir (compartir)</t>
  </si>
  <si>
    <t>Reducir (mitigar)</t>
  </si>
  <si>
    <t>TRATAMIENTO</t>
  </si>
  <si>
    <t xml:space="preserve">CRITERIOS PARA DEFINIER EL NIVEL DE IMPACTO </t>
  </si>
  <si>
    <t>PLAN DE ACCIÓN</t>
  </si>
  <si>
    <t xml:space="preserve">Acción </t>
  </si>
  <si>
    <t xml:space="preserve">Responsable </t>
  </si>
  <si>
    <t>Peso porcentual de la acción</t>
  </si>
  <si>
    <t>Producto / evidencia de la acción</t>
  </si>
  <si>
    <t>Muy Baja</t>
  </si>
  <si>
    <t>Leve</t>
  </si>
  <si>
    <t>FECHA DE ACTUALIZACIÓN DEL CONTEXTO (dd/mm/aaaa)</t>
  </si>
  <si>
    <t xml:space="preserve">CALIFICACIÓN DE LA SOLIDEZ DE LOS CONTROLES </t>
  </si>
  <si>
    <t xml:space="preserve">NIVEL DE RIESGO RESIDUAL </t>
  </si>
  <si>
    <t>TIPOLOGIA RIESGOS DE CORRUPCIÓN</t>
  </si>
  <si>
    <t>Gerenciales</t>
  </si>
  <si>
    <t>Operativos</t>
  </si>
  <si>
    <t>Cumplimiento</t>
  </si>
  <si>
    <t>Ambientales</t>
  </si>
  <si>
    <t>Corrupción</t>
  </si>
  <si>
    <t>Seguridad Digital</t>
  </si>
  <si>
    <t>Reputacional</t>
  </si>
  <si>
    <r>
      <rPr>
        <b/>
        <sz val="11"/>
        <color theme="9" tint="-0.249977111117893"/>
        <rFont val="Arial Narrow"/>
        <family val="2"/>
      </rPr>
      <t>*</t>
    </r>
    <r>
      <rPr>
        <b/>
        <sz val="11"/>
        <rFont val="Arial Narrow"/>
        <family val="2"/>
      </rPr>
      <t>Atributos de</t>
    </r>
    <r>
      <rPr>
        <b/>
        <sz val="11"/>
        <color theme="9" tint="-0.249977111117893"/>
        <rFont val="Arial Narrow"/>
        <family val="2"/>
      </rPr>
      <t xml:space="preserve"> </t>
    </r>
    <r>
      <rPr>
        <b/>
        <sz val="11"/>
        <color rgb="FF000000"/>
        <rFont val="Arial Narrow"/>
        <family val="2"/>
      </rPr>
      <t>Formalización</t>
    </r>
  </si>
  <si>
    <r>
      <rPr>
        <b/>
        <sz val="11"/>
        <color theme="9" tint="-0.249977111117893"/>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</si>
  <si>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Objetivo del Proceso</t>
  </si>
  <si>
    <r>
      <t xml:space="preserve">Fecha de Incio
</t>
    </r>
    <r>
      <rPr>
        <b/>
        <sz val="11"/>
        <color theme="1" tint="0.34998626667073579"/>
        <rFont val="Arial Narrow"/>
        <family val="2"/>
      </rPr>
      <t xml:space="preserve">(dd/mm/aaaa) </t>
    </r>
  </si>
  <si>
    <r>
      <t xml:space="preserve">Fecha de Finalización
</t>
    </r>
    <r>
      <rPr>
        <b/>
        <sz val="11"/>
        <color theme="1" tint="0.34998626667073579"/>
        <rFont val="Arial Narrow"/>
        <family val="2"/>
      </rPr>
      <t>(dd/mm/aaaa)</t>
    </r>
  </si>
  <si>
    <r>
      <t xml:space="preserve">% Avance 
</t>
    </r>
    <r>
      <rPr>
        <b/>
        <sz val="11"/>
        <color theme="1" tint="0.34998626667073579"/>
        <rFont val="Arial Narrow"/>
        <family val="2"/>
      </rPr>
      <t>(de acuerdo al peso porcentual de la acción)</t>
    </r>
  </si>
  <si>
    <t>% Avance
(de acuerdo al peso porcentual de la acción)</t>
  </si>
  <si>
    <t>% avance
(de acuerdo al peso porcentual de la acción)</t>
  </si>
  <si>
    <t>% avance 
(de acuerdo al peso porcentual de la acción)</t>
  </si>
  <si>
    <t>Número de Oportunidad</t>
  </si>
  <si>
    <t>MAPA DE RIESGOS DE GESTIÓN, CORRUPCIÓN Y SEGURIDAD DE LA INFORMACIÓN</t>
  </si>
  <si>
    <t>MATRIZ DE OPORTUNIDADES</t>
  </si>
  <si>
    <t>Tabla Criterios para definir el nivel de impacto</t>
  </si>
  <si>
    <t>Afectación Económica (o presupuestal)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</si>
  <si>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</si>
  <si>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</si>
  <si>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</si>
  <si>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</si>
  <si>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</si>
  <si>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</si>
  <si>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</si>
  <si>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</si>
  <si>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</si>
  <si>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</si>
  <si>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</si>
  <si>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</si>
  <si>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</si>
  <si>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</si>
  <si>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</si>
  <si>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</si>
  <si>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</si>
  <si>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</si>
  <si>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</si>
  <si>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menor a 10 SMLMV .</t>
  </si>
  <si>
    <t>❌</t>
  </si>
  <si>
    <t>✔</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</si>
  <si>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</si>
  <si>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</si>
  <si>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</si>
  <si>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</si>
  <si>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</si>
  <si>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</si>
  <si>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</si>
  <si>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</si>
  <si>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</si>
  <si>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</si>
  <si>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</si>
  <si>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</si>
  <si>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</si>
  <si>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 xml:space="preserve">MAPA DE RIESGOS DE GESTIÓN, CORRUPCIÓN Y SEGURIDAD DE LA INFORMACIÓN
CONTEXTO </t>
  </si>
  <si>
    <t>MAPA DE RIESGOS DE GESTIÓN, CORRUPCIÓN Y SEGURIDAD DE LA INFORMACIÓN
INVENTARIO ACTIVOS DE INFORMACIÓN - RIESGOS SEGURIDAD DE LA INFORMACIÓN</t>
  </si>
  <si>
    <t>MAPA DE RIESGOS DE GESTIÓN, CORRUPCIÓN Y SEGURIDAD DE LA INFORMACIÓN
IMPACTO - RIESGOS DE CORRUPCIÓN</t>
  </si>
  <si>
    <t>GESTIÓN</t>
  </si>
  <si>
    <t>CORRUPCIÓN</t>
  </si>
  <si>
    <t>SEGURIDAD DE LA INFORMACIÓN</t>
  </si>
  <si>
    <t>OPORTUNIDAD</t>
  </si>
  <si>
    <t>Acción</t>
  </si>
  <si>
    <t>Registro/ evidencia (Acción)</t>
  </si>
  <si>
    <t>Meta de la Acción</t>
  </si>
  <si>
    <t>Fecha de solicitud</t>
  </si>
  <si>
    <t>Riesgo / oportunidad</t>
  </si>
  <si>
    <t>Número</t>
  </si>
  <si>
    <r>
      <rPr>
        <b/>
        <sz val="12"/>
        <color theme="1"/>
        <rFont val="Arial Narrow"/>
        <family val="2"/>
      </rPr>
      <t>NOTA</t>
    </r>
    <r>
      <rPr>
        <sz val="12"/>
        <color theme="1"/>
        <rFont val="Arial Narrow"/>
        <family val="2"/>
      </rPr>
      <t>. En caso de requerir información adicional sobre los cambios ejecutados, se recomienda remitir un correo electrónico a calidad.planeacion@parquesnacionales.gov.co, indicado el Número de riesgo, el proceso, con una breve justficación de la causa del requerimiento.</t>
    </r>
  </si>
  <si>
    <t>RADICADO DE SOLICITUD
(Diligenciado por la OAP) o indicar si es correo de consulta pública.</t>
  </si>
  <si>
    <t>Fecha vigencia: 13/10/2022</t>
  </si>
  <si>
    <t>Versión: 4</t>
  </si>
  <si>
    <t>MAPA DE RIESGOS DE GESTIÓN, CORRUPCIÓN Y SEGURIDAD DE LA INFORMACIÓN
CONTROL DE CAMBIOS MAPA DE RIESGOS (GESTIÓN, CORRPUCIÓN Y SEGURIDAD DIGITAL) -MATRIZ DE OPORTUNIDADES</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</si>
  <si>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</si>
  <si>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</si>
  <si>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</si>
  <si>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t>Desconocimiento u omisión del procedimiento o documentos del proceso.
No cumplimiento de lineamientos para la seguridad de la información.
Baja socialización y sensibilización en los diferentes temas de la entidad en el momento de ingreso tanto para personal de planta como para contratistas.
Existen vacíos en la gestión y manejo de residuos según la legislación ambiental aplicable al nivel  central y direcciones territoriales de la Entidad.</t>
  </si>
  <si>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</si>
  <si>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</si>
  <si>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t>Disposición y adaptación la gestión de cambios institucionales y técnicos conforme las necesidades.
Actores reconocidos de forma positiva en el territorio dentro del conflicto del país.
Implementación de estrategias y política de cero papel, para mejorar la eficiencia del consumo de dicho recurso, evidencia en la emergencia sanitaria COVID-19.</t>
  </si>
  <si>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</si>
  <si>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</si>
  <si>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</si>
  <si>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N.A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</si>
  <si>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</si>
  <si>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</si>
  <si>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t>No se tienen identificados los posibles riegos provenientes de las actividades de las organizaciones vecinas, con las que se comparten las instalaciones del nivel central y en algunas oficinas de Direcciones Territoriales.
Poco adaptación de la cultura organizacional y de la infrastructura física, frente a otras modalidades de organización como trabajo en casa y teletrabajo.</t>
  </si>
  <si>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</si>
  <si>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</si>
  <si>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</si>
  <si>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</si>
  <si>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</si>
  <si>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</si>
  <si>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</si>
  <si>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</si>
  <si>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</si>
  <si>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</si>
  <si>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</si>
  <si>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</si>
  <si>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</si>
  <si>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</si>
  <si>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</si>
  <si>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</si>
  <si>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</si>
  <si>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</si>
  <si>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</si>
  <si>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</si>
  <si>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</si>
  <si>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</si>
  <si>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</si>
  <si>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</si>
  <si>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</si>
  <si>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</si>
  <si>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</si>
  <si>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</si>
  <si>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</si>
  <si>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</si>
  <si>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</si>
  <si>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</si>
  <si>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</si>
  <si>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</si>
  <si>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</si>
  <si>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</si>
  <si>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</si>
  <si>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</si>
  <si>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</si>
  <si>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</si>
  <si>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</si>
  <si>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GESTION DE COMUNICACIONES</t>
  </si>
  <si>
    <t>Existencia de lineamientos que han ayudado a enfocar nuestro trabajo y orientar las acciones del proceso.</t>
  </si>
  <si>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t>
  </si>
  <si>
    <t>N/A</t>
  </si>
  <si>
    <t>Actualización de los documentos del SGI del proceso de Gestión de Comunicaciones.</t>
  </si>
  <si>
    <t>Se establecen espacios de socialización relacionada con el esfoque de la estretegia de comunicación.</t>
  </si>
  <si>
    <t xml:space="preserve">*Algunos procesos no informan adecuadamente de las actividades que adelantan para poder dar apoyo en comunicación interna a su gestión. </t>
  </si>
  <si>
    <t>* Acceder a recursos de cooperación internacional.
* Alianzas público privadas  para conseguir donaciones y apalancar proyectos.</t>
  </si>
  <si>
    <t xml:space="preserve">* Recorte de presupuesto para el sector que afecta la ejecución de programas y metas. </t>
  </si>
  <si>
    <t>*Cambio del gabinete y/o políticas del sector.
*Cambio del gabinete y/o políticas del sector.</t>
  </si>
  <si>
    <t xml:space="preserve">* Formulación de decretos o leyes que vayan en contravía de la gestión y misionalidad de la entidad. </t>
  </si>
  <si>
    <t xml:space="preserve">* Vincular a diferentes actores estratégicos públicos y privados que apoyen en la gestión de la entidad. </t>
  </si>
  <si>
    <t>* Afectación del cumplimiento de acuerdos con comunidades o grupos étnicos por diferentes factores externos.</t>
  </si>
  <si>
    <t xml:space="preserve">*Implementación de Gobierno digital para mejorar la interacción con los ciudadanos. </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</si>
  <si>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</si>
  <si>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</si>
  <si>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</si>
  <si>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</si>
  <si>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</si>
  <si>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Implementación del Modelo Estándar de Planeación y Gestión MIPG.
Implementación de estrategias y política de cero papel, para mejorar la eficiencia del consumo de dicho recurso.</t>
  </si>
  <si>
    <t>Realización de campañas de autocontrol a toda la entidad y socialización de diferentes temas de control interno a los procesos.</t>
  </si>
  <si>
    <t>Cumplimiento del plan anual de auditoría en su totalidad a pesar de la baja asignación de los recursos.</t>
  </si>
  <si>
    <t xml:space="preserve">Necesidad de recursos (económico - contratación de personal) para tener una cobertura amplia a nivel local y territorial en las auditorías. </t>
  </si>
  <si>
    <t>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</si>
  <si>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</si>
  <si>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</si>
  <si>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</si>
  <si>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</si>
  <si>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</si>
  <si>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</si>
  <si>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</si>
  <si>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</si>
  <si>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</si>
  <si>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t>
  </si>
  <si>
    <t>Existe normativa relacionada con buenas prácticas ambientales para oficinas y sedes administrativas.
Fortalecer la trasferencia de conocimiento a partir de campañas de autocontrol enfocadas en la dimensión No.7 del MIPG.</t>
  </si>
  <si>
    <t xml:space="preserve">Cambios en la normatividad. </t>
  </si>
  <si>
    <t>Ataque cibernético.</t>
  </si>
  <si>
    <t>Acceso a infraestructura y servicios para operar desde las áreas protegidas.</t>
  </si>
  <si>
    <t>Se cuenta con personal competente en materia disciplinaria y con conocimiento de la misión y funcionamiento de la entidad 
 Personal comprometido en el desarrollo de las diferentes actividades en materia disciplinaria</t>
  </si>
  <si>
    <t>Se dispone de los medios digitales para realizar la practica de las pruebas y diligencias de forma virtual</t>
  </si>
  <si>
    <t>Informes periodicos de la gestión del proceso</t>
  </si>
  <si>
    <t xml:space="preserve">Campañas informativas sobre la responsabilidad de los servidores públicos, conflictos de intereses y código de integridad, através del correo institucional y otras fuentes. </t>
  </si>
  <si>
    <t>Existe normatividad relacionada con buenas prácticas ambientales en la oficina o sedes administrativas.
Expedición del Código General Disciplinario (Ley 1952 de 2019).</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</si>
  <si>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</si>
  <si>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r>
      <rPr>
        <sz val="11"/>
        <rFont val="Arial Narrow"/>
        <family val="2"/>
      </rPr>
      <t>Posible desconocimiento de la documentación, lineamientos y normatividad relacionados con conflicto de Intereses.</t>
    </r>
  </si>
  <si>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</si>
  <si>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 xml:space="preserve">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</si>
  <si>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</si>
  <si>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</si>
  <si>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t xml:space="preserve">Se cuenta con las herramientas de planeación y seguimiento institucional. 
Acompañamiento y seguimiento periódico al cumplimiento de las herramientas de planeación y seguimiento institucional. </t>
    </r>
    <r>
      <rPr>
        <strike/>
        <sz val="11"/>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</si>
  <si>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</si>
  <si>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</si>
  <si>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</si>
  <si>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</si>
  <si>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</si>
  <si>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</si>
  <si>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</si>
  <si>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</si>
  <si>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t>Falta de articulación entre las dependencias que apuntan al cumplimiento de las metas del proceso y la oportuna entrega y recepciòn de informaciòn requerida para la ejecuciòn de las actividades. 
Baja Interacción con algunos procesos de la entidad.</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</si>
  <si>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</si>
  <si>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</si>
  <si>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</si>
  <si>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</si>
  <si>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</si>
  <si>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</si>
  <si>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</si>
  <si>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</si>
  <si>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 
</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</si>
  <si>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</si>
  <si>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rFont val="Arial Narrow"/>
        <family val="2"/>
      </rPr>
      <t xml:space="preserve">
</t>
    </r>
    <r>
      <rPr>
        <sz val="11"/>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</si>
  <si>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</si>
  <si>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</si>
  <si>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</si>
  <si>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</si>
  <si>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</si>
  <si>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</si>
  <si>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</si>
  <si>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</si>
  <si>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 xml:space="preserve">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</si>
  <si>
    <t xml:space="preserve">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 </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</si>
  <si>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</si>
  <si>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Personal competente y comprometido para la ejecución de las actividades del proceso.</t>
  </si>
  <si>
    <t>Proceso plenamente documentado que posee la totalidad de sus procesos internos aporbados y publicados.</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</si>
  <si>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</si>
  <si>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</si>
  <si>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</si>
  <si>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</si>
  <si>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</si>
  <si>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</si>
  <si>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</si>
  <si>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</si>
  <si>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</si>
  <si>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</si>
  <si>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</si>
  <si>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</si>
  <si>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</si>
  <si>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</si>
  <si>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</si>
  <si>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</si>
  <si>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</si>
  <si>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</si>
  <si>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</si>
  <si>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Aumento de la normatividad aplicable por la entidad en respuesta a la emergencia sanitaria por COVID-19.
Requerimientos recibidos en la entidad por visitas de inspección por parte de las entidades de control en temas ambientales.
Cambios en requisitos legales en temas ambientales para las sede de nivel central y direcciones territorial a los que la entidad no pueda dar respuesta oportuna.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</si>
  <si>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</si>
  <si>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</si>
  <si>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</si>
  <si>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</si>
  <si>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</si>
  <si>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</si>
  <si>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</si>
  <si>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</si>
  <si>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</si>
  <si>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</si>
  <si>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</si>
  <si>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</si>
  <si>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</si>
  <si>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</si>
  <si>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</si>
  <si>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</si>
  <si>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</si>
  <si>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</si>
  <si>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</si>
  <si>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</si>
  <si>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</si>
  <si>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</si>
  <si>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</si>
  <si>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</si>
  <si>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</si>
  <si>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</si>
  <si>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</si>
  <si>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</si>
  <si>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</si>
  <si>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</si>
  <si>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</si>
  <si>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</si>
  <si>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</si>
  <si>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</si>
  <si>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</si>
  <si>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</si>
  <si>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</si>
  <si>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</si>
  <si>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</si>
  <si>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</si>
  <si>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</si>
  <si>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</si>
  <si>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</si>
  <si>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</si>
  <si>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</si>
  <si>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</si>
  <si>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</si>
  <si>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</si>
  <si>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</si>
  <si>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</si>
  <si>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</si>
  <si>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</si>
  <si>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</si>
  <si>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1. Debilidad y/o información no veridica en los informes técnicos y financieros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</si>
  <si>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</si>
  <si>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</si>
  <si>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</si>
  <si>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</si>
  <si>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</si>
  <si>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</si>
  <si>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Se cuenta con personal competente para la ejecución de las actividades de la entidad.
El personal a aumentado el conocimiento y empleo de diferentes herramientas tecnológicas para la ejecución de las actividades derivado de la emergencia sanitaria COVID-19 y está en capacidad de liderar espacios virtuales, presenciales o híbridos.</t>
  </si>
  <si>
    <t>El personal de planta es Insuficiente para atender los temas del proceso de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</si>
  <si>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reglamentarios, en las diferentes escalas de gestión institucional.
Se reconoce a Parques Nacionales Naturales de Colombia como coordinador del SINAP.
Se han generado espacios para la revisión y análisis de los procesos y procedimientos de la entidad para adaptarse a las condiciones derivadas de la emergencia sanitaria COVID 19 y a las condiciones post-COVID.
Existe interiorización de las estratégicas y la políticas de buenas practicas ambientales para oficinas y sedes administrativas </t>
  </si>
  <si>
    <t>La política para la consolidación del SINAP CONPES 4050 incluye la actualización del plan de acción del SINAP lo cual está generando cambios en los planes de acción que se adelantan en los espacios de coordinación y participación en las diferentes escalas de gestión.
Es necesario difundir el proceso para fortalecer su conocimiento por parte del personal que labora en la entidad.</t>
  </si>
  <si>
    <t>Se cuenta con la Plataforma del Registro Único Nacional de Áreas Protegidas RUNAP, en la cual se inscriben las áreas del SINAP por partes de las Autoridades Ambientales competentes.
La plataforma del RUNAP es un subsistema del SIAC. Adicionalmente se cuenta con el Sistema de Investigación y Monitoreo del SINAP que hace segumiento a los atributos del SINAP por medio de diversos indicadores de resultado.</t>
  </si>
  <si>
    <t>Posible ocurrencia de fallas en la continuidad por varias situaciones, en temas como acceso a la plataforma, que es responsabilidad de otros procesos.</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</si>
  <si>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</si>
  <si>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</si>
  <si>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cuentan con diferentes canales de comunicación que permiten la divulgación de la información del proceso para conocimiento de la entidad.</t>
  </si>
  <si>
    <t>No se identifican</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</si>
  <si>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</si>
  <si>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</si>
  <si>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</si>
  <si>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Se cuenta con un proceso articulado al mapa de procesos de PNNC.
Se encuentra Implementación la NTC PE 1000 con miras a la certificación para la operación estadística Áreas protegidas integrantes del SINAP inscritas en el RUNAP de PNNC, como miembro del SEN.</t>
  </si>
  <si>
    <t>Se debe fortalecer el conocimiento y la capacitación relacionada en NTC PE 1000 en la entidad.
Posibilidad de aceptación de información incompleta o errónea por parte de las fuentes inscritas.</t>
  </si>
  <si>
    <t>El proceso hace parte del mapa de procesos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</si>
  <si>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</si>
  <si>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</si>
  <si>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</si>
  <si>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</si>
  <si>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</si>
  <si>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</si>
  <si>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Se cuenta con servidores y copias de seguridad para el funcionamiento de la plataforma RUNAP.
Existencia de un espacio específico en el servidor de la entidad para salvaguardar la información del proceso.
PNNC cumple con los protocolos de información del país.</t>
  </si>
  <si>
    <t>Se debe mejorar los protocolos relacionados con confidencialidad, copia de seguridad, protección de perdida de información, protección de modificación/alteración de acceso y disponibilidad acorde a la Norma  NTC PE 1000 y demás normas.</t>
  </si>
  <si>
    <t xml:space="preserve">El SINAP por ser un compromiso de país en el marco del CDB posibilita gestionar recursos para su operación. </t>
  </si>
  <si>
    <t>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</si>
  <si>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 (ya formulada)</t>
  </si>
  <si>
    <t>Se cuenta con un marco normativo para el SINAP.
Existen acuerdos colaborativos con el sector Minas y Energía para apoyar la declaratoria de áreas protegidas.</t>
  </si>
  <si>
    <t>Medidas del Gobierno Nacionales por la emergencia del COVID 19 afectaron el desarrollo de los diálogos sociales que se adelanta en el marco del proceso.</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</si>
  <si>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</si>
  <si>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</si>
  <si>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</si>
  <si>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</si>
  <si>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</si>
  <si>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</si>
  <si>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r>
      <t xml:space="preserve">Se encuentra en proceso de actualización el normograma para incluir lo refente a la normatividad ambiental aplicable al proceso.
Los procedimientos del proceso no poseen los lineamientos documentados con relación a temas ambientales.
El plan de emergencias de la entidad no contempla las acciones y riesgos de carácter ambiental. 
</t>
    </r>
    <r>
      <rPr>
        <b/>
        <sz val="11"/>
        <rFont val="Arial Narrow"/>
        <family val="2"/>
      </rPr>
      <t>Algunas de las áreas no realizan las actividades precontracturales dentro de los tiempos estipulados necesarias para la ejecución de los mantenimientos preventivos.
Falta de implementación de los lineamientos de infraestructura sostenible.</t>
    </r>
    <r>
      <rPr>
        <sz val="11"/>
        <rFont val="Arial Narrow"/>
        <family val="2"/>
      </rPr>
      <t xml:space="preserve">
No asegurar  los bienes de la entidad solicitados en el formato de inclusión 
</t>
    </r>
  </si>
  <si>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</si>
  <si>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</si>
  <si>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 xml:space="preserve">Debilidad en la planeación de los lineamientos y/o requerimientos por parte de la Entidad para el desarrollo de las actividades inherentes al Grupo de infraestructura.
</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</si>
  <si>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</si>
  <si>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</si>
  <si>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realizan 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</si>
  <si>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</si>
  <si>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</si>
  <si>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</si>
  <si>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</si>
  <si>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</si>
  <si>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</si>
  <si>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</si>
  <si>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</si>
  <si>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</si>
  <si>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</si>
  <si>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</si>
  <si>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</si>
  <si>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</si>
  <si>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</si>
  <si>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</si>
  <si>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</si>
  <si>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</si>
  <si>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</si>
  <si>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documental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</si>
  <si>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</si>
  <si>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</si>
  <si>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</si>
  <si>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</si>
  <si>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</si>
  <si>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</si>
  <si>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Agentes biologicos (plantas, microorganismos y hongos) y externos (temperatura) en algunas areas protegidas que pueden deteriorar los archivos físicos.</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</si>
  <si>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</si>
  <si>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</si>
  <si>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</si>
  <si>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</si>
  <si>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</si>
  <si>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</si>
  <si>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</si>
  <si>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</si>
  <si>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</si>
  <si>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</si>
  <si>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</si>
  <si>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</si>
  <si>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Se cuenta con un sistema de gestion de Seguridad de la Información.
Existencia y conocimiento por parte del personal del sistema de gestión de calidad, el cual sirve como base para la implementación de los subsistemas con los que cuenta la entidad.</t>
  </si>
  <si>
    <t xml:space="preserve">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Continuidad en los procesos de contratación en el portal del estado colombiano
</t>
  </si>
  <si>
    <t>Se cuenta con diferentes plataformas tecnológicas que soportan las necesidades básicas de gestión y administración de la información.</t>
  </si>
  <si>
    <t>Falta de aprovisionamiento de recursos para la implementación de los proyectos del PETIC.</t>
  </si>
  <si>
    <t>Se cuenta con el profesional competente para desarrollar las actividades de uso y apropiación de los sistemas de información de la entidad.</t>
  </si>
  <si>
    <t xml:space="preserve">Falta fortalecimiento de los planes de comunicación frente al uso y apropiación de las tecnologías y seguridad de la información.
</t>
  </si>
  <si>
    <t>Tanto en Nivel Central, como en DT existe deficiencia de espacios adecuados para el almacenamiento y funcionamiento seguro de la infraestructura tecnológica.</t>
  </si>
  <si>
    <t>Falta impulsar la implementación del modelo de Arquitectura Empresarial en la institución.</t>
  </si>
  <si>
    <t>Trabajo colaborativo con las dependencias para la definición e implementación de los sistemas y herramientas tecnológicas.</t>
  </si>
  <si>
    <t>Por las características geográficas de la entidad no hay cobertura electríca suficiente o estable para algunas de las áreas protegidas.</t>
  </si>
  <si>
    <t>Fortalecer las herramientas que apoyen  las actividades de toma y procesamiento de datos.</t>
  </si>
  <si>
    <t xml:space="preserve">Elaboración de flujos de información para procesos que faciliten el entendimiento de la Gestión TI. </t>
  </si>
  <si>
    <t xml:space="preserve">Integración de componentes de seguridad en las aplicaciones de la Entidad. </t>
  </si>
  <si>
    <t>Afectación de la infraestructura tecnológica en las APs., causada por las condiciones sociales de la zona.</t>
  </si>
  <si>
    <t>El personal del GAU presenta en los informes y en los encuentros institucionales , el seguimiento y control a las actividades que desarrolla en el proceso de servicio al ciudadano. 
Las DTs cuentan con el personal encargado para la ejecución de las actividades del proceso de atención al ciudadano, al igual que con personal para el seguimiento de las PQRSD.
La entidad cuenta con una dependecia denominada Grupo de Atención al Ciudadano, la cual fue creada mediante la Resolución 310 de diciembre de 2021.
DTAM cuenta con personal para la ejecución de las actividades del proceso de atencion al usuario</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</si>
  <si>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El personal presenta en el Comité Interadministrativo de la DTAN el seguimiento y control a las actividades que desarrolla en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</si>
  <si>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</si>
  <si>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</si>
  <si>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</si>
  <si>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</si>
  <si>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Debilidad en la clasificación que determina el  tiempo de respuesta de la pqrs de acuerdo a la clase de petición</t>
  </si>
  <si>
    <t>Debilidades en los mecanismos que permiten el seguimiento y control de las PQRSD (personal y sistema de gestión documental )</t>
  </si>
  <si>
    <t>La ventanilla única de Parques Nacionales presenta fallas en su funcionamiento  y de conexión con el sistema de gestión documental.</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</si>
  <si>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</si>
  <si>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</si>
  <si>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</si>
  <si>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</si>
  <si>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</si>
  <si>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</si>
  <si>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Entidades del sector público y/o privado organizan ferias de servicio al ciudadano, que permiten facilitar a la población  el acceso a la información de la entidad, los trámites y servicios.
Contar con página web para interactuar con los ciudadanos.
Medios de difusiòn a través de los diferentes canales de comunicaciòn dispuestos para los ciudadanos</t>
  </si>
  <si>
    <t>GESTIÓN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</si>
  <si>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</si>
  <si>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</si>
  <si>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</si>
  <si>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</si>
  <si>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</si>
  <si>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</si>
  <si>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</si>
  <si>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</si>
  <si>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</si>
  <si>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</si>
  <si>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</si>
  <si>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</si>
  <si>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</si>
  <si>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</si>
  <si>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</si>
  <si>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</si>
  <si>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</si>
  <si>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</si>
  <si>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</si>
  <si>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</si>
  <si>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</si>
  <si>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</si>
  <si>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</si>
  <si>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Acceso a infraestructura y servicios para operar desde las áreas protegidas.
Afectación en la operación de la entidad, debido a la emergencia sanitaria y ambiental, causada por el COVID 19.</t>
  </si>
  <si>
    <t>Generar un mecanismo para el control e identificación del estado de los productos jurídicos e insumos necesarios que provenientes de actores internos y externos.</t>
  </si>
  <si>
    <t>GESCO+I</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</si>
  <si>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</si>
  <si>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
</t>
    </r>
    <r>
      <rPr>
        <b/>
        <sz val="11"/>
        <rFont val="Arial Narrow"/>
        <family val="2"/>
      </rPr>
      <t xml:space="preserve">
</t>
    </r>
    <r>
      <rPr>
        <sz val="11"/>
        <rFont val="Arial Narrow"/>
        <family val="2"/>
      </rPr>
      <t xml:space="preserve">Falta fortalecer los mecanismos para recuperar el conocimiento de los funcionarios y contratistas, conocer que tan detallada y pertinente es la información generada, y que se encuentre al alcance para una fácil consulta cuando se necesite y por quien la requiera. </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</si>
  <si>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</si>
  <si>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Existen herramientas tecnológicas que soportan la gestión de la información y aportan al conocimiento institucional.</t>
  </si>
  <si>
    <t xml:space="preserve">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
Verificar la facilidad en la consulta y recuperación de la información generada por Funcionarios y contratistas
</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</si>
  <si>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</si>
  <si>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</si>
  <si>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</si>
  <si>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</si>
  <si>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</si>
  <si>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</si>
  <si>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</si>
  <si>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</si>
  <si>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</si>
  <si>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</si>
  <si>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</si>
  <si>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</si>
  <si>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</si>
  <si>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</si>
  <si>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</si>
  <si>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</si>
  <si>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GESTIÓN TALENTO HUMANO</t>
  </si>
  <si>
    <t>Insuficiencia de personal.
Posible desconocimiento de la documentación, lineamientos y normatividad relacionados con conflicto de Intereses.</t>
  </si>
  <si>
    <t>Se cuenta con Software para el registro y liquidación de nómina</t>
  </si>
  <si>
    <t>El software de nómina requiere la incorporación de otros componentes.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</si>
  <si>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</si>
  <si>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Existen aplicativos como SIGEP que permite recopilar la información del funcionario y SEDEL que registra lo relacionado a evaluación de desempeño.</t>
  </si>
  <si>
    <t>GESTIÓN RECURSOS FINANCIEROS</t>
  </si>
  <si>
    <t xml:space="preserve">El personal ejecuta la actividades con enfoque de autocontrol y mejora continua.
Acceso a capacitaciones en linea para el proceso de recurso financieros. 
</t>
  </si>
  <si>
    <t xml:space="preserve">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</si>
  <si>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</si>
  <si>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</si>
  <si>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</si>
  <si>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</si>
  <si>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</si>
  <si>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</si>
  <si>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</si>
  <si>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</si>
  <si>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</si>
  <si>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</si>
  <si>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</si>
  <si>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</si>
  <si>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</si>
  <si>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</si>
  <si>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</si>
  <si>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</si>
  <si>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</si>
  <si>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DIRECCIONES TERRITORIALES</t>
  </si>
  <si>
    <t>DIRECCIÓN TERRITORIAL  AMAZONÍA (DTAM)</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</si>
  <si>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</si>
  <si>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</si>
  <si>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</si>
  <si>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</si>
  <si>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rgb="FF000000"/>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</si>
  <si>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</si>
  <si>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</si>
  <si>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</si>
  <si>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</si>
  <si>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</si>
  <si>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</si>
  <si>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</si>
  <si>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</si>
  <si>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</si>
  <si>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</si>
  <si>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</si>
  <si>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rgb="FF000000"/>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</si>
  <si>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</si>
  <si>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</si>
  <si>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</si>
  <si>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</si>
  <si>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</si>
  <si>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</si>
  <si>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</si>
  <si>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</si>
  <si>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</si>
  <si>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</si>
  <si>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</si>
  <si>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</si>
  <si>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</si>
  <si>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</si>
  <si>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</si>
  <si>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</si>
  <si>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</si>
  <si>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rgb="FF000000"/>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rgb="FF000000"/>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</si>
  <si>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</si>
  <si>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</si>
  <si>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</si>
  <si>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</si>
  <si>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 (DTAN)</t>
  </si>
  <si>
    <t xml:space="preserve">Experiencia profesional, tecnica y operativa relacionada de del personal      </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</si>
  <si>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</si>
  <si>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
Flujo de información inadecuada e inoportuna entre los diferentes niveles siendo necesario estandarizar procedimientos y los responsables.          
Desarticulación  en la planeacion de las reuniones entre el nivel central y DT.</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</si>
  <si>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</si>
  <si>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</si>
  <si>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</si>
  <si>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</si>
  <si>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</si>
  <si>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</si>
  <si>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</si>
  <si>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</si>
  <si>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</si>
  <si>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</si>
  <si>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 (DTAO)</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</si>
  <si>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</si>
  <si>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</si>
  <si>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</si>
  <si>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Falencias en el desarrollo de actividades que requieren la interacción con actores sociales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</si>
  <si>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 xml:space="preserve">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t>
  </si>
  <si>
    <t xml:space="preserve">
Mejorar el Sistema, de manera que sea mas facilmente operable por todos sus usuarios internos y externos y la información sea de facil acceso.
Dificultad de acceso a herramientas técnologicas para el desarrollo de actividades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</si>
  <si>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</si>
  <si>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</si>
  <si>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</si>
  <si>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</si>
  <si>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</si>
  <si>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</si>
  <si>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</si>
  <si>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 xml:space="preserve">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por cambio de Gobierno 
Incertidumbre en la asignación de recursos que se ejecutan a través de convenios y/o contratos cambio de gobierno </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</si>
  <si>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</si>
  <si>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</si>
  <si>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</si>
  <si>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requerimientos a la entidad 
Cambios en requisitos legales ambientales aplicables a sedes administrativas en los que la entidad no pueda cumplir.</t>
  </si>
  <si>
    <t xml:space="preserve">Búsqueda de mecanismo para interactuar en los procesos generados por PNNC </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</si>
  <si>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</si>
  <si>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</si>
  <si>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actividades</t>
  </si>
  <si>
    <t xml:space="preserve">Impacto positivo a nivel ambiental por la baja presencia de actividades antropogénicas en las diferentes AP dadas en la pasada emergencia sanitaria </t>
  </si>
  <si>
    <t>Presencia de Mineria ilegal en algunas AP 
Quema de bosques para expasion agrícola y/o ganadera</t>
  </si>
  <si>
    <t>Debil inclusión de los temas del SINAP en el SINA. 
Aumento en la presencia  de  grupos al margen de la ley en las AP.</t>
  </si>
  <si>
    <t>DIRECCIÓN TERRITORIAL  CARIBE (DTCA)</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</si>
  <si>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</si>
  <si>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posteriormente,exigen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</si>
  <si>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</si>
  <si>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</si>
  <si>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</si>
  <si>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Deficiendo en el manejo de los aplicativos tales como SICOSMART
</t>
  </si>
  <si>
    <r>
      <t xml:space="preserve">Existen los lineamientos para la planeación estratégica, se realiza la actualización de hojas metodologicas, se ajustan procedimientos y se realiza seguimientos gerenciales e los informes de gestión. </t>
    </r>
    <r>
      <rPr>
        <strike/>
        <sz val="11"/>
        <rFont val="Arial Narrow"/>
        <family val="2"/>
      </rPr>
      <t xml:space="preserve">
</t>
    </r>
    <r>
      <rPr>
        <sz val="1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</si>
  <si>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</si>
  <si>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</si>
  <si>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</si>
  <si>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</si>
  <si>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</si>
  <si>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</si>
  <si>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</si>
  <si>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</si>
  <si>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</si>
  <si>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</si>
  <si>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 xml:space="preserve">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</si>
  <si>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</si>
  <si>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</si>
  <si>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</si>
  <si>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</si>
  <si>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</si>
  <si>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</si>
  <si>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</si>
  <si>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</si>
  <si>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</si>
  <si>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16 de noviembre de 2022</t>
  </si>
  <si>
    <t>DIRECCIÓN TERRITORIAL  ORINOQUÍA - DTOR</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</si>
  <si>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</si>
  <si>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técnicas adoptadas por el sistema integrado de gestión.
Las áreas protegidas no aplican algunos formatos por la limitación de personal y desconocimiento. 
Desconocimiento de la normatividad ambiental y normas técnicas colombianas .
Falencia en la cultura de autocuidado en materia de seguridad y salud  en el trabajo.
</t>
  </si>
  <si>
    <t>Existen lineamientos claros para algunos procesos misionales y estratégicos. 
Diseño de lineamientos, medidas preventivas y protocolos para atender el manejo de la pandemia por parte de presidencia,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</si>
  <si>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implementación de las políticas medio ambientales para el manejo (residuos sólidos, líquidos y manejo del plástico) al interior de las áreas protegidas y DT en las infraestructuras, vías de acceso y senderos.
No esta claramente documentada la integración de las políticas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</si>
  <si>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</si>
  <si>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tecnológico (conectividad)  para la ejecución de las actividades misionales a cargo de los funcionarios. </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</si>
  <si>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</si>
  <si>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</si>
  <si>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</si>
  <si>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coyuntural para el manejo de las áreas protegidas. 
Adaptación y capacidad técnica del personal de la entidad para el diseño de herramientas gráficas, audiovisuales entre otras que permitan fortalecer el canal de comunicación interna de funcionarios y contratistas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</si>
  <si>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</si>
  <si>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</si>
  <si>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energía,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</si>
  <si>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</si>
  <si>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</si>
  <si>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Incertidumbre en la asignación presupuestal para la próxima vigencia debido a prioridades y directivas de austeridad del gasto.
Incertidumbre en la ejecución de los recursos asignados por nación y cooperación por las diferentes medidas de prevención en torno la situación de orden público de las áreas protegidas. </t>
  </si>
  <si>
    <t xml:space="preserve">La implementación del acuerdo de Paz.  
Políticas públicas de desarrollo sostenible 
Politica del SINAP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</si>
  <si>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t>
  </si>
  <si>
    <t xml:space="preserve">Implementación del Modelo Integrado de Planeación y Gestión - Decreto 1499 de 2017.
Politica del SINAP 
Aprobación del plan nacional de desarrollo de la actual vigencia. </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</si>
  <si>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</si>
  <si>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</si>
  <si>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situación de órden público.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</si>
  <si>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</si>
  <si>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geográfica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</si>
  <si>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Impelmentación de un sistema de gestión ambiental bajo requisitos de la norma técnica colombiana GTC ISO 14001:2015. </t>
  </si>
  <si>
    <t xml:space="preserve">Proyección e implementación de proyectos minero energéticos, desarrollo vial y de vivienda rural, sistemas productivos dentro de las  áreas, afectan los Objetivos de Conservación.
Acaparamiento de tierras y cultivos de uso ilícito. 
Enfermedad de salud pública que afecta la fauna silvestre. </t>
  </si>
  <si>
    <t xml:space="preserve">La existencia de medios de comunicación regional y local interesados conocer y divulgar información de interés de las áreas protegidas.
</t>
  </si>
  <si>
    <t>No visibilizacion a nivel regional y local de las áreas las protegidas de la DTOR. 
Poco posicionamiento del SIRAP Orinoquia. 
A nivel regional y local no se cuenta con alianzas de medios para el posicionamiento de la DTOR.</t>
  </si>
  <si>
    <t>DIRECCIÓN TERRITORIAL  PACÍFICO (DTPA)</t>
  </si>
  <si>
    <t>Insuficiente planta de personal para asumir la carga operativa y administrativa de la Entidad
No se cuenta con la identificación de las necesidades de , en los temas administrativos, para la DTPA. 
Bajo conocimiento del personal para el manejo de plataformas  virtuales que permiten la conectividad y comunicación.
Inexistencia de personal encargado especificamente en temas de  comunicaciones de la DTPA</t>
  </si>
  <si>
    <t>Insuficiente planta de personal para asumir la carga operativa y administrativa de la Entidad
No se cuenta con la identificación de las necesidades de capacitación, en los temas administrativos, para la DTPA.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</si>
  <si>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 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</si>
  <si>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 xml:space="preserve">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Compromiso y sentido de pertenencia en la apropiación de los procesos y formatos a implementaren la ejecución diaria de las funciones y actividades ejecutadas.
</t>
  </si>
  <si>
    <t>Se implementos tecnológicos básicos para el seguimiento de las actividades misionales en la Entidad.
Respuesta oportuna por el soporte tecnológico de la entidad en temas de trabajo en casa</t>
  </si>
  <si>
    <t>Deficiencias en los sistemas de información y tecnológicos con los que cuenta la DTPA, para garantizar la operatividad  en términos de eficiencia.
Bajo presupuesto para el fortalecimiento del servicio tecnológico de la DT
Existen áreas protegidas donde el soporte tecnológico no tiene alcance. 
No se cuenta con plataformas eficientes que permitan el cargue de información y seguimiento actividades, que garanticen la no modificación involuntarias</t>
  </si>
  <si>
    <t>Se cuenta con herramientas de planeación que permiten determinar el cumplimiento de metas y objetivos para la DTPA.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</si>
  <si>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(continuidad de procesos)
Falta de coordinación entre los niveles de gestión para el desarrollo de los procesos conjuntos. 
Programación de reportes en fechas diferentes, que interfieren en los procesos generando cortes y diferentes resultados</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</si>
  <si>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</si>
  <si>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
Acompañamiento profesional permanente en las territoriales que fortalezcan la divulgación de las acciones desarrolladas desde las DT</t>
  </si>
  <si>
    <t>Mejoramiento de la infraestructura física de las DTPA y las áreas protegidas adscritas, beneficiando tanto a los funcionarios y contratistas para el ejercicio de las funciones, como a los visitantes.
Sistema de relacionamiento fortalecido con las comunidades de base.</t>
  </si>
  <si>
    <t>Se cuenta con infraestructura y equipos básicos para el desarrollo de las actividades; no obstante, es necesario contar con presupuesto en cada vigencia para su mantenimiento y fortalecimiento
Se requiere definir formatos  para las acciones desarrolladas en los procesos financieros de la entidad</t>
  </si>
  <si>
    <t>Alianzas con distintas entidades para realizar acuerdos que ayuden cumplimiento de la misión de la Entidad.
La entidad cuenta con algunas estrategias para la gestión adecuada de los recursos naturales, tales como eficiencia en el uso de agua y puntos verdes para la separación en la fuente.
La entidad cuenta con planes posconsumo que pueden ser utilizados por funcionarios y contratistas de la Entidad.
Se apunta los procesos a la política de cero papel</t>
  </si>
  <si>
    <t xml:space="preserve">
-La ubicación de las sedes de las AP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</si>
  <si>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</si>
  <si>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</si>
  <si>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</si>
  <si>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</si>
  <si>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</si>
  <si>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</si>
  <si>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en las Ap</t>
  </si>
  <si>
    <t>Oposición de las comunidades  al desarrollo y aprobación dePM
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</si>
  <si>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</si>
  <si>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y seguimiento a los acciones establecidas.
Falencias en los servicios de conectividad por aumento de las fallas en los servicios de telecomunicaciones.</t>
  </si>
  <si>
    <t>Existen Planes de emergencia y monitoreos (Alertas tempranas) en alianza con Universidades y Entidades especializadas.
Convenios con Entidades estatales para el control y vigilancia
Áreas protegidas con vocación ecoturística
Implementación de programas de Desarrollo Local Sostenible en alianza con entidades de Cooperación Internacional.</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</si>
  <si>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AP y/o en sus zonas de amortiguación (ampliación de frontera agropecuaria, deforestación, ganadería extensiva, pesca ilegal)</t>
  </si>
  <si>
    <t xml:space="preserve">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</si>
  <si>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</si>
  <si>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</si>
  <si>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</si>
  <si>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</si>
  <si>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GTIC</t>
  </si>
  <si>
    <t>Software</t>
  </si>
  <si>
    <t>Daño  Fisico
Ataque Informatico</t>
  </si>
  <si>
    <t>Ausencia de Controles para Disponibilidad de Informacion</t>
  </si>
  <si>
    <t>Información Pública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</si>
  <si>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</si>
  <si>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</si>
  <si>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</si>
  <si>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</si>
  <si>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</si>
  <si>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</si>
  <si>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</si>
  <si>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</si>
  <si>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</si>
  <si>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</si>
  <si>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</si>
  <si>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</si>
  <si>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</si>
  <si>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</si>
  <si>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</si>
  <si>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</si>
  <si>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</si>
  <si>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Información pública</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</si>
  <si>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</si>
  <si>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</si>
  <si>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</si>
  <si>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</si>
  <si>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</si>
  <si>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</si>
  <si>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</si>
  <si>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</si>
  <si>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</si>
  <si>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</si>
  <si>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</si>
  <si>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</si>
  <si>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</si>
  <si>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</si>
  <si>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</si>
  <si>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</si>
  <si>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</si>
  <si>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</si>
  <si>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</si>
  <si>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</si>
  <si>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</si>
  <si>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</si>
  <si>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</si>
  <si>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</si>
  <si>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</si>
  <si>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</si>
  <si>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</si>
  <si>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</si>
  <si>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</si>
  <si>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</si>
  <si>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</si>
  <si>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</si>
  <si>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</si>
  <si>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</si>
  <si>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</si>
  <si>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</si>
  <si>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</si>
  <si>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</si>
  <si>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</si>
  <si>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</si>
  <si>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</si>
  <si>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</si>
  <si>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</si>
  <si>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</si>
  <si>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</si>
  <si>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</si>
  <si>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</si>
  <si>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</si>
  <si>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</si>
  <si>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</si>
  <si>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Oficina Asesora de Planeación</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</si>
  <si>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</si>
  <si>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</si>
  <si>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</si>
  <si>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1. Solicitar a las dependencias por medio de correo electrónico, indicando las fechas de entrega del formato diligenciado con el seguimiento de los proyectos de inversión.</t>
  </si>
  <si>
    <t>Correo electrónico de la solicitud</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</si>
  <si>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</si>
  <si>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</si>
  <si>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</si>
  <si>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Actas de seguimiento.
Correos electrónicos</t>
  </si>
  <si>
    <t>Coordinadora Grupo de Control Interno</t>
  </si>
  <si>
    <t>2. Incluir los recursos en la planeación financiera de la entidad</t>
  </si>
  <si>
    <t>Plan de Acción Anual</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</si>
  <si>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</si>
  <si>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</si>
  <si>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</si>
  <si>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</si>
  <si>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</si>
  <si>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</si>
  <si>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</si>
  <si>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</si>
  <si>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2. Evaluación y proyección de los pliegos de cargos hasta su notificación y remisión al rol de juzgamiento.</t>
  </si>
  <si>
    <t xml:space="preserve">Base de datos de autos de pliegos de cargos </t>
  </si>
  <si>
    <t>Integrantes de la Oficina de Control Interno Disciplinario</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</si>
  <si>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</si>
  <si>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1. Planeación anual de las acciones de Estrategias Especiales de Manejo con grupos étnicos en cada una de las DTs.</t>
  </si>
  <si>
    <t>Plan de trabajo construido con las DT o Matriz consolidada con planes de trabajo EEM - DT</t>
  </si>
  <si>
    <t>6 Planes de Trabajo</t>
  </si>
  <si>
    <t>Plan de contigencia de riesgo público aprobado o actualizado mediante memorando y/o
Registro de asistencia de socialización del plan de contingencia de riesgo público</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</si>
  <si>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</si>
  <si>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</si>
  <si>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</si>
  <si>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</si>
  <si>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</si>
  <si>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2. El Área Protegida Socializara al interior del equipo, el Plan de Emergencia y Contingencias para Desastres Naturales una vez aprobado por la OGR.</t>
  </si>
  <si>
    <t>Listados de Asistencia, Actas de reunion,  y/o presentaciones</t>
  </si>
  <si>
    <t>1. Ejecutar las actividades de acompañamiento en los temas SINAP y divulgación de los lineamientos necesarios y pertinentes, frente al contexto del proceso de acuerdo al nivel de gestión. (la actividad se realizará por demanda)</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</si>
  <si>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</si>
  <si>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1. Validar la información del reporte RUNAP que se genera semestralmente que se publica en el calendario de difusión.
(Nota: En el reporte del 1er cuatrimestre se entregará la información correspondiente a diciembre de la vigencia anterior).</t>
  </si>
  <si>
    <t>Acta de Reunión de validación del reporte RUNAP
Memorando al GCEA para solicitud de difusión del reporte RUNAP</t>
  </si>
  <si>
    <t>2. Atender las solicitudes recibidas de las autoridades ambientales competenetes, en temas RUNAP.</t>
  </si>
  <si>
    <t xml:space="preserve">Respuestas a solicitudes recibidas </t>
  </si>
  <si>
    <t xml:space="preserve">Falta de verificación de los bienes asignados cuentadantes </t>
  </si>
  <si>
    <t>Grupo de Procesos Corporativos</t>
  </si>
  <si>
    <t>Falta de apropiación para aplicar los lineamientos de gestión documental</t>
  </si>
  <si>
    <t xml:space="preserve">1. Debilidad en el seguimiento a los controles establecidos en los procedimientos de archivo y correspondencia </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</si>
  <si>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</si>
  <si>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</si>
  <si>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</si>
  <si>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r>
      <t xml:space="preserve">1. Integrar </t>
    </r>
    <r>
      <rPr>
        <b/>
        <sz val="10"/>
        <rFont val="Arial Narrow"/>
        <family val="2"/>
      </rPr>
      <t>3</t>
    </r>
    <r>
      <rPr>
        <sz val="10"/>
        <rFont val="Arial Narrow"/>
        <family val="2"/>
      </rPr>
      <t xml:space="preserve">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3 aplicaciones de la entidad identificadas y priorizadas para la aplicación de la acción.  </t>
    </r>
  </si>
  <si>
    <t xml:space="preserve">Pantallazo sobre las aplicaciones integradas </t>
  </si>
  <si>
    <t>Pantallazo que evidencie el esquema de auditoria implementado sobre la herramienta especifica</t>
  </si>
  <si>
    <t>1. Debilidad en la clasificación que determina el  tiempo de respuesta de la pqrs de acuerdo a la clase de petición
2. Debilidades en los mecanismos que permiten el seguimiento y control de las PQRSD (personal y sistema de gestión documental )</t>
  </si>
  <si>
    <t>Sanciones y demandas</t>
  </si>
  <si>
    <t>Presentaciones, 
Listados de asistencia
Flash informativos</t>
  </si>
  <si>
    <t>Grupo de Atención al Ciudadano</t>
  </si>
  <si>
    <t>2. Realizar reuniones con GTIC para efectuar seguimiento a los ajustes requeridos para mejorar el gestor documental en cuanto a PQRSD</t>
  </si>
  <si>
    <r>
      <rPr>
        <sz val="10"/>
        <rFont val="Arial Narrow"/>
        <family val="2"/>
      </rPr>
      <t>Grupo de Atención al Ciudadano</t>
    </r>
    <r>
      <rPr>
        <strike/>
        <sz val="10"/>
        <rFont val="Arial Narrow"/>
        <family val="2"/>
      </rPr>
      <t xml:space="preserve">
</t>
    </r>
  </si>
  <si>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</si>
  <si>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</si>
  <si>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</si>
  <si>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</si>
  <si>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</si>
  <si>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</si>
  <si>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a través de la presentación mensual de los asuntos pendientes a cargo,  evaluando incovenientes que permitan definir lineamientos para el desarrollo de las actividades.</t>
  </si>
  <si>
    <t xml:space="preserve">Listados de los asuntos pendientes a cargo </t>
  </si>
  <si>
    <t>Profesionales y grupo de apoyo - Oficina Asesora Jurídica</t>
  </si>
  <si>
    <t xml:space="preserve">1. </t>
  </si>
  <si>
    <t xml:space="preserve">2. </t>
  </si>
  <si>
    <t>3.</t>
  </si>
  <si>
    <t>Plan Estratégico de Talento Humano adoptado con sus respectivos planes tematicos</t>
  </si>
  <si>
    <t>Grupo de Gestión Humana</t>
  </si>
  <si>
    <t xml:space="preserve">
Certificados y/o constancias de cumplimiento, y/o presentaciones, y/o pantallazos y/o correo electrónicos, y/o  informes, y/o  registros fotograficos, y/o listados de asistencia y/o actas de reunión. </t>
  </si>
  <si>
    <t xml:space="preserve">Por sanción del MHCP y/o quejas de los grupos de valor
Quejas de los grupos de valor </t>
  </si>
  <si>
    <r>
      <rPr>
        <strike/>
        <sz val="10"/>
        <rFont val="Arial Narrow"/>
        <family val="2"/>
      </rPr>
      <t xml:space="preserve">
</t>
    </r>
    <r>
      <rPr>
        <sz val="10"/>
        <rFont val="Arial Narrow"/>
        <family val="2"/>
      </rPr>
      <t xml:space="preserve">
 Insuficiencia del PAC para cumplir con las obligaciones adquiridas</t>
    </r>
  </si>
  <si>
    <t xml:space="preserve">
Posibilidad de afectación economica y/o reputacional por quejas de los grupos de valor y/o ente regulador debido a la afectación del PAC que impida el cumplimiento de las obligaciones adquiridas.</t>
  </si>
  <si>
    <t xml:space="preserve">
Extemporaneidad en la transmisión y publicación de Estados Financieros y/o perdida de razonabilidad financiera. </t>
  </si>
  <si>
    <t xml:space="preserve">1. Desconocimiento de la ley organica de presupuesto y demás normatividad relacionada .
2. Omitir la clausula de plazo de ejecución
</t>
  </si>
  <si>
    <t xml:space="preserve">
Sanciones del ente de control fiscal</t>
  </si>
  <si>
    <t xml:space="preserve">
Posibilidad de afectación reputacional por sanciones administrativas del ente de control fiscal debido a la afectación de presupuesto de vigencias futuras sin aprobación del CONFIS.</t>
  </si>
  <si>
    <t xml:space="preserve">
Quejas de grupos de valor internos y externos y/o sanciones del ente de control fiscal</t>
  </si>
  <si>
    <t xml:space="preserve">
 Debido a la afectación del uso/rubro presupuestal errado en cualquiera de las etapas de la cadena presupuestal</t>
  </si>
  <si>
    <t xml:space="preserve">
Posibilidad de pérdida Reputacional por quejas de grupos de valor internos y externos, debido a la afectación del uso presupuestal errado en cualquiera de las etapas de la cadena presupuestal que impida la ejecución presupuestal</t>
  </si>
  <si>
    <t>Grupo de Gestión Financiera</t>
  </si>
  <si>
    <t xml:space="preserve">50%
</t>
  </si>
  <si>
    <t xml:space="preserve">Grupo de Gestion Financiera
</t>
  </si>
  <si>
    <t xml:space="preserve">
1. Socializar las actualizaciones del normograma del proceso de Gestión de Recursos Financieros al equipo de trabajo.</t>
  </si>
  <si>
    <t xml:space="preserve">
Correo electrónico </t>
  </si>
  <si>
    <t>Listados de registros presupuestales</t>
  </si>
  <si>
    <t>Grupo de Gestión Financiera
 Direcciones Territoriales</t>
  </si>
  <si>
    <t>1. Actualizar catálogo de usos presupuestales de acuerdo con la planeación financiera de la entidad</t>
  </si>
  <si>
    <t xml:space="preserve">Listado de usos presupuestales activos para la entidad, generados desde el SIIF </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</si>
  <si>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</si>
  <si>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 xml:space="preserve">
Certificado y/o asistencia a los eventos</t>
  </si>
  <si>
    <t>Descripción Monitoreo del Control</t>
  </si>
  <si>
    <t>Versión: 19</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</si>
  <si>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</si>
  <si>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</si>
  <si>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</si>
  <si>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
2. Beneficios bajo interéses particulares.
3. No cumplimiento de lineamientos para la seguridad de la información.</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</si>
  <si>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</si>
  <si>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</si>
  <si>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</si>
  <si>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</si>
  <si>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</si>
  <si>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</si>
  <si>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</si>
  <si>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1. Realizar una jornada de socialización del procedimiento de conflicto de intereses y recordatorios sobre su cumplimiento al personal OAP</t>
  </si>
  <si>
    <t>Listado de asistencia y correo electrónico</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</si>
  <si>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</si>
  <si>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</si>
  <si>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</si>
  <si>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 xml:space="preserve">1. Intereses particulares que puedan afectar la proyección de metas.
2. Falta de apropiación de valores institucionales.
3. Omisión y/o manipulación de información. </t>
  </si>
  <si>
    <t>Investigaciones disciplinarias.
Afectación de la Imagen Institucional.
Detrimentro patrimonial.
Incumplimiento de la misión de la Entidad.</t>
  </si>
  <si>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</si>
  <si>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</si>
  <si>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Posibilidad de recibir o solicitar cualquier dádiva a nombre propio o para un tercero en la ejecución de las actividades propias del proceso Direccionamiento Estratégico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</si>
  <si>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</si>
  <si>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</si>
  <si>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Probabilidad que un contratista o funcionario no  notifique, declare o manifieste el conflicto de intereses y continúe con su actividad, incumpliendo los lineamientos de conflicto de intereses</t>
  </si>
  <si>
    <t>Acta de reunión y/o Listado de asistencia y/o correo electrónico y/o piezas comunicacionales y/o presentación</t>
  </si>
  <si>
    <t>Manipulación de la información de la Auditoría Interna y/o Calidad en beneficio de un tercero.</t>
  </si>
  <si>
    <t>El auditor no declara  el conflicto de intereses para la realización de la auditoría interna.  (sesgo en la opinión)</t>
  </si>
  <si>
    <t>Posibilidad de no reportar eventual actos de corrupción, fraude e irregularidades que se hayan detectado en los procesos de auditoría, por un beneficio propio o de un tercero.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</si>
  <si>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</si>
  <si>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Perdida de credibilidad de GCI.
Afectación de la Imagen Institucional.
Investigaciones Disciplinarias.
Dilatación del proceso adelantado por GCI.
Informes sin la rigurosidad de contenido.</t>
  </si>
  <si>
    <t>El auditor no declara  el conflicto de intereses para la realización de la auditoría interna. (sesgo en la opinión)</t>
  </si>
  <si>
    <t>Perdida de credibilidad de GCI.
Afectación de la Imagen Institucional.
Investigaciones Disciplinarias.
Dilatar y sesgar los resultados  del proceso de auditoría interna adelantado por el Grupo de Control Interno.</t>
  </si>
  <si>
    <t>No se realice el reporte a los Organismos de Control, de los posibles actos de corrupción, fraude e irregularidades que se  hayan encontrado en el ejercicio de sus funciones.</t>
  </si>
  <si>
    <t>Perdida de credibilidad de GCI.
Afectación de la Imagen Institucional.
Investigaciones Disciplinarias, fiscales  y penales.</t>
  </si>
  <si>
    <t>Correos con información ajustada, solicitudes de ajuste de información.</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</si>
  <si>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</si>
  <si>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</si>
  <si>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</si>
  <si>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</si>
  <si>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</si>
  <si>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</si>
  <si>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</si>
  <si>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</si>
  <si>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Evaluar los procesos disciplinarios con base en las pruebas allegadas al expediente de manera oportuna.</t>
  </si>
  <si>
    <t>Matriz de base de datos de los Actos Administrativos expedidos</t>
  </si>
  <si>
    <t>Jefe Oficina Control Disciplinario Interno</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</si>
  <si>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</si>
  <si>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</si>
  <si>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</si>
  <si>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Probabilidad que un contratista o funcionario no notifique, declare o manifieste el conflicto de intereses y continúe con su actividad,incumpliendo los lineamientos de conflicto de intereses.</t>
  </si>
  <si>
    <t xml:space="preserve">1. Realizar requerimiento mediante correo electrónico del informe final y demás compromisos establecidos, según los tiempos de entrega pactados en el aval de investigación. </t>
  </si>
  <si>
    <t>Print de correo electrónico.</t>
  </si>
  <si>
    <t>1. Hacer una socialización del procedimiento de conflicto de intereses y recordatorios sobre su cumplimiento</t>
  </si>
  <si>
    <t xml:space="preserve">Print de correo electrónico; Anexos que apliquen ( asistencia, ppt, banners, infografías,etc) </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</si>
  <si>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</si>
  <si>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Reporte de ORFEO del coordinador(a) del GTEA </t>
  </si>
  <si>
    <t>Reporte de ORFEO del Líder del equipo de apoyo jurídico DTCA</t>
  </si>
  <si>
    <t>Coordinador(a) del Grupo de Trámites y Evaluación Ambiental-GTEA</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</si>
  <si>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</si>
  <si>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</si>
  <si>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</si>
  <si>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Listado de asistencia y/o elementos de difusión digital (formulario, presentaciones interactivas) para socialización y el correo electrónico para el recordatorio sobre cumplimiento del procedimiento de conflicto de intereses.</t>
  </si>
  <si>
    <t>Lider del proceso</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</si>
  <si>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</si>
  <si>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</si>
  <si>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 xml:space="preserve">Falta de seguimiento en la ejecución de los recursos financieros y/o especie que aportan las partes, mediante alianzas con el fin de cumplir el objeto y obligaciones del contrato. </t>
  </si>
  <si>
    <t>1. Debilidad y/o información no veridica en los informes técnicos y financieros generados por los aliados y la SSNA.
2. Falta de seguimiento en la ejecución de recursos aportados y/o cumplimiento de obligaciones.</t>
  </si>
  <si>
    <t>Investigaciones penales, disciplinarias y fiscales.
Detrimento patrimonial.
Incumplimiento del objeto del convenio.
Enriquecimiento ilícito
de contratistas y/o servidores públicos.</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</si>
  <si>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</si>
  <si>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Posibilidad de recibir o solicitar cualquier dádiva a nombre propio o para un tercero generando la extralimitación en el ejercicio de funciones y/o asignación del trámite de RNSC. </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</si>
  <si>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</si>
  <si>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
2. Posible omisión de solicitudes de usuarios en el proceso de registro de RNSC.</t>
  </si>
  <si>
    <t>Apertura de investigación disciplinaria y/o Fiscales.
Afectación a los principios de transparencia, objetividad e idoneidad de la Entidad.
Pérdida de credibilidad y confianza en los servidores públicos de la dependencia.</t>
  </si>
  <si>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</si>
  <si>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t>Posibilidad de recibir o solicitar cualquier dádiva a nombre propio o para un tercero en la ejecución de las actividades propias del proceso Coordinación del SINAP incumpliendo el procedimiento de conflicto de intereses establecido por la entidad.</t>
  </si>
  <si>
    <t>Probabilidad que un contratista o funcionario no notifique, declare o manifieste el conflicto de intereses y continúe con su actividad, incumpliendo los lineamientos de conflicto de intereses</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</si>
  <si>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</si>
  <si>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</si>
  <si>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</si>
  <si>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Listado de asistencia y/o correo electrónico y/o Presentaciones</t>
  </si>
  <si>
    <t xml:space="preserve">Administrar los recursos físicos de Parques Nacionales Naturales mediante la identificación,  valoración y mantenimiento de los bienes muebles e inmuebles, para garantizar la disponibilidad de los mismos. </t>
  </si>
  <si>
    <t>Se refiere al hurto de bienes que pertenencen a Parques Nacionales Naturales de Colombia.</t>
  </si>
  <si>
    <t>Detrimento patrimonial</t>
  </si>
  <si>
    <t>1. Realizar campañas de concientización del manejo de los recursos físicos.</t>
  </si>
  <si>
    <t>Flash informativos</t>
  </si>
  <si>
    <t>1. Realizar una jornada de socialización del procedimiento de conflicto de intereses y recordatorios sobre su cumplimiento</t>
  </si>
  <si>
    <t>Coordinador Grupo de Procesos Corporativos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</si>
  <si>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</si>
  <si>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Se refiere a tomar la información o documentación y ocultarla para desviar su uso y generar beneficios particulares o a terceros</t>
  </si>
  <si>
    <t>Falta de apropiación del código de integridad que rige las labores del servidor público y contratistas</t>
  </si>
  <si>
    <t xml:space="preserve">No contar con información oportuna y confiable
Pérdida de memoria institucional </t>
  </si>
  <si>
    <t>Gestionar y administrar la documentación e información producida y recibida en Parques Nacionales Naturales de Colombia y aquella que conforma su capital intelectual, mediante la genera 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</si>
  <si>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Listado de asistencia correo electrónico</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</si>
  <si>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</si>
  <si>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</si>
  <si>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</si>
  <si>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</si>
  <si>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</si>
  <si>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</si>
  <si>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</si>
  <si>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Presentar conflicto de intereses, en la ejecución de Gestión Contractual y no dar cumplimiento al procedimiento de conflicto de intereses establecido por la entidad.</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</si>
  <si>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</si>
  <si>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</si>
  <si>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</si>
  <si>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Respuestas a las observaciones en el secop</t>
  </si>
  <si>
    <t xml:space="preserve">
Pérdida de información que los usuarios han consignado en las aplicaciones con que la entidad cuenta y la  información propia de la Entidad</t>
  </si>
  <si>
    <t xml:space="preserve">1. Reputación y afectación economica de la entidad.
2. Indispobiilidad de la información
3. Pérdida de la información
4. Incumplimiento a las respuestas solicitadas
5. Reprocesos 
</t>
  </si>
  <si>
    <t xml:space="preserve">1. Generar mecanismos de socialización relacionados con el procedimiento de conflicto de intereses </t>
  </si>
  <si>
    <t>Listado de asistencia y/o presentación y/o correo electrónico y/o informe y/o infografía</t>
  </si>
  <si>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</si>
  <si>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</si>
  <si>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</si>
  <si>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Hace referencia a dar respuesta en fechas posteriores o fuera de los términos establecidos por la ley, debido a la acción u omisión y uso de poder para un beneficio privado propio o de terceros</t>
  </si>
  <si>
    <t xml:space="preserve">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 </t>
  </si>
  <si>
    <t xml:space="preserve">Sanciones y demandas
</t>
  </si>
  <si>
    <t>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t>
  </si>
  <si>
    <t>Listado de asistencia</t>
  </si>
  <si>
    <t>Coordinador Grupo de Atención al Ciudadano</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</si>
  <si>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</si>
  <si>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</si>
  <si>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</si>
  <si>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</si>
  <si>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 xml:space="preserve">1. Realizar una encuesta del conocimiento del procedimiento vigente de conflicto de intereses de la Entidad </t>
  </si>
  <si>
    <t>Encuesta</t>
  </si>
  <si>
    <t>Lider del proceso de Gestión Jurídica</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</si>
  <si>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</si>
  <si>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</si>
  <si>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Listado de asistencia, presentación y correo electrónico</t>
  </si>
  <si>
    <t xml:space="preserve">Listado de asistencia y/o presentación de la socialización y/o flash informativo y/o piezas gráficas y/o correo electrónico </t>
  </si>
  <si>
    <t>Gestionar y administrar los recursos financieros asignados a la Entidad para contribuir al control de los mismos y contar con información financiera veraz y oportuna para la toma de decisiones.</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</si>
  <si>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</si>
  <si>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</si>
  <si>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</si>
  <si>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Se refiere a que un usuario diferente al responsable del certificado de firma digital o token realice transacciones a nombre del titular del certificado</t>
  </si>
  <si>
    <t xml:space="preserve">
Uso indebido de los recursos tecnológicos relacionados con SIIF y Portal Bancario
</t>
  </si>
  <si>
    <t xml:space="preserve">Desviación de recursos financieros
 Transacciones no autorizadas
</t>
  </si>
  <si>
    <t>Solicitud radicada en el ORFEO y Formato de novedades portal bancario</t>
  </si>
  <si>
    <t xml:space="preserve">
Posibilidad de recibir coimas o dadivas para la desviación o perdida de la boletería y/o del dinero recaudado por concepto de ingreso al Parque. </t>
  </si>
  <si>
    <t>Pèrdida de dinero y/o boleteria de ingreso a visitantes</t>
  </si>
  <si>
    <t xml:space="preserve">1. No acatar lo establecido en el procedimiento de Recaudo y registro de derecho de ingreso, donde se documentan los controles para la custodia del efectivo y boleteria.
Error en el control de los consecutivos de la boletería 
Perdida del inventario de la boletería </t>
  </si>
  <si>
    <t>Pérdidas económicas
 Procesos disciplinarios</t>
  </si>
  <si>
    <t>1. No acatar lo establecido en el procedimiento de Recaudo y registro de derecho de ingreso, donde se documentan los controles para la custodia del efectivo y boleteria.</t>
  </si>
  <si>
    <t>1. Realizar un control de boletería de acuerdo con el procedimiento establecido RECAUDO Y REGISTRO DE DERECHO DE INGRESO GRF_PR_17, en las áreas protegidas con vocación ecoturística.</t>
  </si>
  <si>
    <t>Control Mensual a través una base de datos consolidada de boleteria  consumida y  disponible en las áreas protegidas con vocación ecoturística.</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</si>
  <si>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</si>
  <si>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</si>
  <si>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</si>
  <si>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</si>
  <si>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</si>
  <si>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Correo electrónico</t>
  </si>
  <si>
    <t>Coordinadora Grupo de Gestión Financiera</t>
  </si>
  <si>
    <t>31/11/2023</t>
  </si>
  <si>
    <t>Informe Trimestral</t>
  </si>
  <si>
    <t>1. (DTOR)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</si>
  <si>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</si>
  <si>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</si>
  <si>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</si>
  <si>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1. Perdida de recursos financieros
 2. Perdida de credibilidad del proceso.
 3. Afectación de la Imagen Institucional.
 4. Investigaciones Disciplinarias, penales y fiscales.
 5. Detrimento patrimoninal</t>
  </si>
  <si>
    <t>¿Generar intervención de los órganos de control, de la Fiscalía u otro entre?</t>
  </si>
  <si>
    <t>CATASTRÓFICO</t>
  </si>
  <si>
    <r>
      <rPr>
        <sz val="11"/>
        <color indexed="8"/>
        <rFont val="Arial Narrow"/>
        <family val="2"/>
      </rP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color indexed="8"/>
        <rFont val="Arial Narrow"/>
        <family val="2"/>
      </rPr>
      <t xml:space="preserve">MODERADO. </t>
    </r>
  </si>
  <si>
    <r>
      <rPr>
        <sz val="11"/>
        <color indexed="8"/>
        <rFont val="Arial Narrow"/>
        <family val="2"/>
      </rPr>
      <t xml:space="preserve"> •  Responder afirmativamente de </t>
    </r>
    <r>
      <rPr>
        <b/>
        <sz val="11"/>
        <color indexed="8"/>
        <rFont val="Arial Narrow"/>
        <family val="2"/>
      </rPr>
      <t xml:space="preserve">SEIS a ONCE </t>
    </r>
    <r>
      <rPr>
        <sz val="11"/>
        <color indexed="8"/>
        <rFont val="Arial Narrow"/>
        <family val="2"/>
      </rPr>
      <t xml:space="preserve">genera un impacto </t>
    </r>
    <r>
      <rPr>
        <b/>
        <sz val="11"/>
        <color indexed="8"/>
        <rFont val="Arial Narrow"/>
        <family val="2"/>
      </rPr>
      <t>MAYOR.</t>
    </r>
    <r>
      <rPr>
        <sz val="11"/>
        <color indexed="8"/>
        <rFont val="Arial Narrow"/>
        <family val="2"/>
      </rPr>
      <t xml:space="preserve"> </t>
    </r>
  </si>
  <si>
    <r>
      <rPr>
        <sz val="11"/>
        <color indexed="8"/>
        <rFont val="Arial Narrow"/>
        <family val="2"/>
      </rPr>
      <t xml:space="preserve">•  Responder afirmativamente de </t>
    </r>
    <r>
      <rPr>
        <b/>
        <sz val="11"/>
        <color indexed="8"/>
        <rFont val="Arial Narrow"/>
        <family val="2"/>
      </rPr>
      <t xml:space="preserve">DOCE </t>
    </r>
    <r>
      <rPr>
        <sz val="11"/>
        <color indexed="8"/>
        <rFont val="Arial Narrow"/>
        <family val="2"/>
      </rPr>
      <t xml:space="preserve">a </t>
    </r>
    <r>
      <rPr>
        <b/>
        <sz val="11"/>
        <color indexed="8"/>
        <rFont val="Arial Narrow"/>
        <family val="2"/>
      </rPr>
      <t xml:space="preserve">DIECINUEVE </t>
    </r>
    <r>
      <rPr>
        <sz val="11"/>
        <color indexed="8"/>
        <rFont val="Arial Narrow"/>
        <family val="2"/>
      </rPr>
      <t xml:space="preserve">genera un impacto </t>
    </r>
    <r>
      <rPr>
        <b/>
        <sz val="11"/>
        <color indexed="8"/>
        <rFont val="Arial Narrow"/>
        <family val="2"/>
      </rPr>
      <t xml:space="preserve">CATASTRÓFICO. </t>
    </r>
  </si>
  <si>
    <t>Presentar conflicto de intereses, en la ejecución de las actividades propias del proceso Direccionamiento Estratégico, y no dar cumplimiento al procedimiento de conflicto de intereses establecido por la entidad.</t>
  </si>
  <si>
    <t>MAYOR</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</si>
  <si>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</si>
  <si>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Nº:234</t>
  </si>
  <si>
    <t xml:space="preserve">GESTIÓN DE RECURSOS FÍSICOS </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</si>
  <si>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</si>
  <si>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</si>
  <si>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</si>
  <si>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</si>
  <si>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</si>
  <si>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Realizar jornadas de socialización al interior del equipo, para fortalecer el desarrollo de actividades y de gestión del área protegida bajo condiciones de seguridad y adecuado relacionamiento con actores estratégicos.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</si>
  <si>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</si>
  <si>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</si>
  <si>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</si>
  <si>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</si>
  <si>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</si>
  <si>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</si>
  <si>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</si>
  <si>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</si>
  <si>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</si>
  <si>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</si>
  <si>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</si>
  <si>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</si>
  <si>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</si>
  <si>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</si>
  <si>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</si>
  <si>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</si>
  <si>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PNN YAIGOJE - área protegida</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</si>
  <si>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</si>
  <si>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 xml:space="preserve">Viabilidad en la implementación de estrategias mediante el adecuado relacionamiento con grupos étnicos, campesinos y comunidades, con el fin de cumplir con los objetivos estratégicos de la Entidad, generando una gobernabilidad efectiva. </t>
  </si>
  <si>
    <t>1. informes, asistencias, actas.</t>
  </si>
  <si>
    <t>Generar espacios de concertación con comunidades, que contribuyan al cumplimiento de los objetivos de conservación del área protegida</t>
  </si>
  <si>
    <t>1. Listados de asistencia
2. Actas
3. Informes de espacios de concertación</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</si>
  <si>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</si>
  <si>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</si>
  <si>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</si>
  <si>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</si>
  <si>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</si>
  <si>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</si>
  <si>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</si>
  <si>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</si>
  <si>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</si>
  <si>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</si>
  <si>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</si>
  <si>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</si>
  <si>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</si>
  <si>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</si>
  <si>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</si>
  <si>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</si>
  <si>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</si>
  <si>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</si>
  <si>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</si>
  <si>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</si>
  <si>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</si>
  <si>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</si>
  <si>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</si>
  <si>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</si>
  <si>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</si>
  <si>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</si>
  <si>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</si>
  <si>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</si>
  <si>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</si>
  <si>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</si>
  <si>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</si>
  <si>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</si>
  <si>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</si>
  <si>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</si>
  <si>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</si>
  <si>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</si>
  <si>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Habilitar espacios y realizar las concertaciones con los grupos étnicos y actores sociales para la formulación del instrumento de planificación del SFF Los Flamencos. </t>
  </si>
  <si>
    <t>Diseño e implementaciòn de estrategias de manejo efectivas para la conservaciòn del SFF Los Flamencos.</t>
  </si>
  <si>
    <t xml:space="preserve"> Programaciones, reuniones, talleres, circulos de la palabra y espacios de trabajo participativos</t>
  </si>
  <si>
    <t>Santuario de Flora y Fauna Los Flamencos</t>
  </si>
  <si>
    <t>Programaciones o planes de trabajo, actas y/o memorias, presentaciones, listas de asistencia.</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</si>
  <si>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</si>
  <si>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</si>
  <si>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</si>
  <si>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</si>
  <si>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</si>
  <si>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</si>
  <si>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</si>
  <si>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</si>
  <si>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</si>
  <si>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</si>
  <si>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</si>
  <si>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</si>
  <si>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</si>
  <si>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</si>
  <si>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</si>
  <si>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</si>
  <si>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Estandarizar la información de aliados estratégicos para el cuidado y conservación de los sistemas naturales</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</si>
  <si>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</si>
  <si>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PNN Corales de Profundidad - Jefe del área protegida</t>
  </si>
  <si>
    <t>Base de datos actualizada y/o anexos que evidencien la actualización de
la información, gestión, oficios, correos, actas firmadas, listas de asistencia y/o ayudas de memorias.</t>
  </si>
  <si>
    <t>Generar espacios de socialización al interior del Área Protegida con el objetivo de dar a conocer e incentivar el manejo adecuado de los residuos sólidos.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</si>
  <si>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</si>
  <si>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sensibilización, limpieza y recolección de residuos sólidos al interior del área protegida</t>
  </si>
  <si>
    <t>Via Parque Isla de Salamanca</t>
  </si>
  <si>
    <t>Informe de avance de las jornadas realizadas y/o
 Registro Fotografico y/o
 Listas de Asistencia</t>
  </si>
  <si>
    <t>Generar espacios de concertación con la comunidad raizal y el fortalecimiet o del Comité de Manejo Conjunto</t>
  </si>
  <si>
    <t xml:space="preserve">Viabilidad en la implementación de las estrategias de manejo del AP, mediante un adecuado relacionamiento con la comunidad raizal, generando una gobernabilidad efectiva.  </t>
  </si>
  <si>
    <t>Planes de trabajo del AP que incluyan reuniones y actividades participativas con la comunidad raizal</t>
  </si>
  <si>
    <t>PNN Old Providence McBean Lagoon - Jefe Area Protegida</t>
  </si>
  <si>
    <t>Actas y/ memorias reuniones, presentaciones, listados de asistencia</t>
  </si>
  <si>
    <t>Generar espacios de concertacióesas de trabajo conjunto con los actores estrategicos  para la formulación participativa efectiva del Instrumento de Planeación de la Reserva Natural Cordillera Beata</t>
  </si>
  <si>
    <t>Manejo efectivo de las estrategias prioritarias de conservación de la reserva natural cordillera Beata</t>
  </si>
  <si>
    <t>Planes y mesas de trabajo participativo</t>
  </si>
  <si>
    <t>RESERVA NATURAL CORDILLERA BEATA</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</si>
  <si>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</si>
  <si>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</si>
  <si>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</si>
  <si>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</si>
  <si>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</si>
  <si>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</si>
  <si>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</si>
  <si>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</si>
  <si>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</si>
  <si>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</si>
  <si>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</si>
  <si>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</si>
  <si>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</si>
  <si>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</si>
  <si>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</si>
  <si>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</si>
  <si>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</si>
  <si>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</si>
  <si>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</si>
  <si>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</si>
  <si>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</si>
  <si>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</si>
  <si>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</si>
  <si>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</si>
  <si>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</si>
  <si>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</si>
  <si>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</si>
  <si>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</si>
  <si>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 - DTOR</t>
  </si>
  <si>
    <t xml:space="preserve">Informe de seguimiento y/o Actas de reuniones y/o Listados de asistencia con ayuda de memoria. </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</si>
  <si>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</si>
  <si>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</si>
  <si>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</si>
  <si>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Director Territorial Orinoquia - DTOR</t>
  </si>
  <si>
    <t>Matriz de seguimiento a proyectos de cooperación y perfiles de proyectos formulados. 
 Actas de reuniones o Listados de asistencia con ayuda de memoria.</t>
  </si>
  <si>
    <t>DTAM - Abogado procesos sancionatorios DTAM</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</si>
  <si>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</si>
  <si>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</si>
  <si>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</si>
  <si>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</si>
  <si>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</si>
  <si>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</si>
  <si>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</si>
  <si>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</si>
  <si>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</si>
  <si>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Aumento de conocimiento de los funcionarios o contratistas en temas requeridos para el desarrollo de las funciones.</t>
  </si>
  <si>
    <t>Generar una herramienta que permita priorizar los actividades de cooperación internacional y asuntos internacionales.</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</si>
  <si>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</si>
  <si>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</si>
  <si>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Oficina Asesora de Plenación</t>
  </si>
  <si>
    <t>Documento de priorización para la estructuración del portafolio de cooperación internacional y asuntos internacionales.</t>
  </si>
  <si>
    <t>Generar un inventario de los planes de manejo de las RNSC que están registradas en el SINAP.</t>
  </si>
  <si>
    <t>Contar con la consolidación en un solo lugar que permite la identificación del estado actual del instrumento de planificación de las RNSC, facilitando la obtención de información, disminuyendo los tiempos de consulta y evitando la dispersión de la información.</t>
  </si>
  <si>
    <t>1. Generar una matriz donde se encuentren las RNSC que cuentan con instrumento de planeación.</t>
  </si>
  <si>
    <t>Grupo de Gestión e Integración del SINAP</t>
  </si>
  <si>
    <t>Matriz de Planes de manejo de las RNSC registradas ante el SINAP actualizada.</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</si>
  <si>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</si>
  <si>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</si>
  <si>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</si>
  <si>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</si>
  <si>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acciones para el fortalecimiento de las AP en temas del MIPG</t>
  </si>
  <si>
    <t>Aumentar el conocimieto, fomentar apropiación y fortalecer el personal de las AP de DTCA en los diferentes temas del MIPG</t>
  </si>
  <si>
    <t>Actividades de divulgación sobre los diferentes temas que competen al MIPG en las AP</t>
  </si>
  <si>
    <t>Dirección Territorial Caribe - DTCA</t>
  </si>
  <si>
    <t>Actas, resgistros de asistencia, presentaciones, actividades interactivas, correos electrónicos,entre otros</t>
  </si>
  <si>
    <t>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</si>
  <si>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</si>
  <si>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</si>
  <si>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 xml:space="preserve">Campañas y sensibilizaciones de Autocontrol. </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</si>
  <si>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</si>
  <si>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</si>
  <si>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</si>
  <si>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</si>
  <si>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</si>
  <si>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</si>
  <si>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</si>
  <si>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</si>
  <si>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</si>
  <si>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Búsqueda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</si>
  <si>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</si>
  <si>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</si>
  <si>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</si>
  <si>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 xml:space="preserve">Campañas </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</si>
  <si>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</si>
  <si>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</si>
  <si>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</si>
  <si>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 - DTAN</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</si>
  <si>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</si>
  <si>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</si>
  <si>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</si>
  <si>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Generación y estructuración de información a partir del catálogo que se encuentra oficializado ante el SGI</t>
  </si>
  <si>
    <t xml:space="preserve">Conocimiento general de la estructura y la organización de la información geográfica en la entidad. </t>
  </si>
  <si>
    <t>Cumplimiento de la documentación del modelo de datos geográfico a partir de los lineamientos en el catalogo de objetos vigente en la Entidad</t>
  </si>
  <si>
    <t>Administradores base de datos geográica</t>
  </si>
  <si>
    <t xml:space="preserve">
Listas de asistencia reuniones de revisión o correos electrónicos o actas de revisión </t>
  </si>
  <si>
    <t>Existen aplicativos como SIGEP que permite recopilar la información de los funcionarios de PNN a nivel nacional</t>
  </si>
  <si>
    <t>Caracterización de la planta de personal actualizada con la información registrada en el SIGEP</t>
  </si>
  <si>
    <t>1. Implementar el plan de monitoreo SIGEP</t>
  </si>
  <si>
    <t>Coordinadora Grupo de Gestión Humana</t>
  </si>
  <si>
    <t>Informe de la caracterización reportada en SIGEP</t>
  </si>
  <si>
    <t>Fortalecer los conocimientos a los servidores de PNNC en temas de Gestión de Documental electrónica y física.</t>
  </si>
  <si>
    <t>Contribuir a la conservación y prevención de los documentos y archivos de PNNC como memoria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</si>
  <si>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</si>
  <si>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</si>
  <si>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</si>
  <si>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</si>
  <si>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</si>
  <si>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</si>
  <si>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</si>
  <si>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</si>
  <si>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</si>
  <si>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</si>
  <si>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</si>
  <si>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</si>
  <si>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Entidades del sector público y/o privado organizan ferias de servicio al ciudadano, que permiten facilitar a la población  el acceso a la información de la entidad y los trámites y servicios.</t>
  </si>
  <si>
    <t>Dar a conocer los servicios y trámites de Parques Nacionales Naturales de Colombia.</t>
  </si>
  <si>
    <t>Listado de Asistencia
Registro fotográfico</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</si>
  <si>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</si>
  <si>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</si>
  <si>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</si>
  <si>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Subdirección de sostenibilidad y negocios ambientales</t>
  </si>
  <si>
    <t>Correos electrónicos - comunicaciones y/o presentaciones o infograficas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</si>
  <si>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</si>
  <si>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</si>
  <si>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</si>
  <si>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</si>
  <si>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</si>
  <si>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</si>
  <si>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</si>
  <si>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</si>
  <si>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</si>
  <si>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</si>
  <si>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</si>
  <si>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</si>
  <si>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</si>
  <si>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</si>
  <si>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</si>
  <si>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</si>
  <si>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</si>
  <si>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</si>
  <si>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</si>
  <si>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</si>
  <si>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</si>
  <si>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</si>
  <si>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</si>
  <si>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</si>
  <si>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</si>
  <si>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</si>
  <si>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</si>
  <si>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</si>
  <si>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</si>
  <si>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</si>
  <si>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</si>
  <si>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PNN Sanquianga - Jefe del área protegida</t>
  </si>
  <si>
    <t>Acciones desarrolladas en el marco de estrategia educaiva ambiental</t>
  </si>
  <si>
    <t>DTPA</t>
  </si>
  <si>
    <t>Generar espacios interinstitucionales y comunitarios y articular acciones en el marco de los procesos</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</si>
  <si>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</si>
  <si>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</si>
  <si>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</si>
  <si>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</si>
  <si>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</si>
  <si>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</si>
  <si>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</si>
  <si>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</si>
  <si>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</si>
  <si>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</si>
  <si>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</si>
  <si>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</si>
  <si>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</si>
  <si>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Administración y Manejo del SPNN</t>
  </si>
  <si>
    <t>DTAM</t>
  </si>
  <si>
    <t>DTAO</t>
  </si>
  <si>
    <t>DTAN</t>
  </si>
  <si>
    <t>DTCA</t>
  </si>
  <si>
    <t>DTOR</t>
  </si>
  <si>
    <t>Autoridad Ambiental</t>
  </si>
  <si>
    <t>PNN AMACAYACU</t>
  </si>
  <si>
    <t>PNN COMPLEJO VOLCÁNICO DOÑA JUANA</t>
  </si>
  <si>
    <t xml:space="preserve">PNN CATATUMBO BARI </t>
  </si>
  <si>
    <t>SFF CIÉNAGA GRANDE SANTA MARTA</t>
  </si>
  <si>
    <t>PNN CORDILLERA DE LOS PICACHOS</t>
  </si>
  <si>
    <t>PNN FARALLONES DE CALI</t>
  </si>
  <si>
    <t>Control Disciplinario</t>
  </si>
  <si>
    <t xml:space="preserve">PNN ALTO FRAGUA </t>
  </si>
  <si>
    <t xml:space="preserve">PNN CUEVA DE LOS GUACHAROS </t>
  </si>
  <si>
    <t xml:space="preserve">PNN COCUY </t>
  </si>
  <si>
    <t>SFF EL CORCHAL MONO HERNÁNDEZ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</si>
  <si>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</si>
  <si>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</si>
  <si>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</si>
  <si>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</si>
  <si>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</si>
  <si>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</si>
  <si>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</si>
  <si>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</si>
  <si>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</si>
  <si>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</si>
  <si>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</si>
  <si>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 xml:space="preserve">RNN NUKAK </t>
  </si>
  <si>
    <t xml:space="preserve">SFF ISLA DE LA COROTA </t>
  </si>
  <si>
    <t>SFF GUANENTÁ ALTO RIO FONCE</t>
  </si>
  <si>
    <t>PNN LOS CORALES DEL ROSARIO Y SAN BERNARDO</t>
  </si>
  <si>
    <t>PNN TUPARRO</t>
  </si>
  <si>
    <t xml:space="preserve">PNN LOS KATIOS </t>
  </si>
  <si>
    <t>Direccionamiento Estratégico</t>
  </si>
  <si>
    <t>222 - 223</t>
  </si>
  <si>
    <t xml:space="preserve">PNN LA PAYA </t>
  </si>
  <si>
    <t xml:space="preserve">PNN LAS HERMOSAS </t>
  </si>
  <si>
    <t>SFF IGUAQUE</t>
  </si>
  <si>
    <t>SFF LOS FLAMENCOS</t>
  </si>
  <si>
    <t>PNN TINIGUA</t>
  </si>
  <si>
    <t xml:space="preserve">PNN MUNCHIQUE </t>
  </si>
  <si>
    <t>Evaluación Independiente</t>
  </si>
  <si>
    <t xml:space="preserve">SF PLANTAS MEDICINALES ORITO </t>
  </si>
  <si>
    <t xml:space="preserve">PNN LAS ORQUÍDEAS </t>
  </si>
  <si>
    <t>PNN PISBA</t>
  </si>
  <si>
    <t>VP ISLA DE SALAMANCA</t>
  </si>
  <si>
    <t>PNN SUMAPAZ</t>
  </si>
  <si>
    <t>PNN SANQUIANGA</t>
  </si>
  <si>
    <t>Gestión Documental</t>
  </si>
  <si>
    <t xml:space="preserve">RNN PUINAWAI </t>
  </si>
  <si>
    <t xml:space="preserve">PNN LOS NEVADOS </t>
  </si>
  <si>
    <t>PNN SERRANÍA YARIGUIES</t>
  </si>
  <si>
    <t>PNN MACUIRA</t>
  </si>
  <si>
    <t xml:space="preserve">DNMI Cinaruco </t>
  </si>
  <si>
    <t>PNN URAMBA BAHÍA MÁLAGA</t>
  </si>
  <si>
    <t>Gestión Contractual</t>
  </si>
  <si>
    <t>PNN RIO PURE</t>
  </si>
  <si>
    <t>PNN NEVADO DEL HUILA</t>
  </si>
  <si>
    <t xml:space="preserve">PNN TAMA </t>
  </si>
  <si>
    <t xml:space="preserve">PNN OLD PROVIDENCE MC BEAN LAGOON </t>
  </si>
  <si>
    <t>PNN UTRIA</t>
  </si>
  <si>
    <t>Gestión de Comunicaciones</t>
  </si>
  <si>
    <t>PNN SERRANÍA DEL CHIRIBIQUETE</t>
  </si>
  <si>
    <t xml:space="preserve">SFF OTÚN QUIMBAYA </t>
  </si>
  <si>
    <t>PNN PARAMILLO</t>
  </si>
  <si>
    <t>Gestión de Recursos Financieros</t>
  </si>
  <si>
    <t>PNN SERRANÍA DE LOS CHURUMBELOS</t>
  </si>
  <si>
    <t xml:space="preserve">PNN PURACE </t>
  </si>
  <si>
    <t>PNN SIERRA NEVADA DE SANTA MARTA</t>
  </si>
  <si>
    <t>Gestión de Recursos Físicos</t>
  </si>
  <si>
    <t>PNN YAIGOJE APAPORIS</t>
  </si>
  <si>
    <t>PNN TAYRONA</t>
  </si>
  <si>
    <t>Gestión del Talento Humano</t>
  </si>
  <si>
    <t>PNN SELVA DE FLORENCIA</t>
  </si>
  <si>
    <t>SF ACANDI PLAYÓN Y PLAYONA</t>
  </si>
  <si>
    <t>Gestión de Tecnologías y Seguridad de la Información</t>
  </si>
  <si>
    <t>PNN CORALES DE PROFUNDIDAD</t>
  </si>
  <si>
    <t xml:space="preserve">Gestión del Conocimiento e Innovación </t>
  </si>
  <si>
    <t>PNN BAHÍA PORTETE</t>
  </si>
  <si>
    <t>Gestión Jurídica</t>
  </si>
  <si>
    <t>220 - 221</t>
  </si>
  <si>
    <t xml:space="preserve">Participación Social </t>
  </si>
  <si>
    <t>Servicio al Ciudadano</t>
  </si>
  <si>
    <t>Sostenibilidad Financiera y negocios ambientales</t>
  </si>
  <si>
    <t>Riesgos que ya no existen y no están relacionados</t>
  </si>
  <si>
    <t>Riesgos de Gestión</t>
  </si>
  <si>
    <t>ACCIÓN</t>
  </si>
  <si>
    <t>8 - 9 - 10</t>
  </si>
  <si>
    <t>6</t>
  </si>
  <si>
    <t>1</t>
  </si>
  <si>
    <t>11 - 12</t>
  </si>
  <si>
    <t>5</t>
  </si>
  <si>
    <t>14</t>
  </si>
  <si>
    <t>2</t>
  </si>
  <si>
    <t>13</t>
  </si>
  <si>
    <t>21</t>
  </si>
  <si>
    <t>210 - 211</t>
  </si>
  <si>
    <t>209</t>
  </si>
  <si>
    <t>200 - 201</t>
  </si>
  <si>
    <t xml:space="preserve">202 - 203 </t>
  </si>
  <si>
    <t>206 - 207 - 208</t>
  </si>
  <si>
    <t>226 - 227 - 228</t>
  </si>
  <si>
    <t>204 - 205</t>
  </si>
  <si>
    <t>237 - 238 - 240 - 241</t>
  </si>
  <si>
    <t>236</t>
  </si>
  <si>
    <t>229 - 230</t>
  </si>
  <si>
    <t>235</t>
  </si>
  <si>
    <t>231 - 232</t>
  </si>
  <si>
    <t>Grupo de Gestión del Conocimiento y la Innovación – GGCI</t>
  </si>
  <si>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</si>
  <si>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237 - 240 - 241</t>
  </si>
  <si>
    <t>233 - 234</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</si>
  <si>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</si>
  <si>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</si>
  <si>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</si>
  <si>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1. Reportar en el PAA las gestiones y acciones generadas para el monitoreo e investigación por el AP y DT.</t>
  </si>
  <si>
    <t>2. Realizar gestiones para el funcionamiento del módulo de informes de monitoreo e investigación en el sistema de Información Institucional.</t>
  </si>
  <si>
    <t>7 - 27</t>
  </si>
  <si>
    <t>Se incluyó el riesgo 27 el cual se habia remitido en el ORFEO No.  20222200004213 y por erros no se habia trascribido en el archivo correspondiente.</t>
  </si>
  <si>
    <t>Consulta pública</t>
  </si>
  <si>
    <t xml:space="preserve">Se cuenta con un procedimiento de infraestructura y mantenimiento de sedes, asi como un formato para el autodiagnóstico (Ficha técnica) y mantenimiento. 
Se cuenta con un inventario de de la mayoría (o de muchos) de los bienes muebles e inmuebles y un manual para el manejo y control de propiedad, planta y equipo. </t>
  </si>
  <si>
    <t>Demora en la entrega de los formatos de inclusión de los bienes (DTAO).
Falta de controles en las salidas y prestamo de bienes.
La información del formato de autodiagnóstico requiere ser complementada con planos técnicos, patología de la infraestructura. 
La infraestructura no cuenta con un gemelo digital que facilite la vinculación con un software de mantenimiento de edificaciones.
La información suministrada por las Direcciones Territoriales es incompleta o imprecisa, es decir falta incluir muebles o inmuebles.
No hay una herramienta que permita el manejo centralizado de los proyectos de infraestructura que incluya las fases de planeación, ejecución y puesta en funcionamiento</t>
  </si>
  <si>
    <t>Gestión de recursos financieros con cooperantes para el mantenimiento y/o construcción de bienes inmuebles.
Existencia de recursos por fuentes de los recursos de la Nación y el Fonam, para el tema.</t>
  </si>
  <si>
    <t xml:space="preserve">CONTEXTO </t>
  </si>
  <si>
    <t>Inclusión de 3 debilidades del proceso en el factor "procesos asociados", ajuste de la redacción de una Fortaleza en el mismo factor.
En el contexto externo ajuste en el factor "econónicos financieros" e inclusión de una nueva causas de las fuentes de financiamiento.</t>
  </si>
  <si>
    <t>Inlcusión de la Calificación de los "atributos (documentación, frecuencia y evidencia)" de los dos controles existentes, los cuales estaban pendientes.</t>
  </si>
  <si>
    <t>Ajuste de la calificación del Atributo "documentación" para los tres controles existente y ajuste en la redacción del control existente No. 2.</t>
  </si>
  <si>
    <t xml:space="preserve">
Incumplimientos de las obligaciones tributarias relacionadas con la retención, declaración, y pago de impuestos de acuerdo a los plazos establecidos por las autoridades competentes</t>
  </si>
  <si>
    <t xml:space="preserve">
Imposición de multas y sanciones tributarias por entes de control</t>
  </si>
  <si>
    <t>Posibilidad de afectación económica por la imposición de multas y/o sanciones por entes de control debido a incumplimientos de las obligaciones tributarias relacionadas con la retención, declaración, y pago de impuestos de acuerdo a los plazos y montos establecidos por las autoridades competentes.</t>
  </si>
  <si>
    <t>Sanciones o multas del ente de control fiscal o quejas de los terceros beneficiarios</t>
  </si>
  <si>
    <t>Debido a errrores en los registros de la ejecución de los ingresos de la subcuenta FONAM.</t>
  </si>
  <si>
    <t>Posibilidad de afectación económica y/o repuacional por sanciones o multas del ente de control fiscal o quejas de los terceros beneficiarios debido a errrores en los registros de la ejecución de los ingresos de la subcuenta FONAM.</t>
  </si>
  <si>
    <t xml:space="preserve">Mensualmente el profesional de impuestos verifica los valores a presentar en las declaraciones tributarias, y saldos pendientes de declarar por aproximacion al multiplo de mil, como evidencia se genera la conciliación de impuestos. </t>
  </si>
  <si>
    <t xml:space="preserve">Mensualmente el profesional de impuestos verifica  que los valores causados y pagados correspondan a los pagos efectuados por la tesorería, dejando como evidencia la conciliación contable entre contabilidad y tesorería en el formato establecido. </t>
  </si>
  <si>
    <r>
      <t xml:space="preserve">Mensualmente el profesional de impuestos verifica el cumplimiento de las fechas establecidas en el cronograma de actividades para la presentación y pago de los impuestos a través de las declaraciones con soporte, el registro de la validación se genera a través de la matriz de seguimiento impuestos.
</t>
    </r>
    <r>
      <rPr>
        <b/>
        <sz val="10"/>
        <rFont val="Arial Narrow"/>
        <family val="2"/>
      </rPr>
      <t xml:space="preserve">NOTA: </t>
    </r>
    <r>
      <rPr>
        <sz val="10"/>
        <rFont val="Arial Narrow"/>
        <family val="2"/>
      </rPr>
      <t>La información presentada de manera mensual no se debe adjuntar para las evaluaciones de riesgos cuatrimestral). Se evaluará el cumplimiento de las territoriales de acuerdo al cronograma de impuestos debidamente actualizado con las fechas de presentación y pago.</t>
    </r>
  </si>
  <si>
    <t>Base de datos DRIVE debidamente diligenciada por las áreas responsables</t>
  </si>
  <si>
    <t>Grupo Gestión Financiera
 Direcciones Territoriales</t>
  </si>
  <si>
    <t xml:space="preserve">Informe de seguimiento </t>
  </si>
  <si>
    <t>Grupo Gestión Financiera</t>
  </si>
  <si>
    <r>
      <t>1. Diligenciar las bases de datos en el DRIVE con la liquidación de impuestos y registro de deducciones</t>
    </r>
    <r>
      <rPr>
        <strike/>
        <sz val="10"/>
        <rFont val="Arial Narrow"/>
        <family val="2"/>
      </rPr>
      <t xml:space="preserve"> </t>
    </r>
  </si>
  <si>
    <t xml:space="preserve">Diarimente, el funcionario y/o contratista verifica el perfil tributario en cada cuenta de cobro, factura y/o documento equivalente; con el fin de  determinar las retenciones que le apliquen de acuerdo a la normatividad legal vigente, la evidencia corresponde a las bases de datos de liquidación de la vigencia correspondiente.  </t>
  </si>
  <si>
    <r>
      <t xml:space="preserve">2. Informe mensual de seguimiento a la presentación y pago de las declaraciones tributarias de las Direcciones Territoriales.
</t>
    </r>
    <r>
      <rPr>
        <b/>
        <sz val="10"/>
        <rFont val="Arial Narrow"/>
        <family val="2"/>
      </rPr>
      <t xml:space="preserve">Nota: </t>
    </r>
    <r>
      <rPr>
        <sz val="10"/>
        <rFont val="Arial Narrow"/>
        <family val="2"/>
      </rPr>
      <t xml:space="preserve">Es importante notar que la presentación de los informes son mes vencido. </t>
    </r>
  </si>
  <si>
    <t>El profesional encargado en nivel central mensualmente lleva a cabo la conciliación entre la certificación emitida por las direcciones territoriales y el reporte o extracto (informe) emitido por el banco el cual verifica que la información del extracto se encuentre imputada, dejando como evidencia la conciliación firmada.</t>
  </si>
  <si>
    <t xml:space="preserve">1. La direccion territorial mensualmente genera la certificación con el fin de imputar los ingresos. </t>
  </si>
  <si>
    <t>1. Certificación mensual</t>
  </si>
  <si>
    <t>Acta de reunión</t>
  </si>
  <si>
    <t>2. El Grupo de Gestión Financiera presentara al comité de programación presupuestal las situaciones presentadas para tomar las decisiones y/o acciones inmediatas a tomar. (Plan de Contigencia)</t>
  </si>
  <si>
    <t xml:space="preserve">Inclusión del riesgo en todos los componentes dado que faltaba su inclusión pero se habia remitido mediente el ORFEO 20224300017013  </t>
  </si>
  <si>
    <t>22 - 23 - 25 - 28 - 29</t>
  </si>
  <si>
    <t>22 - 23 - 24 - 25 - 28 - 29</t>
  </si>
  <si>
    <t>Ajuste del 2do control existente incluyendo el perfil de la persona que ejecuta el control y la calificación del control correspondiente.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</si>
  <si>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</si>
  <si>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</si>
  <si>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</si>
  <si>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</si>
  <si>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 xml:space="preserve">Inclusión de la oportunidad en todos los componentes dado que faltaba su inclusión pero se habia remitido mediente el ORFEO 20224300017013  </t>
  </si>
  <si>
    <t>Descripción Monitoreo del Control por el proceso</t>
  </si>
  <si>
    <t>MONITOREO OAP</t>
  </si>
  <si>
    <t>¿Se ejecutan controles de acuerdo con lo planificado?</t>
  </si>
  <si>
    <t>SÍ</t>
  </si>
  <si>
    <t>JUSTIFICACIÓN</t>
  </si>
  <si>
    <t>Corte 30 de Agosto</t>
  </si>
  <si>
    <t>Corte 30 de Diciembre</t>
  </si>
  <si>
    <t>Corte 30 de abril</t>
  </si>
  <si>
    <t>¿Se viene ejecutando el tratamiento asociado al riesgo?</t>
  </si>
  <si>
    <t>¿El responsable reporto el seguimiento de manera oportuna?</t>
  </si>
  <si>
    <t>¿Mediante el monitoreo de la primera línea de defensa se generó o requiere generar un alerta?</t>
  </si>
  <si>
    <t>¿Se ha materializado el riesgo en el período reportado?</t>
  </si>
  <si>
    <t>Fecha vigencia: 02/03/2023</t>
  </si>
  <si>
    <t>Fecha Vigencia: 02/03/2023</t>
  </si>
  <si>
    <t>S ajustó la acción 1 en la descripción</t>
  </si>
  <si>
    <t>Se ajustó el "riesgo," "control 1" y "acción 1".</t>
  </si>
  <si>
    <t>Peso  porcentual de la acción</t>
  </si>
  <si>
    <r>
      <t xml:space="preserve">1. Realizar sensiblizaciones a Nivel Central y Direcciones Territoriales sobre generalidades de PQRSD, incluyendo los diferentes paso para el correcto cierre en el Gestor Documental.
</t>
    </r>
    <r>
      <rPr>
        <b/>
        <sz val="11"/>
        <rFont val="Arial Narrow"/>
        <family val="2"/>
      </rPr>
      <t xml:space="preserve">Nota: </t>
    </r>
    <r>
      <rPr>
        <sz val="11"/>
        <rFont val="Arial Narrow"/>
        <family val="2"/>
      </rPr>
      <t>La meta de la acción de control es anual y corresponde a cada unidad de decisión.
Se solicitará apoyo al GPC cuando se requiera para las socializaciones del uso adecuado del Gestor Documental en el trámite de las PQRDS</t>
    </r>
  </si>
  <si>
    <t>1. Realizar una jornada de socialización del procedimiento de conflicto de intereses y recordatorios trimestrales por correo electrónico sobre su cumplimiento
Nota: La meta de la acción de control es anual</t>
  </si>
  <si>
    <t>Directiva presidencial que limita la contratación de servicios profesionales y de apoyo a la gestión a personas que no tengan contratos con otras entidades.</t>
  </si>
  <si>
    <t xml:space="preserve">Fortalecer la comprensión, evaluación y cumplimiento de la legislación y reglamentación ambiental vigente, por parte de los servidores públicos.
La probabilidad de Ofertas económicas o intención de beneficiar a alguien con una decisión disciplinaria.
</t>
  </si>
  <si>
    <t>Los medios digitales no cumplen con los instrumentos necesarios para la práctica de las pruebas, scaneo y gestión documental de los expedientes</t>
  </si>
  <si>
    <t xml:space="preserve">Estructuración del proceso disciplinario que contiene los procedimientos documentados (ordinario)
Se realiza seguimiento permanente al plan de trabajo, a traves de repartos y requerimiento de evaluación prioritarias
Avance en el trámite y evaluación de los procesos de vigencias 2021, 2022 y 2023, disminuyendo así el volumen de expedientes </t>
  </si>
  <si>
    <t>Con la entrada en vigencia del Código General Disciplinario, la Oficina de Control Disciplinario cuenta con competencia solo para instruir el proceso y formular cargos, luego de lo cual se remite a la OAJ  competente para que continue con la etapa de juzgamiento y falla de primera instancia, a fin de que se cumpla con la finalidad ejemplificadora y correctiva.</t>
  </si>
  <si>
    <t>Interación con otros procesos para el cumplimiento de las metas programadas las cuales se ven afectadas por retrazos en la operación dentro de los plazos establecidos.</t>
  </si>
  <si>
    <t>Evaluación y finalización de procesos disciplinarios de vigencias 2021 y 2022, que disminuyó el volumen de los expedientes, que ha facilitado el tramite y evaluación de proceso activos a la fecha.</t>
  </si>
  <si>
    <t>Los medios digitales no cumplen con los instrumentos necesarios para la práctica de las pruebas  scaneo y gestión documental de los expedientes</t>
  </si>
  <si>
    <t xml:space="preserve">Apropiación por parte de los funcionarios del cumplimiento para los logros de la oficina. </t>
  </si>
  <si>
    <t xml:space="preserve">1. Dificultad en la contratación de profesionales especializados en derecho disciplinario, dada la entreda de vigencia de la  Directiva presidencial 08 del 17 de septiembre del 2022 </t>
  </si>
  <si>
    <t>1, Falta de control y prevención en el vencimiento de las etapas
2. El grado de dificultad que rodea cada proceso disciplinario.</t>
  </si>
  <si>
    <t>Base de datos de control y seguimiento manual alimentada por el jefe Oficina de Control Interno Disciplinario de manera permanente,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</si>
  <si>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Se ajustó el contexto, en las tres perspectivas, interno, externo y del proceso</t>
  </si>
  <si>
    <t>Se cambiaron las causas (inmediata y raíz), se incluyó la frecuencia del control 1</t>
  </si>
  <si>
    <t>Posibilidad de recibir o solicitar cualquier dádiva o beneficio a nombre propio o para terceros por actuaciones tendiente</t>
  </si>
  <si>
    <t>3. La jefe de la Oficina de Control Disciplinario Interno, permentemente controla la reserva de los expedientes activos con el fin de prevenir la divulgación de información reservada o la alteración de los contenidos de los expedientes por parte de terceros. Dejando como evidencia certificacioón del control efectivo de los mismos. En caso de una desviación se requiere a los profesionales asignados para que informen permanentemente cuales fueron los expedientes revisados durante el periodo.</t>
  </si>
  <si>
    <t xml:space="preserve">Piezas de comunicación interna y/o listado de asistencia de la socialización del procedimiento al interior de la Oficina y/o correo electrónico
</t>
  </si>
  <si>
    <t>Se ajustó la redacción del riesgo,  se incluyó un nuevo control (3) y por ende se generó la calificación, se incluyó el correo electrónico en la evidencia de la acción 2 y se ajustaron las metas de las acciones 1 y 2.</t>
  </si>
  <si>
    <t>Participación en un espacio que permita el  fortalecimiento del conocimiento individual de los temas propios del proceso dirigido a los servidores públicos y contratistas de la oficina.</t>
  </si>
  <si>
    <t>Se ajustó la redacción de la oportunidad y se complemento la información en las casillas "acción" y "evidencia"</t>
  </si>
  <si>
    <t>1. Participación de los funcionarios o contratistas en minumo un espacio de los espacios de socialización que se identifiquen</t>
  </si>
  <si>
    <t>Asistencias y/o Citación y/o Correo de Divulgación para la asistencia.</t>
  </si>
  <si>
    <t>PNN TATAMA</t>
  </si>
  <si>
    <t>La entidad cuenta con algunas estrategias para la gestión adecuada de los recursos naturales, tales como eficiencia en el uso de agua y puntos verdes para la separación de residuos. 
La entidad cuenta con planes pos consumo -  Programas  de gestión ambiental.</t>
  </si>
  <si>
    <t>Existe compromiso por la Dirección para la implementación de lineamientos de gestión TI y de seguridad de la información que se enfocan en la integración con la misión Institucional.</t>
  </si>
  <si>
    <t>Falta de entrega de los productos en los tiempos definidos.</t>
  </si>
  <si>
    <t>Desconocimiento por parte de los usuarios de buenas prácticas en el manejo de la información institucional.
Publicación inconsistente de los datos contenidos en los sistemas de información asignados al proceso.</t>
  </si>
  <si>
    <t>Se tienen establecidos procedimientos, formatos, instructivos que permiten direccionar las actividades propias del proceso.</t>
  </si>
  <si>
    <t>Generación de residuos técnologicos y físicos que requieren disposición final adecuada de acuerdo a la normatividad.</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</si>
  <si>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</si>
  <si>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</si>
  <si>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Cambio de administración del gobierno que genere nuevos lineamientos dentro de la operación.</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</si>
  <si>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</si>
  <si>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</si>
  <si>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</si>
  <si>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</si>
  <si>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r>
      <rPr>
        <sz val="11"/>
        <color rgb="FFFF0000"/>
        <rFont val="Arial Narrow"/>
        <family val="2"/>
      </rPr>
      <t>A</t>
    </r>
    <r>
      <rPr>
        <sz val="11"/>
        <rFont val="Arial Narrow"/>
        <family val="2"/>
      </rPr>
      <t>lianzas con otras instituciones, para compartir infraestructura de telecomunicaciones que mejoren la cobertura y disponibilidad de radio.</t>
    </r>
  </si>
  <si>
    <t xml:space="preserve">Listas de asistencia y/o comunicaciones (correos, memorandos, actas)  diseños de piezas gráficas o productos audiovisuales o radiales </t>
  </si>
  <si>
    <t>Modificaciones en la normatividad que apoyen al fortalecimiento de la infraestructura tecnológica de la entidad.</t>
  </si>
  <si>
    <t>Incumplimiento de ANS (Acuerdo de niveles de servicio) de los contratos de tecnologías por parte de los proveedores.</t>
  </si>
  <si>
    <t>Pantallazo que evidencie el esquema de auditoria implementado sobre la herramienta especifica
Log de auditoria de los recursos onprimese criticos</t>
  </si>
  <si>
    <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</si>
  <si>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Se modificó la Oportunidad, los beneficios a obtener a partir de la implementación de la Oportunidad, las acciones para abordar las oportunidades y las evidencias correspondientes de la oportunidad.</t>
  </si>
  <si>
    <t>Posibilidad de recibir o solicitar cualquier dádiva o beneficio a nombre propio o para terceros tendientes a favorecer a otros con acciones u omisiones dentro de las actuaciones disciplinarias</t>
  </si>
  <si>
    <t>*Cuenta con un Grupo Interdisciplinario</t>
  </si>
  <si>
    <t>* Insuficiencia en los recursos asignados al Grupo de Comunicaciones y al Proceso de Gestión de Comunicaciones.</t>
  </si>
  <si>
    <t>*Falta de conocimiento de las personas encargadas de actualizar los contenidos y dar cumplimiento a lo que se requiera por Ley en temas de divulgación de la información pública. 
*Falta de comunicador en las Direcciones Territoriales. 
*Posible desconocimiento de la documentación, lineamientos y normatividad relacionados con conflicto de Intereses.
*No existe la planta suficiente para atender las funciones de comunicación 
*Debil capacitación y/o socializaciones para el fortalecimiento de las capacidades del personal del proceso.
* Falta de capacitación para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</si>
  <si>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*El proceso de Gestión de Comunicaciones y los procedimientos se ajustan a partir de la experiencia de implementación de la estrategia de comunicación y educación para la conservación en los tres niveles de gestión.</t>
  </si>
  <si>
    <t>*Falta fortalecer la apropiación en la aplicación de la estrategia de comunicaciones en los tres niveles.
*Falta de socialización de los documentos del proceso y de los indicadores y metas del proceso de Gestión de Comunicaciones. 
*Baja apropiación en la adherencia de la información divulgada a través de los canales de comunicación.</t>
  </si>
  <si>
    <t>* La no operancia actualmente de la emisora virtual dedicada a divulgar temas relacionados con la gestión de la entidad.
*No todo los servidores  cuentan con un correo institucional, suficientes equipos, ni conexión a internet, ni existe un medio interno que tenga cobertura del 100% para el acceso de la información generada por el Grupo de Comunicaciones sobre Parques.
*No existe software actualizado que apoye la gestión de comunicación (software de diseño, producción audiovisual, software para envío de correos masivos y trazabilidad y seguimiento a correos).
*Insuficiente cantidad de equipos técnicos audiovisuales y diseño gráfico, necesarios para realizar las tareas de comunicación en nivel central y direcciones territoriales.
*La página web es obsoleta conforme las necesidad y exigencias de gobierno digital para interacción con ciudadano, transparencia y accesibilidad.(Accesibilidad y Usabilidad) 
Se requiere de tiempo para migrar los contenidos a la página web nueva.</t>
  </si>
  <si>
    <t>*La estrategia de comunicación no es aplicada de acuerdo a los compromisos institucionales.</t>
  </si>
  <si>
    <r>
      <t>*Falta empoderamiento de la Intranet por parte de algunos procesos de la Entidad. 
*No existe un canal que tenga una cobertura del 100% del talento humano.
*Dificultad para segmentar la información.</t>
    </r>
    <r>
      <rPr>
        <strike/>
        <sz val="11"/>
        <rFont val="Arial Narrow"/>
        <family val="2"/>
      </rPr>
      <t xml:space="preserve">
</t>
    </r>
    <r>
      <rPr>
        <sz val="11"/>
        <rFont val="Arial Narrow"/>
        <family val="2"/>
      </rPr>
      <t xml:space="preserve">* No se cuenta con apoyo de todas las DT para replicar los mensajes o directrices emitidas desde el nivel central.
</t>
    </r>
  </si>
  <si>
    <t>* Producción permanente de contenidos.
* La comunicación interna ha generado espacios participativos fortaleciendo la interacción técnica entre los diferentes niveles de la entidad y al interior de los equipos de trabajo.</t>
  </si>
  <si>
    <t>*Debilidad en la planeación y lineamientos de la estructuración para el cumplimiento de la ley 1712 de 2014</t>
  </si>
  <si>
    <t>*La estrategia esta diseñada para su implementación en los tres niveles de gestión de la Entidad</t>
  </si>
  <si>
    <t>*Al no tener Comunicadores en las Direcciones Territoriales, la estratégia de comunicación no tiene el impacto esperado en los tres Niveles de Gestión.</t>
  </si>
  <si>
    <t>* Se fortalecieron los canales de comunicación interna como Boletín Interno, Pantallas y el proyecto del Whatsapp. 
* Comunicaciones internas en los tres niveles de gestión para apoyar la implementación y apropiación de la gestión de la entidad.</t>
  </si>
  <si>
    <t xml:space="preserve">* Poca divulgación de los tiempos, para las solicitudes de comunicaciones internas y externas
*La página web no se actualiza conforme a los lineamientos de publicación a los que hace referencia la ley 1712 del 2014 y la Resolución 1519 del 2020. </t>
  </si>
  <si>
    <t xml:space="preserve">* Participación en la implementación con componentes que reconoce la misionalidad de la entidad.  </t>
  </si>
  <si>
    <t>2. Socializar a la Entidad como acceder a los mecanismos que tiene comunicaciones.</t>
  </si>
  <si>
    <t>Piezas comunicacionales Internas</t>
  </si>
  <si>
    <t>Gestionar la divulgación permanentemente información institucional tanto interna como externa, hacia los diferentes grupos de valor e interés, en forma amplia y transparente asegurando un correcto flujo y acceso a la información, contribuyendo de esta forma al
posicionamiento de la imagen institucional y el conocimiento de los trámites y OPAs de la Entidad.</t>
  </si>
  <si>
    <t>Con el objetivo de un beneficio propio o de un tercero modifique la estructura técnica de la página WEB para permitr la visualización y/u ocultamiento o eliminación de información pública.</t>
  </si>
  <si>
    <t>1. Falta de conocimiento de las personas en cargadas de actualizar los contenidos. 
2. Falta de apropiación de valores institucionales como atención al ciudadano y código de integridad.
3. Debilidad en la planeación y lineamientos de la estructuración para el cumplimiento de la Ley 1712 de 2014</t>
  </si>
  <si>
    <t>1. Desinformación
2. Acción u omisión
3. Incumplimiento de las expectativas de los ciudadanos
4. Afectación a la imagen institucional (Pérdida de credibilidad, de confianza)
5. Sanción por incumplimiento legal.</t>
  </si>
  <si>
    <t xml:space="preserve">Piezas comunicacionales, correos internos, publicación en pantallas
</t>
  </si>
  <si>
    <t>correos electrónicos, y/o memorandos internos.</t>
  </si>
  <si>
    <t>Posibilidad de recibir o solicitar cualquier dádiva a nombre propio o para un tercero en la ejecución de las actividades propias del proceso Gestión de Comunicaciones, incumpliendo el procedimiento de conflicto de intereses establecido por la entidad.</t>
  </si>
  <si>
    <t>Se ajustó el objetivo del proceso, la redacción del riesgo, su descripción, causas y consecuencias, se verificó la calificación del impacto. Se cambió el control por uno nuevo y por ende se generó su clasificación y se documentó la nueva acción 2  y se ajustó la acción uno que son el tratamiento del riesgo.</t>
  </si>
  <si>
    <t>Se ajustó el objetivo del proceso, la redacción del riesgo, se verificó la calificación del impacto del riesgo inicial y se aclaró en la acción 1 que los recordatorios son cuatrimestrales y por correo electrónico y se amplió la meta de la acción.</t>
  </si>
  <si>
    <t xml:space="preserve">Se ajustaron las causas, la descripción de los controles y se agregó la nueva acción No 2 y se ajustó la meta de la acción No. 1 </t>
  </si>
  <si>
    <t>Se revisó y se actualizó el contexto del proceso, para factores internos, del proceso y/o externos.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</si>
  <si>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</si>
  <si>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Atribución de funciones y  competencias a los servidores públicos y contratistas que no le son propias de su cargo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</si>
  <si>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1. Validar informe trimestral de acciones de prevención, vigilancia y control en las áreas administradas por Parques Nacionales Naturales de Colombia.</t>
  </si>
  <si>
    <r>
      <t xml:space="preserve">PAA Indicador relacionado con PVC, validado para cada DT
</t>
    </r>
    <r>
      <rPr>
        <b/>
        <sz val="12"/>
        <rFont val="Arial Narrow"/>
        <family val="2"/>
      </rPr>
      <t xml:space="preserve">Nota: </t>
    </r>
    <r>
      <rPr>
        <sz val="12"/>
        <rFont val="Arial Narrow"/>
        <family val="2"/>
      </rPr>
      <t>Aplica para reportes PAA de Marzo, Junio, Septiembre según el periodo de monitoreo</t>
    </r>
  </si>
  <si>
    <t>Posibilidad de recibir o solicitar cualquier dávida o beneficio a nombre propio de un tercero con el fin de extralimitar las funciones o dilatar  los tiempos de losTrámites Ambientales.</t>
  </si>
  <si>
    <t>Retrasos voluntarios o indebidas por parte de servidores públicos al igual que uso las funciones del cargo o su contrato de forma discrecional del poder y el monopolio en la toma de decisiones,   para su interés particular y obtener beneficio ilícito otorgamiento de permisos, concesiones y/o autorizaciones en las Áreas Protegidas.</t>
  </si>
  <si>
    <t>1. Desconocimiento de los tiempos que otorga la normatividad, contenida en los procedimientos del Sistema Intregado de Gestión de la Entidad, que aplica Trámites Ambientales. 
2. Atribución de funciones y  competencias que no le son propias de su cargo por parte de los servidores públicos u obligacines del contrato.</t>
  </si>
  <si>
    <t>Reproceso de actividades y aumento en la carga de actividades.
Pérdida de confianza y credibilidad en los servidores públicos y de las dependencias y Entidad.
Apertura de investigación disciplinaria.
Afectación a los principios de transparencia, objetividad e idoneidad de la Entidad.</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</si>
  <si>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</si>
  <si>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216 - 242 - 243</t>
  </si>
  <si>
    <t>Posibilidad de recibir y/o solicitar cualquier dávida y/o beneficio a nombre propio y/o de un tercero con el fin de extralimitar las funciones y/o dilatar los tiempos en las diferentes instancias que adelantan procesos sancionatorios ambientales al interior de PNNC.</t>
  </si>
  <si>
    <t>Circunstancia en la cual un servidor público o contratista, por acción u omisión va más allá de las funciones y fines que le otorgan las facultades del cargo u obligacines del contrato, en las actividades de los procesos sancionatorios. Ocurre cuando por uso discrecional del poder se influye en la toma de decisiones para el ejercicio de la función sancionatoria.
Retrasos indebidos por parte de servidores públicos o contratista, cuando le asiste interés particular de obtener beneficio ilícito originado en proferir decisiones en un proceso sancionatorio</t>
  </si>
  <si>
    <t>1. Abuso por acción u omisión de las funciones y competencias propias del cargo o contrato por parte de los servidores públicos en las actividades de los procesos sancionatorios.
2. Inaplicabilidad de los tiempos que otorga la normativa que hace parte de los procedimientos del Sistema de Gestión Intregado de la Entidad, que aplica para los Procesos sancionatorios.</t>
  </si>
  <si>
    <t>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Reproceso de actividades y aumento en la carga de los procesos sancionatorios.</t>
  </si>
  <si>
    <t>Listados de asistencia y/o  actas donde se evidencien los procesos de sensibilización al equipo de trabajo, presentaciones.</t>
  </si>
  <si>
    <t>217</t>
  </si>
  <si>
    <t>223</t>
  </si>
  <si>
    <t>226 - 227 - 243</t>
  </si>
  <si>
    <t>226 - 227 - 239 - 243</t>
  </si>
  <si>
    <t>226 -227-239 - 243</t>
  </si>
  <si>
    <t>226 - 227 - 239 - 242 - 243</t>
  </si>
  <si>
    <t>Posibilidad de recibir o solicitar cualquier dádiva a nombre propio o para un tercero en la ejecución de las actividades propias del proceso de Autoridad Ambiental incumpliendo el procedimiento de conflicto de intereses establecido por la entidad.</t>
  </si>
  <si>
    <t>Posibilidad de recibir o solicitar cualquier dávida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</si>
  <si>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Nº:217</t>
  </si>
  <si>
    <t>Nº:216</t>
  </si>
  <si>
    <t>Se ajustó la redacción del riesgo, se modificó el control a una acción de vertificación de conocimiento y se aclaró en la acción que corresponde a recordatorios cuatrimestrales por correo electrónico.</t>
  </si>
  <si>
    <t>Se revisó y se actualizó el contexto interno.</t>
  </si>
  <si>
    <t>Ajuste de las causas y la redacción del riesgo.
Ajustes: Control: Descripción del Control 1, 2 y 3 ajustes de redacción. 
Acción: modificación acción 1 y 2. Se elimina la acción 3.
Peso porcentual de la acción: 1 se ajusta al 50%
Producto / evidencia de la acción: Ajuste evidencia 1 y 2</t>
  </si>
  <si>
    <t>Se elimina el riesgo para unificarlo en el riesgo 242.</t>
  </si>
  <si>
    <t xml:space="preserve">Unifica la información de los antes riesgos 212 y 213, en un solo riesgo, para tener mayores claridades en dilación y extralimitación de trámites ambientales. </t>
  </si>
  <si>
    <t>Se elimina el riesgo para unificarlo en el riesgo 243.</t>
  </si>
  <si>
    <t>Se unifican los riesgos 214 y 215, creando un solo riesgo para el tema de procesos Sancionatorios, se calificó el impacto del riesgo nuevamente, se eliminan los controles y acciones de las AP dado que el marco normativo solo da responsabilidad del tema a las DT y NC, fortalece los controles y las acciones.</t>
  </si>
  <si>
    <t>Posibilidad de afectación reputacional por desconocimiento de la Entidad en las responsabilidades y actividades a ejecutar en el tema de coordinación SINAP generando una pérdida en la credibilidad y confianza de las instancias del SINAP, debido una débil implementación de acciones de acompañamiento y/o orientación, para el ejericio de coordinación del SINAP en los subsistema Regionales de AP, conforme a los lineamientos del CONPES 4050.</t>
  </si>
  <si>
    <t>Listados de asistencia con ayudas de memoria, y/o actas generadas y/o memorandos y/o correos electrónicos y/o presentaciones.</t>
  </si>
  <si>
    <r>
      <t xml:space="preserve">1. Realizar una jornada de socialización del procedimiento de conflicto de intereses y remitir recordatorios cuatrimestralmente por correo electrónico, sobre su cumplimiento al personal de GGIS.
</t>
    </r>
    <r>
      <rPr>
        <b/>
        <sz val="11"/>
        <rFont val="Arial Narrow"/>
        <family val="2"/>
      </rPr>
      <t>Nota</t>
    </r>
    <r>
      <rPr>
        <sz val="11"/>
        <rFont val="Arial Narrow"/>
        <family val="2"/>
      </rPr>
      <t>. La meta corresponde a 1 socialización y 3 recordatorios remitidos.</t>
    </r>
  </si>
  <si>
    <t>Se modificó la redacción del riesgo, se cambio el valor de la frecuencia para la probailidad, se actualizó el control 1 en la redacción y por ende en su calificación, y en la acción 1 se eliminaron algunas evidencias.</t>
  </si>
  <si>
    <t>Se ajusta la redacción de los controles 1, 2 y 3, y se modifica el atributo del control 3 a documentado.</t>
  </si>
  <si>
    <t>Se actualiza la redacción de la acción de tratamiento del riesgo y se ajusta la meta.</t>
  </si>
  <si>
    <t>Ausencia de una herramienta tecnológica que permita optimar las actividades propias del GGH.</t>
  </si>
  <si>
    <t xml:space="preserve">Actualizacion y publicacion del Plan Estratégico de Talento Humano- PETH y sus planes complementarios. </t>
  </si>
  <si>
    <t xml:space="preserve">Falta de Recursos para la implementacion del Plan Estratégico de Talento Humano- PETH y sus planes complementarios. </t>
  </si>
  <si>
    <t>Articulacion con los procesos de PNN para definir y desarrollar actvidades iherentes del GGH.</t>
  </si>
  <si>
    <t>Falta de implementacion de la Politica de SG - SST</t>
  </si>
  <si>
    <t>Capacidad del personal para cumplir sus funciones y/o obligaciones contractuales</t>
  </si>
  <si>
    <t>Falta identificar los  aspectos e impactos ambientales por parte de cada proceso, generando baja información y conciencia por parte del personal.</t>
  </si>
  <si>
    <t>Se cuenta con el relacionamiento adecuado con DAFP, CNSC siendo entidades que brindan asesoria en temas administrativos de personal.</t>
  </si>
  <si>
    <t>Se tienen indicadores que miden la implementación de: PETH, conflicto de interes, plan de bienestar, riesgo psicosocial, plan institucional de capacitacion.</t>
  </si>
  <si>
    <t xml:space="preserve">Se determina el lineamientos establevcidos en el proceso de conflricto de interes que opera de maenra trnaversal en totodso los procesos. </t>
  </si>
  <si>
    <t>apoyo en el procedimiento establecido en los acuerdos de Gestion en artiuclacion con OAP</t>
  </si>
  <si>
    <t xml:space="preserve">Apropiación por parte de los integrantes del proceso en la la ejecucion de las actividades asociadas a la gestion propia del GGH. </t>
  </si>
  <si>
    <t>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</si>
  <si>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</si>
  <si>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r>
      <t>Cobertura de internet es intermitente</t>
    </r>
    <r>
      <rPr>
        <sz val="11"/>
        <color rgb="FFFF0000"/>
        <rFont val="Arial Narrow"/>
        <family val="2"/>
      </rPr>
      <t xml:space="preserve"> </t>
    </r>
    <r>
      <rPr>
        <sz val="11"/>
        <rFont val="Arial Narrow"/>
        <family val="2"/>
      </rPr>
      <t>generando que las AP no accedan a la información de forma continua.</t>
    </r>
  </si>
  <si>
    <t>Generación de catastrófes medio ambientales que genera la exposición de los servidores a condiciones inseguras.
La prestación de los servicios públicos es intermitente generando condiciones inhóspitas en las AP.</t>
  </si>
  <si>
    <t xml:space="preserve">Falta de presupuesto para financiar nuevos cargos en la planta de personal y cumplir con algunas de las actividades del proceso relacionadas con el Plan Estratégico de Talento Humano- PETH y sus planes complementarios. </t>
  </si>
  <si>
    <t>Posibilidad de recibir o solicitar cualquier dádiva a nombre propio o para un tercero en la ejecución de las actividades propias del proceso Gestion del Talento humano incumpliendo el procedimiento de conflicto de intereses establecido por la entidad.</t>
  </si>
  <si>
    <t>1. 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</si>
  <si>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Se actualizó el contexto interno, contexto del proceso a través de la identificación de fortalezas y debilidades, adicionalmente se modificaron las oportunidades y amenzadas del contexto externo.</t>
  </si>
  <si>
    <t>Actualización de la causa inmedita, causa raíz y la descripcion del riesgo.
Inclusión de una palabra en el control 3.
Ajuste de la redacción de las acciones 1 y 2 y cambio en la meta de la acción 2.</t>
  </si>
  <si>
    <t>Se ajustó la redacción del riesgo.
Se modificó el control 1
Se ajustó el porcentaje de la acción 1.
Se generó la nueva acción 2 con todos sus componentes.</t>
  </si>
  <si>
    <r>
      <t xml:space="preserve">1. Reportar oportunamente al Grupo de procesos Corporativos los bienes a asegurar  (oportunamente hace referencia a realizar el reporte una vez ingrese al inventario de la entidad)
</t>
    </r>
    <r>
      <rPr>
        <b/>
        <sz val="10"/>
        <rFont val="Arial Narrow"/>
        <family val="2"/>
      </rPr>
      <t>Nota:</t>
    </r>
    <r>
      <rPr>
        <sz val="10"/>
        <rFont val="Arial Narrow"/>
        <family val="2"/>
      </rPr>
      <t xml:space="preserve"> La meta de la accion de control es anual
Cuando no se registre la necesidad de reporte de bienes a asegurar, se remitirá un correo electrónico al GPC informando que no ingresaron bienes.</t>
    </r>
  </si>
  <si>
    <t>Formato de entrada de almacén junto con el formato de inclusión y exclusión.
Para los casos donde no se presentó inclusión de bienes el correo electrónico al GPC informado la eventualidad.</t>
  </si>
  <si>
    <t>Una vez ocurrida la pérdida de información física, la dependencia objeto de la pérdida en nivel central, territorial y área protegida, debe iniciar acciones para reconstruir la misma, con el fin de recuperar la memoria institucional de la entidad y en caso de pérdida de información digital, la dependencia objeto de la pérdida  en nivel central, territorial y área protegida, implementará el  procedimiento vigente para copias de seguridad,  con el fin de recuperar la memoria institucional de la entidad.</t>
  </si>
  <si>
    <r>
      <rPr>
        <sz val="11"/>
        <rFont val="Arial Narrow"/>
        <family val="2"/>
      </rPr>
      <t>1. Socialización y jornadas de apoyo a las depedencias en los diferentes temas de Gestión Documental.</t>
    </r>
    <r>
      <rPr>
        <b/>
        <sz val="11"/>
        <rFont val="Arial Narrow"/>
        <family val="2"/>
      </rPr>
      <t xml:space="preserve">
Nota. </t>
    </r>
    <r>
      <rPr>
        <sz val="11"/>
        <rFont val="Arial Narrow"/>
        <family val="2"/>
      </rPr>
      <t>La meta corresponde a las actividades programadas en el plan de trabajo en relación a apoyo de las dependencias de GPC y DT.</t>
    </r>
  </si>
  <si>
    <t>Grupo de Procesos Corporativos y Direcciones Territoriales</t>
  </si>
  <si>
    <t>1. Falta de controles en las salidas y prestamo de bienes.
2. Falta de etica por parte de los servidores.</t>
  </si>
  <si>
    <t>Posibilidad de recibir o solicitar cualquier dádiva a nombre propio o para un tercero en la ejecución de las actividades propias del proceso Gestión de Recursos Físicos incumpliendo el procedimiento de conflicto de intereses establecido por la entidad.</t>
  </si>
  <si>
    <t>Posibilidad de recibir o solicitar cualquier dádiva a nombre propio o para un tercero en la ejecución de las actividades propias del proceso Gestión Documental incumpliendo el procedimiento de conflicto de intereses establecido por la entidad.</t>
  </si>
  <si>
    <r>
      <t xml:space="preserve">1. Realizar una jornada de socialización del procedimiento de conflicto de intereses y recordatorios cuatrimestrales por correo electrónico sobre su cumplimiento
</t>
    </r>
    <r>
      <rPr>
        <b/>
        <sz val="11"/>
        <rFont val="Arial Narrow"/>
        <family val="2"/>
      </rPr>
      <t>Nota:</t>
    </r>
    <r>
      <rPr>
        <sz val="11"/>
        <rFont val="Arial Narrow"/>
        <family val="2"/>
      </rPr>
      <t xml:space="preserve"> La meta de la accion de control es anual</t>
    </r>
  </si>
  <si>
    <t>Se ajustó la redacción del riesgo, se modificaron los controles 1 y 2 y su calificación y se modificó la acción 1 en redacción, evidencia y porcentaje y se elimina la acción 2.</t>
  </si>
  <si>
    <t>Se ajusta la redacción del riesgo, se modificaron los controles 1, 2 y 3 y la calificación del control 2 y se modifica la acción 1 del plan de acción del riesgo.</t>
  </si>
  <si>
    <t>Se ajustó la redacción del riesgo, se modificó el control 1 en su redacción y se modificó las fechas de la acción del plan de tratmiento del riesgo</t>
  </si>
  <si>
    <t>Se ajustó la redacción del riesgo, se modificó el control 1 en su redacción, se complementó la acción 1 con la frecuencia y se modificó las fechas de la acción del plan de tratmiento del riesgo.</t>
  </si>
  <si>
    <t>Se ajustó la redacción del riesgo, se modificó el control 1 en su redacción y se incluyó un nuevo control (2) por lo cual se generó su calificación.</t>
  </si>
  <si>
    <t>Se ajustó la redacción del riesgo, se modificó el control 1 en su redacción, se complementó en la acción 1 la frecuencia de la actividad.</t>
  </si>
  <si>
    <t>Insuficiencia de personal para el desarrollo de las actividades del proceso Gestión de Tecnologías y Seguridad de la Información. 
Fuga de información por desconocimiento o uso indebido por parte de los usuarios.
Incumplimiento en la entrega de los productos que aportan a la construccion y mantenimiento de los sistemas, en los tiempos definidos.</t>
  </si>
  <si>
    <t>Se realiza el aprovisionamiento de infraestructura tecnológica en algunos sitios (DT´s y AP), optimizando recursos y servicios</t>
  </si>
  <si>
    <r>
      <t xml:space="preserve">La posibilidad de afectación reputacional por investigaciones disciplinarias, daños, publicación de información incorrecta, manipulación y acciones ilicitas que se origina debido al uso indebido de la información digital de la entidad .
</t>
    </r>
    <r>
      <rPr>
        <sz val="11"/>
        <color rgb="FF0070C0"/>
        <rFont val="Arial Narrow"/>
        <family val="2"/>
      </rPr>
      <t/>
    </r>
  </si>
  <si>
    <t>Ventanilla Única</t>
  </si>
  <si>
    <t>Aplicación PQRSDF</t>
  </si>
  <si>
    <t>Indisponibilidad de servicio por ataques informaticos</t>
  </si>
  <si>
    <t xml:space="preserve">Ausencia de controles de disponibilidad y accesibilidad sobre la aplicación </t>
  </si>
  <si>
    <t xml:space="preserve">Información Pública Clasificada </t>
  </si>
  <si>
    <t>Posibilidad de recibir o solicitar cualquier dádiva a nombre propio o para un tercero para generar ocultamiento o pedida a de la información en los sistemas de información de TI de PNNC</t>
  </si>
  <si>
    <t>Posibilidad de recibir o solicitar cualquier dádiva a nombre propio o para un tercero en la ejecución de las actividades propias del proceso Tecnologias de la Información y las Comunicaciones  incumpliendo el procedimiento de conflicto de intereses establecido por la entidad.</t>
  </si>
  <si>
    <t xml:space="preserve">Fortalecimiento del esquema de conectividad a nivel nacional </t>
  </si>
  <si>
    <t>Entrega de servicios a funcionarios, contratistas y publico general a nivel nacional.</t>
  </si>
  <si>
    <t xml:space="preserve">Contratación de proveedor que garantice las capacidades requeridas para la entidad. </t>
  </si>
  <si>
    <t>Contrato de conectividad en ejecución y monitoreo sobre el esquema de conectividad.</t>
  </si>
  <si>
    <t>Grupo de Tecnologías de la Información y las Comunicaciones</t>
  </si>
  <si>
    <t xml:space="preserve">Se actualizó el contexto interno y contexto del proceso identificando sus fortalezas y debilidades, adicional del contexto externo actualizando sus oportunidades  y amenazas. </t>
  </si>
  <si>
    <t>ACTIVOS DE INFORMACIÓN</t>
  </si>
  <si>
    <t>Se incluyó el activo del aplicativo ventanilla única de acuerdo a las observaciones remitidas por del GTEA en enero 2023.</t>
  </si>
  <si>
    <t xml:space="preserve">Se ajustó la redacción de la acción No. 1 y la evidencia de la misma. </t>
  </si>
  <si>
    <t>Se ajustó la medición de la acción 1 y se incluyé otra evidencia para la acción No. 1.</t>
  </si>
  <si>
    <t>Se ajustó la redacción de el riesgo de corrupción y se incluyó la tabla de impacto para el riesgo inicial.</t>
  </si>
  <si>
    <t xml:space="preserve">Se ajustó la redacción de el riesgo de corrupción y se incluyó la tabla de impacto para el riesgo inicial y se modificó en el control No. 1 la frecuencia de la encuesta de conocimiento </t>
  </si>
  <si>
    <t>Listado de registros presupuestales del SIIF Nación, evidenciando que en la descripción del registro este el número del orfeo y código PAA</t>
  </si>
  <si>
    <t xml:space="preserve">Se ajustó la redacción del control 1. </t>
  </si>
  <si>
    <t>Se aclaró la evidencia de la acción 1.</t>
  </si>
  <si>
    <t>Se dio claridad al tipo de novedades en el control 1 y se incluyó una nota especificando acciones en permisos de menos de 3 días.</t>
  </si>
  <si>
    <t xml:space="preserve">
 Falta de continuidad de los procesos  de relacionamiento con comunidades étnicas y/o campesinas a largo plazo,que sumado a las debilidades internas de las organizaciones de base que incrementa los conflictos socioambientales en los territorios y dificulta el logro de acuerdos para el manejo. </t>
  </si>
  <si>
    <t xml:space="preserve">Posibilidad de afectación reputacional por falta de continuidad en los procesos  de relacionamiento con comunidades étnicas y/o campesinas a largo plazo, que sumado a las debilidades internas de las organizaciones comunitarias incrementan las posibilidades de generar conflictos socioambientales en los territorios y dificulta el logro de acuerdos para el manejo y conservación de las áreas debido a un manejo del área protegida que no atiende adecuadamente su contexto sociocultural. </t>
  </si>
  <si>
    <t xml:space="preserve">Reporte de seguimiento y/o monitoreo a acuerdos suscritos. Y anexos que apliquen (matrices, listas de asistencia, actas, correos electrónicos). </t>
  </si>
  <si>
    <r>
      <t xml:space="preserve">2. Seguimiento a los acuerdos con comunidades campesinas que contemplan acciones con economÍa campesina y alternativa con uso compatible con los objetivos de conservación.
</t>
    </r>
    <r>
      <rPr>
        <b/>
        <sz val="10"/>
        <rFont val="Arial Narrow"/>
        <family val="2"/>
      </rPr>
      <t>Nota</t>
    </r>
    <r>
      <rPr>
        <sz val="10"/>
        <rFont val="Arial Narrow"/>
        <family val="2"/>
      </rPr>
      <t>: Cada DT reportara las AP que posean dichos acuerdos.</t>
    </r>
  </si>
  <si>
    <t>Se cambio la causa raíz
Se modificó la redacción del riesgo dado el cambio de la causa raíz.
Se revisaron los 4 controles y sus calificaciones eliminando el control 2. 
Se ajustó en la acción 1 el porcentaje, se eliminó la acción 2 y la acción 3 paso a ser la acción 2 y se ajusto la redacción, el porcentaje, la evidencia y el responsable.</t>
  </si>
  <si>
    <t>Se revisaron los 4 controles eliminando los controles 2 y 3 y se ajustó la redacción de los dos controles que quedaron verificando su calificación.</t>
  </si>
  <si>
    <t>N.º: 231</t>
  </si>
  <si>
    <t>N.º: 232</t>
  </si>
  <si>
    <r>
      <rPr>
        <b/>
        <sz val="10"/>
        <color theme="1"/>
        <rFont val="Arial Narrow"/>
        <family val="2"/>
      </rPr>
      <t xml:space="preserve">Riesgo: </t>
    </r>
    <r>
      <rPr>
        <sz val="10"/>
        <color theme="1"/>
        <rFont val="Arial Narrow"/>
        <family val="2"/>
      </rPr>
      <t>Posibilidad de recibir o solicitar cualquier dádiva o beneficio a nombre propio o de terceros con el fin de responder las PQRSD fuera de los términos legales establecidos.</t>
    </r>
  </si>
  <si>
    <r>
      <rPr>
        <b/>
        <sz val="10"/>
        <color theme="1"/>
        <rFont val="Arial Narrow"/>
        <family val="2"/>
      </rPr>
      <t xml:space="preserve">Riesgo: </t>
    </r>
    <r>
      <rPr>
        <sz val="10"/>
        <color theme="1"/>
        <rFont val="Arial Narrow"/>
        <family val="2"/>
      </rPr>
      <t>Presentar conflicto de intereses, en la ejecución de Servicio al Ciudadano y no dar cumplimiento al procedimiento de conflicto de intereses establecido por la entidad.</t>
    </r>
  </si>
  <si>
    <t>N.º: 220</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</si>
  <si>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</si>
  <si>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</si>
  <si>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N.º: 233</t>
  </si>
  <si>
    <t>Riesgo: Presentar conflicto de intereses, en la ejecución de las actividades gestión de conocimiento y no dar cumplimiento al procedimiento de conflicto de intereses establecido por la entidad.</t>
  </si>
  <si>
    <t>Nº:235</t>
  </si>
  <si>
    <t>N.º: 230</t>
  </si>
  <si>
    <t>N.º: 229</t>
  </si>
  <si>
    <t>N.º: 226</t>
  </si>
  <si>
    <t>N.º: 227</t>
  </si>
  <si>
    <t>N.º: 228</t>
  </si>
  <si>
    <t>Riesgo: Posibilidad de recibir o solicitar cualquier dávida o beneficio a nombre propio de un tercero con el fin de realizar ocultamiento o perdida  de la infomación de la entidad.</t>
  </si>
  <si>
    <t>N.º: 224</t>
  </si>
  <si>
    <t>N.º: 225</t>
  </si>
  <si>
    <r>
      <rPr>
        <b/>
        <sz val="10"/>
        <color theme="1"/>
        <rFont val="Arial Narrow"/>
        <family val="2"/>
      </rPr>
      <t>Riesgo</t>
    </r>
    <r>
      <rPr>
        <sz val="10"/>
        <color theme="1"/>
        <rFont val="Arial Narrow"/>
        <family val="2"/>
      </rPr>
      <t>: Posibilidad de recibir o solicitar cualquier dádiva a nombre propio o para un tercero en la ejecución de las actividades propias del proceso Gestión Documental incumpliendo el procedimiento de conflicto de intereses establecido por la entidad.</t>
    </r>
  </si>
  <si>
    <t>Riesgo: Posibilidad de recibir o solicitar cualquier dávida o beneficio a nombre propio de un tercero con el fin de realizar sustracción de bienes propiedad de la Entidad</t>
  </si>
  <si>
    <t>N.º: 223</t>
  </si>
  <si>
    <t>N.º: 222</t>
  </si>
  <si>
    <t>Riesgo: Posibilidad de recibir o solicitar cualquier dádiva a nombre propio o para un tercero en la ejecución de las actividades propias del proceso Gestión de Recursos Físicos incumpliendo el procedimiento de conflicto de intereses establecido por la entidad.</t>
  </si>
  <si>
    <t>N.º: 221</t>
  </si>
  <si>
    <t>Riesgo: 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</si>
  <si>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</si>
  <si>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1. Desconocimiento de la documentación, lineamientos y normatividad relacionados con conflicto de Intereses.</t>
  </si>
  <si>
    <t>219 - 244</t>
  </si>
  <si>
    <t>N.º: 244</t>
  </si>
  <si>
    <t>Riesgo: 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</si>
  <si>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N.º: 219</t>
  </si>
  <si>
    <t>Riesgo: Presentar conflicto de intereses, en la ejecución del proceso de PARTICIPACIÓN SOCIAL  y no dar cumplimiento al procedimiento de conflicto de intereses establecido por la entidad.</t>
  </si>
  <si>
    <t>N.º: 218</t>
  </si>
  <si>
    <t>N.º: 242</t>
  </si>
  <si>
    <t>N.º: 243</t>
  </si>
  <si>
    <t>Riesgo: Pérdida  de información generada a través de las investigaciones requeridas para la toma de decisiones de manejo, dificultando la evaluacion de la misma para el monitoreo y evaluacion de acciones de manejo requeridas.</t>
  </si>
  <si>
    <t>Riesgo: Presentar conflicto de intereses, en la ejecución del proceso AMSPNN y no dar cumplimiento al procedimiento de conflicto de intereses establecido por la entidad.</t>
  </si>
  <si>
    <t>N.º: 210</t>
  </si>
  <si>
    <t>N.º: 211</t>
  </si>
  <si>
    <t>N.º: 236</t>
  </si>
  <si>
    <t>Riesgo: Posibilidad de recibir o solicitar cualquier dádiva a nombre propio o para un tercero en la ejecución de las actividades propias del proceso Gestion del Talento humano incumpliendo el procedimiento de conflicto de intereses establecido por la entidad.</t>
  </si>
  <si>
    <t>N.º: 206</t>
  </si>
  <si>
    <t>N.º: 208</t>
  </si>
  <si>
    <t>N.º: 207</t>
  </si>
  <si>
    <t>N.º: 205</t>
  </si>
  <si>
    <t>N.º: 204</t>
  </si>
  <si>
    <t>N.º: 203</t>
  </si>
  <si>
    <t>N.º: 202</t>
  </si>
  <si>
    <t>N.º: 200</t>
  </si>
  <si>
    <t>N.º: 201</t>
  </si>
  <si>
    <t>Nº:238</t>
  </si>
  <si>
    <t>Riesgo: Afectar el presupuesto sin el respectivo soporte legal en beneficio propio o a cambio de una retribución económica.</t>
  </si>
  <si>
    <t>Nº:240</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</si>
  <si>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</si>
  <si>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</si>
  <si>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</si>
  <si>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</si>
  <si>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</si>
  <si>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</si>
  <si>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</si>
  <si>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</si>
  <si>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</si>
  <si>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Nº:237</t>
  </si>
  <si>
    <t>Posibilidad de solicitar y/o recibir coimas o dadivas para la desviación de recursos fnancieros en beneficio propio o de un tercero</t>
  </si>
  <si>
    <t>Riesgo: Posibilidad de solicitar y/o recibir coimas o dadivas para la desviación de recursos fnancieros en beneficio propio o de un tercero</t>
  </si>
  <si>
    <t xml:space="preserve">Posibilidad de recibir coimas o dadivas para la desviación o perdida de la boletería y/o del dinero recaudado por concepto de ingreso al Parque. </t>
  </si>
  <si>
    <t xml:space="preserve">Riesgo:Posibilidad de recibir coimas o dadivas para la desviación o perdida de la boletería y/o del dinero recaudado por concepto de ingreso al Parque. </t>
  </si>
  <si>
    <t>Nº:239</t>
  </si>
  <si>
    <t>Riesgo: Presentar conflicto de intereses, en la ejecución de Gestión de Recursos Financierosl y no dar cumplimiento al procedimiento de conflicto de intereses establecido por la entidad.</t>
  </si>
  <si>
    <t>Riesgo: Posibilidad de recibir coimas o dadivas para generar pagos presupuestales y no presupuestales que no correspondan al beneficiario del pago o de la deducción sin los soportes correspondientes, en beneficio propio o cambio de una retribución economica</t>
  </si>
  <si>
    <t>N.º: 241</t>
  </si>
  <si>
    <t xml:space="preserve">Listados de asistencia y/o actas donde se evidencien los procesos de sensiblización al equipo de trabajo y/o divulgaciones de la información: Correo electrónicos de difusión de la sensibilización elementos interactivos de difusión. </t>
  </si>
  <si>
    <r>
      <t xml:space="preserve">3. Sensibilizar una vez al año al equipo de trabajo sobre el cumplimiento de los tiempos otorgados por la norma para los Trámites Ambientales.
</t>
    </r>
    <r>
      <rPr>
        <b/>
        <sz val="11"/>
        <rFont val="Arial Narrow"/>
        <family val="2"/>
      </rPr>
      <t>Nota</t>
    </r>
    <r>
      <rPr>
        <sz val="11"/>
        <rFont val="Arial Narrow"/>
        <family val="2"/>
      </rPr>
      <t>: La sensibilización será independiente de GTEA y DTCA</t>
    </r>
  </si>
  <si>
    <t xml:space="preserve">1.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</si>
  <si>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2.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</si>
  <si>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transacciones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</si>
  <si>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Reporte de transacciones de ORFEO del  Director (a) Territorial y/o Líder del Equipo de Apoyo Jurídico DT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</si>
  <si>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Se ajustó la redacción del riesgo.
Se ajusto el control.
Se modifica la acción 1 y la evidencia y se incluye la nueva acción 2 </t>
  </si>
  <si>
    <t>Se ajusta el control 1.</t>
  </si>
  <si>
    <t>Se ajustó la redacción del riesgo y el control 1.</t>
  </si>
  <si>
    <t>Se ajustó la redacción del riesgo y el control 2.</t>
  </si>
  <si>
    <t xml:space="preserve">	20231400000573</t>
  </si>
  <si>
    <t>Posibilidad de recibir o solicitar cualquier dádiva o beneficio a nombre propio o de terceros, con el fin de desviar el resultado final del proceso de auditoria interna y/o calidad.</t>
  </si>
  <si>
    <t xml:space="preserve">Falta de revisión y manipulación de la información que soporte la ejecución de la auditoria y el informe final, pueden generar   informes desviados de la realidad. 
Por falta de revisión de la información  soporte en la ejecución de la auditoria y el informe final, se pueden genrear   informes desviados de la realidad. </t>
  </si>
  <si>
    <t xml:space="preserve">1. Deficiencias en los controles descritos  en los procedimientos de auditroria interna y/o calidad.
2. Fallas en el tratamiento de la información por el responsable de la misma. </t>
  </si>
  <si>
    <t>1. La Coordinadora del Grupo de Control Interno, cada vez que el equipo de auditores realice una auditoría, con el propósito de obtener informes ajustados a la realidad, verifica y coteja las  evidencias frente a la lista de chequeo presentada por los auditores. En caso de encontrar información faltante o inconsistencias remite vía correo electrónico para los ajustes respectivos. Evidencia: Correo electrónico.</t>
  </si>
  <si>
    <t>2. La Coordinadora del Grupo de Control Interno, cada vez que un auditor termina el proceso de auditoria, con el propósito de presentar información consistente y real en la reunión de cierre,   verifica que la presentación elaborada contenga las desviaciones soportadas con evidencias suficientes. En caso de encontrar información que no corresponda o no soporte la No Conformidad u observación, se remite por correo electrónico para realizar los ajustes respectivos. Evidencia: Correo electrónico.</t>
  </si>
  <si>
    <t>Posibilidad de recibir o solicitar cualquier dádiva o beneficio a nombre propio o de terceros, omitiendo conflicto de intereses con el fin de obtener beneficios en el proceso de auditoria interna y/o calidad.</t>
  </si>
  <si>
    <t>1. Desconocimiento  de los criterios normativos con relación al conflicto de intereses.
2. Poco conocimiento del procedimiento aplicable.</t>
  </si>
  <si>
    <t>1. La Coordinadora del Grupo de Control Interno, cada que se realiza una auditoría, con el fin de realizar auditorias objetivas e imparciales, verifica que el auditor diligencie y firme el Formato EI_FO_06 "Declaración Conflicto de Intereses. En caso de presentarse un conflicto de intereses la coordinadora del GCI tomará las acciones pertinentes reasignando un nuevo auditor. Evidencia: Formato conflicto de intereses.</t>
  </si>
  <si>
    <t>Posibilidad de recibir o solicitar cualquier dádiva o beneficio a nombre propio o de terceros omitiendo reportar eventuales actos de corrupción, fraude e irregularidades que se hayan detectado en los procesos de auditoría.</t>
  </si>
  <si>
    <t>1. Poco  conocimiento de la norma.</t>
  </si>
  <si>
    <t>1. La Coordinadora del Grupo de Control Interno, cada vez que evidencia un presunto hecho de corrupción, con el fin de adelantar las investigaciones pertinentes, realiza mesa de trabajo con los auditores para evaluar su pertinencia y posterior remisión al ente de control y/o a la Oficina de Control Interno Disiciplinaro. En caso de no contar con evidencias suficientes, se desestima y se deja consiganado en el acta. Evidencia: Memorando - Oficio - Acta de reunión.</t>
  </si>
  <si>
    <t>Se ajustó la redacción del riesgo, la descripción del riesgo, las causas y los controles 1 y 2 en su redacción.</t>
  </si>
  <si>
    <t>Correo electrónico - Consulta pública</t>
  </si>
  <si>
    <t>Se ajustó la redacción del riesgo, las causas y el control 1 en su redacción.</t>
  </si>
  <si>
    <t>Se ajustó la redacción del riesgo y el control 1 en su redacción.</t>
  </si>
  <si>
    <t>Posibilidad de recibir o solicitar cualquier dádiva o beneficio a nombre propio de un tercero con el fin de ocultar información que se considera publica</t>
  </si>
  <si>
    <t>Riesgo: Posibilidad de recibir o solicitar cualquier dádiva o beneficio a nombre propio de un tercero con el fin de ocultar información que se considera publica</t>
  </si>
  <si>
    <t>Riesgo: Posibilidad de recibir o solicitar cualquier dádiva a nombre propio o para un tercero en la ejecución de las actividades propias del proceso Gestión de Comunicaciones, incumpliendo el procedimiento de conflicto de intereses establecido por la entidad.</t>
  </si>
  <si>
    <t>Posibilidad de recibir o solicitar cualquier dádiva o beneficio a nombre propio o de terceros con el fin de manejar de forma inadecuada la información para la gestión y formulación de proyectos de cooperación.</t>
  </si>
  <si>
    <t>Posibilidad de recibir o solicitar cualquier dádiva o beneficio a nombre propio o de terceros con el fin de modificar, el avance de algunas metas, a favor de alguna dependencia en particular</t>
  </si>
  <si>
    <t>Posibilidad de recibir o solicitar cualquier dádiva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</si>
  <si>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Posibilidad de recibir o solicitar cualquier dádiva o beneficio a nombre propio de un tercero con el fin de realizar sustracción de bienes propiedad de la Entidad</t>
  </si>
  <si>
    <t>Posibilidad de recibir o solicitar cualquier dádiva o beneficio a nombre propio de un tercero con el fin de realizar ocultamiento o perdida  de la infomación de la entidad.</t>
  </si>
  <si>
    <t>Posibilidad de recibir o solicitar cualquier dádiva o beneficio a nombre propio de un tercero con el fin de extralimitar las funciones o dilatar  los tiempos de losTrámites Ambientales.</t>
  </si>
  <si>
    <t>Posibilidad de recibir y/o solicitar cualquier dádiva y/o beneficio a nombre propio y/o de un tercero con el fin de extralimitar las funciones y/o dilatar los tiempos en las diferentes instancias que adelantan procesos sancionatorios ambientales al interior de PNNC.</t>
  </si>
  <si>
    <t>222 - 224 - 231 - 237 - 238 - 239 - 241 - 243</t>
  </si>
  <si>
    <t>222 - 224 - 231 - 237 - 238 - 239 - 241-  242 - 243</t>
  </si>
  <si>
    <t>222 -224 - 231 -237 - 238 - 239 - 241 - 243</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</si>
  <si>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</si>
  <si>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</si>
  <si>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</si>
  <si>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Documento con los correos con el usuario (viewer) y contraseña a la base de datos.</t>
  </si>
  <si>
    <t>20 - 30</t>
  </si>
  <si>
    <t>7 -14 - 22 - 24 - 25 - 13 - 18</t>
  </si>
  <si>
    <t>7 - 11 - 13 - 14 - 24 - 13 - 27 - 28</t>
  </si>
  <si>
    <t>222 - 224 - 231 - 237 - 238 - 241 - 243</t>
  </si>
  <si>
    <t>7 - 14 - 22 - 24 - 25 - 13 - 18</t>
  </si>
  <si>
    <t xml:space="preserve">7 - 11 - 13 - 14 - 24 - 13 - 27 - 28 </t>
  </si>
  <si>
    <t>217 - 239</t>
  </si>
  <si>
    <t xml:space="preserve">217 </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</si>
  <si>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</si>
  <si>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 xml:space="preserve">Informe trimestral del reporte de seguimiento del PAA. </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</si>
  <si>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</si>
  <si>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</si>
  <si>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</si>
  <si>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</si>
  <si>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X</t>
  </si>
  <si>
    <r>
      <rPr>
        <b/>
        <sz val="10"/>
        <rFont val="Arial Narrow"/>
        <family val="2"/>
      </rPr>
      <t xml:space="preserve">OAJ: </t>
    </r>
    <r>
      <rPr>
        <sz val="10"/>
        <rFont val="Arial Narrow"/>
        <family val="2"/>
      </rPr>
      <t>27/03/2023</t>
    </r>
  </si>
  <si>
    <r>
      <rPr>
        <b/>
        <sz val="11"/>
        <rFont val="Arial Narrow"/>
        <family val="2"/>
      </rPr>
      <t xml:space="preserve">GGCI: </t>
    </r>
    <r>
      <rPr>
        <sz val="11"/>
        <rFont val="Arial Narrow"/>
        <family val="2"/>
      </rPr>
      <t xml:space="preserve">La entidad cuenta con el procedimiento de conflicto de intereses código GTH_PR_30 el cual posee los lineamientos estandarizados relacionados con conflicto de intereses para ser aplicados e implementados por todos los procesos. 
Anexo1_PantallazoProcedimiento
</t>
    </r>
  </si>
  <si>
    <t>No se presentaron reportes o declaraciones de conflictos de intereses</t>
  </si>
  <si>
    <r>
      <rPr>
        <b/>
        <sz val="11"/>
        <color theme="1"/>
        <rFont val="Arial Narrow"/>
        <family val="2"/>
      </rPr>
      <t xml:space="preserve">GGCI: </t>
    </r>
    <r>
      <rPr>
        <sz val="11"/>
        <color theme="1"/>
        <rFont val="Arial Narrow"/>
        <family val="2"/>
      </rPr>
      <t>50%</t>
    </r>
  </si>
  <si>
    <r>
      <rPr>
        <b/>
        <sz val="11"/>
        <color theme="1"/>
        <rFont val="Arial Narrow"/>
        <family val="2"/>
      </rPr>
      <t xml:space="preserve">GGCI: </t>
    </r>
    <r>
      <rPr>
        <sz val="11"/>
        <color theme="1"/>
        <rFont val="Arial Narrow"/>
        <family val="2"/>
      </rPr>
      <t>17/04/2023</t>
    </r>
  </si>
  <si>
    <r>
      <rPr>
        <b/>
        <sz val="10"/>
        <rFont val="Arial Narrow"/>
        <family val="2"/>
      </rPr>
      <t xml:space="preserve">GTIC: </t>
    </r>
    <r>
      <rPr>
        <sz val="10"/>
        <rFont val="Arial Narrow"/>
        <family val="2"/>
      </rPr>
      <t>3/04/2023</t>
    </r>
  </si>
  <si>
    <r>
      <rPr>
        <b/>
        <sz val="10"/>
        <rFont val="Arial Narrow"/>
        <family val="2"/>
      </rPr>
      <t xml:space="preserve">GTIC: </t>
    </r>
    <r>
      <rPr>
        <sz val="10"/>
        <rFont val="Arial Narrow"/>
        <family val="2"/>
      </rPr>
      <t xml:space="preserve">Realiza el backups de respaldo de la informacion en los repositorios de la entidad de acuerdo al Instructivo de backups publicado en el SGI.
</t>
    </r>
    <r>
      <rPr>
        <b/>
        <sz val="10"/>
        <rFont val="Arial Narrow"/>
        <family val="2"/>
      </rPr>
      <t>Anexo1_UNITY_BLOCKS_DATA_SIG</t>
    </r>
    <r>
      <rPr>
        <sz val="10"/>
        <rFont val="Arial Narrow"/>
        <family val="2"/>
      </rPr>
      <t xml:space="preserve">  https://drive.google.com/drive/folders/1WeaDF2tkVJAAlwMHKKCLSEGXUGce1hvF</t>
    </r>
  </si>
  <si>
    <t>No se generaron alertas asociadas</t>
  </si>
  <si>
    <t>No se materializó el riesgo</t>
  </si>
  <si>
    <r>
      <rPr>
        <b/>
        <sz val="10"/>
        <rFont val="Arial Narrow"/>
        <family val="2"/>
      </rPr>
      <t xml:space="preserve">GGCI: </t>
    </r>
    <r>
      <rPr>
        <sz val="10"/>
        <rFont val="Arial Narrow"/>
        <family val="2"/>
      </rPr>
      <t>11/04/2023</t>
    </r>
  </si>
  <si>
    <r>
      <rPr>
        <b/>
        <sz val="10"/>
        <rFont val="Arial Narrow"/>
        <family val="2"/>
      </rPr>
      <t xml:space="preserve">GTIC: </t>
    </r>
    <r>
      <rPr>
        <sz val="10"/>
        <rFont val="Arial Narrow"/>
        <family val="2"/>
      </rPr>
      <t xml:space="preserve">Realiza backups de la informacion del desarrollo de las actividades reportada por cada uno de los servidores y los almacena en los repositorios de la entidad en las unidades destinadas para esta actividad. 
</t>
    </r>
    <r>
      <rPr>
        <b/>
        <sz val="10"/>
        <rFont val="Arial Narrow"/>
        <family val="2"/>
      </rPr>
      <t>Anexo1_Nube:</t>
    </r>
    <r>
      <rPr>
        <sz val="10"/>
        <rFont val="Arial Narrow"/>
        <family val="2"/>
      </rPr>
      <t xml:space="preserve"> 1. Screen Shot 2023-04-03 at 7.03.08 PM, 2. Screen Shot 2023-04-03 at 7.04.02 PM.png; 3. Screen Shot 2023-04-03 at 7.04.15 PM.png; 4. Screen Shot 2023-04-03 at 7.04.30 PM 
https://drive.google.com/drive/folders/11pUqh89iWgE4aQdlSugCaEkWYFkeyig8
</t>
    </r>
    <r>
      <rPr>
        <b/>
        <sz val="10"/>
        <rFont val="Arial Narrow"/>
        <family val="2"/>
      </rPr>
      <t xml:space="preserve">Anexo2_On-premise: </t>
    </r>
    <r>
      <rPr>
        <sz val="10"/>
        <rFont val="Arial Narrow"/>
        <family val="2"/>
      </rPr>
      <t>FS_BKP_NC - https://drive.google.com/drive/folders/1t2nIjtRnyEYtBIlmIZeBE3m_lLBNkDU_</t>
    </r>
  </si>
  <si>
    <r>
      <rPr>
        <b/>
        <sz val="10"/>
        <rFont val="Arial Narrow"/>
        <family val="2"/>
      </rPr>
      <t>GGCI:</t>
    </r>
    <r>
      <rPr>
        <sz val="10"/>
        <rFont val="Arial Narrow"/>
        <family val="2"/>
      </rPr>
      <t>17/04/2023</t>
    </r>
  </si>
  <si>
    <r>
      <rPr>
        <b/>
        <sz val="10"/>
        <rFont val="Arial Narrow"/>
        <family val="2"/>
      </rPr>
      <t xml:space="preserve">GGCI: </t>
    </r>
    <r>
      <rPr>
        <sz val="10"/>
        <rFont val="Arial Narrow"/>
        <family val="2"/>
      </rPr>
      <t xml:space="preserve">La acción está programada poara inciar en e mes de octubre
</t>
    </r>
    <r>
      <rPr>
        <b/>
        <sz val="10"/>
        <rFont val="Arial Narrow"/>
        <family val="2"/>
      </rPr>
      <t>Nota:</t>
    </r>
    <r>
      <rPr>
        <sz val="10"/>
        <rFont val="Arial Narrow"/>
        <family val="2"/>
      </rPr>
      <t xml:space="preserve"> No se anexa evidencia</t>
    </r>
  </si>
  <si>
    <r>
      <rPr>
        <b/>
        <sz val="10"/>
        <rFont val="Arial Narrow"/>
        <family val="2"/>
      </rPr>
      <t>GGCI:</t>
    </r>
    <r>
      <rPr>
        <sz val="10"/>
        <rFont val="Arial Narrow"/>
        <family val="2"/>
      </rPr>
      <t xml:space="preserve"> 17/04/2023</t>
    </r>
  </si>
  <si>
    <r>
      <rPr>
        <b/>
        <sz val="10"/>
        <rFont val="Arial Narrow"/>
        <family val="2"/>
      </rPr>
      <t>GGCI:</t>
    </r>
    <r>
      <rPr>
        <sz val="10"/>
        <rFont val="Arial Narrow"/>
        <family val="2"/>
      </rPr>
      <t xml:space="preserve"> Se generaron obligaciones a 4 de los contratistas del GGCI relacionados con la generación de insumos para actualización de lineamientos al componente geográfico (espacial) y se concertó objetivos con funcionario provisional para aportar al desarollo del Sistema de Información Institucional en el componente geografico (AGOL) dichas actividades permitirán la estandarización y construcción del instructivo AGOL 
</t>
    </r>
    <r>
      <rPr>
        <b/>
        <sz val="10"/>
        <rFont val="Arial Narrow"/>
        <family val="2"/>
      </rPr>
      <t xml:space="preserve">Anexo1_ClausuladoContratos
</t>
    </r>
    <r>
      <rPr>
        <sz val="10"/>
        <rFont val="Arial Narrow"/>
        <family val="2"/>
      </rPr>
      <t xml:space="preserve">https://drive.google.com/drive/folders/1KGu87uPYiCNXoClSuuI9a9w27wAxdXFL
</t>
    </r>
    <r>
      <rPr>
        <b/>
        <sz val="10"/>
        <rFont val="Arial Narrow"/>
        <family val="2"/>
      </rPr>
      <t xml:space="preserve">
Anexo2_CompromisosLaboralesNestorZabala_2023</t>
    </r>
    <r>
      <rPr>
        <sz val="10"/>
        <rFont val="Arial Narrow"/>
        <family val="2"/>
      </rPr>
      <t xml:space="preserve">
https://drive.google.com/drive/folders/1sRYzeaRPIuJunnAWh27_Z7sRDNH1-Rxo
</t>
    </r>
  </si>
  <si>
    <r>
      <rPr>
        <b/>
        <sz val="10"/>
        <rFont val="Arial Narrow"/>
        <family val="2"/>
      </rPr>
      <t xml:space="preserve">GGCI: </t>
    </r>
    <r>
      <rPr>
        <sz val="10"/>
        <rFont val="Arial Narrow"/>
        <family val="2"/>
      </rPr>
      <t>17/04/2023</t>
    </r>
  </si>
  <si>
    <r>
      <rPr>
        <b/>
        <sz val="10"/>
        <rFont val="Arial Narrow"/>
        <family val="2"/>
      </rPr>
      <t>GGCI:</t>
    </r>
    <r>
      <rPr>
        <sz val="10"/>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t>
    </r>
    <r>
      <rPr>
        <b/>
        <sz val="10"/>
        <rFont val="Arial Narrow"/>
        <family val="2"/>
      </rPr>
      <t xml:space="preserve">Anexo1_20230411_Inventario_Servicios_Publicos 
</t>
    </r>
    <r>
      <rPr>
        <sz val="10"/>
        <rFont val="Arial Narrow"/>
        <family val="2"/>
      </rPr>
      <t>https://drive.google.com/drive/folders/1NLi89sAHi5btXKg7qdCrYLzpDCy46r2k</t>
    </r>
  </si>
  <si>
    <r>
      <rPr>
        <b/>
        <sz val="10"/>
        <rFont val="Arial Narrow"/>
        <family val="2"/>
      </rPr>
      <t xml:space="preserve">GGCI: </t>
    </r>
    <r>
      <rPr>
        <sz val="10"/>
        <rFont val="Arial Narrow"/>
        <family val="2"/>
      </rPr>
      <t xml:space="preserve">Para la vigencia 2023 conforme la certificación del GTIC el GGCI tiene acceso a las bases de datos GDB y a los servcios geograficos WFS, WMS disponibles. Su vigencia es de un año debido a que los geoservios se mantienen y se realiza unicamente un proceso de actualziación
</t>
    </r>
    <r>
      <rPr>
        <b/>
        <sz val="10"/>
        <rFont val="Arial Narrow"/>
        <family val="2"/>
      </rPr>
      <t>Anexo1_Clave_LinkServicios</t>
    </r>
    <r>
      <rPr>
        <sz val="10"/>
        <rFont val="Arial Narrow"/>
        <family val="2"/>
      </rPr>
      <t xml:space="preserve">
https://drive.google.com/drive/folders/1UyObxS3WCK8Dcpj7XefmkOZOz8hdpoRm</t>
    </r>
  </si>
  <si>
    <r>
      <rPr>
        <b/>
        <sz val="10"/>
        <rFont val="Arial Narrow"/>
        <family val="2"/>
      </rPr>
      <t>GTIC:</t>
    </r>
    <r>
      <rPr>
        <sz val="10"/>
        <rFont val="Arial Narrow"/>
        <family val="2"/>
      </rPr>
      <t>3/04/2023</t>
    </r>
  </si>
  <si>
    <r>
      <rPr>
        <b/>
        <sz val="10"/>
        <rFont val="Arial Narrow"/>
        <family val="2"/>
      </rPr>
      <t xml:space="preserve">GTIC: </t>
    </r>
    <r>
      <rPr>
        <sz val="10"/>
        <rFont val="Arial Narrow"/>
        <family val="2"/>
      </rPr>
      <t xml:space="preserve">cuenta con un listado de servicios de mapa publicados. Adicionalmente se implementa un alerta de monitoreo a los servicios de mapa para asegurar la estabilidad.
Asi mismo, se inicia con la etapa de migración a servidores mas robustos en concordacia con los parametros definidos por la plataforma ESRI.
</t>
    </r>
    <r>
      <rPr>
        <b/>
        <sz val="10"/>
        <rFont val="Arial Narrow"/>
        <family val="2"/>
      </rPr>
      <t xml:space="preserve">Anexo1_Actualizacion_GDB_y_Publicacion
</t>
    </r>
    <r>
      <rPr>
        <sz val="10"/>
        <rFont val="Arial Narrow"/>
        <family val="2"/>
      </rPr>
      <t>https://drive.google.com/drive/folders/1p_CYTiWJg_zbToq4ITR4UqijW5Yuh8qD</t>
    </r>
    <r>
      <rPr>
        <b/>
        <sz val="10"/>
        <rFont val="Arial Narrow"/>
        <family val="2"/>
      </rPr>
      <t xml:space="preserve">
Anexo2_Servidor 50.37 Migracion
</t>
    </r>
    <r>
      <rPr>
        <sz val="10"/>
        <rFont val="Arial Narrow"/>
        <family val="2"/>
      </rPr>
      <t>https://drive.google.com/drive/folders/1p_CYTiWJg_zbToq4ITR4UqijW5Yuh8qD</t>
    </r>
    <r>
      <rPr>
        <b/>
        <sz val="10"/>
        <rFont val="Arial Narrow"/>
        <family val="2"/>
      </rPr>
      <t xml:space="preserve">
</t>
    </r>
  </si>
  <si>
    <r>
      <rPr>
        <b/>
        <sz val="10"/>
        <rFont val="Arial Narrow"/>
        <family val="2"/>
      </rPr>
      <t xml:space="preserve">GTIC: </t>
    </r>
    <r>
      <rPr>
        <sz val="10"/>
        <rFont val="Arial Narrow"/>
        <family val="2"/>
      </rPr>
      <t>Esta acción no se lleva a cabo  debido a que el riesgo no se materizalizo y por ende no se requirio su ejecución.</t>
    </r>
  </si>
  <si>
    <r>
      <rPr>
        <b/>
        <sz val="10"/>
        <rFont val="Arial Narrow"/>
        <family val="2"/>
      </rPr>
      <t xml:space="preserve">GTIC: </t>
    </r>
    <r>
      <rPr>
        <sz val="10"/>
        <rFont val="Arial Narrow"/>
        <family val="2"/>
      </rPr>
      <t xml:space="preserve">De acuerdo a los lineamientos de la Entidad para la estructuración y actualización de datos geograficos actualmente cuentan con objetos geograficos cargaos en la GDB institucional que cumple con: 
estructuración de modelo de datos, documentación en catalogo de objetos, metadatos y esquema de calidad para validación de datos. 
</t>
    </r>
    <r>
      <rPr>
        <b/>
        <sz val="10"/>
        <rFont val="Arial Narrow"/>
        <family val="2"/>
      </rPr>
      <t xml:space="preserve">
Anexo1_Estado de gestión datos GDB institucional primer trimestre</t>
    </r>
    <r>
      <rPr>
        <sz val="10"/>
        <rFont val="Arial Narrow"/>
        <family val="2"/>
      </rPr>
      <t xml:space="preserve"> </t>
    </r>
    <r>
      <rPr>
        <sz val="10"/>
        <color theme="1"/>
        <rFont val="Arial Narrow"/>
        <family val="2"/>
      </rPr>
      <t>https://drive.google.com/drive/folders/1AqmTKvBOhGnqBt9Lvzm5lg5NrMQ3zQPf</t>
    </r>
  </si>
  <si>
    <r>
      <rPr>
        <b/>
        <sz val="11"/>
        <color theme="1"/>
        <rFont val="Arial Narrow"/>
        <family val="2"/>
      </rPr>
      <t>GGCI</t>
    </r>
    <r>
      <rPr>
        <sz val="11"/>
        <color theme="1"/>
        <rFont val="Arial Narrow"/>
        <family val="2"/>
      </rPr>
      <t>: Se realizó socializacion del procedimiento de conconflicto de intereses GTH_PR_30 el día 30 de marzo de 2023, se Anexa Presentación empleada y asistencia a la actividad
Anexo1_2023_03_27_PresentacionConfIntereses
Anexo2_2023_03_30_ListaAsistenciaConflictoIntereses</t>
    </r>
  </si>
  <si>
    <r>
      <rPr>
        <b/>
        <sz val="10"/>
        <rFont val="Arial Narrow"/>
        <family val="2"/>
      </rPr>
      <t xml:space="preserve">GPM: </t>
    </r>
    <r>
      <rPr>
        <sz val="10"/>
        <rFont val="Arial Narrow"/>
        <family val="2"/>
      </rPr>
      <t>12/04/2023</t>
    </r>
  </si>
  <si>
    <t>Dado que no se ejecuta el control no se generan alertas</t>
  </si>
  <si>
    <r>
      <rPr>
        <b/>
        <sz val="10"/>
        <rFont val="Arial Narrow"/>
        <family val="2"/>
      </rPr>
      <t xml:space="preserve">GPM: </t>
    </r>
    <r>
      <rPr>
        <sz val="10"/>
        <rFont val="Arial Narrow"/>
        <family val="2"/>
      </rPr>
      <t xml:space="preserve">No se avanza en espacios de seguimiento toda vez que los planes de trabajo con las DT se encuentran en estado de construcción y ajuste, y además el seguimiento se inicia a partir del mes de mayo como lo específica el control.
No se anexan evidencias. </t>
    </r>
  </si>
  <si>
    <r>
      <rPr>
        <b/>
        <sz val="10"/>
        <rFont val="Arial Narrow"/>
        <family val="2"/>
      </rPr>
      <t xml:space="preserve">GPM: </t>
    </r>
    <r>
      <rPr>
        <sz val="10"/>
        <rFont val="Arial Narrow"/>
        <family val="2"/>
      </rPr>
      <t>18/04/2023</t>
    </r>
  </si>
  <si>
    <r>
      <rPr>
        <b/>
        <sz val="10"/>
        <rFont val="Arial Narrow"/>
        <family val="2"/>
      </rPr>
      <t xml:space="preserve">GPM: </t>
    </r>
    <r>
      <rPr>
        <sz val="10"/>
        <rFont val="Arial Narrow"/>
        <family val="2"/>
      </rPr>
      <t xml:space="preserve">En este primer cuatrimente se ha recibido información técnica de 32 acuerdos de restauración por parte de la DTAM para el PNN Alto Fragua, la información se encuentra en este momento en revisión y verificación por parte de SGM - GPM y de esta manera poder elaborar el respectivo concepto técnico.
</t>
    </r>
    <r>
      <rPr>
        <b/>
        <sz val="10"/>
        <rFont val="Arial Narrow"/>
        <family val="2"/>
      </rPr>
      <t xml:space="preserve">Anexos:
</t>
    </r>
    <r>
      <rPr>
        <sz val="10"/>
        <rFont val="Arial Narrow"/>
        <family val="2"/>
      </rPr>
      <t xml:space="preserve">Carpeta: Documentos_A Revisar_Por Acuerdo
https://drive.google.com/drive/u/1/folders/1f0KtDelXrmBHWoGt4os-h5Qz5Lzh3dE8
</t>
    </r>
  </si>
  <si>
    <r>
      <rPr>
        <b/>
        <sz val="10"/>
        <rFont val="Arial Narrow"/>
        <family val="2"/>
      </rPr>
      <t>GPM</t>
    </r>
    <r>
      <rPr>
        <sz val="10"/>
        <rFont val="Arial Narrow"/>
        <family val="2"/>
      </rPr>
      <t>: X</t>
    </r>
  </si>
  <si>
    <r>
      <rPr>
        <b/>
        <sz val="10"/>
        <rFont val="Arial Narrow"/>
        <family val="2"/>
      </rPr>
      <t>GPM:</t>
    </r>
    <r>
      <rPr>
        <sz val="10"/>
        <rFont val="Arial Narrow"/>
        <family val="2"/>
      </rPr>
      <t xml:space="preserve"> Los soportes anexados no corresponden a las evidencias programadas, sin embargo, se reportan avances en la descripción.</t>
    </r>
  </si>
  <si>
    <r>
      <rPr>
        <b/>
        <sz val="10"/>
        <rFont val="Arial Narrow"/>
        <family val="2"/>
      </rPr>
      <t xml:space="preserve">GPM: </t>
    </r>
    <r>
      <rPr>
        <sz val="10"/>
        <rFont val="Arial Narrow"/>
        <family val="2"/>
      </rPr>
      <t>No se han indenticado difcultad en proceso de relacionamiento,por ende no se ejecuta acción de control.</t>
    </r>
  </si>
  <si>
    <r>
      <rPr>
        <b/>
        <sz val="11"/>
        <rFont val="Arial Narrow"/>
        <family val="2"/>
      </rPr>
      <t>GPM:</t>
    </r>
    <r>
      <rPr>
        <sz val="11"/>
        <rFont val="Arial Narrow"/>
        <family val="2"/>
      </rPr>
      <t xml:space="preserve"> X</t>
    </r>
  </si>
  <si>
    <r>
      <rPr>
        <b/>
        <sz val="11"/>
        <rFont val="Arial Narrow"/>
        <family val="2"/>
      </rPr>
      <t>GPM:</t>
    </r>
    <r>
      <rPr>
        <sz val="11"/>
        <rFont val="Arial Narrow"/>
        <family val="2"/>
      </rPr>
      <t xml:space="preserve"> En la etapa de verificación no se han identificado alertas.</t>
    </r>
  </si>
  <si>
    <r>
      <rPr>
        <b/>
        <sz val="10"/>
        <rFont val="Arial Narrow"/>
        <family val="2"/>
      </rPr>
      <t xml:space="preserve">GPM: </t>
    </r>
    <r>
      <rPr>
        <sz val="10"/>
        <rFont val="Arial Narrow"/>
        <family val="2"/>
      </rPr>
      <t>La Unidad de Decisión no programó avances al respecto para el periodo reportado.</t>
    </r>
  </si>
  <si>
    <r>
      <rPr>
        <b/>
        <sz val="10"/>
        <color theme="1"/>
        <rFont val="Arial Narrow"/>
        <family val="2"/>
      </rPr>
      <t xml:space="preserve">GPM: </t>
    </r>
    <r>
      <rPr>
        <sz val="10"/>
        <color theme="1"/>
        <rFont val="Arial Narrow"/>
        <family val="2"/>
      </rPr>
      <t>12/04/2023</t>
    </r>
  </si>
  <si>
    <r>
      <rPr>
        <b/>
        <sz val="10"/>
        <rFont val="Arial Narrow"/>
        <family val="2"/>
      </rPr>
      <t xml:space="preserve">GPM: </t>
    </r>
    <r>
      <rPr>
        <sz val="10"/>
        <rFont val="Arial Narrow"/>
        <family val="2"/>
      </rPr>
      <t>33,3%</t>
    </r>
  </si>
  <si>
    <t>DTCA: X</t>
  </si>
  <si>
    <r>
      <t>DTOR:</t>
    </r>
    <r>
      <rPr>
        <sz val="10"/>
        <color theme="1"/>
        <rFont val="Arial Narrow"/>
        <family val="2"/>
      </rPr>
      <t xml:space="preserve"> 27/03/2023
</t>
    </r>
    <r>
      <rPr>
        <b/>
        <sz val="10"/>
        <color theme="1"/>
        <rFont val="Arial Narrow"/>
        <family val="2"/>
      </rPr>
      <t>DTPA:</t>
    </r>
    <r>
      <rPr>
        <sz val="10"/>
        <color theme="1"/>
        <rFont val="Arial Narrow"/>
        <family val="2"/>
      </rPr>
      <t>17/04/2023</t>
    </r>
    <r>
      <rPr>
        <b/>
        <sz val="10"/>
        <color theme="1"/>
        <rFont val="Arial Narrow"/>
        <family val="2"/>
      </rPr>
      <t xml:space="preserve">
DTCA:</t>
    </r>
    <r>
      <rPr>
        <sz val="10"/>
        <color theme="1"/>
        <rFont val="Arial Narrow"/>
        <family val="2"/>
      </rPr>
      <t>NO REPORTO</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DTAO:</t>
    </r>
    <r>
      <rPr>
        <sz val="10"/>
        <color theme="1"/>
        <rFont val="Arial Narrow"/>
        <family val="2"/>
      </rPr>
      <t>11/04/2023</t>
    </r>
    <r>
      <rPr>
        <b/>
        <sz val="10"/>
        <color theme="1"/>
        <rFont val="Arial Narrow"/>
        <family val="2"/>
      </rPr>
      <t xml:space="preserve">
DTAM: </t>
    </r>
    <r>
      <rPr>
        <sz val="10"/>
        <color theme="1"/>
        <rFont val="Arial Narrow"/>
        <family val="2"/>
      </rPr>
      <t>27/04/2023</t>
    </r>
  </si>
  <si>
    <t>DTOR: X
DTPA: X
DTAN: X
DTAO: X
DTAM: X</t>
  </si>
  <si>
    <r>
      <t xml:space="preserve">GPM: </t>
    </r>
    <r>
      <rPr>
        <sz val="11"/>
        <rFont val="Arial Narrow"/>
        <family val="2"/>
      </rPr>
      <t>14/04/2023</t>
    </r>
  </si>
  <si>
    <r>
      <t xml:space="preserve">GPM: </t>
    </r>
    <r>
      <rPr>
        <sz val="11"/>
        <rFont val="Arial Narrow"/>
        <family val="2"/>
      </rPr>
      <t>18/04/2023</t>
    </r>
  </si>
  <si>
    <r>
      <rPr>
        <b/>
        <sz val="11"/>
        <rFont val="Arial Narrow"/>
        <family val="2"/>
      </rPr>
      <t xml:space="preserve">GPM: </t>
    </r>
    <r>
      <rPr>
        <sz val="11"/>
        <rFont val="Arial Narrow"/>
        <family val="2"/>
      </rPr>
      <t>Teniendo en cuenta que el seguimiento a los compromisos es semestral, para este primer cuatrimestre no se presenta reporte de seguimiento. No se anexan evidencias.</t>
    </r>
  </si>
  <si>
    <t>La Unidad de Decisión no programó avances al respecto para el periodo reportado.</t>
  </si>
  <si>
    <r>
      <rPr>
        <b/>
        <sz val="11"/>
        <rFont val="Arial Narrow"/>
        <family val="2"/>
      </rPr>
      <t xml:space="preserve">GPM: </t>
    </r>
    <r>
      <rPr>
        <sz val="11"/>
        <rFont val="Arial Narrow"/>
        <family val="2"/>
      </rPr>
      <t xml:space="preserve">El proceso de administración y manejo,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
</t>
    </r>
  </si>
  <si>
    <t>El monitoreo y los soportes suministrados, son conformes a la descripción del mapa de riesgos, denotando un adecuado seguimiento.</t>
  </si>
  <si>
    <r>
      <rPr>
        <b/>
        <sz val="11"/>
        <rFont val="Arial Narrow"/>
        <family val="2"/>
      </rPr>
      <t>SGM</t>
    </r>
    <r>
      <rPr>
        <sz val="11"/>
        <rFont val="Arial Narrow"/>
        <family val="2"/>
      </rPr>
      <t xml:space="preserve">. El proceso de participación social,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t>
    </r>
  </si>
  <si>
    <r>
      <t xml:space="preserve">SGM: </t>
    </r>
    <r>
      <rPr>
        <sz val="11"/>
        <rFont val="Arial Narrow"/>
        <family val="2"/>
      </rPr>
      <t>18/04/2023</t>
    </r>
  </si>
  <si>
    <r>
      <rPr>
        <b/>
        <sz val="11"/>
        <color theme="1"/>
        <rFont val="Arial Narrow"/>
        <family val="2"/>
      </rPr>
      <t xml:space="preserve">GPM: </t>
    </r>
    <r>
      <rPr>
        <sz val="11"/>
        <color theme="1"/>
        <rFont val="Arial Narrow"/>
        <family val="2"/>
      </rPr>
      <t>0%</t>
    </r>
  </si>
  <si>
    <r>
      <rPr>
        <b/>
        <sz val="11"/>
        <color theme="1"/>
        <rFont val="Arial Narrow"/>
        <family val="2"/>
      </rPr>
      <t xml:space="preserve">GPM: </t>
    </r>
    <r>
      <rPr>
        <sz val="11"/>
        <color theme="1"/>
        <rFont val="Arial Narrow"/>
        <family val="2"/>
      </rPr>
      <t>Teniendo en cuenta que el seguimiento es semestral, para este primer cuatrimestre no se ha realizado el requerimiento mediante correo electrónico del informe final y demás compromisos establecidos,. En ese sentido, iniciaremos la revisión de los compromisos pendientes referentes a los avales de investigación en mayo, y haremos el requerimiento vía correo electrónico entre junio y julio.
No se anexan evidencias.</t>
    </r>
  </si>
  <si>
    <r>
      <rPr>
        <b/>
        <sz val="11"/>
        <color theme="1"/>
        <rFont val="Arial Narrow"/>
        <family val="2"/>
      </rPr>
      <t xml:space="preserve">SGM: </t>
    </r>
    <r>
      <rPr>
        <sz val="11"/>
        <color theme="1"/>
        <rFont val="Arial Narrow"/>
        <family val="2"/>
      </rPr>
      <t xml:space="preserve">Para este primer cuatrimestre el proceso de participación social,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</si>
  <si>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color theme="1"/>
        <rFont val="Arial Narrow"/>
        <family val="2"/>
      </rPr>
      <t xml:space="preserve">SGM: </t>
    </r>
    <r>
      <rPr>
        <sz val="11"/>
        <color theme="1"/>
        <rFont val="Arial Narrow"/>
        <family val="2"/>
      </rPr>
      <t xml:space="preserve">Para este primer cuatrimestre el proceso de AMSPNN,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</si>
  <si>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rFont val="Arial Narrow"/>
        <family val="2"/>
      </rPr>
      <t xml:space="preserve">SSNA: </t>
    </r>
    <r>
      <rPr>
        <sz val="11"/>
        <rFont val="Arial Narrow"/>
        <family val="2"/>
      </rPr>
      <t>19/04/2023</t>
    </r>
  </si>
  <si>
    <r>
      <rPr>
        <b/>
        <sz val="10"/>
        <rFont val="Arial Narrow"/>
        <family val="2"/>
      </rPr>
      <t xml:space="preserve">GPM: </t>
    </r>
    <r>
      <rPr>
        <sz val="10"/>
        <rFont val="Arial Narrow"/>
        <family val="2"/>
      </rPr>
      <t>14/04/2023</t>
    </r>
  </si>
  <si>
    <r>
      <rPr>
        <b/>
        <sz val="10"/>
        <color rgb="FF000000"/>
        <rFont val="Arial Narrow"/>
        <family val="2"/>
      </rPr>
      <t>GPM:</t>
    </r>
    <r>
      <rPr>
        <sz val="10"/>
        <color rgb="FF000000"/>
        <rFont val="Arial Narrow"/>
        <family val="2"/>
      </rPr>
      <t>13/04/2023</t>
    </r>
  </si>
  <si>
    <r>
      <rPr>
        <b/>
        <sz val="10"/>
        <color rgb="FF000000"/>
        <rFont val="Arial Narrow"/>
        <family val="2"/>
      </rPr>
      <t>GPM:</t>
    </r>
    <r>
      <rPr>
        <sz val="10"/>
        <color rgb="FF000000"/>
        <rFont val="Arial Narrow"/>
        <family val="2"/>
      </rPr>
      <t>18/04/2023</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</si>
  <si>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t>
    </r>
    <r>
      <rPr>
        <b/>
        <sz val="10"/>
        <rFont val="Arial Narrow"/>
        <family val="2"/>
      </rPr>
      <t>DTCA:</t>
    </r>
    <r>
      <rPr>
        <sz val="10"/>
        <rFont val="Arial Narrow"/>
        <family val="2"/>
      </rPr>
      <t xml:space="preserve"> 0%
</t>
    </r>
    <r>
      <rPr>
        <b/>
        <sz val="10"/>
        <rFont val="Arial Narrow"/>
        <family val="2"/>
      </rPr>
      <t>DTAN:</t>
    </r>
    <r>
      <rPr>
        <sz val="10"/>
        <rFont val="Arial Narrow"/>
        <family val="2"/>
      </rPr>
      <t xml:space="preserve"> 0%
</t>
    </r>
    <r>
      <rPr>
        <b/>
        <sz val="10"/>
        <rFont val="Arial Narrow"/>
        <family val="2"/>
      </rPr>
      <t xml:space="preserve">DTAO: </t>
    </r>
    <r>
      <rPr>
        <sz val="10"/>
        <rFont val="Arial Narrow"/>
        <family val="2"/>
      </rPr>
      <t xml:space="preserve">0%
</t>
    </r>
    <r>
      <rPr>
        <b/>
        <sz val="10"/>
        <rFont val="Arial Narrow"/>
        <family val="2"/>
      </rPr>
      <t>DTAM:</t>
    </r>
    <r>
      <rPr>
        <sz val="10"/>
        <rFont val="Arial Narrow"/>
        <family val="2"/>
      </rPr>
      <t xml:space="preserve"> 6%</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</si>
  <si>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1. Se realizó un 1 apoyo directo con orientaciones temáticas para la formulación e implementación de programas y portafolios al PNN Hermosas. 
2. Se apoyó la implementación de siguiente proyecto GEF-Páramos, en temas de priorización de especies y acciones para el monitoreo. 
3. Se participo en múltiples espacios orientados a la consolidación del sistema de información del GPM, el cual está a cargo del GGCI.
4. Se participó en un espacio introductorio orientado apoyar la iniciativa de incentivos para la investigación en PNN a cargo de la Dirección General. 
5. Sistema de información de monitoreo e investigación: 2. Construcción en SMART: En el trimestre se consolidó en un Excel el estado de avance en la generación de modelos de datos, cargue de datos a Smart y entregados a SULA para cada uno de los diseños de monitoreo de las áreas protegidas, con base los avances y la priorización de aliados (WCS, WWF y Fundación Zoológica de Frankfurt) se realizó la priorización de temas y áreas protegidas para avanzar con el flujo de datos, y se estableció un plan de trabajo. Relacionado con lo anterior se elaboró el flujo de datos que comprende diseño monitoreo-cargue a GDB- visor institucional. El flujo de datos y consolidado de avance de datos se socializó con WCS con el objeto de orientar el plan de trabajo del convenio al cumplimiento de la prioridad del equipo referida a visualizar indicadores en visor institucional. Se avanzó en la consolidación y revisión de datos entregados por las APs en el marco del PAA 2022, que conllevó a remitir correos con solicitud de completar datos y múltiples reuniones para revisión conjunta. Adicionalmente, con el apoyo del grupo de gestión del conocimiento, se generaron diseños de estudio para quince (15) áreas protegidas conforme los indicadores del programa de monitoreo. Se avanzó en la consolidación de catálogos de objetos para monitoreo general y restauración los cuales se cargarán a la GDB y posteriormente se configurarán en la plataforma ArcGis. Esta información se encuentra reportada a detalle en el informe de gestión del GGCI para el primer trimestre de 2023.
6. SIB Colombia: Se realizó una reunión con el equipo de biomodelos del IAvH para avanzar en la priorización de especies de PNN con las cuales se pueda generar biomodelos en el marco del proyecto de NASA 
</t>
    </r>
    <r>
      <rPr>
        <b/>
        <sz val="10"/>
        <rFont val="Arial Narrow"/>
        <family val="2"/>
      </rPr>
      <t>Anexos:</t>
    </r>
    <r>
      <rPr>
        <sz val="10"/>
        <rFont val="Arial Narrow"/>
        <family val="2"/>
      </rPr>
      <t xml:space="preserve">
 Carpeta Gestión_Implementación
 Carpeta Sistema_Información_Inves_Monito
 Carpeta: SistemaInformación_GPM</t>
    </r>
    <r>
      <rPr>
        <b/>
        <sz val="10"/>
        <rFont val="Arial Narrow"/>
        <family val="2"/>
      </rPr>
      <t xml:space="preserve">
https://drive.google.com/drive/folders/1syqwi_K0X738HdZs3m_tqZz1Y6_Wr3sg?usp=sharing</t>
    </r>
  </si>
  <si>
    <t>Las AP generalmente envian el reporte anual del año anterior  a partir del segundo trimestre del año debido a los temas de demoras en contratación.</t>
  </si>
  <si>
    <r>
      <rPr>
        <b/>
        <sz val="10"/>
        <color theme="1"/>
        <rFont val="Arial Narrow"/>
        <family val="2"/>
      </rPr>
      <t xml:space="preserve">GTEA: </t>
    </r>
    <r>
      <rPr>
        <sz val="10"/>
        <color theme="1"/>
        <rFont val="Arial Narrow"/>
        <family val="2"/>
      </rPr>
      <t>17/04/2023</t>
    </r>
  </si>
  <si>
    <r>
      <rPr>
        <b/>
        <sz val="10"/>
        <rFont val="Arial Narrow"/>
        <family val="2"/>
      </rPr>
      <t>GTEA:</t>
    </r>
    <r>
      <rPr>
        <sz val="10"/>
        <rFont val="Arial Narrow"/>
        <family val="2"/>
      </rPr>
      <t xml:space="preserve"> Los soportes anexados no corresponden a las evidencias programadas, sin embargo, se reportan avances en la descripción.</t>
    </r>
  </si>
  <si>
    <r>
      <rPr>
        <b/>
        <sz val="10"/>
        <color theme="1"/>
        <rFont val="Arial Narrow"/>
        <family val="2"/>
      </rPr>
      <t xml:space="preserve">GTEA: </t>
    </r>
    <r>
      <rPr>
        <sz val="10"/>
        <color theme="1"/>
        <rFont val="Arial Narrow"/>
        <family val="2"/>
      </rPr>
      <t>16,7%</t>
    </r>
  </si>
  <si>
    <r>
      <rPr>
        <b/>
        <sz val="10"/>
        <color theme="1"/>
        <rFont val="Arial Narrow"/>
        <family val="2"/>
      </rPr>
      <t xml:space="preserve">GTEA: </t>
    </r>
    <r>
      <rPr>
        <sz val="10"/>
        <color theme="1"/>
        <rFont val="Arial Narrow"/>
        <family val="2"/>
      </rPr>
      <t xml:space="preserve">Se realizó la validación de lo reportado por las AP en cuanto al indicador 22 del PAA para el primer trimestre del 2023.
Evidencia:
https://drive.google.com/drive/folders/1GHE_lyE9NxcXQNQaFGxJZgHmVgb2uWOd?usp=sharing </t>
    </r>
  </si>
  <si>
    <t>RNN Puinawai: X
PNN Yaigojé Apaporis: X
PNN La Paya: X</t>
  </si>
  <si>
    <t>PNN Churumbelos: X
SF PM Orito: X
PNN Alto Fragua: X
PNN Cahuinarí:  X
PNN Chiribiquete: X 
RNN Nukak: X
PNN Amacayacu: X
PNN Río Puré: X</t>
  </si>
  <si>
    <r>
      <rPr>
        <b/>
        <sz val="10"/>
        <color theme="1"/>
        <rFont val="Arial Narrow"/>
        <family val="2"/>
      </rPr>
      <t>PNN Churumbelos:</t>
    </r>
    <r>
      <rPr>
        <sz val="10"/>
        <color theme="1"/>
        <rFont val="Arial Narrow"/>
        <family val="2"/>
      </rPr>
      <t xml:space="preserve"> 24/03/2023
</t>
    </r>
    <r>
      <rPr>
        <b/>
        <sz val="10"/>
        <color theme="1"/>
        <rFont val="Arial Narrow"/>
        <family val="2"/>
      </rPr>
      <t>SF PM Orito</t>
    </r>
    <r>
      <rPr>
        <sz val="10"/>
        <color theme="1"/>
        <rFont val="Arial Narrow"/>
        <family val="2"/>
      </rPr>
      <t xml:space="preserve">: 27/03/2023
</t>
    </r>
    <r>
      <rPr>
        <b/>
        <sz val="10"/>
        <color theme="1"/>
        <rFont val="Arial Narrow"/>
        <family val="2"/>
      </rPr>
      <t>PNN 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31/03/2023
</t>
    </r>
    <r>
      <rPr>
        <b/>
        <sz val="10"/>
        <color theme="1"/>
        <rFont val="Arial Narrow"/>
        <family val="2"/>
      </rPr>
      <t>PNN La Paya</t>
    </r>
    <r>
      <rPr>
        <sz val="10"/>
        <color theme="1"/>
        <rFont val="Arial Narrow"/>
        <family val="2"/>
      </rPr>
      <t>: No reporta</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</si>
  <si>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</si>
  <si>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Los soportes anexados no corresponden a las evidencias programadas, sin embargo, se reportan avances en la descripción, dado que se tiene formulados planes de mejoramiento para el tema.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</si>
  <si>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PNN Churumbelos: el protocolo PVC del área protegida se encuentra en implementación.
SF PM Orito:el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la situación de orden público  que está afectando el ejercicio de autoridad ambiental en el área protegida
PNN Amacayacu: el protocolo PVC del área protegida se encuentra en implementación.
PNN Río Puré: los controles establecidos en el riesgo 8 se aplican. 
PNN La Paya: no reporta.</t>
  </si>
  <si>
    <t>PNN Churumbelos: el protocolo PVC del área protegida se encuentra en implementación.
SF PM Orito:  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PNN Amacayacu: 
PNN Río Puré: se activa la alerta ya que en la zona de La Pedrera al norte del PNN el orden publio no permite que el equipo local haga desplazamanietos al interior del AP la discidencia, el frente Carolina Ramirez advirtio que el personal de PNN Río Puré no puede ingresar al área protegida. Nos restringimos a la zona del AYo para recorridos y en el sector SUR analizamos la proyección de recorridos, no debe moverse por el río Caquetá, perose realizan analisis de coberturas para la identificación de abiertos.
PNN La Paya: no reporta.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</si>
  <si>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Para este 1er cuatrimestre la Reserva se encuentra realizando el proceso de contratación del profesional que desarrollara el tema de PVC.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municipalizada de Tarapacá, Sector Lorena, donde los comandos de frontera han hecho pública su presencia y control condicionando de manera importante la movilidad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t>
  </si>
  <si>
    <t>PNN Churumbelos: X
SF PM Orito: X
PNN Alto Fragua: X
PNN Cahuinari: X
PNN Chiribiquete: X
RNN Nukak: X
PNN Yaigojé Apaporis: X
PNN Amacayacu: X</t>
  </si>
  <si>
    <t>RNN Puinawai: X
PNN Río Pure: X
PNN La Paya: X</t>
  </si>
  <si>
    <t>Paramillo: La Unidad de Decisión no programó avances al respecto para el periodo reportado
Tayrona: El monitoreo y los soportes suministrados, en la descripción del mapa de riesgos, no coincide con lo programado denotando un inadecuado seguimiento.
SFF CGSM: El monitoreo y los soportes suministrados, en la descripción del mapa de riesgos, no coincide con lo programado denotando un inadecuado seguimiento.
SFF Corchal: El monitoreo y los soportes suministrados, en la descripción del mapa de riesgos, no coincide con lo programado denotando un inadecuado seguimiento.
Old Providence: La Unidad de Decisión no programó avances al respecto para el periodo reportado
VIPIS: La Unidad de Decisión no programó avances al respecto para el periodo reportado
CRSB: El monitoreo y los soportes suministrados, en la descripción del mapa de riesgos, no coincide con lo programado denotando un inadecuado seguimiento.
CPRO: El monitoreo y los soportes suministrados, en la descripción del mapa de riesgos, no coincide con lo programado denotando un inadecuado seguimiento.
SFF Colorados: El monitoreo y los soportes suministrados, son conformes a la descripción del mapa de riesgos, denotando un adecuado seguimiento
PNN Macuira: El monitoreo y los soportes suministrados, en la descripción del mapa de riesgos, no coincide con lo programado denotando un inadecuado seguimiento
SFF Flamencos: El monitoreo y los soportes suministrados, en la descripción del mapa de riesgos, no coincide con lo programado denotando un inadecuado seguimiento
PNN SNSM: El monitoreo y los soportes suministrados, en la descripción del mapa de riesgos, no coincide con lo programado denotando un inadecuado seguimiento
SFF Acandí: La Unidad de Decisión no programó avances al respecto para el periodo reportado
PNN Bahía Portete: El monitoreo y los soportes suministrados, en la descripción del mapa de riesgos, no coincide con lo programado denotando un inadecuado seguimiento.</t>
  </si>
  <si>
    <t>Paramillo: X
Tayrona: X
SFF CGSM: X
SFF Corchal: X
Old Providence: X
VIPIS: X
CRSB: X
CPRO: X
SFF Colorados: X
PNN Macuira: X
SFF Flamencos: X
PNN SNSM: X
SFF Acandí: X
PNN Bahía Portete: X</t>
  </si>
  <si>
    <t>Paramillo: X
Tayrona: X
SFF CGSM: X
SFF Corchal: X
Old Providence: X
VIPIS: X
CRSB: X
CPRO: X
PNN Macuira: X
SFF Flamencos: X
PNN SNSM: X
SFF Acandí: X
PNN Bahía Portete: X</t>
  </si>
  <si>
    <t>SFF Colorados: X</t>
  </si>
  <si>
    <t>Paramillo: 12/04/2023
Tayrona: 12/04/2023
SFF CGSM: 12/04/2023
SFF Corchal: 12/04/2023
Old Providence: 12/04/2023
VIPIS: 12/04/2023
CRSB: 12/04/2023
CPRO: 12/04/2023
SFF Colorados: 12/04/2023
PNN Macuira: 12/04/2023
SFF Flamencos: 12/04/2023
PNN SNSM: 12/04/2023
SFF Acandí: 12/04/2023
PNN Bahía Portete: 12/04/2023</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</si>
  <si>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Durante el trimestre se envió a la DTCA, el trámite realizado con el siguiente proceso sancionatorios: El área protegida realiza la citación a Notificación personal del Auto No.1010 de 12 diciembre de 2022. Exp. No.041 de 2019, Meridian Navegatión S.A.S. El día 30 de enero de 2023, el señor Mauricio Villegas Gerdts representante legal de Meridian Navigation, realiza la entrega personal de escrito de descargos y evidencias del proceso sancionatorio del Auto No.1010 de 12 de diciembre de 2022- Expediente sancionatorio No. 041 de 2019. Meridian Navigation S.A.S. Dando cumplimiento al Artículo Tercero del Auto en mención, las evidencias se cargaron en el orfeo el cual se reenvió a la DTCA, dando cumplimiento así al memorando con radicado No.20226530007293.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Se participó en reunión con Nivel Central y WSC, para socializar el acompañamiento de acciones de vigilancia con la plataforma satelital Skylight para las áreas protegidas marinas y costeras de PNNC. El área protegida no cuenta con un profesional para Prevención, Vigilancia y Control (PVC), ni con un copiloto para la embarcación Ellisella, para los recorridos marinos oceánicos, para ello se viene gestionando su contratación, con recursos adicionales del Impuesto al Carbono, por lo tanto no se presenta el informe trimestral de PVC, pero para el segundo reporte el área protegida cumplirá con el indicador.  Limitaciones: Por motivo de la contratación tardía de contratistas durante el primer trimestre del año 2023, no hay un avance significativo en los indicadores del PAA,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</si>
  <si>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DTOR: 27/03/2023</t>
  </si>
  <si>
    <t>PNN Macarena: 27/03/2023
PNN EL TUPARRO: 27/03/2023
DNMI CINARUCO: 27/03/2023
PNN TINIGUA: 27/03/2023
PNN SUMAPAZ: 27/03/2023
PNN CHINGAZA: 27/03/2023
PNN PICACHOS: 27/03/2023</t>
  </si>
  <si>
    <t>PNN Macarena: X
PNN EL TUPARRO: X
DNMI CINARUCO: X
PNN TINIGUA: X
PNN SUMAPAZ: X
PNN CHINGAZA: X
PNN PICACHOS: X</t>
  </si>
  <si>
    <t>PNN Macarena: X
PNN EL TUPARRO: X
DNMI CINARUCO: X
PNN TINIGUA: X
PNN PICACHOS: X
PNN SUMAPAZ: X
PNN CHINGAZA: X</t>
  </si>
  <si>
    <t>DTAN: 27/03/2023</t>
  </si>
  <si>
    <t>PNN CATATUMBO BARI: 16.66%
PNN COCUY: 16.66%
ANU ESTORAQUES: 0%
SFF GUANENTA ALTO RIO FONCE: 16.66%
SFF IGUAQUE: 16.66%
PNN PISBA:  16.66%
PNN SERRANIA YARIGUIES:  16.66%
PNN TAMA: 16.66%</t>
  </si>
  <si>
    <t>PNN CATATUMBO BARI: 27/03/2023
PNN COCUY: 27/03/2023
ANU ESTORAQUES: 27/03/2023
SFF GUANENTA ALTO RIO FONCE: 27/03/2023
SFF IGUAQUE: 27/03/2023
PNN PISBA: 27/03/2023
PNN SERRANIA YARIGUIES:  27/03/2023
PNN TAMA: 27/03/2023</t>
  </si>
  <si>
    <t>PNN CATATUMBO BARI, PNN COCUY, ANU ESTORAQUES, SFF GUANENTA ALTO RIO FONCE, SFF IGUAQUE, PNN PISBA, PNN SERRANIA YARIGUIES y PNN TAMA: 27/03/2023 Las AP. de la DTAN: Para el primer cuatrimestre de 2023 no se presenta avance y evidencias en el control. No se adjunta evidencias</t>
  </si>
  <si>
    <t>PNN CATATUMBO BARI: X
PNN COCUY: X
SFF GUANENTA ALTO RIO FONCE: X
SFF IGUAQUE: X
PNN PISBA: X
PNN SERRANIA YARIGUIES: X
PNN TAMA: X</t>
  </si>
  <si>
    <t>ANU ESTORAQUES: X</t>
  </si>
  <si>
    <t>x</t>
  </si>
  <si>
    <t>DTPA: 31/03/2023</t>
  </si>
  <si>
    <t>PNN Farallones de Cali: 31/03/2023
PNN Utría: 31/03/2023
PNN Katios: 31/03/2023
PNN Munchique: 31/03/2023
PNN Sanquianga: 31/03/2023
PNN Uramba: 31/03/2023
SFF Malpelo: 31/03/2023</t>
  </si>
  <si>
    <t>PNN Farallones de Cali: X
PNN Utría: X
PNN Katios: X
PNN Munchique: X
PNN Sanquianga: X
PNN Uramba: X
SFF Malpelo: X</t>
  </si>
  <si>
    <t>PNN Churumbelos: x
SF PM Orito:x
PNN Alto Fragua: x
PNN Cahuinarí: x
PNN Chiribiquete:x
RNN Puinawai: x
RNN Nukak: x
PNN Yaigojé Apaporis: x
PNN Amacayacu: X
PNN Río Puré; X</t>
  </si>
  <si>
    <t>PNN Churumbelos: los controles establecidos son aplicados por el PNN Churumbelos.
SF PM Orito:los controles establecidos son aplicados por el AP.
PNN Alto Fragua: los controles establecidos son aplicados por el AP
PNN Cahuinarí: los controles establecidos son aplicados por el AP
PNN Chiribiquete: los controles establecidos son aplicados por el AP
RNN Puinawai: se generaron las alertas a través de formulacion de planes de mejoramiento por control y autocontrol
RNN Nukak: los controles establecidos son aplicados por el AP.
PNN Yaigojé Apaporis: los controles establecidos son aplicados por el AP
PNN Amacayacu: los controles establecidos son aplicados por el AP
PNN Río Puré: Los controles establecidos son aplicados por el AP.
PNN La Paya: no reporta.</t>
  </si>
  <si>
    <t>PNN Churumbelos: x
SF PM Orito:x
PNN Alto Fragua: x
PNN Cahuinarí: x
PNN Chiribiquete: x
RNN: Puinawai: x
RNN Nukak: x
PNN Yaigojé Apaporis: x
PNN Río Puré; x</t>
  </si>
  <si>
    <r>
      <rPr>
        <b/>
        <sz val="10"/>
        <color theme="1"/>
        <rFont val="Arial Narrow"/>
        <family val="2"/>
      </rPr>
      <t xml:space="preserve">OGR: </t>
    </r>
    <r>
      <rPr>
        <sz val="10"/>
        <color theme="1"/>
        <rFont val="Arial Narrow"/>
        <family val="2"/>
      </rPr>
      <t>15/04/2023</t>
    </r>
  </si>
  <si>
    <t>PNN Churumbelos: 22/03/2023
SF PM Orito: 27/03/2023
PNN Alto Fragua: 27/03/2023
PNN Cahuinarí: 30/03/2023
PNN Chiribiquete: 30/03/2023
RNN Puinawai: 30/03/2023
RNN Nukak: 27/03/2023 
PNN Yaigojé Apaporis: 31/03/2023
PNN Amacayacu: 31/03/2023
PNN Río Puré: 28/03/2023
PNN La Paya: no reporta.</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</si>
  <si>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municicpalizada de Tarpacá, Sector Lorena, donde los comando de frontera han hecho pública su precencia y control condicionando de manera importante la mobilidad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
</t>
  </si>
  <si>
    <r>
      <rPr>
        <b/>
        <sz val="10"/>
        <color theme="1"/>
        <rFont val="Arial Narrow"/>
        <family val="2"/>
      </rPr>
      <t xml:space="preserve">OGR: </t>
    </r>
    <r>
      <rPr>
        <sz val="10"/>
        <color theme="1"/>
        <rFont val="Arial Narrow"/>
        <family val="2"/>
      </rPr>
      <t>En el desarrollo de los memorandos de estado de actualización no se generarón alertas.</t>
    </r>
  </si>
  <si>
    <t>DTAM:
PNN Churumbelos: 24/03/2023.
SF PM Orito: 27/03/2023
PNN Alto Fragua: 27/03/2023
PNN Cahuinarí: 30/03/2023
PNN Chiribiquete: 30/03/2023
RNN Puinawai: 27/03/2023
RNN Nukak: 29/03/2023
PNN Yaigojé Apaporis: 31/03/2023
PNN Amacayacu: 30/03/2023
PNN Río Puré: 30/03/2023</t>
  </si>
  <si>
    <r>
      <rPr>
        <b/>
        <sz val="10"/>
        <color theme="1"/>
        <rFont val="Arial Narrow"/>
        <family val="2"/>
      </rPr>
      <t>PNN Churumbelos:</t>
    </r>
    <r>
      <rPr>
        <sz val="10"/>
        <color theme="1"/>
        <rFont val="Arial Narrow"/>
        <family val="2"/>
      </rPr>
      <t xml:space="preserve"> según memorando 20221500145783 del 16 de diciembre 2022 el área protegida recibe la aprobación  de actualización del Plan de Contingencia para el Riesgo Público del PNN Serranía de Los Churumbelos 2022. 
Anexo 1. 120225180005063_00006_aprobacion PCRP PNNSCHAW
En el segundo cuatrimestre se hará la socialización
(https://drive.google.com/drive/u/2/folders/1JdBBBcrauFijgMrt4pUbAkr2DBJyKhfx)
</t>
    </r>
    <r>
      <rPr>
        <b/>
        <sz val="10"/>
        <color theme="1"/>
        <rFont val="Arial Narrow"/>
        <family val="2"/>
      </rPr>
      <t>SF PM Orito:</t>
    </r>
    <r>
      <rPr>
        <sz val="10"/>
        <color theme="1"/>
        <rFont val="Arial Narrow"/>
        <family val="2"/>
      </rPr>
      <t xml:space="preserve"> El área protegida realiza la socialización del Plan de Contingencia de Riesgo Público al equipo del área protegida.
Anexo 1_ Socialización del PCRP al equipo del SFPMOIA
PNN Alto Fragua: La actualización del Plan de Contingencia para el riesgo público del área fue aprobado el 02/08/2022 con memorando 20221500001653 por la OGR. Teniendo en cuenta, que a  la fecha no se ha vinculado todo el personal contratista al área, se programa socialización para el mes de mayo.
</t>
    </r>
    <r>
      <rPr>
        <b/>
        <sz val="10"/>
        <color theme="1"/>
        <rFont val="Arial Narrow"/>
        <family val="2"/>
      </rPr>
      <t xml:space="preserve">PNN Cahuinarí: </t>
    </r>
    <r>
      <rPr>
        <sz val="10"/>
        <color theme="1"/>
        <rFont val="Arial Narrow"/>
        <family val="2"/>
      </rPr>
      <t xml:space="preserve">Se  actualizó y se remitió el plan de  Riesgo público para su revisión y realice las observaciones mediante orfeo  20235140000253 para surevision. Anexo 1 memorando remision plan de contigencia RP. url: https://drive.google.com/drive/u/0/folders/1lbm3kuIfLNDF5dmjFJ3k3ULeGu7fiYUO0
</t>
    </r>
    <r>
      <rPr>
        <b/>
        <sz val="10"/>
        <color theme="1"/>
        <rFont val="Arial Narrow"/>
        <family val="2"/>
      </rPr>
      <t>PNN Chiribiquete:</t>
    </r>
    <r>
      <rPr>
        <sz val="10"/>
        <color theme="1"/>
        <rFont val="Arial Narrow"/>
        <family val="2"/>
      </rPr>
      <t xml:space="preserve"> Mediante orfeo No. 20235170000653 el 29 de marzo de 2023 se remitió el Plan de Contingencia de Riesgo Público a la Dirección Territorial Amazonía para la revisión y trámite correspondiente.
Anexo 1. Memorando_Envio PCRP 2022 a DTAM
URL: https://drive.google.com/drive/u/1/folders/1vjg0fNGfa_yxsja_IVrr-0sqcRNUb_O7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 xml:space="preserve">RNN Nukak: </t>
    </r>
    <r>
      <rPr>
        <sz val="10"/>
        <color theme="1"/>
        <rFont val="Arial Narrow"/>
        <family val="2"/>
      </rPr>
      <t xml:space="preserve">El AP atendió y remitió a la DTAM los ajustes solicitados del PCRP (Orfeo No. 20225240006273), porteriormente la DTAM remite el documento a la OGR ( Orfeo No.  20235050000323    ) .
 Anexo 1. Actualización PCRP. RNN Nukak memorando 20225240006273
Anexo 2. Envío documento actualizado Plan de Contingencia de Riesgo Público-PCRP de la
Reserva Nacional Natural Nukak, memorando 20235050000323
Anexo 3. Envio a OGR documento actualizado PCRP- Nukak. 
URL: https://drive.google.com/drive/u/0/folders/1ztYFqkhI3sM_iWEmoKxnhCZCFyP3B1zf
</t>
    </r>
    <r>
      <rPr>
        <b/>
        <sz val="10"/>
        <color theme="1"/>
        <rFont val="Arial Narrow"/>
        <family val="2"/>
      </rPr>
      <t>PNN Yaigojé Apaporis:</t>
    </r>
    <r>
      <rPr>
        <sz val="10"/>
        <color theme="1"/>
        <rFont val="Arial Narrow"/>
        <family val="2"/>
      </rPr>
      <t xml:space="preserve"> El AP se encuentra en proceso de vinculación de personal, por lo tanto se programa socialización del PCRP para el segundo cuatrimestre.
</t>
    </r>
    <r>
      <rPr>
        <b/>
        <sz val="10"/>
        <color theme="1"/>
        <rFont val="Arial Narrow"/>
        <family val="2"/>
      </rPr>
      <t>PNN Amacayacu:</t>
    </r>
    <r>
      <rPr>
        <sz val="10"/>
        <color theme="1"/>
        <rFont val="Arial Narrow"/>
        <family val="2"/>
      </rPr>
      <t xml:space="preserve"> Se tiene previsto una vez se tenga el personal contratado, realizar la socialización en el segundo cuatrimestre.
</t>
    </r>
    <r>
      <rPr>
        <b/>
        <sz val="10"/>
        <color theme="1"/>
        <rFont val="Arial Narrow"/>
        <family val="2"/>
      </rPr>
      <t xml:space="preserve">PNN Río Puré: </t>
    </r>
    <r>
      <rPr>
        <sz val="10"/>
        <color theme="1"/>
        <rFont val="Arial Narrow"/>
        <family val="2"/>
      </rPr>
      <t xml:space="preserve">El PCRP del PNN Río Puré está aprobado; se espera la incorporación de todo el personal para realizar socialización al interior del equipo en el segundo cutratrimestre.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</si>
  <si>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25%
</t>
    </r>
    <r>
      <rPr>
        <b/>
        <sz val="10"/>
        <color theme="1"/>
        <rFont val="Arial Narrow"/>
        <family val="2"/>
      </rPr>
      <t xml:space="preserve">SF PM Orito: </t>
    </r>
    <r>
      <rPr>
        <sz val="10"/>
        <color theme="1"/>
        <rFont val="Arial Narrow"/>
        <family val="2"/>
      </rPr>
      <t xml:space="preserve">25%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0%
</t>
    </r>
    <r>
      <rPr>
        <b/>
        <sz val="10"/>
        <color theme="1"/>
        <rFont val="Arial Narrow"/>
        <family val="2"/>
      </rPr>
      <t>PNN Chiribiquete:</t>
    </r>
    <r>
      <rPr>
        <sz val="10"/>
        <color theme="1"/>
        <rFont val="Arial Narrow"/>
        <family val="2"/>
      </rPr>
      <t xml:space="preserve"> 0%
</t>
    </r>
    <r>
      <rPr>
        <b/>
        <sz val="10"/>
        <color theme="1"/>
        <rFont val="Arial Narrow"/>
        <family val="2"/>
      </rPr>
      <t xml:space="preserve"> RNN Puinawai: </t>
    </r>
    <r>
      <rPr>
        <sz val="10"/>
        <color theme="1"/>
        <rFont val="Arial Narrow"/>
        <family val="2"/>
      </rPr>
      <t xml:space="preserve">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0%</t>
    </r>
  </si>
  <si>
    <r>
      <rPr>
        <b/>
        <sz val="10"/>
        <color theme="1"/>
        <rFont val="Arial Narrow"/>
        <family val="2"/>
      </rPr>
      <t>OGR:</t>
    </r>
    <r>
      <rPr>
        <sz val="10"/>
        <color theme="1"/>
        <rFont val="Arial Narrow"/>
        <family val="2"/>
      </rPr>
      <t xml:space="preserve"> 16.6%</t>
    </r>
  </si>
  <si>
    <r>
      <rPr>
        <b/>
        <sz val="10"/>
        <color theme="1"/>
        <rFont val="Arial Narrow"/>
        <family val="2"/>
      </rPr>
      <t xml:space="preserve">OGR: </t>
    </r>
    <r>
      <rPr>
        <sz val="10"/>
        <color theme="1"/>
        <rFont val="Arial Narrow"/>
        <family val="2"/>
      </rPr>
      <t>17/04/2023</t>
    </r>
  </si>
  <si>
    <r>
      <rPr>
        <b/>
        <sz val="10"/>
        <color theme="1"/>
        <rFont val="Arial Narrow"/>
        <family val="2"/>
      </rPr>
      <t>OGR:</t>
    </r>
    <r>
      <rPr>
        <sz val="10"/>
        <color theme="1"/>
        <rFont val="Arial Narrow"/>
        <family val="2"/>
      </rPr>
      <t xml:space="preserve"> Se ha realizado la atención y seguimiento con las instancias pertinentes a tres (3) situaciones de orden público que se presentan en los municipios con jurisdicción en las áreas de los Parques Nacionales Naturales.
Evidencias: Anexo 1. Situaciones de riesgo publico 
1. Correo - RECOMENDACIONES ANTE SITUACION DE RIESGO PUBLICO SFF EL CORCHAL 10032023
2. Correo - Alerta!!!! Situación de Orden Público en Islas del Rosario 23032023
3. Correo  - Fwd_ Alerta !!! Atentado a fuerza pública en el Catatumbo, PNN Catatumbo Bari 29032023
https://drive.google.com/drive/folders/1IZ3Q99bilqksoA3jHMEoxyzIM1KtS-53?usp=share_link</t>
    </r>
  </si>
  <si>
    <t>1.        PNN Complejo volcánico Doña Juana: - - Se socializó al Equipo del área Protegida el Plan de Contingencia de Riesgo Público. Evidencias: 1- Lista-de-Asistencia Socialización Plan Riesgo Público mar 17 , ACTA SOCIALLIZACION PROTOCOLO RIESGO PUBLICO AL PNN CVDJC 
2.        PNN Cueva De Los Guacharos: El Plan de Riesgo público para el año en curso debe ser actualizado,  su vigencia termina el 11 de noviembre, este plan fue socializado con el grupo de trabajo, donde se dieron las indicaciones respecto a situaciones que surjan referente a este tema de seguridad personal. Evidencia: Anexo 1 Acta de socialización PECRP
3.        PNN Las Hermosas: Se tiene aprobado el PCRP a partir del 25 de mayo de 2022 con memorando 20221500001183, se  tiene programado reunir al equipo para el mes de abril 2023 y socializarle el PCRP aprobado. Evidencias: MEMORANDO_APROBACION_PCRP_2022
4.        PNN Las Orquídeas: El PCRP  se actualizará en el tercer trimestre del 2023 teniendo en cuenta que su vigencia a hasta noviembre del presente- Evidencias:  N/A
5.        PNN Los Nevados: El PCRP  se actualizará en el tercer trimestre del 2023 teniendo en cuenta que su vigencia a hasta noviembre del presente- Evidencias:  N/A
6.        PNN Nevado Del Huila: Debido a los retrasos en la contratación del personal de apoyo en el AP, el Plan de Contingencia de Riesgo Público no ha sido socializado al interior del equipo de trabajo durante la presente vigencia de reporte, se espera realizar la socialización en el segundo trimestre. Evidencias: N/A
7.        PNN Puracé:  Durante este periodo de reporte no se ha realizado la socialización al personal del PNN Puracé debido a que aún no se cuenta con todo el personal contratista vinculado y por tanto se espera para abril realizar en el primer comité interno su socialización. Evidencia:N/A
8.        PNN Selva De Florencia: Durante el primer trimestre del año no se realizan acciones para la actualización del Plan, debido a retrasos en la contratación del personal. Evidencia: N/A
9.        PNN Tatamá: Se socializo el Plan de contingencia de riesgo público con el personal  de planta del AP el 15 de febrero 2033. Evidencia: ASISTENCIA_PCRP
10.        SFF Galeras: el 24  de marzo se llevó a cabo la jornada de socialización del plan con el personal del AP tanto de carrera administrativa como de contrato; posterior a la socialización se dio espacio para que el personal manifestará alguna situación presentada acorde al sector de trabajo. Evidencia: Anexo 1_Registro de asistencia, acta y fotografía_jornada socializacion plan
11.        SFF Isla De La Corota: PCRP en proceso de actualización. Se realizó empalme del proceso de RP con la compañera Ruby Jojoa. Se reportará acciones en el segundo cuatrimestre 2023. Evidencia: 1. Acta N°1-Empalme PCRP 07.03.2023
12.        SFF Otún Quimbaya: SFF Otún Quimbaya: El Plan de Riesgo Publico será actualizado  para el segundo semestre, no se adjuntan evidencias.</t>
  </si>
  <si>
    <t xml:space="preserve">
1.  PNN Complejo volcánico Doña Juana: 50%
2.  PNN Cueva De Los Guacharos: 10%
3.  PNN Las Hermosas: 0%
4.   PNN Las Orquídeas: 0%
5.   PNN Los Nevados: 0%
6.   PNN Nevado Del Huila: 0% 
7.   PNN Puracé: 0%
8.   PNN Selva De Florencia: 0%
9.    PNN Tatamá: 25%
10.  SFF Galeras: 50%
11.   SFF Isla De La Corota:0% 
12.   SFF Otún Quimbaya: 0%</t>
  </si>
  <si>
    <t xml:space="preserve">
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27/03/2023
11.   SFF Isla De La Corota: 27/03/2023 
12.   SFF Otún Quimbaya: 27/03/2023</t>
  </si>
  <si>
    <t>DTAN: Las Areas Protegidas de la Direccion Territorial  programan socialización del Plan de emergencias y contingencias a partir del segundo cuatrimestre de la vigencia actual.  Para el primer cuatrimestre no presentan avance porcentual esta actividad para las AP de la DTAN.  NOTA: No se anexan evidencias.</t>
  </si>
  <si>
    <t>PNN CATATUMBO BARI: 0%
PNN COCUY: 0%
ANU ESTORAQUES: 0%
SFF GUANENTA ALTO RIO FONCE:0%
SFF IGUAQUE: 0%
PNN PISBA: 0%
PNN SERRANIA YARIGUIES: 0%
PNN TAMA: 0%</t>
  </si>
  <si>
    <t>PNN MACARENA: Se inicio acciones para adelantar el proceso de actualización del PRP, en la plantilla oficial, documento que se ira contruyendo con el acompañamiento del equipo del AP,  de esta forma ser entregado a la Dtor para los ajuestes y posible aprobación por parte de la OGR, de acuerdo con lo anterior no se presentan evidencias en el periodo de reporte. 
PNN EL TUPARRO: La oficina de gestión del riesgo remitió mediante memorando 20231500000013, la actualización del Plan de contignecia de riesgo público aprobado para el PNN El Tuparro. 
Anexo 1_Memo_Aproba_Plan_cont.
DNMI CINARUCO: Se adelantó espacio de trabajo con el equipo del DNMI Cinaruco para revisar el documento de riesgo público e identificar ítems a ajustar de acuerdo a la situaciones presentadas en el área y el departamento de Arauca (Anexo 2. Revisión riesgo publico).
PNN TINIGUA:  Teniendo en cuenta que la contratación del personal ha sido demorada, no se re realizó socialización del plan durante este trimestre,  se programará la socialización para el segundo reporte.
PNN SUMAPAZ: Se encuentra en elaboración el comunicado que permitirá realizar la socialización a las entidades de interés.
PNN CHINGAZA: Para el presente año se realiza plan de trabajo para la actualización del Plan de Contingencia de Riesgo Público. Se presenta el acta de socialización de actividades a realizar por el equipo de trabajo para la actualización y cronograma del mismo.  Ver anexos: Anexo1. Acta_Actualizacion, Anexo2. Cronograma PRP.
PNN PICACHOS: No presenta evidencia en el periodo de reporte, sera entregada en el proximo cuatrimestre.</t>
  </si>
  <si>
    <t>PNN MACARENA 0%
PNN TUPARRO: 16,66% 
DNMI CINARUCO: 16,66%
PNN TINIGUA: 0%
PNN SUMAPAZ: 0%
PNN CHINGAZA: 16,66%
PNN PICACHOS: 0%</t>
  </si>
  <si>
    <t>El plan de Riesgo público para las áreas protegidas de la DTPA se encuentra actualizado a la fecha y en periodo de vigencia; con respecto a la socialización de dichos documentos; para el primer trimestre no se han desarrollado al estar en proceso de contratación no tener el equipo completo para la respectiva socialización.</t>
  </si>
  <si>
    <t>PNN Farallones de Cali: 0%
PNN Gorgona: 0%
PNN Utría: 0%
PNN Katios: 0%
PNN Munchique: 0%
PNN Sanquianga: 0%
PNN Uramba: 0%
SFF Malpelo: 0%</t>
  </si>
  <si>
    <t xml:space="preserve">PNN FARALLONES DE CALI
PNN GORGONA
SFF ISLA DE MALPELO
PNN LOS KATIOS 
PNN MUNCHIQUE 
PNN SANQUIANGA
PNN URAMBA BAHIA MALAGA
PNN UTRIA
(DTPA)
El control no se ejecuto debido a que el riesgo no se materializo </t>
  </si>
  <si>
    <t>PNN FARALLONES DE CALI: X
PNN GORGONA: X
SFF ISLA DE MALPELO: X
PNN LOS KATIOS: X
PNN MUNCHIQUE: X
PNN SANQUIANGA: X
PNN URAMBA BAHIA MALAGA: X
PNN UTRIA: X
(DTPA)</t>
  </si>
  <si>
    <t xml:space="preserve">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
</t>
  </si>
  <si>
    <t>PNN CORDILLERA DE LOS PICACHOS: X
PNN CHINGAZA: X
PNN SIERRA DE LA MACARENA : X
PNN TUPARRO: X
PNN TINIGUA: X
PNN SUMAPAZ: X
DNMI Cinaruco: X
(DTOR)</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</si>
  <si>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</si>
  <si>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
(DTAN)</t>
  </si>
  <si>
    <t>No se presentaron situación de riesgo publico, para emitir las recomendaciones y/o activara las acciones establecidas en el Plan de Contingencia de Riesgo Público</t>
  </si>
  <si>
    <t>DTCA: 14/04/2023</t>
  </si>
  <si>
    <t xml:space="preserve">Paramillo: Durante este trimestre en el Área protegida no se han presentado situaciones de riesgo publico, por lo que no se ha coordinado la atencion con las instancias competentes. 
Tayrona: Durante este trimestre en el Área protegida no se han presentado situaciones de riesgo publico, por lo que no se ha coordinado la atencion con las instancias competentes. 
CGSM: Para los meses enero, febrero y marzo en el SFFCGSM no se reportan situaciones de riesgo público directo que generan coordinar su atención oportuna con las instancias competentes. 
SFF Corchal: Aunque durante el primer trimestre de 2023 no se han presentado situaciones de riesgo público que puedan afectar la integridad de los integrantes del Equipo Humano del Áreas Protegida.
Old Providence: Para los meses enero, febrero y marzo en el PNN Old Providence no se reportan situaciones de riesgo público directo que generan coordinar su atención oportuna con las instancias competentes. 
VIPIS: Para los meses enero, febrero y marzo en el VIPIS no se reportan situaciones de riesgo público directo que generan coordinar su atención oportuna con las instancias competentes. 
CRSB: Para los meses enero, febrero y marzo en el PNN CRSB no se reportan situaciones de riesgo público directo que generan coordinar su atención oportuna con las instancias competentes.
CPRO: Para los meses enero, febrero y marzo en el PNN CRSB no se reportan situaciones de riesgo público directo que generan coordinar su atención oportuna con las instancias competentes.
SFF COLORADOS: Hasta la fecha, no se han presentado situaciones de riesgo público, por lo cual no se generaron comunicaciones dirigidas a Nivel Central. Al respecto, en el reporte PAA del I Trimestre, para el indicador “% situaciones de riesgo público reportadas por las áreas protegidas del SPNN, en las que se coordinó su atención oportuna con las instancias competentes
SFF MAcuira: Para los meses enero, febrero y marzo en el PNN Macuira no se reportan situaciones de riesgo público directo que generan coordinar su atención oportuna con las instancias competentes. 
SFF Flaemencos: Para los meses enero, febrero y marzo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Sierra: En el primer cuatrimestre de 2023 no se presentaron situaciones de riesgo público que ameriten la activación del plan y la accion coordinada entre instituciones. Evidencias: No aplica
SF ACandi: Para los meses enero, febrero y marzo en el SF Acandi no se reportan situaciones de riesgo público directo que generan coordinar su atención oportuna con las instancias competentes.
Bahia Portete: Para los meses enero, febrero y marzo en el PNN Bahía Portete no se reportan situaciones de riesgo público directo que generan coordinar su atención oportuna con las instancias competentes. 
</t>
  </si>
  <si>
    <t>SFF CIENGA GRANDE SANTA MARTA: X
SFF EL CORCHAL MONO HERNANDEZ: X
SFF LOS COLORADOS: X
PNN LOS CORALES DEL ROSARIO Y SAN BERNARDO: X
SFF LOS FLAMENCOS: X
VP ISLA DE SALAMANCA: X
PNN MACUIRA: X
PNN OLD PROVIDENCE MC BEAN LAGOON: X
PNN PARAMILLO: X
PNN SIERRA NEVADA DE SANTA MARTA: X
PNN TAYRONA: X
SF ACANDI PLAYON Y PLAYONA: X
PNN CORALES DE PROFUNDIDAD: X
PNN BAHÍA PORTETE: X
(DTCA)</t>
  </si>
  <si>
    <t>DTAO: 27/03/20203</t>
  </si>
  <si>
    <t xml:space="preserve">PNN COMPLEJO VOLCANICO DOÑA JUANA
PNN CUEVA DE LOS GUACHAROS 
SFF GALERAS
SFF ISLA DE LA COROTA 
PNN LAS HERMOSAS 
PNN LAS ORQUIDEAS 
PNN LOS NEVADOS 
PNN NEVADO DEL HUILA
SFF OTUN QUIMBAYA 
PNN PURACE 
PNN SELVAS TATAMA
PNN SELVA DE FLORENCIA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</si>
  <si>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t>
  </si>
  <si>
    <t>OGR: 17/04/2023</t>
  </si>
  <si>
    <t xml:space="preserve">Para este cuatrimestre la OGR no genero  socializaciones en estructuración de Planes de Emergencia y Contingencia de desastres naturales e incendios forestales, debido a el proceso de contratacion tanto en la OGR, dado que tambien se encuentra en contratacion los Enlaces de las Direcciones Territoriales y las Areas protegidas. </t>
  </si>
  <si>
    <t xml:space="preserve">No se identificaron alertas o llamados de atención </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</si>
  <si>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PNN Río Puré: no se ha materializado el daño, aunque se han recibido advertencias de restringir movilidad por parte de las discidencias del frente Carolina Ramírez
PNN La Paya: no reporta.
</t>
  </si>
  <si>
    <t>PNN Churumbelos: X
SF PM Orito: X
PNN Alto Fragua: X
PNN Cahuinarí: X
PNN Chiribiquete: X
RNN Puinawai: X
RNN Nukak: X
PNN Yaigojé Apaporis: X
PNN Amacayacu: X
PNN Río Puré: x</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</si>
  <si>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</si>
  <si>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t>En el seguimiento al Estado de los Planes de Emergencia y Contingencia de las áreas protegidas no se generarón alertas.</t>
  </si>
  <si>
    <r>
      <rPr>
        <b/>
        <sz val="10"/>
        <color theme="1"/>
        <rFont val="Arial Narrow"/>
        <family val="2"/>
      </rPr>
      <t xml:space="preserve">OGR: </t>
    </r>
    <r>
      <rPr>
        <sz val="10"/>
        <color theme="1"/>
        <rFont val="Arial Narrow"/>
        <family val="2"/>
      </rPr>
      <t>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seis  memorandos enviados a la DTs:  
1. Memorando estado y acciones PECDNS DTAN Ene 2023
2. Memo de estado y acciones PECDNS DTAO Ene 2023
3. Memorando estado y acciones PECDNS DTCA Ene 2023
4. Memo estado y acciones PECDNS  DTOR Ene 2023
5. Memo estado y acciones PECDNS DTPA Ene 2023
6. Memo estado y acciones PECDNS DTAM ene 2023
7. Memo revisión PECDNS PNN Chiribiquete Ene 2023
8. Documento orientacion  PECDNS PNN Las Orquídeas Feb 2023
9. Memo revisión PECDNS PNN Las Orquideas feb 2023
10.Documento de orientaciones PECDNS PNN Chiribiquete Ene 2023
https://drive.google.com/drive/folders/1UsgBKynSEEQmqr7iE631MJNUOct15o1s?usp=share_link</t>
    </r>
  </si>
  <si>
    <t xml:space="preserve">PNN COMPLEJO VOLCANICO DOÑA JUANA
PNN CUEVA DE LOS GUACHAROS 
SFF GALERAS
SFF ISLA DE LA COROTA 
PNN LAS HERMOSAS 
PNN LAS ORQUIDEAS 
PNN LOS NEVADOS 
PNN NEVADO DEL HUILA
SFF OTUN QUIMBAYA 
PNN PURACE 
PNN SELVAS TATAMA
PNN SELVA DE FLORENCIA
(DTAO)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</si>
  <si>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
(DTAO)</t>
  </si>
  <si>
    <t xml:space="preserve">NO SE GENERO ALERTA </t>
  </si>
  <si>
    <t>DTAN: 30/03/2023</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</si>
  <si>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</si>
  <si>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t>
  </si>
  <si>
    <t>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t>
  </si>
  <si>
    <t>PNN CORDILLERA DE LOS PICACHOS:X
PNN CHINGAZA:X
PNN SIERRA DE LA MACARENA:X 
PNN TUPARRO: X
PNN TINIGUA: X
PNN SUMAPAZ: X
DNMI Cinaruco:X
(DTOR)</t>
  </si>
  <si>
    <t>PNN FARALLONES DE CALI:X
PNN GORGONA: X
SFF ISLA DE MALPELO: X
PNN LOS KATIOS : X
PNN MUNCHIQUE: X
PNN SANQUIANGA: X
PNN URAMBA BAHIA MALAGA: X
PNN UTRIA: X
(DTPA)</t>
  </si>
  <si>
    <t>DTPA: 
31/03/2023</t>
  </si>
  <si>
    <t xml:space="preserve">PNN FARALLONES DE CALI: El documento PEC en el área protegida, fue actualidado el año pasado a final de año el cual fue remitido a las instancias territoriales del SNGRD. para su respectiva socializació; sin embargo a la fecha no se han generado los espacios correspondiente para realizar la sensibilización de dicho documento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PNN LOS KATIOS: el documento PECDN, fue socializado por el AP con el CMGRD del municipio de UNGUIA. Evidencia:CMGR ACTA 01 2023 - PLAN DE CONTINGENCIA  y MEMORIA REUNION  CMGRD DE UNGUIA 2023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 Se encuentra en proceso de actualización en donde la se han realizado diferentes acciones  para revisar los ajustes, a la salida grafica de los suelos, se ajusta la matriz de PECRN y se envía por correo electrónico a la OGR. 
SFF ISLA MALPELO: el documento PECNDS se encuentra actualizado; sin embargo en este trimestre no se ha realizado la socialización </t>
  </si>
  <si>
    <t>PNN Farallones de Cali: 0%
PNN Gorgona: 0%
PNN Utría: 0%
PNN Katios: 10%
PNN Munchique: 0%
PNN Sanquianga: 0%
PNN Uramba: 0%
SFF Malpelo: 0%</t>
  </si>
  <si>
    <t>para las AP PNN Farallones, PNN Munchique,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t>
  </si>
  <si>
    <t>DTPA:
31/03/2023</t>
  </si>
  <si>
    <t>PNN Farallones de Cali: Se revisa la plataforma de incendios Forestales NASA FIRMS no se presentaron focos de calor dentro del AP. Se tiene asignado presupuesto para la construcción y adecuación de sedes operativas. Evidencia: 1.6. FORMATO PROGRAMACIÓN INVERSIÓN CONSOLIDADO 2023
PNN Gorgona: el documento se encuentra en proceso de actualización
PNN Utría: el documento se encuentra en proceso de actualización
PNN Los Katios: el AP, ha venido realizando las acciones contempladas en el cronograma de actividades del PECDN. Evidencias: CMGR ACTA 01 2023 - PLAN DE CONTINGENCIA, MEMORIA RECORRIDO INTERINSTITUCDIONAL Y COMUNITARIO 2023, MEMORIA REUNION  CMGRD DE UNGUIA 2023, MEMORIA SOCIALIZACION PEC EN COMUNIDAD INDIGENA DE ARQUIA UNGUIA 2023 e INFORME DE MANTENIMIENTO.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el documento se encuentra en proceso de actualización, por lo cual se vienen efectuando reuniones con la oficina OGR, para revisar los ajustes, se realiza la salida grafica de los suelos, se ajusta la matriz de PECRN y se envía por correo electrónico a la OGR. de igual forma, se viene desarrollando una gestión con el programa de tecnología de geografía de la universidad de Cundinamarca. Evidencia:
22.mar.2023. AcercamientoUniversidad_cundinamarca_PNNUBM_DTPA, Acta_Revisión_PECRN_PNN_Uramba_Bahía_Málaga, Correo de Parques Nacionales Naturales de Colombia - Envió link para revisión del documento del PECRN del Parque Nacional Natural Uramba Bahía Málaga y MapaUCSuelos_pURA_2023
SFF Malpelo: en el primer trimestre no se efectuaron acciones al no contar con el personal suficiente para desarrollarlas.</t>
  </si>
  <si>
    <t>PNN Farallones de Cali: 13,3%
PNN Gorgona: 0%
PNN Utría: 0%
PNN Katios: 13,3%
PNN Munchique: 13,3%
PNN Sanquianga: 0%
PNN Uramba: 13,3%
SFF Malpelo: 0%</t>
  </si>
  <si>
    <t>DTOR:
27/03/2023</t>
  </si>
  <si>
    <t xml:space="preserve">PNN MACARENA: Se reporta socialización realizada al CMGR del municipio de La Macarena.
Anexo_1_lLista_asist_Social PECDN_CMGR_21_03_2023.
PNN TUPARRO: Se realizó oficio de solicitud de espacio de socializacion en el Consejo Departamental de Gestión del Riesgo. 
Anexo 1_Oficio_solicitud_espacio_soc
DNMI CINARUCO: Se participo en reunión del comité de gestión del riesgo del municipio de Cravo Norte, donde se solicito espacio para adelantar de manera formal la socialización del Plan de emergencias y contingencias  del área protegida  (Anexo 3. Cotite gestion riesgos Cravo N).
PNN TINIGUA: En el marco de la Gestión del AP asociada a los PECDNS, se remitió un oficio a la Alcaldía de La Macarena para convocar al CGR de este municipio, también se desarrollo un espacio con La Alcaldía de Uribe, Fondo Acción y equipo del AP para generar una ruta de artiulación institucional, en el espacio se aprovechó para socializar el PECDNS y  estrategias   para responder a emergencias, en este marco el Alcalde delegó un funcionario para articular las actividades con el AP. Anexo 1. Oficio_Alcaldía_Mac, anexo 2. Acta_Alcadia_Uribe.
PNN SUMAPAZ: El equipo del Parque realizo gestión ante el Consejo Local de Gestión del Riesgo y Cambio Climatico -CLGRCC- de la localidad 20 de Sumapaz (Sector Bogotá) para incluir en la agenda de esta instancia la solialización del Plan de Emergencias y Contingencias del área protegida. Evidencia: Anexo 1-oficioNo.20237190000221.
PNN CHINGAZA: En el mes de febrero se remite a los 11 municipios del área de influencia oficio con intención de articulación de acuerdo a las actividades del plan de acción y se participa en reuniones del Consejo de Riesgos de Desastres (CMGRD) de los municipios de Choachí, Junín, Restrepo. Ver anexos: Anexo1. Oficios y carpeta con soporte de envío a los municipios, Anexo2. MemoriasCMGRD. 
PNN PICACHOS: No presenta avance en el periodo de reporte. </t>
  </si>
  <si>
    <t>PNN MACARENA 6,6%
PNN TUPARRO 6,6%
DNMI CINARUCO: 6,6%
PNN TINIGUA 6,6%
PNN SUMAPAZ 6,6%
PNN CHINGAZA: 6,6%
PNN PICACHOS: 0%</t>
  </si>
  <si>
    <t>PNN MACARENA: Dando cumplmiento a las acciones en la implementción del PECDN, se realizan socializaciones al equipo del AP. Anexo 2. Lista_asist_Social_PECDN_Eq_pMac_13_02_2023.
PNN TUPARRO: Se realizo de retroalimentacion del PEC entre las personas responsables de la linea de PVC con el fin de revisar el documento y planificar la socialización con el equipo. 
Anexo_2_Socialización_eq_plan.
DNMI CINARUCO: Se adelantó  la socialización del plan de  emergencias y contingenais con parte del equpo del DNMI Cinaruco. (Anexo 4. Socializacion Plan de emergencias equipo).
PNN TINIGUA: Durante el periodo de reporte el AP socializó el PECDNS con el equipo de PVC, EA y Plan de Manejo del AP. Anexo 3. Acta_Soci_PECDN_Marzo 27, Anexo 4. Correo_Soci_PECDN.
PNN SUMAPAZ: El Plan de Emergencias y Contingencias por Desastres Naturales se encuentra en su segundo año de vigencia, por lo tanto dentro la socialización al equipo de trabajo interno se encuentra en planeación de acuerdo al cronograma de reuniones de equipos de trabajo.
PNN CHINGAZA: En el mes de marzo se socializó el Plan de Emergencias y Contingencias a los contratistas que ingresaron durante el periodo reportado al PNN Chingaza en la sede operativa Siecha. Ver anexos: Anexo3. Lista_AsistenciaSiecha.
PNN PICACHOS: Se realizó una socialización del Plan de Emergencia y Contingencias para Desastres Naturales ante el equipo de la línea de PVC del PNN Cordillera de los Picachos, con el objetivo que se adelante una socialización a todo el equipo del AP.
Evidencia: Anexo 1. Lista_asistencia</t>
  </si>
  <si>
    <t>PNN MACARENA 13,33%
PNN TUPARRO 13,33%
DNMI CINARUCO: 13,33%
PNN TINIGUA 13,33%
PNN SUMAPAZ: 0%
PNN CHINGAZA: 13,33%
PNN PICACHOS: 13,33%</t>
  </si>
  <si>
    <t>DTOR: 
27/03/2023</t>
  </si>
  <si>
    <t xml:space="preserve">PNN MACARENA: Como parte de las acciones realizadas desde el AP, y dando cumplimiento al plan de implementación se realizaron activaciòn del del CMGR por alerta temprana focos del Calor al interior de AP. Anexo 3. Correo_Sol_ Act_CMGR_Mac_Alerta_21032023.
PNN TUPARRO: Teniendo en cuenta el crnograma del año 2 del PECNDS del área protegida, se realizo capacitacion al equipo sobre el morral contraincendios. Anexo3_Listado_asistencia.
DNMI CINARUCO: Como parte de las acciones contempladas en el plan de emergencias se realizaron y remitieron  los oficios de activación de los comités de gestión del riesgo de los municipios de Arauca y Cravo Norte, así como del comité departamental de Arauca de gestión del departamento de Arauca, ante los diferentes focos de calor presentados (Anexo 5 oficios comite_gestion_riesgo).
PNN TINIGUA: En el marco de la implementación del PECDNS Año II, el AP realizó segumiento a focos de calor y notificó a la Alcaldía de La Macarena solicitando la activación del  protocolo de GR, partició en un espacio con el CMGRD La Macarena y adelanta actividades de revisión y análisis para la actualziación del Plan. De acuerdo a las actividades  No. 2, 6 y 7 del Plan vigente, estas acciones se reportarán a la DTOR en el segundo informe de iplementación, de acuerdo al cronograma de actividades. Anexo 1. Oficio_Alcaldía_Mac, Anexo 2. Acta_CGR_Mac.
PNN SUMAPAZ: La implementación del Plan de Emergencias y Contingencias por Desastres Naturales e Incendios Forestales del área protegida durante el primer cuatrimestre del año se dio alrededor de las siguientes actividades establecidas en el Cronograma del Plan: a) Establecer contacto y comunicación efectiva con las entidades operativas y b) Articulación con autoridades territoriales para integrar la gestión del riesgo de desastres con presiones del área protegida. Lo anterior, en el marco de la articulación interinstitucional para atender un incendio forestal presentado del 31 de enero al 5 de febrero al interior del parque (Sector Meta – Municipio de Guamal). Mediante memorando No. 202371900001333, se remite el “Informe de Identificación y Activación de emergencias por incendio forestal en jurisdicción del municipio de Guamal dentro del PNN Sumapaz identificado el 31 de enero de 2023”  en donde desde el Área Protegida le informa a la Dirección Territorial las acciones desarrolladas en el marco de atención del incendio. Evidencia: Anexo 2.Memo-20237190000133-informe.
PNN CHINGAZA: Se presenta el informe de Consulta de alertas para amenazas naturales y socionaturales en el Parque Nacional Natural Chingaza correpondiente al primer trimestre del año 2023. Ver anexos: Anexo4. InformeAlertas03.
PNN PICACHOS: No presenta avance en el periodo de reporte. </t>
  </si>
  <si>
    <t>PNN MACARENA 13,33%
PNN TUPARRO 13,33%
DNMI CINARUCO: 13,33%
PNN TINIGUA 13,33%
PNN SUMAPAZ: 13,33%
PNN CHINGAZA: 13,33%
PNN PICACHOS: 0%</t>
  </si>
  <si>
    <t>DTAN:
30/03/2023</t>
  </si>
  <si>
    <t>DTAN: Las Areas Protegidas de la Direccion Territorial Andes Nororientales tiene aprobados PECDNS para  el primer cuatrimestre de 2023. Se programan socialización del Plan de emergencias y contingencias a partir del segundo cuatrimestre de la vigencia actual.  Para el primer cuatrimestre no presentan avance porcentual esta actividad para las AP de la DTAN.  no se anexan evidencias.</t>
  </si>
  <si>
    <t>PNN CATATUMBO BARI 0%
PNN COCUY 0%
AUN ESTORAQUES 0%
SFF GUANENTA ALTO RIO FONCE 0%
SFF IGUAQUE 0%
PNN PISBA 0%
PNN SERRANIA YARIGUIES 0%
PNN TAMA 0%</t>
  </si>
  <si>
    <t>PNN CATATUMBO BARI: La actividad de socialización no se tenía programada para este primer cuatrimestre. 
 PNN COCUY: La actividad de socialización no se tenía programada para este primer cuatrimestre. 
ANU ESTORAQUES: La actividad de socialización no se tenía programada para este primer cuatrimestre. 
SFF GUANENTA ALTO RIO FONCE: La actividad de socialización no se tenía programada para este primer cuatrimestre. 
SFF IGUAQUE: La actividad de socialización no se tenía programada para este primer cuatrimestre. 
PNN PISBA: La actividad de socialización no se tenía programada para este primer cuatrimestre. 
PNN SERRANIA YARIGUIES: La actividad de socialización no se tenía programada para este primer cuatrimestre. 
PNN TAMA: La actividad de socialización no se tenía programada para este primer cuatrimestre. 
NOTA: No se anexan evidencias.</t>
  </si>
  <si>
    <t>DTAN: 
30/03/2023</t>
  </si>
  <si>
    <t>DTAN: Para el el primer cuatrimestre de 2023 no se presentan evidencias para el primer reporte a riesgos, actualmente   las areas protegidas se encuenttran haciendo la presentación de los planes de  trabajo que van a desarrollar para el año 2023. NOTA: No se aportan evidencias</t>
  </si>
  <si>
    <t>DTAO: 
27/03/2023</t>
  </si>
  <si>
    <t>1.        PNN Complejo volcánico Doña Juana: No se programó para este periodo socialización  ante los entes territoriales. Evidencia: N/A
2.        PNN Cueva De Los Guacharos: El plan de Emergencia y contingencia por desastres naturales se encuentra en ajustes finales para aprobación y actualización, una vez aprobado será socializado ante las instituciones respectivas. Evidencia: N/A
3.        PNN Las Hermosas: Se enviaron oficios de solicitud de espacio para la socialización del PECDNS, a los CMGR de los 8 municipios de influencia del AP. Se socializó el PECDNS del AP en el CMGR de Palmira-Valle del Cauca.  Evidencias: PRESENTACION_PECDNS_2023,                 LISTA_ASISTENCIA_SOCIALIZACION-CMGR-PALMIRA.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el equipo de trabajo del AP, socializó el PECDNS con funcionarios de la Alcaldía del municipio de Planadas el día 16 de marzo de 2023 . Evidencia: acta_Socialización_PECDNS_NHU_Alcaldía_Planadas_16_03_2023
7.        PNN Puracé: Durante el espacio de charla técnica con el Servicio Geológico Colombiano el  día 8 de febrero de 2023 se abordaron temas relevantes sobre amenaza volcánica, riesgo contemplado en el PECDNS del PNN Puracé, se recibieron indicaciones para el manejo del personal especialmente para el sector Alto Vedón-La Plata. Evidencia: Charla técnica SGC_8 feb 2023.8.        
8.        PNN Selva De Florencia: No se programó la socialización ante los entes territoriales. Evidencia:N/A
9.        PNN Tatamá: Se realizó la socialización del PECDNS aprobado, ante los CMGRDs de los municipos de Pueblo Rico, Santuario, La Celia, El Águila, San José del Palmar y la CPICV. Evidencias: Informe socialización del PECDNS TAT, Anexo 1 Asistencia socialización SJP . Anexo 2 Asistencia Socialización Pueblo Rico (1), Anexo 3 Asistencia Socialización el Águila.
10.        SFF Galeras: el 22 de marzo se realizó la jornada de socialización del PEC con los intérpretes ambientales locales del patrimonio natural y cultural del sector de Telpis quienes son los encargados de apoyar la actividad ecoturística al interior del AP. Evidencia: Anexo 1_acta con registro de asistencia y fotografico_socializacion PEC_Intérpretes.
11.        SFF Isla De La Corota: Se envía oficio de solicitud de espacio para socialización PECDNS SFIC dirigido a CMGRD y CDGRD con fin de llevarlo a cabo en el segundo trimestre de 2023. Mediante correo electrónico confirman espacio para socialización en sesión extraordinaria del CMGRD para el día 29 de marzo, fecha en que se realizó esta actividad. Evidencias: 1. 120236260000381_CDGRD; 2. 120236260000361_CMGRD; 3. Memoria socialización PECDNS SFIC_29.03.23
12.        SFF Otún Quimbaya: Las actividades de socialización a las diferentes entidades  territoriales se programará para segundo semestre de 2023</t>
  </si>
  <si>
    <t>1.        PNN Complejo volcánico Doña Juana:0%
2.        PNN Cueva De Los Guacharos: 0%
3.        PNN Las Hermosas: 10%
4.        PNN Las Orquídeas: 0%
5.        PNN Los Nevados: 0%
6.        PNN Nevado Del Huila: 10%
7.        PNN Puracé: 6%
8.        PNN Selva De Florencia: 0%
9.        PNN Tatamá: 20%
10.        SFF Galeras: 10%
11.        SFF Isla De La Corota: 20% 
12.        SFF Otún Quimbaya:0%</t>
  </si>
  <si>
    <t>DTAO:
27/03/2023</t>
  </si>
  <si>
    <t>1.        PNN Complejo volcánico Doña Juana: : Se realizó reunión de socialización del PECDNS al equipo de contratistas y funcionarios del Área Protegida. Evidencia: - Listado de Asistencia  socializ PECDNS 17 marz, Acta Socialización PECDNSN al equipo PNN CVDJC
2.        PNN Cueva De Los Guacharos: El plan de Emergencia y contingencia por desastres naturales se encuentra en ajustes finales para aprobación y actualización, una vez aprobado será socializado ante el equipo de trabajo. Evidencia: N/A
3.        PNN Las Hermosas: Se tiene programado para la última semana de abril realizar la socialización del PECDNS aprobado a todo el equipo del AP. Evidencia: N/A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no se ha realizado la socialización del PECDNS al interior del equipo de trabajo del AP, esto debido a que el proceso de contratación no se ha desarrollado de acuerdo con la planeación del AP. Se espera realizar la actividad durante el mes de Abril de 2023. Evidencias: N/A
7.        PNN Puracé: Se proyecta realizar la socialización del PECDNS en el primer comité interno de trabajo del PNN Puracé, se espera su realización en el mes de abril de 2023
8.        PNN Selva De Florencia: A la fecha no se ha realizado la socialización. Se programará para el segundo trimestre del año. Evidencia: N/A
9.        PNN Tatamá:  Durante el periodo no se ha realizado la socialización dentro del equipo; se programará para el segundo trimestre del año. Evidencia: N/A
10.        SFF Galeras: el 24  de marzo se llevó a cabo la jornada de socialización del plan con el personal del AP tanto de carrera administrativa como de contrato. Evidencia: Anexo 1_Registro de asistencia, acta y fotografía jornada socialización plan 
11.        SFF Isla De La Corota: Se realizará la socialización del PECDNS SFIC en el segundo comité local con el equipo de trabajo a desarrollarse en el segundo trimestre de 2023. . Evidencia: N/A
12.        SFF Otún Quimbaya: La socialización del plan de emergencias a el equipo del AP se programará para el segundo trimestre del  2023. . Evidencia: N/A</t>
  </si>
  <si>
    <t>1.        PNN Complejo volcánico Doña Juana: 40%
2.        PNN Cueva De Los Guacharos: 0%
3.        PNN Las Hermosas: 0%
4.        PNN Las Orquídeas: 0%
5.        PNN Los Nevados: 0%
6.        PNN Nevado Del Huila: 0%
7.        PNN Puracé: 0%
8.        PNN Selva De Florencia: 0%
9.        PNN Tatamá: 0%
10.        SFF Galeras: 40%
11.        SFF Isla De La Corota: 
12.        SFF Otún Quimbaya:0%</t>
  </si>
  <si>
    <t xml:space="preserve">1.        PNN Complejo volcánico Doña Juana:  Se documenta las acciones de implementación del  PECDNS conforme el cronograma. Evidencia: correo envío Informe de Implementación PECDNSN PCVDJC , informe de implementación 1 trimestre 2023
2.        PNN Cueva De Los Guacharos: El plan de emergencia y contingencia está en implementación y se continúan desarrollando las actividades, No se han presentado situaciones de emergencia dentro del AP, sin embargo se continua con el monitoreo de variables climáticas y nivel del rio con el fin de generar una información oportuna al comité de riesgos del municipio de Acevedo. Evidencias: Anexo 1. Informe trimestre I_2023 Implementación PECDNIF
3.        PNN Las Hermosas: Se presenta el informe de avance de implementación del PECDNS para el I trimestre de 2023. Evidencia: INFORME_GRD_PAA__I_TRIMESTRE_2023, carpeta Anexos.  
4.        PNN Las Orquídeas: Se presenta el informe de las actividades de implementación del PECDNS, se asiste a las reuniones del CMGRD de frontino, el PECDNS se encuentra en ajustes: Evidencias: informe trimestral de implementación del PECDNS (enero a marzo 2023), carpeta anexos: asistencia Frontino21-03-2023 CMGR, AGENDA SOCIALIZACION FRONTINO, ACTA No 03 EMERGENCIA CALLE 17, ACTA 04 DEL 07 DE MARZO, ACTA 02 DEL 09-FEB-2023, ACTA 01 DEL 13 DE ENERO, 20231500000493 solic ajustes PECDNS ORQ,    
5.        PNN Los Nevados: A través del Memorando 20221500002323 del 18-10-2022 se aprueba la actualización del Plan de emergencias y contingencias por desastres naturales y socionaturales del PNN Los Nevados. A la fecha no se cuenta con reporte de la implementación del periodo enero - marzo por cuanto a partir del mes de marzo se da la vinculación de contratistas, indispensables para la dinamización del plan de acción del plan de emergencia en los diferentes sectores de manejo del área protegida. Sumado a lo anterior la actual condición de alerta Naranja.  Los avances de la implementación del Plan de Emergencias serán presentados en el próximo reporte. Evidencia: N/A
6.        PNN Nevado Del Huila: Durante el periodo de reporte, se generó informe que muestra avance en la implementación del PECDNS del AP, y que se ajusta al cronograma de año. Evidencias: INFORME I TRIMESTRE 2023 PECDNS PNN NEVADO DEL HUILA, ANEXOS INFORME_I_TRIM_2023_PECNDS-NHU.
7.        PNN Puracé: Se remite a la DTAO el informe trimestral de implementación del PECDNS (enero a marzo 2023), Evidencias: Informe I Trimestre 2023 PECDNS con soportes respectivos.
8.        PNN Selva De Florencia: Debido a los retrasos en la contratación del personal del AP, entre los que se encontraba el líder del PECDNS, no se ha consolidado el informe del PECDNS, se  han realizado las siguientes actividades de implementación del PECDNS: 1)Taller Brigadistas Forestales del 24 al 26 de febrero, con la participación de dos funcionarios y tres contratistas del AP (Fotos_Taller_Brigadistas); 2) Reunión del concejo municipal de gestión del riesgo de desastres CMGRD del municipio de Samaná (ACTA_CMGRD_LA_10-03-2023); 3)Realizar recorridos de PVC e identificar situaciones de amenazas naturales (Informe_trimestraI_PVC_PNNSFL), 4)Revisar  los boletines del IDEAM que envía la Oficina de Gestión del Riesgo OGR.
9.        PNN Tatamá: Se presenta el informe de avance de implementación del PECDNS para el I trimestre de 2023. Evidencia: INFORME_PECDNS_I_TRIMESTRE_2023, carpeta Anexos
10.        SFF Galeras: Se cuenta con un informe del avance en la implementación del PEC con sus respectivos anexos. Evidencia: Anexo 1_informe implementación PEC con anexos
11.        SFF Isla De La Corota: Se cuenta con informe trimestral PECDNS SFIC, de acuerdo a cronograma de implementación 2023. Evidencias: 1. Memo cuadro de seguimiento PECDNS SFIC 2023;   Inf. Implementación ITrim. 2023 (carpeta)
12.        SFF Otún Quimbaya: Durante el primer trimestre se enviaron a los integrantes del equipo del AP por correo electrónico las alertas incluidas en el Plan de Emergencia, Anexo 1. Alertas Plan Emergencias Feb; Anexo 2. Alertas Plan Emergencias Mz. Anexo 3.Plan emergencias SFFOQ Trimestre 1_2023 (1)  </t>
  </si>
  <si>
    <t xml:space="preserve">1. PNN Complejo volcánico Doña Juana: 13.3%
2.        PNN Cueva De Los Guacharos: 13.3%
3.        PNN Las Hermosas: 13.3%
4.        PNN Las Orquídeas: 13.3%
5.        PNN Los Nevados: 0%
6.        PNN Nevado Del Huila: 13.3%
7.        PNN Puracé: 13.3%
8.        PNN Selva De Florencia: 13.3%
9.        PNN Tatamá: 13.3%
10.        SFF Galeras: 13.3%
11.        SFF Isla De La Corota:13.3% 
12.        SFF Otún Quimbaya:13.3%
</t>
  </si>
  <si>
    <t>DTAM:
PNN Churumbelos: 24/03/2023.
SF PM Orito: 28/03/2023
PNN Alto Fragua: 27/03/2023
PNN Cahuinarí: 30/03/2023
PNN Chiribiquete: 30/03/2023
RNN Puinawai: 27/03/2023
RNN Nukak: 29/03/2023
PNN Yaigojé Apaporis: 31/03/2023
PNN Amacayacu: 30/03/2023
PNN Río Puré: 28/03/2023</t>
  </si>
  <si>
    <r>
      <rPr>
        <b/>
        <sz val="10"/>
        <color theme="1"/>
        <rFont val="Arial Narrow"/>
        <family val="2"/>
      </rPr>
      <t xml:space="preserve">PNN Churumbelos: </t>
    </r>
    <r>
      <rPr>
        <sz val="10"/>
        <color theme="1"/>
        <rFont val="Arial Narrow"/>
        <family val="2"/>
      </rPr>
      <t xml:space="preserve">según memorando 20235180000323 del 06 de marzo 2023 el área protegida envío a DTAM documento actualizado de PECDN del PNN SCHAW. Anexo 1. Memorando 20235180000323 del 06 de marzo 2023
Anexo 2. PNNSCHAW_PECDN 22II2023
(https://drive.google.com/drive/u/2/folders/18cLOlfEqdCQQqPYAB7sKipaS0-eMzieS).
</t>
    </r>
    <r>
      <rPr>
        <b/>
        <sz val="10"/>
        <color theme="1"/>
        <rFont val="Arial Narrow"/>
        <family val="2"/>
      </rPr>
      <t>SF PM Orito:</t>
    </r>
    <r>
      <rPr>
        <sz val="10"/>
        <color theme="1"/>
        <rFont val="Arial Narrow"/>
        <family val="2"/>
      </rPr>
      <t xml:space="preserve"> El área protegida realizó la socialización mediante oficio del PECDNS a la Secretaría de Gobierno del Municipio de Orito.
Anexo 1 Oficio_Soc_PECDNS_SFPMOIA_Secret_Gob_Mpal_Orito
URL: https://drive.google.com/drive/u/0/folders/1Ii69AYFYn2xMZv8b6_r_e5sWBu-gVIJd.
</t>
    </r>
    <r>
      <rPr>
        <b/>
        <sz val="10"/>
        <color theme="1"/>
        <rFont val="Arial Narrow"/>
        <family val="2"/>
      </rPr>
      <t xml:space="preserve">PNN Alto Fragua: </t>
    </r>
    <r>
      <rPr>
        <sz val="10"/>
        <color theme="1"/>
        <rFont val="Arial Narrow"/>
        <family val="2"/>
      </rPr>
      <t xml:space="preserve">Esta  acción se tiene prevista desarrollar en el mes  de mayo.
</t>
    </r>
    <r>
      <rPr>
        <b/>
        <sz val="10"/>
        <color theme="1"/>
        <rFont val="Arial Narrow"/>
        <family val="2"/>
      </rPr>
      <t>PNN Cahuinarí:</t>
    </r>
    <r>
      <rPr>
        <sz val="10"/>
        <color theme="1"/>
        <rFont val="Arial Narrow"/>
        <family val="2"/>
      </rPr>
      <t xml:space="preserve"> Se genera memorando de socializacion con la  Coordinadora CDGRD Amazonas.        Anexo 1 orfeo de socialización PECDN.
URL: https://drive.google.com/drive/u/0/folders/1piy9p_0qddpz93_QIKyrD2isA-iff7WW
</t>
    </r>
    <r>
      <rPr>
        <b/>
        <sz val="10"/>
        <color theme="1"/>
        <rFont val="Arial Narrow"/>
        <family val="2"/>
      </rPr>
      <t xml:space="preserve">PNN Chiribiquete: </t>
    </r>
    <r>
      <rPr>
        <sz val="10"/>
        <color theme="1"/>
        <rFont val="Arial Narrow"/>
        <family val="2"/>
      </rPr>
      <t xml:space="preserve">Teniendo en cuenta que el plan fue devuelto al área protegida con observaciones solicitando ajustes, actualmente se encuentra en revisión para ajustar de acuerdo a lo solicitado. 
(no se adjuntan evidencias)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RNN Nukak:</t>
    </r>
    <r>
      <rPr>
        <sz val="10"/>
        <color theme="1"/>
        <rFont val="Arial Narrow"/>
        <family val="2"/>
      </rPr>
      <t xml:space="preserve">De acuerdo al procedimiento AAMB_PR_06 Gestión del riesgo de desastres naturales y socionaturales_V_6, Se hace una proyección de las actividades para este año y se tiene programada   socialización del PECDN  con las instancias para el segundo cuatrimeste de 2023.
No se adjuntan evidencias.
</t>
    </r>
    <r>
      <rPr>
        <b/>
        <sz val="10"/>
        <color theme="1"/>
        <rFont val="Arial Narrow"/>
        <family val="2"/>
      </rPr>
      <t>PNN Yaigojé Apaporis:</t>
    </r>
    <r>
      <rPr>
        <sz val="10"/>
        <color theme="1"/>
        <rFont val="Arial Narrow"/>
        <family val="2"/>
      </rPr>
      <t xml:space="preserve"> PNN Yaigojé Apaoris: el  Plan de Emergencias y Contingencias para Desastres Naturales se encuentra en proceso de actualización, Una vez se tenga el documento aprobado se procederá a realizar la actividad
</t>
    </r>
    <r>
      <rPr>
        <b/>
        <sz val="10"/>
        <color theme="1"/>
        <rFont val="Arial Narrow"/>
        <family val="2"/>
      </rPr>
      <t xml:space="preserve">PNN Amacayacu: </t>
    </r>
    <r>
      <rPr>
        <sz val="10"/>
        <color theme="1"/>
        <rFont val="Arial Narrow"/>
        <family val="2"/>
      </rPr>
      <t xml:space="preserve">Teniendo en cuenta las dificultades asociadas a la vinculación de personal contratista durante la vigencia 2023 no se pudo avanzar de manera significativa en la incorporación de los últimos ajustes propuestos por la OGR. Con base en lo anterior, se solicitó a la OGR ampliación del plazo para su entrega mediante orfeo.
Anexo 1. Memorando No. 20235120000343, solicitud prórroga entrega evidencias plan de emergecias y contingencias PNN Amacayacu.  URL: https://drive.google.com/drive/u/0/folders/1VV5jJSL7v2pOmDmXeMfC-AYNT3YbwCOn
</t>
    </r>
    <r>
      <rPr>
        <b/>
        <sz val="10"/>
        <color theme="1"/>
        <rFont val="Arial Narrow"/>
        <family val="2"/>
      </rPr>
      <t>PNN Río Puré:</t>
    </r>
    <r>
      <rPr>
        <sz val="10"/>
        <color theme="1"/>
        <rFont val="Arial Narrow"/>
        <family val="2"/>
      </rPr>
      <t xml:space="preserve"> se socializarán en el segundo cuatrimestre dado que hasta la fecha  no esta vinculado todo el personal.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</si>
  <si>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0%
</t>
    </r>
    <r>
      <rPr>
        <b/>
        <sz val="10"/>
        <color theme="1"/>
        <rFont val="Arial Narrow"/>
        <family val="2"/>
      </rPr>
      <t xml:space="preserve">SF PM Orito: </t>
    </r>
    <r>
      <rPr>
        <sz val="10"/>
        <color theme="1"/>
        <rFont val="Arial Narrow"/>
        <family val="2"/>
      </rPr>
      <t xml:space="preserve">10%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20%
</t>
    </r>
    <r>
      <rPr>
        <b/>
        <sz val="10"/>
        <color theme="1"/>
        <rFont val="Arial Narrow"/>
        <family val="2"/>
      </rPr>
      <t>PNN Chiribiquete:</t>
    </r>
    <r>
      <rPr>
        <sz val="10"/>
        <color theme="1"/>
        <rFont val="Arial Narrow"/>
        <family val="2"/>
      </rPr>
      <t xml:space="preserve"> 0%
</t>
    </r>
    <r>
      <rPr>
        <b/>
        <sz val="10"/>
        <color theme="1"/>
        <rFont val="Arial Narrow"/>
        <family val="2"/>
      </rPr>
      <t>RNN Puinawai:</t>
    </r>
    <r>
      <rPr>
        <sz val="10"/>
        <color theme="1"/>
        <rFont val="Arial Narrow"/>
        <family val="2"/>
      </rPr>
      <t xml:space="preserve"> 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PNN Amacayacu:</t>
    </r>
    <r>
      <rPr>
        <sz val="10"/>
        <color theme="1"/>
        <rFont val="Arial Narrow"/>
        <family val="2"/>
      </rPr>
      <t xml:space="preserve"> 0%
</t>
    </r>
    <r>
      <rPr>
        <b/>
        <sz val="10"/>
        <color theme="1"/>
        <rFont val="Arial Narrow"/>
        <family val="2"/>
      </rPr>
      <t>PNN Río Pure:</t>
    </r>
    <r>
      <rPr>
        <sz val="10"/>
        <color theme="1"/>
        <rFont val="Arial Narrow"/>
        <family val="2"/>
      </rPr>
      <t xml:space="preserve"> 0%</t>
    </r>
  </si>
  <si>
    <t>DTAM:
PNN Churumbelos: 24/03/2023
SF PM Orito: 28/03/2023
PNN Alto Fragua: 27/03/2023
PNN Cahuinarí: 29/03/2023
PNN Chiribiquete: 30/03/2023
RNN Puinawai: 27/03/2023
RNN Nukak: 29/03/2023
PNN Yaigojé Apaporis: 31/03/2023 
PNN Amacayacu: 30/03/2023
PNN Río Puré: 28/03/2023</t>
  </si>
  <si>
    <t xml:space="preserve">PNN Churumbelos: según memorando 20235180000323 del 06 de marzo 2023 el área protegida envío a DTAM documento actualizado de PECDN del PNN SCHAW. Anexo 1. Memorando 20235180000323 del 06 de marzo 2023
Anexo 2. PNNSCHAW_PECDN 22II2023
(https://drive.google.com/drive/u/2/folders/1YI3_Ye50Obtfoss4xtWOLGdsn5aesq_O).
SF PM Orito: El área protegida realizó la socialización del PECDNS al equipo del SF PMOIA.
Anexo2 Socialización PECDNS actualizado_al_equipo SFPMOIA.
URL: https://drive.google.com/drive/u/0/folders/1rdmhkKCZPmQ1jSPBJUpAhGMWISOmeF0B
PNN Alto Fragua: Esta  acción se tiene prevista desarrollar en el mes  de mayo.
PNN Cahuinarí: e programa Socialización para el mes de mayo dado que nos encontramos en proceso de vinculación de personal.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Nukak:Se tiene planificado en el proximo comité tecnico local, retroalimentar la información del PECDN de la RNN Nukak, con el personal de funcionarios nuevos y contratistas que ingresen. Se esta en espera del ingreso del total del personal para esta vigencia.No se adjuntan evidencias.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se socilaizaran en el segundo cuatrimestre dado que hasta la fecha  no esta vinculado todo el personal
PNN La Paya: no reporta.
</t>
  </si>
  <si>
    <t>PNN Churumbelos: 0%
SF PM Orito: 20%
PNN Alto Fragua: 0%
PNN Cahuinarí: 0%
PNN Chiribiquete: 0%
RNN Puinawai: 0%
RNN Nukak: 0%
PNN Yaigojé Apaporis: 0%
PNN Amacayacu: 0%
PNN Río Puré: 0%</t>
  </si>
  <si>
    <t>DTAM: 
PNN Churumbelos: 24/03/2023
SF PM Orito: 28/03/2023
PNN Alto Fragua: 27/03/2023
PNN Cahuinarí: 30/03/2023
PNN Chiribiquete: 30/03/2023
RNN Puinawai: 27/03/2023
RNN Nukak: 29/03/2023
PNN Yaigojé Apaporis: 31/03/2023
PNN Amacauacu: 31/03/2023
PNN Río Puré: 28/03/2023</t>
  </si>
  <si>
    <t>PNN Churumbelos: según memorando 20235180000323 del 06 de marzo 2023 el área protegida envío a DTAM documento actualizado de PECDN del PNN SCHAW. Anexo 1. Memorando 20235180000323 del 06 de marzo 2023
Anexo 2. PNNSCHAW_PECDN 22II2023
(https://drive.google.com/drive/u/2/folders/1PciTGCfXjbSdrSPQ5gzv4dmzrytiFMwg).
SF PM Orito: El área protegida avanza en la implementación del PECDNS y da cuenta con el Informe de implementación del PECDNS 1er trimestre del 2023.
Anexo 3_Inf_Implementación_PECDNS_1mer_Trim_2023
URL: https://drive.google.com/drive/u/0/folders/12roOcVMkJQUNGGRPcOLpKQ5njdTl5PeT
PNN Alto Fragua: Esta  acción se tiene prevista desarrollar en el mes  de mayo.
PNN Cahuinarí: el PNN Cahuinarí se encuentra en prioceso de vinsulaciónde personl para el desarrollo de actividades.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Nukak:De acuerdo al procedimiento AAMB_PR_06 Gestión del riesgo de desastres naturales y socionaturales_V_6, Se hace una proyección de las actividades para este año, como complementos de los desarrollado el año inmendiatamente anterior. Asi, se plantea la implemenetacion y articulación con los cuerpos de socorro, y comites locales de de gestion del riesgo de desastres. Finalizando la anualidad se debe proceder a la actualizacion de este documento. 
Anexo 1. asistencia  Comite reducción riesgo de incendos
Anexo 2. Jornada de sensibilización ambiental ley 2111
Anexo 3. Acta 01. Subnodo CC-DPTAL-28-03-23
Anexo 4. Asistente subnodo CDA
https://drive.google.com/drive/u/0/folders/1N5c2AP4T2Q2ZJ9iipFhR9CjkM5YahMC8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el cronograma se propondrá cuando ya contemos con el personal vinculado, lo cual esperamos se logre el siguiente mes
PNN La Paya: no reporta.</t>
  </si>
  <si>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</si>
  <si>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generó formulario de encuesta sobre procedimiento de conflicto de intereses. Evidencias: respuestas de la encuesta </t>
    </r>
  </si>
  <si>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</si>
  <si>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envió mediante correo electrónico del 31/03/2023 socialización de la presentación sobre conflicto de intereses de la Entidad y se generó encuesta: Evidencias: correo de envío de socilización y presentación del procedimiento. </t>
    </r>
  </si>
  <si>
    <r>
      <rPr>
        <b/>
        <sz val="11"/>
        <color theme="1"/>
        <rFont val="Arial Narrow"/>
        <family val="2"/>
      </rPr>
      <t xml:space="preserve">GTEA: </t>
    </r>
    <r>
      <rPr>
        <sz val="11"/>
        <color theme="1"/>
        <rFont val="Arial Narrow"/>
        <family val="2"/>
      </rPr>
      <t>14/04/2023</t>
    </r>
  </si>
  <si>
    <r>
      <rPr>
        <b/>
        <sz val="11"/>
        <color theme="1"/>
        <rFont val="Arial Narrow"/>
        <family val="2"/>
      </rPr>
      <t xml:space="preserve">DTCA: </t>
    </r>
    <r>
      <rPr>
        <sz val="11"/>
        <color theme="1"/>
        <rFont val="Arial Narrow"/>
        <family val="2"/>
      </rPr>
      <t>17/04/2023</t>
    </r>
  </si>
  <si>
    <r>
      <rPr>
        <b/>
        <sz val="11"/>
        <color theme="1"/>
        <rFont val="Arial Narrow"/>
        <family val="2"/>
      </rPr>
      <t>GTEA:</t>
    </r>
    <r>
      <rPr>
        <sz val="11"/>
        <color theme="1"/>
        <rFont val="Arial Narrow"/>
        <family val="2"/>
      </rPr>
      <t xml:space="preserve"> 5/04/2023</t>
    </r>
  </si>
  <si>
    <r>
      <rPr>
        <b/>
        <sz val="11"/>
        <color theme="1"/>
        <rFont val="Arial Narrow"/>
        <family val="2"/>
      </rPr>
      <t>GTEA:</t>
    </r>
    <r>
      <rPr>
        <sz val="11"/>
        <color theme="1"/>
        <rFont val="Arial Narrow"/>
        <family val="2"/>
      </rPr>
      <t xml:space="preserve"> Durante el periodo de enero a abril de 2023 el Coordinador del GTEA revisó 21 actos administrativos en cumplimiento a los procedimientos establecidos para los permisos, concesiones, y autorizaciones en las Áreas Protegidas.
Evidencias: carpeta actos administrativos 
https://drive.google.com/drive/u/1/folders/1230q-aH0BgfhwEha6eix-8v5THHuFw7c</t>
    </r>
  </si>
  <si>
    <r>
      <rPr>
        <b/>
        <sz val="11"/>
        <color theme="1"/>
        <rFont val="Arial Narrow"/>
        <family val="2"/>
      </rPr>
      <t xml:space="preserve">DTCA: </t>
    </r>
    <r>
      <rPr>
        <sz val="11"/>
        <color theme="1"/>
        <rFont val="Arial Narrow"/>
        <family val="2"/>
      </rPr>
      <t>No se encuentra incluida evidencia, actos administrativos o correos para validar la información.</t>
    </r>
  </si>
  <si>
    <r>
      <rPr>
        <b/>
        <sz val="11"/>
        <color theme="1"/>
        <rFont val="Arial Narrow"/>
        <family val="2"/>
      </rPr>
      <t>GTEA:</t>
    </r>
    <r>
      <rPr>
        <sz val="11"/>
        <color theme="1"/>
        <rFont val="Arial Narrow"/>
        <family val="2"/>
      </rPr>
      <t xml:space="preserve"> Durante el periodo enero-abril de 2023 no se reporta salidas conformes o no, debido a que en Febrero de 2023 se consolidó reporte con corte a diciembre de 2022 enviado a OAP mediante el memorando 20232300001303. El próximo reporte se realizará en el segundo trimestre del año.</t>
    </r>
  </si>
  <si>
    <r>
      <rPr>
        <b/>
        <sz val="11"/>
        <color theme="1"/>
        <rFont val="Arial Narrow"/>
        <family val="2"/>
      </rPr>
      <t xml:space="preserve">DTCA: </t>
    </r>
    <r>
      <rPr>
        <sz val="11"/>
        <color theme="1"/>
        <rFont val="Arial Narrow"/>
        <family val="2"/>
      </rPr>
      <t>No se encuentra evidencia para validar la información</t>
    </r>
  </si>
  <si>
    <r>
      <rPr>
        <b/>
        <sz val="11"/>
        <color theme="1"/>
        <rFont val="Arial Narrow"/>
        <family val="2"/>
      </rPr>
      <t xml:space="preserve">GTEA: </t>
    </r>
    <r>
      <rPr>
        <sz val="11"/>
        <color theme="1"/>
        <rFont val="Arial Narrow"/>
        <family val="2"/>
      </rPr>
      <t>19/04/2023</t>
    </r>
  </si>
  <si>
    <r>
      <rPr>
        <b/>
        <sz val="11"/>
        <color theme="1"/>
        <rFont val="Arial Narrow"/>
        <family val="2"/>
      </rPr>
      <t>GTEA:</t>
    </r>
    <r>
      <rPr>
        <sz val="11"/>
        <color theme="1"/>
        <rFont val="Arial Narrow"/>
        <family val="2"/>
      </rPr>
      <t xml:space="preserve"> 19/04/2023</t>
    </r>
  </si>
  <si>
    <r>
      <rPr>
        <b/>
        <sz val="11"/>
        <color theme="1"/>
        <rFont val="Arial Narrow"/>
        <family val="2"/>
      </rPr>
      <t>GTEA:</t>
    </r>
    <r>
      <rPr>
        <sz val="11"/>
        <color theme="1"/>
        <rFont val="Arial Narrow"/>
        <family val="2"/>
      </rPr>
      <t xml:space="preserve"> Se anexa evidencia de asignacion de los trámites ambientales desde la Coordinación del grupo a los técnicos asignados.</t>
    </r>
  </si>
  <si>
    <r>
      <rPr>
        <b/>
        <sz val="11"/>
        <color theme="1"/>
        <rFont val="Arial Narrow"/>
        <family val="2"/>
      </rPr>
      <t xml:space="preserve">GTEA: </t>
    </r>
    <r>
      <rPr>
        <sz val="11"/>
        <color theme="1"/>
        <rFont val="Arial Narrow"/>
        <family val="2"/>
      </rPr>
      <t>15%</t>
    </r>
  </si>
  <si>
    <r>
      <rPr>
        <b/>
        <sz val="11"/>
        <color theme="1"/>
        <rFont val="Arial Narrow"/>
        <family val="2"/>
      </rPr>
      <t xml:space="preserve">GTEA: </t>
    </r>
    <r>
      <rPr>
        <sz val="11"/>
        <color theme="1"/>
        <rFont val="Arial Narrow"/>
        <family val="2"/>
      </rPr>
      <t>0%</t>
    </r>
  </si>
  <si>
    <r>
      <rPr>
        <b/>
        <sz val="11"/>
        <color theme="1"/>
        <rFont val="Arial Narrow"/>
        <family val="2"/>
      </rPr>
      <t>GTEA:</t>
    </r>
    <r>
      <rPr>
        <sz val="11"/>
        <color theme="1"/>
        <rFont val="Arial Narrow"/>
        <family val="2"/>
      </rPr>
      <t xml:space="preserve"> Se reportará la sensibilización en el siguiente monitoreo.</t>
    </r>
  </si>
  <si>
    <t xml:space="preserve">DTAO: En presente periodo se han elaborado los impulsos  de las investigaciones sancionatorias ambientales  en el ámbito de sus competencias y acorde a la Ley 1333 de 2009 y la resolución 476 del 28 de diciembre de 2012 -para dos procesos del PNN Los Nevados.
Evidencias:
AUTO 002  DE 2023 APERTURA DE PROCESO PROBATORIO DTAO JUR 16.4.001 2020 PNN NEVADOS.
AUTO 001 DE 2023 TRASLADO PARA ALEGATOS DE CONCLUSIÓN DTAO-JUR 16.4.003 de 2017-PNN LOS NEVADOS.
DTPA: El responsable de la DTPA, elabora el reporte de impulso procesal y lo comunica a la procuraduria. Evidencias: 01 correo remite Oficio comunica auto 006 de 2023  inicio a procuradora Exp 009 de 2018, 01 Oficio comunica auto inicio a procuradora, 02 correo remite Oficio que comunica auto 004 de 2023 a procuradora, 02 Oficio comunica auto 004 de 2023 inicio investig a procuradora, 03 correo remite Oficio que comunica auto 007 de 2023 a procuradora, 03 Oficio comunica auto 007 de 2023 inicio investig a procuradora, 04 Oficio comunica auto 024 de 2023 inicio investig a procuradora, 05 Correo de rta Actuaciones Exp 005 de 2016 - Mario Jinete y otro, y 05 Respuesta a solicitud de informacion Exp 005 de 2016 - Mario Jinete firmada.
DTAM: Se elaboró Oficio a la procurduria Radicado No 20235050000081 de fecha 10-03-2023 informando sobre respuesta denuncia para activar sancionatorio radicación Procuraduría 6 Judicial II Agraria y Ambiental No 0389 del 16 de febrero de 2023 SIGDEA E-2023-085564  (Anexo oficio y constancia de envio) .
Se elaboró oficio Radicado No 20235050000061 de fecha 10-03-2023 haciendo Solicitud informacion Policia Nacional para activar sancionatorio ( Anexo oficio y constancia de envio).
Anexo 1 orfeo20235050000081a procurduria informando sobre respuesta denuncia para activar sancionatorio
Anexo 2 Solicitud informacion Policia Nal para activar sancionatorio Radicado No 20235050000061
Anexo 3Constancia envio oficio 20235050000061 a la policia Solicitud de informacion
Anexo 4 Constancia de envio oficio Radicado No 20235050000081 dirigido a la procuraduria.
Anwxo 5 Comunicación autos indagación Preliminar e imposición de Medida Preventiva PNN La Paya
Anexo 6 Respuesta a oficio PGN N. 80. Radicado PNN 20234600015512
URL: https://drive.google.com/drive/u/0/folders/1P4OFaPTnIAXzNlGPRYMNuRPA_ceB64hR
DTAN: Para el primer cuatriemstre de 2023 no se ha dado tramite o se han adelantado procesos sancionaotrios, no se ha dado impulso a los porcesos sancionatorios que tiene a cargo la DTAN. NOTA: No se adjuntan evidencias.
DTOR: Mediante los actos administrativos relacionados la DTOR procedió a dar el impulso jurídico conforme lo establecido en la Ley 1333/2009 en concordancia con la Ley 1437/2011 ( traslado de alegatos de conclusión). Para los actos administrativos que requieren publicación en la gaceta ambiental. Se proyectaron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t>
  </si>
  <si>
    <t>DTAO: X
DTPA: X
DTAM: X
DTAN: X
DTOR: X</t>
  </si>
  <si>
    <t xml:space="preserve">DTAO: No se generan alertas ya que se esta ejecutando el control, dando los impulsos a los procesos sancionatorios 
DTPA: No argumenta
DTAM: No se requierre generar alerta debido a que la DT aplica los controles establecidos.
DTAN: No se generan alertas ya que se esta ejecutando el control, dando los impulsos a los procesos sancionatorios
DTOR: No se generan alertas ya que se esta ejecutando el control, dando los impulsos a los procesos sancionatorios
</t>
  </si>
  <si>
    <t>DTAO:X
DTPA: X
DTAM: X
DTAN: X
DTOR: X</t>
  </si>
  <si>
    <t>DTAO: No se ha materializado el riesgo, se aplican los controles 
DTPA: No argumenta
DTAM: No se ha materializado el riesgo, se aplican los controles
DTAN: No se ha materializado el riesgo, se aplican los controles
DTOR: No se ha materializado el riesgo, se aplican los controles</t>
  </si>
  <si>
    <t>DTAO: X
DTPA: X
DTAM: X
DTOR: X
DTCA: X
DTAN: X</t>
  </si>
  <si>
    <t>No es posible emitir alertas de si se presenta una posible dilación o extralimitación en el accionar juridico de los procesos, ya que este control fue establecido a partir de una iniciativa de oportunidad de mejora, que no tiene el alcance de establecer una dilacion o extralimitación, además de estar siendo validado por un profesional técnico y no jurídico como correspondería de acuerdo a la naturalezal control y la idoneidad del personal validador.</t>
  </si>
  <si>
    <r>
      <rPr>
        <b/>
        <sz val="11"/>
        <color theme="1"/>
        <rFont val="Arial Narrow"/>
        <family val="2"/>
      </rPr>
      <t xml:space="preserve">DTAO: </t>
    </r>
    <r>
      <rPr>
        <sz val="11"/>
        <color theme="1"/>
        <rFont val="Arial Narrow"/>
        <family val="2"/>
      </rPr>
      <t xml:space="preserve">27/03/2023
</t>
    </r>
    <r>
      <rPr>
        <b/>
        <sz val="11"/>
        <color theme="1"/>
        <rFont val="Arial Narrow"/>
        <family val="2"/>
      </rPr>
      <t>DTPA:</t>
    </r>
    <r>
      <rPr>
        <sz val="11"/>
        <color theme="1"/>
        <rFont val="Arial Narrow"/>
        <family val="2"/>
      </rPr>
      <t xml:space="preserve"> 11/04/2023 
</t>
    </r>
    <r>
      <rPr>
        <b/>
        <sz val="11"/>
        <color theme="1"/>
        <rFont val="Arial Narrow"/>
        <family val="2"/>
      </rPr>
      <t xml:space="preserve">DTAM: </t>
    </r>
    <r>
      <rPr>
        <sz val="11"/>
        <color theme="1"/>
        <rFont val="Arial Narrow"/>
        <family val="2"/>
      </rPr>
      <t xml:space="preserve">30/03/2023
</t>
    </r>
    <r>
      <rPr>
        <b/>
        <sz val="11"/>
        <color theme="1"/>
        <rFont val="Arial Narrow"/>
        <family val="2"/>
      </rPr>
      <t xml:space="preserve">DTAN: </t>
    </r>
    <r>
      <rPr>
        <sz val="11"/>
        <color theme="1"/>
        <rFont val="Arial Narrow"/>
        <family val="2"/>
      </rPr>
      <t xml:space="preserve">27/03/2023 
</t>
    </r>
    <r>
      <rPr>
        <b/>
        <sz val="11"/>
        <color theme="1"/>
        <rFont val="Arial Narrow"/>
        <family val="2"/>
      </rPr>
      <t>DTOR:</t>
    </r>
    <r>
      <rPr>
        <sz val="11"/>
        <color theme="1"/>
        <rFont val="Arial Narrow"/>
        <family val="2"/>
      </rPr>
      <t xml:space="preserve"> 27/03/2023
DTCA:
</t>
    </r>
  </si>
  <si>
    <t>DTAO: En este periodo no se presentaron procesos sancionatorios nuevos, se realizó el impulso de dos procesos sancionatorios del PNN los Nevados los cuales se publican en la gaceta ofciona de PNNC se adjunta print. Evidencias: Captura web_27-3-2023_17429_www.parquesnacionales.gov.co
DTPA: Para el trimestre monitoreado, se realizan 28 actos de impulso procesal, los cuales son gestionados desde el sistema documental ORFEO. Evidencias: Auto 001 de 16 Ene 2023, Auto 002 de 18 ene 2023, Auto 003 de 18 ene 2023, Auto 004 de 27 ene 2023, Auto 005 de 6 Feb 2023, Auto 006 de 6 Feb 2023, Auto 007 de 9 Feb 2023, Auto 008 de 14 Feb 2023, Auto 009 de 14 Feb 2023, Auto 010 de 15 Feb 2023, Auto 011 de 20 Feb  2023, Auto 012 de 21 Feb 2023, Auto 013 de 13 Feb 2023, Auto 014 de 24 Feb 2023, Auto 015 de 28 Feb 2023, Auto 016 de 27 Feb 2023, Auto 017 de 27 Feb 2023, Auto 018 de 27 Feb 2023, Auto 019 de 2 Marzo 2023, Auto 020 de 8 Marzo 2023, Auto 021 de 23 Marzo 2023, Auto 022 de 9 Marzo 2023, Auto 023 de 16 Marzo 2023, Auto 024 de 16 Marzo 2023, Auto 025 de 25 Marzo 2023, Auto 026 de 17 Marzo 2023, Auto 027 de 23 Marzo 2023 y Res 20237580000025 de 2023.
DTAM: Se adjunta reporte transaccional del gestor Documental Orfeo del periodo a reportar, del primer cuatrimestre de 2023. Anexo 1 transaccional Orfeos URL: https://drive.google.com/drive/u/0/folders/1JDOFuI6atPHSH78PPD3dwXoopYkUYc-K
DTAN: Para el primer cuatrimestred e2023 la direccion territorial no adelanto procesos sancionatorios y asi mimso no se dio impulso  alos procesos sancionatorios a cargo de la Direccion Territorial Andes Nororientales. NOTA: No se adjuntan evidencias.
DTOR: De acuerdo con el procedimiento establecido en la Ley 1333/2009, el grupo juridico de la Dirección Territorial, proyecto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DTCA: No reportó</t>
  </si>
  <si>
    <t>DTAO: 13,33%
DTPA: 13,3%
DTAM: 13,3%
DTAN: 0%
DTOR: 13,3%</t>
  </si>
  <si>
    <t xml:space="preserve">GTEA: Se adjunta evidencia del orfeo con los trámites asignados respectoa a abogado sancionatorios. </t>
  </si>
  <si>
    <t>SGM-GTEA: 13,33%</t>
  </si>
  <si>
    <t>(SGM-GTEA: 12/04/2023)
(DTAO:  27/03/2023)
(DTPA: 31/03/2023)
(DTAM: 30/03/2023)
(DTAN: 27/03/2023)
(DTOR: 27/03/2023)</t>
  </si>
  <si>
    <t>SGM-GTEA: Para este periodo  no se tienen programadas Jornadas de capacitacion sobre la normativa y/o procedimientos sancionatorios con el equipo de trabajo de las DT´s. Dichas jornadas se programaran para el tercer trimestre de la presente vigencia  . Evidencias: N/A
DTAO: Para este periodo  no se tienen programadas Jornadas de capacitacion obre la normativa y/o procedimientos aplicables a la temática sancionatorio con el equipo de trabajo de la DTAO y AP; Se programaran para el proximo trimestre. Evidencias: N/A
DTPA: A la fecha no se han desarrollado acciones de socialización del procedimiento al equipo de trabajo sobre la normativa y/o procedimientos aplicables a la temática sancionatorio; se tiene programado para ejecutar en el segundo y tercer trimestre del año.
DTAM: Se rtiene previsto para el segundo cuatrimestre realziar lacapacitación con los equipos de la Dirección Territorial.
DTAN: a actvidad se encuentra programada para realizar despues del segundo cuatrimetre de 2023, logrando  socializar el tema a los nuevos contratistas y funcionarios que en la actualidad no se encuentran vinculados. NOTA: No se adjunta evidencias.
DTOR: En el  periodo de reporte, se realizó la capacitación y sensibilización sobre el proceso sancionatorio ambiental Ley 1333/2009, y formas de notificación Ley 1437-2011. (Anexo5).
DTCA: Sin reporte</t>
  </si>
  <si>
    <t xml:space="preserve">(SGM-GTEA: 0%)
(DTAO: 0%)
(DTPA: 0%)
DTAM: 0%)
(DTAN: 0%)
(DTOR: 16,6%)
</t>
  </si>
  <si>
    <t>PNN Churumbelos: X
SF PM  Orito: X
PNN Alto 
Fragua: X
PNN Cahuinarí: X
PNN Chiribiquete: X
RNN Puinawai: X
RNN Nukak: X
PNN Yaigojé Apaporis: X
PNN Amacayacu: X
PNN Río Puré: X</t>
  </si>
  <si>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Se generaron alertas a travésde la formulacion de planesde mejoramiento por control y autocontrol.
RNN Nukak: Se genera reunión con DTAM y se manifiesta la carencia del recurso humano para la relaización de las actividades
PNN Yaigojé Apaporis: No se requierre generar alerta debido a que el área protegida aplica los controles establecidos.
PNN Amacayacu: no se equierre generar alerta debido a que el área protegida aplica los controles establecidos
PNN Río Puré: no se genera alerta pues el area protegida aplica los controles establecidos
PNN La Paya: no reporta.</t>
  </si>
  <si>
    <t>PNN Churumbelos: X
SF PM  Orito: X
PNN Alto Fragua: X
PNN Cahuinarí: X
PNN Chiribiquete: X
RNN Puinawai: X
RNN Nukak: X
PNN Yaigojé Apaporis: X
PNN Amacayacu: X
PNN Río Puré: X</t>
  </si>
  <si>
    <t>PNN Churumbelos: 24/03/2023.
SF PM  Orito: 27/03/2023
PNN Alto Fragua:  27/03/2023
PNN Cahuinarí: 30/03/2023
PNN Chiribiquete: 30/03/2023
RNN Puinawai: 30/03/2023
RNN Nukak: 27/03/2023
PNN Yaigojé Apaporis: 31/03/2023
PNN Amacayacu: 30/03/2023
PNN Río Puré: 30/03/2023
PNN La Paya: no reporta.</t>
  </si>
  <si>
    <t>PNN Churumbelos: el área protegida mediante correo con nombre "Patrullajes primer periodo para revisión" del 10 de marzo de 2023 envió a DTAM dos patrullajes de recorridos PVC para revisión. Anexo 1. Correo Patrullajes primer periodo para revisión. Desde DTAM se envía al área protegida correo con DATO OFICIAL PARA META INDICADOR 18 con fecha del 23 de marzo 2023. Anexo 2. Correo Reporte PAA primer trimestre y Proyectos de Inversión.
SF PM Orito: El área protegida ha realizado el reporte respectivo a la DTAM, que después de su revisión ha sido remitido a NC, de quienes se recibió un correo de aprobación de respuesta.
Anexo 1_Correo de aprobación de los recorridos reportados _ Reporte PAA primer trimestre.
PNN Alto Fragua: de acuerdo a información generada desde el área, desde la DTAM se remite a nivel central información para la validación de datos del primer trimestre - indicador 18 "% área en presión cubierta recorridos vigilancia PNN AFIW" (Anexo_1_Correo DTAM_Central_validacion y Anexo_2_Mapa).  Así mismo, se recibe correo con consolidado antes de validación (Anexo_3_Correo consolidado y Anexo_4 Reporte avance). 
PNN Cahuinarí: Se adjunta  correo para validación, datos de primer trimestre para indicador 18 % área en presión cubierta recorridos vigilancia PNN Cahuinari. Anexo 1 correo validación datos indicador 18 % .
PNN Chiribiquete: Los controles se aplican de acuerdo al lineamiento institucional establecido, el AP realiza recorridos de PVC los cuales son sistematizados en la plataforma SICO SMART para el registro y seguimiento de las presiones antrópicas y naturales y el 18 de marzo 2023 mediante correo electrónico se envía a la DTAM el informe sistematizado en la plataforma Sico Smart con los recorridos realizados en el primer trimestre 2023.
Anexo 1. Correo - Informe Sico Smart primer trimestre
RNN Puinawai: Para este 1er cuatrimestre la Reserva se encuentra realizando el proceso de contratación del profesional que desarrollara el tema de PVC. 
RNN Nukak: El área protegida no cuenta con el personal idóneo contratado para realizar el respectivo reporte SMART, por tal motivo, no se ejecuta el reporte Smart correspondiente al primer trimestre. Se hace reunión con SIG DTAM para abordar el tema  del primer reporte trimestral Sico smart con el fin de que se ejecuten las acciones y reporte para el Segundo trimestre. se adjunta evidencia de la reunión con la DTAM. Anexo 1. Lista-de Asistencia_Apoyo_Reporte_SMART_RNN_Nukak.
PNN Yaigojé Apaporis: Se realizan dos recorridos en este periodo, validados por DT - NC. Anexo 1 pYAP_000088, Anexo 2 pYAP_000089, Anexo 3 validación datos indicador 18 % área en presión cubierta recorridos vigilancia PNN Yaigoje TRIM 01 2023. 
PNN Amacayacu: el área protegida ha realizado el reporte respectivo a la DTAM, que después de su revisión ha sido remitido a NC, de quienes se recibió un correo de aprobación de respuesta. Anexo 1_Correo de aprobación de los recorridos reportados.- Reporte PAA .
PNN Río Puré: el área protegida remitido la información a la profesional de la DTAM y el remitió al nivel central que ya valido el indicador. Anexo 1 Correo de PNN Envío para validación datos indicador 18 % área en presión cubierta recorridos vigilancia PNN Rio Pure TRIM 01 2023.
PNN La Paya: no reporta.</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</si>
  <si>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La Unidad de Decisión no programó avances al respecto para el periodo reportado
PNN Yaigojé Apaporis: El monitoreo y los soportes suministrados, son conformes a la descripción del mapa de riesgos, denotando un adecuado seguimiento
PNN Amacayacu: El monitoreo y los soportes suministrados, son conformes a la descripción del mapa de riesgos, denotando un adecuado seguimiento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</si>
  <si>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t>PNN La Paya: X</t>
  </si>
  <si>
    <t>PNN Churumbelos: X
SF PM  Orito: X
PNN Alto Fragua: X
PNN Cahuinarí: X
PNN Chiribiquete: X
PNN Yaigojé Apaporis: X
PNN Amacayacu: X
PNN Río Puré: X</t>
  </si>
  <si>
    <t>RNN Puinawai: X
RNN Nukak: X
PNN La Paya: X</t>
  </si>
  <si>
    <t>PNN Churumbelos: 24/03/2023
SF PM  Orito: 27/03/2023
PNN Alto Fragua: 27/03/2023
PNN Cahuinarí: 30/03/2023
PNN Chiribiquete: 30/03/2023
RNN Puinawai: 30/03/2023
RNN Nukak: 23/03/2023
PNN Yaigojé Apaporis: 31/03/2023
PNN Amacayacu: 30/03/2023
PNN Río Puré: 30/03/2023
PNN La Paya:</t>
  </si>
  <si>
    <t>PNN Churumbelos: 16.6 % 
SF PM  Orito: 16,6%
PNN Alto Fragua: 16,6%
PNN Cahuinarí: 0%
PNN Chiribiquete: 16,6%
RNN Puinawai: 0%
RNN Nukk: 0%
PNN Yaigojé Apaporis: 0%
PNN Amacayacu: 16,6 %
PNN Río Puré: 16.6%
PNN La Paya: 0%</t>
  </si>
  <si>
    <t>"PNN Churumbelos: X
SF PM  Orito: X
PNN Alto Fragua: X
PNN Cahuinarí: X
PNN Chiribiquete: X
RNN Puinawai: X
RNN Nukak: X
PNN Yaigojé Apaporis: X
PNN Amacayacu: X
PNN Río Puré: X"</t>
  </si>
  <si>
    <t>PNN Paramillo: EL AP no cuenta con el informe de PVC teniendo en cuenta los retrasos en la contratación del personal encargado.
PNN Tayrona: Para el periodo comprendido entre el 1ro de diciembre de 2022 al 28 de febrero de 2023, desde el Parque Nacional Natural Tayrona se desarrollan actividades relacionadas con la autoridad ambiental a través de la Prevención, Vigilancia y Control, en este periodo se programaron 307 recorridos, Con esto atendiendo situaciones de manejo relacionadas con presiones alrededor del turismo, infracciones ambientales como el ingreso de plástico de un solo uso, infraestructuras, entre otras. Con lo relacionado con la implementación de la herramienta SMART y su proceso de ajuste y actualización con referencia a las necesidades del área protegida, el Parque adelantó la incorporación de la última actualización en los diferentes dispositivos de los operarios en campo, incluyendo dentro del modelo de datos la presencia de la presencia de perros y gatos, como también otras 16 ajustes relacionadas con evidencias de las 18 presiones estandarizadas por Parques Nacionales. Se evidencia la necesidad del aumento de personal capacitado para el desarrollo de recorridos marinos, para cubrir franjas que actualmente no se recorren. 
Evidencia: Informe general PVC - trimestre 2023
Evidencia: remisión de reporte recorrido PVC - Trimestre 2023.
SFF CGSM: Según requerimientos y compromisos del AP, se entrega  INFORME TRIMESTRAL RECORRIDOS DE PVC, Plantilla_Trimestral PVC SFF CGSM - SMART 10-11-2022---10-03-2023.pdf, donde se entrega la relación de 36 recorridos efectuados en el primer trimestre del 2023, Acuático 19, Terrestre 17. En los siguientes sectores del SFFCGSM: Aguas Vivas Acuatico 7, Condazo Terrestre 17 y Nueva Venecia Acuatico 12
SFF CORCHAL: Durante la última parte de la vigencia 2022, en el periodo comprendido entre noviembre y diciembre se realizaron Doce (12) recorridos acuáticos, y en el primer trimestre de la actual vigencia 2023, a corte 21 de marzo, se realizaron un total de Catorce (14) recorridos acuáticos, para un gran total de veintiséis (26) recorridos acuáticos, en los diferentes sectores del Santuario, por la ruta del Sector Manglar, Sector Corcho, Sector Chauna y sector Cenagoso. Se originaron 58 observaciones en el sector Manglar; 42 en el sector Corcho; 21 en el sector Cenagoso; 14 en el sector Chauna y 5 en el Perimetral. 
OLD Providence: EL AP no cuenta con el informe de PVC teniendo en cuenta los retrasos en la contratación del personal encargado.
VIPIS: Vigilancia y Control; ejecutados entre el período 11 de noviembre de 2022 al 24 de marzo de 2023 en sectores y rutas establecidas al interior del Área Protegida: En el sector occidental se realizaron en total 15 recorridos de los cuales todos fueron interinstitucionales con el apoyo de la Policía de Carabineros en las rutas número 1, 4, 5, y 9 orientados a la prevención de presiones (Incendios forestales), monitoreo del VOC Bosque de manglar y actividades de educación ambiental. En el sector carretera se realizaron en total 8 recorridos utilizando la ruta 9 orientados a Prevención, Vigilancia y Control, monitoreo de presiones (Fauna atropellada) y para el monitoreo de variables ambientales en la estación de monitoreo del VOC Bosque de manglar Puerto. En el sector sur se realizó 1 recorrido con el objetivo de visitar los polígonos de restauración ecológica.
CRSB: primer trimestre de 2023. Referente al reporte de las actas únicas de trafico de fauna y flora, se informa que, durante el primer trimestre de 2023, no se realizaron, ni se diligenciaron. Se tramito permiso para la reparación de infraestructura existente en el PNNCRSB solicitud para Reparación, reposición y mejora de infraestructura en el PNNCRSB; Elaboración de concepto técnico de obras en jurisdicción del PNNCRSB, frente al Bien Baldío denominado Isla Punta Brava, para viabilidad o no de las mismas, según AUTO No: 1005 DEL 07 DE DICIEMBRE DE 2022 “POR EL CUAL SE INICIA UN TRÁMITE ADMINISTRATIVO AMBIENTAL SOLICITADO POR EL SEÑOR JOSE VICENTE MOGOLLÓN VELEZ Y SE ADOPTAN OTRAS DETERMINACIONES”. Concepto técnico N° 20236660000416.
OTRAS SOLICITUDES: Por medio del memorando N° 20216660000902 del 05 de octubre de 2021, el señor NICOLLA SANDOVAL MINERVINI - Representante Legal Sandara S.A.S del Predio Isla Capri. 
Finalmente, referente al tema de señalización náutica del PNNCRSB, se ha dado cumplimiento al plan de trabajo liderado por FONTUR para dar continuidad mediante los seguimientos semanales mediante reunión virtual en el marco de la implementación del proyecto “Ordenamiento Ecoturístico Mediante la Instalación de Sistema de Señalización para Delimitación y Protección (Canales de Navegación Públicos de Acceso a Playita de Cholón y playa blanca, Zona de Bañistas, de Amarre de Embarcaciones, Deportes Náuticos a no Motor y Fondeo de Veleros)”. De igual manera, se continuado avanzando con la señalización de Playa Blanca financiada por KFW. Así mismo, se han asistido a dos jornadas de trabajo para ajustar el proyecto de señalización de Cholón.
PNN CPRO: Descripción Acción 1: Por motivo de la presencia del fenómeno climático de “Mar de Leva”, que se presenta todos los años en el Caribe Colombiano, durante los meses de diciembre, enero, febrero y marzo, no se programa los recorridos trimestrales de PVC, para el área protegida que es 100% marina y no posee territorios insulares, además se encuentra a 32 km de la línea costera más cerca, que corresponde a la península de Barú (Cartagena - Bolívar), por lo tanto no se diligencia el formato AAMB-Fo-25, para el primer trimestre del año en curso.
Limitaciones. Por motivo de la contratación tardía de contratistas durante el primer trimestre del año 2023, no hay un avance significativo, además el PNN Corales de Profundidad, desde la fecha de su creación según la Resolucion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Descripción Acción 2: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Anexo 1. Lista_Asist_Guardacostas_Coveñas_PNNC_21_03_2023 
Anexo 2. Lista_Asist_Capitania_Puerto_Coveñas_PNNC_21_03_2023
Se realizó reunión el día 21 y 22 de marzo de 2023, en Santiago de Tolú (Sucre), con el Comité de Pescadores Artesanales Afrodescendientes del Golfo de Morrosquillo y Zona de Influencia (COPENSAR), y la Asociación Afrocolombiana de Pescadores con Cordel (APESCORDEL), en donde se hizo la presentación del área protegida, se habló de las problemáticas de la pesca ilegal en el Golfo de Morrosquillo y zona de influencia, información biocultural del recurso pesquero. También se hizo acercamiento con la Autoridad Nacional de Acuicultura y Pesca (AUNAP), para conocer el estado del proceso de ordenación pesquera, en el Golfo de Morrosquillo, el cual agrupa a 8 municipios costeros de los departamentos de Sucre y Córdoba. Entre los compromisos pactados, se tiene realizar un pre muestreo de las especies ícticas de importancia comercial, con las dos asociaciones de pescadores, documentar la información biocultural de los recursos hidrobiológico marinos, realizar charlas de educación ambiental, participar en el proceso de ordenación pesquera y en el Comité Técnico que lidera la AUNAP, enviar acto administrativo del inicio del proceso de ordenación pesquera, el área protegida enviar información secundaria relativa al recurso pesquero. Anexo 3. Lista_Asist_AUNAP_Pescadores_PNNC_22_03_2023
Se participó en reunión con Nivel Central y WSC, para socializar el acompañamiento de acciones de vigilancia con la plataforma satelital Skylight para las áreas protegidas marinas y costeras de PNNC. Anexo 4. Lista_asist_Skylight_PNNC_22_03_2023
El área protegida no cuenta con un profesional para Prevención, Vigilancia y Control (PVC), ni con un copiloto para la embarcación Ellisella, para los recorridos marinos oceánicos, para ello se viene gestionando su contratación, con recursos adicionales del Impuesto al Carbono. Limitaciones. Por motivo de la contratación tardía de contratistas durante el primer trimestre del año 2023, no hay un avance significativo,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Mediante correo del 20 de marzo, se remitió a la DTCA el backup del SicoSmart, con los registros de PVC del 17 de noviembre del 2022 hasta el 15 de marzo del 2023, (Anexo 1. Backup Sico Smart SFF-Col Trim 2023) para la validación de los patrullajes realizados en las rutas de PVC y el cálculo del área bajo presión visibilizada en el trimestre.
PNN Macuira: En el marco del ejercicio de la autoridad ambiental, el PNN de Macuira para el primer trimestre de 2023 se registraron 21 recorridos de PVC desarrollados en los 4 sectores de manejo del Parque (Anuwapa’a, Kajashiwo’u, Tawaira y Siapana), básicamente durante estos patrullajes se observaron presiones asociadas con eventos de erosión hídrica ocasionada por las aguas de escorrentías generadas durante las fuertes precipitaciones que se presentaron durante la temporada pasada, no obstante ya se empiezan a observar signos de estrés hídricos debido a la disminución de los niveles de agua de las fuentes hídricas y al aumento gradual de la temperatura a medida que se acentúa la temporada seca. También se registraron observaciones asociadas con la presencia de ganadería bovina y ovino-caprina principalmente, así como también se registraron avistamientos de fauna y cambios en los estados fenológicos de las especies de flora presentes. 
Es importante mencionar que el AP es 100% traslapada con más de 50 territorios claniles de indígenas wayuu, lo cual tiene un manejo conjunto como se estipula en el documento único de manejo, denominado Régimen Especial de Manejo - REM. Se describe esta particularidad debido a que ancestralmente las comunidades dentro de su acervo cultural adoptaron la ganadería caprina, ovina y bovina, como representación de su estatus dentro de la familia, es decir hace parte del patrimonio de la familia. Por tal razón se emplean acciones conjuntas para proteger las zonas de suso sostenible e intangibles del área protegida. Anexo como evidencia: formato_ejecucion_recorridos_000007.doc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Sierra: El PNN SNSM registró los recorridos efectuados en el periodo de enero a marzo de 2023 en la herramienta SICOSMART, se generó el Informe Trimestral de Recorridos de PVC que arroja la herramienta y se remitió a la DTCA para verificación y validación. En este informe, junto al de Implementación de PVC, se reportaron las presiones identificadas en los recorridos. Con fecha 27 de marzo de 2023 no se ha recibido el correo con la aprobación de los registros validados, por parte del profesional orientador de PVC de la DTCA. Evidencia: 1. Plantilla_Informe_General_Sico_630_000003 (ITRIM 2023) y 2. Soporte de envío del Informe de recorridos de PVC ITRIM.
SF Acandi: EL AP no cuenta con el informe de PVC teniendo en cuenta los retrasos en la contratación del personal encargado.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 DTCA reporta el indicador validado de recorridos en smart a través del enlace: https://drive.google.com/file/d/1Km5rUVIhxGFJG9oPa-Ru9gOpr6dgewa9/view?usp=share_link</t>
  </si>
  <si>
    <r>
      <rPr>
        <sz val="10"/>
        <color theme="1"/>
        <rFont val="Arial Narrow"/>
        <family val="2"/>
      </rPr>
      <t xml:space="preserve">Las evidencias de las Ap se encuentran en el siguiente enlace: </t>
    </r>
    <r>
      <rPr>
        <u/>
        <sz val="10"/>
        <color rgb="FF1155CC"/>
        <rFont val="Arial Narrow"/>
        <family val="2"/>
      </rPr>
      <t>https://drive.google.com/drive/folders/1AmjaXfWs7i6_JKUY4dd_XYO8wAI7EtPN?usp=sharing</t>
    </r>
  </si>
  <si>
    <t>Paramillo: El avance descriptivo está incompleto o no se evidencia, sin embargo, si se anexan los soportes correspondientes a lo programado.
Tayrona: El avance descriptivo está incompleto o no se evidencia, sin embargo, si se anexan los soportes correspondientes a lo programado
SFF CGSM: El avance descriptivo está incompleto o no se evidencia, sin embargo, si se anexan los soportes correspondientes a lo programado
SFF Corchal: El avance descriptivo está incompleto o no se evidencia, sin embargo, si se anexan los soportes correspondientes a lo programado
Old Providence: El avance descriptivo está incompleto o no se evidencia, sin embargo, si se anexan los soportes correspondientes a lo programado
VIPIS: El avance descriptivo está incompleto o no se evidencia, sin embargo, si se anexan los soportes correspondientes a lo programado
CRSB: El avance descriptivo está incompleto o no se evidencia, sin embargo, si se anexan los soportes correspondientes a lo programado
CPRO: El avance descriptivo está incompleto o no se evidencia, sin embargo, si se anexan los soportes correspondientes a lo programado
SFF Colorados: El avance descriptivo está incompleto o no se evidencia, sin embargo, si se anexan los soportes correspondientes a lo programado
PNN Macuira: El avance descriptivo está incompleto o no se evidencia, sin embargo, si se anexan los soportes correspondientes a lo programado
SFF Flamencos: El avance descriptivo está incompleto o no se evidencia, sin embargo, si se anexan los soportes correspondientes a lo programado
PNN SNSM: El avance descriptivo está incompleto o no se evidencia, sin embargo, si se anexan los soportes correspondientes a lo programado
SFF Acandí: El avance descriptivo está incompleto o no se evidencia, sin embargo, si se anexan los soportes correspondientes a lo programado
PNN Bahía Portete: El avance descriptivo está incompleto o no se evidencia, sin embargo, si se anexan los soportes correspondientes a lo programado</t>
  </si>
  <si>
    <t>DTAN: Las áreas protegidas de la DTAN informan mediane correo electrónico los registros de las presiones reportadas en los recorridos de PVC. Se adjunta los correos electrónicos enviados por cada una de las AP de la DTAN.  
Anexos:
SFF Iguaque: Reporte_PVC_Igua_1T_2023_
SFF Guanenta: Reporte_PVC_Gua_1T_2023
PNN Tama: Reporte_PVC_Tam_1T
PNN serranía de los Yariguies: Reporte_PVC_SYA_1T_2023
PNN Pisba: Reporte_PVC_SYA_1T_2023
PNN Cocuy: Reporte_PVC_Coc_1T_2023
PNN Catatumbo: Reporte_PVC_Cat_1T  
PNN Estoraques: NO REPROTA.</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</si>
  <si>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</si>
  <si>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CATATUMBO BARI: X
PNN COCUY: X
SFF GUANENTA ALTO RIO FONCE: X
SFF IGUAQUE: X
PNN PISBA: X
PNN SERRANIA YARIGUIES: X
PNN TAMA: X
ANU ESTORAQUE: X</t>
  </si>
  <si>
    <t>ANU ESTORAQUE: X</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</si>
  <si>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informa acciones externas que no permiten ejecutar lo programado.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</si>
  <si>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 xml:space="preserve">PNN MACARENA: Se reporta para este periodo avances de los recorridos realizados a la fecha de este reporte como parte de las acciones realizadas dentro de la línea de PVC. Anexo 1. Correo_Aprob_in_trimPVC_DTOR, Anexo 2. Inf_PVC_trim_I_2023_pnnMac. 
PNN TUPARRO: Se reporta para este periodo avances de los recorridos realizados a la fecha de este reporte como parte de las acciones realizadas dentro de la línea de PVC. Anexo 1. Correo_Validacion_DTOR, Anexo 2. Inf_PVC_trim_I_2023_Tup.
DNMI CINARUCO: Los recorridos de PVC se realizan por parte del área protegida, no obstante al no tener claridad aún sobre las presiones  que aplican para los DNMI y cómo se consolidan en los correspondiente reportes y en el formato 38, aun no se remiten a la DTOR para su validación. Adicionalmente al no contar con el protocolo de PVC formulado estos no están sujetos aún a un instrumento de planeación. Se espera que para los próximos trimestres avanzar junto a los diferentes niveles de PNNC en la formulación del respectivo protocolo de PVC. Anexo 2 reunion equipo presion_acción
PNN TINIGUA: Durante el periodo de reporte se realizó un recorrido de PVC en el cual no se identificaron presiones, este recorrido se sistematizó en SicoSmart, adicionalmente, se solicitó el apoyo  al equipo SIG de la DTOR para generar visibilidad, sin embargo, esta información no ha sido validada por nivel central, el informe se remitió para revisión a la DTOR. Anexo 1. Correo_Infor_PVC_Trim_I, Anexo 2. Inf_PVC_Trim_I_2023, Anexo 3.Informe_SicoSmart_Trim_I.
PNN SUMAPAZ: El 16 de marzo se remite a la DTOR los soportes de recorridos generados por la plataforma SMART para la respectiva revisión, y el 24 de marzo la DTOR remite al Grupo de Sistemas de Información de Nivel Central los soportes para su verificación y validación. Evidencia: Anexo_1_Correos-solicitud-validación, Anexo 2 Correo-aprob-reportpvcDTOR-Itrim. Anexo_3_Infor_Itrim_pSum_2023_con_anexos.
PNN CHINGAZA: Se identificaron y registraron presiones durante los recorridos de PVC realizados en el periodo reportado. La información sistematizada en el aplicativo SicoSMART  y la información sobre las presiones incluidas en el informe trimestral es revisada por la DTOR quien aprueba la información enviada y remite mapa de visibilidad que permite reportar el porcentaje de visibilidad alcanzada sobre las presiones del PNN Chingaza con las actividades de prevención, vigilancia y control adelantadas en el trimestre. Ver anexo:  Anexo1. CorreoSICOSMART, Anexo2. CorreoValidacion, Anexo3. CorreoVisibilidad.
PNN PICACHOS: Durante 1er.cuatrimestre el PNN Cordillera de los Picachos, como parte de la revisión y verificación  de las presiones antrópicas, se reporta la ejecución de 08 recorridos según programación. Seis de los recorridos realizados fueron sobre verificación de presiones informadas.  Anexo 1. correo_Rec_PVC_pnnPic, Anexo 2. Inf_PVC_trim_I_2023. </t>
  </si>
  <si>
    <t>PNN MACARENA 16,66%
PNN TUPARRO 16,66%
DNMI CINARUCO: 16,66%
PNN TINIGUA: 16,66%
PNN SUMAPAZ: 16,66%
PNN CHINGAZA: 16,66%
PNN PICACHOS: 16,66%</t>
  </si>
  <si>
    <t xml:space="preserve">PNN MACARENA: Se anexa como evidencia Formato aamb_fo_25_programacion-trimestral-de-recorridos-de-prevencion-vigilancia-y-contro (Anexo 1. Formato aamb_fo25).
PNN TUPARRO: Se realizó la programación trimestral de los recorridos de PVC del año teniendo en cuenta el protocolo de PVC y las actividades a adelantar en el parque. Anexo_1_Formato 25.
DNMI CINARUCO: Se programaron y adelantaron recorridos de PVC en 6 sectores del DNMI, los cuales tuvieron como fin: verificación de focos de calor, revisión de ecosistemas estratégicos, observación de fauna. (Anexo 1 programacion).
PNN TINIGUA: Durante el periodo de reporte se entrega el formato de programación trimestral de recorridos que se reportaron en la línea de PVC correspondiente al primer trimestre.
4. Formato_Program_Trim_Recorridos.
PNN SUMAPAZ: El 10 de enero se realiza la programación  para el primer trimestre de la vigencia 2023, en donde se programan 32 recorridos en los diferentes sectores de manejo del Área Protegida. Evidencia: Anexo_1_Progra_Itrim_psum_pvc.
PNN CHINGAZA: Se presenta programación trimestral de recorridos realizado por la línea para el presente trimestre reportado. Ver anexos: Anexo1. ProgRecorridosMarzo.
PNN PICACHOS: El PNN Cordillera de los picachos, realizó la programación de recorridos para el 2do. Trimestre 2023, se programaron 8 recorridos, de los cuales 4 están enfocados en seguimiento a presiones y 4 de seguimiento a acuerdos de conservación suscritos con familias campesinas de la zona con función  amortiguadora del AP. Anexo 1. Prgramacion_recorridos.
</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</si>
  <si>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El monitoreo y los soportes suministrados, son conformes a la descripción del mapa de riesgos, denotando un adecuado seguimiento.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</si>
  <si>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PNN Farallones de Cali: el AP generó su programación de recorridos de PVC a ejecutar en el trimestre de enero a marzo del año en curso. Evidencia:aamb_fo_25_programacion-trimestral-de-recorridos-de-prevencion-vigilancia-y-control_v_1
PNN Gorgona: el AP generó su programación de recorridos de PVC a ejecutar en el trimestre de enero a marzo del año en curso. Evidencia:aamb_fo_25_programacion-trimestral-de-recorridos-de-prevencion-vigilancia-y-control_v_1
PNN Utría: Envía programación de recorridos. Evidencia: aamb_fo_25_programacion-trimestral-de-recorridos-de-prevencion-vigilancia-y-control_v_1
PNN Katios: el AP generó su programación de recorridos de PVC a ejecutar en el trimestre de enero a marzo del año en curso. Evidencia:aamb_fo_25_programacion-trimestral-de-recorridos-de-prevencion-vigilancia-y-control_v_1
PNN Munchique: Por situaciones de orden público en el AP no se han retomado los recorridos de PVC
PNN Sanquianga: en el AP se vienen adelantando los procesos de contratación del personal operativo encargado de efectuar las actividades de PVC 
PNN Uramba: No se ha avanzado, hasta no desarrollar el espacio de EMC, el cual va a determinar la ruta y alcances de los profesionales a contratar que este avalado por EMC. 
SFF Malpelo: el AP generó su programación de recorridos de PVC a ejecutar en el trimestre de enero a marzo del año en curso. Evidencia:aamb_fo_25_programacion</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</si>
  <si>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La unidad de decisión informa acciones externas que no permiten ejecutar lo programado
PNN Sanquianga: La Unidad de Decisión no programó avances al respecto para el periodo reportado.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</si>
  <si>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SFF Malpelo: X</t>
  </si>
  <si>
    <t>PNN Munchique: X
PNN Sanquianga: X
PNN Uramba: X</t>
  </si>
  <si>
    <t>1.	PNN Complejo volcánico Doña Juana:  No se generan alertas, se cumple el control 
2.	PNN Cueva De Los Guacharos: Se ha venido dando cumplimiento al registro de las funciones de PVC, por lo tanto, no se generan alertas
3.	PNN Las Hermosas: No se generan alertas, se cumple el control.
4.	PNN Las Orquídeas: Se están desarrollando los controles por tanto no es necesario general alerta.
5.	PNN Los Nevados: Se ha venido dando cumplimiento al registro de las funciones de PVC, por lo tanto, no se generan alertas
6.	PNN Nevado Del Huila: Se tiene vigente el Protocolo de PVC, además se presentó el informe del año 2 de implementación del Protocolo de PVC en noviembre de 2022. Ya se tiene firmados acuerdos con estos predios que fueron visitados en la vigencia.
7.	PNN Puracé: Se ha cumplido con la entrega del documento y está a la espera la aprobación del informe de implementación del protocolo de PVC para el año 2. 
8.	PNN Selva De Florencia: Se implementa Protocolo de PVC
9.	PNN Tatamá: no se generan alertas, el informe se realiza semestral
10.	SFF Galeras: Se ha venido dando cumplimiento al registro de las funciones de PVC, por lo tanto, no se generan alertas
11.	SFF Isla De La Corota: No se generan alertas por que se cumple las funciones de PVC que establece el control. Se ha dado cumplimiento a las actividades programadas en el AP.
12.	SFF Otún Quimbaya: Se ha venido dando cumplimiento al registro de las funciones de PVC, por lo tanto, no se generan alertas</t>
  </si>
  <si>
    <t>1.	PNN Complejo volcánico Doña Juana: No se ha materializado el riesgo, ya que se está cumpliendo el control
2.	PNN Cueva De Los Guacharos: No se ha materializado el riesgo, ya que se está cumpliendo el control
3.	PNN Las Hermosas: No se ha materializado el riesgo, ya que se está cumpliendo el control.
4.	PNN Las Orquídeas: No se ha materializado el riesgo, se han desarrollado los controles
5.	PNN Los Nevados: No se ha materializado el riesgo, ya que se está cumpliendo el control
6.	PNN Nevado Del Huila: No se ha materializado el riesgo, ya que se está cumpliendo el control
7.	PNN Puracé: Se ha cumplido satisfactoriamente el proceso indicado
8.	PNN Selva De Florencia: Porque se implementa Protocolo de PVC.
9.	PNN Tatamá: No se ha materializado el riesgo, se han desarrollado los controles 
10.	SFF Galeras: No se ha materializado el riesgo, ya que se está cumpliendo el control.
11.	SFF Isla De La Corota: No se ha materializado el riesgo, ya que se está cumpliendo el control
12.	SFF Otún Quimbaya: No se ha materializado el riesgo, ya que se está cumpliendo el control</t>
  </si>
  <si>
    <t xml:space="preserve">No se presento perdida de información en las AP de la DTAO </t>
  </si>
  <si>
    <t>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S27/03/2023
11.	SFF Isla De La Corota: 27/03/2023
12.	SFF Otún Quimbaya: 27/03/2023</t>
  </si>
  <si>
    <t>1.	PNN Complejo volcánico Doña Juana: X
2.	PNN Cueva De Los Guacharos: X
3.	PNN Las Hermosas: X
4.	PNN Las Orquídeas: X
5.	PNN Los Nevados: X
6.	PNN Nevado Del Huila: X
7.	PNN Puracé: X
8.	PNN Selva De Florencia: X
9.	PNN Tatamá: X
10.	SFF Galeras: X
11.	SFF Isla De La Corota: X
12.	SFF Otún Quimbaya: X</t>
  </si>
  <si>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La Unidad de Decisión no programó avances al respecto para el periodo reportado.
6. PNN Nevado del Huila: El monitoreo y los soportes suministrados, son conformes a la descripción del mapa de riesgos, denotando un adecuado seguimiento
7. PNN Puracé: La Unidad de Decisión no programó avances al respecto para el periodo reportado.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La Unidad de Decisión no programó avances al respecto para el periodo reportado.</t>
  </si>
  <si>
    <t>1.	PNN Complejo volcánico Doña Juana: No se presentan alertas, ya que reporta los recorridos de PVC a la DTAO.
2.	PNN Cueva De Los Guacharos: No se presentan alertas, ya que se ejecutan las acciones pertinentes
3.	PNN Las Hermosas: No se presentan alertas, ya que reporta los recorridos de PVC a la DTAO.
4.	PNN Las Orquídeas: Se están desarrollando los controles por tanto no es necesario generar alerta
5.	PNN Los Nevados: No se presentan alertas, ya que reporta los recorridos de PVC a la DTAO.
6.	PNN Nevado Del Huila: La información tomada en campo fue remitida a la DTAO, sin generar omisión de la misma.
7.	PNN Puracé: Se realizaron los registros de las actividades y recorridos.
8.	PNN Selva De Florencia: El AP verifica las presiones y realiza envío a DTAO
9.	PNN Tatamá: No se presentan alertas, ya que reporta los recorridos de PVC a la DTAO.
10.	SFF Galeras: Se ha venido realizando la verificación y registro de las presiones en los recorridos de PVC, por lo tanto no se generan alertas.
11.	SFF Isla De La Corota: No se generan alertas por que se cumple con la verificación y registro de los recorridos de PVC.
12.	SFF Otún Quimbaya: No se generan alertas por que se cumple con la verificación y registro de los recorridos de PVC..</t>
  </si>
  <si>
    <t>1.	PNN Complejo volcánico Doña Juana: No se ha materializado el riesgo, ya que se está cumpliendo el control por parte de la AP.
2.	PNN Cueva De Los Guacharos: No se ha materializado el riesgo, porque se ejecuta el control
3.	PNN Las Hermosas: No se ha materializado el riesgo, se han desarrollado los controles
4.	PNN Las Orquídeas: No se ha materializado el riesgo, se han desarrollado los controles
5.	PNN Los Nevados: No se ha materializado el riesgo, se han desarrollado los controles
6.	PNN Nevado Del Huila: Se han tenido en cuenta para el reporte, todos los recorridos realizados por parte del equipo de trabajo en el AP.
7.	PNN Puracé: Se ha entregado lo correspondiente al nivel territorial.
8.	PNN Selva De Florencia: Se dio cumplimiento al registro de presiones en PVC
9.	PNN Tatamá: No se ha materializado el riesgo, se han desarrollado los controles
10.	SFF Galeras: No se ha materializado el riesgo, ya que se está cumpliendo el control
11.	SFF Isla De La Corota: No se ha materializado el riesgo, ya que se está cumpliendo lo requerido.
12.	SFF Otún Quimbaya: No se ha materializado el riesgo, ya que se está cumpliendo el control.</t>
  </si>
  <si>
    <t>1.	PNN Complejo volcánico Doña Juana: 16.6%
2.	PNN Cueva De Los Guacharos: 16.6%
3.	PNN Las Hermosas: 16.6%
4.	PNN Las Orquídeas: 16.6%
5.	PNN Los Nevados: 16.6%
6.	PNN Nevado Del Huila: 16.6%
7.	PNN Puracé: 16.6%
8.	PNN Selva De Florencia: 16.6%
9.	PNN Tatamá: 16.6%
10.	SFF Galeras: 16.6%
11.	SF Isla De La Corota: 16.6%
12.	SFF Otún Quimbaya:16.6%</t>
  </si>
  <si>
    <r>
      <rPr>
        <b/>
        <sz val="10"/>
        <rFont val="Arial Narrow"/>
        <family val="2"/>
      </rPr>
      <t>1. PNN Complejo volcánico Doña Juana:</t>
    </r>
    <r>
      <rPr>
        <sz val="10"/>
        <rFont val="Arial Narrow"/>
        <family val="2"/>
      </rPr>
      <t xml:space="preserve"> Se realiza el envío evidencias PVC a la DTAO , Evidencia: Correo envío evidencias PVC 30 mar 2023.
</t>
    </r>
    <r>
      <rPr>
        <b/>
        <sz val="10"/>
        <rFont val="Arial Narrow"/>
        <family val="2"/>
      </rPr>
      <t>2. PNN Cueva De Los Guacharo</t>
    </r>
    <r>
      <rPr>
        <sz val="10"/>
        <rFont val="Arial Narrow"/>
        <family val="2"/>
      </rPr>
      <t xml:space="preserve">s: Se realiza el envío evidencias de los recorridos  PVC a la DTAO evidencia: correo reporte de PVC a la DTAO PNN GUA
</t>
    </r>
    <r>
      <rPr>
        <b/>
        <sz val="10"/>
        <rFont val="Arial Narrow"/>
        <family val="2"/>
      </rPr>
      <t>3. PNN Las Hermosas:</t>
    </r>
    <r>
      <rPr>
        <sz val="10"/>
        <rFont val="Arial Narrow"/>
        <family val="2"/>
      </rPr>
      <t xml:space="preserve"> El equipo técnico del PNN Las Hermosas, registra en sus salidas de campo, las presiones observadas en el AP, posteriormente verifica las afectaciones relacionadas y las registra en el aplicativo SMART, una vez se generen los análisis en esta herramienta, es enviada la BACKUP y/o PATRULLAJES a la DTAO. Evidencia: Correo de Parques Nacionales Naturales de Colombia - PATRULLAJES_PNN LAS HERMOSAS
</t>
    </r>
    <r>
      <rPr>
        <b/>
        <sz val="10"/>
        <rFont val="Arial Narrow"/>
        <family val="2"/>
      </rPr>
      <t>4. PNN Las Orquídeas</t>
    </r>
    <r>
      <rPr>
        <sz val="10"/>
        <rFont val="Arial Narrow"/>
        <family val="2"/>
      </rPr>
      <t>: Se realiza el envío de los patrullajes a la DTAO. Evidencia: Correo  - Patrullajes I Reporte PVC PAA 2023</t>
    </r>
    <r>
      <rPr>
        <b/>
        <sz val="10"/>
        <rFont val="Arial Narrow"/>
        <family val="2"/>
      </rPr>
      <t xml:space="preserve">
5. PNN Los Nevados:</t>
    </r>
    <r>
      <rPr>
        <sz val="10"/>
        <rFont val="Arial Narrow"/>
        <family val="2"/>
      </rPr>
      <t xml:space="preserve"> Se realiza el envío evidencias de los recorridos de  PVC a la DTAO , Evidencia: Correo  - Fwd_ Reporte PVyC trimestre I PNN Los Nevados
</t>
    </r>
    <r>
      <rPr>
        <b/>
        <sz val="10"/>
        <rFont val="Arial Narrow"/>
        <family val="2"/>
      </rPr>
      <t>6. PNN Nevado Del Huila:</t>
    </r>
    <r>
      <rPr>
        <sz val="10"/>
        <rFont val="Arial Narrow"/>
        <family val="2"/>
      </rPr>
      <t xml:space="preserve"> Durante la vigencia de reporte, se realizaron nueve (9) recorridos de PVC y fue generado el informe de I trimestre de PVC para 2023, sin embargo, no ha sido avalado por la DTAO, esto debido a que no se cuenta a un con el profesional líder temático de SIG para esta dependencia. Se remitió correo electrónico de patrullajes realizados durante la vigencia. Evidencia: Print pantalla remisión - Patrullajes NHU I_TRIMEST_2023
</t>
    </r>
    <r>
      <rPr>
        <b/>
        <sz val="10"/>
        <rFont val="Arial Narrow"/>
        <family val="2"/>
      </rPr>
      <t>7. PNN Puracé:</t>
    </r>
    <r>
      <rPr>
        <sz val="10"/>
        <rFont val="Arial Narrow"/>
        <family val="2"/>
      </rPr>
      <t xml:space="preserve"> Se realiza el envío del informe de recorridos generado por la plataforma Sico Smart, por correo a la DTAO y se realiza el informe de acciones de PVC que reflejan los recorridos realizados durante el primer trimestre del año 2023. Evidencia: Informe acciones PVC_ I Trimestre 2023, correo envío informe recorridos PVC a DTAO
</t>
    </r>
    <r>
      <rPr>
        <b/>
        <sz val="10"/>
        <rFont val="Arial Narrow"/>
        <family val="2"/>
      </rPr>
      <t>8. PNN Selva De Florencia:</t>
    </r>
    <r>
      <rPr>
        <sz val="10"/>
        <rFont val="Arial Narrow"/>
        <family val="2"/>
      </rPr>
      <t xml:space="preserve"> Se realiza el envío de los patrullajes a la DTAO. 
Evidencia: Pantallazo_envio_patrullajes_DTAO
</t>
    </r>
    <r>
      <rPr>
        <b/>
        <sz val="10"/>
        <rFont val="Arial Narrow"/>
        <family val="2"/>
      </rPr>
      <t xml:space="preserve">9. PNN Tatamá: </t>
    </r>
    <r>
      <rPr>
        <sz val="10"/>
        <rFont val="Arial Narrow"/>
        <family val="2"/>
      </rPr>
      <t xml:space="preserve">Se realiza el envío de los patrullajes a la DTAO. Evidencia: Correo  - Fwd_ Patrullajes T1 PNN Tatamá
</t>
    </r>
    <r>
      <rPr>
        <b/>
        <sz val="10"/>
        <rFont val="Arial Narrow"/>
        <family val="2"/>
      </rPr>
      <t>10. SFF Galeras:</t>
    </r>
    <r>
      <rPr>
        <sz val="10"/>
        <rFont val="Arial Narrow"/>
        <family val="2"/>
      </rPr>
      <t xml:space="preserve"> Desde el AP se cargan los recorridos de PVC en el SMART y se exporta en informe correspondiente, en el cual se describe las presiones reportadas  en los recorridos de PVC. Evidencias: Anexo 1_Informe presiones antropicas reportadas_recorridos PVC y Anexo 2_Correo envio a DT
</t>
    </r>
    <r>
      <rPr>
        <b/>
        <sz val="10"/>
        <rFont val="Arial Narrow"/>
        <family val="2"/>
      </rPr>
      <t>11. SF Isla De La Corota:</t>
    </r>
    <r>
      <rPr>
        <sz val="10"/>
        <rFont val="Arial Narrow"/>
        <family val="2"/>
      </rPr>
      <t xml:space="preserve"> Desde el AP se cargan los recorridos de PVC en el SMART y se exporta en informe correspondiente, en el cual se describe las presiones reportadas  en los recorridos de PVC.  Evidencia: Informe_General_000002_SFIC_2023IT, 2. Correo a DTAO - Reporte I Trimestre 2023 - SFIC
</t>
    </r>
    <r>
      <rPr>
        <b/>
        <sz val="10"/>
        <rFont val="Arial Narrow"/>
        <family val="2"/>
      </rPr>
      <t>12. SFF Otún Quimbaya:</t>
    </r>
    <r>
      <rPr>
        <sz val="10"/>
        <rFont val="Arial Narrow"/>
        <family val="2"/>
      </rPr>
      <t xml:space="preserve"> Se remite vía correo electrónico en el mes de marzo a la DTAO los patrullajes realizados durante el primer trimestre de  2023 en el SFFOQ Quimbaya para verificación y validación del área cubierta.  Evidencia: Anexo 1.  Pantallazo envío Patrullajes 1 Trimestre</t>
    </r>
  </si>
  <si>
    <t>1. PNN Complejo volcánico Doña Juana: El monitoreo y los soportes suministrados, son conformes a la descripción del mapa de riesgos, denotando un adecuado seguimiento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El monitoreo y los soportes suministrados, son conformes a la descripción del mapa de riesgos, denotando un adecuado seguimiento.
6. PNN Nevado del Huila: El monitoreo y los soportes suministrados, son conformes a la descripción del mapa de riesgos, denotando un adecuado seguimiento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El monitoreo y los soportes suministrados, son conformes a la descripción del mapa de riesgos, denotando un adecuado seguimiento.
10. SFF Galeras: El monitoreo y los soportes suministrados, son conformes a la descripción del mapa de riesgos, denotando un adecuado seguimiento.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</si>
  <si>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t>No se ha requiere generar una alerta dado que el control se realiza con frecuencia mensual.</t>
  </si>
  <si>
    <t>No se ha materializado el riesgo, dado que el control se realiza con frecuencia mensual</t>
  </si>
  <si>
    <r>
      <rPr>
        <b/>
        <sz val="10"/>
        <rFont val="Arial Narrow"/>
        <family val="2"/>
      </rPr>
      <t xml:space="preserve">GGIS: </t>
    </r>
    <r>
      <rPr>
        <sz val="10"/>
        <rFont val="Arial Narrow"/>
        <family val="2"/>
      </rPr>
      <t>17/04/2023</t>
    </r>
  </si>
  <si>
    <r>
      <rPr>
        <b/>
        <sz val="10"/>
        <rFont val="Arial Narrow"/>
        <family val="2"/>
      </rPr>
      <t>GGIS:</t>
    </r>
    <r>
      <rPr>
        <sz val="10"/>
        <rFont val="Arial Narrow"/>
        <family val="2"/>
      </rPr>
      <t xml:space="preserve"> El control relacionado con la verificación de la información posee una frecuencia semestral, por tal motivo a la fecha no se ha ejectuado y no se anexan evidencias.</t>
    </r>
  </si>
  <si>
    <t>La Unidad de Decisión no programó avances al respecto para el periodo reportado</t>
  </si>
  <si>
    <r>
      <rPr>
        <b/>
        <sz val="10"/>
        <rFont val="Arial Narrow"/>
        <family val="2"/>
      </rPr>
      <t xml:space="preserve">GGIS: </t>
    </r>
    <r>
      <rPr>
        <sz val="10"/>
        <rFont val="Arial Narrow"/>
        <family val="2"/>
      </rPr>
      <t>33,3%</t>
    </r>
    <r>
      <rPr>
        <b/>
        <sz val="10"/>
        <rFont val="Arial Narrow"/>
        <family val="2"/>
      </rPr>
      <t xml:space="preserve">
DTAO:</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DTAM</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DTCA:</t>
    </r>
    <r>
      <rPr>
        <sz val="10"/>
        <rFont val="Arial Narrow"/>
        <family val="2"/>
      </rPr>
      <t xml:space="preserve"> 0%</t>
    </r>
  </si>
  <si>
    <r>
      <rPr>
        <b/>
        <sz val="10"/>
        <rFont val="Arial Narrow"/>
        <family val="2"/>
      </rPr>
      <t>GGIS:</t>
    </r>
    <r>
      <rPr>
        <sz val="10"/>
        <rFont val="Arial Narrow"/>
        <family val="2"/>
      </rPr>
      <t xml:space="preserve"> Para el periodo de reporte se ha acompañado diferentes espacios técnicos en las instancias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la revisión de los instrumentos de planificación de los subsistemas, la política CONPES 4050, análisis de efectividad, entre otros temas.
</t>
    </r>
    <r>
      <rPr>
        <b/>
        <sz val="10"/>
        <rFont val="Arial Narrow"/>
        <family val="2"/>
      </rPr>
      <t>https://drive.google.com/drive/folders/1zZpb9vrz9SHc6IxMI_NkfzQNbDBf_Yj_</t>
    </r>
    <r>
      <rPr>
        <sz val="10"/>
        <rFont val="Arial Narrow"/>
        <family val="2"/>
      </rPr>
      <t xml:space="preserve">
Evidencias - Carpetas:
SIRAP AMZ, SIRAP AN, SIRAP AO, SIRAP CA, SIRAP OR y SIRAP PA
</t>
    </r>
    <r>
      <rPr>
        <b/>
        <sz val="10"/>
        <rFont val="Arial Narrow"/>
        <family val="2"/>
      </rPr>
      <t xml:space="preserve">DTAO: </t>
    </r>
    <r>
      <rPr>
        <sz val="10"/>
        <rFont val="Arial Narrow"/>
        <family val="2"/>
      </rPr>
      <t xml:space="preserve">Durante este periodo la territorial participo en el SIRAP comité técnico del Sirap Macizo, celebrado en la ciudad de Cali entre los días 23 y 2 de febrero de 2023, Reunión cordillera central durante los días 25 al 27 de enero de 2023 en la ciudad de Palmira y Reunión No 10 de la Mesa de Gobernanza Externa para el Control de la Deforestación realizado el 9 marzo 2023.
</t>
    </r>
    <r>
      <rPr>
        <b/>
        <sz val="10"/>
        <rFont val="Arial Narrow"/>
        <family val="2"/>
      </rPr>
      <t>https://drive.google.com/drive/folders/193J8L8qMdxop8qlDvJDKjud1DGiu8sMK?usp=sharing</t>
    </r>
    <r>
      <rPr>
        <sz val="10"/>
        <rFont val="Arial Narrow"/>
        <family val="2"/>
      </rPr>
      <t xml:space="preserve">
Evidencias: Anexo 1. Listado de Asistencia 09.03.2023, Anexo 2. Presentación proyecto Instituto Lucha Contra la Deforestación.pdf, Anexo 3. Consolidación ejercicio Plan reglamentación ordenanza 45 de 2022 09.03.2023.docx, Anexo 4, Plan de acción del Plan Estratégico para el Control de la Deforestación, Anexo 5. Ayuda de memoria de la reunión 9 marzo 2023, Anexo 6. Ayuda de memoria PNN Puracé enero 2023 y Anexo 7. Ayuda de memoria Sirap Macizo febrero 2023
</t>
    </r>
    <r>
      <rPr>
        <b/>
        <sz val="10"/>
        <rFont val="Arial Narrow"/>
        <family val="2"/>
      </rPr>
      <t>DTOR</t>
    </r>
    <r>
      <rPr>
        <sz val="10"/>
        <rFont val="Arial Narrow"/>
        <family val="2"/>
      </rPr>
      <t xml:space="preserve">: Durante el periodo se desarrollaron 3 espacios de sensibilización al equipo técnico y jurídico de la DTOR PNNC respecto al ejercicio de Coordinación del SINAP-SIRAP alineados a la Política SINAP-CONPES 4050/2021. Así mismo, se adelantaron reuniones virtuales con actores del SIRAP y el GGIS PNNC para concertar las acciones del POA SIRAPO 2023, así como con las Secretarías técnicas de los SIDAPs en cabeza de las gobernaciones. Las reuniones se desarrollaron con Aso-Orinoquia, Corporaciones, Asorinoquia, Organizaciones articuladoras de RNSC, Instituto Humboldt y ONGs.  También se participó en el Taller de reestructuración del Proyecto GEF Orinoquia en representación de la DTOR en articulación con CORPORINOQUIA, MADS, PNNC y WWF Colombia.  Finalmente, se realizó un ejercicio de priorización de las RNSC que podrán ser apoyadas desde el proyecto GEF Orinoquia para procesos de registro y formulación de planes de manejo y se participó en el I Comité Técnico del SIDAP Meta.
</t>
    </r>
    <r>
      <rPr>
        <b/>
        <sz val="10"/>
        <rFont val="Arial Narrow"/>
        <family val="2"/>
      </rPr>
      <t>https://drive.google.com/drive/folders/11QAr8nnGGbznih4bYNCfLXWNj45lw3at</t>
    </r>
    <r>
      <rPr>
        <sz val="10"/>
        <rFont val="Arial Narrow"/>
        <family val="2"/>
      </rPr>
      <t xml:space="preserve">
Evidencias: 
Anexo 1. 2023022801 POA_Sirap
Anexo 2. 20230301 AM GGIS
Anexo 3. 20230302 AM SINAP
Anexo 4. 20230303 02 Prioriz_RNSC
Anexo 5. 20230306 03 Concert_POA
Anexo 6. 20230307 04 Concert_POA
Anexo 7. 20230309 10 AM GefOrinoquia
Anexo 8. 20230313 05 SIDAPs
Anexo 9. 20230313 06 POA Aso_Orinoquia
Anexo 10. 20230313 07 POA CARs
Anexo 11. 20230314 AM SINAP-DTOR
Anexo 12. 20230316 001 CT Sidap Meta
Anexo 13. 20230316 08 POA OARs
Anexo 14. 20230317 09 POA Ongs
Anexo 15. 20230321 010 POA Humboldt
Anexo 16. 20230321 011 POA Asorinoquia
</t>
    </r>
    <r>
      <rPr>
        <b/>
        <sz val="10"/>
        <rFont val="Arial Narrow"/>
        <family val="2"/>
      </rPr>
      <t>DTPA</t>
    </r>
    <r>
      <rPr>
        <sz val="10"/>
        <rFont val="Arial Narrow"/>
        <family val="2"/>
      </rPr>
      <t xml:space="preserve">: En el I trimestre, se realizaron dos (2) comités técnicos y un (1) comité Directivo del Sirap Pacifico.
En el primer comité se presentó el balance general de implementación del plan de trabajo anual 2022, la propuesta del plan de trabajo anual SIRAP PACIFICO 2023.,revisión y ajuste de las acciones del Plan de Acción SIRAP PACIFICO 2023-2030 y la presentación del balance de implementación proyecto Pacifico Biocultural 2022 y propuesta de POA 2023, en el segundo espacio la presentación propuesta metodológica escuelas de gobernanza proyecto Pacifico Biocultural, la presentación del proceso de formación de los gestores ambientales, presentación propuesta metodológica caracterización de actores y construcción de criterios para la caracterización de actores, identificar y articular temas prioritarios de gestión entre el SIRAP PACIFICO y el MADS y definir propuesta de ruta de trabajo, preparación y definición de la propuesta agenda comité directivo SIRAP PACIFICO. 
Por parte de la DTPA y la secretaria técnica del Sirap se avanzó en la revisión del ámbito de gestión del subsistema con la salida gráfica o mapa del ámbito de gestión actualizado para la vigencia 2023 y la revisión de las áreas protegidas integradas en el ámbito de gestión del SIRAP PACIFICO, actualizado en el año 2022 y se actualizó el inventario de áreas protegidas para el ámbito de gestión.
Se avanzó en la consolidación, revisión y ajuste del informe final del SAMP en lo correspondiente al SIRAP Pacifico, información que fue enviado a la DTCA y a la secretaría técnica del Sirap Caribe para la inclusión de la parte correspondiente a este subsistema, sin embargo, aún está pendiente la devolución de esta parte para poder continuar con el trámite de liquidación de este convenio.
En el marco del proyecto GEF Pacifico Biocultural se realizó el tercer comité técnico y posteriormente el comité Directo, en el primer espacio se hizo la presentación retroalimentación por parte de los integrantes del comité técnico del proyecto Pacífico Biocultural de los avances y resultados consolidados en el 2022 del proyecto, la presentación y retroalimentación por parte de los asistentes de la propuesta de Plan Operativo Anual (POA) para el 2023 y la Revisión de Medio Término (RMT) – Alcance, programación y avances generales consolidados a la fecha.
Para la RMT por parte de la DTPA se atendió la visita de los consultores para brindar la información relacionada con los avances, dificultades, recomendaciones y proyecciones al proyecto para el tiempo que falta para su implementación.
También se avanzó en el diligenciamiento del formato de contrapartida de la vigencia 2022 de la DTPA y las AP que hacen parte de los mosaicos del proyecto Gef Pacífico Biocultural, información que fue enviada a la OAP para revisión.
En el comité Directivo se abordaron los mismos temas del comité técnico, solamente que en este espacio se puso en consideración la propuesta de Plan Operativo Anual – POA 2023, el cual fue aprobado por unanimidad por los integrantes del Comité Directivo.
Por temas de agendas, el comité Directivo del Sirap, se realizó después de los comités técnicos del subsistema y de los comités del proyecto Gef, los temas que se abordaron en este espacio fueron el balance de implementación del plan de trabajo anual 2022., la aprobación plan de acción SIRAP PACIFICO 2023-2030 condicionado algunos ajustes de forma y redacción solicitados por algunos directores, también se aprobó el plan de trabajo anual para la vigencia 2023.
</t>
    </r>
    <r>
      <rPr>
        <b/>
        <sz val="10"/>
        <rFont val="Arial Narrow"/>
        <family val="2"/>
      </rPr>
      <t xml:space="preserve">https://drive.google.com/drive/folders/1jj3lxJlEW4RDsZIh_f5CAiERx0mGNEYc
</t>
    </r>
    <r>
      <rPr>
        <sz val="10"/>
        <rFont val="Arial Narrow"/>
        <family val="2"/>
      </rPr>
      <t xml:space="preserve">Evidencias: • Comités, • Ámbito de Gestión, • EMAP Corponariño, • Proyecto GEF Pacifico Biocultural y • SAMP
</t>
    </r>
    <r>
      <rPr>
        <b/>
        <sz val="10"/>
        <rFont val="Arial Narrow"/>
        <family val="2"/>
      </rPr>
      <t>DTAM:</t>
    </r>
    <r>
      <rPr>
        <sz val="10"/>
        <rFont val="Arial Narrow"/>
        <family val="2"/>
      </rPr>
      <t xml:space="preserve"> Durante el mes de Marzo se realizaron las siguientes actividades:
1.  Actualización la presentación del SIRAP Amazonia con línea de tiempo y presentación la mesa de aliados.
2. Se participó en la reunión preparatoria del año para la declaratoria de bajo guayabero liderada por el proyecto GEF 6 y la CDA.
3. Se realizó la presentación inicial del componente de género.
</t>
    </r>
    <r>
      <rPr>
        <b/>
        <sz val="10"/>
        <rFont val="Arial Narrow"/>
        <family val="2"/>
      </rPr>
      <t xml:space="preserve">https://drive.google.com/drive/u/0/folders/1usiasWvs9N3hd6xBOzUIvgUAEHvLLugt
</t>
    </r>
    <r>
      <rPr>
        <sz val="10"/>
        <rFont val="Arial Narrow"/>
        <family val="2"/>
      </rPr>
      <t xml:space="preserve">Evidencias: Anexo 1 Asistencia Mesa Técnic PNN-CDA 17032023, Anexo 2 Presentación Estrategia Para la Transversalización enfoque género y Anexo 3 Estrategia de participación SIRAP
</t>
    </r>
    <r>
      <rPr>
        <b/>
        <sz val="10"/>
        <rFont val="Arial Narrow"/>
        <family val="2"/>
      </rPr>
      <t>DTAN:</t>
    </r>
    <r>
      <rPr>
        <sz val="10"/>
        <rFont val="Arial Narrow"/>
        <family val="2"/>
      </rPr>
      <t xml:space="preserve"> Se ha avanzado en la capacitación y acompañamiento de corporaciones para el análisis de efectividad de manejo de sus áreas protegidas, desde este punto de vista se ha venido durante el primer trimestre acompañando a la CAS, COROPOGUAVIO Y CORPOCHIVOR. Adicionalmente, se han apoyado a propietarios interesados en continuar el proceso de conservación privada mediante la generación de conceptos técnicos para acta de resolución como es el caso del predio a registrar como RNSC Ecoparque la Manigua. Con la finalidad de mantener los procesos de articulación entre el SINAP, el SIRAP y el SIDAP Santander, se acompañó en el primer comité técnico del SIDAP Santander para definir sus líneas de acción y sus alcances en el marco de la política pública.
</t>
    </r>
    <r>
      <rPr>
        <b/>
        <sz val="10"/>
        <rFont val="Arial Narrow"/>
        <family val="2"/>
      </rPr>
      <t xml:space="preserve">https://drive.google.com/drive/folders/1L7KLNW6zSOW5JPN2e-NtiQ1n0Akf7-Hg?usp=share_link
</t>
    </r>
    <r>
      <rPr>
        <sz val="10"/>
        <rFont val="Arial Narrow"/>
        <family val="2"/>
      </rPr>
      <t xml:space="preserve">Evidencias: 1 -Analisis de efectividad. 2 - Conceptos técnicos 3 - SIDAP Santader 
</t>
    </r>
    <r>
      <rPr>
        <b/>
        <sz val="10"/>
        <rFont val="Arial Narrow"/>
        <family val="2"/>
      </rPr>
      <t>DTCA:</t>
    </r>
    <r>
      <rPr>
        <sz val="10"/>
        <rFont val="Arial Narrow"/>
        <family val="2"/>
      </rPr>
      <t xml:space="preserve"> No se tiene reporte.</t>
    </r>
  </si>
  <si>
    <t>GGIS: El monitoreo y los soportes suministrados, son conformes a la descripción del mapa de riesgos, denotando un adecuado seguimiento.
DTAO: El monitoreo y los soportes suministrados, son conformes a la descripción del mapa de riesgos, denotando un adecuado seguimiento.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DTCA: El avance descriptivo no se evidencia, ni se anexan soportes.</t>
  </si>
  <si>
    <r>
      <rPr>
        <b/>
        <sz val="10"/>
        <rFont val="Arial Narrow"/>
        <family val="2"/>
      </rPr>
      <t>DTAO:</t>
    </r>
    <r>
      <rPr>
        <sz val="10"/>
        <rFont val="Arial Narrow"/>
        <family val="2"/>
      </rPr>
      <t xml:space="preserve"> X
</t>
    </r>
    <r>
      <rPr>
        <b/>
        <sz val="10"/>
        <rFont val="Arial Narrow"/>
        <family val="2"/>
      </rPr>
      <t>DTOR:</t>
    </r>
    <r>
      <rPr>
        <sz val="10"/>
        <rFont val="Arial Narrow"/>
        <family val="2"/>
      </rPr>
      <t xml:space="preserve"> X
</t>
    </r>
    <r>
      <rPr>
        <b/>
        <sz val="10"/>
        <rFont val="Arial Narrow"/>
        <family val="2"/>
      </rPr>
      <t xml:space="preserve">DTPA: </t>
    </r>
    <r>
      <rPr>
        <sz val="10"/>
        <rFont val="Arial Narrow"/>
        <family val="2"/>
      </rPr>
      <t xml:space="preserve">X
</t>
    </r>
    <r>
      <rPr>
        <b/>
        <sz val="10"/>
        <rFont val="Arial Narrow"/>
        <family val="2"/>
      </rPr>
      <t>DTAM:</t>
    </r>
    <r>
      <rPr>
        <sz val="10"/>
        <rFont val="Arial Narrow"/>
        <family val="2"/>
      </rPr>
      <t xml:space="preserve"> X
</t>
    </r>
    <r>
      <rPr>
        <b/>
        <sz val="10"/>
        <rFont val="Arial Narrow"/>
        <family val="2"/>
      </rPr>
      <t xml:space="preserve">DTAN: </t>
    </r>
    <r>
      <rPr>
        <sz val="10"/>
        <rFont val="Arial Narrow"/>
        <family val="2"/>
      </rPr>
      <t xml:space="preserve">X
</t>
    </r>
    <r>
      <rPr>
        <b/>
        <sz val="10"/>
        <rFont val="Arial Narrow"/>
        <family val="2"/>
      </rPr>
      <t xml:space="preserve">GGIS: </t>
    </r>
    <r>
      <rPr>
        <sz val="10"/>
        <rFont val="Arial Narrow"/>
        <family val="2"/>
      </rPr>
      <t>X</t>
    </r>
  </si>
  <si>
    <r>
      <rPr>
        <b/>
        <sz val="10"/>
        <rFont val="Arial Narrow"/>
        <family val="2"/>
      </rPr>
      <t>DTCA</t>
    </r>
    <r>
      <rPr>
        <sz val="10"/>
        <rFont val="Arial Narrow"/>
        <family val="2"/>
      </rPr>
      <t>: X</t>
    </r>
  </si>
  <si>
    <t>Se realizó validación geográfica y temática a todas las solicitudes de validación.</t>
  </si>
  <si>
    <t>No se presentó información incompleta ni erronea</t>
  </si>
  <si>
    <t>La actividad esta programda para el mes de Septiembre</t>
  </si>
  <si>
    <r>
      <rPr>
        <b/>
        <sz val="10"/>
        <rFont val="Arial Narrow"/>
        <family val="2"/>
      </rPr>
      <t xml:space="preserve">GGIS: </t>
    </r>
    <r>
      <rPr>
        <sz val="10"/>
        <rFont val="Arial Narrow"/>
        <family val="2"/>
      </rPr>
      <t>18/04/2023</t>
    </r>
  </si>
  <si>
    <r>
      <rPr>
        <b/>
        <sz val="10"/>
        <rFont val="Arial Narrow"/>
        <family val="2"/>
      </rPr>
      <t>GGIS:</t>
    </r>
    <r>
      <rPr>
        <sz val="10"/>
        <rFont val="Arial Narrow"/>
        <family val="2"/>
      </rPr>
      <t xml:space="preserve"> Debido a que en el primer cuatrimestre, las autoridades ambientales se encuentran en las actividades contractuales, a la fecha se tiene programada la actividad de socialización para el mes de Septiembre. De igual forma se aclará que no se ha recibido requerimientos especifos de necesidades de socialización o sensibilización. Nota: No se anexan evidencias.</t>
    </r>
  </si>
  <si>
    <r>
      <rPr>
        <b/>
        <sz val="10"/>
        <rFont val="Arial Narrow"/>
        <family val="2"/>
      </rPr>
      <t>GGIS:</t>
    </r>
    <r>
      <rPr>
        <sz val="10"/>
        <rFont val="Arial Narrow"/>
        <family val="2"/>
      </rPr>
      <t xml:space="preserve"> Para el primer cuatrimestre se realizaron las validaciones geográficas y tematicas de 22 solicitudes provenientes de las Autoridades Ambientales Competentes.
https://drive.google.com/drive/folders/1FWvArm-svgOFw1kgaEXzsXTGilF_nuav
Evidencia: Control 1: reporte_dane_2023-04-18</t>
    </r>
  </si>
  <si>
    <r>
      <rPr>
        <b/>
        <sz val="10"/>
        <rFont val="Arial Narrow"/>
        <family val="2"/>
      </rPr>
      <t>GGIS</t>
    </r>
    <r>
      <rPr>
        <sz val="10"/>
        <rFont val="Arial Narrow"/>
        <family val="2"/>
      </rPr>
      <t xml:space="preserve">: El control no se activo por cuanto no se han presentado materialización del riesgo </t>
    </r>
  </si>
  <si>
    <r>
      <rPr>
        <b/>
        <sz val="10"/>
        <rFont val="Arial Narrow"/>
        <family val="2"/>
      </rPr>
      <t xml:space="preserve">GGIS: </t>
    </r>
    <r>
      <rPr>
        <sz val="10"/>
        <rFont val="Arial Narrow"/>
        <family val="2"/>
      </rPr>
      <t>Conforme a la nota de la acción, para el primer trimestre se anexa el acta de reunión de validación y la remisión del reporte RUNAP validado para su difusión realizada el 22 de diciembre del 2022 y posterior remisión mediante memorando numero 20222100002333 al grupo de comunicaciones el día 22 de Diciembre de 2022
https://drive.google.com/drive/folders/1wPFXUUPFj3iZhenG-4RgYB1wYbUOrUTn
Evidencias:
20221222 Reunion Reporte RUNAP II Sem 2022 Temáticos
120222100002333_00001</t>
    </r>
  </si>
  <si>
    <r>
      <rPr>
        <b/>
        <sz val="10"/>
        <rFont val="Arial Narrow"/>
        <family val="2"/>
      </rPr>
      <t xml:space="preserve">GGIS: </t>
    </r>
    <r>
      <rPr>
        <sz val="10"/>
        <rFont val="Arial Narrow"/>
        <family val="2"/>
      </rPr>
      <t>20%</t>
    </r>
  </si>
  <si>
    <r>
      <rPr>
        <b/>
        <sz val="10"/>
        <rFont val="Arial Narrow"/>
        <family val="2"/>
      </rPr>
      <t>GGIS:</t>
    </r>
    <r>
      <rPr>
        <sz val="10"/>
        <rFont val="Arial Narrow"/>
        <family val="2"/>
      </rPr>
      <t xml:space="preserve">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CAR,CORPORINOQUIA, CRQ, CORPOCESAR, CRC, CVC, CVS, CORMACARENA, CORALINA, CORPOBOYACA, CORTOLIMA Y MADS.  para la correcta inscripción y ajuste de la información ingresada de las áreas protegidas en el RUNAP, la solución de inquietudes en el uso de la plataforma y/o para coordinar su participación en espacios de trabajo individuales llevados a cabo.
https://drive.google.com/drive/folders/1p18WhqngEOO3OhNAm5Bl2BqUhV8pcH1e
Evidencias: Febrero (PQRS, Correos Electrónicos) - Marzo (PQRS, Correos Electrónicos)</t>
    </r>
  </si>
  <si>
    <t>Se realizó constraste entre lo remitido por el grupo de procesos corporativos con la información recibida via correo electrónico.</t>
  </si>
  <si>
    <t>No se ha materializado el riesgo dado que se ha realizado contraste entre lo remitido por el grupo GPC y la información recibida por correo electrónico.</t>
  </si>
  <si>
    <t>Se realizó seguimiento al conocimiento y apropiación.</t>
  </si>
  <si>
    <t>No se ha materializado el riesgo dado que se realizo evaluacion que evalua la apropiación del conocimiento.</t>
  </si>
  <si>
    <r>
      <rPr>
        <b/>
        <sz val="11"/>
        <color theme="1"/>
        <rFont val="Arial Narrow"/>
        <family val="2"/>
      </rPr>
      <t xml:space="preserve">GGIS: </t>
    </r>
    <r>
      <rPr>
        <sz val="11"/>
        <color theme="1"/>
        <rFont val="Arial Narrow"/>
        <family val="2"/>
      </rPr>
      <t>19/04/2023</t>
    </r>
  </si>
  <si>
    <r>
      <rPr>
        <b/>
        <sz val="11"/>
        <rFont val="Arial Narrow"/>
        <family val="2"/>
      </rPr>
      <t>GTEA:</t>
    </r>
    <r>
      <rPr>
        <sz val="11"/>
        <rFont val="Arial Narrow"/>
        <family val="2"/>
      </rPr>
      <t xml:space="preserve"> Para el primer cuatrimestre se evidencia el reporte ORFEO de lider temático de RNSC de GTEA 665 transacciones documentadas relacionadas con RNS.  Se evidencia reporte de correos electrónicos con solicitud de radicación para 275 solicitudes relacionadas con RNSC. 
Evidencia: GTEA_Base de datos con listado de correos de RNSC enviados a radicarENERO_18042023</t>
    </r>
  </si>
  <si>
    <r>
      <rPr>
        <b/>
        <sz val="11"/>
        <color theme="1"/>
        <rFont val="Arial Narrow"/>
        <family val="2"/>
      </rPr>
      <t xml:space="preserve">GTEA: </t>
    </r>
    <r>
      <rPr>
        <sz val="11"/>
        <color theme="1"/>
        <rFont val="Arial Narrow"/>
        <family val="2"/>
      </rPr>
      <t>33,3%</t>
    </r>
  </si>
  <si>
    <r>
      <rPr>
        <b/>
        <sz val="11"/>
        <color theme="1"/>
        <rFont val="Arial Narrow"/>
        <family val="2"/>
      </rPr>
      <t xml:space="preserve">GGIS: </t>
    </r>
    <r>
      <rPr>
        <sz val="11"/>
        <color theme="1"/>
        <rFont val="Arial Narrow"/>
        <family val="2"/>
      </rPr>
      <t>25%</t>
    </r>
  </si>
  <si>
    <r>
      <rPr>
        <b/>
        <sz val="11"/>
        <color theme="1"/>
        <rFont val="Arial Narrow"/>
        <family val="2"/>
      </rPr>
      <t xml:space="preserve">GTEA: </t>
    </r>
    <r>
      <rPr>
        <sz val="11"/>
        <color theme="1"/>
        <rFont val="Arial Narrow"/>
        <family val="2"/>
      </rPr>
      <t>Se evidencia el reporte de transacciones de ORFEO de la Líder temática de RNSC de GTEA con 665 transacciones documentadas relacionadas con RNSC a los profesionales jurídicos y técnicos
Evidencia: GTEA_REPORTE_ORFEO_LIDER_TEMATICA_RNSC</t>
    </r>
  </si>
  <si>
    <r>
      <rPr>
        <b/>
        <sz val="11"/>
        <color theme="1"/>
        <rFont val="Arial Narrow"/>
        <family val="2"/>
      </rPr>
      <t xml:space="preserve">GGIS: </t>
    </r>
    <r>
      <rPr>
        <sz val="11"/>
        <color theme="1"/>
        <rFont val="Arial Narrow"/>
        <family val="2"/>
      </rPr>
      <t>Se realiza una jornada de socialización del procedimiento de conflicto de intereses remitiendo correo electrónico anexando presentación y procedimiento al personal GGIS.
Evidencias: 
20230418_Presentacion_conflicto_Intereses
20230418_Correo_Electronico_Conflicto_Intereses</t>
    </r>
  </si>
  <si>
    <r>
      <rPr>
        <b/>
        <sz val="11"/>
        <rFont val="Arial Narrow"/>
        <family val="2"/>
      </rPr>
      <t>GGIS:</t>
    </r>
    <r>
      <rPr>
        <sz val="11"/>
        <rFont val="Arial Narrow"/>
        <family val="2"/>
      </rPr>
      <t xml:space="preserve"> Para el primer trimestre se realizó una encuesta sobre el conocimiento y apropiación de los lineamientos de conflicto de intereses remitida por correo electrónico el día 18 de abril del 2023 identificando de las 13 personas que participan del grupo GGIS, el 92,3% tienen conocimiento y apropiación en relación del tema.
Evidencias:
Formulario_Preguntas_Conflicto_Intereses
20230420_Respuesta_Conflicto_Intereses
Porcentaje respuesas correctas.</t>
    </r>
  </si>
  <si>
    <r>
      <rPr>
        <b/>
        <sz val="10"/>
        <rFont val="Arial Narrow"/>
        <family val="2"/>
      </rPr>
      <t>OAP:</t>
    </r>
    <r>
      <rPr>
        <sz val="10"/>
        <rFont val="Arial Narrow"/>
        <family val="2"/>
      </rPr>
      <t xml:space="preserve"> 19/04/2023</t>
    </r>
  </si>
  <si>
    <r>
      <rPr>
        <b/>
        <sz val="10"/>
        <rFont val="Arial Narrow"/>
        <family val="2"/>
      </rPr>
      <t xml:space="preserve">OAP: </t>
    </r>
    <r>
      <rPr>
        <sz val="10"/>
        <rFont val="Arial Narrow"/>
        <family val="2"/>
      </rPr>
      <t xml:space="preserve">El control no se activo por cuando el riesgo no se materializó. </t>
    </r>
  </si>
  <si>
    <t>Se han cumplido los requerimientos y las actividades preventivas.</t>
  </si>
  <si>
    <t>Se han realizado los controles correspondientes como parte de los mecanismos para prevenir la materialización del riesgo.</t>
  </si>
  <si>
    <r>
      <rPr>
        <b/>
        <sz val="10"/>
        <rFont val="Arial Narrow"/>
        <family val="2"/>
      </rPr>
      <t xml:space="preserve">OAP: </t>
    </r>
    <r>
      <rPr>
        <sz val="10"/>
        <rFont val="Arial Narrow"/>
        <family val="2"/>
      </rPr>
      <t>19/04/2023</t>
    </r>
  </si>
  <si>
    <r>
      <rPr>
        <b/>
        <sz val="10"/>
        <rFont val="Arial Narrow"/>
        <family val="2"/>
      </rPr>
      <t>OAP:</t>
    </r>
    <r>
      <rPr>
        <sz val="10"/>
        <rFont val="Arial Narrow"/>
        <family val="2"/>
      </rPr>
      <t xml:space="preserve"> En el primer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diciembre de 2022, enero, febrero y marzo de 2023. Lo anterior debido a la cantidad de información remitida y a los cortes para la solicitud de la misma (mes vencido); además es importante mencionar que no se incluye la información de abril ya que esta aún no se ha reportado. 
https://drive.google.com/drive/folders/1lEvtNkFBNpQhaL_AmCxqi2M6j1J8eupC?usp=sharing
Evidencias.
1. ANEXO SOLICITUD REVISIÓN TASAS
2. ANEXO RECEPCIÓN INFORMACIÓN SGM
3. ANEXO SOLICITUD AJUSTE INFORMACIÓN GCM
4. ANEXO OBSERVACIONES DE INFORMACIÓN TASAS
5. ANEXO SOLICITUD REVISIÓN DE INFORMACIÓN SAF-GAU</t>
    </r>
  </si>
  <si>
    <r>
      <rPr>
        <b/>
        <sz val="10"/>
        <rFont val="Arial Narrow"/>
        <family val="2"/>
      </rPr>
      <t>OAP:</t>
    </r>
    <r>
      <rPr>
        <sz val="10"/>
        <rFont val="Arial Narrow"/>
        <family val="2"/>
      </rPr>
      <t xml:space="preserve"> Para el primer cuatrimestre de 2023 se consolidaron los informes de cierre de vigencia 2022 y primer trimestre de 2023 para los proyectos de inversión a cargo de la entidad. Lo anterior de acuerdo a la información remitida por las dependencias en los formatos de seguimiento de proyectos de inversión, la cual fue validada desde la Oficina Asesora de Planeación. Se anexa una muestra de las evidencia.
https://drive.google.com/drive/folders/1cPA3LJzkuJURH07lNT0RFURjeaD8VTU8?usp=sharing
Evidencias
1. INFORME PROYECTO ADMINISTRACIÓN CIERRE VIGENCIA 2022
2. INFORME PROYECTO FORTALECIMIENTO CIERRE VIGENCIA 2022
3. INFORME PROYECTO TASAS CIERRE VIGENCIA 2022
4. INFORME PROYECTO ADMINISTRACIÓN PRIMER TRIMESTRE 2023
5. INFORME PROYECTO TASAS PRIMER TRIMESTRE 2023
</t>
    </r>
  </si>
  <si>
    <r>
      <rPr>
        <b/>
        <sz val="10"/>
        <rFont val="Arial Narrow"/>
        <family val="2"/>
      </rPr>
      <t xml:space="preserve">OAP: </t>
    </r>
    <r>
      <rPr>
        <sz val="10"/>
        <rFont val="Arial Narrow"/>
        <family val="2"/>
      </rPr>
      <t>El control no se activo debido a que el riesgo no se materializó.</t>
    </r>
  </si>
  <si>
    <r>
      <rPr>
        <b/>
        <sz val="10"/>
        <rFont val="Arial Narrow"/>
        <family val="2"/>
      </rPr>
      <t xml:space="preserve">OAP: </t>
    </r>
    <r>
      <rPr>
        <sz val="10"/>
        <rFont val="Arial Narrow"/>
        <family val="2"/>
      </rPr>
      <t>17%</t>
    </r>
  </si>
  <si>
    <r>
      <rPr>
        <b/>
        <sz val="10"/>
        <rFont val="Arial Narrow"/>
        <family val="2"/>
      </rPr>
      <t xml:space="preserve">OAP: </t>
    </r>
    <r>
      <rPr>
        <sz val="10"/>
        <rFont val="Arial Narrow"/>
        <family val="2"/>
      </rPr>
      <t>En el primer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enero, febrero y marzo. La información de abril no se incluye ya que se solicita en la última semana del mes de abril. 
https://drive.google.com/drive/folders/1nBwmJTR8P6YiOyl0_IG02BQoRGbajMgm?usp=sharing
Evidencias:
1. SOLICITUD INFORMACIÓN ENERO DE 2023
2. SOLICITUD INFORMACIÓN FEBRERO DE 2023
3. SOLICITUD INFORMACIÓN MARZO DE 2023</t>
    </r>
  </si>
  <si>
    <r>
      <rPr>
        <b/>
        <sz val="10"/>
        <rFont val="Arial Narrow"/>
        <family val="2"/>
      </rPr>
      <t>DTOR:</t>
    </r>
    <r>
      <rPr>
        <sz val="10"/>
        <rFont val="Arial Narrow"/>
        <family val="2"/>
      </rPr>
      <t xml:space="preserve"> Se realizó la programación de metas con las áreas protegidas que programaron el indicador: 
Monitoreo 
PNN El Tuparro: programa dos VOC (1. Sabanas inundables, 2. Especies cinegéticas: Danta (Tapirus terrestres), Cerdos de monte (Pecari tajacu y Tayassu pecari), Venados (Mazama americana, Mazama murelia y Odocoileus cariacou)).
PNN Chingaza: Se programa 3 VOC (1. Frailejones 2.Fuentes hídricas de las subzonas hidrográficas Guatiquía (R. Frío, La Playa, R. Chuza, R. Guajaro, Q blanca), Fuentes hídricas de las cuencas Guayuriba (R. Blanco, R. Negro) y Guacavía (R. Guacavía). 3. Oso Andino).
PNN Cordillera de los Picachos: Se programa 2 VOC (Húmedo Andino  y Río Pato)
Investigación 
PNN Sumapaz: se programa la actualización de la línea base del VOC Páramo.
PNN Chingaza: se programa la actualización de la línea base de dos VOC (1. Oso andino (Tremarctos ornatus) 2.Paramo).
PNN Cordillera de Los Picachos: se programa la actualización de la línea base de un VOC (Bosque Húmedo andino)
Anexos: Anexo 1, Anexo 2, Anexo 3 y  Anexo 4
https://drive.google.com/drive/folders/1b019REfj_pvqhTYJZXWdNLucp2RREh94
</t>
    </r>
    <r>
      <rPr>
        <b/>
        <sz val="10"/>
        <rFont val="Arial Narrow"/>
        <family val="2"/>
      </rPr>
      <t>DTPA</t>
    </r>
    <r>
      <rPr>
        <sz val="10"/>
        <rFont val="Arial Narrow"/>
        <family val="2"/>
      </rPr>
      <t xml:space="preserve">: Desde la dirección territorial se viene trabajando con cada AP un plan de trabajo especificando por cada línea estratégica las actividades a desarrollar durante la vigencia partiendo de los logros alcanzados anteriormente y los recursos presupuestado para este año. Evidencias: Plan de trabajo área técnica DTPA 2023, listas de asistencia
https://drive.google.com/drive/folders/1jj3lxJlEW4RDsZIh_f5CAiERx0mGNEYc
</t>
    </r>
    <r>
      <rPr>
        <b/>
        <sz val="10"/>
        <rFont val="Arial Narrow"/>
        <family val="2"/>
      </rPr>
      <t>DTCA</t>
    </r>
    <r>
      <rPr>
        <sz val="10"/>
        <rFont val="Arial Narrow"/>
        <family val="2"/>
      </rPr>
      <t xml:space="preserve">: En el primer trimestre 2023 el AP no avanzo en el indicador por encontrarse adelantando el proceso de contratación de su personal, por ello no se realizaron jornadas de monitoreo. El avance en la estrategia de monitoreo e investigación de este periodo fue la reunión para definir el plan de trabajo y metas 2023 con personal de la DTCA.
Evidencias:
Beata- acta inicio 2023, CdeProf - acta inicio 2023_PAA, Colorados - acta inicio 2023-ajustada Dilia, CRSB- acta inicio 2023, PNN de Macuira - acta inicio_Monito_2023, PNN SNSM-monitoreo e investigación acta de inicio 21mar2023, Providencia - acta inicio 2023 (1), SFF CORCHAL - Acta de inicio MON_INV_2023, Tayrona- acta inicio 2023 -ajust x Elkin y VP Isla de Salamanca- acta inicio 2023 ajustada
https://docs.google.com/document/d/1LAPN-96mJUBDwzYO3v2CCwBreG5J-347/edit?usp=sharing&amp;ouid=102577248273686335588&amp;rtpof=true&amp;sd=true 
</t>
    </r>
    <r>
      <rPr>
        <b/>
        <sz val="10"/>
        <rFont val="Arial Narrow"/>
        <family val="2"/>
      </rPr>
      <t>DTAN</t>
    </r>
    <r>
      <rPr>
        <sz val="10"/>
        <rFont val="Arial Narrow"/>
        <family val="2"/>
      </rPr>
      <t xml:space="preserve">: Para el primer cuatrimestre de 2023, la DTAN  no presenta avance, se encuentra en proceso de contratación el profesional temático y personal de apoyo en las AP de la Dirección territorial. No se adjuntan evidencias
</t>
    </r>
    <r>
      <rPr>
        <b/>
        <sz val="10"/>
        <rFont val="Arial Narrow"/>
        <family val="2"/>
      </rPr>
      <t>DTAO</t>
    </r>
    <r>
      <rPr>
        <sz val="10"/>
        <rFont val="Arial Narrow"/>
        <family val="2"/>
      </rPr>
      <t xml:space="preserve">:  Durante el primer trimestre de 2023 no se han desarrollado el plan de trabajo de implementación de monitoreo e investigación, por retrasos en la contratación del profesional que apoyará este tema. Evidencias: N/A
</t>
    </r>
    <r>
      <rPr>
        <b/>
        <sz val="10"/>
        <rFont val="Arial Narrow"/>
        <family val="2"/>
      </rPr>
      <t>DTAM:</t>
    </r>
    <r>
      <rPr>
        <sz val="10"/>
        <rFont val="Arial Narrow"/>
        <family val="2"/>
      </rPr>
      <t xml:space="preserve"> Para este periodo y específicamente en el mes de marzo se contrató a los profesionales de Inv. y Monitoreo del PNN  Chiribiquete y el SFPMOrito.
Se generaron Planes de trabajo en Investigación y Monitoreo entre la DTAM y el PNN Chiribiquete, SF PM Orito, el PNN Yaigojé Apaporis y el PNN Alto Fragua.
Anexos: Anexo 1 List Asitencia_PlanTrabjo_ Inv. y MonitoreoPNN CHIRIBIQUETE
Anexo 2 List Asitencia_PlanTrabjo_ Inv. y Monitoreo DTAM_SFPMOIA
Anexo 3 List.Asitencia_PlanTrabajo Inv. y Monitoreo PNNYAIGOJE
Anexo  4 Acta plan trabajo Inv. Monitoreo PNNA ALTO FRAGUA DTAM.
https://drive.google.com/drive/u/1/folders/18acow1Jqwu0hTSFCe5Fv4YnN5eRQ-YBd</t>
    </r>
  </si>
  <si>
    <r>
      <rPr>
        <b/>
        <sz val="10"/>
        <rFont val="Arial Narrow"/>
        <family val="2"/>
      </rPr>
      <t xml:space="preserve">DTOR: </t>
    </r>
    <r>
      <rPr>
        <sz val="10"/>
        <rFont val="Arial Narrow"/>
        <family val="2"/>
      </rPr>
      <t xml:space="preserve">11/04/2023 </t>
    </r>
    <r>
      <rPr>
        <b/>
        <sz val="10"/>
        <rFont val="Arial Narrow"/>
        <family val="2"/>
      </rPr>
      <t xml:space="preserve">
DTPA:</t>
    </r>
    <r>
      <rPr>
        <sz val="10"/>
        <rFont val="Arial Narrow"/>
        <family val="2"/>
      </rPr>
      <t xml:space="preserve">11/04/23
</t>
    </r>
    <r>
      <rPr>
        <b/>
        <sz val="10"/>
        <rFont val="Arial Narrow"/>
        <family val="2"/>
      </rPr>
      <t>DTCA</t>
    </r>
    <r>
      <rPr>
        <sz val="10"/>
        <rFont val="Arial Narrow"/>
        <family val="2"/>
      </rPr>
      <t xml:space="preserve">: 20/04/2023
</t>
    </r>
    <r>
      <rPr>
        <b/>
        <sz val="10"/>
        <rFont val="Arial Narrow"/>
        <family val="2"/>
      </rPr>
      <t>DTAN:</t>
    </r>
    <r>
      <rPr>
        <sz val="10"/>
        <rFont val="Arial Narrow"/>
        <family val="2"/>
      </rPr>
      <t xml:space="preserve"> 27/03/2023
</t>
    </r>
    <r>
      <rPr>
        <b/>
        <sz val="10"/>
        <rFont val="Arial Narrow"/>
        <family val="2"/>
      </rPr>
      <t xml:space="preserve">DTAO: </t>
    </r>
    <r>
      <rPr>
        <sz val="10"/>
        <rFont val="Arial Narrow"/>
        <family val="2"/>
      </rPr>
      <t xml:space="preserve">27/03/2023
</t>
    </r>
    <r>
      <rPr>
        <b/>
        <sz val="10"/>
        <rFont val="Arial Narrow"/>
        <family val="2"/>
      </rPr>
      <t xml:space="preserve">DTAM: </t>
    </r>
    <r>
      <rPr>
        <sz val="10"/>
        <rFont val="Arial Narrow"/>
        <family val="2"/>
      </rPr>
      <t>31/03/2023</t>
    </r>
  </si>
  <si>
    <r>
      <rPr>
        <b/>
        <sz val="10"/>
        <rFont val="Arial Narrow"/>
        <family val="2"/>
      </rPr>
      <t>OAP.</t>
    </r>
    <r>
      <rPr>
        <sz val="10"/>
        <rFont val="Arial Narrow"/>
        <family val="2"/>
      </rPr>
      <t xml:space="preserve"> Los profesionales de la OAP en este cuatrimestre han verificado los reportes la documentación de algunas acciones tales como riesgos (desde abril 19), documentación (frebrero - marzo - abril), reporte de salidas No conformes (del 4to trimestre 2022 y 1er trimestre 2023), cumplimiento de los compromisos pactados en la Revisión por la Dirección 2022, Reporte de cero papel para SGA. entre otros que aportan en la implementación del MIPG en las diferentes dimensiones, con el objetivo que los procesos ejecuten actividades de mejora de forma continúa, buscando que la información sea clara, concisa, completa y conforme los lineamientos del SGI. 
</t>
    </r>
    <r>
      <rPr>
        <b/>
        <sz val="10"/>
        <rFont val="Arial Narrow"/>
        <family val="2"/>
      </rPr>
      <t>https://drive.google.com/drive/folders/1gx7O9dANhZF5lQV8TCbj_u81RE49ad5s?usp=sharing
Evidencias carpetas.</t>
    </r>
    <r>
      <rPr>
        <sz val="10"/>
        <rFont val="Arial Narrow"/>
        <family val="2"/>
      </rPr>
      <t xml:space="preserve">
Riesgos. 
Documentación
Salidas No Conformes
Compromisos RxD_2022
Reporte Cero papel</t>
    </r>
  </si>
  <si>
    <r>
      <rPr>
        <b/>
        <sz val="10"/>
        <rFont val="Arial Narrow"/>
        <family val="2"/>
      </rPr>
      <t>OAP:</t>
    </r>
    <r>
      <rPr>
        <sz val="10"/>
        <rFont val="Arial Narrow"/>
        <family val="2"/>
      </rPr>
      <t xml:space="preserve"> La Oficina Asesora de Planeación para este cuatrimestre se ha realizado el CIGD el 31/01/2023, dentro del cual se realizó seguimiento a las decisiones adoptadas y compromisos adquiridos por los anteriores Comité Institucional de Gestión y Desempeño - CIGD, Los compromisos quedan planteados en la respectiva acta al igual que su seguimiento será mediante comunicaciones, para el presente se anexa el borrador del acta por cuanto se encuentra en revisión por parte de la Subdirección Administrativa y Financiera como depedencia que precede el CIGD.</t>
    </r>
    <r>
      <rPr>
        <b/>
        <sz val="10"/>
        <rFont val="Arial Narrow"/>
        <family val="2"/>
      </rPr>
      <t xml:space="preserve">
https://drive.google.com/drive/folders/1ueidRHLJ6LEvTI_YpMd7BKGIFsD1o1nV?usp=sharing</t>
    </r>
    <r>
      <rPr>
        <sz val="10"/>
        <rFont val="Arial Narrow"/>
        <family val="2"/>
      </rPr>
      <t xml:space="preserve">
</t>
    </r>
    <r>
      <rPr>
        <b/>
        <sz val="10"/>
        <rFont val="Arial Narrow"/>
        <family val="2"/>
      </rPr>
      <t xml:space="preserve">Evidencia. </t>
    </r>
    <r>
      <rPr>
        <sz val="10"/>
        <rFont val="Arial Narrow"/>
        <family val="2"/>
      </rPr>
      <t>Borrador Acta_CIGD_31012023</t>
    </r>
  </si>
  <si>
    <t>Se realizaron las actividades de la OAP como segunda linea de defensa apoyando y líderando los proceso y no se identificaron alertas</t>
  </si>
  <si>
    <t>No se generaron alertas en el seguimiento de los compromisos</t>
  </si>
  <si>
    <r>
      <rPr>
        <b/>
        <sz val="10"/>
        <rFont val="Arial Narrow"/>
        <family val="2"/>
      </rPr>
      <t>OAP</t>
    </r>
    <r>
      <rPr>
        <sz val="10"/>
        <rFont val="Arial Narrow"/>
        <family val="2"/>
      </rPr>
      <t>: 17%</t>
    </r>
  </si>
  <si>
    <r>
      <rPr>
        <b/>
        <sz val="10"/>
        <rFont val="Arial Narrow"/>
        <family val="2"/>
      </rPr>
      <t>OAP</t>
    </r>
    <r>
      <rPr>
        <sz val="10"/>
        <rFont val="Arial Narrow"/>
        <family val="2"/>
      </rPr>
      <t>: 0%</t>
    </r>
  </si>
  <si>
    <r>
      <rPr>
        <b/>
        <sz val="10"/>
        <rFont val="Arial Narrow"/>
        <family val="2"/>
      </rPr>
      <t>OAP:</t>
    </r>
    <r>
      <rPr>
        <sz val="10"/>
        <rFont val="Arial Narrow"/>
        <family val="2"/>
      </rPr>
      <t xml:space="preserve"> Debido a los cambios generados por el DAFP la actividad se tiene programada para reporte en el siguiente cuatrimestre.
No se anexan evidenias.</t>
    </r>
  </si>
  <si>
    <t>Los resultados obtenidos no generaron alerta sobre el tema</t>
  </si>
  <si>
    <r>
      <rPr>
        <b/>
        <sz val="11"/>
        <rFont val="Arial Narrow"/>
        <family val="2"/>
      </rPr>
      <t>OAP:</t>
    </r>
    <r>
      <rPr>
        <sz val="11"/>
        <rFont val="Arial Narrow"/>
        <family val="2"/>
      </rPr>
      <t xml:space="preserve"> Se realizó la socialización de los lineamientos estandarizados y documentados por la Entidad mediante la socialización del procedimiento GTH_PR_30  remitida a los integrantes de OAP por correo electrónico el día 28/03/2023. 
Evidencia:
Correo - IMPORTANTE Socialización y recordatorio del procedimiento Conflicto de Intereses 28032023
Presentación_Socializacion_Conflicto de Intereses.pdf</t>
    </r>
  </si>
  <si>
    <r>
      <rPr>
        <b/>
        <sz val="11"/>
        <color theme="1"/>
        <rFont val="Arial Narrow"/>
        <family val="2"/>
      </rPr>
      <t>OAP:</t>
    </r>
    <r>
      <rPr>
        <sz val="11"/>
        <color theme="1"/>
        <rFont val="Arial Narrow"/>
        <family val="2"/>
      </rPr>
      <t xml:space="preserve"> 33%</t>
    </r>
  </si>
  <si>
    <r>
      <rPr>
        <b/>
        <sz val="10"/>
        <rFont val="Arial Narrow"/>
        <family val="2"/>
      </rPr>
      <t>OAP:</t>
    </r>
    <r>
      <rPr>
        <sz val="10"/>
        <rFont val="Arial Narrow"/>
        <family val="2"/>
      </rPr>
      <t xml:space="preserve"> Se ha realizado socialización en el Modelo Integrado de Planeación y Gestión y subsistemas de gestión que lo conforman, mediante reuniones a: Profesional de SGI - DTCA (01/03/2023), Profesionales de OAP en temas de Cooperación Nacional No Oficial e Internacional (24/02/2023 - 02/03/2023), Socialización de riesgos a los líderes del SGI - Nivel Central - DT (13/03/2023), socialización "Conociendo a PNNC" a profesionales de OAP, OAJ y SSNA (29/03/2023). Remisión de pieza gráfica de la política de Administración de riesgos (14/04/2023), socialización temas ambientales - registros servicio públicos (30/03/2023).
</t>
    </r>
    <r>
      <rPr>
        <b/>
        <sz val="10"/>
        <rFont val="Arial Narrow"/>
        <family val="2"/>
      </rPr>
      <t>https://drive.google.com/drive/folders/1UhrccIH1WnqaH-5lqi5zMBwp343i2-b6?usp=sharing</t>
    </r>
    <r>
      <rPr>
        <sz val="10"/>
        <rFont val="Arial Narrow"/>
        <family val="2"/>
      </rPr>
      <t xml:space="preserve">
Evidencias.
Asistencia Nuevo Monitoreo_13032023_VF.pdf
Asistencia Socializacion MIPG DTCA 01032023.pdf
Asistencia Socializacion MIPG OAP_COOP 02032023.pdf
Asistencia Conociendo a PNNC_29032023.pdf
Asistencia Procedimientos y otros Coop_24022023
Correo - ¡Conoce la política de administración de riesgos 2022!_1
Asistencia Papel_Energia_30032023</t>
    </r>
  </si>
  <si>
    <r>
      <rPr>
        <b/>
        <sz val="10"/>
        <color theme="1"/>
        <rFont val="Arial Narrow"/>
        <family val="2"/>
      </rPr>
      <t xml:space="preserve">OAP: </t>
    </r>
    <r>
      <rPr>
        <sz val="10"/>
        <color theme="1"/>
        <rFont val="Arial Narrow"/>
        <family val="2"/>
      </rPr>
      <t>24/04/2023</t>
    </r>
  </si>
  <si>
    <t>La presentación inicial ante el CIGD del PAA no generó alertas</t>
  </si>
  <si>
    <r>
      <rPr>
        <b/>
        <sz val="10"/>
        <color theme="1"/>
        <rFont val="Arial Narrow"/>
        <family val="2"/>
      </rPr>
      <t>OAP</t>
    </r>
    <r>
      <rPr>
        <sz val="10"/>
        <color theme="1"/>
        <rFont val="Arial Narrow"/>
        <family val="2"/>
      </rPr>
      <t>: Para el primer cuatrrimestre no se cuenta con el balance de seguimiento trimestral debido a los cambios de personal y estructura de las dependencias en relacion al profesional de temas de Calidad y Planeación. Por tal motivo, la construcción del balance se realizará en el mes de mayo. No se anexan evidencias</t>
    </r>
  </si>
  <si>
    <t>No se generan alertas debido a que el control no se ha ejecutado a la fecha del reporte</t>
  </si>
  <si>
    <r>
      <rPr>
        <b/>
        <sz val="10"/>
        <color theme="1"/>
        <rFont val="Arial Narrow"/>
        <family val="2"/>
      </rPr>
      <t>OAP</t>
    </r>
    <r>
      <rPr>
        <sz val="10"/>
        <color theme="1"/>
        <rFont val="Arial Narrow"/>
        <family val="2"/>
      </rPr>
      <t>: El control no se ejecuta debido a que no se ha presentado materialización del riesgo. Por lo tanto, no se anexan evidencias</t>
    </r>
  </si>
  <si>
    <r>
      <rPr>
        <b/>
        <sz val="10"/>
        <color theme="1"/>
        <rFont val="Arial Narrow"/>
        <family val="2"/>
      </rPr>
      <t>OAP</t>
    </r>
    <r>
      <rPr>
        <sz val="10"/>
        <color theme="1"/>
        <rFont val="Arial Narrow"/>
        <family val="2"/>
      </rPr>
      <t>: 24/04/23</t>
    </r>
  </si>
  <si>
    <r>
      <rPr>
        <b/>
        <sz val="10"/>
        <color rgb="FF000000"/>
        <rFont val="Arial Narrow"/>
        <family val="2"/>
      </rPr>
      <t xml:space="preserve">OAP: </t>
    </r>
    <r>
      <rPr>
        <sz val="10"/>
        <color rgb="FF000000"/>
        <rFont val="Arial Narrow"/>
        <family val="2"/>
      </rPr>
      <t>Se realizó el seguimiento de indicadores PAA a corte 31 de diciembre de 2022 (teniendo en cuenta la not ade la actividad). Pero, debido a que la contratación se dio a finales de marzo, se informa que se está construyendo el seguimiento para primer trimestre 2023. 
Evidencia: 
https://www.parquesnacionales.gov.co/portal/wp-content/uploads/2023/01/plan-de-accion-anual-paa-2022-diciembre-cierre.xlsx
https://docs.google.com/document/d/1oUJE_HFLkwZ6tWLd5iyO-bI8pkH0BYej/edit
Nota: se anexa URL del seguimiento de PAA cierre 31 de diciembre de 2022</t>
    </r>
  </si>
  <si>
    <r>
      <rPr>
        <b/>
        <sz val="10"/>
        <color rgb="FF000000"/>
        <rFont val="Arial Narrow"/>
        <family val="2"/>
      </rPr>
      <t>OAP:</t>
    </r>
    <r>
      <rPr>
        <sz val="10"/>
        <color rgb="FF000000"/>
        <rFont val="Arial Narrow"/>
        <family val="2"/>
      </rPr>
      <t>En el periodo de enero-marzo por parte de los procesos se recibieron dos tres solicitudes de acompañamiento relacionadas con formulación y seguimiento del PAA. 
Se anexan listados de asistencia: Asistencia dudas PAA DTAO_OAP_18042023, Lista de asistencia reunión OAP-GTIC.xlsx - GD_FO_02, Reunión OAP_SAF
Evidencias: https://drive.google.com/drive/folders/1LxnmBSn3y8_5ZubTUOIsSiW2wOgPV9OU?usp=share_link</t>
    </r>
  </si>
  <si>
    <r>
      <rPr>
        <b/>
        <sz val="10"/>
        <color theme="1"/>
        <rFont val="Arial Narrow"/>
        <family val="2"/>
      </rPr>
      <t xml:space="preserve">OAP: </t>
    </r>
    <r>
      <rPr>
        <sz val="10"/>
        <color theme="1"/>
        <rFont val="Arial Narrow"/>
        <family val="2"/>
      </rPr>
      <t>Debido a que la contratación se dio a finales de marzo la ejecución del informe de balance para generar las alertas correspondientes se encuentra en elaboración. No se anexan evidencias</t>
    </r>
  </si>
  <si>
    <r>
      <rPr>
        <b/>
        <sz val="10"/>
        <color theme="1"/>
        <rFont val="Arial Narrow"/>
        <family val="2"/>
      </rPr>
      <t xml:space="preserve">OAP: </t>
    </r>
    <r>
      <rPr>
        <sz val="10"/>
        <color theme="1"/>
        <rFont val="Arial Narrow"/>
        <family val="2"/>
      </rPr>
      <t>8,75%</t>
    </r>
  </si>
  <si>
    <r>
      <rPr>
        <b/>
        <sz val="10"/>
        <color theme="1"/>
        <rFont val="Arial Narrow"/>
        <family val="2"/>
      </rPr>
      <t xml:space="preserve">OAP: </t>
    </r>
    <r>
      <rPr>
        <sz val="10"/>
        <color theme="1"/>
        <rFont val="Arial Narrow"/>
        <family val="2"/>
      </rPr>
      <t>11,6%</t>
    </r>
  </si>
  <si>
    <r>
      <rPr>
        <b/>
        <sz val="10"/>
        <color theme="1"/>
        <rFont val="Arial Narrow"/>
        <family val="2"/>
      </rPr>
      <t xml:space="preserve">OAP: </t>
    </r>
    <r>
      <rPr>
        <sz val="10"/>
        <color theme="1"/>
        <rFont val="Arial Narrow"/>
        <family val="2"/>
      </rPr>
      <t>0%</t>
    </r>
  </si>
  <si>
    <r>
      <rPr>
        <b/>
        <sz val="10"/>
        <color theme="1"/>
        <rFont val="Arial Narrow"/>
        <family val="2"/>
      </rPr>
      <t>OAP</t>
    </r>
    <r>
      <rPr>
        <sz val="10"/>
        <color theme="1"/>
        <rFont val="Arial Narrow"/>
        <family val="2"/>
      </rPr>
      <t xml:space="preserve">: Se realizó el seguimiento de indicadores PAA a corte 31 de diciembre de 2022 (teniendo en cuenta la not ade la actividad). Pero, debido a que la contratación se dio a finales de marzo, se informa que se está construyendo el seguimiento para primer trimestre 2023. 
</t>
    </r>
    <r>
      <rPr>
        <b/>
        <sz val="10"/>
        <color theme="1"/>
        <rFont val="Arial Narrow"/>
        <family val="2"/>
      </rPr>
      <t xml:space="preserve">Evidencia: </t>
    </r>
    <r>
      <rPr>
        <sz val="10"/>
        <color theme="1"/>
        <rFont val="Arial Narrow"/>
        <family val="2"/>
      </rPr>
      <t xml:space="preserve">Print de pantalla de la publicación cierre PAA
</t>
    </r>
    <r>
      <rPr>
        <u/>
        <sz val="10"/>
        <color rgb="FF0000FF"/>
        <rFont val="Arial Narrow"/>
        <family val="2"/>
      </rPr>
      <t>https://www.parquesnacionales.gov.co/portal/wp-content/uploads/2023/01/plan-de-accion-anual-paa-2022-diciembre-cierre.xlsx</t>
    </r>
    <r>
      <rPr>
        <sz val="10"/>
        <color theme="1"/>
        <rFont val="Arial Narrow"/>
        <family val="2"/>
      </rPr>
      <t xml:space="preserve">
</t>
    </r>
    <r>
      <rPr>
        <b/>
        <sz val="10"/>
        <color theme="1"/>
        <rFont val="Arial Narrow"/>
        <family val="2"/>
      </rPr>
      <t xml:space="preserve">Nota: </t>
    </r>
    <r>
      <rPr>
        <sz val="10"/>
        <color theme="1"/>
        <rFont val="Arial Narrow"/>
        <family val="2"/>
      </rPr>
      <t>se anexa URL del seguimiento de PAA cierre 31 de diciembre de 2022</t>
    </r>
  </si>
  <si>
    <r>
      <rPr>
        <b/>
        <sz val="10"/>
        <color theme="1"/>
        <rFont val="Arial Narrow"/>
        <family val="2"/>
      </rPr>
      <t xml:space="preserve">OAP: </t>
    </r>
    <r>
      <rPr>
        <sz val="10"/>
        <color theme="1"/>
        <rFont val="Arial Narrow"/>
        <family val="2"/>
      </rPr>
      <t>25%</t>
    </r>
  </si>
  <si>
    <r>
      <rPr>
        <b/>
        <sz val="10"/>
        <color theme="1"/>
        <rFont val="Arial Narrow"/>
        <family val="2"/>
      </rPr>
      <t>OAP</t>
    </r>
    <r>
      <rPr>
        <sz val="10"/>
        <color theme="1"/>
        <rFont val="Arial Narrow"/>
        <family val="2"/>
      </rPr>
      <t>: En el primer trimestre no se realizaron actividades de reprogramación o actualización. Por ende, no se presentó la necesidad de verificar coherencia y ejecutar el control. No se anexan evidencias</t>
    </r>
  </si>
  <si>
    <t>El control no se ejecutó debido a que no existió la necesidad</t>
  </si>
  <si>
    <r>
      <rPr>
        <b/>
        <sz val="10"/>
        <color theme="1"/>
        <rFont val="Arial Narrow"/>
        <family val="2"/>
      </rPr>
      <t>OAP</t>
    </r>
    <r>
      <rPr>
        <sz val="10"/>
        <color theme="1"/>
        <rFont val="Arial Narrow"/>
        <family val="2"/>
      </rPr>
      <t>: En el primer Comité Institucional de Gestión y Desempeño realizado el 31 de enero se revisó y aprobó el PAA, por lo cual no se generaron compromisos ni alertas sobre el mismo, generando que la OAP no requiriera seguimiento de dichos compromisos. Sin embargo, la OAP está realizando acompañamiento para el desarrollo y reporte del PAA 2023 en su primer trimestre.
No se anexan evidencias</t>
    </r>
  </si>
  <si>
    <r>
      <rPr>
        <b/>
        <sz val="11"/>
        <rFont val="Arial Narrow"/>
        <family val="2"/>
      </rPr>
      <t>OAP:</t>
    </r>
    <r>
      <rPr>
        <sz val="11"/>
        <rFont val="Arial Narrow"/>
        <family val="2"/>
      </rPr>
      <t xml:space="preserve"> Se realizó el seguimiento al conocimiento y apropiación sobre los lineamientos estandarizados y documentados por la Entidad relacionados con conflicto de intereses mediante una encuesta remitida a los integrantes de OAP por correo electrónico el día 28/03/2023. Obteniendo resultados positivos en relación a la apropiación de los conocimientos, dado que se pudo evidenciar que de un total de 21 personas encuestadas, 20 obtuvieron un resultado positivo de apropiación, es decir el 67% del personal integrante de OAP conoce el tema, pero dados los temas que  presentaron dificultades se realizará una socialización personalizada para explicar de mayor forma el tema.
Evidencia:
Correo - IMPORTANTE Socialización y recordatorio del procedimiento Conflicto de Intereses 28032023
Formulario conflicto de intereses_28032023
Datos de la encuesta</t>
    </r>
  </si>
  <si>
    <r>
      <rPr>
        <b/>
        <sz val="11"/>
        <rFont val="Arial Narrow"/>
        <family val="2"/>
      </rPr>
      <t>DTOR:</t>
    </r>
    <r>
      <rPr>
        <sz val="11"/>
        <rFont val="Arial Narrow"/>
        <family val="2"/>
      </rPr>
      <t xml:space="preserve"> X
</t>
    </r>
    <r>
      <rPr>
        <b/>
        <sz val="11"/>
        <rFont val="Arial Narrow"/>
        <family val="2"/>
      </rPr>
      <t xml:space="preserve">DTPA: </t>
    </r>
    <r>
      <rPr>
        <sz val="11"/>
        <rFont val="Arial Narrow"/>
        <family val="2"/>
      </rPr>
      <t xml:space="preserve">X
</t>
    </r>
    <r>
      <rPr>
        <b/>
        <sz val="11"/>
        <rFont val="Arial Narrow"/>
        <family val="2"/>
      </rPr>
      <t>DTCA:</t>
    </r>
    <r>
      <rPr>
        <sz val="11"/>
        <rFont val="Arial Narrow"/>
        <family val="2"/>
      </rPr>
      <t xml:space="preserve"> X
</t>
    </r>
    <r>
      <rPr>
        <b/>
        <sz val="11"/>
        <rFont val="Arial Narrow"/>
        <family val="2"/>
      </rPr>
      <t>DTAN:</t>
    </r>
    <r>
      <rPr>
        <sz val="11"/>
        <rFont val="Arial Narrow"/>
        <family val="2"/>
      </rPr>
      <t xml:space="preserve"> X
</t>
    </r>
    <r>
      <rPr>
        <b/>
        <sz val="11"/>
        <rFont val="Arial Narrow"/>
        <family val="2"/>
      </rPr>
      <t>DTAO:</t>
    </r>
    <r>
      <rPr>
        <sz val="11"/>
        <rFont val="Arial Narrow"/>
        <family val="2"/>
      </rPr>
      <t xml:space="preserve"> X
</t>
    </r>
    <r>
      <rPr>
        <b/>
        <sz val="11"/>
        <rFont val="Arial Narrow"/>
        <family val="2"/>
      </rPr>
      <t>DTAM:</t>
    </r>
    <r>
      <rPr>
        <sz val="11"/>
        <rFont val="Arial Narrow"/>
        <family val="2"/>
      </rPr>
      <t xml:space="preserve"> X</t>
    </r>
  </si>
  <si>
    <t>No se reporta avance por situación descrita , por lo cual se determina que no se detecta alerta.</t>
  </si>
  <si>
    <t>No se generan alertas</t>
  </si>
  <si>
    <r>
      <rPr>
        <b/>
        <sz val="11"/>
        <color theme="1"/>
        <rFont val="Arial Narrow"/>
        <family val="2"/>
      </rPr>
      <t>SGM:</t>
    </r>
    <r>
      <rPr>
        <sz val="11"/>
        <color theme="1"/>
        <rFont val="Arial Narrow"/>
        <family val="2"/>
      </rPr>
      <t xml:space="preserve"> 33.3%</t>
    </r>
  </si>
  <si>
    <r>
      <rPr>
        <b/>
        <sz val="11"/>
        <color theme="1"/>
        <rFont val="Arial Narrow"/>
        <family val="2"/>
      </rPr>
      <t xml:space="preserve">SGM: </t>
    </r>
    <r>
      <rPr>
        <sz val="11"/>
        <color theme="1"/>
        <rFont val="Arial Narrow"/>
        <family val="2"/>
      </rPr>
      <t>33.3%</t>
    </r>
  </si>
  <si>
    <r>
      <rPr>
        <b/>
        <sz val="10"/>
        <color theme="1"/>
        <rFont val="Arial Narrow"/>
        <family val="2"/>
      </rPr>
      <t>GPM</t>
    </r>
    <r>
      <rPr>
        <sz val="10"/>
        <color theme="1"/>
        <rFont val="Arial Narrow"/>
        <family val="2"/>
      </rPr>
      <t xml:space="preserve">: Durante el primer cuatrimestre del año 2023 se ha avanzado con cinco (5) Direcciones Territoriales (Pacífico, Amazonas, Orinoquia, Andes Occidentales y Caribe), sin embargo, los planes de trabajo con las DTs: Pacífico, Caribe, Amazonas y Andes Occidentales se encuentran aún en revisión debido a las retrasos en procesos administrativos de contratación de profesionales en la Subdirección de Planeación y Manejo responsables de orientación para la construcción de los planes de trabajo, y en la Direcciones Territoriales y Áreas Protegidas encargados de la proyección de las actividades a desarrollar durante la vigencia;por ende, los planes de trabajo aportados no corresponden aún a la versión final y se encuentran en borrador. El único plan de trabajo en versión final corresponde a la DTOR, y falta la costrucción del plan de la DTAN.   
</t>
    </r>
    <r>
      <rPr>
        <b/>
        <sz val="10"/>
        <color theme="1"/>
        <rFont val="Arial Narrow"/>
        <family val="2"/>
      </rPr>
      <t xml:space="preserve">Nota: </t>
    </r>
    <r>
      <rPr>
        <sz val="10"/>
        <color theme="1"/>
        <rFont val="Arial Narrow"/>
        <family val="2"/>
      </rPr>
      <t xml:space="preserve">El porcentaje de avance que se le asigno a los planes de trabajo que aún no estan en versión final, fue la mitad de su avance, que correspondería al 8,33 %.
</t>
    </r>
    <r>
      <rPr>
        <b/>
        <sz val="10"/>
        <color theme="1"/>
        <rFont val="Arial Narrow"/>
        <family val="2"/>
      </rPr>
      <t>Anexos:</t>
    </r>
    <r>
      <rPr>
        <sz val="10"/>
        <color theme="1"/>
        <rFont val="Arial Narrow"/>
        <family val="2"/>
      </rPr>
      <t xml:space="preserve">
PLAN DE TRABAJO_DTAM
PLAN DE TRABAJO_DTPA
PLAN DE TRABAJO_DTOR
PLAN DE TRABAJO_DTAO
PLAN DE TRABAJO_DTCA
https://drive.google.com/drive/u/1/folders/1UyW42qwp_PWLd5u7oSUPk4Czgdw59hxf</t>
    </r>
  </si>
  <si>
    <r>
      <rPr>
        <b/>
        <sz val="10"/>
        <color theme="1"/>
        <rFont val="Arial Narrow"/>
        <family val="2"/>
      </rPr>
      <t xml:space="preserve">GPM: </t>
    </r>
    <r>
      <rPr>
        <sz val="10"/>
        <color theme="1"/>
        <rFont val="Arial Narrow"/>
        <family val="2"/>
      </rPr>
      <t>24,99%</t>
    </r>
  </si>
  <si>
    <r>
      <rPr>
        <b/>
        <sz val="10"/>
        <rFont val="Arial Narrow"/>
        <family val="2"/>
      </rPr>
      <t xml:space="preserve">GPM: </t>
    </r>
    <r>
      <rPr>
        <sz val="10"/>
        <rFont val="Arial Narrow"/>
        <family val="2"/>
      </rPr>
      <t xml:space="preserve"> El monitoreo y los soportes suministrados, son conformes a la descripción del mapa de riesgos, denotando un adecuado seguimiento.</t>
    </r>
  </si>
  <si>
    <r>
      <rPr>
        <b/>
        <sz val="10"/>
        <rFont val="Arial Narrow"/>
        <family val="2"/>
      </rPr>
      <t>PNN S. MACARENA:</t>
    </r>
    <r>
      <rPr>
        <sz val="10"/>
        <rFont val="Arial Narrow"/>
        <family val="2"/>
      </rPr>
      <t xml:space="preserve"> "Dado que no se materializó el control no se activa por ende no se ejecuta y no se generan evidencias".
</t>
    </r>
    <r>
      <rPr>
        <b/>
        <sz val="10"/>
        <rFont val="Arial Narrow"/>
        <family val="2"/>
      </rPr>
      <t xml:space="preserve">PNN EL TUPARRO: </t>
    </r>
    <r>
      <rPr>
        <sz val="10"/>
        <rFont val="Arial Narrow"/>
        <family val="2"/>
      </rPr>
      <t xml:space="preserve">"Dado que no se materializó el control no se activa por ende no se ejecuta y no se generan evidencias".
</t>
    </r>
    <r>
      <rPr>
        <b/>
        <sz val="10"/>
        <rFont val="Arial Narrow"/>
        <family val="2"/>
      </rPr>
      <t>DNMI CINARUCO:</t>
    </r>
    <r>
      <rPr>
        <sz val="10"/>
        <rFont val="Arial Narrow"/>
        <family val="2"/>
      </rPr>
      <t xml:space="preserve"> "Dado que no se materializó el control no se activa por ende no se ejecuta y no se generan evidencias".
</t>
    </r>
    <r>
      <rPr>
        <b/>
        <sz val="10"/>
        <rFont val="Arial Narrow"/>
        <family val="2"/>
      </rPr>
      <t>PNN TINIGUA:</t>
    </r>
    <r>
      <rPr>
        <sz val="10"/>
        <rFont val="Arial Narrow"/>
        <family val="2"/>
      </rPr>
      <t xml:space="preserve"> "Dado que no se materializó el control no se activa por ende no se ejecuta y no se generan evidencias".
</t>
    </r>
    <r>
      <rPr>
        <b/>
        <sz val="10"/>
        <rFont val="Arial Narrow"/>
        <family val="2"/>
      </rPr>
      <t>PNN SUMAPAZ:</t>
    </r>
    <r>
      <rPr>
        <sz val="10"/>
        <rFont val="Arial Narrow"/>
        <family val="2"/>
      </rPr>
      <t xml:space="preserve"> "Dado que no se materializó el control no se activa por ende no se ejecuta y no se generan evidencias".
</t>
    </r>
    <r>
      <rPr>
        <b/>
        <sz val="10"/>
        <rFont val="Arial Narrow"/>
        <family val="2"/>
      </rPr>
      <t>PNN CHINGAZA:</t>
    </r>
    <r>
      <rPr>
        <sz val="10"/>
        <rFont val="Arial Narrow"/>
        <family val="2"/>
      </rPr>
      <t xml:space="preserve"> "Dado que no se materializó el control no se activa por ende no se ejecuta y no se generan evidencias".
</t>
    </r>
    <r>
      <rPr>
        <b/>
        <sz val="10"/>
        <rFont val="Arial Narrow"/>
        <family val="2"/>
      </rPr>
      <t>PNN PICACHOS:</t>
    </r>
    <r>
      <rPr>
        <sz val="10"/>
        <rFont val="Arial Narrow"/>
        <family val="2"/>
      </rPr>
      <t xml:space="preserve"> "Dado que no se materializó el control no se activa por ende no se ejecuta y no se generan evidencias".</t>
    </r>
  </si>
  <si>
    <t>No se generan alertas ya que se esta ejecutando el control</t>
  </si>
  <si>
    <t>PNN Macarena: De acuerdo al control existente, se elabora un informe  de la implementación del protocolo de PVC, el cual se entregará con el 3er.  Reporte, conforme a lo citado en el procedimiento.
PNN EL TUPARRO: De acuerdo al control existente, se elabora un informe  de la implementación del protocolo de PVC, el cual se entregará con el 3er.  Reporte, conforme a lo citado en el procedimiento.
DNMI CINARUCO: Para el presente trimestre, no se avanzó en la formulación del protocolo de PVC.
PNN TINIGUA:  De acuerdo al control existente, se elabora un informe  de la implementación del protocolo de PVC, el cual se entregará con el 3er.  Reporte, conforme a lo citado en el procedimiento.
PNN SUMAPAZ: La Dirección Territorial recibió el memorando con radicado No. 20232300000413, en el cual realizaron la retroalimentación del informe de implementación de protocolo de PVC del Área Protegida. Realizan comentarios a tener en cuenta para el informe de implementación año 3-2023, en el cual se avanzará durante la vigencia. 
Anexo_1_Memo-20232300000413-RetroalInfoproto.
PNN CHINGAZA: El PNN Chingaza se encuentra realizando proceso de actualización del Protocolo PVC cuya versión aprobada será entregada en el último cuatrimestre del año. 
Para el periodo de reporte se anexa el plan de trabajo construido por el equipo de la línea junto con el cronograma de actualización establecido y el informe mensual de implementación del protocolo PVC correspondiente al primer trimestre de 2023. Ver anexos: Anexo1. Impl_Protocolo., Anexo2. Acta_Actualizacion, Anexo3. CronogramaProto.
PNN PICACHOS: De acuerdo al control existente, se elabora un informe de la implementación del protocolo de PVC, el cual se entregará con el 3er.  Reporte, conforme a lo citado en el procedimiento. 
Las evidencias se encuentran en el siguiente enlace: 
https://drive.google.com/drive/folders/13kBvIJmS7bmC43BpMJgNv5dezAZEBQRV?usp=sharing</t>
  </si>
  <si>
    <t xml:space="preserve">PNN Macarena: La Unidad de Decisión no programó avances al respecto para el periodo reportado.
PNN EL TUPARRO: La Unidad de Decisión no programó avances al respecto para el periodo reportado.
DNMI CINARUCO: La Unidad de Decisión no programó avances al respecto para el periodo reportado.
PNN TINIGUA: La Unidad de Decisión no programó avances al respecto para el periodo reportado.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La Unidad de Decisión no programó avances al respecto para el periodo reportado. </t>
  </si>
  <si>
    <r>
      <t xml:space="preserve">PNN Churumbelos: el protocolo de PVC del PNN Curumbelos se encuentra en implementación. 
Anexo 1. Documento protocolo PVC PNNSCHAW_Avance 2022.
https://docs.google.com/document/d/11Fhk-5IjyV-mZwvxyogcA087YH7LAoLC/edit?usp=sharing&amp;ouid=102577248273686335588&amp;rtpof=true&amp;sd=true
SF PM Orito: Anexo 1 remisión informe implementación protocolo PVC, Anexo 2 INFORME SEGUIMIENTO A IMPLEMENTACIÓN PROTOCOLO PVC, Anexo 3 recibido informe protocolo PVC GTEA, Anexo 4 correo retroalimentación protocolo PVC DTAM AP.
https://drive.google.com/drive/u/0/folders/16rMsNE8-G-QZoD0fh714I-IXgVfyXegt
PNN Alto Fragua: Mediante orfeo 20235160000253 se remitió a la DTAM el informe de implementación  del protocolo PVyC del área. (Anexo_1 Orfeo_PVyC y Anexo 2_Informe implementación PVyC). 
https://drive.google.com/drive/u/0/folders/1GwQbcqmgjzPNSeUPgMCjglYWvyDI7-za
PNN Cahuinarí: cuenta con el protocolo PVC  Viabilizado en implementación.  Anexo 1 memorando remisión PROTOCOLO PVC GTEA, Anexo 2 informe de implementación protocolo PVC, Anexo 3 memorando recibido protocolo PVC GTEA.
https://drive.google.com/drive/u/0/folders/1kBcgw8peIaZIxWAFpfJqkLKsLw7YiGiT
PNN Chiribiquete:   El 29 de marzo de 2023 el área protegida remitió nuevamente a la dirección territorial Amazonia el protocolo de prevención, vigilancia y control el cual se encuentra en revisión.
Anexo 1. Correo Remisión DTAM - Protocolo PVC_29032023
https://drive.google.com/drive/u/0/folders/15Q0z3_SgKwCzd32DGOdzKXx9wNrsSvaN
</t>
    </r>
    <r>
      <rPr>
        <b/>
        <sz val="10"/>
        <color theme="1"/>
        <rFont val="Arial Narrow"/>
        <family val="2"/>
      </rPr>
      <t>RNN Puinawai</t>
    </r>
    <r>
      <rPr>
        <sz val="10"/>
        <color theme="1"/>
        <rFont val="Arial Narrow"/>
        <family val="2"/>
      </rPr>
      <t xml:space="preserve">: Para este 1er cuatrimestre la Reserva se encuentra realizando el proceso de contratación del profesional que desarrollara el tema de PVC.  Anexo 1. memorando de autorización de prórroga plan de mejoramiento.  
https://drive.google.com/drive/u/0/folders/1O1WzShhse9MUeLm_enZlVb1-n4BsUMPu
</t>
    </r>
    <r>
      <rPr>
        <b/>
        <sz val="10"/>
        <color theme="1"/>
        <rFont val="Arial Narrow"/>
        <family val="2"/>
      </rPr>
      <t>RNN Nukak:</t>
    </r>
    <r>
      <rPr>
        <sz val="10"/>
        <color theme="1"/>
        <rFont val="Arial Narrow"/>
        <family val="2"/>
      </rPr>
      <t xml:space="preserve">  Cuenta con el protocolo de PVC aprobado y en ejecución. Anexo 1 memorando envío protocolo PVC, Anexo 2 informe de implementación protocolo PVC, Anexo 3 recibido informe PVC GTEA, Anexo 4 correo retroalimentación protocolo PVC DTAM RESERVA.
URL: https://drive.google.com/drive/u/0/folders/1Z-hmpeqIEHPo0jygYsg-N_qIP1CKL1ru
</t>
    </r>
    <r>
      <rPr>
        <b/>
        <sz val="10"/>
        <color theme="1"/>
        <rFont val="Arial Narrow"/>
        <family val="2"/>
      </rPr>
      <t>PNN Yaigojé Apaporis</t>
    </r>
    <r>
      <rPr>
        <sz val="10"/>
        <color theme="1"/>
        <rFont val="Arial Narrow"/>
        <family val="2"/>
      </rPr>
      <t xml:space="preserve">: Cuenta con el protocolo de PVC aprobado y en ejecución. se adjunta informe vigencia 2022, que por las fechas del reporte de riesgos, no habían sido evidenciadas;  el próximo informe estará para el mes de mayo. Anexo 1 orfeo remisión informe protocolo PVC YAIGOJÉ, Anexo 2 informe implementación priotocolo PVC YAIGOJÉ, Anexo 3 memorando recibido protocolo PVC GTEA
URL: https://drive.google.com/drive/u/0/folders/1pALHtaIY4Njal4Fi9a3b705TyO4xKukb
</t>
    </r>
    <r>
      <rPr>
        <b/>
        <sz val="10"/>
        <color theme="1"/>
        <rFont val="Arial Narrow"/>
        <family val="2"/>
      </rPr>
      <t>PNN Amacayacu</t>
    </r>
    <r>
      <rPr>
        <sz val="10"/>
        <color theme="1"/>
        <rFont val="Arial Narrow"/>
        <family val="2"/>
      </rPr>
      <t xml:space="preserve">: El protocolo de pvc se encuentra en implementación, se adjunta informe vigencia 2022, que por las fechas del reporte de riesgos, no habían sido evidenciadas; el próximo informe estará para el mes de mayo. Anexo 1 orfeo envío informe implementación procolo PVC Amacayacu. Anexo 1 orfeo envío informe implementación procolo PVC Amacayacu, Anexo 1 orfeo envío informe implementación procolo PVC Amacayacu, Anexo 1 orfeo envío informe implementación procolo PVC Amacayacu
URL: https://drive.google.com/drive/u/0/folders/1saYseZRR5MUGE5zhvWTMPJNplpQj5d6N
</t>
    </r>
    <r>
      <rPr>
        <b/>
        <sz val="10"/>
        <color theme="1"/>
        <rFont val="Arial Narrow"/>
        <family val="2"/>
      </rPr>
      <t>PNN Río Puré:</t>
    </r>
    <r>
      <rPr>
        <sz val="10"/>
        <color theme="1"/>
        <rFont val="Arial Narrow"/>
        <family val="2"/>
      </rPr>
      <t xml:space="preserve"> el protocolo de PVC esta en implementación. Se adjunta informe vigencia 2022, que por las fechas del reporte de riesgos, no habían sido evidenciadas;  el próximo informe estará para el mes de mayo.. Anexo 1 remisión informe implementación PVC , Anexo 2 informe de implementación informe PVC, Anexo 3 recibido informe protocolo PVC GTEA, Anexo 4 retroalimentación protocolo PVC dtam ap.
URL: https://drive.google.com/drive/u/0/folders/1o0oKD3o4cnUjb6WoXJ_7HChMXBy_KJ2K
PNN La Paya: no reporta.</t>
    </r>
  </si>
  <si>
    <t>PNN Churumbelos: El 21 de marzo de 2023 se envió a DTAM programación de recorridos de PVC en el formato establecido. Anexo  1. formato aamb _fo_25 programacion trimestral de recorrdios
SF PM  Orito: El área protegida ha realizado la respectiva programación de recorridos PVC para el primer trimestre de 2023. Anexo1 aamb_fo_25_progr-trim-de-recorr-P-V-y-C_SF PMOIA_Trim1_2023.
PNN Alto Fragua: Es importante mencionar que el área generó en el mes de diciembre de 2022 la programación de recorridos previstos a realizarse en el primer trimestre de 2023, teniendo en cuenta que en para esa fecha se generaba programación para el primer trimestre de 2023. (Anexo 1 Formato 23 Programacion 1Trm). El 21/03/2023 realizó la programación de recorridos para el segundo trimestre (Anexo 1 Formato 25 Programacion 2Trm) .
PNN Cahuinarí: Se tiene pendiente la programación de los recorridos debido a la situación de riesgos público presentada en el área y se comunica a la DT mediante ORFEO 20235140000183.  Anexo 1 INFORME SOBRE SITUACIÓN DE RIESGO PUBLICO EN EL PNN CAHUINARÍ. 
PNN Chiribiquete: Se generó la programación de recorridos de PVC correspondiente al primer trimestre 2023.
Anexo 1. aamb_fo_25_prog-trimestral-recorridos-PVC_v_1_PNN SCH 
RNN Puinawai: Para este 1er cuatrimestre la Reserva se encuentra realizando el proceso de contratación del profesional que desarrollara el tema de PVC.
RNN Nukak: El área protegida genera formato aamb_fo_25, para actividades programadas para recorridos para el segundo trimestre, debido que en el primer trimestre no se contó con el personal idóneo contratado para realizar la respectiva programación. Anexo 1. Programación-2doTrimestre-de-recorridos-de-prevencion-vigilancia-y-control_v_1
PNN Yaigojé Apaporis:  Ante la situación de riesgo público presentada en el área, para este triemestre no se generó programación trimestral de recorridos. Anexo 1 Memorando situación OP  RP PNN Yaigojé Apaporis
PNN Amacayacu: Se ha realizado la programación de los recorridos de PVC, los cuales se han llevado a cabo de acuerdo a la planeación, teniendo en cuenta las limitantes presupuestales para esta primera vigencia. 
Anexo: aamb_fo_25_programacion-trimestral-de-recorridos-de-prevencion-vigilancia-y-control
PNN Río Puré: el área protegida elaboró la planeación de recorridos teniendo en cuenta los problemas de orden público. Se espera contar con las condiciones de realizar en campo los recorridos. 
Anexo 1:Programacion_trimestral_recorrido_PVC_Primer_Trimestre_2023_pRPU_FO_25.
PNN La Paya: no reporta.</t>
  </si>
  <si>
    <t>PNN CATATUMBO BARI, PNN COCUY, ANU ESTORAQUES, SFF GUANENTA ALTO RIO FONCE, SFF IGUAQUE, PNN PISBA, PNN SERRANIA YARIGUIES y PNN TAMA: El control no se activa por cuando el riesgo no se materializa.</t>
  </si>
  <si>
    <t>No se generan alertas ya que el riesgo no se ha materializado</t>
  </si>
  <si>
    <t>No se genera alerta, pero se envia comunicación al técnico de la DTAN para  que se programen acciones a desarrollar en al vigencia 2023.</t>
  </si>
  <si>
    <t>PNN CATATUMBO BARI: X
PNN COCUY: X
ANU ESTORAQUES:x
SFF GUANENTA ALTO RIO FONCE: X
SFF IGUAQUE: X
PNN PISBA:  X
PNN SERRANIA YARIGUIES:  X
PNN TAMA: X</t>
  </si>
  <si>
    <t>No se ha materializado el riesgo, los avances se presentaran durante al vigencia 2023</t>
  </si>
  <si>
    <t>PNN CATATUMBO BARI: La Unidad de Decisión no programó avances al respecto para el periodo reportado. 
PNN COCUY: La Unidad de Decisión no programó avances al respecto para el periodo reportado. 
AUN ESTORAQUES: La Unidad de Decisión no programó avances al respecto para el periodo reportado.
SFF GUANENTA ALTO RIO FONCE: La Unidad de Decisión no programó avances al respecto para el periodo reportado.
SFF IGUAQUE: La Unidad de Decisión no programó avances al respecto para el periodo reportado.
PNN PISBA: La Unidad de Decisión no programó avances al respecto para el periodo reportado.
PNN SERRANIA YARIGUIES: La Unidad de Decisión no programó avances al respecto para el periodo reportado.
PNN TAMA: La Unidad de Decisión no programó avances al respecto para el periodo reportado.</t>
  </si>
  <si>
    <t xml:space="preserve">Para todas las AP de la DTAN en el primer cuatrimestre No se ha materializado el riesgo, se aplican los controles </t>
  </si>
  <si>
    <r>
      <t xml:space="preserve">Para 7 de las AP de la DTAN: No se generan alertas ya que se esta ejecutando el control,  se estan enviando los correos electrónicos los registros de las presiones reportadas en los rrecorridos de PVC. </t>
    </r>
    <r>
      <rPr>
        <b/>
        <sz val="11"/>
        <rFont val="Arial Narrow"/>
        <family val="2"/>
      </rPr>
      <t>PNN Estoraques</t>
    </r>
    <r>
      <rPr>
        <sz val="11"/>
        <rFont val="Arial Narrow"/>
        <family val="2"/>
      </rPr>
      <t xml:space="preserve">: Se programa reunión para el logro de de las actividades programadas </t>
    </r>
  </si>
  <si>
    <t xml:space="preserve">GTEA: Durante el periodo enero-abril de 2023 se realizó la revisión y retroalimentación a 17 áreas protegidas, de las cuales Flamencos envió formulación y 16 restantes informe de implementación anual 2022 del protocolo de PVC siendo las siguientes:
DTCA (4AP): Colorados, Isla de Salamanca, Corales del Rosario y de San Bernardo, Corchal.
DTAO (5AP): Guacharos, Otún, Orquídeas, Nevado del Huila, Nevados.
DTAN (1AP): Iguaque
DTAM (3AP): Alto Fragua Indi Wasi, Nukak, Yaigoje.
DTOR (3AP): Tuparro, Sumapaz, Picachos
Se incluye informe nacional 2022 y (se recomienda ver el capitulo 6 del mismo) y Memorandos de respuesta a las DT.
Evidencias:
https://drive.google.com/file/d/1Vy51_Ho1HAXmray8cUIpUtqOcF17vUM_/view?usp=share_link </t>
  </si>
  <si>
    <r>
      <rPr>
        <b/>
        <sz val="11"/>
        <color theme="1"/>
        <rFont val="Arial Narrow"/>
        <family val="2"/>
      </rPr>
      <t xml:space="preserve">GTEA: </t>
    </r>
    <r>
      <rPr>
        <sz val="11"/>
        <color theme="1"/>
        <rFont val="Arial Narrow"/>
        <family val="2"/>
      </rPr>
      <t>25%</t>
    </r>
  </si>
  <si>
    <t>La DTPA, actualmente tiene vigentes los protocolos de Prevención Vigilancia y Control, los cuales fueron aprobados en vigencias anteriores, y se viene implementado a la fecha, efectuando los recorridos efectuados según lo estipula para cada AP:
PNN Farallones: Informe de implementacion PVC - Farallones
PNN Gorgona: INFORME ANUAL DE ACCIONES DE PVC PNN GORGONA_2022
PNN Utria: Informe de implementacion PVC
PNN Los Katios:Informe de implementación_PVC_PNN-Los-Katios
PNN Munchique: Informe de implementacion PVC - Farallones
PNN Sanquianga: Informe implementación PVCSANQ_2022
PNN Uramba Bahía Málaga: Informe_PVC_anual_PNN UBM_2022
SFF Malpelo: INFORME IMPLEMENTACIÓN  PROTOCOLO PVC  MALPELO 2022</t>
  </si>
  <si>
    <t>Para las AP adscritas a la DTPA, no ha generado pérdida de información de las presiones; lo cual requiera el ajuste de los protocolos de PVC implementado en cada AP; por lo tanto, no se remite ajustes a estos documentos en el tiempo monitoreado</t>
  </si>
  <si>
    <t>PNN Farallones de Cali: No se generan alertas ya que se esta ejecutando el control
PNN Utría: No se generan alertas ya que se esta ejecutando el control
PNN Katios: No se generan alertas ya que se esta ejecutando el control
PNN Munchique: No se generan alertas ya que se esta ejecutando el control
PNN Sanquianga: No se generan alertas ya que se esta ejecutando el control
PNN Uramba: No se generan alertas ya que se esta ejecutando el control
SFF Malpelo: No se generan alertas ya que se esta ejecutando el control</t>
  </si>
  <si>
    <t>No se ha materializado el riesgo, se aplican los controles</t>
  </si>
  <si>
    <t>PNN Farallones de Cali: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</si>
  <si>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 xml:space="preserve">PNN Farallones de Cali: el AP remitió por correo los recorridos realizados en el primer trimestre para revisión. Evidencia: Correo-PNN Farallones y Formatos de actividades de PVC
PNN Gorgona: el AP remitió por correo los recorridos realizados en el primer trimestre para revisión. Evidencia: REMISIÓN DE RECORRIDOS PVC-GORGONA
PNN Utría: el AP remitió informe de recorridos realizado en el 1er trimestre para revisión. Evidencia: Correo-PNN Utria.
PNN Katios: Para este primer trimestre no se reporta presiones antrópicas en los recorridos de PVC. Evidencias: Memorando_RAD-Reporte-PVC-Enero-2023-Katios, Memorando_RAD-Reporte_Febrero_PVC_PNN_Los_Katios y Memorando_Reporte_Marzo_PNNK_2023 
PNN Munchique: Por situaciones de orden público en el AP no se han retomado los recorridos de PVC. Evidencias: 120237690000143_00001
PNN Sanquianga: el AP remitio por correo los recorridos realizados a finales de 2022 pendientes por registrar para el informe del primer trimestre; considerando que por situaciones de riesgo público y contratación de personal no se han ejecutado recorridos en el AP. Evidencia: REMISIÓN DE RECORRIDOS PVC-SANQUIANGA
PNN Uramba: No se ha avanzado, hasta no desarrollar el espacio de EMC, el cual va a determinar la ruta y alcances de los profesionales a contratar que este avalado por EMC. No se anexan evidencias.
SFF Malpelo: el AP remitió por correo los recorridos realizados en el primer trimestre para revisión. Evidencia: REMISIÓN DE RECORRIDOS PVC-MALPELO
</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</si>
  <si>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informa acciones externas que no permiten ejecutar lo programado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</si>
  <si>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PNN Munchique: X
SFF Malpelo: X</t>
  </si>
  <si>
    <t>PNN Uramba: X
PNN Sanquianga: X</t>
  </si>
  <si>
    <r>
      <t>PNN Farallones de Cali: 16,7%
PNN Gorgona: 16,7%
PNN Utría: 16,7%
PNN Katios: 16,7%
PNN Munchique:0%
PNN Sanquianga: 0%
PNN Uramba: 0%
SFF Malpelo:16,7</t>
    </r>
    <r>
      <rPr>
        <sz val="10"/>
        <rFont val="Arial Narrow"/>
        <family val="2"/>
      </rPr>
      <t>%</t>
    </r>
  </si>
  <si>
    <t>PNN Churumbelos: 24/03/2023
SF PM Orito: 27/03/2023
PNN Alto Fragua: 27/03/2023
PNN Cahuinarí: 30/03/2023
PNN Chiribiquete: 30/03/2023
RNN Puinawai: 27/03/2023 
RNN Nukak: 27/03/2023 
PNN Yaigojé Apaporis: 31/03/2023
PNN Amacayacu: 30/03/2023PNN 
Río Puré: 28/03/2023</t>
  </si>
  <si>
    <r>
      <rPr>
        <b/>
        <sz val="10"/>
        <rFont val="Arial Narrow"/>
        <family val="2"/>
      </rPr>
      <t xml:space="preserve">GCM: </t>
    </r>
    <r>
      <rPr>
        <sz val="10"/>
        <rFont val="Arial Narrow"/>
        <family val="2"/>
      </rPr>
      <t xml:space="preserve">En el primer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Enlace Evidencias:</t>
    </r>
    <r>
      <rPr>
        <sz val="10"/>
        <rFont val="Arial Narrow"/>
        <family val="2"/>
      </rPr>
      <t xml:space="preserve"> https://drive.google.com/drive/folders/1WfN9Xe4YTLyeZXizBS-Jb-o12aiyvL2m</t>
    </r>
  </si>
  <si>
    <t xml:space="preserve">No se generaron alertas dado que el control se ha vennido ejecutando según lo planificado </t>
  </si>
  <si>
    <r>
      <rPr>
        <b/>
        <sz val="10"/>
        <rFont val="Arial Narrow"/>
        <family val="2"/>
      </rPr>
      <t>GCM:</t>
    </r>
    <r>
      <rPr>
        <sz val="10"/>
        <rFont val="Arial Narrow"/>
        <family val="2"/>
      </rPr>
      <t xml:space="preserve"> La profesional WEB Master del Grupo de Comunicaciones, realizó la verificación de una solicitud realizada por la DTOR y en la revisión se por parte de la profesional, se evidenció que se deben realizar ajustes para la publicación en la Página WEB.</t>
    </r>
    <r>
      <rPr>
        <b/>
        <sz val="10"/>
        <rFont val="Arial Narrow"/>
        <family val="2"/>
      </rPr>
      <t xml:space="preserve">
Evidencias:</t>
    </r>
    <r>
      <rPr>
        <sz val="10"/>
        <rFont val="Arial Narrow"/>
        <family val="2"/>
      </rPr>
      <t xml:space="preserve">
2.1) 12-04-2023 - Revisión y Retroalimentación Infor. DTOR Pag.WEB
</t>
    </r>
    <r>
      <rPr>
        <b/>
        <sz val="10"/>
        <rFont val="Arial Narrow"/>
        <family val="2"/>
      </rPr>
      <t>Enlace Evidencias:</t>
    </r>
    <r>
      <rPr>
        <sz val="10"/>
        <rFont val="Arial Narrow"/>
        <family val="2"/>
      </rPr>
      <t xml:space="preserve">
https://drive.google.com/drive/folders/1rCHJGHmy2qPrMjKqWnek49wgfu0gBFYU</t>
    </r>
  </si>
  <si>
    <r>
      <rPr>
        <b/>
        <sz val="10"/>
        <rFont val="Arial Narrow"/>
        <family val="2"/>
      </rPr>
      <t>GCM:</t>
    </r>
    <r>
      <rPr>
        <sz val="10"/>
        <rFont val="Arial Narrow"/>
        <family val="2"/>
      </rPr>
      <t xml:space="preserve"> No se reporta al ser un control correctivo</t>
    </r>
  </si>
  <si>
    <t xml:space="preserve">El monitoreo y los soportes suministrados, son conformes a la descripción del mapa de riesgos, denotando un adecuado seguimiento. </t>
  </si>
  <si>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https://drive.google.com/drive/folders/16wQ8fhT7JgbjYLUAt-KjyDtZBe3bB5KO</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</si>
  <si>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t>
    </r>
    <r>
      <rPr>
        <b/>
        <sz val="10"/>
        <rFont val="Arial Narrow"/>
        <family val="2"/>
      </rPr>
      <t xml:space="preserve">Enlace Evidencias: </t>
    </r>
    <r>
      <rPr>
        <sz val="10"/>
        <rFont val="Arial Narrow"/>
        <family val="2"/>
      </rPr>
      <t xml:space="preserve">
https://drive.google.com/drive/folders/1aevOyqMbZ1N1PTObHmjZAXl7qmp_wWqd</t>
    </r>
  </si>
  <si>
    <t xml:space="preserve">La Unidad de Decisión no programó avances al respecto para el periodo reportado. </t>
  </si>
  <si>
    <t>No requiere alerta porque no se han presentado incumplimientos</t>
  </si>
  <si>
    <t xml:space="preserve">No se ha materializado el riesgo </t>
  </si>
  <si>
    <r>
      <t>GCI:</t>
    </r>
    <r>
      <rPr>
        <sz val="10"/>
        <rFont val="Arial Narrow"/>
        <family val="2"/>
      </rPr>
      <t>Para el primer cuatrimestre,</t>
    </r>
    <r>
      <rPr>
        <b/>
        <sz val="10"/>
        <rFont val="Arial Narrow"/>
        <family val="2"/>
      </rPr>
      <t xml:space="preserve"> </t>
    </r>
    <r>
      <rPr>
        <sz val="10"/>
        <rFont val="Arial Narrow"/>
        <family val="2"/>
      </rPr>
      <t>no se ha requerido la activación de control de riesgo materializado,</t>
    </r>
    <r>
      <rPr>
        <b/>
        <sz val="10"/>
        <rFont val="Arial Narrow"/>
        <family val="2"/>
      </rPr>
      <t xml:space="preserve"> </t>
    </r>
    <r>
      <rPr>
        <sz val="10"/>
        <rFont val="Arial Narrow"/>
        <family val="2"/>
      </rPr>
      <t>por lo tanto no se anexa evidencia.</t>
    </r>
  </si>
  <si>
    <r>
      <t>GCI:</t>
    </r>
    <r>
      <rPr>
        <sz val="10"/>
        <rFont val="Arial Narrow"/>
        <family val="2"/>
      </rPr>
      <t>Para el primer cuatrimestre,</t>
    </r>
    <r>
      <rPr>
        <b/>
        <sz val="10"/>
        <rFont val="Arial Narrow"/>
        <family val="2"/>
      </rPr>
      <t xml:space="preserve"> </t>
    </r>
    <r>
      <rPr>
        <sz val="10"/>
        <rFont val="Arial Narrow"/>
        <family val="2"/>
      </rPr>
      <t>no se ha presentado ninguna modificación al Plan Anual deAuditoría en razón a que fue presentado para aprobación en el CICCI del 31 de marzo,por lo tanto no se anexa evidencia.</t>
    </r>
  </si>
  <si>
    <r>
      <rPr>
        <b/>
        <sz val="10"/>
        <rFont val="Arial Narrow"/>
        <family val="2"/>
      </rPr>
      <t>GCI</t>
    </r>
    <r>
      <rPr>
        <sz val="10"/>
        <rFont val="Arial Narrow"/>
        <family val="2"/>
      </rPr>
      <t xml:space="preserve">: Realizó seguimiento  mensualmente al Plan Anual de Auditorías 
</t>
    </r>
    <r>
      <rPr>
        <b/>
        <sz val="10"/>
        <rFont val="Arial Narrow"/>
        <family val="2"/>
      </rPr>
      <t>Evidencia:</t>
    </r>
    <r>
      <rPr>
        <sz val="10"/>
        <rFont val="Arial Narrow"/>
        <family val="2"/>
      </rPr>
      <t>Actas 1,2 y 3 y listas de asistencias</t>
    </r>
    <r>
      <rPr>
        <b/>
        <sz val="10"/>
        <rFont val="Arial Narrow"/>
        <family val="2"/>
      </rPr>
      <t xml:space="preserve">.
</t>
    </r>
    <r>
      <rPr>
        <sz val="10"/>
        <rFont val="Arial Narrow"/>
        <family val="2"/>
      </rPr>
      <t xml:space="preserve">
https://drive.google.com/drive/folders/1Cp5PLZw3S0Iu7PAJHuE0HFFadZlrHeG8?usp=sharing</t>
    </r>
  </si>
  <si>
    <r>
      <rPr>
        <b/>
        <sz val="10"/>
        <rFont val="Arial Narrow"/>
        <family val="2"/>
      </rPr>
      <t xml:space="preserve">GCI: </t>
    </r>
    <r>
      <rPr>
        <sz val="10"/>
        <rFont val="Arial Narrow"/>
        <family val="2"/>
      </rPr>
      <t>La acción se ejecutará en el ejercicio de la Planeación Estratégica para la vigencia 2024, por lo tanto no se anexa evidencia.</t>
    </r>
  </si>
  <si>
    <r>
      <rPr>
        <b/>
        <sz val="10"/>
        <rFont val="Arial Narrow"/>
        <family val="2"/>
      </rPr>
      <t>GCI:</t>
    </r>
    <r>
      <rPr>
        <sz val="10"/>
        <rFont val="Arial Narrow"/>
        <family val="2"/>
      </rPr>
      <t xml:space="preserve"> El 31 de marzo de 2023, se llevó a cabo el Primer CICCI, mediante el cual se aprobó el Plan Anual de Auditoría a ejecutar en la vigencia 2023
, 
</t>
    </r>
    <r>
      <rPr>
        <b/>
        <sz val="10"/>
        <rFont val="Arial Narrow"/>
        <family val="2"/>
      </rPr>
      <t xml:space="preserve">Evidencia: </t>
    </r>
    <r>
      <rPr>
        <sz val="10"/>
        <rFont val="Arial Narrow"/>
        <family val="2"/>
      </rPr>
      <t xml:space="preserve">Listado de asistencia y Acta Primer CICCI , la cual se encuentra en la Dirección General en proceso de firma, por lo tanto, se cargará firmada en el segundo monitoreo.
https://drive.google.com/file/d/1NpmE3DWI8SzLScq6OwdlYU8EAHC0viMv/view?usp=sharing
</t>
    </r>
  </si>
  <si>
    <r>
      <rPr>
        <b/>
        <sz val="10"/>
        <rFont val="Arial Narrow"/>
        <family val="2"/>
      </rPr>
      <t xml:space="preserve">OCDI. </t>
    </r>
    <r>
      <rPr>
        <sz val="10"/>
        <rFont val="Arial Narrow"/>
        <family val="2"/>
      </rPr>
      <t>17/04/2023</t>
    </r>
  </si>
  <si>
    <r>
      <rPr>
        <b/>
        <sz val="10"/>
        <rFont val="Arial Narrow"/>
        <family val="2"/>
      </rPr>
      <t xml:space="preserve">OCDI. </t>
    </r>
    <r>
      <rPr>
        <sz val="10"/>
        <rFont val="Arial Narrow"/>
        <family val="2"/>
      </rPr>
      <t>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41 procesos disciplinarios.</t>
    </r>
    <r>
      <rPr>
        <u/>
        <sz val="10"/>
        <color indexed="12"/>
        <rFont val="Arial"/>
        <family val="2"/>
      </rPr>
      <t xml:space="preserve">
</t>
    </r>
  </si>
  <si>
    <r>
      <rPr>
        <b/>
        <sz val="10"/>
        <rFont val="Arial Narrow"/>
        <family val="2"/>
      </rPr>
      <t xml:space="preserve">OCDI. </t>
    </r>
    <r>
      <rPr>
        <sz val="10"/>
        <rFont val="Arial Narrow"/>
        <family val="2"/>
      </rPr>
      <t>17/04/2024</t>
    </r>
    <r>
      <rPr>
        <sz val="11"/>
        <color theme="1"/>
        <rFont val="Calibri"/>
        <family val="2"/>
        <scheme val="minor"/>
      </rPr>
      <t/>
    </r>
  </si>
  <si>
    <r>
      <rPr>
        <b/>
        <sz val="10"/>
        <rFont val="Arial Narrow"/>
        <family val="2"/>
      </rPr>
      <t xml:space="preserve">OCDI. </t>
    </r>
    <r>
      <rPr>
        <sz val="10"/>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
 https://drive.google.com/drive/folders/1zmYRXH5jAYWeN6lmXsbMiIdT4bi4oQlS</t>
    </r>
  </si>
  <si>
    <r>
      <rPr>
        <b/>
        <sz val="10"/>
        <rFont val="Arial Narrow"/>
        <family val="2"/>
      </rPr>
      <t xml:space="preserve">OCDI. </t>
    </r>
    <r>
      <rPr>
        <sz val="10"/>
        <rFont val="Arial Narrow"/>
        <family val="2"/>
      </rPr>
      <t>17/04/2025</t>
    </r>
    <r>
      <rPr>
        <sz val="11"/>
        <color theme="1"/>
        <rFont val="Calibri"/>
        <family val="2"/>
        <scheme val="minor"/>
      </rPr>
      <t/>
    </r>
  </si>
  <si>
    <r>
      <rPr>
        <b/>
        <sz val="10"/>
        <rFont val="Arial Narrow"/>
        <family val="2"/>
      </rPr>
      <t xml:space="preserve">OCDI. </t>
    </r>
    <r>
      <rPr>
        <sz val="10"/>
        <rFont val="Arial Narrow"/>
        <family val="2"/>
      </rPr>
      <t>Los abogados cumplimieron con el reparto asignado dentro de los meses de Enero a 17 Abril 2023.
Ver Anexo. "Correos electronicos reparto"
 https://drive.google.com/drive/folders/1zmYRXH5jAYWeN6lmXsbMiIdT4bi4oQlS</t>
    </r>
  </si>
  <si>
    <r>
      <rPr>
        <b/>
        <sz val="10"/>
        <rFont val="Arial Narrow"/>
        <family val="2"/>
      </rPr>
      <t>OCDI.</t>
    </r>
    <r>
      <rPr>
        <sz val="10"/>
        <rFont val="Arial Narrow"/>
        <family val="2"/>
      </rPr>
      <t xml:space="preserve"> 17/04/2023</t>
    </r>
  </si>
  <si>
    <r>
      <rPr>
        <b/>
        <sz val="10"/>
        <rFont val="Arial Narrow"/>
        <family val="2"/>
      </rPr>
      <t>OCDI</t>
    </r>
    <r>
      <rPr>
        <sz val="10"/>
        <rFont val="Arial Narrow"/>
        <family val="2"/>
      </rPr>
      <t xml:space="preserve"> Se revisó diariamente el estado de los expedientes y priorizó el impulso de los siguientes Expedientes: 972-2022, 991-2022, 968-2022, 949-2022, 952-2022, 921-2021, 979-2022, 931-2021, 946-2022, 933-2021, 940-2021, 970-2022, 935-2021, 945-2021, 963-2022, 961-2022, 965-2022, 977-2022, 960-2022, 973-2023, 975-2022, 971-2022, 951-2022, 922-2021, 944-2021, 959-2022, 956-2022, 985-2022, 978-2022, 983-2022, 952-2022, 980-2022, 988-2022, 957-2022, 984-2022, 933-2021, 966-2022, 970-2022, 947-2022, 912-2021 y 922-2022. 
Ver anexo "CERTIFICACIÒN REVISIÒN BASE DE DATOS ENERO A 17 DE ABRIL 2023"
https://drive.google.com/drive/folders/1Zea83wvmSTH8pVON1Bkm7qEHMYKE_Ese</t>
    </r>
  </si>
  <si>
    <r>
      <rPr>
        <b/>
        <sz val="10"/>
        <rFont val="Arial Narrow"/>
        <family val="2"/>
      </rPr>
      <t>OCDI</t>
    </r>
    <r>
      <rPr>
        <sz val="10"/>
        <rFont val="Arial Narrow"/>
        <family val="2"/>
      </rPr>
      <t>. 16,66%</t>
    </r>
  </si>
  <si>
    <r>
      <rPr>
        <b/>
        <sz val="10"/>
        <rFont val="Arial Narrow"/>
        <family val="2"/>
      </rPr>
      <t>OCDI.</t>
    </r>
    <r>
      <rPr>
        <sz val="10"/>
        <rFont val="Arial Narrow"/>
        <family val="2"/>
      </rPr>
      <t xml:space="preserve"> 17/04/2024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</si>
  <si>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921/2021, 952/2022, 947/2022 y 912/2021
Ver anexo "Base de Datos Autos Pliegos de cargos y de citación audiencia Enero a 17 Abril 2023"
https://drive.google.com/drive/folders/1a2IEk6_srr7MJnnezApeIkBjIOs17MYy </t>
    </r>
  </si>
  <si>
    <r>
      <rPr>
        <b/>
        <sz val="10"/>
        <rFont val="Arial Narrow"/>
        <family val="2"/>
      </rPr>
      <t>DTOR</t>
    </r>
    <r>
      <rPr>
        <sz val="10"/>
        <rFont val="Arial Narrow"/>
        <family val="2"/>
      </rPr>
      <t>: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t>
    </r>
    <r>
      <rPr>
        <b/>
        <sz val="10"/>
        <rFont val="Arial Narrow"/>
        <family val="2"/>
      </rPr>
      <t xml:space="preserve">
ANEXOS: https://drive.google.com/drive/folders/1PPAQySBseBK-Q5zfwdpccZ1bpjaQko7I?usp=sharing
DTPA: </t>
    </r>
    <r>
      <rPr>
        <sz val="10"/>
        <rFont val="Arial Narrow"/>
        <family val="2"/>
      </rPr>
      <t>Se adelanto la planificación, para evaluar metas, modalidades de contratación y proyecciones para el año 2023 de los acuerdos a suscribir,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Evidencias: Anexo 1_Planificación 2023</t>
    </r>
    <r>
      <rPr>
        <b/>
        <sz val="10"/>
        <rFont val="Arial Narrow"/>
        <family val="2"/>
      </rPr>
      <t xml:space="preserve">
https://drive.google.com/drive/folders/1BKKjnuT9Pagni7KGN9E1Xp33Sc1TFL-o?usp=share_link
DTCA: </t>
    </r>
    <r>
      <rPr>
        <sz val="10"/>
        <rFont val="Arial Narrow"/>
        <family val="2"/>
      </rPr>
      <t xml:space="preserve">Para esta vigencia 2023 la DTCA se compromete a gestionar 210 acuerdos para la conservación con las familias que actualmente colindan o están dentro de las áreas de especial interés ambiental bajo la administración de parques Nacionales Naturales de Colombia repartidos así:
Paramillo: con doscientos (200) acuerdos de conservación, todos financiados con recursos de cooperación internacional a saber:
_Treinta y cuatro (34) acuerdos de conservación con familias campesinas del municipio de Peque, financiados con recursos del Banco Mundial y administrados por la ONG ACDI/VOCA.
_Ciento treinta (130) acuerdos de conservación con familias campesinas de zona aledaña al Parque en los municipios de Puerto Libertador y San José de Uré bajo el programa "Diversidad Biológica y áreas protegidas" financiado con recursos de cooperación alemana KFW Fase II, bajo el convenio No. 010 del 2020 suscrito entre FEDECACAO – PATRIMONIO NATURAL Y PARQUES NACIONALES NATURALES DE COLOMBIA
__Treinta y seis (36) acuerdos de conservación con familias vulnerables al interior del PNN Paramillo financiados con recursos del Gobierno de Reino Unido - U.K
CORCHAL: se tiene programado la ejecución de 10 acuerdo suscritos con familias campesinas de acuerdos de restauración ecológica participativa, de los cuales se lograron gestiones con cuatro campesinos, de estos acercamientos se ha logrado la caracterización UOT de dos predios (FESTO TERAN y EMERL ZUÑIGA)..
Se anexa: carpeta con anexos de la gestión en el marco de los acuerdo en el SFF CORCHAL.
</t>
    </r>
    <r>
      <rPr>
        <b/>
        <sz val="10"/>
        <rFont val="Arial Narrow"/>
        <family val="2"/>
      </rPr>
      <t xml:space="preserve">https://drive.google.com/drive/folders/1nljIfpj2nvEBkFXV7-IcZ384eSofQwUO?usp=sharing </t>
    </r>
    <r>
      <rPr>
        <sz val="10"/>
        <rFont val="Arial Narrow"/>
        <family val="2"/>
      </rPr>
      <t xml:space="preserve">.
</t>
    </r>
    <r>
      <rPr>
        <b/>
        <sz val="10"/>
        <rFont val="Arial Narrow"/>
        <family val="2"/>
      </rPr>
      <t>DTAN</t>
    </r>
    <r>
      <rPr>
        <sz val="10"/>
        <rFont val="Arial Narrow"/>
        <family val="2"/>
      </rPr>
      <t xml:space="preserve">: Para el el primer cuatrimestre de 2023 no se presenta avance en la suscripcion de acuerdos con comuniadades campesinas, No se adjunta  evidencias.
</t>
    </r>
    <r>
      <rPr>
        <b/>
        <sz val="10"/>
        <rFont val="Arial Narrow"/>
        <family val="2"/>
      </rPr>
      <t>DTAO</t>
    </r>
    <r>
      <rPr>
        <sz val="10"/>
        <rFont val="Arial Narrow"/>
        <family val="2"/>
      </rPr>
      <t xml:space="preserve">: Durante el primer trimestre de 2023 no se remitido  acuerdos por parte de las AP, ya que se encuentran en el proceso de concertación con las comunidades.  Evidencias: N/A
</t>
    </r>
    <r>
      <rPr>
        <b/>
        <sz val="10"/>
        <rFont val="Arial Narrow"/>
        <family val="2"/>
      </rPr>
      <t>DTAM</t>
    </r>
    <r>
      <rPr>
        <sz val="10"/>
        <rFont val="Arial Narrow"/>
        <family val="2"/>
      </rPr>
      <t>:  Se envía información relacionada con 32 acuerdos de restauración del PNN AFIW (Ficha ERRE y FREP, Minutadel acuerdo, anexo técnico y Geodatabase) para revisión y emisión de concepto técnico de parte de la SGM.
Anexos:  1 Orfeo Solicitud de revisión y emisión de concepto técnico acuerdos de restauración PNN AFIW
https://drive.google.com/drive/u/1/folders/1yRhnVfyOrNlQkpj-2NLCyPyT8M_3VBX5</t>
    </r>
  </si>
  <si>
    <r>
      <rPr>
        <b/>
        <sz val="10"/>
        <rFont val="Arial Narrow"/>
        <family val="2"/>
      </rPr>
      <t xml:space="preserve">DTOR: </t>
    </r>
    <r>
      <rPr>
        <sz val="10"/>
        <rFont val="Arial Narrow"/>
        <family val="2"/>
      </rPr>
      <t>12/04/2023</t>
    </r>
    <r>
      <rPr>
        <b/>
        <sz val="10"/>
        <rFont val="Arial Narrow"/>
        <family val="2"/>
      </rPr>
      <t xml:space="preserve">
DTPA: </t>
    </r>
    <r>
      <rPr>
        <sz val="10"/>
        <rFont val="Arial Narrow"/>
        <family val="2"/>
      </rPr>
      <t xml:space="preserve">12/04/2023
</t>
    </r>
    <r>
      <rPr>
        <b/>
        <sz val="10"/>
        <rFont val="Arial Narrow"/>
        <family val="2"/>
      </rPr>
      <t xml:space="preserve">DTCA: </t>
    </r>
    <r>
      <rPr>
        <sz val="10"/>
        <rFont val="Arial Narrow"/>
        <family val="2"/>
      </rPr>
      <t xml:space="preserve">30/03/2023
</t>
    </r>
    <r>
      <rPr>
        <b/>
        <sz val="10"/>
        <rFont val="Arial Narrow"/>
        <family val="2"/>
      </rPr>
      <t>DTAN</t>
    </r>
    <r>
      <rPr>
        <sz val="10"/>
        <rFont val="Arial Narrow"/>
        <family val="2"/>
      </rPr>
      <t xml:space="preserve">: 27/03/2023
</t>
    </r>
    <r>
      <rPr>
        <b/>
        <sz val="10"/>
        <rFont val="Arial Narrow"/>
        <family val="2"/>
      </rPr>
      <t>DTAO:</t>
    </r>
    <r>
      <rPr>
        <sz val="10"/>
        <rFont val="Arial Narrow"/>
        <family val="2"/>
      </rPr>
      <t xml:space="preserve"> 11/04/2023
</t>
    </r>
    <r>
      <rPr>
        <b/>
        <sz val="10"/>
        <rFont val="Arial Narrow"/>
        <family val="2"/>
      </rPr>
      <t>DTAM</t>
    </r>
    <r>
      <rPr>
        <sz val="10"/>
        <rFont val="Arial Narrow"/>
        <family val="2"/>
      </rPr>
      <t>: 27/03/2023</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</si>
  <si>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DTAN</t>
    </r>
    <r>
      <rPr>
        <sz val="10"/>
        <rFont val="Arial Narrow"/>
        <family val="2"/>
      </rPr>
      <t xml:space="preserve">: 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DTCA: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El monitoreo y los soportes suministrados, son conformes a la descripción del mapa de riesgos, denotando un adecuado seguimiento.</t>
    </r>
  </si>
  <si>
    <r>
      <rPr>
        <b/>
        <sz val="10"/>
        <rFont val="Arial Narrow"/>
        <family val="2"/>
      </rPr>
      <t>DTOR</t>
    </r>
    <r>
      <rPr>
        <sz val="10"/>
        <rFont val="Arial Narrow"/>
        <family val="2"/>
      </rPr>
      <t xml:space="preserve">: X
</t>
    </r>
    <r>
      <rPr>
        <b/>
        <sz val="10"/>
        <rFont val="Arial Narrow"/>
        <family val="2"/>
      </rPr>
      <t>DTPA:</t>
    </r>
    <r>
      <rPr>
        <sz val="10"/>
        <rFont val="Arial Narrow"/>
        <family val="2"/>
      </rPr>
      <t xml:space="preserve"> X
</t>
    </r>
    <r>
      <rPr>
        <b/>
        <sz val="10"/>
        <rFont val="Arial Narrow"/>
        <family val="2"/>
      </rPr>
      <t>DTAN:</t>
    </r>
    <r>
      <rPr>
        <sz val="10"/>
        <rFont val="Arial Narrow"/>
        <family val="2"/>
      </rPr>
      <t xml:space="preserve"> X
</t>
    </r>
    <r>
      <rPr>
        <b/>
        <sz val="10"/>
        <rFont val="Arial Narrow"/>
        <family val="2"/>
      </rPr>
      <t>DTAO</t>
    </r>
    <r>
      <rPr>
        <sz val="10"/>
        <rFont val="Arial Narrow"/>
        <family val="2"/>
      </rPr>
      <t xml:space="preserve">: X
</t>
    </r>
    <r>
      <rPr>
        <b/>
        <sz val="10"/>
        <rFont val="Arial Narrow"/>
        <family val="2"/>
      </rPr>
      <t>DTAM</t>
    </r>
    <r>
      <rPr>
        <sz val="10"/>
        <rFont val="Arial Narrow"/>
        <family val="2"/>
      </rPr>
      <t xml:space="preserve">: X
</t>
    </r>
    <r>
      <rPr>
        <b/>
        <sz val="10"/>
        <rFont val="Arial Narrow"/>
        <family val="2"/>
      </rPr>
      <t>DTCA</t>
    </r>
    <r>
      <rPr>
        <sz val="10"/>
        <rFont val="Arial Narrow"/>
        <family val="2"/>
      </rPr>
      <t>: X</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</si>
  <si>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
</t>
    </r>
    <r>
      <rPr>
        <b/>
        <sz val="10"/>
        <rFont val="Arial Narrow"/>
        <family val="2"/>
      </rPr>
      <t>DTCA</t>
    </r>
    <r>
      <rPr>
        <sz val="10"/>
        <rFont val="Arial Narrow"/>
        <family val="2"/>
      </rPr>
      <t xml:space="preserve">: 10%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0%
</t>
    </r>
    <r>
      <rPr>
        <b/>
        <sz val="10"/>
        <rFont val="Arial Narrow"/>
        <family val="2"/>
      </rPr>
      <t>DTAM</t>
    </r>
    <r>
      <rPr>
        <sz val="10"/>
        <rFont val="Arial Narrow"/>
        <family val="2"/>
      </rPr>
      <t>:16,6%</t>
    </r>
  </si>
  <si>
    <r>
      <rPr>
        <b/>
        <sz val="10"/>
        <color theme="1"/>
        <rFont val="Arial Narrow"/>
        <family val="2"/>
      </rPr>
      <t>DTOR</t>
    </r>
    <r>
      <rPr>
        <sz val="10"/>
        <color theme="1"/>
        <rFont val="Arial Narrow"/>
        <family val="2"/>
      </rPr>
      <t xml:space="preserve">: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
https://drive.google.com/drive/folders/1PPAQySBseBK-Q5zfwdpccZ1bpjaQko7I?usp=sharing
</t>
    </r>
    <r>
      <rPr>
        <b/>
        <sz val="10"/>
        <color theme="1"/>
        <rFont val="Arial Narrow"/>
        <family val="2"/>
      </rPr>
      <t>DTPA:</t>
    </r>
    <r>
      <rPr>
        <sz val="10"/>
        <color theme="1"/>
        <rFont val="Arial Narrow"/>
        <family val="2"/>
      </rPr>
      <t xml:space="preserve"> Dentro de las gestiones  que se vienen realizando para fortalecer el relacionamiento comunitario y la institucionalidad,  el PNN Farallones participa en la alianza estratégica para la reconstrucción de tejido social en el territorio, con la Fundación Impulso Verde Kuaspue, quienes con recursos internacionales del proyecto  CEPF (Critical Ecosystem Partnership Fund)  Hotspot de Biodiversidad de Andes Tropicales, han fomentado una pro-puesta de sistemas productivos sostenibles en la zona rural de los Corregimientos Los Andes y Pichindé de la cuenca Cali. El objetivo general del proyecto es rehabilitar las parcelas productivas de manera ecológica y restaurar el bosque sub Andino y su biodiversidad, en particular los polinizadores, para mitigar las presiones ambientales, mejorar la soberanía alimentaria, restaurar la fertilidad de los suelos y preservar la biodiversidad y el recurso hídrico. Así mismo, se está elaborando una propuesta en conjunto con el grupo de Investigación en Agroecología de la Facultad de ciencias Agropecuarias,  de la Universidad Nacional de Colombia, sede Palmira, denominada: Planificación, Soberanía Alimentaria y Conservación en el Parque Nacional Natural Farallones de Cali - Valle del Cauca, que tiene como objetivo preliminar: Implementar estrategias de planificación participativa predial y territorial en el Parque Nacional Natural Farallones de Cali, con propuestas de producción sustentable, seguridad y soberanía alimentaria, orientadas a cumplir los objetivos de conservación del parque y su zona de amortiguación; para una coexistencia y coproducción armoniosa, natural y alimentaria del territorio.  Esta propuesta surge con el fin de participar de la Convocatoria para la Conformación de un Listado de Proyectos Elegibles que Contribuyan a Resolver los Retos Asociados con el Derecho a la Alimentación – Colombia por un Campo Productivo y Sostenible. Por otro lado, se llevaron a cabo reuniones de planificación, para evaluar metas, modalidades de contratación y proyecciones para el año 2023,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Se cuenta con un  Acuerdo Colectivo con la comunidad campesina Pueblo Nuevo, Cuenca Cali, Corregimiento Los Andes, el cual incluye  47 familias, se cuenta con igual número de fichas de caracterización y se espera iniciar proceso de fortalecimiento, en el marco de restauración y rehabilitación en el próximo trimestre.
Evidencias:
Anexo 1_Propuesta Impulso Verde
-Anexo 3. Propuesta Completa Proyecto Impulso Verde - definitiva - 26ene23 ENPROCESO_DE_REVISION_FINAL
-Impulso verde
-Impulso verde (1)
-Impulso verde (2)
Anexo 2_proyecto regalias agrocologia UNAL-CIPAV
-Perfil_ProyectoRegalías_PNNFarallones (propuesta en desarrollo)
-Relatoría_26-01-2023
https://drive.google.com/drive/folders/1jj3lxJlEW4RDsZIh_f5CAiERx0mGNEYc
</t>
    </r>
    <r>
      <rPr>
        <b/>
        <sz val="10"/>
        <color theme="1"/>
        <rFont val="Arial Narrow"/>
        <family val="2"/>
      </rPr>
      <t>DTCA</t>
    </r>
    <r>
      <rPr>
        <sz val="10"/>
        <color theme="1"/>
        <rFont val="Arial Narrow"/>
        <family val="2"/>
      </rPr>
      <t xml:space="preserve">: Las diferentes dependencias de PNNC avanzan en el proceso de contratación, lo que permitirá avance en los indicadores del proyecto en los siguientes reportes. Por esta razón no se reportan avances, sin embargo para el PNN PARAMILLO Se sugiere se analice la posibilidad de no reportar magnitud, toda vez que estos acuerdos se suscribirán con recursos de cooperación internacional y el personal programado con recursos de nación solo es la contratación operativa.
DTAN: Para este reporte aún no se establecen seguimiento acuerdos suscritos con comunidades campesinas. El proceso de  contratación de profesional temático y el personal de apoyo en las AP en investigación y monitoreo no se ha culminado. No se adjuntan evidencias.
</t>
    </r>
    <r>
      <rPr>
        <b/>
        <sz val="10"/>
        <color theme="1"/>
        <rFont val="Arial Narrow"/>
        <family val="2"/>
      </rPr>
      <t>DTAO:</t>
    </r>
    <r>
      <rPr>
        <sz val="10"/>
        <color theme="1"/>
        <rFont val="Arial Narrow"/>
        <family val="2"/>
      </rPr>
      <t xml:space="preserve"> Durante el primer trimestre de 2023 no se han realizado seguimiento acuerdos, las AP se encuentran en el proceso con las comunidades.  Evidencias: N/A
</t>
    </r>
    <r>
      <rPr>
        <b/>
        <sz val="10"/>
        <color theme="1"/>
        <rFont val="Arial Narrow"/>
        <family val="2"/>
      </rPr>
      <t>DTAM:</t>
    </r>
    <r>
      <rPr>
        <sz val="10"/>
        <color theme="1"/>
        <rFont val="Arial Narrow"/>
        <family val="2"/>
      </rPr>
      <t xml:space="preserve"> Las AP  de la DTAM  que tienen acuerdos suscritos vigentes son RNN Nuakak con 8 acuerdos, con relación a las AP Alto fragua, SF PM Orito realizan acciones de seguimiento a los acuerdos de sistemas sostenibles y de restauración que suscribieron anteriormente.
Anexos: Anexo 1 REPORTE DE SEGUIMIENTO Y MONITOREO ACUERDOS SUSCRITOS DTAM, Anexo 1.1 Visitas seguimiento acuerdos RNN Nukak, Anexo 2 Acta Reunión articulación APP PNN DTOR DTAM 20230306y07 y Anexo 3 asistencia plan de trabajo PNN AFIW 2023
https://drive.google.com/drive/folders/1HxLM-eNToUeKlv8T_bXH7r3QFqGQIhoI?usp=sharing</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</si>
  <si>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 xml:space="preserve">El avance descriptivo está incompleto o no se evidencia, sin embargo, si se anexan los soportes correspondientes a lo programado
</t>
    </r>
    <r>
      <rPr>
        <b/>
        <sz val="10"/>
        <rFont val="Arial Narrow"/>
        <family val="2"/>
      </rPr>
      <t xml:space="preserve">DTAN: </t>
    </r>
    <r>
      <rPr>
        <sz val="10"/>
        <rFont val="Arial Narrow"/>
        <family val="2"/>
      </rPr>
      <t xml:space="preserve">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DTAM:</t>
    </r>
    <r>
      <rPr>
        <sz val="10"/>
        <rFont val="Arial Narrow"/>
        <family val="2"/>
      </rPr>
      <t xml:space="preserve"> El monitoreo y los soportes suministrados, son conformes a la descripción del mapa de riesgos, denotando un adecuado seguimiento.</t>
    </r>
  </si>
  <si>
    <r>
      <rPr>
        <sz val="10"/>
        <rFont val="Arial Narrow"/>
        <family val="2"/>
      </rPr>
      <t xml:space="preserve">OAP: EL Plan de Acción (vigencia 2023) se presentó en el primer Comité Institucional de Gestión y Desempeño llevado a cabo el 31 de enero de 2023; con el objetivo de revisión y aprobación (se anexa invitación y agenda del CIGD debido a que el acta se encuentra en revisión). Se espera presentar los resultados de ejecución para el primer semestre en el próximo CIGD, al igual que los resultados del Plan Estratégico Institucional
</t>
    </r>
    <r>
      <rPr>
        <b/>
        <sz val="10"/>
        <rFont val="Arial Narrow"/>
        <family val="2"/>
      </rPr>
      <t xml:space="preserve">Evidencia: </t>
    </r>
    <r>
      <rPr>
        <sz val="10"/>
        <rFont val="Arial Narrow"/>
        <family val="2"/>
      </rPr>
      <t xml:space="preserve">Agenda CIGD_Enero_31_2023
Correo - Invitación Comité Institucional de Gestión y Desempeño No. 1 _ 31012023
</t>
    </r>
    <r>
      <rPr>
        <b/>
        <sz val="10"/>
        <rFont val="Arial Narrow"/>
        <family val="2"/>
      </rPr>
      <t xml:space="preserve">URL: </t>
    </r>
    <r>
      <rPr>
        <u/>
        <sz val="10"/>
        <color rgb="FF1155CC"/>
        <rFont val="Arial Narrow"/>
        <family val="2"/>
      </rPr>
      <t>https://drive.google.com/drive/folders/1uLEEKbB1_t4A-cfiuNbP7AvvwgNt9Lzs?usp=sharing</t>
    </r>
  </si>
  <si>
    <r>
      <rPr>
        <sz val="10"/>
        <rFont val="Arial Narrow"/>
        <family val="2"/>
      </rPr>
      <t xml:space="preserve">
</t>
    </r>
    <r>
      <rPr>
        <b/>
        <sz val="10"/>
        <rFont val="Arial Narrow"/>
        <family val="2"/>
      </rPr>
      <t>OAP</t>
    </r>
    <r>
      <rPr>
        <sz val="10"/>
        <rFont val="Arial Narrow"/>
        <family val="2"/>
      </rPr>
      <t xml:space="preserve">: Del total de 19 procesos contenidos en el PAA se recibieron los soportes de 10. Se encontró dentro del proceso de consolidación que a la fecha se encuentran pendientes por información 9 procesos
</t>
    </r>
    <r>
      <rPr>
        <b/>
        <sz val="10"/>
        <rFont val="Arial Narrow"/>
        <family val="2"/>
      </rPr>
      <t>Evidencia</t>
    </r>
    <r>
      <rPr>
        <sz val="10"/>
        <rFont val="Arial Narrow"/>
        <family val="2"/>
      </rPr>
      <t xml:space="preserve">: </t>
    </r>
    <r>
      <rPr>
        <u/>
        <sz val="10"/>
        <color rgb="FF1155CC"/>
        <rFont val="Arial Narrow"/>
        <family val="2"/>
      </rPr>
      <t>https://drive.google.com/drive/folders/1rntw7T3mtfTW8aFI3azmod6cW6Fl5k6I?usp=share_link</t>
    </r>
  </si>
  <si>
    <t>Debido a los cambios de personal y estructura de las dependencias en relacion al profesional de temas de calidad se evidenciaron demoras en las entregas. Por tal motivo se genera solicitud de forma personalizada el requerimiento de la información a los procesos pendientes como alerta preventiva.</t>
  </si>
  <si>
    <t>No se ha materializado el riesgo, pero se generaron alertas a los procesos con el objetivo de prevenir materialización.</t>
  </si>
  <si>
    <r>
      <rPr>
        <b/>
        <sz val="10"/>
        <rFont val="Arial Narrow"/>
        <family val="2"/>
      </rPr>
      <t>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 xml:space="preserve">DTPA: </t>
    </r>
    <r>
      <rPr>
        <sz val="10"/>
        <rFont val="Arial Narrow"/>
        <family val="2"/>
      </rPr>
      <t xml:space="preserve">31/03/2023
</t>
    </r>
    <r>
      <rPr>
        <b/>
        <sz val="10"/>
        <rFont val="Arial Narrow"/>
        <family val="2"/>
      </rPr>
      <t>DTAM:</t>
    </r>
    <r>
      <rPr>
        <sz val="10"/>
        <rFont val="Arial Narrow"/>
        <family val="2"/>
      </rPr>
      <t xml:space="preserve"> 27/03/2023
</t>
    </r>
    <r>
      <rPr>
        <b/>
        <sz val="10"/>
        <rFont val="Arial Narrow"/>
        <family val="2"/>
      </rPr>
      <t xml:space="preserve">GGIS: </t>
    </r>
    <r>
      <rPr>
        <sz val="10"/>
        <rFont val="Arial Narrow"/>
        <family val="2"/>
      </rPr>
      <t xml:space="preserve">17/04/2023
</t>
    </r>
    <r>
      <rPr>
        <b/>
        <sz val="10"/>
        <rFont val="Arial Narrow"/>
        <family val="2"/>
      </rPr>
      <t xml:space="preserve">DTCA: </t>
    </r>
    <r>
      <rPr>
        <sz val="10"/>
        <rFont val="Arial Narrow"/>
        <family val="2"/>
      </rPr>
      <t>No se Reporto</t>
    </r>
    <r>
      <rPr>
        <b/>
        <sz val="10"/>
        <rFont val="Arial Narrow"/>
        <family val="2"/>
      </rPr>
      <t xml:space="preserve">
DTAN: </t>
    </r>
    <r>
      <rPr>
        <sz val="10"/>
        <rFont val="Arial Narrow"/>
        <family val="2"/>
      </rPr>
      <t>30/03/2023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</si>
  <si>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r>
      <rPr>
        <b/>
        <sz val="10"/>
        <rFont val="Arial Narrow"/>
        <family val="2"/>
      </rPr>
      <t>DTCA</t>
    </r>
    <r>
      <rPr>
        <sz val="10"/>
        <rFont val="Arial Narrow"/>
        <family val="2"/>
      </rPr>
      <t xml:space="preserve">: No se Reporto
</t>
    </r>
    <r>
      <rPr>
        <b/>
        <sz val="10"/>
        <rFont val="Arial Narrow"/>
        <family val="2"/>
      </rPr>
      <t>DTAN</t>
    </r>
    <r>
      <rPr>
        <sz val="10"/>
        <rFont val="Arial Narrow"/>
        <family val="2"/>
      </rPr>
      <t xml:space="preserve">: No se generan alertas ya que se esta ejecutando el control y se esta cumpliendo las actividades propias de acompamiento en la coordinación del SINAP en el nivel regional. </t>
    </r>
  </si>
  <si>
    <r>
      <rPr>
        <b/>
        <sz val="10"/>
        <rFont val="Arial Narrow"/>
        <family val="2"/>
      </rPr>
      <t xml:space="preserve">DTCA: </t>
    </r>
    <r>
      <rPr>
        <sz val="10"/>
        <rFont val="Arial Narrow"/>
        <family val="2"/>
      </rPr>
      <t>El avance descriptivo no se evidencia, ni se anexan soportes.</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</si>
  <si>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</si>
  <si>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6,66%</t>
    </r>
  </si>
  <si>
    <r>
      <rPr>
        <b/>
        <sz val="10"/>
        <rFont val="Arial Narrow"/>
        <family val="2"/>
      </rPr>
      <t>GGCI:</t>
    </r>
    <r>
      <rPr>
        <sz val="10"/>
        <rFont val="Arial Narrow"/>
        <family val="2"/>
      </rPr>
      <t xml:space="preserve"> 30%</t>
    </r>
  </si>
  <si>
    <r>
      <t xml:space="preserve">El Comité Institucional de Gestión y Desempeño, aprobó el Plan Estratégico de Talento Humano, así como sus
planes integrantes, en sesión del 31 de enero de 2023,
Los planes temáticos que contiene el Plan Estratégico del Talento Humano son:
•	Plan Estratégico del Talento Humano
•	Plan anual de vacantes y Previsión de Recursos Humanos
•	Plan Institucional de Capacitación
•	Plan de bienestar e incentivos
•	Plan de seguridad y salud en el trabajo - Plan de riesgo Psicosocial.
</t>
    </r>
    <r>
      <rPr>
        <b/>
        <sz val="10"/>
        <rFont val="Arial Narrow"/>
        <family val="2"/>
      </rPr>
      <t xml:space="preserve">
SOPORTE</t>
    </r>
    <r>
      <rPr>
        <sz val="10"/>
        <rFont val="Arial Narrow"/>
        <family val="2"/>
      </rPr>
      <t>: Los planes podrán ser visualizados en el siguiente Link: 
https://www.parquesnacionales.gov.co/portal/es/organizacion/gestion-estrategica-del-talento-humano/plan-estrategico-de-talento-humano/ 
LINK - https://drive.google.com/drive/folders/1s-ncO-fQYWfTS9Ngsdhw3yA-tDvP82F9</t>
    </r>
  </si>
  <si>
    <r>
      <rPr>
        <b/>
        <sz val="10"/>
        <rFont val="Arial Narrow"/>
        <family val="2"/>
      </rPr>
      <t xml:space="preserve">GGH: </t>
    </r>
    <r>
      <rPr>
        <sz val="10"/>
        <rFont val="Arial Narrow"/>
        <family val="2"/>
      </rPr>
      <t>20/04/2023</t>
    </r>
  </si>
  <si>
    <r>
      <rPr>
        <b/>
        <sz val="10"/>
        <rFont val="Arial Narrow"/>
        <family val="2"/>
      </rPr>
      <t xml:space="preserve">GGH: </t>
    </r>
    <r>
      <rPr>
        <sz val="10"/>
        <rFont val="Arial Narrow"/>
        <family val="2"/>
      </rPr>
      <t>20%</t>
    </r>
  </si>
  <si>
    <r>
      <rPr>
        <b/>
        <sz val="10"/>
        <rFont val="Arial Narrow"/>
        <family val="2"/>
      </rPr>
      <t xml:space="preserve">GGH: </t>
    </r>
    <r>
      <rPr>
        <sz val="10"/>
        <rFont val="Arial Narrow"/>
        <family val="2"/>
      </rPr>
      <t>10%</t>
    </r>
  </si>
  <si>
    <r>
      <t xml:space="preserve">Se adelanta propuesta de estrategia de programación de actividades de capacitación para la vigencia 2023, la cual contemplaría:
Jornada Nacional de Capacitación dirigida a todos los funcionarios y colaboradores de Parques Nacionales Naturales de Colombia: 
•	Sobre contratación estatal, estudios previos y supervisión de contratos
•	Presupuesto público, tramite de cuentas y asuntos financieros.
•	Sistema de Gestión documental
•	Política de Integridad y Conflicto de Intereses
CURSOS VIRTUALES
•	Curso Virtual de Integridad Transparencia y Lucha contra la Corrupción
•	Curso Virtual Modelo Integrado de Planeación y Gestión – MIPG
•	Curso de Inducción Virtual para Gerentes Públicos de la Administración Colombiana o Curso para
•	gerentes públicos,
•	Curso virtual Lenguaje Claro del DNP
•	English Does Work Nivel del 1 al 13
•	operación estadística
Nota aclaratoria: Teniendo en cuenta que el reporte es semestral en el segundo corte se entregaran las evidencias de las capacitaciones adelantadas en dicho periodo de tiempo. 
</t>
    </r>
    <r>
      <rPr>
        <b/>
        <sz val="10"/>
        <rFont val="Arial Narrow"/>
        <family val="2"/>
      </rPr>
      <t>SOPORTE:</t>
    </r>
    <r>
      <rPr>
        <sz val="10"/>
        <rFont val="Arial Narrow"/>
        <family val="2"/>
      </rPr>
      <t xml:space="preserve"> Borrador Proyecto de circular.  https://drive.google.com/drive/folders/1M7oY5K0HK_ip4fEG8UkhQ3MYorAfD8KS</t>
    </r>
  </si>
  <si>
    <r>
      <rPr>
        <b/>
        <sz val="11"/>
        <rFont val="Arial Narrow"/>
        <family val="2"/>
      </rPr>
      <t xml:space="preserve">GCI: </t>
    </r>
    <r>
      <rPr>
        <sz val="11"/>
        <rFont val="Arial Narrow"/>
        <family val="2"/>
      </rPr>
      <t>Con corte a 31 de marzo de 2023 no se han ejecutado auditorías debido a que el Plan Anual de Auditoría fue aprobado en la misma fecha, por lo tanto no se anexa evidencia.</t>
    </r>
  </si>
  <si>
    <t xml:space="preserve">No presenta riesgo materializado </t>
  </si>
  <si>
    <r>
      <t xml:space="preserve">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t>
    </r>
    <r>
      <rPr>
        <b/>
        <sz val="11"/>
        <rFont val="Arial Narrow"/>
        <family val="2"/>
      </rPr>
      <t xml:space="preserve">SOPORTES: </t>
    </r>
    <r>
      <rPr>
        <sz val="11"/>
        <rFont val="Arial Narrow"/>
        <family val="2"/>
      </rPr>
      <t>https://drive.google.com/drive/folders/1Bjm3mFgTWtItB8x7Q374-FyXSDlPjD6s</t>
    </r>
  </si>
  <si>
    <t>No se ha detectado riesgo materializado</t>
  </si>
  <si>
    <t>GGH Se realizó socialización del procedimiento de conflicto de interés al interior del GGH recordando la importancia del mismo mediante correo electrónico, adicionalmente se tiene prevista una capacitacion del tema para el mes de junio de 2023 con el objetivo de fortalecer los lineamientos del procedimiento.
SOPORTE: https://drive.google.com/drive/folders/14Lpd_78YAOtrUehLMqJdpvczLhJXqmUy</t>
  </si>
  <si>
    <t>Se han adelantado 2 mesas de trabajo con el fin de revisar el procedimiento de conflicto de interés con el animo de contar con una versión actualizada del mismo, y de esta forma elaborar la estrategia de conflicto de interés generando compromisos entre los miembros de la mesa técnica. 
SOPORTE: https://drive.google.com/drive/folders/1zmhyCXN2MNrGfUcrlrlYz7sQ_r9cSClr</t>
  </si>
  <si>
    <r>
      <rPr>
        <b/>
        <sz val="11"/>
        <rFont val="Arial Narrow"/>
        <family val="2"/>
      </rPr>
      <t>OCDI.</t>
    </r>
    <r>
      <rPr>
        <sz val="11"/>
        <rFont val="Arial Narrow"/>
        <family val="2"/>
      </rPr>
      <t xml:space="preserve"> 17/04/2023</t>
    </r>
  </si>
  <si>
    <r>
      <rPr>
        <b/>
        <sz val="11"/>
        <rFont val="Arial Narrow"/>
        <family val="2"/>
      </rPr>
      <t xml:space="preserve">OCDI. </t>
    </r>
    <r>
      <rPr>
        <sz val="11"/>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</si>
  <si>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17/04/2024</t>
    </r>
    <r>
      <rPr>
        <sz val="11"/>
        <color theme="1"/>
        <rFont val="Calibri"/>
        <family val="2"/>
        <scheme val="minor"/>
      </rPr>
      <t/>
    </r>
  </si>
  <si>
    <r>
      <rPr>
        <b/>
        <sz val="11"/>
        <rFont val="Arial Narrow"/>
        <family val="2"/>
      </rPr>
      <t>OCDI.</t>
    </r>
    <r>
      <rPr>
        <sz val="11"/>
        <rFont val="Arial Narrow"/>
        <family val="2"/>
      </rPr>
      <t xml:space="preserve"> Se radicaron durante el periodo de Enero a 17 de abril de 2023, 33 quejas y/o informes, las cuales fueron evaluadas con la decisión que en derecho correspondió, expidición el respectivo acto administrativo.
Ver Anexo "Base de datos quejas Enero a 17 de Abril 2023"</t>
    </r>
  </si>
  <si>
    <r>
      <rPr>
        <b/>
        <sz val="11"/>
        <rFont val="Arial Narrow"/>
        <family val="2"/>
      </rPr>
      <t>OCDI.</t>
    </r>
    <r>
      <rPr>
        <sz val="11"/>
        <rFont val="Arial Narrow"/>
        <family val="2"/>
      </rPr>
      <t xml:space="preserve"> 17/04/2025</t>
    </r>
    <r>
      <rPr>
        <sz val="11"/>
        <color theme="1"/>
        <rFont val="Calibri"/>
        <family val="2"/>
        <scheme val="minor"/>
      </rPr>
      <t/>
    </r>
  </si>
  <si>
    <r>
      <rPr>
        <b/>
        <sz val="11"/>
        <rFont val="Arial Narrow"/>
        <family val="2"/>
      </rPr>
      <t>OCDI.</t>
    </r>
    <r>
      <rPr>
        <sz val="11"/>
        <rFont val="Arial Narrow"/>
        <family val="2"/>
      </rPr>
      <t xml:space="preserve"> Se llevò a cabo el control de los siguientes Expedientes que fueron asignados en los repartos a los abogados en los meses de Enero a 30 de marzo 2023, los cuales, una vez revisados y practicadas las pruebas o evaluados, fueron guaradados en el archivo dispuesto para ello: 
Ver Anexo: "Certificaciòn control Expedientes asignados en repartos Enero a Marzo 2023"
</t>
    </r>
  </si>
  <si>
    <r>
      <rPr>
        <b/>
        <sz val="11"/>
        <color theme="1"/>
        <rFont val="Arial Narrow"/>
        <family val="2"/>
      </rPr>
      <t xml:space="preserve">OCDI. </t>
    </r>
    <r>
      <rPr>
        <sz val="11"/>
        <color theme="1"/>
        <rFont val="Arial Narrow"/>
        <family val="2"/>
      </rPr>
      <t>17/04/2023</t>
    </r>
  </si>
  <si>
    <r>
      <rPr>
        <b/>
        <sz val="11"/>
        <color theme="1"/>
        <rFont val="Arial Narrow"/>
        <family val="2"/>
      </rPr>
      <t xml:space="preserve">OCDI </t>
    </r>
    <r>
      <rPr>
        <sz val="11"/>
        <color theme="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17 de abril 2023"</t>
    </r>
  </si>
  <si>
    <r>
      <rPr>
        <b/>
        <sz val="11"/>
        <color theme="1"/>
        <rFont val="Arial Narrow"/>
        <family val="2"/>
      </rPr>
      <t xml:space="preserve">OCDI. </t>
    </r>
    <r>
      <rPr>
        <sz val="11"/>
        <color theme="1"/>
        <rFont val="Arial Narrow"/>
        <family val="2"/>
      </rPr>
      <t>33,33%</t>
    </r>
  </si>
  <si>
    <r>
      <rPr>
        <b/>
        <sz val="11"/>
        <color theme="1"/>
        <rFont val="Arial Narrow"/>
        <family val="2"/>
      </rPr>
      <t xml:space="preserve">OCDI. </t>
    </r>
    <r>
      <rPr>
        <sz val="11"/>
        <color theme="1"/>
        <rFont val="Arial Narrow"/>
        <family val="2"/>
      </rPr>
      <t>17/04/2024</t>
    </r>
    <r>
      <rPr>
        <sz val="11"/>
        <color theme="1"/>
        <rFont val="Calibri"/>
        <family val="2"/>
        <scheme val="minor"/>
      </rPr>
      <t/>
    </r>
  </si>
  <si>
    <r>
      <rPr>
        <b/>
        <sz val="11"/>
        <color theme="1"/>
        <rFont val="Arial Narrow"/>
        <family val="2"/>
      </rPr>
      <t xml:space="preserve">OCDI </t>
    </r>
    <r>
      <rPr>
        <sz val="11"/>
        <color theme="1"/>
        <rFont val="Arial Narrow"/>
        <family val="2"/>
      </rPr>
      <t xml:space="preserve">Por medio de correo electronico de fecha 24 de marzo de 2023, se llevò a cabo la remisiòn de observaciones al procedimiento de conflicto de intereses para su correspondiente ajuste y pùblicaciòn. Estando a la espera de su actualizaciòn, por ello, no se ha socializado a los interior de la Oficina. 
Ver Anexo: "Correo - PROCEDIMIENTO CONLIFTO DE INTERESES 2023"
</t>
    </r>
  </si>
  <si>
    <r>
      <rPr>
        <b/>
        <sz val="11"/>
        <rFont val="Arial Narrow"/>
        <family val="2"/>
      </rPr>
      <t xml:space="preserve">GCI: </t>
    </r>
    <r>
      <rPr>
        <sz val="11"/>
        <rFont val="Arial Narrow"/>
        <family val="2"/>
      </rPr>
      <t xml:space="preserve">El  informe final de seguimiento de EKOGUI, tiene una connotación diferente a lo establecido en el procedimiento de auditoría interna, toda vez que en la ANDJE remite una matriz para su verificación y diligenciamiento confrontado con el aplicativo de EKOGUI
</t>
    </r>
    <r>
      <rPr>
        <b/>
        <sz val="11"/>
        <rFont val="Arial Narrow"/>
        <family val="2"/>
      </rPr>
      <t>Evidencia:</t>
    </r>
    <r>
      <rPr>
        <sz val="11"/>
        <rFont val="Arial Narrow"/>
        <family val="2"/>
      </rPr>
      <t xml:space="preserve"> Correo electronicoTransmisión información Ekogui </t>
    </r>
  </si>
  <si>
    <r>
      <t xml:space="preserve">GCI: </t>
    </r>
    <r>
      <rPr>
        <sz val="11"/>
        <rFont val="Arial Narrow"/>
        <family val="2"/>
      </rPr>
      <t>Durante el trimestre no se han identificado posibles hechos de corrupción,por lo tanto no se anexa evidencia.</t>
    </r>
  </si>
  <si>
    <r>
      <rPr>
        <b/>
        <sz val="11"/>
        <rFont val="Arial Narrow"/>
        <family val="2"/>
      </rPr>
      <t xml:space="preserve">GCI: </t>
    </r>
    <r>
      <rPr>
        <sz val="11"/>
        <rFont val="Arial Narrow"/>
        <family val="2"/>
      </rPr>
      <t>La Cordinadora del grupo, con fecha 30/03/2023 envió correo al responsable de elaborar el informe EKOGUI con las correspondientes observaciones de ajuste</t>
    </r>
  </si>
  <si>
    <r>
      <rPr>
        <b/>
        <sz val="11"/>
        <color theme="1"/>
        <rFont val="Arial Narrow"/>
        <family val="2"/>
      </rPr>
      <t xml:space="preserve">GCI: </t>
    </r>
    <r>
      <rPr>
        <sz val="11"/>
        <color theme="1"/>
        <rFont val="Arial Narrow"/>
        <family val="2"/>
      </rPr>
      <t>Durante el trimestre no se ha realizado lasc campañas de hallazgos de corrupción y sus posibles consecuencias,por lo tanto no se anexa evidencia.</t>
    </r>
  </si>
  <si>
    <r>
      <rPr>
        <b/>
        <sz val="11"/>
        <rFont val="Arial Narrow"/>
        <family val="2"/>
      </rPr>
      <t>GCM:</t>
    </r>
    <r>
      <rPr>
        <sz val="11"/>
        <rFont val="Arial Narrow"/>
        <family val="2"/>
      </rPr>
      <t xml:space="preserve"> En el mes de marzo, una vez contratada la profesional WEB Master, se realizó e inició la implementación del Plan de Trabajo de Actualización del Índice de Transparencia y Acceso a la Informa Pública - ITA.
El 13 de marzo de 2023 se realizó la primera reunión, donde se verificó el Plan de Trabajo ITA y se revisó el Objetivo, Alcance, Impacto, Lugar de Implementación en la Red, Responsables, Referencia, solicitud del Decreto 1519 de 2020 de MinTIC sobre la estructura del enlace de ITA – Índice de Transparencia y Acceso a la Informa Pública y de ajustó y completó el cronocgrama de actividades. Se realizó Backup del enlace de ITA – Índice de Transparencia y Acceso a la Informa Pública actual del https://www.parquesnacionales.gov.co/portal/es/transparencia-y-acceso-a-la-informacion-publica/ en cumplimiento de la primera actividad del Plan de Trabajo. Se proyectó memorando interno para todas las Unidades de Decisión, dando a conocer el trabajo de actualización del enlace de ITA por parte del Grupo de Comunicaciones y solicitando los responsables del cargue de la información de acuerdo a la Ley 1712 de 2014.
El 23 de marzo de 2023 se realizó la segunda reunión, donde se adelantó el desarrollo de las actividades del Plan de ITA con la realización del cuadro comparativo de los numerales que se encuentran en el ITA existente en la página WEB de Parques Nacionales Naturales de Colombia, con los numerales nuevos de acuerdo a los establecido en el Decreto 1519 de 2020 de MinTIC, se expuso el adelanto en la nueva estructura del ITA enla Página WEB y la remisión de los memorandos internos para todas las Unidades de Decisión, dando a conocer el trabajo de actualización del enlace de ITA por parte del Grupo de Comunicaciones y solicitando los responsables del cargue de la información de acuerdo a la Ley 1712 de 2014 y al Decreto 1519 de 2020 de MinTIC y se está consolidando la información en "</t>
    </r>
    <r>
      <rPr>
        <i/>
        <sz val="11"/>
        <rFont val="Arial Narrow"/>
        <family val="2"/>
      </rPr>
      <t>Base de Datos Editor y Editor Suplente</t>
    </r>
    <r>
      <rPr>
        <sz val="11"/>
        <rFont val="Arial Narrow"/>
        <family val="2"/>
      </rPr>
      <t xml:space="preserve">".
</t>
    </r>
    <r>
      <rPr>
        <b/>
        <sz val="11"/>
        <rFont val="Arial Narrow"/>
        <family val="2"/>
      </rPr>
      <t>Evidencias:</t>
    </r>
    <r>
      <rPr>
        <sz val="11"/>
        <rFont val="Arial Narrow"/>
        <family val="2"/>
      </rPr>
      <t xml:space="preserve">
1) Plan de Trabajo Actualización ITA.
2) 13-03-2023 1° Reunión Plan de Trabajo ITA.
3) Comparativo ITA Actual - ITA Nuevo
4) Base de Datos Editor y Editor Suplente
5) 23-03-2023 2° Reunión Plan de Trabajo ITA
6.1) 20231020007963 Solicitud Responsables ITA-Intranet y Pag.WEB - DTAM.
6.2) 20231020007973 Solicitud Responsables ITA-Intranet y Pag.WEB - DTAN.
6.3) 20231020007983 Solicitud Responsables ITA-Intranet y Pag.WEB - DTAO.
6.4) 20231020007993 Solicitud Responsables ITA-Intranet y Pag.WEB - DTCA.
6.5) 20231020008003 Solicitud Responsables ITA-Intranet y Pag.WEB - DTOR.
6.6) 20231020008013 Solicitud Responsables ITA-Intranet y Pag.WEB - DTPA.
6.7) 20231020008023 Solicitud Responsables ITA-Intranet y Pag.WEB - GCI.
6.8) 20231020008033 Solicitud Responsables ITA-Intranet y Pag.WEB - GTIC.
6.9) 20231020008043 Solicitud Responsables ITA-Intranet y Pag.WEB - OAJ.
6.10) 20231020008053 Solicitud Responsables ITA-Intranet y Pag.WEB - OAP.
6.11) 20231020008063 Solicitud Responsables ITA-Intranet y Pag.WEB - OCDI.
6.12) 20231020008073 Solicitud Responsables ITA-Intranet y Pag.WEB - OGR.
6.13) 20231020008083 Solicitud Responsables ITA-Intranet y Pag.WEB - SAF.
6.14) 20231020008093 Solicitud Responsables ITA-Intranet y Pag.WEB - SGM.
6.15) 20231020008103 Solicitud Responsables ITA-Intranet y Pag.WEB - SSNA.
7) Lineamientos para el Cargue de la Información en Intranet, Pagina Web e ITA.
8) 10-04-2023 3° Reunión Plan de Trabajo ITA
</t>
    </r>
    <r>
      <rPr>
        <b/>
        <sz val="11"/>
        <rFont val="Arial Narrow"/>
        <family val="2"/>
      </rPr>
      <t xml:space="preserve">Enlace Evidencias:
</t>
    </r>
    <r>
      <rPr>
        <sz val="11"/>
        <rFont val="Arial Narrow"/>
        <family val="2"/>
      </rPr>
      <t>https://drive.google.com/drive/folders/1vuFQ6qlmh3B50GZQOUT9u9Pg6ZSJGjmq</t>
    </r>
  </si>
  <si>
    <t>Se estan tomando las medidas correctivas para dar cumplimiento al Decreto 1519 de 2020 de MinTIC poniendo al día el Enlace del ITA, a partir de la implementación del Plan de Trabajo.</t>
  </si>
  <si>
    <t>El riesgo se encuentra materializado desde la vigencia 2021  para lo cual el  Grupo de Comunicaciones, suscribió un Plan de Mejoramiento 2021 con el Grupo de Control Interno. 
Adicionalmente, se esta desarrollando el Plan de Trabajo para subsanar las No Conformidades y dar cumplimiento al  Decreto 1519 de 2020 de MinTIC poniendo al día el Enlace del ITA.</t>
  </si>
  <si>
    <r>
      <rPr>
        <b/>
        <sz val="11"/>
        <rFont val="Arial Narrow"/>
        <family val="2"/>
      </rPr>
      <t>GCM:</t>
    </r>
    <r>
      <rPr>
        <sz val="11"/>
        <rFont val="Arial Narrow"/>
        <family val="2"/>
      </rPr>
      <t xml:space="preserve"> El día 10 de abril del 2023, en el marco de la socialización del Procedimiento de Conflicto de Intereses GTH_PR_30_v1 a los miembros del equipo del Grupo de Comunicaciones, se realizó la medición del impacto a de la capacitación
</t>
    </r>
    <r>
      <rPr>
        <b/>
        <sz val="11"/>
        <rFont val="Arial Narrow"/>
        <family val="2"/>
      </rPr>
      <t xml:space="preserve">Evidencias:
</t>
    </r>
    <r>
      <rPr>
        <sz val="11"/>
        <rFont val="Arial Narrow"/>
        <family val="2"/>
      </rPr>
      <t>1) Instrumento Medición del Impacto.
2) Resultado Medición del Impacto Procedimiento Conflicto de Intereses</t>
    </r>
  </si>
  <si>
    <r>
      <rPr>
        <b/>
        <sz val="11"/>
        <color theme="1"/>
        <rFont val="Arial Narrow"/>
        <family val="2"/>
      </rPr>
      <t xml:space="preserve">GCM: </t>
    </r>
    <r>
      <rPr>
        <sz val="11"/>
        <color theme="1"/>
        <rFont val="Arial Narrow"/>
        <family val="2"/>
      </rPr>
      <t xml:space="preserve">Mediante memorandos interno, el Grupo de Comunicaciones solicitó a las Unidades de Decisión la Certificación de Actualización de contenidos en la Página WEB e Intranet del primer trimestre 2023, con excepción de dos Unidades de Decisión cuyas certificaciones llegaron al Grupo de Comunicaciones, antes de solicitarla (DTAM 20235000003973 del 29 de marzo de 2023 y GCI 20231200002143 del 05 de abril de 2023).
Las solicitudes se realizaron mediante los siguientes memorandos
Evidencias:
1) Memorando 20231020008223 Solicitud Certificación Actualización Contenidos WEB e Intranet DTAN, del 10 de abril de 2023.
2)Memorando 20231020008233 Solicitud Certificación Actualización Contenidos WEB e Intranet DTAO, del 10 de abril de 2023.
3) Memorando 20231020008243 Solicitud Certificación Actualización Contenidos WEB e Intranet DTCA, del 10 de abril de 2023.
4) Memorando 20231020008253 Solicitud Certificación Actualización Contenidos WEB e Intranet DTOR, del 10 de abril de 2023.
5) Memorando 20231020008263 Solicitud Certificación Actualización Contenidos WEB e Intranet DTPA, del 10 de abril de 2023.
6) Memorando 20231020008273 Solicitud Certificación Actualización Contenidos WEB e Intranet GTIC, del 10 de abril de 2023.
7) Memorando 20231020008283 Solicitud Certificación Actualización Contenidos WEB e Intranet OAJ, del 10 de abril de 2023.
8) Memorando 20231020008293 Solicitud Certificación Actualización Contenidos WEB e Intranet OAP, del 10 de abril de 2023.
9) Memorando 20231020008303 Solicitud Certificación Actualización Contenidos WEB e Intranet OCDI, del 10 de abril de 2023.
10) Memorando 20231020008313 Solicitud Certificación Actualización Contenidos WEB e Intranet OGR, del 10 de abril de 2023.
11) Memorando 20231020008323 Solicitud Certificación Actualización Contenidos WEB e Intranet SAF, del 10 de abril de 2023.
12) Memorando 20231020008333 Solicitud Certificación Actualización Contenidos WEB e Intranet SGM, del 10 de abril de 2023.
13) Memorando 20231020008343 Solicitud Certificación Actualización Contenidos WEB e Intranet SSNA, del 10 de abril de 2023.
</t>
    </r>
    <r>
      <rPr>
        <b/>
        <sz val="11"/>
        <color theme="1"/>
        <rFont val="Arial Narrow"/>
        <family val="2"/>
      </rPr>
      <t>Enlace Evidencias:</t>
    </r>
    <r>
      <rPr>
        <sz val="11"/>
        <color theme="1"/>
        <rFont val="Arial Narrow"/>
        <family val="2"/>
      </rPr>
      <t xml:space="preserve">
https://drive.google.com/drive/folders/1vaTqBPjB0MailAx4znZNIhzdGr_WP7xG</t>
    </r>
  </si>
  <si>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t>
    </r>
    <r>
      <rPr>
        <b/>
        <sz val="11"/>
        <color theme="1"/>
        <rFont val="Arial Narrow"/>
        <family val="2"/>
      </rPr>
      <t xml:space="preserve">
Evidencias:
</t>
    </r>
    <r>
      <rPr>
        <sz val="11"/>
        <color theme="1"/>
        <rFont val="Arial Narrow"/>
        <family val="2"/>
      </rPr>
      <t>2.1. Pieza Importancia Ley 1712 de 2014</t>
    </r>
    <r>
      <rPr>
        <b/>
        <sz val="11"/>
        <color theme="1"/>
        <rFont val="Arial Narrow"/>
        <family val="2"/>
      </rPr>
      <t xml:space="preserve">
Enlace Evidencias:
</t>
    </r>
    <r>
      <rPr>
        <sz val="11"/>
        <color theme="1"/>
        <rFont val="Arial Narrow"/>
        <family val="2"/>
      </rPr>
      <t>https://drive.google.com/drive/folders/1PHjP88wBy4_owKWDXKcxyfN5tx1O4mmM</t>
    </r>
  </si>
  <si>
    <r>
      <rPr>
        <b/>
        <sz val="11"/>
        <color theme="1"/>
        <rFont val="Arial Narrow"/>
        <family val="2"/>
      </rPr>
      <t xml:space="preserve">GCM: </t>
    </r>
    <r>
      <rPr>
        <sz val="11"/>
        <color theme="1"/>
        <rFont val="Arial Narrow"/>
        <family val="2"/>
      </rPr>
      <t xml:space="preserve">El día 10 de abril de 2023, se realizó la socialización del Procedimiento de Conflicto de Intereses GTH_PR_30_v1 , a los miembros del equipo del Grupo de Comunicaciones. 
</t>
    </r>
    <r>
      <rPr>
        <b/>
        <sz val="11"/>
        <color theme="1"/>
        <rFont val="Arial Narrow"/>
        <family val="2"/>
      </rPr>
      <t>Evidencias:</t>
    </r>
    <r>
      <rPr>
        <sz val="11"/>
        <color theme="1"/>
        <rFont val="Arial Narrow"/>
        <family val="2"/>
      </rPr>
      <t xml:space="preserve">
1) Presentación Procedimiento Conflicto de Intereses - GCM
2) 10-04-2023 Asistencia Soc. Procedimiento Conflicto de Intereses GCM</t>
    </r>
  </si>
  <si>
    <r>
      <t xml:space="preserve">no se ha presentado perdida de bienes en el </t>
    </r>
    <r>
      <rPr>
        <b/>
        <sz val="10"/>
        <rFont val="Arial Narrow"/>
        <family val="2"/>
      </rPr>
      <t xml:space="preserve">NC </t>
    </r>
    <r>
      <rPr>
        <sz val="10"/>
        <rFont val="Arial Narrow"/>
        <family val="2"/>
      </rPr>
      <t xml:space="preserve">
no se ha presentado perdida de bienes en la </t>
    </r>
    <r>
      <rPr>
        <b/>
        <sz val="10"/>
        <rFont val="Arial Narrow"/>
        <family val="2"/>
      </rPr>
      <t>DTAO</t>
    </r>
    <r>
      <rPr>
        <sz val="10"/>
        <rFont val="Arial Narrow"/>
        <family val="2"/>
      </rPr>
      <t xml:space="preserve">
no se ha presentado perdida de bienes en la </t>
    </r>
    <r>
      <rPr>
        <b/>
        <sz val="10"/>
        <rFont val="Arial Narrow"/>
        <family val="2"/>
      </rPr>
      <t>DTPA</t>
    </r>
    <r>
      <rPr>
        <sz val="10"/>
        <rFont val="Arial Narrow"/>
        <family val="2"/>
      </rPr>
      <t xml:space="preserve">
no se ha presentado perdida de bienes en la </t>
    </r>
    <r>
      <rPr>
        <b/>
        <sz val="10"/>
        <rFont val="Arial Narrow"/>
        <family val="2"/>
      </rPr>
      <t>DTAN</t>
    </r>
    <r>
      <rPr>
        <sz val="10"/>
        <rFont val="Arial Narrow"/>
        <family val="2"/>
      </rPr>
      <t xml:space="preserve">
no se ha presentado perdida de bienes en la </t>
    </r>
    <r>
      <rPr>
        <b/>
        <sz val="10"/>
        <rFont val="Arial Narrow"/>
        <family val="2"/>
      </rPr>
      <t>DTOR</t>
    </r>
    <r>
      <rPr>
        <sz val="10"/>
        <rFont val="Arial Narrow"/>
        <family val="2"/>
      </rPr>
      <t xml:space="preserve">
</t>
    </r>
    <r>
      <rPr>
        <b/>
        <sz val="10"/>
        <rFont val="Arial Narrow"/>
        <family val="2"/>
      </rPr>
      <t xml:space="preserve">
DTAM:</t>
    </r>
    <r>
      <rPr>
        <sz val="10"/>
        <rFont val="Arial Narrow"/>
        <family val="2"/>
      </rPr>
      <t xml:space="preserve"> durante este cuatrimestre se presentaron siniestros en los PNN Cahunari y PNN Alto fragua, se  procedió a informar a la oficina de Control Disciplinario interno. 
Anexo1  Orfeo No 20225000003893, Anexo2  Orfeo No    20235000003683.
URL: https://drive.google.com/drive/u/0/folders/158S-2pSjIAi67i84QkXPFDU93OGSaNs4
</t>
    </r>
    <r>
      <rPr>
        <b/>
        <sz val="10"/>
        <rFont val="Arial Narrow"/>
        <family val="2"/>
      </rPr>
      <t>DTCA</t>
    </r>
    <r>
      <rPr>
        <sz val="10"/>
        <rFont val="Arial Narrow"/>
        <family val="2"/>
      </rPr>
      <t>: Reporte Siniestro REPORTE - SINIESTRO HURTO DE GPS - PL 56898 SFF EL CORCHAL MONO H.
REPORTE - SINIESTRO COMPUTADOR - COMPUTADOR DE ESCRITORIO - PL 55795</t>
    </r>
  </si>
  <si>
    <t>GRFIS NC X
GRFIS DTAO X
GRFIS DTPA X
GRFIS DTAN X
GRFIS DTOR X
GRFIS DTAM X
GRFIS DTCA X</t>
  </si>
  <si>
    <t>GRFIS DTAM X
GRFIS DTCA X</t>
  </si>
  <si>
    <t>CPG: 18/04/2023
DTPA: 18/04/2023
DTCA: 18/04/2023
DTOR: 18/04/2023
DTAN: 18/04/2023
DTAM: 18/04/2023
DTAO: 18/04/2023</t>
  </si>
  <si>
    <t>Se realizó la inclusión de bienes del nivel central y se remitió el correo a la Aseguradora para el proceso de inclución en los seguros, proceso que viene adelantando la respectiva empresa de seguros y una vez queden incluidos remitiran los anexos de los bienes ingresados en las respectivas pólizas.
https://drive.google.com/drive/folders/1umPeiPLxt9B-lJDNAL6cT0Zb_6S8kPP4
ANEXOS
1. inclusion de activos al seguro entrada 2022044 P (1) (1)
2. INCLUSION DE BIENES A SEGURO ENTRADA 2022047 (1)
3.1 GRF_FO_14-Inclusión-yo-Exclusión-de-bienes-seguros ENTRADA 2023002 COMPUTADORES - FIRMA - 30-03-2023 (1) (1)
4.formato inclusion bienes al seguro -equipo computadores kfw 166 (1) (1)
5.INCLUSION SEGURO ENTRADA ALMACEN N. 2022049 (1)
Correo INCLUSIÓN BIENES DTAO Y NIVEL CENTRAL Asegurado</t>
  </si>
  <si>
    <t>GRFIS  NC X</t>
  </si>
  <si>
    <r>
      <rPr>
        <b/>
        <sz val="10"/>
        <rFont val="Arial Narrow"/>
        <family val="2"/>
      </rPr>
      <t>DTPA:</t>
    </r>
    <r>
      <rPr>
        <sz val="10"/>
        <rFont val="Arial Narrow"/>
        <family val="2"/>
      </rPr>
      <t xml:space="preserve"> Se viene desarrollando las entradas al almacen de acuerdo con el procesimiento, realizanco el formato de inclusión el cual es remitido a NC.Evidencias: Entradas, Formatos de inclusión y correso de inclusión </t>
    </r>
    <r>
      <rPr>
        <b/>
        <sz val="10"/>
        <rFont val="Arial Narrow"/>
        <family val="2"/>
      </rPr>
      <t>20237500008063</t>
    </r>
    <r>
      <rPr>
        <sz val="10"/>
        <rFont val="Arial Narrow"/>
        <family val="2"/>
      </rPr>
      <t>.</t>
    </r>
    <r>
      <rPr>
        <b/>
        <sz val="10"/>
        <rFont val="Arial Narrow"/>
        <family val="2"/>
      </rPr>
      <t xml:space="preserve">
DTAO: </t>
    </r>
    <r>
      <rPr>
        <sz val="10"/>
        <rFont val="Arial Narrow"/>
        <family val="2"/>
      </rPr>
      <t xml:space="preserve">Se reporta oportunamente al Grupo de procesos Corporativos los bienes a asegurar, se han enviado dos correos con los bienes a asegurar </t>
    </r>
    <r>
      <rPr>
        <b/>
        <sz val="10"/>
        <rFont val="Arial Narrow"/>
        <family val="2"/>
      </rPr>
      <t>20236110000393</t>
    </r>
    <r>
      <rPr>
        <sz val="10"/>
        <rFont val="Arial Narrow"/>
        <family val="2"/>
      </rPr>
      <t xml:space="preserve">. 
Evidencias: Correo - Solicitud de aseguramiento Enero
Correo - Solicitud de aseguramiento febrero
Anexos enero 2023
Anexos enero 2023
</t>
    </r>
    <r>
      <rPr>
        <b/>
        <sz val="10"/>
        <rFont val="Arial Narrow"/>
        <family val="2"/>
      </rPr>
      <t>DTOR:</t>
    </r>
    <r>
      <rPr>
        <sz val="10"/>
        <rFont val="Arial Narrow"/>
        <family val="2"/>
      </rPr>
      <t xml:space="preserve"> Se reporta las evidencias correspondientes al primer trimestre </t>
    </r>
    <r>
      <rPr>
        <b/>
        <sz val="10"/>
        <rFont val="Arial Narrow"/>
        <family val="2"/>
      </rPr>
      <t>20237010007623</t>
    </r>
    <r>
      <rPr>
        <sz val="10"/>
        <rFont val="Arial Narrow"/>
        <family val="2"/>
      </rPr>
      <t xml:space="preserve"> así: 
1. para el mes de enero se realizo dos entradas almacen  por fonam y dos entredas por gobierno. Febrero se realizo tres entradas almacen por fonam.                       
Anexo 1.1_combustible_FN                                                     
Anexo 1.2_recon_siniestro_tuparro _fn                                                 
Anexo 1.3_reconc_siniestro_sumpaz_gn                                                
Anexo 1.4_reconocimiento_siniestro_tuparro_gn                                    
Anexo 1.5_combustible chingaza_fn                                               
Anexo 1.6 combustible chingaza_fn                                          
Anexo 1.7_combustible_valeras_tuparro_fn
2. Formatos de Inclusión de 32 elementos como controlable y devoluticos para su correspondiente aseguramiento, exclusion de 32 elementos como controlable y devolutivos recuperacion siniestro sumpaz y tuparro  
Anexo 2.1 Inclusión_programas _seguros_Tup_SUM.                                                     
Anexo 2.2Exclusión_programas_Seguros_Siniestros_Tup_SUM
Anexo 3. Correo de envio de formato de inclusion y/o Exclusión al nivel central      
Anexo.3.1_correo_solicitud_exclusion   
Anexo 3.2_correo_inclusion_aseguramiento
</t>
    </r>
    <r>
      <rPr>
        <b/>
        <sz val="10"/>
        <rFont val="Arial Narrow"/>
        <family val="2"/>
      </rPr>
      <t>DTAM:</t>
    </r>
    <r>
      <rPr>
        <sz val="10"/>
        <rFont val="Arial Narrow"/>
        <family val="2"/>
      </rPr>
      <t xml:space="preserve"> Durante este periodo se reporto al GPC, bienes a asegurar </t>
    </r>
    <r>
      <rPr>
        <b/>
        <sz val="10"/>
        <rFont val="Arial Narrow"/>
        <family val="2"/>
      </rPr>
      <t>20235000004593</t>
    </r>
    <r>
      <rPr>
        <sz val="10"/>
        <rFont val="Arial Narrow"/>
        <family val="2"/>
      </rPr>
      <t xml:space="preserve">: 
Enero: Se hace reporte de bienes que ingrresaron al GPC en los formatos de inclusion.
Anexo 1 Reporte  inclusion bienes enero 2023 
Anexo 2 Entrada MFB PNN Amacayacu FONAM
Anexo 3  Entrada de elementos electrónicos PNN Amacayacu FONAM
Anexo 4 Inclusión de bienes DTAM Ene 2023
Con relación a Febrero y marzo, no hubo bienes a asegurar o excluir. 
Anexo 5 Reporte no inclusion bienes Febrero y marzo.
URL: https://drive.google.com/drive/u/0/folders/1X3aaH1inDUykH7D9PdOcsjlT6AgPgKeA
</t>
    </r>
    <r>
      <rPr>
        <b/>
        <sz val="10"/>
        <rFont val="Arial Narrow"/>
        <family val="2"/>
      </rPr>
      <t>DTAN:</t>
    </r>
    <r>
      <rPr>
        <sz val="10"/>
        <rFont val="Arial Narrow"/>
        <family val="2"/>
      </rPr>
      <t xml:space="preserve"> Se envia solicitud de aseguramiento de bienes, meses de noviembre 2022 a febrero de 2023, a traves de ORFEO No. 20235570000263/ Se anexa formato de inclusion GRF_FO_14, entradas y soportes del movimiento en el sistema. Anexos: 1, ENTRADAS GN.- 2. ENTRADAS FONAM.-  3. Memorando  INFORME INCLUSION. Adjunto enlace al drive donde reposa la información MEMO RADICACIÓN RIESGOS </t>
    </r>
    <r>
      <rPr>
        <b/>
        <sz val="10"/>
        <rFont val="Arial Narrow"/>
        <family val="2"/>
      </rPr>
      <t>20235510001373</t>
    </r>
    <r>
      <rPr>
        <sz val="10"/>
        <rFont val="Arial Narrow"/>
        <family val="2"/>
      </rPr>
      <t xml:space="preserve">: https://drive.google.com/drive/folders/1nkRliXKCfrOK9MipYC_0MoLOin6VK0A2?usp=share_link
</t>
    </r>
    <r>
      <rPr>
        <b/>
        <sz val="10"/>
        <rFont val="Arial Narrow"/>
        <family val="2"/>
      </rPr>
      <t>DTCA:</t>
    </r>
    <r>
      <rPr>
        <sz val="10"/>
        <rFont val="Arial Narrow"/>
        <family val="2"/>
      </rPr>
      <t xml:space="preserve"> de acuerdo con las evidencias cargadas por la DTCA se encuentran los siguientes anexos debidamente incluidos </t>
    </r>
    <r>
      <rPr>
        <b/>
        <sz val="10"/>
        <rFont val="Arial Narrow"/>
        <family val="2"/>
      </rPr>
      <t>20236500001143</t>
    </r>
    <r>
      <rPr>
        <sz val="10"/>
        <rFont val="Arial Narrow"/>
        <family val="2"/>
      </rPr>
      <t>:
* GRF_FO~4. Inclusión-yo-Exclusión-de-bienes-programas-de-segurosV41 iEQUIPOS DE COMPUTO Y OFICINA
CONTRATO DE COMPRAVENTA N° 14 DEL 2022 - PNN TAYRONA
* GRF_FO~4. Inclusión-yo-Exclusión-de-bienes-programas-de-segurosV4 REPOSICIÓN DE SINIESTRODLM 22325955 VP SALAMANCA
*GRF_FO~4. Inclusión-yo-Exclusión-de-bienes-programas-de-segurosV4 REPOSICIÓN DE SINIESTRO DLM21267466 / HURTO MOTORES (2) PNN TAYRONA - REPOSICIÓN DE SINIESTRO DLM 22332541 | HURTO DE COMPUTADOR PNN CORALES DE PROFUNDIDAD
* GRF_FO~4. Inclusión-yo-Exclusión-de-bienes-programas-de-segurosV4 CCV 020-2022 / COORDILLERA
BEATA - CCV 12-2022 / DOTACIÓN SALA DE LACTANCIA - DT - CSUM 054-2022 - PNN TAYRONA - CSUM 038-2022 - ISLA SALAMANCA
* COMPROBANTE ENTRADA DE ALMACEN REPOSICIÓN DE SINIESTRO DLM 22332541 | HURTO DE COMPUTADOR PNN CORALES DE PROFUNDIDAD
* COMPROBANTE ENTRADA DE ALMACEN REPOSICIÓN DE SINIESTRO DLM21267466 / HURTO MOTORES (2) PNN TAYRONA
* COMPROBANTE ENTRADA DE ALMACEN CCV 020-2022 / EQUIPOS DE COMPUTO CORDILLERA BEATA
* COMPROBANTE ENTRADA DE ALMACEN CCV 12-2022 / DOTACIÓN SALA DE LACTANCIA DIRECCIÓN TERRITORIAL
* COMPROBANTE ENTRADA DE ALMACEN REPOSICIÓN SINIESTRO DLM 22325955 / HURTO CALIFICADO DE GUADAÑADORA STIL E INVERSOR OUT BACK 3000 VP ISLA SALAMANCA
* COMPROBANTE ENTRADA DE ALMACEN CCV 014-2022 / ADQUISICIÓN EQUIPOS DE COMPUTO / PNN TAYRONA
* COMPROBANTE ENTRADA DE ALMACEN REPOSICIÓN SINIESTRO DLM 22325955 / HURTO CALIFICADO DE GUADAÑADORA STIL E INVERSOR OUT BACK 3000 VP ISLA SALAMANCA
* COMPROBANTE ENTRADA DE ALMACEN PNN SIERRA NEVADA</t>
    </r>
  </si>
  <si>
    <t>DTPA: 33,3%
DTAO: 33,3%
DTOR: 33,3%
DTAM: 33,3%
DTAN: 33,3%
DTCA: 33,3%</t>
  </si>
  <si>
    <t>DTPA: 31/03/2023
DTCA: 31/03/2023
DTOR: 31/03/2023
DTAN: 31/03/2023
DTAM: 31/03/2023
DTAO: 31/03/2023</t>
  </si>
  <si>
    <r>
      <rPr>
        <b/>
        <sz val="11"/>
        <rFont val="Arial Narrow"/>
        <family val="2"/>
      </rPr>
      <t>DTPA:</t>
    </r>
    <r>
      <rPr>
        <sz val="11"/>
        <rFont val="Arial Narrow"/>
        <family val="2"/>
      </rPr>
      <t xml:space="preserve"> El almacenista de la Dirección Territorial, realizó el diligenciamiento adecuado de los formatos de traslados y prestamos de bienes, partiendo de la solicitud del cuenta dante  verificando cada vez que se requiera; los cuales poseen la información del bien, la justificación del préstamo y las firmas de quien recibe y entrega con el fin de controlar el préstamo y la entrega del bien. Evidencias: FORMATO TRASLADO Y PRESTAMO DE BIENES_FEBRERO 2023 y FORMATOS TRASLADO Y PRÉSTAMO DE BIENES_MARZO 2023 </t>
    </r>
    <r>
      <rPr>
        <b/>
        <sz val="11"/>
        <rFont val="Arial Narrow"/>
        <family val="2"/>
      </rPr>
      <t>20237500008063.</t>
    </r>
    <r>
      <rPr>
        <sz val="11"/>
        <rFont val="Arial Narrow"/>
        <family val="2"/>
      </rPr>
      <t xml:space="preserve">
</t>
    </r>
    <r>
      <rPr>
        <b/>
        <sz val="11"/>
        <rFont val="Arial Narrow"/>
        <family val="2"/>
      </rPr>
      <t>DTAO</t>
    </r>
    <r>
      <rPr>
        <sz val="11"/>
        <rFont val="Arial Narrow"/>
        <family val="2"/>
      </rPr>
      <t xml:space="preserve">: : El almacenista de la DTAO, verifica los formatos de préstamo o traslado  y que se encuentren debidamente diligenciados con todos los datos y respectivas firmas. Evidencias </t>
    </r>
    <r>
      <rPr>
        <b/>
        <sz val="11"/>
        <rFont val="Arial Narrow"/>
        <family val="2"/>
      </rPr>
      <t>20236110000393</t>
    </r>
    <r>
      <rPr>
        <sz val="11"/>
        <rFont val="Arial Narrow"/>
        <family val="2"/>
      </rPr>
      <t xml:space="preserve">: 
011_TrasladoErubianoAALmosquera
010_TrasladoErubianoAGTSerna_Otun
009_TrasladoErubibianoAJTroncoso_Tatama
008_TrasladoErubibianoAJoseArley_Cvdjc
007_TrasladoHenry-JairAmaya-Corota
006_TrasladoPortatilEdilbertoASusana_DTAO
005_TrasladoPortatilEdilbertoAcarolinaC_Temporal
004_TrasladoCamionetaTatamaACorota
003_TrasladoAlvaroRAJerubianoOtun
002_TrasladoHenryAYasminCorota
001_TrasladoMariaFdaAHenryPinzonCorota
</t>
    </r>
    <r>
      <rPr>
        <b/>
        <sz val="11"/>
        <rFont val="Arial Narrow"/>
        <family val="2"/>
      </rPr>
      <t>DTOR:</t>
    </r>
    <r>
      <rPr>
        <sz val="11"/>
        <rFont val="Arial Narrow"/>
        <family val="2"/>
      </rPr>
      <t xml:space="preserve"> Para este primer cuatrimestre se realizo  10 Formatos de traslado, prestamos de bienes entre  febrero y marzo Anexos </t>
    </r>
    <r>
      <rPr>
        <b/>
        <sz val="11"/>
        <rFont val="Arial Narrow"/>
        <family val="2"/>
      </rPr>
      <t>20237010007623</t>
    </r>
    <r>
      <rPr>
        <sz val="11"/>
        <rFont val="Arial Narrow"/>
        <family val="2"/>
      </rPr>
      <t xml:space="preserve">.                                                                                                              Anexo 4.1_prestamo_bienes_bipode_baston                                                                                                
Anexo 4.2_entrega_prestamo_bienes_bipode_baston                                                                              
Anexo 4.3_traslado_prestamo_videobeam                                                                                                 
Anexo 4.4_entrega_traslado_prestamo_videobeam                                                                              
Anexo 4.5_traslado_prestamo_gps                                                                                                          
Anexo 4.6 entrega_traslado_prestamo_gps                                                                                                       
Anexo 4.7 _traslado_prestamo_gps                                                                                                                
Anexo 4.8_traslado_prestamo_bienes_baston                                                                                       
Anexo 4.9_entrega_traslado_prestamo_bienes_baston                                                                     
Anexo 4.10_trasl_presta_biene_gps
</t>
    </r>
    <r>
      <rPr>
        <b/>
        <sz val="11"/>
        <rFont val="Arial Narrow"/>
        <family val="2"/>
      </rPr>
      <t>DTAM:</t>
    </r>
    <r>
      <rPr>
        <sz val="11"/>
        <rFont val="Arial Narrow"/>
        <family val="2"/>
      </rPr>
      <t xml:space="preserve"> Durante este periodo se relaizaron los siguierntes traslados </t>
    </r>
    <r>
      <rPr>
        <b/>
        <sz val="11"/>
        <rFont val="Arial Narrow"/>
        <family val="2"/>
      </rPr>
      <t>20235000004593</t>
    </r>
    <r>
      <rPr>
        <sz val="11"/>
        <rFont val="Arial Narrow"/>
        <family val="2"/>
      </rPr>
      <t xml:space="preserve">. 
ANEXO 1: Traslado y préstamo de bienes devolutivos (febrero)
ANEXO 2: Traslado y prestamo de bienes devolutivos (marzo)
URL: https://drive.google.com/drive/u/0/folders/1f3Kth1P82yTSIt187GdWeFjS8Kk9_mSZ
</t>
    </r>
    <r>
      <rPr>
        <b/>
        <sz val="11"/>
        <rFont val="Arial Narrow"/>
        <family val="2"/>
      </rPr>
      <t>DTAN:</t>
    </r>
    <r>
      <rPr>
        <sz val="11"/>
        <rFont val="Arial Narrow"/>
        <family val="2"/>
      </rPr>
      <t xml:space="preserve"> Durante los meses def enero, febrero y marzo de 2023, no se tramitaron en almacen solicitudes de traslado de bienes. Se envia correo l Coordinado de Grupo Interno de Trabajo informando al respecto. Se adjunta correo electronico enviado desde el almacen de la DTAN al coordinador interno de trabajo informando sobre el asunto </t>
    </r>
    <r>
      <rPr>
        <b/>
        <sz val="11"/>
        <rFont val="Arial Narrow"/>
        <family val="2"/>
      </rPr>
      <t>20235510001373</t>
    </r>
    <r>
      <rPr>
        <sz val="11"/>
        <rFont val="Arial Narrow"/>
        <family val="2"/>
      </rPr>
      <t xml:space="preserve">. Anexo: DTAN- REPORTE DE MOVIMIENTOS TRASLADOS DE INVETARIOS 1 TRIMESTRE 2023
</t>
    </r>
    <r>
      <rPr>
        <b/>
        <sz val="11"/>
        <rFont val="Arial Narrow"/>
        <family val="2"/>
      </rPr>
      <t>DTCA</t>
    </r>
    <r>
      <rPr>
        <sz val="11"/>
        <rFont val="Arial Narrow"/>
        <family val="2"/>
      </rPr>
      <t xml:space="preserve">: De acuerdo con la información reportada en las evidencias se realizaron los siguientes traslados y préstamos de bienes </t>
    </r>
    <r>
      <rPr>
        <b/>
        <sz val="11"/>
        <rFont val="Arial Narrow"/>
        <family val="2"/>
      </rPr>
      <t>20236500001143</t>
    </r>
    <r>
      <rPr>
        <sz val="11"/>
        <rFont val="Arial Narrow"/>
        <family val="2"/>
      </rPr>
      <t>.
* Anexo de Traslado_prestamo_bienes-Paula Dominguez-Alavaro Jimenez
* Anexo Traslado_prestamo_bienes-Juan Nieve-Orlando Villafaña.pdf
* Anexo Traslado_prestamo_bienes-ELKIN HDEZ-ADOLFO RODRIGUEZ.pdf
* Anexo Traslado_prestamo_bienes jonathan-Plinio.pdf
* Anexo Traslado_prestamo_bienes -Jonh calderon-Yeiner Hernandez - copia.pdf</t>
    </r>
  </si>
  <si>
    <t>DTPA: X
DTAO: X 
DTOR: X
DTAM: X
DTAN: X
DTCA: X</t>
  </si>
  <si>
    <r>
      <t xml:space="preserve">Se realizó encuesta  encuesta de conocimiento al Grupo de Procesos Corporativos con el fin de realizar seguimiento al conocimiento y apropiación sobre los lineamientos estandarizados y documentados por la Entidad relacionados con conflicto de intereses.
</t>
    </r>
    <r>
      <rPr>
        <b/>
        <sz val="11"/>
        <rFont val="Arial Narrow"/>
        <family val="2"/>
      </rPr>
      <t xml:space="preserve">Anexo: </t>
    </r>
    <r>
      <rPr>
        <sz val="11"/>
        <rFont val="Arial Narrow"/>
        <family val="2"/>
      </rPr>
      <t>Análisis de encuesta sobre el conocimiento y apropiación sobre los lineamientos relacionados con conflicto de intereses</t>
    </r>
  </si>
  <si>
    <t>DTPA:  El monitoreo y los soportes suministrados, son conformes a la descripción del mapa de riesgos.
DTOR:  El monitoreo y los soportes suministrados, son conformes a la descripción del mapa de riesgos.
DTAM:  El monitoreo y los soportes suministrados, son conformes a la descripción del mapa de riesgos.
DTAN: El monitoreo y los soportes suministrados, son conformes a la descripción del mapa de riesgos.
DTCA:  El monitoreo y los soportes suministrados, son conformes a la descripción del mapa de riesgos.
DTAO:  El monitoreo y los soportes suministrados, son conformes a la descripción del mapa de riesgos.</t>
  </si>
  <si>
    <r>
      <rPr>
        <b/>
        <sz val="11"/>
        <color theme="1"/>
        <rFont val="Arial Narrow"/>
        <family val="2"/>
      </rPr>
      <t>GPC:</t>
    </r>
    <r>
      <rPr>
        <sz val="11"/>
        <color theme="1"/>
        <rFont val="Arial Narrow"/>
        <family val="2"/>
      </rPr>
      <t xml:space="preserve"> Para esta acción se tiene programado la primera campaña para el segundo trimestre de la vigencia 2023</t>
    </r>
  </si>
  <si>
    <r>
      <rPr>
        <b/>
        <sz val="11"/>
        <color theme="1"/>
        <rFont val="Arial Narrow"/>
        <family val="2"/>
      </rPr>
      <t>GPC</t>
    </r>
    <r>
      <rPr>
        <sz val="11"/>
        <color theme="1"/>
        <rFont val="Arial Narrow"/>
        <family val="2"/>
      </rPr>
      <t xml:space="preserve">:  Se remitió correo electrónico al Equipo de Trabajo del Grupo de Preocesos Corporativos, reiterando la implementación del Procedimiento de Conflicto de Intereses.
</t>
    </r>
    <r>
      <rPr>
        <b/>
        <sz val="11"/>
        <color theme="1"/>
        <rFont val="Arial Narrow"/>
        <family val="2"/>
      </rPr>
      <t>Anexo 1.</t>
    </r>
    <r>
      <rPr>
        <sz val="11"/>
        <color theme="1"/>
        <rFont val="Arial Narrow"/>
        <family val="2"/>
      </rPr>
      <t xml:space="preserve"> Correo Recordatorio cumplimiento procedimiento conflicto de intereses
</t>
    </r>
    <r>
      <rPr>
        <b/>
        <sz val="11"/>
        <color theme="1"/>
        <rFont val="Arial Narrow"/>
        <family val="2"/>
      </rPr>
      <t>Anexo 2</t>
    </r>
    <r>
      <rPr>
        <sz val="11"/>
        <color theme="1"/>
        <rFont val="Arial Narrow"/>
        <family val="2"/>
      </rPr>
      <t>. Presentación Conflicto de intereses.</t>
    </r>
  </si>
  <si>
    <r>
      <rPr>
        <b/>
        <sz val="11"/>
        <color theme="1"/>
        <rFont val="Arial Narrow"/>
        <family val="2"/>
      </rPr>
      <t xml:space="preserve">GPC: </t>
    </r>
    <r>
      <rPr>
        <sz val="11"/>
        <color theme="1"/>
        <rFont val="Arial Narrow"/>
        <family val="2"/>
      </rPr>
      <t>0%</t>
    </r>
  </si>
  <si>
    <r>
      <rPr>
        <b/>
        <sz val="11"/>
        <color theme="1"/>
        <rFont val="Arial Narrow"/>
        <family val="2"/>
      </rPr>
      <t xml:space="preserve">GPC: </t>
    </r>
    <r>
      <rPr>
        <sz val="11"/>
        <color theme="1"/>
        <rFont val="Arial Narrow"/>
        <family val="2"/>
      </rPr>
      <t>25%</t>
    </r>
  </si>
  <si>
    <r>
      <rPr>
        <b/>
        <sz val="10"/>
        <rFont val="Arial Narrow"/>
        <family val="2"/>
      </rPr>
      <t>GPC:</t>
    </r>
    <r>
      <rPr>
        <sz val="10"/>
        <rFont val="Arial Narrow"/>
        <family val="2"/>
      </rPr>
      <t xml:space="preserve"> 18/04/2023</t>
    </r>
  </si>
  <si>
    <r>
      <rPr>
        <b/>
        <sz val="10"/>
        <rFont val="Arial Narrow"/>
        <family val="2"/>
      </rPr>
      <t xml:space="preserve">GPC: </t>
    </r>
    <r>
      <rPr>
        <sz val="10"/>
        <rFont val="Arial Narrow"/>
        <family val="2"/>
      </rPr>
      <t xml:space="preserve">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28% de su cumplimiento.
</t>
    </r>
    <r>
      <rPr>
        <b/>
        <sz val="10"/>
        <rFont val="Arial Narrow"/>
        <family val="2"/>
      </rPr>
      <t xml:space="preserve">
</t>
    </r>
    <r>
      <rPr>
        <b/>
        <sz val="10"/>
        <color theme="1"/>
        <rFont val="Arial Narrow"/>
        <family val="2"/>
      </rPr>
      <t>https://drive.google.com/drive/folders/1EOphZToAevYD-vgV3Uky6rLViWp5NUJC</t>
    </r>
    <r>
      <rPr>
        <b/>
        <sz val="10"/>
        <rFont val="Arial Narrow"/>
        <family val="2"/>
      </rPr>
      <t xml:space="preserve">
</t>
    </r>
    <r>
      <rPr>
        <sz val="10"/>
        <rFont val="Arial Narrow"/>
        <family val="2"/>
      </rPr>
      <t xml:space="preserve">
</t>
    </r>
    <r>
      <rPr>
        <b/>
        <sz val="10"/>
        <rFont val="Arial Narrow"/>
        <family val="2"/>
      </rPr>
      <t>Anexo ponderado avance Plan de Trabajo GDTAL.</t>
    </r>
  </si>
  <si>
    <r>
      <rPr>
        <b/>
        <sz val="11"/>
        <color rgb="FF000000"/>
        <rFont val="Arial Narrow"/>
        <family val="2"/>
      </rPr>
      <t>GD:</t>
    </r>
    <r>
      <rPr>
        <sz val="11"/>
        <color rgb="FF000000"/>
        <rFont val="Arial Narrow"/>
        <family val="2"/>
      </rPr>
      <t xml:space="preserve"> X</t>
    </r>
  </si>
  <si>
    <r>
      <rPr>
        <b/>
        <sz val="11"/>
        <color rgb="FF000000"/>
        <rFont val="Arial Narrow"/>
        <family val="2"/>
      </rPr>
      <t xml:space="preserve">GD </t>
    </r>
    <r>
      <rPr>
        <sz val="11"/>
        <color rgb="FF000000"/>
        <rFont val="Arial Narrow"/>
        <family val="2"/>
      </rPr>
      <t>X</t>
    </r>
  </si>
  <si>
    <t>El monitoreo y los soportes suministrados, son conformes a la descripción del mapa de riesgos, denotando un adecuado seguimiento</t>
  </si>
  <si>
    <r>
      <rPr>
        <b/>
        <sz val="10"/>
        <rFont val="Arial Narrow"/>
        <family val="2"/>
      </rPr>
      <t>DIRECCION TERITORIAL ANDES OCCIDENTALES</t>
    </r>
    <r>
      <rPr>
        <sz val="10"/>
        <rFont val="Arial Narrow"/>
        <family val="2"/>
      </rPr>
      <t>: Una vez el grupo de procesos corportaivos hace envio del Plan de Trabajo para la vigencia 2023,  mediante orfeo</t>
    </r>
    <r>
      <rPr>
        <b/>
        <sz val="10"/>
        <rFont val="Arial Narrow"/>
        <family val="2"/>
      </rPr>
      <t xml:space="preserve"> 2023611000038</t>
    </r>
    <r>
      <rPr>
        <sz val="10"/>
        <rFont val="Arial Narrow"/>
        <family val="2"/>
      </rPr>
      <t xml:space="preserve">, se procede con la elaboración del diagnostico de la DTAO y AP y se establecen las actividades de administración manejo y  conservación de archivos a desarrollar durante toda la vigencia 2023, Se verifica el cumplimiento trimestral del plan de trabajo, el cual se remite al nviel central con las respectivas evidencias </t>
    </r>
    <r>
      <rPr>
        <b/>
        <sz val="10"/>
        <rFont val="Arial Narrow"/>
        <family val="2"/>
      </rPr>
      <t>https://drive.google.com/drive/folders/1IxiXccPtr4foEVWDWhy6gSVPsuX5amM2?usp=sharing.</t>
    </r>
    <r>
      <rPr>
        <sz val="10"/>
        <rFont val="Arial Narrow"/>
        <family val="2"/>
      </rPr>
      <t xml:space="preserve">
</t>
    </r>
    <r>
      <rPr>
        <b/>
        <sz val="10"/>
        <rFont val="Arial Narrow"/>
        <family val="2"/>
      </rPr>
      <t xml:space="preserve">
Evidencia</t>
    </r>
    <r>
      <rPr>
        <sz val="10"/>
        <rFont val="Arial Narrow"/>
        <family val="2"/>
      </rPr>
      <t xml:space="preserve">:  Orfeo </t>
    </r>
    <r>
      <rPr>
        <b/>
        <sz val="10"/>
        <rFont val="Arial Narrow"/>
        <family val="2"/>
      </rPr>
      <t>20236090000043</t>
    </r>
    <r>
      <rPr>
        <sz val="10"/>
        <rFont val="Arial Narrow"/>
        <family val="2"/>
      </rPr>
      <t xml:space="preserve">_Reporte 1 trim PT Gdtal
Avance 1 trim 2023 Plan de Trabajo Gestión Dctal DTAO
carpeta Anexos avance plan de trabajo Dctal
</t>
    </r>
    <r>
      <rPr>
        <b/>
        <sz val="10"/>
        <rFont val="Arial Narrow"/>
        <family val="2"/>
      </rPr>
      <t xml:space="preserve">DIRECCIÓN TERRITORIAL ORINOQUIA: </t>
    </r>
    <r>
      <rPr>
        <sz val="10"/>
        <rFont val="Arial Narrow"/>
        <family val="2"/>
      </rPr>
      <t xml:space="preserve">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0"/>
        <rFont val="Arial Narrow"/>
        <family val="2"/>
      </rPr>
      <t>MEMO 20237010007643 https://drive.google.com/drive/folders/1b019REfj_pvqhTYJZXWdNLucp2RREh94?usp=share_link</t>
    </r>
    <r>
      <rPr>
        <sz val="10"/>
        <rFont val="Arial Narrow"/>
        <family val="2"/>
      </rPr>
      <t xml:space="preserve">. 
anexo_1_Informe_segu_impl_SGD_mar; 
Anexo_1.1_sensibilizaciones; 
Anexo_1.2_organizacion_HL; 
Anexo_1.3_inv_doc_gestión; 
Anexo_1.4_inventario_doc_central; 
Anexo_1.5_expedientes_virtuales
</t>
    </r>
    <r>
      <rPr>
        <b/>
        <sz val="10"/>
        <rFont val="Arial Narrow"/>
        <family val="2"/>
      </rPr>
      <t>DIRECCIÓN TERRITORIAL AMAZONIA</t>
    </r>
    <r>
      <rPr>
        <sz val="10"/>
        <rFont val="Arial Narrow"/>
        <family val="2"/>
      </rPr>
      <t xml:space="preserve">: 
Para este periodo se remite el plan de trabajo al grupo de procesos corporativos  por correo electronico </t>
    </r>
    <r>
      <rPr>
        <b/>
        <sz val="10"/>
        <rFont val="Arial Narrow"/>
        <family val="2"/>
      </rPr>
      <t>MEMO 20235000004673</t>
    </r>
    <r>
      <rPr>
        <sz val="10"/>
        <rFont val="Arial Narrow"/>
        <family val="2"/>
      </rPr>
      <t xml:space="preserve">.
ANEXO 2 Correo envio plan de trabajo y sus respectivos soportes </t>
    </r>
    <r>
      <rPr>
        <b/>
        <sz val="10"/>
        <rFont val="Arial Narrow"/>
        <family val="2"/>
      </rPr>
      <t>https://drive.google.com/drive/u/0/folders/1D2bzxqDjgF2_QFBXpWyARRnAH5t6p6J2</t>
    </r>
    <r>
      <rPr>
        <sz val="10"/>
        <rFont val="Arial Narrow"/>
        <family val="2"/>
      </rPr>
      <t xml:space="preserve">
</t>
    </r>
    <r>
      <rPr>
        <b/>
        <sz val="10"/>
        <rFont val="Arial Narrow"/>
        <family val="2"/>
      </rPr>
      <t xml:space="preserve">
DIRECCIÓN TERRITORIAL ANDES NORORIENTALES: 20235510001303 </t>
    </r>
    <r>
      <rPr>
        <sz val="10"/>
        <rFont val="Arial Narrow"/>
        <family val="2"/>
      </rPr>
      <t xml:space="preserve">La direccion territorial presenta el avance correspondiente al primer cuatrimestre de 2023 que corresponde al  20.83% debido a que en el primer trimestre no se contó con personal que pudiera apoyar las actividades de archivo. Se adjunta como evidencia el plan de trabajo y el memorando con el que fue enviado a la oficicina de proceos corporativos  con el porcentaje del plan de trabajo a la fecha del reprote a riesgos:  se adjunta enlace al drive dodne reposan las evidencias del control  ANEXOS: </t>
    </r>
    <r>
      <rPr>
        <b/>
        <sz val="10"/>
        <rFont val="Arial Narrow"/>
        <family val="2"/>
      </rPr>
      <t>https://drive.google.com/drive/folders/1uClOQMSSH1l3h6rqvJbGkrIZwe_NdMOP?usp=share_link</t>
    </r>
    <r>
      <rPr>
        <sz val="10"/>
        <rFont val="Arial Narrow"/>
        <family val="2"/>
      </rPr>
      <t xml:space="preserve">
</t>
    </r>
    <r>
      <rPr>
        <b/>
        <sz val="10"/>
        <rFont val="Arial Narrow"/>
        <family val="2"/>
      </rPr>
      <t>DIRECCIÓN TERRITORIAL PACÍFICO</t>
    </r>
    <r>
      <rPr>
        <sz val="10"/>
        <rFont val="Arial Narrow"/>
        <family val="2"/>
      </rPr>
      <t xml:space="preserve">: </t>
    </r>
    <r>
      <rPr>
        <b/>
        <sz val="10"/>
        <rFont val="Arial Narrow"/>
        <family val="2"/>
      </rPr>
      <t>20237500008033</t>
    </r>
    <r>
      <rPr>
        <sz val="10"/>
        <rFont val="Arial Narrow"/>
        <family val="2"/>
      </rPr>
      <t xml:space="preserve"> Se remitio al Grupo de Procesos Corporativo el plan de trabajo los respectivos soportes de las actividades desarrollados en los meses enero, febrero y marzo del año en curso. Evidencias: Memorando - Plan de trabajo DTPA </t>
    </r>
    <r>
      <rPr>
        <b/>
        <sz val="10"/>
        <rFont val="Arial Narrow"/>
        <family val="2"/>
      </rPr>
      <t>https://drive.google.com/drive/folders/1jj3lxJlEW4RDsZIh_f5CAiERx0mGNEYc?usp=share_link</t>
    </r>
    <r>
      <rPr>
        <sz val="10"/>
        <rFont val="Arial Narrow"/>
        <family val="2"/>
      </rPr>
      <t xml:space="preserve">
</t>
    </r>
    <r>
      <rPr>
        <b/>
        <sz val="10"/>
        <rFont val="Arial Narrow"/>
        <family val="2"/>
      </rPr>
      <t xml:space="preserve">DIRECCIÓN TERRITORIAL CARIBE: </t>
    </r>
    <r>
      <rPr>
        <sz val="10"/>
        <rFont val="Arial Narrow"/>
        <family val="2"/>
      </rPr>
      <t xml:space="preserve">Se evidencio el cargue de las evidencias conforme a las actividades expuestas en el Plan de Trabajo las cuales se cargaron al respectivo drive: </t>
    </r>
    <r>
      <rPr>
        <b/>
        <sz val="10"/>
        <rFont val="Arial Narrow"/>
        <family val="2"/>
      </rPr>
      <t>https://drive.google.com/drive/u/0/folders/1FvWPMSpxI25qv4sckryuS3oraPj-iWT9</t>
    </r>
  </si>
  <si>
    <t xml:space="preserve"> DTAN X
DTAM X
DTAO X
DTOR X
DTCA X
DTPA X
GD X</t>
  </si>
  <si>
    <t xml:space="preserve"> DTAN X DTAM X
DTAO X
DTOR X
DTCA X
DTPA X
GD X</t>
  </si>
  <si>
    <r>
      <rPr>
        <b/>
        <sz val="10"/>
        <rFont val="Arial Narrow"/>
        <family val="2"/>
      </rPr>
      <t>GPC</t>
    </r>
    <r>
      <rPr>
        <sz val="10"/>
        <rFont val="Arial Narrow"/>
        <family val="2"/>
      </rPr>
      <t>: 18/04/2023</t>
    </r>
  </si>
  <si>
    <r>
      <rPr>
        <b/>
        <sz val="10"/>
        <rFont val="Arial Narrow"/>
        <family val="2"/>
      </rPr>
      <t>GPC</t>
    </r>
    <r>
      <rPr>
        <sz val="10"/>
        <rFont val="Arial Narrow"/>
        <family val="2"/>
      </rPr>
      <t xml:space="preserve"> No se ha presentado perdida de información fisica de archivos </t>
    </r>
  </si>
  <si>
    <t>GD X</t>
  </si>
  <si>
    <r>
      <t xml:space="preserve">GPC: </t>
    </r>
    <r>
      <rPr>
        <sz val="10"/>
        <color theme="1"/>
        <rFont val="Arial Narrow"/>
        <family val="2"/>
      </rPr>
      <t>18/04/2023</t>
    </r>
    <r>
      <rPr>
        <b/>
        <sz val="10"/>
        <color theme="1"/>
        <rFont val="Arial Narrow"/>
        <family val="2"/>
      </rPr>
      <t xml:space="preserve">
DTAO:</t>
    </r>
    <r>
      <rPr>
        <sz val="10"/>
        <color theme="1"/>
        <rFont val="Arial Narrow"/>
        <family val="2"/>
      </rPr>
      <t xml:space="preserve"> 12/04/2023</t>
    </r>
    <r>
      <rPr>
        <b/>
        <sz val="10"/>
        <color theme="1"/>
        <rFont val="Arial Narrow"/>
        <family val="2"/>
      </rPr>
      <t xml:space="preserve">
DTOR: </t>
    </r>
    <r>
      <rPr>
        <sz val="10"/>
        <color theme="1"/>
        <rFont val="Arial Narrow"/>
        <family val="2"/>
      </rPr>
      <t>11/04/2023</t>
    </r>
    <r>
      <rPr>
        <b/>
        <sz val="10"/>
        <color theme="1"/>
        <rFont val="Arial Narrow"/>
        <family val="2"/>
      </rPr>
      <t xml:space="preserve">
DTAM: </t>
    </r>
    <r>
      <rPr>
        <sz val="10"/>
        <color theme="1"/>
        <rFont val="Arial Narrow"/>
        <family val="2"/>
      </rPr>
      <t>11/04/2023</t>
    </r>
    <r>
      <rPr>
        <b/>
        <sz val="10"/>
        <color theme="1"/>
        <rFont val="Arial Narrow"/>
        <family val="2"/>
      </rPr>
      <t xml:space="preserve">
DTAN: </t>
    </r>
    <r>
      <rPr>
        <sz val="10"/>
        <color theme="1"/>
        <rFont val="Arial Narrow"/>
        <family val="2"/>
      </rPr>
      <t>11/04/2023</t>
    </r>
    <r>
      <rPr>
        <b/>
        <sz val="10"/>
        <color theme="1"/>
        <rFont val="Arial Narrow"/>
        <family val="2"/>
      </rPr>
      <t xml:space="preserve">
DTPA: </t>
    </r>
    <r>
      <rPr>
        <sz val="10"/>
        <color theme="1"/>
        <rFont val="Arial Narrow"/>
        <family val="2"/>
      </rPr>
      <t>12/04/2023</t>
    </r>
    <r>
      <rPr>
        <b/>
        <sz val="10"/>
        <color theme="1"/>
        <rFont val="Arial Narrow"/>
        <family val="2"/>
      </rPr>
      <t xml:space="preserve">
DTCA: </t>
    </r>
    <r>
      <rPr>
        <sz val="10"/>
        <color theme="1"/>
        <rFont val="Arial Narrow"/>
        <family val="2"/>
      </rPr>
      <t>17/04/2023</t>
    </r>
  </si>
  <si>
    <r>
      <rPr>
        <b/>
        <sz val="10"/>
        <rFont val="Arial Narrow"/>
        <family val="2"/>
      </rPr>
      <t xml:space="preserve">GPC: </t>
    </r>
    <r>
      <rPr>
        <sz val="10"/>
        <rFont val="Arial Narrow"/>
        <family val="2"/>
      </rPr>
      <t>33,33%</t>
    </r>
    <r>
      <rPr>
        <b/>
        <sz val="10"/>
        <rFont val="Arial Narrow"/>
        <family val="2"/>
      </rPr>
      <t xml:space="preserve">
DTAO:</t>
    </r>
    <r>
      <rPr>
        <sz val="10"/>
        <rFont val="Arial Narrow"/>
        <family val="2"/>
      </rPr>
      <t xml:space="preserve"> 33,33%
</t>
    </r>
    <r>
      <rPr>
        <b/>
        <sz val="10"/>
        <rFont val="Arial Narrow"/>
        <family val="2"/>
      </rPr>
      <t>DTOR:</t>
    </r>
    <r>
      <rPr>
        <sz val="10"/>
        <rFont val="Arial Narrow"/>
        <family val="2"/>
      </rPr>
      <t xml:space="preserve"> 33,33%
</t>
    </r>
    <r>
      <rPr>
        <b/>
        <sz val="10"/>
        <rFont val="Arial Narrow"/>
        <family val="2"/>
      </rPr>
      <t>DTAM</t>
    </r>
    <r>
      <rPr>
        <sz val="10"/>
        <rFont val="Arial Narrow"/>
        <family val="2"/>
      </rPr>
      <t>: 33,33</t>
    </r>
    <r>
      <rPr>
        <sz val="10"/>
        <color theme="1"/>
        <rFont val="Arial Narrow"/>
        <family val="2"/>
      </rPr>
      <t xml:space="preserve">
</t>
    </r>
    <r>
      <rPr>
        <b/>
        <sz val="10"/>
        <color theme="1"/>
        <rFont val="Arial Narrow"/>
        <family val="2"/>
      </rPr>
      <t>DTAN:</t>
    </r>
    <r>
      <rPr>
        <sz val="10"/>
        <color theme="1"/>
        <rFont val="Arial Narrow"/>
        <family val="2"/>
      </rPr>
      <t xml:space="preserve"> 0%</t>
    </r>
    <r>
      <rPr>
        <sz val="10"/>
        <rFont val="Arial Narrow"/>
        <family val="2"/>
      </rPr>
      <t xml:space="preserve">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33,33</t>
    </r>
  </si>
  <si>
    <r>
      <rPr>
        <b/>
        <sz val="10"/>
        <color theme="1"/>
        <rFont val="Arial Narrow"/>
        <family val="2"/>
      </rPr>
      <t>GTIC:</t>
    </r>
    <r>
      <rPr>
        <sz val="10"/>
        <color theme="1"/>
        <rFont val="Arial Narrow"/>
        <family val="2"/>
      </rPr>
      <t xml:space="preserve"> 11/04/2023</t>
    </r>
  </si>
  <si>
    <r>
      <rPr>
        <b/>
        <sz val="10"/>
        <color rgb="FF000000"/>
        <rFont val="Arial Narrow"/>
        <family val="2"/>
      </rPr>
      <t>GTIC:</t>
    </r>
    <r>
      <rPr>
        <sz val="10"/>
        <color rgb="FF000000"/>
        <rFont val="Arial Narrow"/>
        <family val="2"/>
      </rPr>
      <t xml:space="preserve"> Implemento un esquema de respaldo en la nube para la información que se encuentra en los diferentes sistemas de información de la entidad. 
</t>
    </r>
    <r>
      <rPr>
        <b/>
        <sz val="10"/>
        <color rgb="FF000000"/>
        <rFont val="Arial Narrow"/>
        <family val="2"/>
      </rPr>
      <t xml:space="preserve">Anexo: </t>
    </r>
    <r>
      <rPr>
        <sz val="10"/>
        <color rgb="FF000000"/>
        <rFont val="Arial Narrow"/>
        <family val="2"/>
      </rPr>
      <t>1. Screen Shot 2023-04-12 at 8.47.17 AM;  2. Screen Shot 2023-04-12 at 8.47.31 AM;  3. Screen Shot 2023-04-12 at 8.48.36 AM;  4. Screen Shot 2023-04-12 at 8.48.51 AM</t>
    </r>
  </si>
  <si>
    <r>
      <rPr>
        <b/>
        <sz val="10"/>
        <color theme="1"/>
        <rFont val="Arial Narrow"/>
        <family val="2"/>
      </rPr>
      <t>GTIC:</t>
    </r>
    <r>
      <rPr>
        <sz val="10"/>
        <color theme="1"/>
        <rFont val="Arial Narrow"/>
        <family val="2"/>
      </rPr>
      <t>11/04/2023</t>
    </r>
  </si>
  <si>
    <r>
      <rPr>
        <b/>
        <sz val="10"/>
        <color theme="1"/>
        <rFont val="Arial Narrow"/>
        <family val="2"/>
      </rPr>
      <t xml:space="preserve">GTIC </t>
    </r>
    <r>
      <rPr>
        <sz val="10"/>
        <color theme="1"/>
        <rFont val="Arial Narrow"/>
        <family val="2"/>
      </rPr>
      <t xml:space="preserve">Genero los escaneos de vulnerabilidades sobre las aplicaciones web y los servidores OnPremise. 
</t>
    </r>
    <r>
      <rPr>
        <b/>
        <sz val="10"/>
        <color theme="1"/>
        <rFont val="Arial Narrow"/>
        <family val="2"/>
      </rPr>
      <t xml:space="preserve">Anexo: </t>
    </r>
    <r>
      <rPr>
        <sz val="10"/>
        <color theme="1"/>
        <rFont val="Arial Narrow"/>
        <family val="2"/>
      </rPr>
      <t>1. Reporte Vulnerabilidades; 2. vulnerability-management-overview</t>
    </r>
  </si>
  <si>
    <r>
      <rPr>
        <b/>
        <sz val="10"/>
        <color theme="1"/>
        <rFont val="Arial Narrow"/>
        <family val="2"/>
      </rPr>
      <t>GTIC</t>
    </r>
    <r>
      <rPr>
        <sz val="10"/>
        <color theme="1"/>
        <rFont val="Arial Narrow"/>
        <family val="2"/>
      </rPr>
      <t>: 11/04/2023</t>
    </r>
  </si>
  <si>
    <r>
      <rPr>
        <b/>
        <sz val="10"/>
        <color theme="1"/>
        <rFont val="Arial Narrow"/>
        <family val="2"/>
      </rPr>
      <t xml:space="preserve">GTIC: </t>
    </r>
    <r>
      <rPr>
        <sz val="10"/>
        <color theme="1"/>
        <rFont val="Arial Narrow"/>
        <family val="2"/>
      </rPr>
      <t xml:space="preserve">Realizó la depuración de usuarios con el proposito de mantener actualizado el directorio activo de la entidad. 
</t>
    </r>
    <r>
      <rPr>
        <b/>
        <sz val="10"/>
        <color theme="1"/>
        <rFont val="Arial Narrow"/>
        <family val="2"/>
      </rPr>
      <t xml:space="preserve">Anexo: </t>
    </r>
    <r>
      <rPr>
        <sz val="10"/>
        <color theme="1"/>
        <rFont val="Arial Narrow"/>
        <family val="2"/>
      </rPr>
      <t>glpi_ENERO_MARZO_2023</t>
    </r>
  </si>
  <si>
    <r>
      <rPr>
        <b/>
        <sz val="10"/>
        <color theme="1"/>
        <rFont val="Arial Narrow"/>
        <family val="2"/>
      </rPr>
      <t xml:space="preserve">GTIC: </t>
    </r>
    <r>
      <rPr>
        <sz val="10"/>
        <color theme="1"/>
        <rFont val="Arial Narrow"/>
        <family val="2"/>
      </rPr>
      <t>11/04/2023</t>
    </r>
  </si>
  <si>
    <t>Esta acción no se lleva a cabo  debido a que el riesgo no se materizalizo y por ende no se requirio su ejecución.</t>
  </si>
  <si>
    <r>
      <rPr>
        <b/>
        <sz val="10"/>
        <color theme="1"/>
        <rFont val="Arial Narrow"/>
        <family val="2"/>
      </rPr>
      <t>GTIC:</t>
    </r>
    <r>
      <rPr>
        <sz val="10"/>
        <color theme="1"/>
        <rFont val="Arial Narrow"/>
        <family val="2"/>
      </rPr>
      <t xml:space="preserve">  0%</t>
    </r>
  </si>
  <si>
    <r>
      <rPr>
        <b/>
        <sz val="10"/>
        <color theme="1"/>
        <rFont val="Arial Narrow"/>
        <family val="2"/>
      </rPr>
      <t>GTIC:</t>
    </r>
    <r>
      <rPr>
        <sz val="10"/>
        <color theme="1"/>
        <rFont val="Arial Narrow"/>
        <family val="2"/>
      </rPr>
      <t xml:space="preserve"> A la fecha el grupo no cuenta los profesionales encargados de la actividad relacionada con la integración de aplicaciones de la entidad dentro de directorio activo</t>
    </r>
  </si>
  <si>
    <r>
      <rPr>
        <b/>
        <sz val="10"/>
        <color rgb="FF000000"/>
        <rFont val="Arial Narrow"/>
        <family val="2"/>
      </rPr>
      <t>GTIC:</t>
    </r>
    <r>
      <rPr>
        <sz val="10"/>
        <color rgb="FF000000"/>
        <rFont val="Arial Narrow"/>
        <family val="2"/>
      </rPr>
      <t xml:space="preserve"> Cuenta con una herramienta para el funcionamiento continuo de seguridad perimetral del cual se realizo  el reporte detallado de la plataforma.
</t>
    </r>
    <r>
      <rPr>
        <b/>
        <sz val="10"/>
        <color rgb="FF000000"/>
        <rFont val="Arial Narrow"/>
        <family val="2"/>
      </rPr>
      <t xml:space="preserve">Anexo: </t>
    </r>
    <r>
      <rPr>
        <sz val="10"/>
        <color rgb="FF000000"/>
        <rFont val="Arial Narrow"/>
        <family val="2"/>
      </rPr>
      <t>ST-IMP-FOR-001 Informe Implementación Firewall Perimetral y Analyzer Final</t>
    </r>
  </si>
  <si>
    <r>
      <rPr>
        <b/>
        <sz val="10"/>
        <color rgb="FF000000"/>
        <rFont val="Arial Narrow"/>
        <family val="2"/>
      </rPr>
      <t>GTIC:</t>
    </r>
    <r>
      <rPr>
        <sz val="10"/>
        <color rgb="FF000000"/>
        <rFont val="Arial Narrow"/>
        <family val="2"/>
      </rPr>
      <t xml:space="preserve"> Generó los lineamientos de la continuidad del negocio mediante el documento DRP actuallizado.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</si>
  <si>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</si>
  <si>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Actualmente se esta levantando la información sobre los equipos de radiobases y repetidores de las Direcciones Territoriales y las Áreas Protegidas, adicionalmente se esta realizando mesas de trabajo con los organismos Unidad Administrativa Especial de Gestión de Riesgo, Gobiernos Departamentales y Presidencia para el restrablecimiento de las comunicaciones en el área protegida los Nevados. 
Y se esta levantando proceso de contratación para los equipos SPOT X. 
</t>
    </r>
    <r>
      <rPr>
        <b/>
        <sz val="10"/>
        <color theme="1"/>
        <rFont val="Arial Narrow"/>
        <family val="2"/>
      </rPr>
      <t xml:space="preserve">Anexo: </t>
    </r>
    <r>
      <rPr>
        <sz val="10"/>
        <color theme="1"/>
        <rFont val="Arial Narrow"/>
        <family val="2"/>
      </rPr>
      <t>Informacion AP y DT; Nevados</t>
    </r>
  </si>
  <si>
    <r>
      <rPr>
        <b/>
        <sz val="10"/>
        <color theme="1"/>
        <rFont val="Arial Narrow"/>
        <family val="2"/>
      </rPr>
      <t>GTIC:</t>
    </r>
    <r>
      <rPr>
        <sz val="10"/>
        <color theme="1"/>
        <rFont val="Arial Narrow"/>
        <family val="2"/>
      </rPr>
      <t xml:space="preserve"> Realizó la actualización del Documento Pruebas Funcional BCP-DRP</t>
    </r>
    <r>
      <rPr>
        <b/>
        <sz val="10"/>
        <color theme="1"/>
        <rFont val="Arial Narrow"/>
        <family val="2"/>
      </rPr>
      <t xml:space="preserve">
Anexo:</t>
    </r>
    <r>
      <rPr>
        <sz val="10"/>
        <color theme="1"/>
        <rFont val="Arial Narrow"/>
        <family val="2"/>
      </rPr>
      <t>Pruebas Funcional BCP-DRP</t>
    </r>
  </si>
  <si>
    <r>
      <rPr>
        <b/>
        <sz val="10"/>
        <color theme="1"/>
        <rFont val="Arial Narrow"/>
        <family val="2"/>
      </rPr>
      <t xml:space="preserve">GTIC: </t>
    </r>
    <r>
      <rPr>
        <sz val="10"/>
        <color theme="1"/>
        <rFont val="Arial Narrow"/>
        <family val="2"/>
      </rPr>
      <t xml:space="preserve"> 33%</t>
    </r>
  </si>
  <si>
    <r>
      <rPr>
        <b/>
        <sz val="10"/>
        <color theme="1"/>
        <rFont val="Arial Narrow"/>
        <family val="2"/>
      </rPr>
      <t>GTIC:</t>
    </r>
    <r>
      <rPr>
        <sz val="10"/>
        <color theme="1"/>
        <rFont val="Arial Narrow"/>
        <family val="2"/>
      </rPr>
      <t xml:space="preserve">  11/04/2023</t>
    </r>
  </si>
  <si>
    <r>
      <rPr>
        <b/>
        <sz val="10"/>
        <color theme="1"/>
        <rFont val="Arial Narrow"/>
        <family val="2"/>
      </rPr>
      <t>GTIC:</t>
    </r>
    <r>
      <rPr>
        <sz val="10"/>
        <color theme="1"/>
        <rFont val="Arial Narrow"/>
        <family val="2"/>
      </rPr>
      <t xml:space="preserve"> Soportó el esquema de almacenamiento para la realizadión de backups mensualemnte del cual se genera el reporte de gestión de copias de seguridad. 
</t>
    </r>
    <r>
      <rPr>
        <b/>
        <sz val="10"/>
        <color theme="1"/>
        <rFont val="Arial Narrow"/>
        <family val="2"/>
      </rPr>
      <t xml:space="preserve">Anexo: </t>
    </r>
    <r>
      <rPr>
        <sz val="10"/>
        <color theme="1"/>
        <rFont val="Arial Narrow"/>
        <family val="2"/>
      </rPr>
      <t xml:space="preserve">INFORME BACKUPS -2023 _Marzo
</t>
    </r>
  </si>
  <si>
    <r>
      <t xml:space="preserve">
</t>
    </r>
    <r>
      <rPr>
        <b/>
        <sz val="10"/>
        <color rgb="FF000000"/>
        <rFont val="Arial Narrow"/>
        <family val="2"/>
      </rPr>
      <t>GTIC</t>
    </r>
    <r>
      <rPr>
        <sz val="10"/>
        <color rgb="FF000000"/>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</si>
  <si>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 la fecha el grupo no cuenta los profesionales encargados de la actividad de la implementación del esquema de auditoria de las aplicaciones y recursos priorizados en la entidad. 
</t>
    </r>
  </si>
  <si>
    <r>
      <rPr>
        <b/>
        <sz val="10"/>
        <color theme="1"/>
        <rFont val="Arial Narrow"/>
        <family val="2"/>
      </rPr>
      <t xml:space="preserve">GTIC </t>
    </r>
    <r>
      <rPr>
        <sz val="10"/>
        <color theme="1"/>
        <rFont val="Arial Narrow"/>
        <family val="2"/>
      </rPr>
      <t>0%</t>
    </r>
  </si>
  <si>
    <r>
      <rPr>
        <b/>
        <sz val="10"/>
        <color theme="1"/>
        <rFont val="Arial Narrow"/>
        <family val="2"/>
      </rPr>
      <t>GTIC:</t>
    </r>
    <r>
      <rPr>
        <sz val="10"/>
        <color theme="1"/>
        <rFont val="Arial Narrow"/>
        <family val="2"/>
      </rPr>
      <t xml:space="preserve"> Implemento el esquema de auditoria sobre un recurso critico sobre los Servidores OnPremise
</t>
    </r>
    <r>
      <rPr>
        <b/>
        <sz val="10"/>
        <color theme="1"/>
        <rFont val="Arial Narrow"/>
        <family val="2"/>
      </rPr>
      <t>Anexo:</t>
    </r>
    <r>
      <rPr>
        <sz val="10"/>
        <color theme="1"/>
        <rFont val="Arial Narrow"/>
        <family val="2"/>
      </rPr>
      <t xml:space="preserve"> pnnc_wazuh-module-overview-general-1681220724</t>
    </r>
  </si>
  <si>
    <r>
      <rPr>
        <b/>
        <sz val="10"/>
        <color theme="1"/>
        <rFont val="Arial Narrow"/>
        <family val="2"/>
      </rPr>
      <t xml:space="preserve">GTIC: </t>
    </r>
    <r>
      <rPr>
        <sz val="10"/>
        <color theme="1"/>
        <rFont val="Arial Narrow"/>
        <family val="2"/>
      </rPr>
      <t>10%</t>
    </r>
  </si>
  <si>
    <r>
      <rPr>
        <b/>
        <sz val="10"/>
        <rFont val="Arial Narrow"/>
        <family val="2"/>
      </rP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EVIDENCIAS:</t>
    </r>
    <r>
      <rPr>
        <sz val="10"/>
        <rFont val="Arial Narrow"/>
        <family val="2"/>
      </rPr>
      <t xml:space="preserve">
ANEXO 1. FEBRERO
ANEXO 2. MARZO
ANEXO 3. ABRIL
https://drive.google.com/drive/folders/17hWP0Y-qQm-MbsxC9CftnJBW9aNqNh0e
</t>
    </r>
    <r>
      <rPr>
        <b/>
        <sz val="10"/>
        <rFont val="Arial Narrow"/>
        <family val="2"/>
      </rPr>
      <t>DTAO:</t>
    </r>
    <r>
      <rPr>
        <sz val="10"/>
        <rFont val="Arial Narrow"/>
        <family val="2"/>
      </rPr>
      <t xml:space="preserve"> El  responsable asignado en la DTAO realizó la verificación de los vencimientos de PQRSD  y generó las alertas para  prevenir incumplimientos en los terminos de ley para dar respuesta y se remitió correos a las AP de recordatorios y trámites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Link reporte evidencias:</t>
    </r>
    <r>
      <rPr>
        <sz val="10"/>
        <rFont val="Arial Narrow"/>
        <family val="2"/>
      </rPr>
      <t xml:space="preserve"> https://drive.google.com/drive/u/5/folders/1CzXR3_coYlkdGRMKL2KOUcm-vvVg5026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t>
    </r>
    <r>
      <rPr>
        <b/>
        <sz val="10"/>
        <rFont val="Arial Narrow"/>
        <family val="2"/>
      </rPr>
      <t>Evidencias:</t>
    </r>
    <r>
      <rPr>
        <sz val="10"/>
        <rFont val="Arial Narrow"/>
        <family val="2"/>
      </rPr>
      <t xml:space="preserve">CORREO ALERTA -  RESPUESTA OPORTUNA PQRS_RADICADO 20237570001012, CORREO ALERTA_CONOCE LOS CANALES DE ATENCION DE PQRSD, CORREO ALERTA_RESPUESTA OPORTUNA PQRS_RADICADO 20237570000512_SANCIONATORIOS DTPA, VERIFICACION PQRS CONTROL No.2 RADICADOS ENERO Y FEBRERO - DTPA y CORREO ALERTA_TERMINOS DE RESPUESTA PQRSD AP.
</t>
    </r>
    <r>
      <rPr>
        <b/>
        <sz val="10"/>
        <rFont val="Arial Narrow"/>
        <family val="2"/>
      </rPr>
      <t xml:space="preserve">Link evidencias: </t>
    </r>
    <r>
      <rPr>
        <sz val="10"/>
        <rFont val="Arial Narrow"/>
        <family val="2"/>
      </rPr>
      <t xml:space="preserve">https://drive.google.com/drive/folders/1rN5QZtsBoQHgalt-5GtIw7D98a8q_1Mb
</t>
    </r>
    <r>
      <rPr>
        <b/>
        <sz val="10"/>
        <rFont val="Arial Narrow"/>
        <family val="2"/>
      </rPr>
      <t xml:space="preserve">DTOR: </t>
    </r>
    <r>
      <rPr>
        <sz val="10"/>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Así mismo, se realizaron envío alos jefes de áreas protegiday equipos de trabajo, información relacionada con terminos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 xml:space="preserve">URL de acceso a las evidencias:
</t>
    </r>
    <r>
      <rPr>
        <sz val="10"/>
        <rFont val="Arial Narrow"/>
        <family val="2"/>
      </rPr>
      <t>https://drive.google.com/drive/folders/1b019REfj_pvqhTYJZXWdNLucp2RREh94?usp=share_link</t>
    </r>
    <r>
      <rPr>
        <b/>
        <sz val="10"/>
        <rFont val="Arial Narrow"/>
        <family val="2"/>
      </rPr>
      <t xml:space="preserve">
</t>
    </r>
    <r>
      <rPr>
        <sz val="10"/>
        <rFont val="Arial Narrow"/>
        <family val="2"/>
      </rPr>
      <t xml:space="preserve">
</t>
    </r>
    <r>
      <rPr>
        <b/>
        <sz val="10"/>
        <rFont val="Arial Narrow"/>
        <family val="2"/>
      </rPr>
      <t>DTAN:</t>
    </r>
    <r>
      <rPr>
        <sz val="10"/>
        <rFont val="Arial Narrow"/>
        <family val="2"/>
      </rPr>
      <t xml:space="preserve">Se remitieron  alertas por correo electrónico para dar respuesta a derechos de petición de la DTAN en el Primer cutrimestre de 2023. se adjunta 4 correos electroncos donde se envian a los responsables el estado de las PQR. Anexos: 1. SEGUIMIENTO DE PQR DTAN 07_02_2023.- 2. SEGUIMIENTO A PQR - 20 - 02-2023.-   3. Cierre de las PQRSD en el ORFEO 17 de marzo.- 4. Alerta para tramite de PQR DTAN.  se adjunta enlace donde reposan las evidencias: </t>
    </r>
    <r>
      <rPr>
        <b/>
        <sz val="10"/>
        <rFont val="Arial Narrow"/>
        <family val="2"/>
      </rPr>
      <t>URL:</t>
    </r>
    <r>
      <rPr>
        <sz val="10"/>
        <rFont val="Arial Narrow"/>
        <family val="2"/>
      </rPr>
      <t xml:space="preserve">https://drive.google.com/drive/folders/1x8awn8JSA7zzE-bi30bap63NRQpUiCgJ?usp=share_link 
</t>
    </r>
    <r>
      <rPr>
        <b/>
        <sz val="10"/>
        <rFont val="Arial Narrow"/>
        <family val="2"/>
      </rPr>
      <t xml:space="preserve">DTAM:  </t>
    </r>
    <r>
      <rPr>
        <sz val="10"/>
        <rFont val="Arial Narrow"/>
        <family val="2"/>
      </rPr>
      <t xml:space="preserve">Acorde a las solicitudes radicadas en el gestor documental, se generaron las alertas para la respuesta y socializaciones de los términos, definiciones y respuesta: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URL:</t>
    </r>
    <r>
      <rPr>
        <sz val="10"/>
        <rFont val="Arial Narrow"/>
        <family val="2"/>
      </rPr>
      <t xml:space="preserve">https://drive.google.com/drive/u/0/folders/1b5lN8wE34UVAXwLwAepIN_5JStKP3oPE
</t>
    </r>
    <r>
      <rPr>
        <b/>
        <sz val="10"/>
        <rFont val="Arial Narrow"/>
        <family val="2"/>
      </rPr>
      <t xml:space="preserve">DTCA: </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Anexos: 9 correos electrónicos en el siguiente enlace
</t>
    </r>
    <r>
      <rPr>
        <b/>
        <sz val="10"/>
        <rFont val="Arial Narrow"/>
        <family val="2"/>
      </rPr>
      <t xml:space="preserve">URL: </t>
    </r>
    <r>
      <rPr>
        <sz val="10"/>
        <rFont val="Arial Narrow"/>
        <family val="2"/>
      </rPr>
      <t>https://drive.google.com/drive/u/1/folders/1UKlkcLIM9_8FqKDygbcV01rBx77fVXPO</t>
    </r>
  </si>
  <si>
    <t xml:space="preserve">X DTAM
 X DTCA: </t>
  </si>
  <si>
    <t>X GAU
X DTAO
X DTPA
X DTOR
X DTAN</t>
  </si>
  <si>
    <r>
      <rPr>
        <b/>
        <sz val="11"/>
        <color rgb="FF000000"/>
        <rFont val="Arial Narrow"/>
        <family val="2"/>
      </rPr>
      <t>GAU:</t>
    </r>
    <r>
      <rPr>
        <sz val="11"/>
        <color rgb="FF000000"/>
        <rFont val="Arial Narrow"/>
        <family val="2"/>
      </rPr>
      <t xml:space="preserve"> De acuerdo el control se generaron las alertas a cada una de las DTs y las dependencias de NC, teniendo en cuenta la matriz de seguimiento del ORFEO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 xml:space="preserve">DTAN: </t>
    </r>
    <r>
      <rPr>
        <sz val="11"/>
        <color rgb="FF000000"/>
        <rFont val="Arial Narrow"/>
        <family val="2"/>
      </rPr>
      <t xml:space="preserve">No se generan alertas ya que se esta ejecutando el control, enviando alertas a las PQR que estan por vencer
</t>
    </r>
    <r>
      <rPr>
        <b/>
        <sz val="11"/>
        <color rgb="FF000000"/>
        <rFont val="Arial Narrow"/>
        <family val="2"/>
      </rPr>
      <t>DTCA:</t>
    </r>
    <r>
      <rPr>
        <sz val="11"/>
        <color rgb="FF000000"/>
        <rFont val="Arial Narrow"/>
        <family val="2"/>
      </rPr>
      <t xml:space="preserve"> Se debe realizar mayor seguimiento a los procesos porque se presentaron varias respuestas extemporáneamente de pqr's</t>
    </r>
  </si>
  <si>
    <t xml:space="preserve">X DTAM
X GAU
X DTCA: </t>
  </si>
  <si>
    <t>X DTAO
X DTPA
X DTOR
X DTAN</t>
  </si>
  <si>
    <r>
      <rPr>
        <b/>
        <sz val="11"/>
        <color rgb="FF000000"/>
        <rFont val="Arial Narrow"/>
        <family val="2"/>
      </rPr>
      <t>GAU:</t>
    </r>
    <r>
      <rPr>
        <sz val="11"/>
        <color rgb="FF000000"/>
        <rFont val="Arial Narrow"/>
        <family val="2"/>
      </rPr>
      <t xml:space="preserve"> De acuerdo al control se generaron las alertas a cada una de las DTs y las dependencias de NC, teniendo las PQRSD que no tienen respuesta o se respondio fuera de los términos.
</t>
    </r>
    <r>
      <rPr>
        <b/>
        <sz val="11"/>
        <color rgb="FF000000"/>
        <rFont val="Arial Narrow"/>
        <family val="2"/>
      </rPr>
      <t xml:space="preserve">DTAM: </t>
    </r>
    <r>
      <rPr>
        <sz val="11"/>
        <color rgb="FF000000"/>
        <rFont val="Arial Narrow"/>
        <family val="2"/>
      </rPr>
      <t xml:space="preserve">Se generó alerta a radicado  20235170005782, por no haber dado respuesta.
</t>
    </r>
    <r>
      <rPr>
        <b/>
        <sz val="11"/>
        <color rgb="FF000000"/>
        <rFont val="Arial Narrow"/>
        <family val="2"/>
      </rPr>
      <t xml:space="preserve"> 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</si>
  <si>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X DTAM
X DTCA</t>
  </si>
  <si>
    <r>
      <rPr>
        <b/>
        <sz val="10"/>
        <rFont val="Arial Narrow"/>
        <family val="2"/>
      </rPr>
      <t xml:space="preserve">GAU: </t>
    </r>
    <r>
      <rPr>
        <sz val="10"/>
        <rFont val="Arial Narrow"/>
        <family val="2"/>
      </rPr>
      <t xml:space="preserve">Desde el GAU se compartió la matriz de seguimiento PQRSD, donde las DT y GAU realizaron la verificación de los radicados para validar el cumplimiento con los criterios del cierre efectivo en el ORFEO.
</t>
    </r>
    <r>
      <rPr>
        <b/>
        <sz val="10"/>
        <rFont val="Arial Narrow"/>
        <family val="2"/>
      </rPr>
      <t>EVIDENCIA</t>
    </r>
    <r>
      <rPr>
        <sz val="10"/>
        <rFont val="Arial Narrow"/>
        <family val="2"/>
      </rPr>
      <t xml:space="preserve">: REVISIÓN CONTROL2 ITRIM DESCARG 4-4-23 (1) 
</t>
    </r>
    <r>
      <rPr>
        <b/>
        <sz val="10"/>
        <rFont val="Arial Narrow"/>
        <family val="2"/>
      </rPr>
      <t>Link de evidencia:</t>
    </r>
    <r>
      <rPr>
        <sz val="10"/>
        <rFont val="Arial Narrow"/>
        <family val="2"/>
      </rPr>
      <t xml:space="preserve">
https://drive.google.com/drive/folders/17jkEd-eB0z2oiFwoubNUhKYRBX7KGlbn
</t>
    </r>
    <r>
      <rPr>
        <b/>
        <sz val="10"/>
        <rFont val="Arial Narrow"/>
        <family val="2"/>
      </rPr>
      <t>DTAO:</t>
    </r>
    <r>
      <rPr>
        <sz val="10"/>
        <rFont val="Arial Narrow"/>
        <family val="2"/>
      </rPr>
      <t xml:space="preserve"> El responsable asignado quincenalmente verificó que la respuesta dada al peticionario cumpla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Link reporte</t>
    </r>
    <r>
      <rPr>
        <sz val="10"/>
        <rFont val="Arial Narrow"/>
        <family val="2"/>
      </rPr>
      <t xml:space="preserve"> evidencias:https://drive.google.com/drive/u/5/folders/1PhUJxmLB36NzwY0xNAA37bBePoX384Yy
</t>
    </r>
    <r>
      <rPr>
        <b/>
        <sz val="10"/>
        <rFont val="Arial Narrow"/>
        <family val="2"/>
      </rPr>
      <t xml:space="preserve">DTPA: </t>
    </r>
    <r>
      <rPr>
        <sz val="10"/>
        <rFont val="Arial Narrow"/>
        <family val="2"/>
      </rPr>
      <t xml:space="preserve">Se verificó que las respuesta sean acordes a lo solicitado y entregadas en tiempo oportuno; haciendo seguimiento constante a la matriz de PQRS descaragada del ORFEO. 
</t>
    </r>
    <r>
      <rPr>
        <b/>
        <sz val="10"/>
        <rFont val="Arial Narrow"/>
        <family val="2"/>
      </rPr>
      <t>Evidencias</t>
    </r>
    <r>
      <rPr>
        <sz val="10"/>
        <rFont val="Arial Narrow"/>
        <family val="2"/>
      </rPr>
      <t xml:space="preserve">: REVISIÓN CONTROL2 ITRIM DESCARG 4-4-23 (DTPA)
</t>
    </r>
    <r>
      <rPr>
        <b/>
        <sz val="10"/>
        <rFont val="Arial Narrow"/>
        <family val="2"/>
      </rPr>
      <t xml:space="preserve">Link reporte evidencias: 
</t>
    </r>
    <r>
      <rPr>
        <sz val="10"/>
        <rFont val="Arial Narrow"/>
        <family val="2"/>
      </rPr>
      <t xml:space="preserve">https://drive.google.com/drive/folders/1oWJ26-BEtS4gnLKMFxUm2p0xtF0MYPNY
</t>
    </r>
    <r>
      <rPr>
        <b/>
        <sz val="10"/>
        <rFont val="Arial Narrow"/>
        <family val="2"/>
      </rPr>
      <t xml:space="preserve">DTOR: </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URL de acceso a las evidencias:</t>
    </r>
    <r>
      <rPr>
        <sz val="10"/>
        <rFont val="Arial Narrow"/>
        <family val="2"/>
      </rPr>
      <t xml:space="preserve">
https://drive.google.com/drive/folders/1b019REfj_pvqhTYJZXWdNLucp2RREh94?usp=share_link
</t>
    </r>
    <r>
      <rPr>
        <b/>
        <sz val="10"/>
        <rFont val="Arial Narrow"/>
        <family val="2"/>
      </rPr>
      <t>DTAN:</t>
    </r>
    <r>
      <rPr>
        <sz val="10"/>
        <rFont val="Arial Narrow"/>
        <family val="2"/>
      </rPr>
      <t xml:space="preserve"> Se adjunta matriz de verificación de repuestas a PQR Enero a marzo de 2023, donde se verificaron los tiempo de respuesta a las PQR a cargo de la DTAN y sus AP- Anexos: EVIDENCIA CONTROL 2 I TRIM   se adjunta enlace donde reposan las evidencias: https://drive.google.com/drive/folders/1x8awn8JSA7zzE-bi30bap63NRQpUiCgJ?usp=share_link
</t>
    </r>
    <r>
      <rPr>
        <b/>
        <sz val="10"/>
        <rFont val="Arial Narrow"/>
        <family val="2"/>
      </rPr>
      <t>DTAM:</t>
    </r>
    <r>
      <rPr>
        <sz val="10"/>
        <rFont val="Arial Narrow"/>
        <family val="2"/>
      </rPr>
      <t xml:space="preserve"> Se realizó seguimiento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3 solicitud ajustes soportes de respuesta radicado No.20235170011112
</t>
    </r>
    <r>
      <rPr>
        <b/>
        <sz val="10"/>
        <rFont val="Arial Narrow"/>
        <family val="2"/>
      </rPr>
      <t>URL:</t>
    </r>
    <r>
      <rPr>
        <sz val="10"/>
        <rFont val="Arial Narrow"/>
        <family val="2"/>
      </rPr>
      <t xml:space="preserve"> https://drive.google.com/drive/u/0/folders/1vWdAXtCdJjuAeEn16CBGDZPWGy9PsrVR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Anexo: Matriz de Seguimiento PQR's en el siguiente enlace: 
</t>
    </r>
    <r>
      <rPr>
        <b/>
        <sz val="10"/>
        <rFont val="Arial Narrow"/>
        <family val="2"/>
      </rPr>
      <t xml:space="preserve">Link: </t>
    </r>
    <r>
      <rPr>
        <sz val="10"/>
        <rFont val="Arial Narrow"/>
        <family val="2"/>
      </rPr>
      <t xml:space="preserve"> https://drive.google.com/drive/u/1/folders/13zpbwNuj35J7MPbCK47s0uOoJ7BJ25Vs</t>
    </r>
  </si>
  <si>
    <t>XDTAM
X GAU
X DTCA</t>
  </si>
  <si>
    <r>
      <rPr>
        <b/>
        <sz val="11"/>
        <color rgb="FF000000"/>
        <rFont val="Arial Narrow"/>
        <family val="2"/>
      </rPr>
      <t xml:space="preserve">GAU: </t>
    </r>
    <r>
      <rPr>
        <sz val="11"/>
        <color rgb="FF000000"/>
        <rFont val="Arial Narrow"/>
        <family val="2"/>
      </rPr>
      <t xml:space="preserve">La DTCA no cumplió con la verificación del control
</t>
    </r>
    <r>
      <rPr>
        <b/>
        <sz val="11"/>
        <color rgb="FF000000"/>
        <rFont val="Arial Narrow"/>
        <family val="2"/>
      </rPr>
      <t xml:space="preserve">DTAM: </t>
    </r>
    <r>
      <rPr>
        <sz val="11"/>
        <color rgb="FF000000"/>
        <rFont val="Arial Narrow"/>
        <family val="2"/>
      </rPr>
      <t xml:space="preserve">Se solicita ajustar soportes de respuesta acorde a lineamientos:
Anexo 3 solicitud ajustes soportes de respuesta radicado No.20235170011112
</t>
    </r>
    <r>
      <rPr>
        <b/>
        <sz val="11"/>
        <color rgb="FF000000"/>
        <rFont val="Arial Narrow"/>
        <family val="2"/>
      </rPr>
      <t xml:space="preserve">DTAO: </t>
    </r>
    <r>
      <rPr>
        <sz val="11"/>
        <color rgb="FF000000"/>
        <rFont val="Arial Narrow"/>
        <family val="2"/>
      </rPr>
      <t xml:space="preserve">No se genera alerta ya que se cumple con la verificación.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extemporáneamente</t>
    </r>
  </si>
  <si>
    <t xml:space="preserve">
X GAU
X DTCA</t>
  </si>
  <si>
    <t>X DTAO
X DTPA
X DTOR
X DTAM
X DTAN</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</si>
  <si>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DTAM:</t>
    </r>
    <r>
      <rPr>
        <sz val="11"/>
        <color rgb="FF000000"/>
        <rFont val="Arial Narrow"/>
        <family val="2"/>
      </rPr>
      <t xml:space="preserve"> Los controles se aplican acorde a los criterios que establece el procedimiento y el líder del proceso para cierre efectivo del a respuesta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DTCA:</t>
    </r>
    <r>
      <rPr>
        <sz val="11"/>
        <color rgb="FF000000"/>
        <rFont val="Arial Narrow"/>
        <family val="2"/>
      </rPr>
      <t>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</si>
  <si>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GAU 19/04/2023</t>
  </si>
  <si>
    <r>
      <rPr>
        <b/>
        <sz val="10"/>
        <rFont val="Arial Narrow"/>
        <family val="2"/>
      </rPr>
      <t xml:space="preserve">GAU: </t>
    </r>
    <r>
      <rPr>
        <sz val="10"/>
        <rFont val="Arial Narrow"/>
        <family val="2"/>
      </rPr>
      <t xml:space="preserve">Se solicitó información a las DTs y/o dependencias de acuerdo a los correos de alerta y la verificación en la matriz se deguimiento del ORFEO.
Se remite al OCDI, información de los radicados que no tienen gestión y que no se remitio respuesta a los radicados que se emitiron del GAU.
</t>
    </r>
    <r>
      <rPr>
        <b/>
        <sz val="10"/>
        <rFont val="Arial Narrow"/>
        <family val="2"/>
      </rPr>
      <t xml:space="preserve">Evidencias: Carpeta </t>
    </r>
    <r>
      <rPr>
        <sz val="10"/>
        <rFont val="Arial Narrow"/>
        <family val="2"/>
      </rPr>
      <t xml:space="preserve">Oficios solicitud de información (Contiene los oficios enviados y recibidos)
https://drive.google.com/drive/folders/13IIsuU3gG5bN71yIKifSc2BS0x1wVOb-
</t>
    </r>
  </si>
  <si>
    <t xml:space="preserve">X GAU
</t>
  </si>
  <si>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 y al no recibir respuesta se da tramite ante OCDI.</t>
    </r>
  </si>
  <si>
    <t>Se evidenció que la DTCA, y las dependencias Oficina Asesora Juridica y Grupo Predios no están generando las repuestas dentro de los términos de ley, y de forma correcta en el ORFEO.</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</si>
  <si>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DTAO: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No se denota un seguimiento adecuado
</t>
    </r>
    <r>
      <rPr>
        <b/>
        <sz val="10"/>
        <rFont val="Arial Narrow"/>
        <family val="2"/>
      </rPr>
      <t>DTAN</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No se denota un seguimiento adecuado</t>
    </r>
  </si>
  <si>
    <r>
      <rPr>
        <b/>
        <sz val="10"/>
        <rFont val="Arial Narrow"/>
        <family val="2"/>
      </rPr>
      <t xml:space="preserve">GAU </t>
    </r>
    <r>
      <rPr>
        <sz val="10"/>
        <rFont val="Arial Narrow"/>
        <family val="2"/>
      </rPr>
      <t>19/04/23</t>
    </r>
  </si>
  <si>
    <r>
      <t xml:space="preserve">GAU: </t>
    </r>
    <r>
      <rPr>
        <sz val="10"/>
        <rFont val="Arial Narrow"/>
        <family val="2"/>
      </rPr>
      <t>Se realizaron las sensibilizaciones programadas de acuerdo al cronograma y la disponibilidad de las DT y dependencias.</t>
    </r>
    <r>
      <rPr>
        <b/>
        <sz val="10"/>
        <rFont val="Arial Narrow"/>
        <family val="2"/>
      </rPr>
      <t xml:space="preserve">
EVIDENCIAS:
</t>
    </r>
    <r>
      <rPr>
        <sz val="10"/>
        <rFont val="Arial Narrow"/>
        <family val="2"/>
      </rPr>
      <t>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t>
    </r>
    <r>
      <rPr>
        <b/>
        <sz val="10"/>
        <rFont val="Arial Narrow"/>
        <family val="2"/>
      </rPr>
      <t xml:space="preserve">
https://drive.google.com/drive/folders/1HaG8cx0RryYaeqBYWc8t3MYrSkHzr4sH</t>
    </r>
  </si>
  <si>
    <r>
      <rPr>
        <b/>
        <sz val="10"/>
        <rFont val="Arial Narrow"/>
        <family val="2"/>
      </rPr>
      <t xml:space="preserve">GAU </t>
    </r>
    <r>
      <rPr>
        <sz val="10"/>
        <rFont val="Arial Narrow"/>
        <family val="2"/>
      </rPr>
      <t xml:space="preserve"> 17%</t>
    </r>
  </si>
  <si>
    <r>
      <t xml:space="preserve">GAU: </t>
    </r>
    <r>
      <rPr>
        <sz val="10"/>
        <rFont val="Arial Narrow"/>
        <family val="2"/>
      </rPr>
      <t xml:space="preserve">Se realizaron reuniones con el GTIC para presentarle los requerimientos y ajustes necesarios en el ORFEO para el manejo de las PQRSD y la Ventanila Única.
</t>
    </r>
    <r>
      <rPr>
        <b/>
        <sz val="10"/>
        <rFont val="Arial Narrow"/>
        <family val="2"/>
      </rPr>
      <t>EVIDENCIAS:</t>
    </r>
    <r>
      <rPr>
        <sz val="10"/>
        <rFont val="Arial Narrow"/>
        <family val="2"/>
      </rPr>
      <t xml:space="preserve"> 
Asistencia revisión ajuste ORFEO GTIC-GAU 29-03-2023
Listado de asistencia requerimientos VU 12-04-23
</t>
    </r>
    <r>
      <rPr>
        <b/>
        <sz val="10"/>
        <rFont val="Arial Narrow"/>
        <family val="2"/>
      </rPr>
      <t>https://drive.google.com/drive/folders/161KsfdbS2Zy1Qw0kyNBlxbRd78VwR-zb</t>
    </r>
  </si>
  <si>
    <r>
      <rPr>
        <b/>
        <sz val="10"/>
        <rFont val="Arial Narrow"/>
        <family val="2"/>
      </rPr>
      <t>GAU</t>
    </r>
    <r>
      <rPr>
        <sz val="10"/>
        <rFont val="Arial Narrow"/>
        <family val="2"/>
      </rPr>
      <t xml:space="preserve">  17%</t>
    </r>
  </si>
  <si>
    <t>La OAJ realizó seguimiento al cumplimiento de aportes de insumos técnicos para la elaboración de los productos jurídicos mediante el diligenciamiento de las bases de datos que posee de la siguiente forma: 
*Anexo 1 Base de datos derechos de petición 2023
*Anexo 2 Base de actuaciones prediales 
*Anexo 3 Base de datos sobre documentos normativos en proyección 
*Anexo 4. Base de datos procesos penales
*Anexo 5. Base de datos acciones de tutela 
*Anexo 6. Base de datos procesos judiciales
https://drive.google.com/drive/folders/13DuHkdIbdO3cA03wFd1ceiZQX3lfo0ui</t>
  </si>
  <si>
    <r>
      <rPr>
        <b/>
        <sz val="10"/>
        <rFont val="Arial Narrow"/>
        <family val="2"/>
      </rPr>
      <t xml:space="preserve">OAJ:  </t>
    </r>
    <r>
      <rPr>
        <sz val="10"/>
        <rFont val="Arial Narrow"/>
        <family val="2"/>
      </rPr>
      <t>27/03/2023</t>
    </r>
  </si>
  <si>
    <t>La OAJ realizó seguimiento al cumplimiento de las gestiones para  la diligencia de los asuntos asignados, a través de reuniones mensuales, de la siguiente forma: 1. Anexo 1 correos dirigidos al jefe de la OAJ con los asuntos que requieren urgencia 2. Anexo 2 reuniones para tratar temas de la OAJ y Anexo 2 Acta de Reunión_09_03_2023 
https://drive.google.com/drive/folders/13DuHkdIbdO3cA03wFd1ceiZQX3lfo0ui</t>
  </si>
  <si>
    <r>
      <rPr>
        <b/>
        <sz val="10"/>
        <rFont val="Arial Narrow"/>
        <family val="2"/>
      </rPr>
      <t>OAJ</t>
    </r>
    <r>
      <rPr>
        <sz val="10"/>
        <rFont val="Arial Narrow"/>
        <family val="2"/>
      </rPr>
      <t>: 27/03/2023</t>
    </r>
  </si>
  <si>
    <r>
      <rPr>
        <b/>
        <sz val="10"/>
        <rFont val="Arial Narrow"/>
        <family val="2"/>
      </rPr>
      <t>OAJ:</t>
    </r>
    <r>
      <rPr>
        <sz val="10"/>
        <rFont val="Arial Narrow"/>
        <family val="2"/>
      </rPr>
      <t xml:space="preserve"> 17%</t>
    </r>
  </si>
  <si>
    <r>
      <rPr>
        <b/>
        <sz val="10"/>
        <rFont val="Arial Narrow"/>
        <family val="2"/>
      </rPr>
      <t xml:space="preserve">OAJ: </t>
    </r>
    <r>
      <rPr>
        <sz val="10"/>
        <rFont val="Arial Narrow"/>
        <family val="2"/>
      </rPr>
      <t>270/03/2023</t>
    </r>
  </si>
  <si>
    <r>
      <rPr>
        <b/>
        <sz val="10"/>
        <rFont val="Arial Narrow"/>
        <family val="2"/>
      </rPr>
      <t>OAJ</t>
    </r>
    <r>
      <rPr>
        <sz val="10"/>
        <rFont val="Arial Narrow"/>
        <family val="2"/>
      </rPr>
      <t xml:space="preserve"> 17%</t>
    </r>
  </si>
  <si>
    <t xml:space="preserve"> No se denota un seguimiento adecuado</t>
  </si>
  <si>
    <r>
      <rPr>
        <b/>
        <sz val="10"/>
        <color theme="1"/>
        <rFont val="Arial Narrow"/>
        <family val="2"/>
      </rPr>
      <t xml:space="preserve">GGF:  </t>
    </r>
    <r>
      <rPr>
        <sz val="10"/>
        <color theme="1"/>
        <rFont val="Arial Narrow"/>
        <family val="2"/>
      </rPr>
      <t xml:space="preserve">17/04/2023
</t>
    </r>
  </si>
  <si>
    <r>
      <rPr>
        <b/>
        <sz val="10"/>
        <color theme="1"/>
        <rFont val="Arial Narrow"/>
        <family val="2"/>
      </rPr>
      <t xml:space="preserve">GGF: </t>
    </r>
    <r>
      <rPr>
        <sz val="10"/>
        <color theme="1"/>
        <rFont val="Arial Narrow"/>
        <family val="2"/>
      </rPr>
      <t xml:space="preserve">Durante el primer trimestre de la vigencia 2023 se realiza seguimiento a la concentracion de saldos en bancos de las cuentas autorizadas por la Direccion del Tesoro Nacional de cada una de las Direcciones Territoriales y Nivel Central. Se ha hecho enfasis 
Link de evidencias: Link de evidencias: https://drive.google.com/drive/u/0/folders/1KJwyK0-xFXKmmnFepyWyvbtxyifHbTOH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</si>
  <si>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19/04/2023</t>
    </r>
  </si>
  <si>
    <r>
      <rPr>
        <b/>
        <sz val="10"/>
        <rFont val="Arial Narrow"/>
        <family val="2"/>
      </rPr>
      <t xml:space="preserve">GGF: </t>
    </r>
    <r>
      <rPr>
        <sz val="10"/>
        <rFont val="Arial Narrow"/>
        <family val="2"/>
      </rPr>
      <t>Dado que no se materializó el control no se activa por ende no se ejecuta y no se generan evidencias.</t>
    </r>
  </si>
  <si>
    <t>GGF: 19/04/2023</t>
  </si>
  <si>
    <r>
      <rPr>
        <b/>
        <sz val="11"/>
        <color theme="1"/>
        <rFont val="Arial Narrow"/>
        <family val="2"/>
      </rPr>
      <t xml:space="preserve">GGF: </t>
    </r>
    <r>
      <rPr>
        <sz val="11"/>
        <color theme="1"/>
        <rFont val="Arial Narrow"/>
        <family val="2"/>
      </rPr>
      <t>19/04/2023</t>
    </r>
  </si>
  <si>
    <r>
      <rPr>
        <b/>
        <sz val="10"/>
        <color theme="1"/>
        <rFont val="Arial Narrow"/>
        <family val="2"/>
      </rPr>
      <t xml:space="preserve">GGF: </t>
    </r>
    <r>
      <rPr>
        <sz val="10"/>
        <color theme="1"/>
        <rFont val="Arial Narrow"/>
        <family val="2"/>
      </rPr>
      <t>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Link evidencias: https://drive.google.com/drive/u/0/folders/1K_7zRkYyOJGzQp5bIUKuyByoWf-SckWl</t>
    </r>
  </si>
  <si>
    <r>
      <rPr>
        <b/>
        <sz val="10"/>
        <color theme="1"/>
        <rFont val="Arial Narrow"/>
        <family val="2"/>
      </rPr>
      <t xml:space="preserve">GGF: </t>
    </r>
    <r>
      <rPr>
        <sz val="10"/>
        <color theme="1"/>
        <rFont val="Arial Narrow"/>
        <family val="2"/>
      </rPr>
      <t>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Link evidencias: https://drive.google.com/drive/u/0/folders/1K_bzX4x-33RAEpU-KPvBlTcIpwtJkNfP</t>
    </r>
  </si>
  <si>
    <r>
      <rPr>
        <b/>
        <sz val="10"/>
        <rFont val="Arial Narrow"/>
        <family val="2"/>
      </rPr>
      <t>GGF:</t>
    </r>
    <r>
      <rPr>
        <sz val="10"/>
        <rFont val="Arial Narrow"/>
        <family val="2"/>
      </rPr>
      <t xml:space="preserve"> N/A</t>
    </r>
  </si>
  <si>
    <r>
      <rPr>
        <b/>
        <sz val="10"/>
        <color theme="1"/>
        <rFont val="Arial Narrow"/>
        <family val="2"/>
      </rPr>
      <t xml:space="preserve">GGF: </t>
    </r>
    <r>
      <rPr>
        <sz val="10"/>
        <color theme="1"/>
        <rFont val="Arial Narrow"/>
        <family val="2"/>
      </rPr>
      <t xml:space="preserve">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Nota: Al encontrarse el proceso bajo cierre contable, no se programa la presentación de evidencias para este trimestre. </t>
    </r>
  </si>
  <si>
    <r>
      <rPr>
        <b/>
        <sz val="10"/>
        <rFont val="Arial Narrow"/>
        <family val="2"/>
      </rPr>
      <t>GGF:</t>
    </r>
    <r>
      <rPr>
        <sz val="10"/>
        <rFont val="Arial Narrow"/>
        <family val="2"/>
      </rPr>
      <t xml:space="preserve"> 3,33%</t>
    </r>
  </si>
  <si>
    <r>
      <rPr>
        <b/>
        <sz val="10"/>
        <rFont val="Arial Narrow"/>
        <family val="2"/>
      </rPr>
      <t>GGF:</t>
    </r>
    <r>
      <rPr>
        <sz val="10"/>
        <rFont val="Arial Narrow"/>
        <family val="2"/>
      </rPr>
      <t xml:space="preserve"> 19/04/2023</t>
    </r>
  </si>
  <si>
    <r>
      <rPr>
        <b/>
        <sz val="10"/>
        <color theme="1"/>
        <rFont val="Arial Narrow"/>
        <family val="2"/>
      </rPr>
      <t>GGF:</t>
    </r>
    <r>
      <rPr>
        <sz val="10"/>
        <color theme="1"/>
        <rFont val="Arial Narrow"/>
        <family val="2"/>
      </rPr>
      <t xml:space="preserve">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Por tanto no se programa esta actividadad para el presente corte. 
Nota: Al encontrarse el proceso bajo cierre contable, no se programa la presentación de evidencias para este trimestre. </t>
    </r>
  </si>
  <si>
    <r>
      <rPr>
        <b/>
        <sz val="10"/>
        <rFont val="Arial Narrow"/>
        <family val="2"/>
      </rPr>
      <t>GGF</t>
    </r>
    <r>
      <rPr>
        <sz val="10"/>
        <rFont val="Arial Narrow"/>
        <family val="2"/>
      </rPr>
      <t>: N/A</t>
    </r>
  </si>
  <si>
    <r>
      <rPr>
        <b/>
        <sz val="10"/>
        <rFont val="Arial Narrow"/>
        <family val="2"/>
      </rPr>
      <t xml:space="preserve">GGF: </t>
    </r>
    <r>
      <rPr>
        <sz val="10"/>
        <rFont val="Arial Narrow"/>
        <family val="2"/>
      </rPr>
      <t>19/04/2023</t>
    </r>
    <r>
      <rPr>
        <b/>
        <sz val="10"/>
        <rFont val="Arial Narrow"/>
        <family val="2"/>
      </rPr>
      <t xml:space="preserve">
DTPA: 11</t>
    </r>
    <r>
      <rPr>
        <sz val="10"/>
        <rFont val="Arial Narrow"/>
        <family val="2"/>
      </rPr>
      <t>/04/2023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DTCA:</t>
    </r>
    <r>
      <rPr>
        <sz val="10"/>
        <rFont val="Arial Narrow"/>
        <family val="2"/>
      </rPr>
      <t xml:space="preserve"> 11/04/2023</t>
    </r>
  </si>
  <si>
    <r>
      <rPr>
        <b/>
        <sz val="10"/>
        <color theme="1"/>
        <rFont val="Arial Narrow"/>
        <family val="2"/>
      </rPr>
      <t xml:space="preserve">GGF: </t>
    </r>
    <r>
      <rPr>
        <sz val="10"/>
        <color theme="1"/>
        <rFont val="Arial Narrow"/>
        <family val="2"/>
      </rPr>
      <t>Se anexa el Informe técnico administrativo y financiero con corte al 31 de marzo 2023, en el cual evidencia en su numeral 13, el cumplimiento de la acción de control de este riesgo. 
Link evidencias: https://drive.google.com/drive/u/0/folders/1TanPxGd_OrAxqiST52wVVdApXuccoMr6</t>
    </r>
    <r>
      <rPr>
        <b/>
        <sz val="10"/>
        <color theme="1"/>
        <rFont val="Arial Narrow"/>
        <family val="2"/>
      </rPr>
      <t xml:space="preserve">
DTPA: </t>
    </r>
    <r>
      <rPr>
        <sz val="10"/>
        <color theme="1"/>
        <rFont val="Arial Narrow"/>
        <family val="2"/>
      </rPr>
      <t xml:space="preserve"> Se realiza informe administrativo y financiero del primer trimestre de la vigencia 2023. Evidencia: Informe de gestion administrativo y financiero 1 TRIMESTRE
Link evidencias: https://drive.google.com/drive/u/0/folders/1SwZZX-xAd3SW0lIoA31FO4nV34btYqB1
</t>
    </r>
    <r>
      <rPr>
        <b/>
        <sz val="10"/>
        <color theme="1"/>
        <rFont val="Arial Narrow"/>
        <family val="2"/>
      </rPr>
      <t>DTOR:</t>
    </r>
    <r>
      <rPr>
        <sz val="10"/>
        <color theme="1"/>
        <rFont val="Arial Narrow"/>
        <family val="2"/>
      </rPr>
      <t xml:space="preserve"> Cada vez que la prersona asignada de Presupuesto emite un RP, al  momento de diligenciar el plan de pagos se verifica el plazo del contrato teniendo en cuenta que no se exceda el presupuesto aprobado en PAA y la vigencia 2023.  Adicionalmente cada trimestre en la Elaboración del Informe Trimestral  Técnico y Financiero se revisa Reporte de Registros Presupuestales SIIF y se verifica nuevamente que ninguno exceda la anualidad. Al finalizar la vigencia se revisan los RP que corresponden a Vigencias Futuras y Reservas Presupuestales para asegurarse que se cuenta con la documentación correspondiente  (autorizaciones Ministerio de Hacienda, solicitud RP y prórrogas contratos ),.
Anexo 1. Informe tec financiero 1er Trim 2023
Link evidencias: https://drive.google.com/drive/u/0/folders/1TBuOoenEyhErr2qZvLGrEok2PSGLWKs8
</t>
    </r>
    <r>
      <rPr>
        <b/>
        <sz val="10"/>
        <color theme="1"/>
        <rFont val="Arial Narrow"/>
        <family val="2"/>
      </rPr>
      <t>DTAN</t>
    </r>
    <r>
      <rPr>
        <sz val="10"/>
        <color theme="1"/>
        <rFont val="Arial Narrow"/>
        <family val="2"/>
      </rPr>
      <t xml:space="preserve">:Para el primer reporte a riesgos del año 2023, se adjunta  el informe tecnico adminsitrativo y financiero a 31 de marzo de 2023 con las firmas del Director territorial, el coordinador administrativo y financiero y el profesional de presupuesto. Se adjunta enlace al drive donde reposa la evidencia correpondiente: 
Anexo: https://drive.google.com/drive/folders/13OeN7xKr8Z4xu06Y5VmZ4MOJSvmiaIlD?usp=share_link 
</t>
    </r>
    <r>
      <rPr>
        <b/>
        <sz val="10"/>
        <color theme="1"/>
        <rFont val="Arial Narrow"/>
        <family val="2"/>
      </rPr>
      <t xml:space="preserve">DTAM: </t>
    </r>
    <r>
      <rPr>
        <sz val="10"/>
        <color theme="1"/>
        <rFont val="Arial Narrow"/>
        <family val="2"/>
      </rPr>
      <t xml:space="preserve">Se realiza revisión periódica por parte de la Coordinación de Equipos Internos de Trabajo 
Informe Técnico Financiero
Link de evidencias: https://drive.google.com/drive/u/0/folders/1Hw0e-IUVY1SuW_dlwW499EHshtm3Fni8
</t>
    </r>
    <r>
      <rPr>
        <b/>
        <sz val="10"/>
        <color theme="1"/>
        <rFont val="Arial Narrow"/>
        <family val="2"/>
      </rPr>
      <t xml:space="preserve">DTAO:  </t>
    </r>
    <r>
      <rPr>
        <sz val="10"/>
        <color theme="1"/>
        <rFont val="Arial Narrow"/>
        <family val="2"/>
      </rPr>
      <t xml:space="preserve">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t>
    </r>
    <r>
      <rPr>
        <b/>
        <sz val="10"/>
        <color theme="1"/>
        <rFont val="Arial Narrow"/>
        <family val="2"/>
      </rPr>
      <t>Evidencias:</t>
    </r>
    <r>
      <rPr>
        <sz val="10"/>
        <color theme="1"/>
        <rFont val="Arial Narrow"/>
        <family val="2"/>
      </rPr>
      <t xml:space="preserve"> LISTADO COMPROMISOS A 31 MARZO 2023 NACIÓN, LISTADO COMPROMISOS A 31 MARZO 2023 FONAM, INFORME TÉCNICO FINANCIERO 1° TRIMESTRE 2023 Evidencias: LISTADO COMPROMISOS A 31 MARZO 2023 NACIÓN, LISTADO COMPROMISOS A 31 MARZO 2023 FONAM, INFORME TÉCNICO FINANCIERO 1° TRIMESTRE 2023
link reporte evidencias: https://drive.google.com/drive/folders/1sgTzg3HoG2Fac7crlHG5hRe9cLEqUeyD
</t>
    </r>
    <r>
      <rPr>
        <b/>
        <sz val="10"/>
        <color theme="1"/>
        <rFont val="Arial Narrow"/>
        <family val="2"/>
      </rPr>
      <t>DTCA</t>
    </r>
    <r>
      <rPr>
        <sz val="10"/>
        <color theme="1"/>
        <rFont val="Arial Narrow"/>
        <family val="2"/>
      </rPr>
      <t>: Desde la DTCA se certificó el informe técnico administrativo y financiero con fecha 31 de marzo de la territorial (35 páginas). Anexos: INFORME TECNICO ADMINISTRATIVO Y FINANCIERO AL 31 DE MARZO DE 2023 y LISTADO DE REGISTROS A 31 DE MARZO 2023
Link evidencias: https://drive.google.com/drive/u/1/folders/1_Q1sFq_Cba7L11dVlIpxm124K-ij95ti</t>
    </r>
  </si>
  <si>
    <t>GGF: X
DTPA: X
DTOR: X
DTAN: X
DTAM: X
DTAO: X
DTCA: X</t>
  </si>
  <si>
    <r>
      <rPr>
        <b/>
        <sz val="10"/>
        <rFont val="Arial Narrow"/>
        <family val="2"/>
      </rPr>
      <t xml:space="preserve">GGF: </t>
    </r>
    <r>
      <rPr>
        <sz val="10"/>
        <rFont val="Arial Narrow"/>
        <family val="2"/>
      </rPr>
      <t xml:space="preserve">19/04/2023
</t>
    </r>
  </si>
  <si>
    <r>
      <rPr>
        <b/>
        <sz val="10"/>
        <rFont val="Arial Narrow"/>
        <family val="2"/>
      </rPr>
      <t>GGF:</t>
    </r>
    <r>
      <rPr>
        <sz val="10"/>
        <rFont val="Arial Narrow"/>
        <family val="2"/>
      </rPr>
      <t xml:space="preserve"> Para el presente reporte no se programa la respectiva socialización de las actualizaciones del normograma del proceso de Gestión de Recursos Financieros al equipo de trabajo.</t>
    </r>
  </si>
  <si>
    <r>
      <rPr>
        <b/>
        <sz val="10"/>
        <rFont val="Arial Narrow"/>
        <family val="2"/>
      </rPr>
      <t xml:space="preserve">GGF: </t>
    </r>
    <r>
      <rPr>
        <sz val="10"/>
        <rFont val="Arial Narrow"/>
        <family val="2"/>
      </rPr>
      <t>N/A</t>
    </r>
  </si>
  <si>
    <r>
      <rPr>
        <b/>
        <sz val="10"/>
        <rFont val="Arial Narrow"/>
        <family val="2"/>
      </rPr>
      <t xml:space="preserve">GGF: </t>
    </r>
    <r>
      <rPr>
        <sz val="10"/>
        <rFont val="Arial Narrow"/>
        <family val="2"/>
      </rPr>
      <t>19/04/2023</t>
    </r>
    <r>
      <rPr>
        <b/>
        <sz val="10"/>
        <rFont val="Arial Narrow"/>
        <family val="2"/>
      </rPr>
      <t xml:space="preserve">
DTPA: </t>
    </r>
    <r>
      <rPr>
        <sz val="10"/>
        <rFont val="Arial Narrow"/>
        <family val="2"/>
      </rPr>
      <t>11/04/2023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 xml:space="preserve">DTCA: </t>
    </r>
    <r>
      <rPr>
        <sz val="10"/>
        <rFont val="Arial Narrow"/>
        <family val="2"/>
      </rPr>
      <t>10/04/2023</t>
    </r>
  </si>
  <si>
    <r>
      <rPr>
        <b/>
        <sz val="10"/>
        <color theme="1"/>
        <rFont val="Arial Narrow"/>
        <family val="2"/>
      </rPr>
      <t>GGF:</t>
    </r>
    <r>
      <rPr>
        <sz val="10"/>
        <color theme="1"/>
        <rFont val="Arial Narrow"/>
        <family val="2"/>
      </rPr>
      <t xml:space="preserve"> Durante la vigencia se identifica los registros presupuestales que presenta saldos que superan la vigencia. El proceso de liberación se realiza en el último trimerstre del año de acuerdo con la solicitud cada uno de los supervisores.
Link evidencias: https://drive.google.com/drive/u/0/folders/1Sw7UtvSZJLU_pJvBWq8789faladunQI9</t>
    </r>
    <r>
      <rPr>
        <b/>
        <sz val="10"/>
        <color theme="1"/>
        <rFont val="Arial Narrow"/>
        <family val="2"/>
      </rPr>
      <t xml:space="preserve">
DTPA: </t>
    </r>
    <r>
      <rPr>
        <sz val="10"/>
        <color theme="1"/>
        <rFont val="Arial Narrow"/>
        <family val="2"/>
      </rPr>
      <t xml:space="preserve">Listado de registro presupuestal con los ajustes de PAA. Evidencia: LISTADO DE COMPROMISOS DTPA CORTE 01-01-2023 AL 31-03-2023
Link evidencias: https://drive.google.com/drive/u/0/folders/1SzC-jfrPcr-2BzAb2ypghdnuV-hj4rAq
</t>
    </r>
    <r>
      <rPr>
        <b/>
        <sz val="10"/>
        <color theme="1"/>
        <rFont val="Arial Narrow"/>
        <family val="2"/>
      </rPr>
      <t xml:space="preserve">DTOR: </t>
    </r>
    <r>
      <rPr>
        <sz val="10"/>
        <color theme="1"/>
        <rFont val="Arial Narrow"/>
        <family val="2"/>
      </rPr>
      <t xml:space="preserve">A la fecha del reporte no se han presentado casos de contratos que excedan la vigencia 2023. Anexo 2. Rp a corte de 31 marzo 2023.
Link evidencias: https://drive.google.com/drive/u/0/folders/1TRb1f1Ppt0htfop8prG8NE5Eoufel0u7
</t>
    </r>
    <r>
      <rPr>
        <b/>
        <sz val="10"/>
        <color theme="1"/>
        <rFont val="Arial Narrow"/>
        <family val="2"/>
      </rPr>
      <t xml:space="preserve">DTAN: </t>
    </r>
    <r>
      <rPr>
        <sz val="10"/>
        <color theme="1"/>
        <rFont val="Arial Narrow"/>
        <family val="2"/>
      </rPr>
      <t xml:space="preserve">Para el primer reporte a riesgos del año 2023, se adjunta los lisitados de registros presupuestales de la vigencia del reporte a riesgos. Se adjunta 2 archivos en exel con los registros presupeusales de FONAN Y Gobierno Nacional. Se adjunta enlace al drive donde reposan la evidencias: 
Link evidencias: https://drive.google.com/drive/folders/1lnJXX6UuoRoFVP6FisZ-lEE66q_ET_yR?usp=share_link
</t>
    </r>
    <r>
      <rPr>
        <b/>
        <sz val="10"/>
        <color theme="1"/>
        <rFont val="Arial Narrow"/>
        <family val="2"/>
      </rPr>
      <t>DTAM:</t>
    </r>
    <r>
      <rPr>
        <sz val="10"/>
        <color theme="1"/>
        <rFont val="Arial Narrow"/>
        <family val="2"/>
      </rPr>
      <t xml:space="preserve"> Revisión mensual a través del informe de ejecución presupuestal
Listado Registros Presupuestales  a 31/03/2023
Link evidencias: https://docs.google.com/spreadsheets/d/1SFWMxNdZb7M9hIFeKVb7uw1TJRae1IPq/edit?usp=share_link&amp;ouid=115024612919817615637&amp;rtpof=true&amp;sd=true
</t>
    </r>
    <r>
      <rPr>
        <b/>
        <sz val="10"/>
        <color theme="1"/>
        <rFont val="Arial Narrow"/>
        <family val="2"/>
      </rPr>
      <t xml:space="preserve">DTAO:  </t>
    </r>
    <r>
      <rPr>
        <sz val="10"/>
        <color theme="1"/>
        <rFont val="Arial Narrow"/>
        <family val="2"/>
      </rPr>
      <t xml:space="preserve"> 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Evidencias:N/A 
</t>
    </r>
    <r>
      <rPr>
        <b/>
        <sz val="10"/>
        <color theme="1"/>
        <rFont val="Arial Narrow"/>
        <family val="2"/>
      </rPr>
      <t xml:space="preserve">DTCA: </t>
    </r>
    <r>
      <rPr>
        <sz val="10"/>
        <color theme="1"/>
        <rFont val="Arial Narrow"/>
        <family val="2"/>
      </rPr>
      <t>Desde el Grupo Interno de Trabajo de la DTCA se realiza seguimeinto trimestral, elaborando el listado de resgitros presupuestalee, documento que permite cumplir con objetivo trazado y se cargan las evidencias soporte.
Link evidencias:  https://drive.google.com/drive/u/0/folders/1TZggRl-Bui2ICySCPi4kLkgIStuoN7pz</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</si>
  <si>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16.67%
</t>
    </r>
    <r>
      <rPr>
        <b/>
        <sz val="10"/>
        <color theme="1"/>
        <rFont val="Arial Narrow"/>
        <family val="2"/>
      </rPr>
      <t>DTAM:</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 xml:space="preserve">DTCA: </t>
    </r>
    <r>
      <rPr>
        <sz val="10"/>
        <color theme="1"/>
        <rFont val="Arial Narrow"/>
        <family val="2"/>
      </rPr>
      <t>16,7%</t>
    </r>
  </si>
  <si>
    <r>
      <rPr>
        <b/>
        <sz val="10"/>
        <color theme="1"/>
        <rFont val="Arial Narrow"/>
        <family val="2"/>
      </rPr>
      <t xml:space="preserve">GGF: </t>
    </r>
    <r>
      <rPr>
        <sz val="10"/>
        <color theme="1"/>
        <rFont val="Arial Narrow"/>
        <family val="2"/>
      </rPr>
      <t>19/04/2023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</si>
  <si>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</si>
  <si>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19/04/2023</t>
    </r>
    <r>
      <rPr>
        <b/>
        <sz val="10"/>
        <color theme="1"/>
        <rFont val="Arial Narrow"/>
        <family val="2"/>
      </rPr>
      <t xml:space="preserve">
</t>
    </r>
  </si>
  <si>
    <r>
      <rPr>
        <b/>
        <sz val="10"/>
        <color theme="1"/>
        <rFont val="Arial Narrow"/>
        <family val="2"/>
      </rPr>
      <t>GGF:</t>
    </r>
    <r>
      <rPr>
        <sz val="10"/>
        <color theme="1"/>
        <rFont val="Arial Narrow"/>
        <family val="2"/>
      </rPr>
      <t xml:space="preserve"> 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</si>
  <si>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11/04/2023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</si>
  <si>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
Link evidencias:https://drive.google.com/drive/u/0/folders/1L9sm94QnhPQJtDbFw1auOl0-F5q0-gU7</t>
    </r>
  </si>
  <si>
    <r>
      <rPr>
        <b/>
        <sz val="10"/>
        <rFont val="Arial Narrow"/>
        <family val="2"/>
      </rPr>
      <t>GGF:</t>
    </r>
    <r>
      <rPr>
        <sz val="10"/>
        <rFont val="Arial Narrow"/>
        <family val="2"/>
      </rPr>
      <t xml:space="preserve"> 16,67%</t>
    </r>
  </si>
  <si>
    <r>
      <rPr>
        <b/>
        <sz val="10"/>
        <rFont val="Arial Narrow"/>
        <family val="2"/>
      </rPr>
      <t>GGF:</t>
    </r>
    <r>
      <rPr>
        <sz val="10"/>
        <rFont val="Arial Narrow"/>
        <family val="2"/>
      </rPr>
      <t xml:space="preserve"> 11/04/2023</t>
    </r>
  </si>
  <si>
    <r>
      <rPr>
        <b/>
        <sz val="10"/>
        <rFont val="Arial Narrow"/>
        <family val="2"/>
      </rPr>
      <t xml:space="preserve">GGF: </t>
    </r>
    <r>
      <rPr>
        <sz val="10"/>
        <rFont val="Arial Narrow"/>
        <family val="2"/>
      </rPr>
      <t xml:space="preserve">Durante el primer trimestre de 2023, el ministerio de Hacienda no programó capacitaciones del catálogo de uso presupuestal.   </t>
    </r>
  </si>
  <si>
    <r>
      <rPr>
        <b/>
        <sz val="10"/>
        <color rgb="FF000000"/>
        <rFont val="Arial Narrow"/>
        <family val="2"/>
      </rPr>
      <t xml:space="preserve">GPM: </t>
    </r>
    <r>
      <rPr>
        <sz val="10"/>
        <color rgb="FF000000"/>
        <rFont val="Arial Narrow"/>
        <family val="2"/>
      </rPr>
      <t>Durante el cuatrimestre no se han realizado actividades de validación de los indicadores PAA asociados a investigación y monitoreo, dado que por el cambios en la programación establecidos por parte de las Oficina de Planeación, a la fecha no han llegado los reportes desde las DTs. Se avanzará en el segundo cuatrimestre.</t>
    </r>
  </si>
  <si>
    <t>No se reporta avance por situación descrita , por lo cual  se determina que no se detecta alerta.</t>
  </si>
  <si>
    <t>No se han presentado la situación descrita con las APs,por ende no se ejecuta acción de control.</t>
  </si>
  <si>
    <r>
      <rPr>
        <b/>
        <sz val="10"/>
        <rFont val="Arial Narrow"/>
        <family val="2"/>
      </rPr>
      <t xml:space="preserve">GGF: </t>
    </r>
    <r>
      <rPr>
        <sz val="10"/>
        <rFont val="Arial Narrow"/>
        <family val="2"/>
      </rPr>
      <t>17/04/2023</t>
    </r>
  </si>
  <si>
    <r>
      <rPr>
        <b/>
        <sz val="10"/>
        <color theme="1"/>
        <rFont val="Arial Narrow"/>
        <family val="2"/>
      </rPr>
      <t xml:space="preserve">GGF: </t>
    </r>
    <r>
      <rPr>
        <sz val="10"/>
        <color theme="1"/>
        <rFont val="Arial Narrow"/>
        <family val="2"/>
      </rPr>
      <t>Se verifica los documentos adjuntos por cada contratista y proveedor, verificando su actividad economica registrada en el RUT y responsabilidades tributarias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Link evidencias: https://drive.google.com/drive/u/0/folders/1LNMKGivkiuDGNMbB_1SBL6-cvQukn4Jg</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</si>
  <si>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ENERO, RENTA E ICA FEBRERO, RENTA MARZO - CONCILIACIONES FONAM: RENTA ENERO, RENTA, ICA E IVA FEBRERO, RENTA MARZO  ).
Link evidencias: https://drive.google.com/drive/u/0/folders/1RYfKO_un8Pj1Y_TWt0fxSZSpy86yVTzu</t>
    </r>
  </si>
  <si>
    <r>
      <t>GGF: D</t>
    </r>
    <r>
      <rPr>
        <sz val="10"/>
        <color theme="1"/>
        <rFont val="Arial Narrow"/>
        <family val="2"/>
      </rPr>
      <t>ado que no se materializó el control no se activa por ende no se ejecuta y no se generan evidencias.</t>
    </r>
  </si>
  <si>
    <r>
      <rPr>
        <b/>
        <sz val="10"/>
        <color theme="1"/>
        <rFont val="Arial Narrow"/>
        <family val="2"/>
      </rPr>
      <t xml:space="preserve">GGF: </t>
    </r>
    <r>
      <rPr>
        <sz val="10"/>
        <color theme="1"/>
        <rFont val="Arial Narrow"/>
        <family val="2"/>
      </rPr>
      <t>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ENERO, MATRIZ FEBRERO, MATRIZ MARZO)
Link evidencias: https://drive.google.com/drive/u/0/folders/1LUmH-gs0Q2O06RoTSlwZnOmn00JFryMp</t>
    </r>
  </si>
  <si>
    <r>
      <rPr>
        <b/>
        <sz val="10"/>
        <color theme="1"/>
        <rFont val="Arial Narrow"/>
        <family val="2"/>
      </rPr>
      <t xml:space="preserve">GGF: </t>
    </r>
    <r>
      <rPr>
        <sz val="10"/>
        <color theme="1"/>
        <rFont val="Arial Narrow"/>
        <family val="2"/>
      </rPr>
      <t>19/04/2023</t>
    </r>
    <r>
      <rPr>
        <b/>
        <sz val="10"/>
        <color theme="1"/>
        <rFont val="Arial Narrow"/>
        <family val="2"/>
      </rPr>
      <t xml:space="preserve">
DTPA: </t>
    </r>
    <r>
      <rPr>
        <sz val="10"/>
        <color theme="1"/>
        <rFont val="Arial Narrow"/>
        <family val="2"/>
      </rPr>
      <t>11/04/2023</t>
    </r>
    <r>
      <rPr>
        <b/>
        <sz val="10"/>
        <color theme="1"/>
        <rFont val="Arial Narrow"/>
        <family val="2"/>
      </rPr>
      <t xml:space="preserve">
DTOR:</t>
    </r>
    <r>
      <rPr>
        <sz val="10"/>
        <color theme="1"/>
        <rFont val="Arial Narrow"/>
        <family val="2"/>
      </rPr>
      <t xml:space="preserve"> 12/04/2023</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DTAM:</t>
    </r>
    <r>
      <rPr>
        <sz val="10"/>
        <color theme="1"/>
        <rFont val="Arial Narrow"/>
        <family val="2"/>
      </rPr>
      <t xml:space="preserve"> 30/04/2023
</t>
    </r>
    <r>
      <rPr>
        <b/>
        <sz val="10"/>
        <color theme="1"/>
        <rFont val="Arial Narrow"/>
        <family val="2"/>
      </rPr>
      <t xml:space="preserve">DTAO: </t>
    </r>
    <r>
      <rPr>
        <sz val="10"/>
        <color theme="1"/>
        <rFont val="Arial Narrow"/>
        <family val="2"/>
      </rPr>
      <t xml:space="preserve">11/04/2023
</t>
    </r>
    <r>
      <rPr>
        <b/>
        <sz val="10"/>
        <color theme="1"/>
        <rFont val="Arial Narrow"/>
        <family val="2"/>
      </rPr>
      <t xml:space="preserve">DTCA: </t>
    </r>
    <r>
      <rPr>
        <sz val="10"/>
        <color theme="1"/>
        <rFont val="Arial Narrow"/>
        <family val="2"/>
      </rPr>
      <t>31/03/2023</t>
    </r>
  </si>
  <si>
    <r>
      <rPr>
        <b/>
        <sz val="10"/>
        <color theme="1"/>
        <rFont val="Arial Narrow"/>
        <family val="2"/>
      </rPr>
      <t xml:space="preserve">GGF: </t>
    </r>
    <r>
      <rPr>
        <sz val="10"/>
        <color theme="1"/>
        <rFont val="Arial Narrow"/>
        <family val="2"/>
      </rPr>
      <t xml:space="preserve"> Se registra en Drive de liquidaciones información correspondiente a tramites de pago, deducciones, retenciones y descuentos, se adjunta DRIVE de evidencia</t>
    </r>
    <r>
      <rPr>
        <b/>
        <sz val="10"/>
        <color theme="1"/>
        <rFont val="Arial Narrow"/>
        <family val="2"/>
      </rPr>
      <t xml:space="preserve">
Link evidencias: https://docs.google.com/spreadsheets/d/1kh-f6ow7o3jk9lmJK4aZTSoqkBNm4bC1/edit#gid=636640494
DTPA:</t>
    </r>
    <r>
      <rPr>
        <sz val="10"/>
        <color theme="1"/>
        <rFont val="Arial Narrow"/>
        <family val="2"/>
      </rPr>
      <t xml:space="preserve"> Se realiza registro matriz drive con la información de liquidación de impuestos y registro de deducciones. Evidencias: Liquidacion_deducciones_Ene - Feb 2023 y Liquidacion_deducciones_Marzo 2023_
Link evidencias: https://drive.google.com/drive/u/0/folders/1VCePPEhAI1lg0qb0BzlaY7I5ohTKtp2T
</t>
    </r>
    <r>
      <rPr>
        <b/>
        <sz val="10"/>
        <color theme="1"/>
        <rFont val="Arial Narrow"/>
        <family val="2"/>
      </rPr>
      <t>DTOR:</t>
    </r>
    <r>
      <rPr>
        <sz val="10"/>
        <color theme="1"/>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1 Liq_imp_ded_202303
Link evidencias: https://drive.google.com/drive/u/0/folders/1VHhj3Pwcmlr0Lp1vQUFRHLyzJ3Ljfu7Y
</t>
    </r>
    <r>
      <rPr>
        <b/>
        <sz val="10"/>
        <color theme="1"/>
        <rFont val="Arial Narrow"/>
        <family val="2"/>
      </rPr>
      <t xml:space="preserve">DTAN: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enero, Febrero y Marzo. ANEXOS:  1.BASE DE DATOS DESCUENTOS RETENCION - ENERO 2023.-  2. BASE DE DATOS DESCUENTOS RETENCION - DRIVE FEBRERO.-  3. BASE DE DATOS DESCUENTOS RETENCION - DRIVE MARZO . 
Link evidencias:  https://drive.google.com/drive/folders/1BYBtWvsAj4z5LZ9tsOLnp8nto9W_qqMb?usp=share_link
</t>
    </r>
    <r>
      <rPr>
        <b/>
        <sz val="10"/>
        <color theme="1"/>
        <rFont val="Arial Narrow"/>
        <family val="2"/>
      </rPr>
      <t xml:space="preserve">
DTAM: </t>
    </r>
    <r>
      <rPr>
        <sz val="10"/>
        <color theme="1"/>
        <rFont val="Arial Narrow"/>
        <family val="2"/>
      </rPr>
      <t xml:space="preserve">El área contable diligencia la base de datos en el DRIVE con la liquidación de impuestos, registrando las respectivas deducciones
Tabla Liquidacioón Contratistas 2023 (https://docs.google.com/spreadsheets/d/1wjHr8HV9me1EHo1dJP7a1eXJ3N1EgqCT/edit?usp=share_link&amp;ouid=115024612919817615637&amp;rtpof=true&amp;sd=true)
Tabla Liquidacioón Proveedores 2023 (https://docs.google.com/spreadsheets/d/1EDO1YbAmxOz6uyVdc8yUn_ASk3NIWh2o/edit?usp=share_link&amp;ouid=115024612919817615637&amp;rtpof=true&amp;sd=true)
Link evidencias: https://drive.google.com/drive/u/0/folders/1U6rXT4kEu7dair6Rmrcqy5ne4yFkSU4Z
</t>
    </r>
    <r>
      <rPr>
        <b/>
        <sz val="10"/>
        <color theme="1"/>
        <rFont val="Arial Narrow"/>
        <family val="2"/>
      </rPr>
      <t xml:space="preserve">
DTAO: </t>
    </r>
    <r>
      <rPr>
        <sz val="10"/>
        <color theme="1"/>
        <rFont val="Arial Narrow"/>
        <family val="2"/>
      </rPr>
      <t xml:space="preserve">La pagadora de la DTAO diligencia las bases de datos en el DRIVE con la liquidación de impuestos y registro de deducciones,  Se anexa base de datos liquidación impuestos del 01 de enero al 31 de marzo 2023
Link evidencias: https://drive.google.com/drive/u/0/folders/1TsT0AXm59EjAQ6l2-WjbXZ7vDuiThlxC
Evidencia: Drive liquidaciones a 31 marzo 2023 definitiva DTS
</t>
    </r>
    <r>
      <rPr>
        <b/>
        <sz val="10"/>
        <color theme="1"/>
        <rFont val="Arial Narrow"/>
        <family val="2"/>
      </rPr>
      <t xml:space="preserve">
DTCA: </t>
    </r>
    <r>
      <rPr>
        <sz val="10"/>
        <color theme="1"/>
        <rFont val="Arial Narrow"/>
        <family val="2"/>
      </rPr>
      <t xml:space="preserve">Desde el grupo interno de trabajo de DTCA se diligencia la base de datos, que sirve de soporte para dar cumplimiento a la acción.
Link evidencias:https://drive.google.com/drive/u/0/folders/1VI1_iZG6cWNs8zILWFJdT8Hdvm0FtBpV
</t>
    </r>
    <r>
      <rPr>
        <b/>
        <sz val="10"/>
        <color theme="1"/>
        <rFont val="Arial Narrow"/>
        <family val="2"/>
      </rPr>
      <t xml:space="preserve">
</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</si>
  <si>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16,66%
</t>
    </r>
    <r>
      <rPr>
        <b/>
        <sz val="10"/>
        <color theme="1"/>
        <rFont val="Arial Narrow"/>
        <family val="2"/>
      </rPr>
      <t xml:space="preserve">DTAM: </t>
    </r>
    <r>
      <rPr>
        <sz val="10"/>
        <color theme="1"/>
        <rFont val="Arial Narrow"/>
        <family val="2"/>
      </rPr>
      <t xml:space="preserve">16,66%
</t>
    </r>
    <r>
      <rPr>
        <b/>
        <sz val="10"/>
        <color theme="1"/>
        <rFont val="Arial Narrow"/>
        <family val="2"/>
      </rPr>
      <t xml:space="preserve">DTAO: </t>
    </r>
    <r>
      <rPr>
        <sz val="10"/>
        <color theme="1"/>
        <rFont val="Arial Narrow"/>
        <family val="2"/>
      </rPr>
      <t xml:space="preserve">16,66%
</t>
    </r>
    <r>
      <rPr>
        <b/>
        <sz val="10"/>
        <color theme="1"/>
        <rFont val="Arial Narrow"/>
        <family val="2"/>
      </rPr>
      <t xml:space="preserve">DTCA: </t>
    </r>
    <r>
      <rPr>
        <sz val="10"/>
        <color theme="1"/>
        <rFont val="Arial Narrow"/>
        <family val="2"/>
      </rPr>
      <t>16,66%</t>
    </r>
  </si>
  <si>
    <r>
      <rPr>
        <b/>
        <sz val="10"/>
        <color theme="1"/>
        <rFont val="Arial Narrow"/>
        <family val="2"/>
      </rPr>
      <t xml:space="preserve">GGF: </t>
    </r>
    <r>
      <rPr>
        <sz val="10"/>
        <color theme="1"/>
        <rFont val="Arial Narrow"/>
        <family val="2"/>
      </rPr>
      <t>17/04/2023</t>
    </r>
  </si>
  <si>
    <r>
      <rPr>
        <b/>
        <sz val="10"/>
        <color theme="1"/>
        <rFont val="Arial Narrow"/>
        <family val="2"/>
      </rPr>
      <t xml:space="preserve">GGF: </t>
    </r>
    <r>
      <rPr>
        <sz val="10"/>
        <color theme="1"/>
        <rFont val="Arial Narrow"/>
        <family val="2"/>
      </rPr>
      <t>Se generan los informes de seguimiento a la delegación, el cual reporta al detalle la gestión realizada desde las DTS y el NC de acuerdo a la competencia y demas temas tributarios de relevancia y conocimiento al interior de la entidad
Se reporta (INFORME DE SEGUIMIENTO ENERO, INFORME DE SEGUIMIENTO FEBRERO, INFORME DE SEGUIMIENTO MARZO)
Link evidencias: https://drive.google.com/drive/u/0/folders/1LfACp-dYhOrCuyfo7Yl56Mch76USsS1G</t>
    </r>
  </si>
  <si>
    <r>
      <rPr>
        <b/>
        <sz val="10"/>
        <color theme="1"/>
        <rFont val="Arial Narrow"/>
        <family val="2"/>
      </rPr>
      <t>GGF</t>
    </r>
    <r>
      <rPr>
        <sz val="10"/>
        <color theme="1"/>
        <rFont val="Arial Narrow"/>
        <family val="2"/>
      </rPr>
      <t>: 15%</t>
    </r>
  </si>
  <si>
    <r>
      <rPr>
        <b/>
        <sz val="10"/>
        <color theme="1"/>
        <rFont val="Arial Narrow"/>
        <family val="2"/>
      </rPr>
      <t xml:space="preserve">GGF: </t>
    </r>
    <r>
      <rPr>
        <sz val="10"/>
        <color theme="1"/>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Link evidencias: https://drive.google.com/drive/u/0/folders/1LhzjXtLavCEiMgRAHuWyG-VJKxH6AXM-</t>
    </r>
  </si>
  <si>
    <r>
      <rPr>
        <b/>
        <sz val="10"/>
        <color theme="1"/>
        <rFont val="Arial Narrow"/>
        <family val="2"/>
      </rPr>
      <t xml:space="preserve">GGF: </t>
    </r>
    <r>
      <rPr>
        <sz val="10"/>
        <color theme="1"/>
        <rFont val="Arial Narrow"/>
        <family val="2"/>
      </rPr>
      <t xml:space="preserve">Para el periodo comprendido entre enro 01 y marzo 31 de 2023, se recibieron 39 certificados correspondientes a recaudo de Fonam - de ingreso de las ares protegidas, los cuales se verificaron y se imputarosn los ingresos en SIIF, de las 5 territoriales en lkas cuales hay ecoturismo,                                                                                                                                           
 Evidencia: 
Se anexo la carpoera con los 39 certificados (EVIDENCIA DE RIESGOS)               
Link evidencias: https://drive.google.com/drive/u/0/folders/1KBAW5ZWRmj3rHlcbdQy9oaQAco4ki-kW                                                                                                                                                                                                                                    </t>
    </r>
  </si>
  <si>
    <r>
      <rPr>
        <b/>
        <sz val="10"/>
        <rFont val="Arial Narrow"/>
        <family val="2"/>
      </rPr>
      <t>GGF:</t>
    </r>
    <r>
      <rPr>
        <sz val="10"/>
        <rFont val="Arial Narrow"/>
        <family val="2"/>
      </rPr>
      <t xml:space="preserve"> 12,5%</t>
    </r>
  </si>
  <si>
    <r>
      <rPr>
        <b/>
        <sz val="10"/>
        <color theme="1"/>
        <rFont val="Arial Narrow"/>
        <family val="2"/>
      </rPr>
      <t xml:space="preserve">GGF: </t>
    </r>
    <r>
      <rPr>
        <sz val="10"/>
        <color theme="1"/>
        <rFont val="Arial Narrow"/>
        <family val="2"/>
      </rPr>
      <t>Se remite acta con las observaciones al seguimiento realizado mediante el formato de conciliacion diaria.
Link evidencias: https://drive.google.com/drive/u/0/folders/1Lk6g67B9nB08Pf946CpqtYhRESrlBeuX</t>
    </r>
  </si>
  <si>
    <r>
      <rPr>
        <b/>
        <sz val="10"/>
        <rFont val="Arial Narrow"/>
        <family val="2"/>
      </rPr>
      <t xml:space="preserve">GGF: </t>
    </r>
    <r>
      <rPr>
        <sz val="10"/>
        <rFont val="Arial Narrow"/>
        <family val="2"/>
      </rPr>
      <t>12,5%</t>
    </r>
  </si>
  <si>
    <t>GC: 18/042023</t>
  </si>
  <si>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</si>
  <si>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</si>
  <si>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</si>
  <si>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t>GC: 18/04/2023
 DTCA:18/04/2023
 DTAO:18/04/2023
 DTAM 18/04/2023
 DTAN 18/04/2023
DTPA: 18/04/2023 DTOR: 18/04/2023</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</si>
  <si>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IPMC-NC-002-2023 </t>
    </r>
    <r>
      <rPr>
        <sz val="11"/>
        <color theme="1"/>
        <rFont val="Arial Narrow"/>
        <family val="2"/>
      </rPr>
      <t>Mantenimiento equipos de computo</t>
    </r>
    <r>
      <rPr>
        <b/>
        <sz val="11"/>
        <color theme="1"/>
        <rFont val="Arial Narrow"/>
        <family val="2"/>
      </rPr>
      <t xml:space="preserve">, SEL-ABREV-SI-001-2023 </t>
    </r>
    <r>
      <rPr>
        <sz val="11"/>
        <color theme="1"/>
        <rFont val="Arial Narrow"/>
        <family val="2"/>
      </rPr>
      <t>Suministro de Tiquetes Aereos.</t>
    </r>
    <r>
      <rPr>
        <b/>
        <sz val="11"/>
        <color theme="1"/>
        <rFont val="Arial Narrow"/>
        <family val="2"/>
      </rPr>
      <t xml:space="preserve">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MINIMA FOMAN R21</t>
    </r>
    <r>
      <rPr>
        <sz val="11"/>
        <color theme="1"/>
        <rFont val="Arial Narrow"/>
        <family val="2"/>
      </rPr>
      <t xml:space="preserve"> - suministro de raciones de campaña,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ACUERDO MARCO</t>
    </r>
    <r>
      <rPr>
        <sz val="11"/>
        <color theme="1"/>
        <rFont val="Arial Narrow"/>
        <family val="2"/>
      </rPr>
      <t xml:space="preserve"> Suministro de combustible,  </t>
    </r>
    <r>
      <rPr>
        <b/>
        <sz val="11"/>
        <color theme="1"/>
        <rFont val="Arial Narrow"/>
        <family val="2"/>
      </rPr>
      <t xml:space="preserve">MINIMA </t>
    </r>
    <r>
      <rPr>
        <sz val="11"/>
        <color theme="1"/>
        <rFont val="Arial Narrow"/>
        <family val="2"/>
      </rPr>
      <t xml:space="preserve">Suministro de Tiquetes, </t>
    </r>
    <r>
      <rPr>
        <b/>
        <sz val="11"/>
        <color theme="1"/>
        <rFont val="Arial Narrow"/>
        <family val="2"/>
      </rPr>
      <t>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MININA </t>
    </r>
    <r>
      <rPr>
        <sz val="11"/>
        <color theme="1"/>
        <rFont val="Arial Narrow"/>
        <family val="2"/>
      </rPr>
      <t>suministro de aseo</t>
    </r>
    <r>
      <rPr>
        <b/>
        <sz val="11"/>
        <color theme="1"/>
        <rFont val="Arial Narrow"/>
        <family val="2"/>
      </rPr>
      <t xml:space="preserve">,  MINIMA </t>
    </r>
    <r>
      <rPr>
        <sz val="11"/>
        <color theme="1"/>
        <rFont val="Arial Narrow"/>
        <family val="2"/>
      </rPr>
      <t>suministro de gas propano</t>
    </r>
    <r>
      <rPr>
        <b/>
        <sz val="11"/>
        <color theme="1"/>
        <rFont val="Arial Narrow"/>
        <family val="2"/>
      </rPr>
      <t xml:space="preserve">,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adelanto procesos de selección para la adquisicion de bienes y/o servicio durante el primer trimestre.
</t>
    </r>
    <r>
      <rPr>
        <b/>
        <sz val="11"/>
        <color theme="1"/>
        <rFont val="Arial Narrow"/>
        <family val="2"/>
      </rPr>
      <t xml:space="preserve">DTOR: </t>
    </r>
    <r>
      <rPr>
        <sz val="11"/>
        <color theme="1"/>
        <rFont val="Arial Narrow"/>
        <family val="2"/>
      </rPr>
      <t xml:space="preserve">La Dirección Territorial Orinoquia no adelanto procesos de selección para la adquisicion de bienes y/o servicio durante el primer trimestre.
</t>
    </r>
    <r>
      <rPr>
        <b/>
        <sz val="11"/>
        <color theme="1"/>
        <rFont val="Arial Narrow"/>
        <family val="2"/>
      </rPr>
      <t>DTAN</t>
    </r>
    <r>
      <rPr>
        <sz val="11"/>
        <color theme="1"/>
        <rFont val="Arial Narrow"/>
        <family val="2"/>
      </rPr>
      <t xml:space="preserve">:  Los siguientes estudios previos de los procesos de selección cuentan con los respectivos vistos buenos: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</si>
  <si>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33,3%</t>
    </r>
    <r>
      <rPr>
        <b/>
        <sz val="11"/>
        <color theme="1"/>
        <rFont val="Arial Narrow"/>
        <family val="2"/>
      </rPr>
      <t xml:space="preserve">
DTCA: </t>
    </r>
    <r>
      <rPr>
        <sz val="11"/>
        <color theme="1"/>
        <rFont val="Arial Narrow"/>
        <family val="2"/>
      </rPr>
      <t>33,3%</t>
    </r>
    <r>
      <rPr>
        <b/>
        <sz val="11"/>
        <color theme="1"/>
        <rFont val="Arial Narrow"/>
        <family val="2"/>
      </rPr>
      <t xml:space="preserve">
DTAO: </t>
    </r>
    <r>
      <rPr>
        <sz val="11"/>
        <color theme="1"/>
        <rFont val="Arial Narrow"/>
        <family val="2"/>
      </rPr>
      <t xml:space="preserve">33,3% </t>
    </r>
    <r>
      <rPr>
        <b/>
        <sz val="11"/>
        <color theme="1"/>
        <rFont val="Arial Narrow"/>
        <family val="2"/>
      </rPr>
      <t xml:space="preserve">
DTAM: </t>
    </r>
    <r>
      <rPr>
        <sz val="11"/>
        <color theme="1"/>
        <rFont val="Arial Narrow"/>
        <family val="2"/>
      </rPr>
      <t>0%</t>
    </r>
    <r>
      <rPr>
        <b/>
        <sz val="11"/>
        <color theme="1"/>
        <rFont val="Arial Narrow"/>
        <family val="2"/>
      </rPr>
      <t xml:space="preserve">
DTAN:</t>
    </r>
    <r>
      <rPr>
        <sz val="11"/>
        <color theme="1"/>
        <rFont val="Arial Narrow"/>
        <family val="2"/>
      </rPr>
      <t>33,3%</t>
    </r>
    <r>
      <rPr>
        <b/>
        <sz val="11"/>
        <color theme="1"/>
        <rFont val="Arial Narrow"/>
        <family val="2"/>
      </rPr>
      <t xml:space="preserve">
DTPA: </t>
    </r>
    <r>
      <rPr>
        <sz val="11"/>
        <color theme="1"/>
        <rFont val="Arial Narrow"/>
        <family val="2"/>
      </rPr>
      <t>33,3%</t>
    </r>
    <r>
      <rPr>
        <b/>
        <sz val="11"/>
        <color theme="1"/>
        <rFont val="Arial Narrow"/>
        <family val="2"/>
      </rPr>
      <t xml:space="preserve">
DTOR:</t>
    </r>
    <r>
      <rPr>
        <sz val="11"/>
        <color theme="1"/>
        <rFont val="Arial Narrow"/>
        <family val="2"/>
      </rPr>
      <t xml:space="preserve"> 0%</t>
    </r>
  </si>
  <si>
    <r>
      <rPr>
        <b/>
        <sz val="11"/>
        <color theme="1"/>
        <rFont val="Arial Narrow"/>
        <family val="2"/>
      </rPr>
      <t xml:space="preserve">GC: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No.1 - IPMC-NC-002-2023 </t>
    </r>
    <r>
      <rPr>
        <sz val="11"/>
        <color theme="1"/>
        <rFont val="Arial Narrow"/>
        <family val="2"/>
      </rPr>
      <t>Mantenimiento equipos de computo</t>
    </r>
    <r>
      <rPr>
        <b/>
        <sz val="11"/>
        <color theme="1"/>
        <rFont val="Arial Narrow"/>
        <family val="2"/>
      </rPr>
      <t xml:space="preserve">, ver Anexo No.2 - SEL-ABREV-SI-001-2023 </t>
    </r>
    <r>
      <rPr>
        <sz val="11"/>
        <color theme="1"/>
        <rFont val="Arial Narrow"/>
        <family val="2"/>
      </rPr>
      <t xml:space="preserve">Suministro de Tiquetes Aereos. </t>
    </r>
    <r>
      <rPr>
        <b/>
        <sz val="11"/>
        <color theme="1"/>
        <rFont val="Arial Narrow"/>
        <family val="2"/>
      </rPr>
      <t xml:space="preserve">ver Anexo No. 3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1 - MINIMA FOMAN R21</t>
    </r>
    <r>
      <rPr>
        <sz val="11"/>
        <color theme="1"/>
        <rFont val="Arial Narrow"/>
        <family val="2"/>
      </rPr>
      <t xml:space="preserve"> - suministro de raciones de campaña, </t>
    </r>
    <r>
      <rPr>
        <b/>
        <sz val="11"/>
        <color theme="1"/>
        <rFont val="Arial Narrow"/>
        <family val="2"/>
      </rPr>
      <t>Ver Anexo No. 2</t>
    </r>
    <r>
      <rPr>
        <sz val="11"/>
        <color theme="1"/>
        <rFont val="Arial Narrow"/>
        <family val="2"/>
      </rPr>
      <t xml:space="preserve">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Ver Anexo No. 3</t>
    </r>
    <r>
      <rPr>
        <sz val="11"/>
        <color theme="1"/>
        <rFont val="Arial Narrow"/>
        <family val="2"/>
      </rPr>
      <t xml:space="preserve">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ACUERDO MARCO</t>
    </r>
    <r>
      <rPr>
        <sz val="11"/>
        <color theme="1"/>
        <rFont val="Arial Narrow"/>
        <family val="2"/>
      </rPr>
      <t xml:space="preserve"> Suministro de combustible malpelo, </t>
    </r>
    <r>
      <rPr>
        <b/>
        <sz val="11"/>
        <color theme="1"/>
        <rFont val="Arial Narrow"/>
        <family val="2"/>
      </rPr>
      <t>ver Anexo No. 2 ACUERDO MARCO</t>
    </r>
    <r>
      <rPr>
        <sz val="11"/>
        <color theme="1"/>
        <rFont val="Arial Narrow"/>
        <family val="2"/>
      </rPr>
      <t xml:space="preserve"> Suministro de combustible Sanquinaga  </t>
    </r>
    <r>
      <rPr>
        <b/>
        <sz val="11"/>
        <color theme="1"/>
        <rFont val="Arial Narrow"/>
        <family val="2"/>
      </rPr>
      <t xml:space="preserve">ver Anexo No. 3 - MINIMA </t>
    </r>
    <r>
      <rPr>
        <sz val="11"/>
        <color theme="1"/>
        <rFont val="Arial Narrow"/>
        <family val="2"/>
      </rPr>
      <t>Suministro de Tiquetes,</t>
    </r>
    <r>
      <rPr>
        <b/>
        <sz val="11"/>
        <color theme="1"/>
        <rFont val="Arial Narrow"/>
        <family val="2"/>
      </rPr>
      <t xml:space="preserve"> ver Anexo No. 4 - 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 1 - MININA </t>
    </r>
    <r>
      <rPr>
        <sz val="11"/>
        <color theme="1"/>
        <rFont val="Arial Narrow"/>
        <family val="2"/>
      </rPr>
      <t>suministro de aseo</t>
    </r>
    <r>
      <rPr>
        <b/>
        <sz val="11"/>
        <color theme="1"/>
        <rFont val="Arial Narrow"/>
        <family val="2"/>
      </rPr>
      <t xml:space="preserve">, ver Anexo No. 2 MINIMA </t>
    </r>
    <r>
      <rPr>
        <sz val="11"/>
        <color theme="1"/>
        <rFont val="Arial Narrow"/>
        <family val="2"/>
      </rPr>
      <t>suministro de gas propano</t>
    </r>
    <r>
      <rPr>
        <b/>
        <sz val="11"/>
        <color theme="1"/>
        <rFont val="Arial Narrow"/>
        <family val="2"/>
      </rPr>
      <t xml:space="preserve">, Ver Anexo No. 3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 xml:space="preserve">DTOR: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DTAN</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ver Anexo No. 2</t>
    </r>
    <r>
      <rPr>
        <sz val="11"/>
        <color theme="1"/>
        <rFont val="Arial Narrow"/>
        <family val="2"/>
      </rPr>
      <t xml:space="preserve">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</si>
  <si>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16,7%</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</si>
  <si>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ver Anexo No.1</t>
    </r>
    <r>
      <rPr>
        <sz val="11"/>
        <color theme="1"/>
        <rFont val="Arial Narrow"/>
        <family val="2"/>
      </rPr>
      <t xml:space="preserve"> - </t>
    </r>
    <r>
      <rPr>
        <b/>
        <sz val="11"/>
        <color theme="1"/>
        <rFont val="Arial Narrow"/>
        <family val="2"/>
      </rPr>
      <t>IPMC-NC-002-2023</t>
    </r>
    <r>
      <rPr>
        <sz val="11"/>
        <color theme="1"/>
        <rFont val="Arial Narrow"/>
        <family val="2"/>
      </rPr>
      <t xml:space="preserve"> Mantenimiento equipos de computo, </t>
    </r>
    <r>
      <rPr>
        <b/>
        <sz val="11"/>
        <color theme="1"/>
        <rFont val="Arial Narrow"/>
        <family val="2"/>
      </rPr>
      <t>ver Anexo No.2 - SEL-ABREV-SI-001-2023</t>
    </r>
    <r>
      <rPr>
        <sz val="11"/>
        <color theme="1"/>
        <rFont val="Arial Narrow"/>
        <family val="2"/>
      </rPr>
      <t xml:space="preserve"> Suministro de Tiquetes Aereos, evidencias de pantallazo respestas a observaciones Tienda Virtual. 
</t>
    </r>
    <r>
      <rPr>
        <b/>
        <sz val="11"/>
        <color theme="1"/>
        <rFont val="Arial Narrow"/>
        <family val="2"/>
      </rPr>
      <t xml:space="preserve">DTCA: </t>
    </r>
    <r>
      <rPr>
        <sz val="11"/>
        <color theme="1"/>
        <rFont val="Arial Narrow"/>
        <family val="2"/>
      </rPr>
      <t>Se publicó en la plataforma delSECOP II, la siguiente la respuesta a observaciones del proceso</t>
    </r>
    <r>
      <rPr>
        <b/>
        <sz val="11"/>
        <color theme="1"/>
        <rFont val="Arial Narrow"/>
        <family val="2"/>
      </rPr>
      <t xml:space="preserve">  ver Anexo No. 1 - Mínima Cuantía No. IPMC-DTCA-004-2023.
DTPA: </t>
    </r>
    <r>
      <rPr>
        <sz val="11"/>
        <color theme="1"/>
        <rFont val="Arial Narrow"/>
        <family val="2"/>
      </rPr>
      <t xml:space="preserve">Se publicó en la palataforma del SECOP II la siguiente respuestas a observaciones </t>
    </r>
    <r>
      <rPr>
        <b/>
        <sz val="11"/>
        <color theme="1"/>
        <rFont val="Arial Narrow"/>
        <family val="2"/>
      </rPr>
      <t>ver Anexo No. 1</t>
    </r>
    <r>
      <rPr>
        <sz val="11"/>
        <color theme="1"/>
        <rFont val="Arial Narrow"/>
        <family val="2"/>
      </rPr>
      <t xml:space="preserve"> - </t>
    </r>
    <r>
      <rPr>
        <b/>
        <sz val="11"/>
        <color theme="1"/>
        <rFont val="Arial Narrow"/>
        <family val="2"/>
      </rPr>
      <t xml:space="preserve">DTPA-IP-FONAM 2023-002.
DTAO: </t>
    </r>
    <r>
      <rPr>
        <sz val="11"/>
        <color theme="1"/>
        <rFont val="Arial Narrow"/>
        <family val="2"/>
      </rPr>
      <t>Se publicó en la palataforma del SECOP II la siguiente respuestas a observaciones</t>
    </r>
    <r>
      <rPr>
        <b/>
        <sz val="11"/>
        <color theme="1"/>
        <rFont val="Arial Narrow"/>
        <family val="2"/>
      </rPr>
      <t xml:space="preserve"> ver Anexo No. 1 - MINIMA</t>
    </r>
    <r>
      <rPr>
        <sz val="11"/>
        <color theme="1"/>
        <rFont val="Arial Narrow"/>
        <family val="2"/>
      </rPr>
      <t xml:space="preserve"> 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durante el reporte, por ende no se presentaron observaciones. 
</t>
    </r>
    <r>
      <rPr>
        <b/>
        <sz val="11"/>
        <color theme="1"/>
        <rFont val="Arial Narrow"/>
        <family val="2"/>
      </rPr>
      <t>DTOR:</t>
    </r>
    <r>
      <rPr>
        <sz val="11"/>
        <color theme="1"/>
        <rFont val="Arial Narrow"/>
        <family val="2"/>
      </rPr>
      <t xml:space="preserve"> La Dirección Territorial Orinoquia no adelantó procesos de selección para la adquisicion de bienes y/o  durante el reporte, por ende no se presentaron observaciones. 
</t>
    </r>
    <r>
      <rPr>
        <b/>
        <sz val="11"/>
        <color theme="1"/>
        <rFont val="Arial Narrow"/>
        <family val="2"/>
      </rPr>
      <t xml:space="preserve">DTAN: </t>
    </r>
    <r>
      <rPr>
        <sz val="11"/>
        <color theme="1"/>
        <rFont val="Arial Narrow"/>
        <family val="2"/>
      </rPr>
      <t xml:space="preserve">No se recibieron observaciones a los diferentes procesos de contratación que adelanta la DTAN.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</si>
  <si>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0%</t>
    </r>
  </si>
  <si>
    <t>GC: 18/04/2023</t>
  </si>
  <si>
    <r>
      <rPr>
        <b/>
        <sz val="11"/>
        <color theme="1"/>
        <rFont val="Arial Narrow"/>
        <family val="2"/>
      </rPr>
      <t xml:space="preserve">GC: </t>
    </r>
    <r>
      <rPr>
        <sz val="11"/>
        <color theme="1"/>
        <rFont val="Arial Narrow"/>
        <family val="2"/>
      </rPr>
      <t xml:space="preserve">Se realizó jornada de socializacion de conflicto de interes en el Grupo de Contratos el 10 de abril 2023, se adjunta lista de asistencia y correo de invitación. </t>
    </r>
  </si>
  <si>
    <r>
      <t xml:space="preserve">GC: </t>
    </r>
    <r>
      <rPr>
        <sz val="11"/>
        <color theme="1"/>
        <rFont val="Arial Narrow"/>
        <family val="2"/>
      </rPr>
      <t>50%</t>
    </r>
    <r>
      <rPr>
        <b/>
        <sz val="11"/>
        <color theme="1"/>
        <rFont val="Arial Narrow"/>
        <family val="2"/>
      </rPr>
      <t xml:space="preserve">
</t>
    </r>
  </si>
  <si>
    <r>
      <rPr>
        <b/>
        <sz val="11"/>
        <color theme="1"/>
        <rFont val="Arial Narrow"/>
        <family val="2"/>
      </rPr>
      <t xml:space="preserve">GGF: </t>
    </r>
    <r>
      <rPr>
        <sz val="11"/>
        <color theme="1"/>
        <rFont val="Arial Narrow"/>
        <family val="2"/>
      </rPr>
      <t>11/04/2023</t>
    </r>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27/04/2023</t>
    </r>
    <r>
      <rPr>
        <b/>
        <sz val="11"/>
        <color theme="1"/>
        <rFont val="Arial Narrow"/>
        <family val="2"/>
      </rPr>
      <t xml:space="preserve">
DTAM:</t>
    </r>
    <r>
      <rPr>
        <sz val="11"/>
        <color theme="1"/>
        <rFont val="Arial Narrow"/>
        <family val="2"/>
      </rPr>
      <t>30/04/2023</t>
    </r>
    <r>
      <rPr>
        <b/>
        <sz val="11"/>
        <color theme="1"/>
        <rFont val="Arial Narrow"/>
        <family val="2"/>
      </rPr>
      <t xml:space="preserve">
DTAO: </t>
    </r>
    <r>
      <rPr>
        <sz val="11"/>
        <color theme="1"/>
        <rFont val="Arial Narrow"/>
        <family val="2"/>
      </rPr>
      <t>11/04/2023</t>
    </r>
    <r>
      <rPr>
        <b/>
        <sz val="11"/>
        <color theme="1"/>
        <rFont val="Arial Narrow"/>
        <family val="2"/>
      </rPr>
      <t xml:space="preserve">
DTCA: </t>
    </r>
    <r>
      <rPr>
        <sz val="11"/>
        <color theme="1"/>
        <rFont val="Arial Narrow"/>
        <family val="2"/>
      </rPr>
      <t>10/04/2023</t>
    </r>
  </si>
  <si>
    <r>
      <rPr>
        <b/>
        <sz val="11"/>
        <color theme="1"/>
        <rFont val="Arial Narrow"/>
        <family val="2"/>
      </rPr>
      <t xml:space="preserve">GGF: </t>
    </r>
    <r>
      <rPr>
        <sz val="11"/>
        <color theme="1"/>
        <rFont val="Arial Narrow"/>
        <family val="2"/>
      </rPr>
      <t xml:space="preserve">Se 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t>
    </r>
    <r>
      <rPr>
        <b/>
        <sz val="11"/>
        <color theme="1"/>
        <rFont val="Arial Narrow"/>
        <family val="2"/>
      </rPr>
      <t xml:space="preserve">
DTPA: </t>
    </r>
    <r>
      <rPr>
        <sz val="11"/>
        <color theme="1"/>
        <rFont val="Arial Narrow"/>
        <family val="2"/>
      </rPr>
      <t xml:space="preserve">Al emitir un registro presupuestal la DTPA describe  el número del orfeo y código PAA. Evidencia: LISTADO DE COMPROMISOS DTPA CORTE 01-01-2023 AL 31-03-2023
</t>
    </r>
    <r>
      <rPr>
        <b/>
        <sz val="11"/>
        <color theme="1"/>
        <rFont val="Arial Narrow"/>
        <family val="2"/>
      </rPr>
      <t>DTOR:</t>
    </r>
    <r>
      <rPr>
        <sz val="11"/>
        <color theme="1"/>
        <rFont val="Arial Narrow"/>
        <family val="2"/>
      </rPr>
      <t xml:space="preserve"> El encargado de presupuesto recibe solicitud de registro presupuestal mediante orfeo, en el cual deben estar anexo todos los documentos requeridos(solicitud de cdp, Cdp,Estudios previos clausulado, documentos del contratista, documerntos de  la Entidad) se revisa y si todo esta correcto se procede a realizar el RP, si algo no coincide el orfeo es devuelto con las observaciones para realizar los respectivos ajustes; despues de realizado el RP se devuelve al abogado encargado del proceso para subir poliza(si lo requiere) y despues para notificacion.
Anexo1_ListadoRp_a_marzo 2023.xlsx
</t>
    </r>
    <r>
      <rPr>
        <b/>
        <sz val="11"/>
        <color theme="1"/>
        <rFont val="Arial Narrow"/>
        <family val="2"/>
      </rPr>
      <t xml:space="preserve">DTAN: </t>
    </r>
    <r>
      <rPr>
        <sz val="11"/>
        <color theme="1"/>
        <rFont val="Arial Narrow"/>
        <family val="2"/>
      </rPr>
      <t xml:space="preserve">Se adjuntan 2 archivos en excel con los listados de RP emitiidos por la DTAN correpondientes a Gobierno Nacional y FONAN a marzo 31 de 2023 cumpliendo el requisito de anualidad. Asi mismso se adjuta carpeta que contiene los RP emitidos  correspondientes a las CPS, pagos de serviicios y facturas,  efectuados a marzo 31 de 2023. ANEXOS: 1. RPs PGN 31-03-2023.- 2. RPs FONAM 31-03-2023.- 3. RP CPS, FACTURAS OTROS
</t>
    </r>
    <r>
      <rPr>
        <b/>
        <sz val="11"/>
        <color theme="1"/>
        <rFont val="Arial Narrow"/>
        <family val="2"/>
      </rPr>
      <t>DTAM:</t>
    </r>
    <r>
      <rPr>
        <sz val="11"/>
        <color theme="1"/>
        <rFont val="Arial Narrow"/>
        <family val="2"/>
      </rPr>
      <t xml:space="preserve">  El responsable de presupuesto emite el registro presupuestal con base en el acto administrativo que le es remitido por orfeo y  lo adjunta con la respectiva firma
Listado Registro Presupuestal Firmado
(https://docs.google.com/spreadsheets/d/1XoSvkO9NKJwjudZO0IzpzAwh5AbM8rb0/edit?usp=share_link&amp;ouid=115024612919817615637&amp;rtpof=true&amp;sd=true)
</t>
    </r>
    <r>
      <rPr>
        <b/>
        <sz val="11"/>
        <color theme="1"/>
        <rFont val="Arial Narrow"/>
        <family val="2"/>
      </rPr>
      <t xml:space="preserve">DTAO: </t>
    </r>
    <r>
      <rPr>
        <sz val="11"/>
        <color theme="1"/>
        <rFont val="Arial Narrow"/>
        <family val="2"/>
      </rPr>
      <t xml:space="preserve"> En la DTAO todo el procedimiento de la cadena presupuestal desde la solicitud de CDP hasta el pago se realiza vía ORFEO, por los cual cada vez que Presupuesto emite RP lo elabora con base en los documentos que son adjuntados al ORFEO, mismos que ya fueron revisados y son remitidos ya sea por el Director Territorial  y/o la Coordinadora Administrativa y Financiera, de igual forma se revisa toda la documentación que viene adjunta y se adjuntan archivos corregidos si hay lugar a ello y los respectivos documentos presupuestales y demás evidencias a que haya lugar.
Evidencias:  LISTADO COMPROMISOS A 31 MARZO 2023 NACIÓN
LISTADO COMPROMISOS A 31 MARZO 2023 FONAM
</t>
    </r>
    <r>
      <rPr>
        <b/>
        <sz val="11"/>
        <color theme="1"/>
        <rFont val="Arial Narrow"/>
        <family val="2"/>
      </rPr>
      <t xml:space="preserve">DTCA: </t>
    </r>
    <r>
      <rPr>
        <sz val="11"/>
        <color theme="1"/>
        <rFont val="Arial Narrow"/>
        <family val="2"/>
      </rPr>
      <t>Desde La Dirección Territorial Caribe se evidenció que los registros presupuestales cumplen con los requisitos establecidos tales como el Numero de consecutivo PAA, Número del contrato, afectacion correcta del CDP y radicación de Orfeo, desde el inicio de la solicitud del Certificado de Disponibilidad Presupuestal, los estudios previos y los documentos soportes hasta llegar a la formalizacion del compromiso.</t>
    </r>
  </si>
  <si>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t>
    </r>
    <r>
      <rPr>
        <sz val="11"/>
        <color theme="1"/>
        <rFont val="Arial Narrow"/>
        <family val="2"/>
      </rPr>
      <t xml:space="preserve"> 27/04/2023</t>
    </r>
    <r>
      <rPr>
        <b/>
        <sz val="11"/>
        <color theme="1"/>
        <rFont val="Arial Narrow"/>
        <family val="2"/>
      </rPr>
      <t xml:space="preserve">
DTAM: </t>
    </r>
    <r>
      <rPr>
        <sz val="11"/>
        <color theme="1"/>
        <rFont val="Arial Narrow"/>
        <family val="2"/>
      </rPr>
      <t xml:space="preserve">30/04/2023
</t>
    </r>
    <r>
      <rPr>
        <b/>
        <sz val="11"/>
        <color theme="1"/>
        <rFont val="Arial Narrow"/>
        <family val="2"/>
      </rPr>
      <t>DTAO:</t>
    </r>
    <r>
      <rPr>
        <sz val="11"/>
        <color theme="1"/>
        <rFont val="Arial Narrow"/>
        <family val="2"/>
      </rPr>
      <t xml:space="preserve"> 11/04/2023</t>
    </r>
    <r>
      <rPr>
        <b/>
        <sz val="11"/>
        <color theme="1"/>
        <rFont val="Arial Narrow"/>
        <family val="2"/>
      </rPr>
      <t xml:space="preserve">
DTCA: </t>
    </r>
    <r>
      <rPr>
        <sz val="11"/>
        <color theme="1"/>
        <rFont val="Arial Narrow"/>
        <family val="2"/>
      </rPr>
      <t>10/04/2023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</si>
  <si>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 Solicitud SIIF Y TOKEN_Nuevo usuarios y Solitud SIIF Diego Gil_modificación de perfil
</t>
    </r>
    <r>
      <rPr>
        <b/>
        <sz val="11"/>
        <rFont val="Arial Narrow"/>
        <family val="2"/>
      </rPr>
      <t xml:space="preserve">DTOR: </t>
    </r>
    <r>
      <rPr>
        <sz val="11"/>
        <rFont val="Arial Narrow"/>
        <family val="2"/>
      </rPr>
      <t xml:space="preserve">Cada vez que se presenta una novedad en ingreso, retiro, vacaciones, compensatorios, de algun usuario estas son reportadas por medio de orfeo, al grupo de gestion financiera, informando el motivo de la novedad en siif diligenciando el formato GRFN_FO_26 destinado para tal fil, adjuntando los documentos requeridos segun la novedad que se presente. Anexo1_cambio_token_bancario.pdf
</t>
    </r>
    <r>
      <rPr>
        <b/>
        <sz val="11"/>
        <rFont val="Arial Narrow"/>
        <family val="2"/>
      </rPr>
      <t xml:space="preserve">DTAN: </t>
    </r>
    <r>
      <rPr>
        <sz val="11"/>
        <rFont val="Arial Narrow"/>
        <family val="2"/>
      </rPr>
      <t xml:space="preserve">Para el presente Cuatrimestrre La Direccion  Territorial relaciona las novedades que se presentaron creadas en el portal bancario SIIF Nacion. Sse adjunta formato Código:GRFN_FO_28 con  las novedades registradas. se archivos adjuntos. Anexos: FORMATO SIIF CARMEN IMPUESTOS.- FORMATO SIIF FABIO.- MEMORANDO SOLICITUD CREACION SIIF FABIO.-  REPORTE SIIF CARMEN IMPUESTOS.-  REPORTE SIIF FABIO.-  SOLICITUD SIIF CARMEN IMPUESTOS. 
</t>
    </r>
    <r>
      <rPr>
        <b/>
        <sz val="11"/>
        <rFont val="Arial Narrow"/>
        <family val="2"/>
      </rPr>
      <t xml:space="preserve">DTAM: </t>
    </r>
    <r>
      <rPr>
        <sz val="11"/>
        <rFont val="Arial Narrow"/>
        <family val="2"/>
      </rPr>
      <t xml:space="preserve">Mediante orfeo se ha dejado evidencia de las novedades reportadas tanto en el portal bancario como en el SIIF Nación (generadas por licencias, vacaciones, permisos, cambio de funciones y nuevas vinculaciones)
Orfeo y Formato de Novedades SIIF
(https://drive.google.com/drive/folders/1Kme_XdgXWmUReRGjF-VfDY2NKz6Qh8UN?usp=share_link)
</t>
    </r>
    <r>
      <rPr>
        <b/>
        <sz val="11"/>
        <rFont val="Arial Narrow"/>
        <family val="2"/>
      </rPr>
      <t xml:space="preserve">DTAO: </t>
    </r>
    <r>
      <rPr>
        <sz val="11"/>
        <rFont val="Arial Narrow"/>
        <family val="2"/>
      </rPr>
      <t xml:space="preserve">Mediante formato de novedades  SIIF Nación , se notifico al nivel central la creación de Usuario de la contratista Nazly Viviana Parra, La activación de usuario de Karol Ramos, creación de usuario Euclides Oliveros.
No se presentaron novedades para el portal bancario, se adjunta correo informando al nivel central.
Evidencias: Formato novedades SIIF Nazly Viviana Parra.
Formato novedades SIIF Karol Ramos 
Formato novedades SIIF Euclides Oliveros.pdf
Correo de No novedades portal bancario 
</t>
    </r>
    <r>
      <rPr>
        <b/>
        <sz val="11"/>
        <rFont val="Arial Narrow"/>
        <family val="2"/>
      </rPr>
      <t>DTCA</t>
    </r>
    <r>
      <rPr>
        <sz val="11"/>
        <rFont val="Arial Narrow"/>
        <family val="2"/>
      </rPr>
      <t>: En el período de enero a marzo, no se presentaron novedades.</t>
    </r>
  </si>
  <si>
    <t xml:space="preserve">DTAO: </t>
  </si>
  <si>
    <r>
      <rPr>
        <b/>
        <sz val="11"/>
        <rFont val="Arial Narrow"/>
        <family val="2"/>
      </rPr>
      <t>DTAO</t>
    </r>
    <r>
      <rPr>
        <sz val="11"/>
        <rFont val="Arial Narrow"/>
        <family val="2"/>
      </rPr>
      <t xml:space="preserve">: </t>
    </r>
    <r>
      <rPr>
        <b/>
        <sz val="11"/>
        <rFont val="Arial Narrow"/>
        <family val="2"/>
      </rPr>
      <t>PNN Cueva De Los Guacharos:</t>
    </r>
    <r>
      <rPr>
        <sz val="11"/>
        <rFont val="Arial Narrow"/>
        <family val="2"/>
      </rPr>
      <t xml:space="preserve">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t>
    </r>
    <r>
      <rPr>
        <b/>
        <sz val="11"/>
        <rFont val="Arial Narrow"/>
        <family val="2"/>
      </rPr>
      <t>PNN Los Nevados:</t>
    </r>
    <r>
      <rPr>
        <sz val="1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Anexo 2. Control de recaudo Boletería Ene, febrero, marzo; Anexo 3. Formato Cierre de caja diario de enero a marzo; Anexo 4. Soportes consignaciones recaudos.
Se cuenta con matriz de ingreso de visitantes para los meses de enero, febrero y marzo de 2023. Así mismo, se cuenta con el inventario de boletería con corte a 21 de marzo. Evidencias: Anexo 1. Matriz ingreso visitantes; Anexo 2. Inventario de boletería; Anexo 3. cierre de caja diario; Anexo 4. Consignaciones. 
</t>
    </r>
    <r>
      <rPr>
        <b/>
        <sz val="11"/>
        <rFont val="Arial Narrow"/>
        <family val="2"/>
      </rPr>
      <t xml:space="preserve">SFF Isla De La Corota: </t>
    </r>
    <r>
      <rPr>
        <sz val="11"/>
        <rFont val="Arial Narrow"/>
        <family val="2"/>
      </rPr>
      <t xml:space="preserve">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rFont val="Arial Narrow"/>
        <family val="2"/>
      </rPr>
      <t>SFF Otún Quimbaya:</t>
    </r>
    <r>
      <rPr>
        <sz val="11"/>
        <rFont val="Arial Narrow"/>
        <family val="2"/>
      </rPr>
      <t xml:space="preserve">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</si>
  <si>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r>
      <rPr>
        <b/>
        <sz val="11"/>
        <color theme="1"/>
        <rFont val="Arial Narrow"/>
        <family val="2"/>
      </rPr>
      <t>DTCA:</t>
    </r>
    <r>
      <rPr>
        <sz val="11"/>
        <color theme="1"/>
        <rFont val="Arial Narrow"/>
        <family val="2"/>
      </rPr>
      <t xml:space="preserve"> 10/04/2023</t>
    </r>
  </si>
  <si>
    <t>Se adjuntaron las evidencias que acreditan el diligenciamiento de la matriz de visitantes y demás informes para el control de la boletería y el recaudo. Se adjunta certificaciones de recaudo de las 4 areas protegidas con vocación ecoturistica donde se hace recaudo en donde se relacionan ingresos recibidos, estadistica de ingreso a visitantes y boleteria consumida y disponiben el mes basado en la información suministrada por el area protegida a traves de orfeo a la dirección territorial. Igualmente se adjuntan las conciliaciones de recaudo realizadas con el PNN Corales del Rosario en donde el recaudo está tercerizado.</t>
  </si>
  <si>
    <r>
      <rPr>
        <b/>
        <sz val="11"/>
        <color theme="1"/>
        <rFont val="Arial Narrow"/>
        <family val="2"/>
      </rPr>
      <t xml:space="preserve">DTAN: </t>
    </r>
    <r>
      <rPr>
        <sz val="11"/>
        <color theme="1"/>
        <rFont val="Arial Narrow"/>
        <family val="2"/>
      </rPr>
      <t>19/04/2023</t>
    </r>
  </si>
  <si>
    <r>
      <rPr>
        <b/>
        <sz val="11"/>
        <color theme="1"/>
        <rFont val="Arial Narrow"/>
        <family val="2"/>
      </rPr>
      <t xml:space="preserve">DTOR: </t>
    </r>
    <r>
      <rPr>
        <sz val="11"/>
        <color theme="1"/>
        <rFont val="Arial Narrow"/>
        <family val="2"/>
      </rPr>
      <t>12/04/2023</t>
    </r>
  </si>
  <si>
    <r>
      <rPr>
        <b/>
        <sz val="11"/>
        <rFont val="Arial Narrow"/>
        <family val="2"/>
      </rPr>
      <t>DTOR:</t>
    </r>
    <r>
      <rPr>
        <sz val="11"/>
        <rFont val="Arial Narrow"/>
        <family val="2"/>
      </rPr>
      <t xml:space="preserve"> 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 Para el primer trimestre 2023 ninguna de las dos AP solicito o recibió boleteria nueva a nivel central.
Anexo1_inven_bolet_ene_marzo.pdf
Anexo2_control_recaudos_ marzo.xlsx</t>
    </r>
  </si>
  <si>
    <r>
      <rPr>
        <b/>
        <sz val="11"/>
        <color theme="1"/>
        <rFont val="Arial Narrow"/>
        <family val="2"/>
      </rPr>
      <t xml:space="preserve">DTPA: </t>
    </r>
    <r>
      <rPr>
        <sz val="11"/>
        <color theme="1"/>
        <rFont val="Arial Narrow"/>
        <family val="2"/>
      </rPr>
      <t>11/04/2023</t>
    </r>
  </si>
  <si>
    <r>
      <rPr>
        <b/>
        <sz val="11"/>
        <rFont val="Arial Narrow"/>
        <family val="2"/>
      </rPr>
      <t>DTPA:</t>
    </r>
    <r>
      <rPr>
        <sz val="11"/>
        <rFont val="Arial Narrow"/>
        <family val="2"/>
      </rPr>
      <t xml:space="preserve"> Se realizan los respectivos informes de boletería tanto para el PNN Gorgona como para el PNN Utría, relacionando las respectivas consignaciones, informes de las AP y la certificación de validación con la DTPA para los meses enero, febrero y marzo.Evidencias: PNN GORGONA y PNN Utría</t>
    </r>
  </si>
  <si>
    <r>
      <rPr>
        <b/>
        <sz val="11"/>
        <color theme="1"/>
        <rFont val="Arial Narrow"/>
        <family val="2"/>
      </rPr>
      <t xml:space="preserve">GGF:  </t>
    </r>
    <r>
      <rPr>
        <sz val="11"/>
        <color theme="1"/>
        <rFont val="Arial Narrow"/>
        <family val="2"/>
      </rPr>
      <t>19/04/2023</t>
    </r>
  </si>
  <si>
    <r>
      <rPr>
        <b/>
        <sz val="11"/>
        <color theme="1"/>
        <rFont val="Arial Narrow"/>
        <family val="2"/>
      </rPr>
      <t xml:space="preserve">GGF: </t>
    </r>
    <r>
      <rPr>
        <sz val="11"/>
        <color theme="1"/>
        <rFont val="Arial Narrow"/>
        <family val="2"/>
      </rPr>
      <t>Para el presente reporte no se programa la respectiva socialización del procedimiento de conflicto de intereses y recordatorios sobre su cumplimiento</t>
    </r>
  </si>
  <si>
    <r>
      <rPr>
        <b/>
        <sz val="11"/>
        <color theme="1"/>
        <rFont val="Arial Narrow"/>
        <family val="2"/>
      </rPr>
      <t xml:space="preserve">GGF: </t>
    </r>
    <r>
      <rPr>
        <sz val="11"/>
        <color theme="1"/>
        <rFont val="Arial Narrow"/>
        <family val="2"/>
      </rPr>
      <t>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t>
    </r>
  </si>
  <si>
    <r>
      <rPr>
        <b/>
        <sz val="11"/>
        <color theme="1"/>
        <rFont val="Arial Narrow"/>
        <family val="2"/>
      </rPr>
      <t xml:space="preserve">GGF: </t>
    </r>
    <r>
      <rPr>
        <sz val="11"/>
        <color theme="1"/>
        <rFont val="Arial Narrow"/>
        <family val="2"/>
      </rPr>
      <t>33,33%</t>
    </r>
  </si>
  <si>
    <r>
      <rPr>
        <b/>
        <sz val="11"/>
        <color theme="1"/>
        <rFont val="Arial Narrow"/>
        <family val="2"/>
      </rPr>
      <t xml:space="preserve">
DTPA: </t>
    </r>
    <r>
      <rPr>
        <sz val="11"/>
        <color theme="1"/>
        <rFont val="Arial Narrow"/>
        <family val="2"/>
      </rPr>
      <t>11/04/2023</t>
    </r>
    <r>
      <rPr>
        <b/>
        <sz val="11"/>
        <color theme="1"/>
        <rFont val="Arial Narrow"/>
        <family val="2"/>
      </rPr>
      <t xml:space="preserve">
DTOR: 1</t>
    </r>
    <r>
      <rPr>
        <sz val="11"/>
        <color theme="1"/>
        <rFont val="Arial Narrow"/>
        <family val="2"/>
      </rPr>
      <t>1/04/2023</t>
    </r>
    <r>
      <rPr>
        <b/>
        <sz val="11"/>
        <color theme="1"/>
        <rFont val="Arial Narrow"/>
        <family val="2"/>
      </rPr>
      <t xml:space="preserve">
DTAN: </t>
    </r>
    <r>
      <rPr>
        <sz val="11"/>
        <color theme="1"/>
        <rFont val="Arial Narrow"/>
        <family val="2"/>
      </rPr>
      <t>27/03/2023</t>
    </r>
    <r>
      <rPr>
        <b/>
        <sz val="11"/>
        <color theme="1"/>
        <rFont val="Arial Narrow"/>
        <family val="2"/>
      </rPr>
      <t xml:space="preserve">
DTAM:</t>
    </r>
    <r>
      <rPr>
        <sz val="11"/>
        <color theme="1"/>
        <rFont val="Arial Narrow"/>
        <family val="2"/>
      </rPr>
      <t xml:space="preserve"> 30/04/2023
</t>
    </r>
    <r>
      <rPr>
        <b/>
        <sz val="11"/>
        <color theme="1"/>
        <rFont val="Arial Narrow"/>
        <family val="2"/>
      </rPr>
      <t xml:space="preserve">DTAO: </t>
    </r>
    <r>
      <rPr>
        <sz val="11"/>
        <color theme="1"/>
        <rFont val="Arial Narrow"/>
        <family val="2"/>
      </rPr>
      <t>11/04/2023</t>
    </r>
    <r>
      <rPr>
        <b/>
        <sz val="11"/>
        <color theme="1"/>
        <rFont val="Arial Narrow"/>
        <family val="2"/>
      </rPr>
      <t xml:space="preserve">
DTCA: </t>
    </r>
    <r>
      <rPr>
        <sz val="11"/>
        <color theme="1"/>
        <rFont val="Arial Narrow"/>
        <family val="2"/>
      </rPr>
      <t>31/03/2023</t>
    </r>
  </si>
  <si>
    <r>
      <rPr>
        <b/>
        <sz val="11"/>
        <rFont val="Arial Narrow"/>
        <family val="2"/>
      </rPr>
      <t xml:space="preserve">DTPA: </t>
    </r>
    <r>
      <rPr>
        <sz val="11"/>
        <rFont val="Arial Narrow"/>
        <family val="2"/>
      </rPr>
      <t xml:space="preserve">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realizo 1 solicitud de cambio de perfil bancario por novedad de terminacion de licencia de la coordinadora de grupo de trabajo.
Anexo1_cambio_token_bancario.
</t>
    </r>
    <r>
      <rPr>
        <b/>
        <sz val="11"/>
        <rFont val="Arial Narrow"/>
        <family val="2"/>
      </rPr>
      <t xml:space="preserve">DTAN: </t>
    </r>
    <r>
      <rPr>
        <sz val="11"/>
        <rFont val="Arial Narrow"/>
        <family val="2"/>
      </rPr>
      <t xml:space="preserve">Para el presente cuatrimestre La Direccion  Territorial no se han presentado inactivación de usuarios para el portal bancario SIFF. NOTA: No se adjuntan evidenicias
</t>
    </r>
    <r>
      <rPr>
        <b/>
        <sz val="11"/>
        <rFont val="Arial Narrow"/>
        <family val="2"/>
      </rPr>
      <t xml:space="preserve">DTAM: </t>
    </r>
    <r>
      <rPr>
        <sz val="11"/>
        <rFont val="Arial Narrow"/>
        <family val="2"/>
      </rPr>
      <t xml:space="preserve">Las solicitudes de activación e inactivación del portal bancario se canalizan a través de la Coordinación Administrativa; éstas se tramitan mediante orfeo para su trazabilidad y seguimiento. En éste periódo NO hubo solicitudes de orfeo para inactivación de portal bancario
</t>
    </r>
    <r>
      <rPr>
        <b/>
        <sz val="11"/>
        <rFont val="Arial Narrow"/>
        <family val="2"/>
      </rPr>
      <t xml:space="preserve">DTAO: </t>
    </r>
    <r>
      <rPr>
        <sz val="11"/>
        <rFont val="Arial Narrow"/>
        <family val="2"/>
      </rPr>
      <t xml:space="preserve">Durante el periodo no se han presentado novedades  de inactivación del portal bancario. Evidencias: N/A 
</t>
    </r>
    <r>
      <rPr>
        <b/>
        <sz val="11"/>
        <color theme="1"/>
        <rFont val="Arial Narrow"/>
        <family val="2"/>
      </rPr>
      <t>DTCA:</t>
    </r>
    <r>
      <rPr>
        <sz val="11"/>
        <color theme="1"/>
        <rFont val="Arial Narrow"/>
        <family val="2"/>
      </rPr>
      <t xml:space="preserve"> No se presentaron novedades de enero a marzo</t>
    </r>
  </si>
  <si>
    <r>
      <rPr>
        <b/>
        <sz val="11"/>
        <color theme="1"/>
        <rFont val="Arial Narrow"/>
        <family val="2"/>
      </rPr>
      <t xml:space="preserve">DTPA: </t>
    </r>
    <r>
      <rPr>
        <sz val="11"/>
        <color theme="1"/>
        <rFont val="Arial Narrow"/>
        <family val="2"/>
      </rPr>
      <t xml:space="preserve">16,7%
</t>
    </r>
    <r>
      <rPr>
        <b/>
        <sz val="11"/>
        <color theme="1"/>
        <rFont val="Arial Narrow"/>
        <family val="2"/>
      </rPr>
      <t xml:space="preserve">DTOR: </t>
    </r>
    <r>
      <rPr>
        <sz val="11"/>
        <color theme="1"/>
        <rFont val="Arial Narrow"/>
        <family val="2"/>
      </rPr>
      <t xml:space="preserve">16,66%
</t>
    </r>
    <r>
      <rPr>
        <b/>
        <sz val="11"/>
        <color theme="1"/>
        <rFont val="Arial Narrow"/>
        <family val="2"/>
      </rPr>
      <t xml:space="preserve">DTAN: </t>
    </r>
    <r>
      <rPr>
        <sz val="11"/>
        <color theme="1"/>
        <rFont val="Arial Narrow"/>
        <family val="2"/>
      </rPr>
      <t xml:space="preserve">16.66%
</t>
    </r>
    <r>
      <rPr>
        <b/>
        <sz val="11"/>
        <color theme="1"/>
        <rFont val="Arial Narrow"/>
        <family val="2"/>
      </rPr>
      <t xml:space="preserve">DTAM: </t>
    </r>
    <r>
      <rPr>
        <sz val="11"/>
        <color theme="1"/>
        <rFont val="Arial Narrow"/>
        <family val="2"/>
      </rPr>
      <t xml:space="preserve">N/A
</t>
    </r>
    <r>
      <rPr>
        <b/>
        <sz val="11"/>
        <color theme="1"/>
        <rFont val="Arial Narrow"/>
        <family val="2"/>
      </rPr>
      <t xml:space="preserve">DTAO: </t>
    </r>
    <r>
      <rPr>
        <sz val="11"/>
        <color theme="1"/>
        <rFont val="Arial Narrow"/>
        <family val="2"/>
      </rPr>
      <t xml:space="preserve">N/A
</t>
    </r>
    <r>
      <rPr>
        <b/>
        <sz val="11"/>
        <color theme="1"/>
        <rFont val="Arial Narrow"/>
        <family val="2"/>
      </rPr>
      <t>DTCA:</t>
    </r>
    <r>
      <rPr>
        <sz val="11"/>
        <color theme="1"/>
        <rFont val="Arial Narrow"/>
        <family val="2"/>
      </rPr>
      <t xml:space="preserve"> N/A</t>
    </r>
  </si>
  <si>
    <r>
      <t xml:space="preserve">PNN Cueva De Los Guacharos: </t>
    </r>
    <r>
      <rPr>
        <sz val="11"/>
        <color theme="1"/>
        <rFont val="Arial Narrow"/>
        <family val="2"/>
      </rPr>
      <t>30/03/2023</t>
    </r>
    <r>
      <rPr>
        <b/>
        <sz val="11"/>
        <color theme="1"/>
        <rFont val="Arial Narrow"/>
        <family val="2"/>
      </rPr>
      <t xml:space="preserve">
PNN Los Nevados: </t>
    </r>
    <r>
      <rPr>
        <sz val="11"/>
        <color theme="1"/>
        <rFont val="Arial Narrow"/>
        <family val="2"/>
      </rPr>
      <t>30/03/2023</t>
    </r>
    <r>
      <rPr>
        <b/>
        <sz val="11"/>
        <color theme="1"/>
        <rFont val="Arial Narrow"/>
        <family val="2"/>
      </rPr>
      <t xml:space="preserve">
SFF Galeras: </t>
    </r>
    <r>
      <rPr>
        <sz val="11"/>
        <color theme="1"/>
        <rFont val="Arial Narrow"/>
        <family val="2"/>
      </rPr>
      <t>30/03/2023</t>
    </r>
    <r>
      <rPr>
        <b/>
        <sz val="11"/>
        <color theme="1"/>
        <rFont val="Arial Narrow"/>
        <family val="2"/>
      </rPr>
      <t xml:space="preserve">
SFF Isla De La Corota</t>
    </r>
    <r>
      <rPr>
        <sz val="11"/>
        <color theme="1"/>
        <rFont val="Arial Narrow"/>
        <family val="2"/>
      </rPr>
      <t>: 30/03/2023</t>
    </r>
    <r>
      <rPr>
        <b/>
        <sz val="11"/>
        <color theme="1"/>
        <rFont val="Arial Narrow"/>
        <family val="2"/>
      </rPr>
      <t xml:space="preserve">
SFF Otún Quimbaya:</t>
    </r>
    <r>
      <rPr>
        <sz val="11"/>
        <color theme="1"/>
        <rFont val="Arial Narrow"/>
        <family val="2"/>
      </rPr>
      <t>30/03/2023</t>
    </r>
  </si>
  <si>
    <r>
      <rPr>
        <b/>
        <sz val="11"/>
        <color theme="1"/>
        <rFont val="Arial Narrow"/>
        <family val="2"/>
      </rPr>
      <t xml:space="preserve">DTAO: PNN Cueva De Los Guacharos: </t>
    </r>
    <r>
      <rPr>
        <sz val="11"/>
        <color theme="1"/>
        <rFont val="Arial Narrow"/>
        <family val="2"/>
      </rPr>
      <t xml:space="preserve">El PNN Cueva de los Guacharos ha venido haciendo el control de boletería, esta misma es enviada semanalmente a la DTAO. Evidencias:  Anexo 1_Inventario boletería PNN - GUA, marzo 24 2- 023
</t>
    </r>
    <r>
      <rPr>
        <b/>
        <sz val="11"/>
        <color theme="1"/>
        <rFont val="Arial Narrow"/>
        <family val="2"/>
      </rPr>
      <t xml:space="preserve">PNN Los Nevados: </t>
    </r>
    <r>
      <rPr>
        <sz val="11"/>
        <color theme="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Se genera actualización y control al inventario de boletería de ingreso sector Laguna del Otún  disponible en la oficina del PNN Los Nevados en Manizales. La boletería de ingreso al PNN Los Nevados se encuentra en custodia de la contratista Técnico Yeimy Fabiola Rincón Torres quien apoya la implementación del Plan de Ordenamiento Ecoturístico del PNN Los Nevados. Esta boletería reposa en la oficina del Parque en Manizales.  A partir de la boletería de ingreso recibida por la Subdirección Administrativa y Financiera de Parques, se genera un registro de control tipo inventario de boletería para fortalecer el control en la disponibilidad, la ubicación y distribución de boletería.  Evidencias:  Control de recaudo Boletería Ene, febrero, marzo. 
</t>
    </r>
    <r>
      <rPr>
        <b/>
        <sz val="11"/>
        <color theme="1"/>
        <rFont val="Arial Narrow"/>
        <family val="2"/>
      </rPr>
      <t xml:space="preserve">SFF Galeras: </t>
    </r>
    <r>
      <rPr>
        <sz val="11"/>
        <color theme="1"/>
        <rFont val="Arial Narrow"/>
        <family val="2"/>
      </rPr>
      <t xml:space="preserve">Se cuenta con un informe mensual de control de boletería para el primer trimestre con corte al 21 de marzo. Evidencia: Anexo 1. Inventario de boletería. 
</t>
    </r>
    <r>
      <rPr>
        <b/>
        <sz val="11"/>
        <color theme="1"/>
        <rFont val="Arial Narrow"/>
        <family val="2"/>
      </rPr>
      <t>SF Isla De La Corota:</t>
    </r>
    <r>
      <rPr>
        <sz val="11"/>
        <color theme="1"/>
        <rFont val="Arial Narrow"/>
        <family val="2"/>
      </rPr>
      <t xml:space="preserve">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color theme="1"/>
        <rFont val="Arial Narrow"/>
        <family val="2"/>
      </rPr>
      <t>SFF Otún Quimbaya:</t>
    </r>
    <r>
      <rPr>
        <sz val="11"/>
        <color theme="1"/>
        <rFont val="Arial Narrow"/>
        <family val="2"/>
      </rPr>
      <t xml:space="preserve"> SFF Otún Quimbaya: El AP cuenta con un inventario de boletería de ingreso disponible de 6950 boletas con corte a el 27 de marzo de 2023, donde se han recibido 168 visitantes Nacionales, 211 Extranjeros, 280 Exentos, para un total de 659 visitantes con corte a el 27 de marzo de 2023. Evidencias: Anexo 1. Control de recaudo Boletería Ene, Febrero, Marzo.</t>
    </r>
  </si>
  <si>
    <r>
      <t xml:space="preserve">PNN Cueva De Los Guacharos: </t>
    </r>
    <r>
      <rPr>
        <sz val="11"/>
        <color theme="1"/>
        <rFont val="Arial Narrow"/>
        <family val="2"/>
      </rPr>
      <t>33.3%</t>
    </r>
    <r>
      <rPr>
        <b/>
        <sz val="11"/>
        <color theme="1"/>
        <rFont val="Arial Narrow"/>
        <family val="2"/>
      </rPr>
      <t xml:space="preserve">
PNN Los Nevados: </t>
    </r>
    <r>
      <rPr>
        <sz val="11"/>
        <color theme="1"/>
        <rFont val="Arial Narrow"/>
        <family val="2"/>
      </rPr>
      <t>33.3%</t>
    </r>
    <r>
      <rPr>
        <b/>
        <sz val="11"/>
        <color theme="1"/>
        <rFont val="Arial Narrow"/>
        <family val="2"/>
      </rPr>
      <t xml:space="preserve">
SFF Galeras:</t>
    </r>
    <r>
      <rPr>
        <sz val="11"/>
        <color theme="1"/>
        <rFont val="Arial Narrow"/>
        <family val="2"/>
      </rPr>
      <t xml:space="preserve"> 33.3%
</t>
    </r>
    <r>
      <rPr>
        <b/>
        <sz val="11"/>
        <color theme="1"/>
        <rFont val="Arial Narrow"/>
        <family val="2"/>
      </rPr>
      <t xml:space="preserve">SFF Isla De La Corota: </t>
    </r>
    <r>
      <rPr>
        <sz val="11"/>
        <color theme="1"/>
        <rFont val="Arial Narrow"/>
        <family val="2"/>
      </rPr>
      <t>N/A</t>
    </r>
    <r>
      <rPr>
        <b/>
        <sz val="11"/>
        <color theme="1"/>
        <rFont val="Arial Narrow"/>
        <family val="2"/>
      </rPr>
      <t xml:space="preserve">
SFF Otún Quimbaya:</t>
    </r>
    <r>
      <rPr>
        <sz val="11"/>
        <color theme="1"/>
        <rFont val="Arial Narrow"/>
        <family val="2"/>
      </rPr>
      <t>33.3%</t>
    </r>
  </si>
  <si>
    <r>
      <rPr>
        <b/>
        <sz val="11"/>
        <color theme="1"/>
        <rFont val="Arial Narrow"/>
        <family val="2"/>
      </rPr>
      <t xml:space="preserve">DTCA: </t>
    </r>
    <r>
      <rPr>
        <sz val="11"/>
        <color theme="1"/>
        <rFont val="Arial Narrow"/>
        <family val="2"/>
      </rPr>
      <t>31/03/2023</t>
    </r>
  </si>
  <si>
    <r>
      <rPr>
        <b/>
        <sz val="11"/>
        <color theme="1"/>
        <rFont val="Arial Narrow"/>
        <family val="2"/>
      </rPr>
      <t xml:space="preserve">DTCA: </t>
    </r>
    <r>
      <rPr>
        <sz val="11"/>
        <color theme="1"/>
        <rFont val="Arial Narrow"/>
        <family val="2"/>
      </rPr>
      <t xml:space="preserve">Se realizó control mensual de las AP con vocación ecoturística. En el PNN OLD PROVIDENCE, actualmente no se cobra boletería. Las AP presentaron los reportes de control mensual de boletería  </t>
    </r>
  </si>
  <si>
    <r>
      <rPr>
        <b/>
        <sz val="11"/>
        <color theme="1"/>
        <rFont val="Arial Narrow"/>
        <family val="2"/>
      </rPr>
      <t>DTAN:</t>
    </r>
    <r>
      <rPr>
        <sz val="11"/>
        <color theme="1"/>
        <rFont val="Arial Narrow"/>
        <family val="2"/>
      </rPr>
      <t>30/03/2023</t>
    </r>
  </si>
  <si>
    <r>
      <t xml:space="preserve">DTAN: </t>
    </r>
    <r>
      <rPr>
        <sz val="11"/>
        <color theme="1"/>
        <rFont val="Arial Narrow"/>
        <family val="2"/>
      </rPr>
      <t>33.33%</t>
    </r>
  </si>
  <si>
    <r>
      <rPr>
        <b/>
        <sz val="11"/>
        <color theme="1"/>
        <rFont val="Arial Narrow"/>
        <family val="2"/>
      </rPr>
      <t xml:space="preserve">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recuados. Anexo: relacion de boletas utilizadas de enero a marzo.
Anexo1_rela_boletas_ ener_marzo.xlsx</t>
    </r>
  </si>
  <si>
    <r>
      <rPr>
        <b/>
        <sz val="11"/>
        <color theme="1"/>
        <rFont val="Arial Narrow"/>
        <family val="2"/>
      </rPr>
      <t>DTOR:</t>
    </r>
    <r>
      <rPr>
        <sz val="11"/>
        <color theme="1"/>
        <rFont val="Arial Narrow"/>
        <family val="2"/>
      </rPr>
      <t xml:space="preserve"> 33,33%</t>
    </r>
  </si>
  <si>
    <r>
      <rPr>
        <b/>
        <sz val="11"/>
        <color theme="1"/>
        <rFont val="Arial Narrow"/>
        <family val="2"/>
      </rPr>
      <t xml:space="preserve">DTPA: </t>
    </r>
    <r>
      <rPr>
        <sz val="11"/>
        <color theme="1"/>
        <rFont val="Arial Narrow"/>
        <family val="2"/>
      </rPr>
      <t>Las AP, diligencian el formato GRFN_FO_09, denominado "</t>
    </r>
    <r>
      <rPr>
        <i/>
        <sz val="11"/>
        <color theme="1"/>
        <rFont val="Arial Narrow"/>
        <family val="2"/>
      </rPr>
      <t>Formato de ingreso de visitantes y control de recaudo</t>
    </r>
    <r>
      <rPr>
        <sz val="11"/>
        <color theme="1"/>
        <rFont val="Arial Narrow"/>
        <family val="2"/>
      </rPr>
      <t>", permitiendo mensualmente a través una base de datos consolidada de boleteria  consumida y  disponible en las áreas protegidas PNN Gorgona y PNN Utría. Evidencia: 
-PNN Utria: Informe Ingreso de visitantes Ene 2023, Informe Ingreso de visitantes feb 2023 y grfn_fo_09_-ingreso-de-visitantes-y-control-de-recaudo_MARZO -2023
-PNN Gorgona:Control ingreso de visitantes ENE 2023 y Control ingreso de visitantes feb 2023
*NOTA: para el mes de Marzo el PNN Gorgona entro a cuarentena por lo tanto no hay ingreso de visitantes en el AP</t>
    </r>
  </si>
  <si>
    <r>
      <rPr>
        <b/>
        <sz val="11"/>
        <color theme="1"/>
        <rFont val="Arial Narrow"/>
        <family val="2"/>
      </rPr>
      <t>PNN Gorgona:</t>
    </r>
    <r>
      <rPr>
        <sz val="11"/>
        <color theme="1"/>
        <rFont val="Arial Narrow"/>
        <family val="2"/>
      </rPr>
      <t xml:space="preserve">.33,33%
</t>
    </r>
    <r>
      <rPr>
        <b/>
        <sz val="11"/>
        <color theme="1"/>
        <rFont val="Arial Narrow"/>
        <family val="2"/>
      </rPr>
      <t xml:space="preserve">PNN Utría: </t>
    </r>
    <r>
      <rPr>
        <sz val="11"/>
        <color theme="1"/>
        <rFont val="Arial Narrow"/>
        <family val="2"/>
      </rPr>
      <t>33,3%</t>
    </r>
  </si>
  <si>
    <r>
      <rPr>
        <b/>
        <sz val="11"/>
        <color theme="1"/>
        <rFont val="Arial Narrow"/>
        <family val="2"/>
      </rPr>
      <t>GGF:</t>
    </r>
    <r>
      <rPr>
        <sz val="11"/>
        <color theme="1"/>
        <rFont val="Arial Narrow"/>
        <family val="2"/>
      </rPr>
      <t xml:space="preserve"> 19/04/2023</t>
    </r>
  </si>
  <si>
    <r>
      <rPr>
        <b/>
        <sz val="11"/>
        <color theme="1"/>
        <rFont val="Arial Narrow"/>
        <family val="2"/>
      </rPr>
      <t xml:space="preserve">GGF: </t>
    </r>
    <r>
      <rPr>
        <sz val="11"/>
        <color theme="1"/>
        <rFont val="Arial Narrow"/>
        <family val="2"/>
      </rPr>
      <t xml:space="preserve"> N/A</t>
    </r>
  </si>
  <si>
    <r>
      <rPr>
        <b/>
        <sz val="11"/>
        <color theme="1"/>
        <rFont val="Arial Narrow"/>
        <family val="2"/>
      </rPr>
      <t>GGF</t>
    </r>
    <r>
      <rPr>
        <sz val="11"/>
        <color theme="1"/>
        <rFont val="Arial Narrow"/>
        <family val="2"/>
      </rPr>
      <t>: 19/04/2023</t>
    </r>
  </si>
  <si>
    <r>
      <rPr>
        <b/>
        <sz val="11"/>
        <color theme="1"/>
        <rFont val="Arial Narrow"/>
        <family val="2"/>
      </rPr>
      <t xml:space="preserve">GTIC: </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</si>
  <si>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Cuenta con un sistema de protección de aplicaciones Web que se monitorea  diariamente mitigando los riesgos asociados a estas. 
</t>
    </r>
    <r>
      <rPr>
        <b/>
        <sz val="11"/>
        <color rgb="FF000000"/>
        <rFont val="Arial Narrow"/>
        <family val="2"/>
      </rPr>
      <t>Anexo 1.</t>
    </r>
    <r>
      <rPr>
        <sz val="11"/>
        <color rgb="FF000000"/>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</si>
  <si>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Encuesta conflicto intereses GTIC-2023 (respuestas).</t>
    </r>
  </si>
  <si>
    <r>
      <rPr>
        <b/>
        <sz val="11"/>
        <color theme="1"/>
        <rFont val="Arial Narrow"/>
        <family val="2"/>
      </rPr>
      <t>GTIC:</t>
    </r>
    <r>
      <rPr>
        <sz val="11"/>
        <color theme="1"/>
        <rFont val="Arial Narrow"/>
        <family val="2"/>
      </rPr>
      <t xml:space="preserve"> 10/04/2023</t>
    </r>
  </si>
  <si>
    <r>
      <rPr>
        <b/>
        <sz val="11"/>
        <color theme="1"/>
        <rFont val="Arial Narrow"/>
        <family val="2"/>
      </rPr>
      <t xml:space="preserve">GTIC: </t>
    </r>
    <r>
      <rPr>
        <sz val="11"/>
        <color theme="1"/>
        <rFont val="Arial Narrow"/>
        <family val="2"/>
      </rPr>
      <t>10/04/2023</t>
    </r>
  </si>
  <si>
    <r>
      <rPr>
        <b/>
        <sz val="11"/>
        <color theme="1"/>
        <rFont val="Arial Narrow"/>
        <family val="2"/>
      </rPr>
      <t xml:space="preserve">GTIC: </t>
    </r>
    <r>
      <rPr>
        <sz val="11"/>
        <color theme="1"/>
        <rFont val="Arial Narrow"/>
        <family val="2"/>
      </rPr>
      <t xml:space="preserve"> 33%</t>
    </r>
  </si>
  <si>
    <r>
      <rPr>
        <b/>
        <sz val="11"/>
        <color theme="1"/>
        <rFont val="Arial Narrow"/>
        <family val="2"/>
      </rPr>
      <t>GTIC:</t>
    </r>
    <r>
      <rPr>
        <sz val="11"/>
        <color theme="1"/>
        <rFont val="Arial Narrow"/>
        <family val="2"/>
      </rPr>
      <t xml:space="preserve"> 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Correo - Importante diligenciar encuesta de Procedimiento Conflicto de Intereses-2023.</t>
    </r>
  </si>
  <si>
    <r>
      <rPr>
        <b/>
        <sz val="11"/>
        <rFont val="Arial Narrow"/>
        <family val="2"/>
      </rPr>
      <t>GPC:</t>
    </r>
    <r>
      <rPr>
        <sz val="11"/>
        <rFont val="Arial Narrow"/>
        <family val="2"/>
      </rPr>
      <t xml:space="preserve"> Para la gestión de documentos tramitados al primer trimestre de 2023 se finalizaron los trámites de 12.920 Documentos del Sistema de Gestión Documental, Así mismo se elaboró cronograma de plan de trabajo de archivo donde se establecieron y actualizaron las actividades a realizar en la vigencia 2023 y que de acuerdo con lo avanzado por las diferentes unidades administrativas se lleva un 28% aproximadamente, así mismo se han realizado campañas a través de flashes informativos sobre el manejo del Sistema de Gestión Documental orfeo, como también capacitaciones y sensibilizaciones del aplicativo.
Por otra parte, se realizó asistencia técnica con el archivo general en el manejo de la ventanilla única de correspondencia y el manejo del acuerdo 060 de 2000 manejo de comunicaciones oficiales.
También se ha adelantado la revisión y revisión del protocolo de gestión documental referente a la conservación y preservación de los documentos que pueden ser objeto de valoración para su conservación permanente en atención a la violación de los derechos humanos a través del conflicto armado del país, con el Centro Nacional de Memoria Histórica.
Por último, se ha adelantado la revisión y actualización de formatos del Proceso de Gestión Documental, así como la revisión e inclusión de un instructivo para la organización de historias laborales
</t>
    </r>
    <r>
      <rPr>
        <b/>
        <sz val="11"/>
        <rFont val="Arial Narrow"/>
        <family val="2"/>
      </rPr>
      <t>Anexo 1. Ponderado Nal- %avance-Gdtal-2023</t>
    </r>
  </si>
  <si>
    <t>Se realizó encuesta  encuesta de conocimiento al Grupo de Procesos Corporativos con el fin de realizar seguimiento al conocimiento y apropiación sobre los lineamientos estandarizados y documentados por la Entidad relacionados con conflicto de intereses.
Anexo1: Análisis de encuesta sobre el conocimiento y apropiación sobre los lineamientos relacionados con conflicto de intereses</t>
  </si>
  <si>
    <t>DTAO: 18/04/2023
DTOR: 18/04/2023
DTAM: 18/04/2023
DTAN: 18/04/2023
DTPA: 18/04/2023
DTCA: 18/04/2023</t>
  </si>
  <si>
    <r>
      <t xml:space="preserve">Se elaboró memorando 20234600001963 al Grupo de Gestión Humana para solicitar capacitación para la vigencia 2023.
</t>
    </r>
    <r>
      <rPr>
        <b/>
        <sz val="11"/>
        <color theme="1"/>
        <rFont val="Arial Narrow"/>
        <family val="2"/>
      </rPr>
      <t>Anexo 1: Memorando Solicitud Capacitación Código de Integridad.</t>
    </r>
  </si>
  <si>
    <r>
      <rPr>
        <b/>
        <sz val="11"/>
        <color theme="1"/>
        <rFont val="Arial Narrow"/>
        <family val="2"/>
      </rPr>
      <t xml:space="preserve">GPC: </t>
    </r>
    <r>
      <rPr>
        <sz val="11"/>
        <color theme="1"/>
        <rFont val="Arial Narrow"/>
        <family val="2"/>
      </rPr>
      <t>18/04/2023</t>
    </r>
  </si>
  <si>
    <r>
      <rPr>
        <b/>
        <sz val="11"/>
        <color theme="1"/>
        <rFont val="Arial Narrow"/>
        <family val="2"/>
      </rPr>
      <t xml:space="preserve">GPC: </t>
    </r>
    <r>
      <rPr>
        <sz val="11"/>
        <color theme="1"/>
        <rFont val="Arial Narrow"/>
        <family val="2"/>
      </rPr>
      <t>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intereses</t>
    </r>
  </si>
  <si>
    <r>
      <rPr>
        <b/>
        <sz val="11"/>
        <color theme="1"/>
        <rFont val="Arial Narrow"/>
        <family val="2"/>
      </rPr>
      <t xml:space="preserve">GPC: </t>
    </r>
    <r>
      <rPr>
        <sz val="11"/>
        <color theme="1"/>
        <rFont val="Arial Narrow"/>
        <family val="2"/>
      </rPr>
      <t>50%</t>
    </r>
  </si>
  <si>
    <r>
      <rPr>
        <b/>
        <sz val="11"/>
        <rFont val="Arial Narrow"/>
        <family val="2"/>
      </rPr>
      <t>OAJ</t>
    </r>
    <r>
      <rPr>
        <sz val="11"/>
        <rFont val="Arial Narrow"/>
        <family val="2"/>
      </rPr>
      <t>: 27/03/2023</t>
    </r>
  </si>
  <si>
    <t>La OAJ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</si>
  <si>
    <t>La OAJ realizó la respectiva encuesta de conocimiento del procedimiento Conflicto de Intereses, con el equipo de trabajo, a través de correo electrónico (evidencia en 1 archivo)</t>
  </si>
  <si>
    <r>
      <rPr>
        <b/>
        <sz val="11"/>
        <rFont val="Arial Narrow"/>
        <family val="2"/>
      </rPr>
      <t>OAJ:</t>
    </r>
    <r>
      <rPr>
        <sz val="11"/>
        <rFont val="Arial Narrow"/>
        <family val="2"/>
      </rPr>
      <t xml:space="preserve">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r>
  </si>
  <si>
    <r>
      <rPr>
        <b/>
        <sz val="11"/>
        <rFont val="Arial Narrow"/>
        <family val="2"/>
      </rPr>
      <t>OAJ:</t>
    </r>
    <r>
      <rPr>
        <sz val="11"/>
        <rFont val="Arial Narrow"/>
        <family val="2"/>
      </rPr>
      <t xml:space="preserve"> realizó la respectiva encuesta de conocimiento del procedimiento Conflicto de Intereses, con el equipo de trabajo, a través de correo electrónico (evidencia en 1 archivo)</t>
    </r>
  </si>
  <si>
    <t>OAJ: 27/03/2023</t>
  </si>
  <si>
    <r>
      <rPr>
        <b/>
        <sz val="10"/>
        <rFont val="Arial Narrow"/>
        <family val="2"/>
      </rPr>
      <t xml:space="preserve">GAU: </t>
    </r>
    <r>
      <rPr>
        <sz val="10"/>
        <rFont val="Arial Narrow"/>
        <family val="2"/>
      </rPr>
      <t xml:space="preserve">Se enviaron las alertas a las DT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 xml:space="preserve">Evidencias: </t>
    </r>
    <r>
      <rPr>
        <sz val="10"/>
        <rFont val="Arial Narrow"/>
        <family val="2"/>
      </rPr>
      <t xml:space="preserve">
ANEXO 1. FEBRERO
ANEXO 2. MARZO
ANEXO 3. ABRIL
</t>
    </r>
    <r>
      <rPr>
        <b/>
        <sz val="10"/>
        <rFont val="Arial Narrow"/>
        <family val="2"/>
      </rPr>
      <t xml:space="preserve">DTAO: </t>
    </r>
    <r>
      <rPr>
        <sz val="10"/>
        <rFont val="Arial Narrow"/>
        <family val="2"/>
      </rPr>
      <t xml:space="preserve">El  responsable asignado en la DTAO realizó la verificación de los vencimientos de PQRSD  y generó las alertas para  prevenir incumplimientos en los términos de ley para dar respuesta y se remitieron correos a las AP de recordatorios y tramites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DTPA</t>
    </r>
    <r>
      <rPr>
        <sz val="10"/>
        <rFont val="Arial Narrow"/>
        <family val="2"/>
      </rPr>
      <t xml:space="preserve">:Realizada la verificación de tiempos de respuesta, se remitieron alertas por correo electronico a los responsables con la finalidad de atender oportunamente lo requerido. Evidencias:CORREO ALERTA_RESPUESTA OPORTUNA PQRS_RADICADO 20237570000512_SANCIONATORIOS DTPA, VERIFICACION PQRS CONTROL No.2 RADICADOS ENERO Y FEBRERO - DTPA y CORREO ALERTA -  RESPUESTA OPORTUNA PQRS_RADICADO 20237570001012
</t>
    </r>
    <r>
      <rPr>
        <b/>
        <sz val="10"/>
        <rFont val="Arial Narrow"/>
        <family val="2"/>
      </rPr>
      <t xml:space="preserve">DTOR: </t>
    </r>
    <r>
      <rPr>
        <sz val="10"/>
        <rFont val="Arial Narrow"/>
        <family val="2"/>
      </rPr>
      <t xml:space="preserve">Durante el periodo de reporte se realizó el seguimiento a la matrz de pqrs, extraida del sistema de gestión documental orfeo, garantizando así respuesta oportuna de todas las peticiones allegadas a la Dirección Territorial Orinoquía. Así mismo, se realizaron envío a los jefes de áreas protegidas y equipos de trabajo, información relacionada con términos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DTAN:</t>
    </r>
    <r>
      <rPr>
        <sz val="10"/>
        <rFont val="Arial Narrow"/>
        <family val="2"/>
      </rPr>
      <t xml:space="preserve"> Se remitieron  alertas por correo electrónico para dar respuesta a derechos de petición de la DTAN en el PrImer cutrimestre de 2023. se adjunta 4 correos electronicos donde se envian a los responsables el estado de las PQR. Anexos: 1. SEGUIMIENTO DE PQR DTAN 07_02_2023.- 2. SEGUIMIENTO A PQR - 20 - 02-2023.-   3. Cierre de las PQRSD en el ORFEO 17 de marzo.- 4. Alerta para tramite de PQR DTAN
</t>
    </r>
    <r>
      <rPr>
        <b/>
        <sz val="10"/>
        <rFont val="Arial Narrow"/>
        <family val="2"/>
      </rPr>
      <t xml:space="preserve">DTAM: </t>
    </r>
    <r>
      <rPr>
        <sz val="10"/>
        <rFont val="Arial Narrow"/>
        <family val="2"/>
      </rPr>
      <t xml:space="preserve">Se generaron alertas mediante correo electrónico a las solicitudes radicadas, además de generar sensibilizacioens para los términos y definiciones a las solicitudes que se radican en la DTAM.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DTCA:</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t>
    </r>
    <r>
      <rPr>
        <b/>
        <sz val="10"/>
        <rFont val="Arial Narrow"/>
        <family val="2"/>
      </rPr>
      <t xml:space="preserve">EVIDENCIAS: </t>
    </r>
    <r>
      <rPr>
        <sz val="10"/>
        <rFont val="Arial Narrow"/>
        <family val="2"/>
      </rPr>
      <t>Anexos: 9 correos electrónicos</t>
    </r>
  </si>
  <si>
    <t>X DTAM
 X DTCA</t>
  </si>
  <si>
    <r>
      <rPr>
        <b/>
        <sz val="11"/>
        <color rgb="FF000000"/>
        <rFont val="Arial Narrow"/>
        <family val="2"/>
      </rPr>
      <t xml:space="preserve">GAU: </t>
    </r>
    <r>
      <rPr>
        <sz val="11"/>
        <color rgb="FF000000"/>
        <rFont val="Arial Narrow"/>
        <family val="2"/>
      </rPr>
      <t>De acuerdo el control se generaron las alertas a cada una de las DT y las dependencias de NC, teniendo en cuenta la matriz de seguimiento del ORFEO</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 xml:space="preserve">DTPA: </t>
    </r>
    <r>
      <rPr>
        <sz val="11"/>
        <color rgb="FF000000"/>
        <rFont val="Arial Narrow"/>
        <family val="2"/>
      </rPr>
      <t xml:space="preserve">No se requiere generar alerta considerando que se han venido efectuando las acciones de control dentro de las gestiones relizadas 
</t>
    </r>
    <r>
      <rPr>
        <b/>
        <sz val="11"/>
        <color rgb="FF000000"/>
        <rFont val="Arial Narrow"/>
        <family val="2"/>
      </rPr>
      <t xml:space="preserve"> DTOR:</t>
    </r>
    <r>
      <rPr>
        <sz val="11"/>
        <color rgb="FF000000"/>
        <rFont val="Arial Narrow"/>
        <family val="2"/>
      </rPr>
      <t xml:space="preserve">No se generan alertas ya que se esta ejecutando el control
</t>
    </r>
    <r>
      <rPr>
        <b/>
        <sz val="11"/>
        <color rgb="FF000000"/>
        <rFont val="Arial Narrow"/>
        <family val="2"/>
      </rPr>
      <t>DTAN:</t>
    </r>
    <r>
      <rPr>
        <sz val="11"/>
        <color rgb="FF000000"/>
        <rFont val="Arial Narrow"/>
        <family val="2"/>
      </rPr>
      <t xml:space="preserve"> No se generan alertas ya que se esta ejecutando el control, enviando alertas a las PQR que estan por vencer
</t>
    </r>
    <r>
      <rPr>
        <b/>
        <sz val="11"/>
        <color rgb="FF000000"/>
        <rFont val="Arial Narrow"/>
        <family val="2"/>
      </rPr>
      <t xml:space="preserve">DTCA: </t>
    </r>
    <r>
      <rPr>
        <sz val="11"/>
        <color rgb="FF000000"/>
        <rFont val="Arial Narrow"/>
        <family val="2"/>
      </rPr>
      <t>Se debe realizar mayor seguimiento a los procesos porque se presentaron varias respuestas extemporáneamente de pqr's</t>
    </r>
  </si>
  <si>
    <t>X DTAM
X GAU
X DTCA</t>
  </si>
  <si>
    <r>
      <rPr>
        <b/>
        <sz val="11"/>
        <color rgb="FF000000"/>
        <rFont val="Arial Narrow"/>
        <family val="2"/>
      </rPr>
      <t>GAU</t>
    </r>
    <r>
      <rPr>
        <sz val="11"/>
        <color rgb="FF000000"/>
        <rFont val="Arial Narrow"/>
        <family val="2"/>
      </rPr>
      <t xml:space="preserve">: De acuerdo al control se generaron las alertas a cada una de las DT y las dependencias de NC, teniendo las PQRSD que no tienen respuesta o se respondio fuera de los términos.
</t>
    </r>
    <r>
      <rPr>
        <b/>
        <sz val="11"/>
        <color rgb="FF000000"/>
        <rFont val="Arial Narrow"/>
        <family val="2"/>
      </rPr>
      <t>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</si>
  <si>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0"/>
        <rFont val="Arial Narrow"/>
        <family val="2"/>
      </rPr>
      <t xml:space="preserve">GAU: </t>
    </r>
    <r>
      <rPr>
        <sz val="10"/>
        <rFont val="Arial Narrow"/>
        <family val="2"/>
      </rPr>
      <t xml:space="preserve"> Desde el GAU se compartió la matriz de seguimiento PQRSD, donde las DT y GAU realizaron la verificación de los radicados para validar el cumplimiento con los criterios del cierre efectivo en el ORFEO.
</t>
    </r>
    <r>
      <rPr>
        <b/>
        <sz val="10"/>
        <rFont val="Arial Narrow"/>
        <family val="2"/>
      </rPr>
      <t xml:space="preserve">EVIDENCIA: </t>
    </r>
    <r>
      <rPr>
        <sz val="10"/>
        <rFont val="Arial Narrow"/>
        <family val="2"/>
      </rPr>
      <t xml:space="preserve">REVISIÓN CONTROL2 ITRIM DESCARG 4-4-23 (1)  
</t>
    </r>
    <r>
      <rPr>
        <b/>
        <sz val="10"/>
        <rFont val="Arial Narrow"/>
        <family val="2"/>
      </rPr>
      <t xml:space="preserve">
DTAO:</t>
    </r>
    <r>
      <rPr>
        <sz val="10"/>
        <rFont val="Arial Narrow"/>
        <family val="2"/>
      </rPr>
      <t xml:space="preserve"> El responsable asignado en la DTAO  quincenalmente verificó que la respuesta dada al peticionario cumpliera con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DTPA:</t>
    </r>
    <r>
      <rPr>
        <sz val="10"/>
        <rFont val="Arial Narrow"/>
        <family val="2"/>
      </rPr>
      <t xml:space="preserve"> Se verificó que las respuesta sean acordes a lo solicitado y entregadas en tiempo oportuno; haciendo seguimiento constante a la matriz de PQRS descaragada del ORFEO.</t>
    </r>
    <r>
      <rPr>
        <b/>
        <sz val="10"/>
        <rFont val="Arial Narrow"/>
        <family val="2"/>
      </rPr>
      <t xml:space="preserve"> 
Evidencias: </t>
    </r>
    <r>
      <rPr>
        <sz val="10"/>
        <rFont val="Arial Narrow"/>
        <family val="2"/>
      </rPr>
      <t xml:space="preserve">REVISIÓN CONTROL2 ITRIM DESCARG 4-4-23 (DTPA)
</t>
    </r>
    <r>
      <rPr>
        <b/>
        <sz val="10"/>
        <rFont val="Arial Narrow"/>
        <family val="2"/>
      </rPr>
      <t>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DTAN</t>
    </r>
    <r>
      <rPr>
        <sz val="10"/>
        <rFont val="Arial Narrow"/>
        <family val="2"/>
      </rPr>
      <t xml:space="preserve">: Se adjunta matriz de verificación de repuestas a PQR Enero a marzo de 2023, donde se verifican los tiempo de respuesta a las PQR a cargo de la DTAN y sus AP- Anexos: REVISIÓN CONTROL2 ITRIM DESCARG 4-4-23.-
</t>
    </r>
    <r>
      <rPr>
        <b/>
        <sz val="10"/>
        <rFont val="Arial Narrow"/>
        <family val="2"/>
      </rPr>
      <t>DTAM:</t>
    </r>
    <r>
      <rPr>
        <sz val="10"/>
        <rFont val="Arial Narrow"/>
        <family val="2"/>
      </rPr>
      <t xml:space="preserve">  Se hace segguimiento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2.1 solicitus ajuste soportes de respuesta radicado No.20235170011112
URL: https://drive.google.com/drive/u/0/folders/1TAk5Ssvu8jaMf1phkxmGuQH7vNqbBjOD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t>
    </r>
    <r>
      <rPr>
        <b/>
        <sz val="10"/>
        <rFont val="Arial Narrow"/>
        <family val="2"/>
      </rPr>
      <t>EVIDENCIAS:</t>
    </r>
    <r>
      <rPr>
        <sz val="10"/>
        <rFont val="Arial Narrow"/>
        <family val="2"/>
      </rPr>
      <t xml:space="preserve"> Anexo: Matriz de Seguimiento PQR's</t>
    </r>
  </si>
  <si>
    <r>
      <rPr>
        <b/>
        <sz val="11"/>
        <color rgb="FF000000"/>
        <rFont val="Arial Narrow"/>
        <family val="2"/>
      </rPr>
      <t>GAU:</t>
    </r>
    <r>
      <rPr>
        <sz val="11"/>
        <color rgb="FF000000"/>
        <rFont val="Arial Narrow"/>
        <family val="2"/>
      </rPr>
      <t xml:space="preserve"> La DTCA no cumplio con la verificación del control
</t>
    </r>
    <r>
      <rPr>
        <b/>
        <sz val="11"/>
        <color rgb="FF000000"/>
        <rFont val="Arial Narrow"/>
        <family val="2"/>
      </rPr>
      <t>DTAO:</t>
    </r>
    <r>
      <rPr>
        <sz val="11"/>
        <color rgb="FF000000"/>
        <rFont val="Arial Narrow"/>
        <family val="2"/>
      </rPr>
      <t>No se genera alerta ya que se cumple con la verificación.</t>
    </r>
    <r>
      <rPr>
        <b/>
        <sz val="11"/>
        <color rgb="FF000000"/>
        <rFont val="Arial Narrow"/>
        <family val="2"/>
      </rPr>
      <t xml:space="preserve">
DTAM:</t>
    </r>
    <r>
      <rPr>
        <sz val="11"/>
        <color rgb="FF000000"/>
        <rFont val="Arial Narrow"/>
        <family val="2"/>
      </rPr>
      <t xml:space="preserve"> Se solicita ajustar soportes de respuesta acorde a lineamientos:
Anexo 3 solicitud ajustes soportes de respuesta radicado No.20235170011112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t>
    </r>
    <r>
      <rPr>
        <b/>
        <sz val="11"/>
        <color rgb="FF000000"/>
        <rFont val="Arial Narrow"/>
        <family val="2"/>
      </rPr>
      <t>e</t>
    </r>
  </si>
  <si>
    <t xml:space="preserve">
X GAU
 XDTCA</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</si>
  <si>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DTAM: </t>
    </r>
    <r>
      <rPr>
        <sz val="11"/>
        <color rgb="FF000000"/>
        <rFont val="Arial Narrow"/>
        <family val="2"/>
      </rPr>
      <t xml:space="preserve">Los controles se aplican acorde a los criterios que establece el procedimiento y el líder del proceso para cierre efectivo del a respuesta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</si>
  <si>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1"/>
        <rFont val="Arial Narrow"/>
        <family val="2"/>
      </rPr>
      <t>GAU:</t>
    </r>
    <r>
      <rPr>
        <sz val="11"/>
        <rFont val="Arial Narrow"/>
        <family val="2"/>
      </rPr>
      <t xml:space="preserve"> Se realizó seguimiento de conocimiento y apropiación de lineamientos sobre confñicto de interés mediente una encuesta de conocimiento, la cual fue diliengiada de manera individula por cada uno de los integrantes del GAU. 
</t>
    </r>
    <r>
      <rPr>
        <b/>
        <sz val="11"/>
        <rFont val="Arial Narrow"/>
        <family val="2"/>
      </rPr>
      <t xml:space="preserve">EVIDENCIAS: 
</t>
    </r>
    <r>
      <rPr>
        <sz val="11"/>
        <rFont val="Arial Narrow"/>
        <family val="2"/>
      </rPr>
      <t>Evidencia encuesta conflicto de intereses.pdf
Encuesta de conflicto de interés - GAU (respuestas).xlsx</t>
    </r>
  </si>
  <si>
    <t xml:space="preserve">La encuesta arrojó como resultado apropiación del tema. </t>
  </si>
  <si>
    <t>X GAU</t>
  </si>
  <si>
    <t>No se evidenciaron dentro del personal del GAU posibles conflictos de intereses.</t>
  </si>
  <si>
    <t>GAU: 19/04/2023</t>
  </si>
  <si>
    <r>
      <t xml:space="preserve">GAU: </t>
    </r>
    <r>
      <rPr>
        <sz val="10"/>
        <rFont val="Arial Narrow"/>
        <family val="2"/>
      </rPr>
      <t xml:space="preserve">Se realizaron las sensibilizaciones programadas de acuerdo al cronograma y la disponibilidad de las DT y dependencias.
</t>
    </r>
    <r>
      <rPr>
        <b/>
        <sz val="10"/>
        <rFont val="Arial Narrow"/>
        <family val="2"/>
      </rPr>
      <t>EVIDENCIAS:</t>
    </r>
    <r>
      <rPr>
        <sz val="10"/>
        <rFont val="Arial Narrow"/>
        <family val="2"/>
      </rPr>
      <t xml:space="preserve">
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
</t>
    </r>
  </si>
  <si>
    <r>
      <t xml:space="preserve">GAU: Se realizaron reuniones con el GTIC para presentarle los requerimientos y ajustes necesarios en el ORFEO para el manejo de las PQRSD y la Ventanila Única.
</t>
    </r>
    <r>
      <rPr>
        <b/>
        <sz val="10"/>
        <rFont val="Arial Narrow"/>
        <family val="2"/>
      </rPr>
      <t xml:space="preserve">EVIDENCIAS: 
</t>
    </r>
    <r>
      <rPr>
        <sz val="10"/>
        <rFont val="Arial Narrow"/>
        <family val="2"/>
      </rPr>
      <t xml:space="preserve">Asistencia revisión ajuste ORFEO GTIC-GAU 29-03-2023
Listado de asistencia requerimientos VU 12-04-23
</t>
    </r>
  </si>
  <si>
    <r>
      <rPr>
        <b/>
        <sz val="11"/>
        <color theme="1"/>
        <rFont val="Arial Narrow"/>
        <family val="2"/>
      </rPr>
      <t xml:space="preserve">GAU: </t>
    </r>
    <r>
      <rPr>
        <sz val="11"/>
        <color theme="1"/>
        <rFont val="Arial Narrow"/>
        <family val="2"/>
      </rPr>
      <t>25%</t>
    </r>
  </si>
  <si>
    <r>
      <rPr>
        <b/>
        <sz val="11"/>
        <color theme="1"/>
        <rFont val="Arial Narrow"/>
        <family val="2"/>
      </rPr>
      <t xml:space="preserve">GAU: </t>
    </r>
    <r>
      <rPr>
        <sz val="11"/>
        <color theme="1"/>
        <rFont val="Arial Narrow"/>
        <family val="2"/>
      </rPr>
      <t>50%</t>
    </r>
  </si>
  <si>
    <r>
      <t xml:space="preserve">GAU: </t>
    </r>
    <r>
      <rPr>
        <sz val="10"/>
        <color theme="1"/>
        <rFont val="Arial Narrow"/>
        <family val="2"/>
      </rPr>
      <t xml:space="preserve">Se comparte vía correo electrónico al personal del GAU enlace de intranet que contiene información sobre conflicto de intereses para mitigar riesgos de corrupción.
</t>
    </r>
    <r>
      <rPr>
        <b/>
        <sz val="10"/>
        <color theme="1"/>
        <rFont val="Arial Narrow"/>
        <family val="2"/>
      </rPr>
      <t>EVIDENCIAS</t>
    </r>
    <r>
      <rPr>
        <sz val="10"/>
        <color theme="1"/>
        <rFont val="Arial Narrow"/>
        <family val="2"/>
      </rPr>
      <t>: Correo Acciones para mitigar riesgos de corrupción dentro de GAU</t>
    </r>
  </si>
  <si>
    <r>
      <rPr>
        <b/>
        <sz val="10"/>
        <rFont val="Arial Narrow"/>
        <family val="2"/>
      </rPr>
      <t xml:space="preserve">1. PNN Complejo volcánico Doña Juana: </t>
    </r>
    <r>
      <rPr>
        <sz val="10"/>
        <rFont val="Arial Narrow"/>
        <family val="2"/>
      </rPr>
      <t xml:space="preserve">se genera la programación Trimestral de recorridos de PVC. Evidencia: aamb_fo_25_programacion-trim_1_2023_recorridos_PVC_Dona_Juana_v_1
</t>
    </r>
    <r>
      <rPr>
        <b/>
        <sz val="10"/>
        <rFont val="Arial Narrow"/>
        <family val="2"/>
      </rPr>
      <t>2. PNN Cueva De Los Guacharos:</t>
    </r>
    <r>
      <rPr>
        <sz val="10"/>
        <rFont val="Arial Narrow"/>
        <family val="2"/>
      </rPr>
      <t xml:space="preserve"> El PNN Cueva de los Guácharos generó la programación de recorridos trimestrales de PVC. Evidencia: Anexo 1_ aamb_fo_25_programacion-trimestral-de-recorridos-de-prevencion-vigilancia-y-control
</t>
    </r>
    <r>
      <rPr>
        <b/>
        <sz val="10"/>
        <rFont val="Arial Narrow"/>
        <family val="2"/>
      </rPr>
      <t>3. PNN Las Hermosas:</t>
    </r>
    <r>
      <rPr>
        <sz val="10"/>
        <rFont val="Arial Narrow"/>
        <family val="2"/>
      </rPr>
      <t xml:space="preserve"> Se presenta programación para el periodo contemplado en el formato Institucional para tal fin. Evidencia: aamb_fo_25_programacion -tri- recorridos-   PVC_v_1_I_TRIM-2023
</t>
    </r>
    <r>
      <rPr>
        <b/>
        <sz val="10"/>
        <rFont val="Arial Narrow"/>
        <family val="2"/>
      </rPr>
      <t>4. PNN Las Orquídeas:</t>
    </r>
    <r>
      <rPr>
        <sz val="10"/>
        <rFont val="Arial Narrow"/>
        <family val="2"/>
      </rPr>
      <t xml:space="preserve"> Se realiza programación trimestral y se consigna en el formato aamb_fo_25 dispuesto por la Entidad. Evidencia: programacion_I_trimestre_recorridos_PVC
</t>
    </r>
    <r>
      <rPr>
        <b/>
        <sz val="10"/>
        <rFont val="Arial Narrow"/>
        <family val="2"/>
      </rPr>
      <t>5. PNN Los Nevados:</t>
    </r>
    <r>
      <rPr>
        <sz val="10"/>
        <rFont val="Arial Narrow"/>
        <family val="2"/>
      </rPr>
      <t xml:space="preserve"> Se realiza la programación de los recorridos de PVC en el formato AAMB_FO_25 para el primer trimestre del año 2023. Evidencia:  Programación recorridos PVC trimestre 1 - 2023
</t>
    </r>
    <r>
      <rPr>
        <b/>
        <sz val="10"/>
        <rFont val="Arial Narrow"/>
        <family val="2"/>
      </rPr>
      <t xml:space="preserve">6. PNN Nevado Del Huila: </t>
    </r>
    <r>
      <rPr>
        <sz val="10"/>
        <rFont val="Arial Narrow"/>
        <family val="2"/>
      </rPr>
      <t xml:space="preserve">Se generó programación de recorridos de PVC en formato diseñado para tal fin. Evidencia aamb_fo_25_programacion-trimestral-de-recorridos-de-prevencion-vigilancia-y-control
</t>
    </r>
    <r>
      <rPr>
        <b/>
        <sz val="10"/>
        <rFont val="Arial Narrow"/>
        <family val="2"/>
      </rPr>
      <t xml:space="preserve">7. PNN Puracé: </t>
    </r>
    <r>
      <rPr>
        <sz val="10"/>
        <rFont val="Arial Narrow"/>
        <family val="2"/>
      </rPr>
      <t xml:space="preserve">Se hace entrega de formato AAMB_FO_25 que comprende los recorridos programados para el primer trimestre del año 2023. Evidencia: aamb_fo_25_programacion-I trim 2023-PNN Puracé_
</t>
    </r>
    <r>
      <rPr>
        <b/>
        <sz val="10"/>
        <rFont val="Arial Narrow"/>
        <family val="2"/>
      </rPr>
      <t>8. PNN Selva De Florencia:</t>
    </r>
    <r>
      <rPr>
        <sz val="10"/>
        <rFont val="Arial Narrow"/>
        <family val="2"/>
      </rPr>
      <t xml:space="preserve"> Se realiza programación trimestral y se consigna en el formato dispuesto por la Entidad. Evidencia: pSFL_2022-Trimestre1_ProgramacionFormato25.
</t>
    </r>
    <r>
      <rPr>
        <b/>
        <sz val="10"/>
        <rFont val="Arial Narrow"/>
        <family val="2"/>
      </rPr>
      <t xml:space="preserve">9. PNN Tatamá: </t>
    </r>
    <r>
      <rPr>
        <sz val="10"/>
        <rFont val="Arial Narrow"/>
        <family val="2"/>
      </rPr>
      <t xml:space="preserve">Se realiza programación trimestral y se consigna en el formato dispuesto por la Entidad. Evidencia: aamb_fo_25_-ejecucion-TI
</t>
    </r>
    <r>
      <rPr>
        <b/>
        <sz val="10"/>
        <rFont val="Arial Narrow"/>
        <family val="2"/>
      </rPr>
      <t>10. SFF Galeras:</t>
    </r>
    <r>
      <rPr>
        <sz val="10"/>
        <rFont val="Arial Narrow"/>
        <family val="2"/>
      </rPr>
      <t xml:space="preserve"> El AP cuenta con el consolidado de los recorridos de PVC programados, los cuales se encuentran registrados en el FO_25. Evidencia: Anexo 1_FO_25_Recorridos programados.
</t>
    </r>
    <r>
      <rPr>
        <b/>
        <sz val="10"/>
        <rFont val="Arial Narrow"/>
        <family val="2"/>
      </rPr>
      <t>11. SFF Isla De La Corota</t>
    </r>
    <r>
      <rPr>
        <sz val="10"/>
        <rFont val="Arial Narrow"/>
        <family val="2"/>
      </rPr>
      <t xml:space="preserve">: El AP cuenta con la programación de los recorridos de PVC. Evidencia:  1. aamb_fo_25_programacion-trimestral-de-recorridos-de-prevencion-vigilancia-y-control_v_1
</t>
    </r>
    <r>
      <rPr>
        <b/>
        <sz val="10"/>
        <rFont val="Arial Narrow"/>
        <family val="2"/>
      </rPr>
      <t xml:space="preserve">12. SFF Otún Quimbaya: </t>
    </r>
    <r>
      <rPr>
        <sz val="10"/>
        <rFont val="Arial Narrow"/>
        <family val="2"/>
      </rPr>
      <t xml:space="preserve">Durante el primer trimestre del 2023 se programaron un total de 33 recorridos de PVC. Evidencia: Anexo 1, Formato Programación recorridos de PVC
</t>
    </r>
  </si>
  <si>
    <r>
      <rPr>
        <b/>
        <sz val="11"/>
        <rFont val="Arial Narrow"/>
        <family val="2"/>
      </rPr>
      <t>DIRECCION TERRITORIAL ANDES OCCIDENTALES</t>
    </r>
    <r>
      <rPr>
        <sz val="11"/>
        <rFont val="Arial Narrow"/>
        <family val="2"/>
      </rPr>
      <t xml:space="preserve">: Una vez el grupo de procesos corportaivos hace envio del Plan de Trabajo para la vigencia 2023,  mediante orfeo </t>
    </r>
    <r>
      <rPr>
        <b/>
        <sz val="11"/>
        <rFont val="Arial Narrow"/>
        <family val="2"/>
      </rPr>
      <t>20234600001513</t>
    </r>
    <r>
      <rPr>
        <sz val="11"/>
        <rFont val="Arial Narrow"/>
        <family val="2"/>
      </rPr>
      <t xml:space="preserve">,se procede con la elaboración del diagnostico de la DTAO y AP y se establecen las actividades de administración manejo y  conservación de archivos a desarrollar durante toda la vigencia 2023 .
Se definirá de manera concertada con las AP el cronograma para el proceso de transferencias e inventarios documentales durante la vigencia 2023. 
</t>
    </r>
    <r>
      <rPr>
        <b/>
        <sz val="11"/>
        <rFont val="Arial Narrow"/>
        <family val="2"/>
      </rPr>
      <t>Evidencia:</t>
    </r>
    <r>
      <rPr>
        <sz val="11"/>
        <rFont val="Arial Narrow"/>
        <family val="2"/>
      </rPr>
      <t xml:space="preserve"> Orfeo 20236090000043_Reporte 1 trim PT Gdtal
Avance 1 trim 2023 Plan de Trabajo Gestión Dctal DTAO
</t>
    </r>
    <r>
      <rPr>
        <b/>
        <sz val="11"/>
        <rFont val="Arial Narrow"/>
        <family val="2"/>
      </rPr>
      <t>DIRECCIÓN TERRITORIAL ORINOQUIA</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1"/>
        <rFont val="Arial Narrow"/>
        <family val="2"/>
      </rPr>
      <t>MEMO 20237010007643</t>
    </r>
    <r>
      <rPr>
        <sz val="11"/>
        <rFont val="Arial Narrow"/>
        <family val="2"/>
      </rPr>
      <t xml:space="preserve">. 
Anexo_1_Informe_segu_impl_SGD_mar; 
Anexo_1.1_sensibilizaciones; 
Anexo_1.2_organizacion_HL; 
Anexo_1.3_inv_doc_gestión; 
Anexo_1.4_inventario_doc_central; 
Anexo_1.5_expedientes_virtuales
</t>
    </r>
    <r>
      <rPr>
        <b/>
        <sz val="11"/>
        <rFont val="Arial Narrow"/>
        <family val="2"/>
      </rPr>
      <t>DIRECCIÓN TERRITORIAL AMAZONIA</t>
    </r>
    <r>
      <rPr>
        <sz val="11"/>
        <rFont val="Arial Narrow"/>
        <family val="2"/>
      </rPr>
      <t xml:space="preserve">: Para este periodo se remite el plan de trabajo al grupo de procesos corporativos  por correo electronico </t>
    </r>
    <r>
      <rPr>
        <b/>
        <sz val="11"/>
        <rFont val="Arial Narrow"/>
        <family val="2"/>
      </rPr>
      <t>20235000004673</t>
    </r>
    <r>
      <rPr>
        <sz val="11"/>
        <rFont val="Arial Narrow"/>
        <family val="2"/>
      </rPr>
      <t xml:space="preserve">.
ANEXO 2 CORREO - ENVIO PLAN DE TRABAJO DTAM - MARZO 2023
URL: https://drive.google.com/drive/u/0/folders/1W5V9SF2mM0vDxsWc4wyvlxoGkyxyyfns
</t>
    </r>
    <r>
      <rPr>
        <b/>
        <sz val="11"/>
        <rFont val="Arial Narrow"/>
        <family val="2"/>
      </rPr>
      <t>DIRECCIÓN TERRITORIAN ANDES NORORIENTALES</t>
    </r>
    <r>
      <rPr>
        <sz val="11"/>
        <rFont val="Arial Narrow"/>
        <family val="2"/>
      </rPr>
      <t xml:space="preserve">: </t>
    </r>
    <r>
      <rPr>
        <b/>
        <sz val="11"/>
        <rFont val="Arial Narrow"/>
        <family val="2"/>
      </rPr>
      <t xml:space="preserve">20235510001303 </t>
    </r>
    <r>
      <rPr>
        <sz val="11"/>
        <rFont val="Arial Narrow"/>
        <family val="2"/>
      </rPr>
      <t xml:space="preserve">Se envia el avance correspondiente al primer cuatrimestre de 2023 que corresponde al  20.83%  Se adjunta como evidencia el plan de trabajo y el memorando con el que fue enviado a la oficicina de proceos corporativos  con el porcentaje del plan de trabajo ejecutado  a la fecha del reprote a riesgos: ANEXOS: PLAN DE TRABAJO ARCHIVO VIGENCIA 2023,- PLAN DE TRABAJO ARCHIVO 2023 - DTAN
</t>
    </r>
    <r>
      <rPr>
        <b/>
        <sz val="11"/>
        <rFont val="Arial Narrow"/>
        <family val="2"/>
      </rPr>
      <t>DIRECCIÓN TERRITORIAL PACÍFICO:</t>
    </r>
    <r>
      <rPr>
        <sz val="11"/>
        <rFont val="Arial Narrow"/>
        <family val="2"/>
      </rPr>
      <t xml:space="preserve"> </t>
    </r>
    <r>
      <rPr>
        <b/>
        <sz val="11"/>
        <rFont val="Arial Narrow"/>
        <family val="2"/>
      </rPr>
      <t>20237500008033</t>
    </r>
    <r>
      <rPr>
        <sz val="11"/>
        <rFont val="Arial Narrow"/>
        <family val="2"/>
      </rPr>
      <t>remitio plan de trabajo con el seguimiento del primer trimestre de la vigencia adjuntado los soportes correspondientes. Evidencia: Memorando - Plan de trabajo DTPA y Evidencias Enero - Marzo - 2023</t>
    </r>
    <r>
      <rPr>
        <b/>
        <sz val="11"/>
        <rFont val="Arial Narrow"/>
        <family val="2"/>
      </rPr>
      <t xml:space="preserve">
DIRECCIÓN TERRITORIAL CARIBE: </t>
    </r>
    <r>
      <rPr>
        <sz val="11"/>
        <rFont val="Arial Narrow"/>
        <family val="2"/>
      </rPr>
      <t>Se incluyeron los avances realizados para el primer trimestre en el plan de trabajo de Gestión Documental.
https://drive.google.com/drive/u/1/folders/1GiRln20YOwtNk030apJY4hJsTaxPw-YQ</t>
    </r>
  </si>
  <si>
    <r>
      <rPr>
        <b/>
        <sz val="11"/>
        <rFont val="Arial Narrow"/>
        <family val="2"/>
      </rPr>
      <t>GCI:</t>
    </r>
    <r>
      <rPr>
        <sz val="11"/>
        <rFont val="Arial Narrow"/>
        <family val="2"/>
      </rPr>
      <t xml:space="preserve"> Para el primer cuatrimestre 2023 se presentó ante la Agencia Nacional de Defensa Jurídica del Estado (ANDJE)  el  informe del Sistema Único de Gestión de Información Litigiosa del Estado- EKOGUI, el cual se reportó el 9 de marzo de 2023.
</t>
    </r>
    <r>
      <rPr>
        <b/>
        <sz val="11"/>
        <rFont val="Arial Narrow"/>
        <family val="2"/>
      </rPr>
      <t xml:space="preserve">Evidencia: </t>
    </r>
    <r>
      <rPr>
        <sz val="11"/>
        <rFont val="Arial Narrow"/>
        <family val="2"/>
      </rPr>
      <t xml:space="preserve">
Informe final seguimiento EKOGUI segundo semestre 2022
Oficio 20231200049001- Agencia Nacional de Defensa Jurídica del Estado 
</t>
    </r>
  </si>
  <si>
    <r>
      <rPr>
        <b/>
        <sz val="10"/>
        <rFont val="Arial Narrow"/>
        <family val="2"/>
      </rPr>
      <t>GCI:</t>
    </r>
    <r>
      <rPr>
        <sz val="10"/>
        <rFont val="Arial Narrow"/>
        <family val="2"/>
      </rPr>
      <t xml:space="preserve"> Para el primer cuatrimestre, la Coordinadora realizó los seguimientos mensuales para los meses de enero, febrero y marzo, verificando la transmisión semestral del plan de mejoramiento, a través del aplicativo SIRECI. Evaluación de la efectividad del plan de mejoramiento institucional, publicación del informe del PAAC, publicación del informe final del Sistema Control Interno. Transmision de la cuenta anual consolidada de FONAM y Nación y Programación del Comité Institucional de Coordinación de Control Interno.
</t>
    </r>
    <r>
      <rPr>
        <b/>
        <sz val="10"/>
        <rFont val="Arial Narrow"/>
        <family val="2"/>
      </rPr>
      <t>Evidencia:</t>
    </r>
    <r>
      <rPr>
        <sz val="10"/>
        <rFont val="Arial Narrow"/>
        <family val="2"/>
      </rPr>
      <t xml:space="preserve"> Actas de seguimiento No 1 del 24 de enero de 2023 y listado de asistencia.
Acta N° 2 del 28 de febrero de 2023 y listado de asistencia.
Acta N° 3 del 31 de marzo de 2023 y listado de asistencia.
https://drive.google.com/drive/folders/1jojMY2fENvXeMkABNhhsyPs2fVD_8k6m?usp=sharing</t>
    </r>
  </si>
  <si>
    <r>
      <rPr>
        <b/>
        <sz val="10"/>
        <rFont val="Arial Narrow"/>
        <family val="2"/>
      </rPr>
      <t xml:space="preserve">GGCI: </t>
    </r>
    <r>
      <rPr>
        <sz val="10"/>
        <rFont val="Arial Narrow"/>
        <family val="2"/>
      </rPr>
      <t xml:space="preserve">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t>
    </r>
    <r>
      <rPr>
        <b/>
        <sz val="10"/>
        <rFont val="Arial Narrow"/>
        <family val="2"/>
      </rPr>
      <t xml:space="preserve">
Anexo1_Seguimiento cuentas 2023
</t>
    </r>
    <r>
      <rPr>
        <sz val="10"/>
        <rFont val="Arial Narrow"/>
        <family val="2"/>
      </rPr>
      <t xml:space="preserve">https://drive.google.com/drive/folders/1Tu5MixLve-u2WbLHVzu_VUiRsku208Cj
</t>
    </r>
    <r>
      <rPr>
        <b/>
        <sz val="10"/>
        <rFont val="Arial Narrow"/>
        <family val="2"/>
      </rPr>
      <t>Anexo2_MuestraCargueEvidenciasSECOP_II</t>
    </r>
    <r>
      <rPr>
        <sz val="10"/>
        <rFont val="Arial Narrow"/>
        <family val="2"/>
      </rPr>
      <t xml:space="preserve">
https://drive.google.com/drive/folders/1Tu5MixLve-u2WbLHVzu_VUiRsku208Cj
</t>
    </r>
    <r>
      <rPr>
        <b/>
        <sz val="10"/>
        <rFont val="Arial Narrow"/>
        <family val="2"/>
      </rPr>
      <t xml:space="preserve">Nota: </t>
    </r>
    <r>
      <rPr>
        <sz val="10"/>
        <rFont val="Arial Narrow"/>
        <family val="2"/>
      </rPr>
      <t>se sube una muestra de evidencias cargadas en el SECOP II dada la cantidad de contratistas en el GGCI</t>
    </r>
  </si>
  <si>
    <r>
      <rPr>
        <b/>
        <sz val="10"/>
        <rFont val="Arial Narrow"/>
        <family val="2"/>
      </rPr>
      <t>GGF:</t>
    </r>
    <r>
      <rPr>
        <sz val="10"/>
        <rFont val="Arial Narrow"/>
        <family val="2"/>
      </rPr>
      <t xml:space="preserve"> Para la vigencia 2023 se remitió vía correo electrónico del cronograma anual contable y formulación del plan de control interno contable con diseño de formatos para seguimiento a cumplimiento, calidad de la información contable y temas de depuración de Nivel Central y DTS.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formato de cumplimiento de plazos e Informe de seguimiento de Plan de Control Interno Contable, el cual es base y soporte para el análisis de riesgos contables de la entidad.
Por tanto no se programa esta actividadad para el presente corte. 
Nota: Al encontrarse el proceso bajo cierre contable, no se programa la presentación de evidencias para este trimestre. </t>
    </r>
  </si>
  <si>
    <r>
      <rPr>
        <b/>
        <sz val="10"/>
        <rFont val="Arial Narrow"/>
        <family val="2"/>
      </rPr>
      <t xml:space="preserve">SFNA: </t>
    </r>
    <r>
      <rPr>
        <sz val="10"/>
        <rFont val="Arial Narrow"/>
        <family val="2"/>
      </rPr>
      <t>El avance descriptivo no se evidencia, ni se anexan soportes.</t>
    </r>
  </si>
  <si>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3Los soportes anexados no corresponden a las evidencias programadas, sin embargo, se reportan avances en la descripción.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</si>
  <si>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 xml:space="preserve">DTAN: Las Áreas protegidas de la DTAN programan los recorridos de PVC soportados en el formato: aamb_fo_25_programacion-trimestral-de-recorridos-de-prevencion-vigilancia-y-control. 
ANEXOS: 
SFF Iguaque: Programación_Recorridos_Igua_1T_2023
PNN Tama: Programación_Recorridos_Tam_1T
PNN Yariguies: Programación_Recorridos_SYA_1T 
PNN Pisba:  Programación_Recorridos_Pis_1T 
PNNCocuy: Programación_recorridos_Coc_1T  
PNN Catatumbo: Programción_Recorridos_Cat_1T.
SFF Guanenta: Programación_recorridos_Gua_1T
AUN Estorques: No aporta ejecución de las acciones, no aporta evidencia.  </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</si>
  <si>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</si>
  <si>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informa acciones externas que no permiten ejecutar lo programado.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</si>
  <si>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r>
      <rPr>
        <b/>
        <sz val="10"/>
        <rFont val="Arial Narrow"/>
        <family val="2"/>
      </rPr>
      <t xml:space="preserve">1. PNN Complejo volcánico Doña Juana: </t>
    </r>
    <r>
      <rPr>
        <sz val="10"/>
        <rFont val="Arial Narrow"/>
        <family val="2"/>
      </rPr>
      <t>se viene implementando su protocolo y envió la información en diciembre a la DTAO y a su vez fue remitida al nivel central donde se realiza la verificación de la información., Evidencias:  aamb-fo-30-PNN CVDJC primer trimestre, Pantallazo correo- Envió Informe trimestral PVC y PVC_Plantilla_Informe_Nuevo_Modelo_Datos_000003</t>
    </r>
    <r>
      <rPr>
        <b/>
        <sz val="10"/>
        <rFont val="Arial Narrow"/>
        <family val="2"/>
      </rPr>
      <t xml:space="preserve">
2. PNN Cueva De Los Guacharos: </t>
    </r>
    <r>
      <rPr>
        <sz val="10"/>
        <rFont val="Arial Narrow"/>
        <family val="2"/>
      </rPr>
      <t xml:space="preserve">El Área protegida presenta el informe anual de PVC del año 2021 al año 2022, que corresponde al año 2 de implementación y que contiene recorridos, presiones y acciones, entre otros. Evidencia: Anexo 1_INnforme Anual  PVC 2021-2022 y Email_ envio informe PVC PNN Cueva de los Guácharos
</t>
    </r>
    <r>
      <rPr>
        <b/>
        <sz val="10"/>
        <rFont val="Arial Narrow"/>
        <family val="2"/>
      </rPr>
      <t xml:space="preserve">3. PNN Las Hermosas: </t>
    </r>
    <r>
      <rPr>
        <sz val="10"/>
        <rFont val="Arial Narrow"/>
        <family val="2"/>
      </rPr>
      <t xml:space="preserve">En el siguiente cuatrimestre se presentará el soporte de envió vía correo electrónico u ORFEO del Plan de Implementación de PVC del PNN Las Hermosas a la DTAO, toda vez que actualmente el AP se encuentra en estado de formulación del Plan de implementación, la fecha en la cual se hará envío a la DT para revisión es el próximo 03/05/2023. Evidencia: avance en documento en proceso de formulación "PROTOCOLO_PVC_PNN_LAS_HERMOSAS_EN_FORMULACION_V2"  
</t>
    </r>
    <r>
      <rPr>
        <b/>
        <sz val="10"/>
        <rFont val="Arial Narrow"/>
        <family val="2"/>
      </rPr>
      <t xml:space="preserve">4. PNN Las Orquídeas: </t>
    </r>
    <r>
      <rPr>
        <sz val="10"/>
        <rFont val="Arial Narrow"/>
        <family val="2"/>
      </rPr>
      <t xml:space="preserve">En noviembre de 2022 se actualiza el protocolo de PVC el cual fue remitido al nivel central y fue devuelto para ajustes el día 23 de enero de 2023. Evidencias: Informe_implementación_Protoloco_PVC_PNNO_2022, 120226220001103_00004_Orfeo_ajustes_NC, 120226220001103_00001_Orfeo_envío_AP. Se anexan evidencia de la vigencia anterior con el objetivo de presentar la trazabilidad.
</t>
    </r>
    <r>
      <rPr>
        <b/>
        <sz val="10"/>
        <rFont val="Arial Narrow"/>
        <family val="2"/>
      </rPr>
      <t>5. PNN Los Nevados:</t>
    </r>
    <r>
      <rPr>
        <sz val="10"/>
        <rFont val="Arial Narrow"/>
        <family val="2"/>
      </rPr>
      <t xml:space="preserve"> Se cuenta con un Protocolo de Prevención, Vigilancia y Control el cual cuenta con Concepto de Viabilidad Técnica notificado a través del memorando 20192000006493 del 05-11-2019. Este protocolo se encuentra en etapa de implementación, generando informe anual de los resultados de la implementación. El último reporte generado corresponde al periodo Noviembre 17 de 2021 – noviembre 16 de 2022, remitido con memorando 20226200004603 del 13-12-2022. Evidencia:_ N/A
</t>
    </r>
    <r>
      <rPr>
        <b/>
        <sz val="10"/>
        <rFont val="Arial Narrow"/>
        <family val="2"/>
      </rPr>
      <t xml:space="preserve">6. PNN Nevado Del Huila: </t>
    </r>
    <r>
      <rPr>
        <sz val="10"/>
        <rFont val="Arial Narrow"/>
        <family val="2"/>
      </rPr>
      <t xml:space="preserve">El equipo de trabajo asociado a PVC, realizó recorridos de Prevención, Vigilancia y Control, muchos asociados a las visitas a predios con los que se firmaron acuerdos y que tienen presiones antrópicas, posteriormente generó el informe trimestral. Se realiza el envío del Informe de Implementación del Protocolo a la DTAO. Evidencia : PANTALLAZO ENVIO ORFEO PROTOCOLO PVC PNN NEVADO DEL HUILA y Protocolo de Prevención, Vigilancia y Control - Parque Nacional Natural Nevado del Huila.
</t>
    </r>
    <r>
      <rPr>
        <b/>
        <sz val="10"/>
        <rFont val="Arial Narrow"/>
        <family val="2"/>
      </rPr>
      <t>7. PNN Puracé:</t>
    </r>
    <r>
      <rPr>
        <sz val="10"/>
        <rFont val="Arial Narrow"/>
        <family val="2"/>
      </rPr>
      <t xml:space="preserve">  El informe de implementación del Protocolo de PVC correspondiente para el segundo año (2022) fue remitido a la líder de monitoreo e Investigación de la DTAO  el día 1ro de noviembre de 2022 para su revisión y trámite de aprobación.Se anexan evidencias de la vigencia anterior, dado que no se han generado avances en el tema, lo anterior debido a que el periodo a reportar en el presente cuatrimestre es de enero a abril – 2023. Evidencia: Print envío Informe implementación Protocolo PVC 2022_ 1 nov 2022
</t>
    </r>
    <r>
      <rPr>
        <b/>
        <sz val="10"/>
        <rFont val="Arial Narrow"/>
        <family val="2"/>
      </rPr>
      <t xml:space="preserve">8. PNN Selva De Florencia: </t>
    </r>
    <r>
      <rPr>
        <sz val="10"/>
        <rFont val="Arial Narrow"/>
        <family val="2"/>
      </rPr>
      <t xml:space="preserve"> Se realiza el envío del Informe de Implementación del Protocolo a la DTAO.El protocolo se encuentra en implementación desde el año 2020. El informe anual de su implementación se realizará en el tercer trimestre del año  Evidencia: Protocolo_PVC_pSFL-20200717_Aprobado
</t>
    </r>
    <r>
      <rPr>
        <b/>
        <sz val="10"/>
        <rFont val="Arial Narrow"/>
        <family val="2"/>
      </rPr>
      <t>9. PNN Tatamá:</t>
    </r>
    <r>
      <rPr>
        <sz val="10"/>
        <rFont val="Arial Narrow"/>
        <family val="2"/>
      </rPr>
      <t xml:space="preserve"> El informe de implementación del protocolo de PVC se presenta con periodicidad semestral, razón por la cual en este informe no se anexa copia de este. Evidencia: N/A
</t>
    </r>
    <r>
      <rPr>
        <b/>
        <sz val="10"/>
        <rFont val="Arial Narrow"/>
        <family val="2"/>
      </rPr>
      <t>10. SFF Galeras:</t>
    </r>
    <r>
      <rPr>
        <sz val="10"/>
        <rFont val="Arial Narrow"/>
        <family val="2"/>
      </rPr>
      <t xml:space="preserve"> El informe anual se entregó en el año 2022 y tiene una vigencia hasta el mes de octubre, por tal motivo para el tercer cuatrimestre se presentará la información correspondiente del informe anual a ejecutar.. Evidencia: N/A</t>
    </r>
    <r>
      <rPr>
        <b/>
        <sz val="10"/>
        <rFont val="Arial Narrow"/>
        <family val="2"/>
      </rPr>
      <t xml:space="preserve">
11. SFF Isla De La Corota: </t>
    </r>
    <r>
      <rPr>
        <sz val="10"/>
        <rFont val="Arial Narrow"/>
        <family val="2"/>
      </rPr>
      <t xml:space="preserve">SF Isla De La Corota: Se realiza informe anual de seguimiento al protocolo de PV y C para la vigencia 2022, donde se reportan los recorrido realizados y las presiones observadas. En lo relacionado a especie invasora Crocosmia x crocosmiflora, se vienen adelantando las acciones de erradicación manual. Para el año 2022 se logró erradicar 1508 kilogramos de material vegetal los cuales fueron compostados. Paralelo a esta actividad se realiza manejo del vivero para reproducción de especies nativas del área protegida como estrategia para manejo posterior de áreas inter-venidas. Evidencia:1. Informe anual seguimiento protocolo PV y C-2022, MEMORANDO ENVIO PLAN DE IMPLEMENTACIÓN SFIC y PANTALLAZO ENVIO PLAN DE IMPLEMENTACIÓN SFIC.
</t>
    </r>
    <r>
      <rPr>
        <b/>
        <sz val="10"/>
        <rFont val="Arial Narrow"/>
        <family val="2"/>
      </rPr>
      <t>12. SFF Otún Quimbaya:</t>
    </r>
    <r>
      <rPr>
        <sz val="10"/>
        <rFont val="Arial Narrow"/>
        <family val="2"/>
      </rPr>
      <t xml:space="preserve"> El SFF Otún Quimbaya cuenta con el protocolo aprobado de PVC, el informe de implementación del 2022 se encuentra en ajustes por requerimientos realizados y el informe de implementación correspondiente al 2023 tiene fecha de corte en el mes de Mayo a cargo del líder de PVC en el AP. No se anexan evidencias
Las evidencias se encuentran en el siguiente enlace de drive:
https://drive.google.com/drive/folders/1j-7jWSRRle8GcWsWs8W5fza7H7tcf-b4?usp=sharing</t>
    </r>
  </si>
  <si>
    <t>no aplica</t>
  </si>
  <si>
    <r>
      <rPr>
        <b/>
        <sz val="10"/>
        <color theme="1"/>
        <rFont val="Arial Narrow"/>
        <family val="2"/>
      </rPr>
      <t xml:space="preserve">GGH: </t>
    </r>
    <r>
      <rPr>
        <sz val="10"/>
        <color theme="1"/>
        <rFont val="Arial Narrow"/>
        <family val="2"/>
      </rPr>
      <t>Se generó el informe de actividades relacionado con capacitación donde se evidencia las actividades adelantadas.
LINK - https://drive.google.com/drive/folders/1RqXU_3oPI9i-pb71t46qE3y1jz3yCU27</t>
    </r>
  </si>
  <si>
    <r>
      <rPr>
        <b/>
        <sz val="10"/>
        <color theme="1"/>
        <rFont val="Arial Narrow"/>
        <family val="2"/>
      </rPr>
      <t xml:space="preserve">GGH: </t>
    </r>
    <r>
      <rPr>
        <sz val="10"/>
        <color theme="1"/>
        <rFont val="Arial Narrow"/>
        <family val="2"/>
      </rPr>
      <t>Se genero una estrategia de implementar un cronograma de capacitaciones conforme a las necesidades identificadas de la entidad. 
LINK:  https://drive.google.com/drive/folders/1YalEhIrPlC34JW1n6yHP1OrtapQufTjH</t>
    </r>
  </si>
  <si>
    <r>
      <rPr>
        <b/>
        <sz val="10"/>
        <color theme="1"/>
        <rFont val="Arial Narrow"/>
        <family val="2"/>
      </rPr>
      <t xml:space="preserve">GGH: </t>
    </r>
    <r>
      <rPr>
        <sz val="10"/>
        <color theme="1"/>
        <rFont val="Arial Narrow"/>
        <family val="2"/>
      </rPr>
      <t xml:space="preserve">Para este cuatrimestre se reportan las actividades programas conforme a lo propuesto motivo por el cual no se presenta evidencia. </t>
    </r>
  </si>
  <si>
    <r>
      <rPr>
        <b/>
        <sz val="10"/>
        <rFont val="Arial Narrow"/>
        <family val="2"/>
      </rPr>
      <t xml:space="preserve">OAP: </t>
    </r>
    <r>
      <rPr>
        <sz val="10"/>
        <rFont val="Arial Narrow"/>
        <family val="2"/>
      </rPr>
      <t xml:space="preserve">Se realiza seguimiento a proyectos de cooperación en ejecución como parte de los puntos de control del Procedimiento de formulación, gestión y seguimiento de los proyectos de cooperació, mediante la realización de reuniones con las personas designadas por cada dirección territorial y/o nivel de gestión de PNNC para revisar los proyectos que actualmente se encuentran en estado de ejecución  y su registro debidamente diligenciado en la matriz de cooperación o para solicitar su actualización.
</t>
    </r>
    <r>
      <rPr>
        <b/>
        <sz val="10"/>
        <rFont val="Arial Narrow"/>
        <family val="2"/>
      </rPr>
      <t xml:space="preserve">Evidencias. </t>
    </r>
    <r>
      <rPr>
        <sz val="10"/>
        <rFont val="Arial Narrow"/>
        <family val="2"/>
      </rPr>
      <t xml:space="preserve">
-Anexo 1. Ayuda Memoria - Lista de Asitencia DTAN 07032023.xlsx - GD_FO_02
-Anexo 2. Envío de correo electrónico seguimiento proyectos de cooperación DTAN.
-Carpeta Seguimiento.
https://drive.google.com/drive/folders/1ABWYZUhJkLYUma5BI8PjacFcTCZCQVhJ?usp=sharing</t>
    </r>
  </si>
  <si>
    <t>En las actividades de seguimiento de ejecución de los puntos de control del procedimiento formulación, gestión y seguimiento a los proyectos gestionados y negociados de cooperación Nacional No Oficial e Internacional, no se identificaron alertas.</t>
  </si>
  <si>
    <t>La aplicación de los controles ha permitido que el riesgo no se materialice</t>
  </si>
  <si>
    <r>
      <rPr>
        <b/>
        <sz val="10"/>
        <rFont val="Arial Narrow"/>
        <family val="2"/>
      </rPr>
      <t>OAP</t>
    </r>
    <r>
      <rPr>
        <sz val="10"/>
        <rFont val="Arial Narrow"/>
        <family val="2"/>
      </rPr>
      <t xml:space="preserve">: en apoyo a la jefe de OAP se revisa y aporta a las obligaciones contractuales de la persona para el contrato de prestación de servicios correspondiente a la DTOR como enlace de cooperación. Para las otras DTs se está a la espera de solicitud de la actividad. 
</t>
    </r>
    <r>
      <rPr>
        <b/>
        <sz val="10"/>
        <rFont val="Arial Narrow"/>
        <family val="2"/>
      </rPr>
      <t>Evidencias</t>
    </r>
    <r>
      <rPr>
        <sz val="10"/>
        <rFont val="Arial Narrow"/>
        <family val="2"/>
      </rPr>
      <t>: 
https://drive.google.com/drive/folders/1uiIIukmX7qbcMPRHs14yA9ngSQ6xyHvP?usp=share_link
riesgo 3 control 2 email Obligaciones Contrato Cooperación DTOR.PDF</t>
    </r>
  </si>
  <si>
    <t>No</t>
  </si>
  <si>
    <t>Como el control no se aplica no se generaron alertas.</t>
  </si>
  <si>
    <t xml:space="preserve">No se reporta riesgo materializado </t>
  </si>
  <si>
    <r>
      <rPr>
        <b/>
        <sz val="10"/>
        <rFont val="Arial Narrow"/>
        <family val="2"/>
      </rPr>
      <t>OAP:</t>
    </r>
    <r>
      <rPr>
        <sz val="10"/>
        <rFont val="Arial Narrow"/>
        <family val="2"/>
      </rPr>
      <t xml:space="preserve"> tiene programada las socializaciones del procedimiento de formulación, gestión, negociación y seguimiento a partir del segundo semestre para tener en cuenta la actualización de la plataforma estratégica de la entidad y los compromisos en el PND. 
Evidencias: No se anexa</t>
    </r>
  </si>
  <si>
    <r>
      <rPr>
        <b/>
        <sz val="10"/>
        <rFont val="Arial Narrow"/>
        <family val="2"/>
      </rPr>
      <t>OAP:</t>
    </r>
    <r>
      <rPr>
        <sz val="10"/>
        <rFont val="Arial Narrow"/>
        <family val="2"/>
      </rPr>
      <t xml:space="preserve"> 0%</t>
    </r>
  </si>
  <si>
    <r>
      <rPr>
        <b/>
        <sz val="11"/>
        <rFont val="Arial Narrow"/>
        <family val="2"/>
      </rPr>
      <t>OAP:</t>
    </r>
    <r>
      <rPr>
        <sz val="11"/>
        <rFont val="Arial Narrow"/>
        <family val="2"/>
      </rPr>
      <t xml:space="preserve"> En el mes de marzo 2023, se realizó gestión al interior de PNNC con el GGCI en el tema de educación ambiental para avanzar en la propuesta de Memorando de Entendimiento (abril) entre PNNC y el Comité Iternacional de la Cruz Roja (CICR) en el marco del Proyecto CLUA-Educapaz-PNN (Se anexo documento en estado propuesta dado que se está aún en su construcción). Se realizaron reuniones a nivel interno de PNNC con la SGM para la contextualización del trabajo realizado hasta la fecha con Cruz Roja (abril 2023) y Se realizaron reuniones con la Cruz Roja para avanzar en la construcción del convenio y socialización del primer borrador (abril 2023). 
Reunión sobre procedimiento de donaciones – DTOR – Proyecto GEF Orinoquia (19/04/2023)
Se ha venido acompañando a la subdirección en el proceso de gestión con WWF para la gestión de un proyecto de cooperación (13/04/2023). 
Se reportuna una muestra de las diferentes actividades de acompañamiento y orientación con sus respectivos anexos.
</t>
    </r>
    <r>
      <rPr>
        <b/>
        <sz val="11"/>
        <rFont val="Arial Narrow"/>
        <family val="2"/>
      </rPr>
      <t>Evidencias:</t>
    </r>
    <r>
      <rPr>
        <sz val="11"/>
        <rFont val="Arial Narrow"/>
        <family val="2"/>
      </rPr>
      <t xml:space="preserve">
Anexo 3 Lista de asistencia reunion contexto CLUA-Educapaz PNN
Anexo 4.Lista de asistencia reunion preparatoria SGM- CICR
Anexo 5.Lista de asistencia preparatoria CICR 18 abril
Anexo 6.Asistencia Reunión de seguimiento MoU PNN-CICR 19 abril
Anexo 7 - Reunión Gef Oronoquia
Anexo 8 - Reunion WWF - Sostenibilidad.pdf</t>
    </r>
  </si>
  <si>
    <t>En las actividades de validación realizadas no se identificaron alertas.</t>
  </si>
  <si>
    <r>
      <rPr>
        <b/>
        <sz val="11"/>
        <color theme="1"/>
        <rFont val="Arial Narrow"/>
        <family val="2"/>
      </rPr>
      <t xml:space="preserve">OAP: </t>
    </r>
    <r>
      <rPr>
        <sz val="11"/>
        <color theme="1"/>
        <rFont val="Arial Narrow"/>
        <family val="2"/>
      </rPr>
      <t>En el marco de la construcción de un Memorando de Entendimiento entre Parques Nacionales Naturales de Colombia y el Comité Internacional de la Cruz Roja CICR, se trabajó en el mes de abril en la elaboración de un primer borrador que se le envió a CICR para su retroalimentación y sugerencias.
Evidencia: https://drive.google.com/drive/folders/1ABWYZUhJkLYUma5BI8PjacFcTCZCQVhJ?usp=sharing</t>
    </r>
  </si>
  <si>
    <r>
      <rPr>
        <b/>
        <sz val="11"/>
        <color theme="1"/>
        <rFont val="Arial Narrow"/>
        <family val="2"/>
      </rPr>
      <t>OAP:</t>
    </r>
    <r>
      <rPr>
        <sz val="11"/>
        <color theme="1"/>
        <rFont val="Arial Narrow"/>
        <family val="2"/>
      </rPr>
      <t xml:space="preserve"> 5%</t>
    </r>
  </si>
  <si>
    <r>
      <rPr>
        <b/>
        <sz val="10"/>
        <rFont val="Arial Narrow"/>
        <family val="2"/>
      </rPr>
      <t>GPC</t>
    </r>
    <r>
      <rPr>
        <sz val="10"/>
        <rFont val="Arial Narrow"/>
        <family val="2"/>
      </rPr>
      <t xml:space="preserve">: Se adelantaron capacitaciones en temas de gestión documental, con el fin de sensibilizar al personal de PNNC en el manejo y administración de los documentos en PNNC. https://drive.google.com/drive/folders/1Dyx1xPaQo7IotBb-ymYIhqPyDaAS8iQL
</t>
    </r>
    <r>
      <rPr>
        <b/>
        <sz val="10"/>
        <rFont val="Arial Narrow"/>
        <family val="2"/>
      </rPr>
      <t>DTAO</t>
    </r>
    <r>
      <rPr>
        <sz val="10"/>
        <rFont val="Arial Narrow"/>
        <family val="2"/>
      </rPr>
      <t xml:space="preserve">: Se realizo jornada de capacitación de orfeo en la cual se abordaron temas de la gestion documental fisica vs virtual,adicionalmente se tuvieron 3 momentos en los cuales se hicieron retroalimentaciones sobre el manejo de las TRD sobre las 12 AP 2023611000038  </t>
    </r>
    <r>
      <rPr>
        <sz val="10"/>
        <color theme="1"/>
        <rFont val="Arial Narrow"/>
        <family val="2"/>
      </rPr>
      <t>https://drive.google.com/drive/folders/1Al1lGqn-Tji-_ttvn5Mvc__Falr_p2-E?usp=sharing</t>
    </r>
    <r>
      <rPr>
        <sz val="10"/>
        <rFont val="Arial Narrow"/>
        <family val="2"/>
      </rPr>
      <t xml:space="preserve">
Evidencias: . 10032023_lista-de-asistencia_ORFEO.xlsx
3 13032023 ASISTENCIA PNN AREAS PROTEGIDAS.xlsx
 2 09032023 ASISTENCIA PNN HERMOSAS.xlsx
2 09032023 ACTA PNN HERMOSAS
1 08032023 ASISTENCIA PNN GUACHAROS.xlsx
 1 08032023 ACTA PNN GUACHAROS.docx</t>
    </r>
    <r>
      <rPr>
        <b/>
        <sz val="10"/>
        <rFont val="Arial Narrow"/>
        <family val="2"/>
      </rPr>
      <t xml:space="preserve">
DTOR:</t>
    </r>
    <r>
      <rPr>
        <sz val="10"/>
        <rFont val="Arial Narrow"/>
        <family val="2"/>
      </rPr>
      <t xml:space="preserve"> 20237010007643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https://drive.google.com/drive/folders/1b019REfj_pvqhTYJZXWdNLucp2RREh94?usp=share_link.
anexo_1_Informe_segu_impl_SGD_mar; Anexo_1.1_sensibilizaciones; Anexo_1.2_organizacion_HL; Anexo_1.3_inv_doc_gestión; Anexo_1.4_inventario_doc_central; Anexo_1.5_expedientes_virtuales
</t>
    </r>
    <r>
      <rPr>
        <b/>
        <sz val="10"/>
        <rFont val="Arial Narrow"/>
        <family val="2"/>
      </rPr>
      <t>DTAM</t>
    </r>
    <r>
      <rPr>
        <sz val="10"/>
        <rFont val="Arial Narrow"/>
        <family val="2"/>
      </rPr>
      <t xml:space="preserve">: Para este periodo  se realiza capacitación en el tema de gestión documental- herramienta ORFEO.
ANEXO 2 CORREO - ENVIO PLAN DE TRABAJO DTAM - MARZO 2023
https://drive.google.com/drive/u/0/folders/1D2bzxqDjgF2_QFBXpWyARRnAH5t6p6J2
</t>
    </r>
    <r>
      <rPr>
        <b/>
        <sz val="10"/>
        <rFont val="Arial Narrow"/>
        <family val="2"/>
      </rPr>
      <t>DTAN</t>
    </r>
    <r>
      <rPr>
        <sz val="10"/>
        <rFont val="Arial Narrow"/>
        <family val="2"/>
      </rPr>
      <t xml:space="preserve">: 20235510001303 Para el primer cuatriemstred e 2023 no se presenta avance, la actividad se estara programanado despues del segundo cuatriemstre de 2023 cuando el personal se encuentre contratado en su totalidad. NO SE ADJUNTA EVIDENCIAS https://drive.google.com/drive/folders/1qr4PVKx5FvbDeQ3DO5JuIM3XQ_rU4OXr?usp=share_link
</t>
    </r>
    <r>
      <rPr>
        <b/>
        <sz val="10"/>
        <rFont val="Arial Narrow"/>
        <family val="2"/>
      </rPr>
      <t xml:space="preserve">DTPA: </t>
    </r>
    <r>
      <rPr>
        <sz val="10"/>
        <rFont val="Arial Narrow"/>
        <family val="2"/>
      </rPr>
      <t xml:space="preserve">20237500008033: Se realiza capacitación de gestión documental al personal de la territorial pacifico; organización de archivos, tablas de retención documental y sistema de gestión documental Orfeo.Evidencia:Listado de asistencia capacitacón Archivo - Munchique, Listado de asistencia capacitación Orfeo - Munchique, Listado de asistencia capacitación Orfeo - Malpelo, Listado de asistencia capacitación Archivo - Malpelo, Listado de asistencia (Orfeo-Tecnica-DTPA), Listado de asistencia (Orfeo-Administrativa-DTPA), Gestión documental - 2023 y Capacitación orfeo, https://drive.google.com/drive/folders/1jj3lxJlEW4RDsZIh_f5CAiERx0mGNEYc?usp=share_link
</t>
    </r>
    <r>
      <rPr>
        <b/>
        <sz val="10"/>
        <rFont val="Arial Narrow"/>
        <family val="2"/>
      </rPr>
      <t>DTCA:</t>
    </r>
    <r>
      <rPr>
        <sz val="10"/>
        <rFont val="Arial Narrow"/>
        <family val="2"/>
      </rPr>
      <t xml:space="preserve"> Se evidencio el cargue de las evidencias conforme a las actividades expuestas en el Plan de Trabajo las cuales se cargaron al respectivo drive.
https://drive.google.com/drive/u/0/folders/1FvWPMSpxI25qv4sckryuS3oraPj-iWT9</t>
    </r>
  </si>
  <si>
    <r>
      <rPr>
        <b/>
        <sz val="10"/>
        <rFont val="Arial Narrow"/>
        <family val="2"/>
      </rPr>
      <t xml:space="preserve">DTPA </t>
    </r>
    <r>
      <rPr>
        <sz val="10"/>
        <rFont val="Arial Narrow"/>
        <family val="2"/>
      </rPr>
      <t xml:space="preserve">17/04/2023
</t>
    </r>
    <r>
      <rPr>
        <b/>
        <sz val="10"/>
        <rFont val="Arial Narrow"/>
        <family val="2"/>
      </rPr>
      <t>DTAM</t>
    </r>
    <r>
      <rPr>
        <sz val="10"/>
        <rFont val="Arial Narrow"/>
        <family val="2"/>
      </rPr>
      <t xml:space="preserve">  14/04/2023
</t>
    </r>
    <r>
      <rPr>
        <b/>
        <sz val="10"/>
        <rFont val="Arial Narrow"/>
        <family val="2"/>
      </rPr>
      <t>DTOR</t>
    </r>
    <r>
      <rPr>
        <sz val="10"/>
        <rFont val="Arial Narrow"/>
        <family val="2"/>
      </rPr>
      <t xml:space="preserve">  17/04/2023
</t>
    </r>
    <r>
      <rPr>
        <b/>
        <sz val="10"/>
        <rFont val="Arial Narrow"/>
        <family val="2"/>
      </rPr>
      <t>DTAN</t>
    </r>
    <r>
      <rPr>
        <sz val="10"/>
        <rFont val="Arial Narrow"/>
        <family val="2"/>
      </rPr>
      <t xml:space="preserve"> 17/04/2023
</t>
    </r>
    <r>
      <rPr>
        <b/>
        <sz val="10"/>
        <rFont val="Arial Narrow"/>
        <family val="2"/>
      </rPr>
      <t>DTAO</t>
    </r>
    <r>
      <rPr>
        <sz val="10"/>
        <rFont val="Arial Narrow"/>
        <family val="2"/>
      </rPr>
      <t xml:space="preserve"> 18/04/2023
</t>
    </r>
    <r>
      <rPr>
        <b/>
        <sz val="10"/>
        <rFont val="Arial Narrow"/>
        <family val="2"/>
      </rPr>
      <t>GAU</t>
    </r>
    <r>
      <rPr>
        <sz val="10"/>
        <rFont val="Arial Narrow"/>
        <family val="2"/>
      </rPr>
      <t xml:space="preserve"> 19/04/2023
</t>
    </r>
    <r>
      <rPr>
        <b/>
        <sz val="10"/>
        <rFont val="Arial Narrow"/>
        <family val="2"/>
      </rPr>
      <t>DTCA</t>
    </r>
    <r>
      <rPr>
        <sz val="10"/>
        <rFont val="Arial Narrow"/>
        <family val="2"/>
      </rPr>
      <t xml:space="preserve"> 24/04/2023</t>
    </r>
  </si>
  <si>
    <t xml:space="preserve">
X DTCA</t>
  </si>
  <si>
    <t xml:space="preserve">X GAU
X DTAO
X DTPA
X DTOR
X DTAM
X DTAN
</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</si>
  <si>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
DTAM: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
DTAO: </t>
    </r>
    <r>
      <rPr>
        <sz val="10"/>
        <rFont val="Arial Narrow"/>
        <family val="2"/>
      </rPr>
      <t>El monitoreo y los soportes suministrados, son conformes a la descripción del mapa de riesgos, denotando un adecuado seguimiento</t>
    </r>
    <r>
      <rPr>
        <b/>
        <sz val="10"/>
        <rFont val="Arial Narrow"/>
        <family val="2"/>
      </rPr>
      <t xml:space="preserve">
DTPA: </t>
    </r>
    <r>
      <rPr>
        <sz val="10"/>
        <rFont val="Arial Narrow"/>
        <family val="2"/>
      </rPr>
      <t>El monitoreo y los soportes suministrados, son conformes a la descripción del mapa de riesgos, denotando un adecuado seguimiento</t>
    </r>
    <r>
      <rPr>
        <b/>
        <sz val="10"/>
        <rFont val="Arial Narrow"/>
        <family val="2"/>
      </rPr>
      <t xml:space="preserve"> 
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DTAN: </t>
    </r>
    <r>
      <rPr>
        <sz val="10"/>
        <rFont val="Arial Narrow"/>
        <family val="2"/>
      </rPr>
      <t>El monitoreo y los soportes suministrados, son conformes a la descripción del mapa de riesgos, denotando un adecuado seguimiento</t>
    </r>
    <r>
      <rPr>
        <b/>
        <sz val="10"/>
        <rFont val="Arial Narrow"/>
        <family val="2"/>
      </rPr>
      <t xml:space="preserve">
DTCA: </t>
    </r>
    <r>
      <rPr>
        <sz val="10"/>
        <rFont val="Arial Narrow"/>
        <family val="2"/>
      </rPr>
      <t>No se denota un seguimiento adecuado</t>
    </r>
  </si>
  <si>
    <t>DTPA 17/04/2023
DTAM  14/04/2023
DTAN 17/04/2023
DTAO 18/04/2023
DTOR 18/04/2023
GAU 19/04/2023
DTCA 24/04/2023</t>
  </si>
  <si>
    <t xml:space="preserve">X DTPA
 X DTCA
X GTIC </t>
  </si>
  <si>
    <t>X DTAO
X DTOR
X DTAN
X DTAM</t>
  </si>
  <si>
    <t xml:space="preserve">X DTPA
X DTCA
X GTIC </t>
  </si>
  <si>
    <r>
      <rPr>
        <b/>
        <sz val="10"/>
        <rFont val="Arial Narrow"/>
        <family val="2"/>
      </rPr>
      <t xml:space="preserve">GGF: </t>
    </r>
    <r>
      <rPr>
        <sz val="10"/>
        <rFont val="Arial Narrow"/>
        <family val="2"/>
      </rPr>
      <t xml:space="preserve">17/04/2023
</t>
    </r>
  </si>
  <si>
    <r>
      <rPr>
        <b/>
        <sz val="10"/>
        <rFont val="Arial Narrow"/>
        <family val="2"/>
      </rPr>
      <t xml:space="preserve">GGF: </t>
    </r>
    <r>
      <rPr>
        <sz val="10"/>
        <rFont val="Arial Narrow"/>
        <family val="2"/>
      </rPr>
      <t xml:space="preserve"> Durante el primer trimestre de la vigencia 2023 se recibieron las solicitudes de PAC de las Direcciones Territoriales y Dependencias de Nivel Central, en el formato: GRFN_FO_13 Solicitud Version No. 3, se consolidaron y se registraron en la plataforma de SIIF Nación
Link de evidencias: https://drive.google.com/drive/u/0/folders/1KJwyK0-xFXKmmnFepyWyvbtxyifHbTOH
</t>
    </r>
    <r>
      <rPr>
        <b/>
        <sz val="10"/>
        <rFont val="Arial Narrow"/>
        <family val="2"/>
      </rPr>
      <t xml:space="preserve">Nota: </t>
    </r>
    <r>
      <rPr>
        <sz val="10"/>
        <rFont val="Arial Narrow"/>
        <family val="2"/>
      </rPr>
      <t xml:space="preserve">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</si>
  <si>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De acuerdo a la no asignación de PAC por parte del MHCP a la entidad, debido al incumplimiento en ejecución de los recursos asignados a la DirecciónTerritorial Caribe- DTCA, Dirección Territorial Pacifico DTPA y Grupo de Grupo de Tecnologías de la Información y las Comunicaciones- GTIC. Desde el Nivel central, se procedio alertar a las direcciones territoriales y nivel central GTIC mediante correo electrónico</t>
    </r>
    <r>
      <rPr>
        <b/>
        <sz val="10"/>
        <rFont val="Arial Narrow"/>
        <family val="2"/>
      </rPr>
      <t xml:space="preserve"> </t>
    </r>
    <r>
      <rPr>
        <sz val="10"/>
        <rFont val="Arial Narrow"/>
        <family val="2"/>
      </rPr>
      <t xml:space="preserve">informando el PAC por ejecutar, con el fin de tramitar oportunamente los recursos asignados. 
No obstante desde el Proceso de Gestión de Recursos Financieros no evidencio acciones que mitigarán desde las áreas correspondientes la no ejecución de los recursos asignados, por tanto, el proceso de GRF procedio a informar dicha situación de la materialización del presente riesgo ante el Grupo de Control Interno, mediante memorando 20234300001833 del 31 de marzo del presente año, agotando de esta manera la ultima instancia, con el fin de que se incie el tramite respectivo. 
</t>
    </r>
  </si>
  <si>
    <r>
      <rPr>
        <b/>
        <sz val="10"/>
        <rFont val="Arial Narrow"/>
        <family val="2"/>
      </rPr>
      <t xml:space="preserve">GGF: </t>
    </r>
    <r>
      <rPr>
        <sz val="10"/>
        <rFont val="Arial Narrow"/>
        <family val="2"/>
      </rPr>
      <t xml:space="preserve">Se presentó incumplimiento con el indicador de INPANUT en los meses de enero y febrero en Inversión Ordinaria y Gastos de Generales, por lo que el Ministerio de Hacienda derivó el castigo a la entidad de la aprobación en el PAC para el mes de marzo. Sin embargó, el Proceso de Gestión de Recursos Financieros gestionó con el Ministerio de Hacienda la solicitud de un PAC Extraordinario, donde se establecieron compromisos con el fin de mejorar la planeacion de los recursos a solicitar mensualmente. 
Conforme lo anterior, se realizó una mesa de trabajo desde Coordinacion Financiera de Nivel Central con el fin de implementar acciones ante el Ministerio de Hacienda para gestionar el PAC Extraordinario y dar cumplimiento a los pagos correspondientes al mes de marzo, toda vez que en enero y febrero la Entidad generó un incumplimiento con el indicador descrito anteriormente. 
Así las cosas desde el Ministerio de Hacienda y Credito Público se aprobó el PAC y el proceso de Gestión de Recursos Financieros procedio a tramitar los pagos dentro del mes de marzo. </t>
    </r>
  </si>
  <si>
    <r>
      <rPr>
        <b/>
        <sz val="10"/>
        <rFont val="Arial Narrow"/>
        <family val="2"/>
      </rPr>
      <t xml:space="preserve">GGF: </t>
    </r>
    <r>
      <rPr>
        <sz val="10"/>
        <rFont val="Arial Narrow"/>
        <family val="2"/>
      </rPr>
      <t>Teniendo en cuenta la materializacion del riesgo, se reitero a las direcciones territoriales y a la dependecia de Nivel Central (GTIC) el impacto que generó a la Entidad no contar con los recursos disponibles oportunamente, por lo tanto desde Nivel Centeral se gestiono ante el Ministerio de Hacienda mediante correo electronico la solicitud de un PAC Extraordiario, asi mismo se establecieron compromisos por parte de la Entidad logrando de esta manera la aprobación del PAC para el mes de marzo. 
Así mismo es importante notar que el Proceso de Gestión de Recursos Financieros llevó a cabo como medida de autocontrol un plan de mejoramiento interno de forma correctiva e inmediata, estableciendo de esta manera acciones que me mitiguen el impacto del riesgo. 
Como evidencia se adjunta correo electronico de los compromisos asumidos con el Ministerio de Hacienda y Credito Público y actas de las mesas de trabajo con las Direcciones Territoriales</t>
    </r>
  </si>
  <si>
    <r>
      <t xml:space="preserve">GGF </t>
    </r>
    <r>
      <rPr>
        <sz val="11"/>
        <rFont val="Arial Narrow"/>
        <family val="2"/>
      </rPr>
      <t xml:space="preserve">Desde el nivel Central se lleva a cabo la verificación de verifica los saldos de los convenios por PNN y la subcuenta Fonam PNN, para lo cual se deja como evidencia: Actas de mesa de tabajo e informe remitido por parte del área contable .  </t>
    </r>
    <r>
      <rPr>
        <b/>
        <sz val="11"/>
        <rFont val="Arial Narrow"/>
        <family val="2"/>
      </rPr>
      <t>https://drive.google.com/drive/folders/1J79oK4XeyC41TiE1xg8IbjoBjvG2nMwF</t>
    </r>
  </si>
  <si>
    <t xml:space="preserve"> El monitoreo y los soportes suministrados, son conformes a la descripción del mapa de riesgos, pero en el avance descriptivo no se reportan los anexos</t>
  </si>
  <si>
    <r>
      <rPr>
        <b/>
        <sz val="10"/>
        <rFont val="Arial Narrow"/>
        <family val="2"/>
      </rPr>
      <t xml:space="preserve">GGF:  </t>
    </r>
    <r>
      <rPr>
        <sz val="10"/>
        <rFont val="Arial Narrow"/>
        <family val="2"/>
      </rPr>
      <t>17/04/2023</t>
    </r>
  </si>
  <si>
    <r>
      <rPr>
        <b/>
        <sz val="10"/>
        <rFont val="Arial Narrow"/>
        <family val="2"/>
      </rPr>
      <t>GGF:</t>
    </r>
    <r>
      <rPr>
        <sz val="10"/>
        <rFont val="Arial Narrow"/>
        <family val="2"/>
      </rPr>
      <t xml:space="preserve"> 33,33%</t>
    </r>
  </si>
  <si>
    <r>
      <rPr>
        <b/>
        <sz val="10"/>
        <rFont val="Arial Narrow"/>
        <family val="2"/>
      </rPr>
      <t xml:space="preserve">GGF: </t>
    </r>
    <r>
      <rPr>
        <sz val="10"/>
        <rFont val="Arial Narrow"/>
        <family val="2"/>
      </rPr>
      <t>Se realizaron mesas de trabajo para seguimiento al cumplimiento de los inicadores para evalucion de asignación de PAC, con las direcciones territoriales y la coordinación financiera. 
Por causa del incumplimiento con el indicador de INPANUT se enviarion memorandos de incumplimiento a las Direcciones Territoriales y dependencias de Nivel Central
Link evidencias: https://drive.google.com/drive/u/0/folders/1Lv4jVafbnoPQAVRA57SZtMFNqOfsgaCu</t>
    </r>
  </si>
  <si>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anexan 3 carpetas con la información del mes de Enero, febrero y lo correspondiente del 1 al 27 de marzo de 2023, ( Para la entrega de la informacion a riesgos no se habia realizado el informe de visitanes de marzo, se anexan 4 carpetas con los soportes de ingresos y consignaciones)   en cada carpeta de los meses enero y febrero se encuentran los cierres de caja de los municipios de COCUY y GUICAN, asi mismo se encuentran archivos en PDF  con las consignaciones hechas de pagos por </t>
    </r>
    <r>
      <rPr>
        <i/>
        <sz val="11"/>
        <rFont val="Arial Narrow"/>
        <family val="2"/>
      </rPr>
      <t>anticipo</t>
    </r>
    <r>
      <rPr>
        <sz val="11"/>
        <rFont val="Arial Narrow"/>
        <family val="2"/>
      </rPr>
      <t xml:space="preserve">  que hacen los turistas en el periodo, las consignaciones de los pagos de boleteria del periodo reportado, Informe de visitantes (GRFN_FO_09 ), </t>
    </r>
    <r>
      <rPr>
        <b/>
        <u/>
        <sz val="11"/>
        <rFont val="Arial Narrow"/>
        <family val="2"/>
      </rPr>
      <t xml:space="preserve"> ANEXOS</t>
    </r>
    <r>
      <rPr>
        <sz val="11"/>
        <rFont val="Arial Narrow"/>
        <family val="2"/>
      </rPr>
      <t xml:space="preserve">: </t>
    </r>
    <r>
      <rPr>
        <u/>
        <sz val="11"/>
        <rFont val="Arial Narrow"/>
        <family val="2"/>
      </rPr>
      <t>SFF IGUAQUE</t>
    </r>
    <r>
      <rPr>
        <sz val="11"/>
        <rFont val="Arial Narrow"/>
        <family val="2"/>
      </rPr>
      <t xml:space="preserve">: SFF Iguaque Certificación Cierre SFF firmado. </t>
    </r>
    <r>
      <rPr>
        <u/>
        <sz val="11"/>
        <rFont val="Arial Narrow"/>
        <family val="2"/>
      </rPr>
      <t>PNN COCUY</t>
    </r>
    <r>
      <rPr>
        <sz val="11"/>
        <rFont val="Arial Narrow"/>
        <family val="2"/>
      </rPr>
      <t xml:space="preserve">: </t>
    </r>
    <r>
      <rPr>
        <b/>
        <sz val="11"/>
        <rFont val="Arial Narrow"/>
        <family val="2"/>
      </rPr>
      <t>RECAUDOS ENERO-</t>
    </r>
    <r>
      <rPr>
        <sz val="11"/>
        <rFont val="Arial Narrow"/>
        <family val="2"/>
      </rPr>
      <t xml:space="preserve"> 1. CIERRE DE CAJA GUICAN, 2. CIERRE DE CAJA COCUY, 3. CONSIGNACION ABRIL CONCILIACION ANTICIPO. ( ANTICIPIOS DE ENERO, FEBRERO MARZO). 4.. CUADRO CONSIGNACIONES CONCILIACION MES ENERO,- 5. INFORME DE VISITANTES ENERO 2023.-   </t>
    </r>
    <r>
      <rPr>
        <b/>
        <sz val="11"/>
        <rFont val="Arial Narrow"/>
        <family val="2"/>
      </rPr>
      <t xml:space="preserve">RECAUDOS FEBRERO: </t>
    </r>
    <r>
      <rPr>
        <sz val="11"/>
        <rFont val="Arial Narrow"/>
        <family val="2"/>
      </rPr>
      <t xml:space="preserve">1. CIERRE CAJA FEBRERO GUICAN,-  2. CIERRE DE CAJA  FEBRERO COCUY,- 3. CONSIGNACIONES ABRIL ANTICIPO FEBRERO.- 3. CONSIGNACIONES MARZO ANTICIPO FEBRERO,- 4. CONSIGNACIONES MES DE  FEBRERO.- 4. CONSIGNACIONES RECAUDO MES DE FEBRERO INFORME MENSUAL,- 5. INFORME VISITANTES FEBRERO,- 6. TABLA CONSIGNACIONES RESERVAS FEBRERO, MARZO Y ABRIL.- </t>
    </r>
    <r>
      <rPr>
        <b/>
        <sz val="11"/>
        <rFont val="Arial Narrow"/>
        <family val="2"/>
      </rPr>
      <t xml:space="preserve"> RECAUDOS MARZO:</t>
    </r>
    <r>
      <rPr>
        <sz val="11"/>
        <rFont val="Arial Narrow"/>
        <family val="2"/>
      </rPr>
      <t xml:space="preserve"> 1 AL 6 DE MARZO,- 7 AL 13 DE MARZO,- 14 al 21 de MARZO,- 23 AL 27 DE MARZO.</t>
    </r>
  </si>
  <si>
    <r>
      <rPr>
        <b/>
        <sz val="11"/>
        <rFont val="Arial Narrow"/>
        <family val="2"/>
      </rPr>
      <t xml:space="preserve">DTAN: </t>
    </r>
    <r>
      <rPr>
        <sz val="11"/>
        <rFont val="Arial Narrow"/>
        <family val="2"/>
      </rPr>
      <t>Se realiza la respectiva verificación de la boleteria consumida en el mes y las anuladas con el PNN COCUY;  una vez llegan físicas a la territorial se verifica con la matriz de recaudos.  Se envía memorando a nivel central y certificación de boleteria consumida solo para el PNN Cocuy que presta los servcios de de ecoturismo formalmente. En el AUN Los Estoraques se lleva un control de ingreso de visitantes  no se vende boleteria y no se preciben ingresos por ecoturismo,. El SFF Iguaque no presta sus servicios de ecoturismo a visitantes, no esta abierto al publico y no ha efectuado venta de boletas  y por lo tanto no se relaciona evidencia de boleteria vendida y cierre de caja diarios.(Memorando 20202000007603 del 18 de diciembre de 2020 de la Subdirección de Gestión y Manejo imposibilidad de apertura para servcios ecoturistiicos) Se adjunta 2 carpetas: del PNN Cocuy con el informe de boletas y ecoturismos de los meses enero y febrero. AUN Estpraques, se adjunta el informe de visitnes mes enero ANEXOS: 1. PNN COCUY: 1. INFORME DE BOLETERIA ENERO, - 2. INFORME DE BOLETERIA FEBRERO.-  2. ANU LOS ESTORAQUES.: Evidencia: LISTADO DE PERSONAS QUE INGRESARON AL ANU ESTORAQUES</t>
    </r>
  </si>
  <si>
    <r>
      <rPr>
        <b/>
        <sz val="11"/>
        <rFont val="Arial Narrow"/>
        <family val="2"/>
      </rPr>
      <t>DTCA:</t>
    </r>
    <r>
      <rPr>
        <sz val="11"/>
        <rFont val="Arial Narrow"/>
        <family val="2"/>
      </rPr>
      <t xml:space="preserve"> 33,33%</t>
    </r>
  </si>
  <si>
    <t>GGF:  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correspondientes al primer trimestre 2023. 
DTPA: Se verifica en el reporte de pagos masivos Colombia emitidio por el Portal Empresarial Bancario, la Gestion de Pagos realizadas en el trimestre. Evidencia: Reporte de pagos masivos
DTOR: La funcionaria con perfil pagador regional, realizo durante el periodo reportado ordenes de pago presupuestal, para el pago de servicios publicos, inmediatamente envia un correo a la coordinadora del grupo interno de trabajo notificando la fecha en la que se hara efectivo el ingreso del dinero para que que la coordinadora ingrese al portal bancario en la fecha estimada y realice el pago por medio de pse; en cuanto a las ordenes de pago no presupuestales, correspondiente al pago de planillas de seguridad social e impuestos, se verifico toda la informacion previa, con los formularios de impuestos municipales y planillas de seguridad social. posterior a la verificacion de los formularios de impuestos se realizo el ingreso al banco y se elaboro las plantillas de pago por cada municipio,  inmediatamente se envia un correo a la coordinadora del grupo interno de trabajo notificando la fecha en la que se hara efectivo el ingreso del dinero para que que la coordinadora ingrese al portal bancario en la fecha estimada y realice la aprobacion de la plantilla y el pago se pueda hacer efectivo.
Anexo1_Detalpagmasiv_ener_marzo.pdf
Anexo2_repopagmasiv_ener_marzo.pdf
DTAN: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DTAM: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Reporte Pagos Masivos (https://drive.google.com/file/d/1kekuQceLYg_Ux6eyNzLgIayfnM0gbUta/view?usp=share_link)
DTAO: La pagadora de la DT  realiza la verificación de los soportes con el fin de registrar la información en el Portal Bancario y la coordinadora como  perfil autorizador  ingresa al portal bancario y verifica la información registrada y aprueba para pago. se anexa listado de ordenes de pago pptales y no pptales con traspaso a pagaduria, se anexa soporte de certificación bancaria para pago por medio de portal bancario y se anexa informe de pagos colombia  del 01 enero al 31 de marzo de 2023 ,  informe trimestral de pagos masivos colombia obtenido del portal bancario del 01 enero al 31 de marzo de 2023 Informe mesnual de pagos descargados del portal bancario.
Evidencias:
RESUMEN PAGOS COLOMBIA ENERO 2023
RESUMEN PAGOS COLOMBIA FEBRERO 2023
RESUMEN PAGOS COLOMBIA MARZO 2023
MASIVO PAGOS COLOMBIA TRANSFERENCIA 01 ENERO AL 31 MARZO 2023
MASIVO PAGOS COLOMBIA PAGO PSE 01 ENERO AL 31 MARZO 2023
LISTADO DE PAGOS TRASPASO PAGADURIA ORDENES DE PAGO PPTALES Y NO PPTAL 01 ENERO AL 31 DE MARZO 2023 GOBIERNO
DTCA:  De enero a marzo de 2023, se han aprobado los siguientes pagos: Impuestos para pagos de PNN Old Providence, PNN Corales del Rosario y PNN Corales de Profundidad.</t>
  </si>
  <si>
    <t xml:space="preserve">GGF: Desde el nivel central se verifica desde la tesorería con el perfil pagador la gestión de pagos con traspaso a pagaduría y cumplimiento de acuerdo a lo establecido en el procedimiento de Boletín de caja y bancos, por tanto como evidencia se adjunta: Reporte del portal bancario "pagos Masivos Colombia", donde se lleva a cabo la verificación como segunda línea de defensa a los perfiles  de preparador y autorizador tanto de nivel cental como direcciones territorial que intervienen en el giro de los recursos de portal bancario y adicionalmente el informe trimestral. </t>
  </si>
  <si>
    <r>
      <rPr>
        <b/>
        <sz val="11"/>
        <rFont val="Arial Narrow"/>
        <family val="2"/>
      </rPr>
      <t>GGF: 14/04/2023
DTPA:</t>
    </r>
    <r>
      <rPr>
        <sz val="11"/>
        <rFont val="Arial Narrow"/>
        <family val="2"/>
      </rPr>
      <t xml:space="preserve"> 11/04/2023</t>
    </r>
    <r>
      <rPr>
        <b/>
        <sz val="11"/>
        <rFont val="Arial Narrow"/>
        <family val="2"/>
      </rPr>
      <t xml:space="preserve">
DTOR: </t>
    </r>
    <r>
      <rPr>
        <sz val="11"/>
        <rFont val="Arial Narrow"/>
        <family val="2"/>
      </rPr>
      <t xml:space="preserve"> 12/04/2023</t>
    </r>
    <r>
      <rPr>
        <b/>
        <sz val="11"/>
        <rFont val="Arial Narrow"/>
        <family val="2"/>
      </rPr>
      <t xml:space="preserve">
DTAN</t>
    </r>
    <r>
      <rPr>
        <sz val="11"/>
        <rFont val="Arial Narrow"/>
        <family val="2"/>
      </rPr>
      <t>: 27/03/2023</t>
    </r>
    <r>
      <rPr>
        <b/>
        <sz val="11"/>
        <rFont val="Arial Narrow"/>
        <family val="2"/>
      </rPr>
      <t xml:space="preserve">
DTAM: </t>
    </r>
    <r>
      <rPr>
        <sz val="11"/>
        <rFont val="Arial Narrow"/>
        <family val="2"/>
      </rPr>
      <t xml:space="preserve">30/04/2023
</t>
    </r>
    <r>
      <rPr>
        <b/>
        <sz val="11"/>
        <rFont val="Arial Narrow"/>
        <family val="2"/>
      </rPr>
      <t xml:space="preserve">DTAO: 11/04/2023
DTCA: </t>
    </r>
    <r>
      <rPr>
        <sz val="11"/>
        <rFont val="Arial Narrow"/>
        <family val="2"/>
      </rPr>
      <t>31/03/2023</t>
    </r>
  </si>
  <si>
    <r>
      <rPr>
        <b/>
        <sz val="11"/>
        <rFont val="Arial Narrow"/>
        <family val="2"/>
      </rPr>
      <t xml:space="preserve">GGF: </t>
    </r>
    <r>
      <rPr>
        <sz val="11"/>
        <rFont val="Arial Narrow"/>
        <family val="2"/>
      </rPr>
      <t>19/04/2023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</si>
  <si>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t>
    </r>
  </si>
  <si>
    <r>
      <rPr>
        <b/>
        <sz val="11"/>
        <rFont val="Arial Narrow"/>
        <family val="2"/>
      </rPr>
      <t xml:space="preserve">GGF: </t>
    </r>
    <r>
      <rPr>
        <sz val="11"/>
        <rFont val="Arial Narrow"/>
        <family val="2"/>
      </rPr>
      <t xml:space="preserve"> N/A</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</si>
  <si>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al primer trimestre. </t>
    </r>
  </si>
  <si>
    <r>
      <rPr>
        <b/>
        <sz val="11"/>
        <rFont val="Arial Narrow"/>
        <family val="2"/>
      </rPr>
      <t xml:space="preserve">GGF:  </t>
    </r>
    <r>
      <rPr>
        <sz val="11"/>
        <rFont val="Arial Narrow"/>
        <family val="2"/>
      </rPr>
      <t>13,33%</t>
    </r>
  </si>
  <si>
    <t>El control no se activó porque el risgo no se materializó</t>
  </si>
  <si>
    <r>
      <rPr>
        <b/>
        <sz val="10"/>
        <rFont val="Arial Narrow"/>
        <family val="2"/>
      </rPr>
      <t>SSNA:</t>
    </r>
    <r>
      <rPr>
        <sz val="10"/>
        <rFont val="Arial Narrow"/>
        <family val="2"/>
      </rPr>
      <t xml:space="preserve"> Durante el primer cuatrimestre de 2023, se presentaron los siguientes avances en los mecanismos financieros en la SSNA: 
</t>
    </r>
    <r>
      <rPr>
        <b/>
        <u/>
        <sz val="10"/>
        <rFont val="Arial Narrow"/>
        <family val="2"/>
      </rPr>
      <t>PSA:</t>
    </r>
    <r>
      <rPr>
        <sz val="10"/>
        <rFont val="Arial Narrow"/>
        <family val="2"/>
      </rPr>
      <t xml:space="preserve"> Desde la SSNA se realizó la consolidación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Adicionalmente se realizó reunión con el Fondo Biocarbono para presentación de un PSA de huella de carbono para DTOR.
</t>
    </r>
    <r>
      <rPr>
        <b/>
        <u/>
        <sz val="10"/>
        <rFont val="Arial Narrow"/>
        <family val="2"/>
      </rPr>
      <t xml:space="preserve">Transferencias del Sector Eléctrico: </t>
    </r>
    <r>
      <rPr>
        <sz val="10"/>
        <rFont val="Arial Narrow"/>
        <family val="2"/>
      </rPr>
      <t xml:space="preserve">En la SSNA se liquidaron los recursos correspondientes a las Transferencias del Sector Electrico por valor de $1.879 millones por concepto de los proyectos hidroelectricos: La Miel, Amoyá, Hidrosogamoso, Urrá, Alto Anchicaya, Guavio, Sueva I, Sueva II e Ituango que tienen jurisdiccion en las áreas protegidas de PNN con el proposito de tener una línea para el diseño de una estrategia de cobro de estos recursos.
</t>
    </r>
    <r>
      <rPr>
        <b/>
        <u/>
        <sz val="10"/>
        <rFont val="Arial Narrow"/>
        <family val="2"/>
      </rPr>
      <t>Valoración:</t>
    </r>
    <r>
      <rPr>
        <sz val="10"/>
        <rFont val="Arial Narrow"/>
        <family val="2"/>
      </rPr>
      <t xml:space="preserve"> Se participó en las capacitaciones programadas con el Ministerio de Ambiente los días 19 y 21 de abril para conocer los lineamientos del sector en el tema y proyectar las nuevas valoraciones que realizará la entidad.
https://drive.google.com/drive/folders/14wXoFskwgw25chNQcRfTBu8xwvQf9AgQ?usp=sharing</t>
    </r>
  </si>
  <si>
    <r>
      <rPr>
        <b/>
        <sz val="10"/>
        <rFont val="Arial Narrow"/>
        <family val="2"/>
      </rPr>
      <t>SSNA:</t>
    </r>
    <r>
      <rPr>
        <sz val="10"/>
        <rFont val="Arial Narrow"/>
        <family val="2"/>
      </rPr>
      <t xml:space="preserve"> Durante el primer cuatrimestre de 2023, se presentaron los siguientes seguimientos en los mecanismos financieros en la SSNA: 
</t>
    </r>
    <r>
      <rPr>
        <b/>
        <u/>
        <sz val="10"/>
        <rFont val="Arial Narrow"/>
        <family val="2"/>
      </rPr>
      <t xml:space="preserve">Compensaciones: </t>
    </r>
    <r>
      <rPr>
        <sz val="10"/>
        <rFont val="Arial Narrow"/>
        <family val="2"/>
      </rPr>
      <t xml:space="preserve">Se realizaron mesas de trabajo con la Agencia Nacional de Infraestructura - ANI con el fin de identificar los aportes en materia ambiental que puede realizar la entidad y también para realizar las recomendaciones pertinentes para orientar los recursos de compensación hacia el SINAP. Se estableció contacto telefónico con el Jefe del PNN Las Orquideas para revisar asuntos relacionados con las compensaciones del 1% y se recibió correo e informe el 18 de abril de 2022 del estado de dichas compensaciones.
</t>
    </r>
    <r>
      <rPr>
        <b/>
        <u/>
        <sz val="10"/>
        <rFont val="Arial Narrow"/>
        <family val="2"/>
      </rPr>
      <t>PSA:</t>
    </r>
    <r>
      <rPr>
        <sz val="10"/>
        <rFont val="Arial Narrow"/>
        <family val="2"/>
      </rPr>
      <t xml:space="preserve"> Desde la SSNA se realizó la verificación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t>
    </r>
    <r>
      <rPr>
        <b/>
        <u/>
        <sz val="10"/>
        <rFont val="Arial Narrow"/>
        <family val="2"/>
      </rPr>
      <t>Valoración:</t>
    </r>
    <r>
      <rPr>
        <sz val="10"/>
        <rFont val="Arial Narrow"/>
        <family val="2"/>
      </rPr>
      <t xml:space="preserve"> Se asistio al lanzamiento del Estudio Nacional del Agua para conocer sobre la distribucion, dinamica, estado, cantidad y calidad del recurso hidrico existente en el pais, asi como las presiones sobre los sistemas hidricos que contribuyen al ordenamiento del territorio alrededor del agua. 
https://drive.google.com/drive/folders/14wXoFskwgw25chNQcRfTBu8xwvQf9AgQ?usp=sharing</t>
    </r>
  </si>
  <si>
    <r>
      <rPr>
        <b/>
        <sz val="10"/>
        <rFont val="Arial Narrow"/>
        <family val="2"/>
      </rPr>
      <t xml:space="preserve">SSNA: </t>
    </r>
    <r>
      <rPr>
        <sz val="10"/>
        <rFont val="Arial Narrow"/>
        <family val="2"/>
      </rPr>
      <t>27/04/2023</t>
    </r>
  </si>
  <si>
    <r>
      <rPr>
        <b/>
        <sz val="10"/>
        <rFont val="Arial Narrow"/>
        <family val="2"/>
      </rPr>
      <t>SSNA:</t>
    </r>
    <r>
      <rPr>
        <sz val="10"/>
        <rFont val="Arial Narrow"/>
        <family val="2"/>
      </rPr>
      <t xml:space="preserve"> 50%</t>
    </r>
  </si>
  <si>
    <r>
      <rPr>
        <b/>
        <sz val="11"/>
        <color theme="1"/>
        <rFont val="Arial Narrow"/>
        <family val="2"/>
      </rPr>
      <t>SSNA:</t>
    </r>
    <r>
      <rPr>
        <sz val="11"/>
        <color theme="1"/>
        <rFont val="Arial Narrow"/>
        <family val="2"/>
      </rPr>
      <t xml:space="preserve"> 50%</t>
    </r>
  </si>
  <si>
    <t>Se hizo análisis de las evidencias frente a las acciones del proceso para la mitigación del riesgo. 
Anexo 2. PSA - REUNION BIOCARBONO 04-19-2023
Anexo 2a. PSA - Consolidacion de la informacion de las iniciativas PSA en SPNNC
Anexo 2b. PSA - Proyecto Biocarbono_PNN 19-04-2023
Anexo 2c. PSA - Segunda Parte Presentación Biocarbono Minagricultura.
Liquidaciones Transferencias del Sector Eléctrico 2023 - 19ABR2023,
Anexo 4a. Lista de Asistencia 19 abril 2023 Capacitación en Valoraciones MinAmbiente.
Anexo 4b. Lista de Asistencia 21 abril 2023 Capacitación en Instrumentos e incentivos Ambientales.
Anexo 1. Compensación - Lista de Asistencia 22 MARZO 2023 Reunión ANI Coordinación temas con PNN.
Anexo 1a. Compensación - Lista de Asistencia 29 marzo 2023 Reunión ANI revisión temas Sociedad Portuaria de la Península.
Anexo 1b. Correo del Parque Las Orquideas 18 abril 2023 con reporte de Compensaciones Pendientes.
Anexo 1c. Informe PNN Las Orquideas 18 abril 2023.
Anexo 4. Valoración - Asistencia estudio nacional del agua 2022.
https://drive.google.com/drive/folders/14wXoFskwgw25chNQcRfTBu8xwvQf9AgQ?usp=sharing</t>
  </si>
  <si>
    <r>
      <rPr>
        <b/>
        <sz val="11"/>
        <rFont val="Arial Narrow"/>
        <family val="2"/>
      </rPr>
      <t>SSNA:</t>
    </r>
    <r>
      <rPr>
        <sz val="11"/>
        <rFont val="Arial Narrow"/>
        <family val="2"/>
      </rPr>
      <t xml:space="preserve"> La Subdirección de Sostenibilidad y Negocios Ambientales, de acuerdo a los compromisos adquiridos en el Contrato interadministrativo entre Parques Nacionales Naturales de Colombia y la Sociedad Hotelera Tequendama S.A. (SHT) en el PNN Tayrona, y en el Convenio de Asociación entre Parques Nacionales Naturales de Colombia y la Fundación Semillas del Futuro en el SFF Otún Quimbaya. 
Se realizó reunión de seguimiento el día 9 de febrero en la que se revisaron los compromisos suscritos por la Fundación, reunión de seguimiento del 6 de marzo de 2023 e informe del mes de marzo de seguimiento al Convenio No. 005 de 2022. 
https://drive.google.com/drive/folders/14wXoFskwgw25chNQcRfTBu8xwvQf9AgQ?usp=sharing</t>
    </r>
  </si>
  <si>
    <r>
      <rPr>
        <b/>
        <sz val="11"/>
        <rFont val="Arial Narrow"/>
        <family val="2"/>
      </rPr>
      <t>SSNA:</t>
    </r>
    <r>
      <rPr>
        <sz val="11"/>
        <rFont val="Arial Narrow"/>
        <family val="2"/>
      </rPr>
      <t xml:space="preserve"> Conforme a lo establecido en el Sistema de Calidad de la entidad, la SSNA confirmó que se puede acceder al procedimiento Conflicto de Intereses GTH_PR_ 30. y se procedió a socializar e interiorizar con el equipo de la Subdirección. 
https://drive.google.com/drive/folders/14wXoFskwgw25chNQcRfTBu8xwvQf9AgQ?usp=sharing</t>
    </r>
  </si>
  <si>
    <r>
      <rPr>
        <b/>
        <sz val="11"/>
        <rFont val="Arial Narrow"/>
        <family val="2"/>
      </rPr>
      <t xml:space="preserve">SSNA: </t>
    </r>
    <r>
      <rPr>
        <sz val="11"/>
        <rFont val="Arial Narrow"/>
        <family val="2"/>
      </rPr>
      <t>1.Se efectuó solicitud de realización del Comité de Seguimiento del Contrato Interadministrativo No. 001 de 2022 (suscrito SHT) y se envió al Grupo de Control Interno solicitud de suscripción de Plan de Mejoramiento derivado del informe de auditoría interna al contrato en mención.
2. Se realizaron reuniones de seguimiento e informe deld mes de marzo del convenio de Asociación 005 de 2022.
Evidencias: 
'Anexo 1 Memorando solicitud de realización de Comité de Seguimiento. Anexo 2 memorando al Grupo de Control Interno con solicitud de suscripción de Plan de Mejoramiento y propuesta de Plan de Mejoramiento. Anexo 3 Acta de reunión de seguimiento del 9 de febrero de 2023. Anexo 4 Acta de reunión de seguimiento del 6 de marzo de 2023 y Anexo 5 Informe de seguimiento al Convenio 005 de 2022.
https://drive.google.com/drive/folders/14wXoFskwgw25chNQcRfTBu8xwvQf9AgQ?usp=sharing</t>
    </r>
  </si>
  <si>
    <r>
      <rPr>
        <b/>
        <sz val="11"/>
        <color theme="1"/>
        <rFont val="Arial Narrow"/>
        <family val="2"/>
      </rPr>
      <t xml:space="preserve">SSNA: </t>
    </r>
    <r>
      <rPr>
        <sz val="11"/>
        <color theme="1"/>
        <rFont val="Arial Narrow"/>
        <family val="2"/>
      </rPr>
      <t>Se evidenció y socializó con los miembros del equipo de la SSNA el procedimeitno de conflicto de interés.
Se anexa las evidencias en el drive así: Anexo 1 Presentación Procedimiento. Anexo 2 Correo de Socialización con el equipo. Anexo 3 Reporte Procedimiento.
https://drive.google.com/drive/folders/14wXoFskwgw25chNQcRfTBu8xwvQf9AgQ?usp=sharing</t>
    </r>
  </si>
  <si>
    <r>
      <rPr>
        <b/>
        <sz val="11"/>
        <rFont val="Arial Narrow"/>
        <family val="2"/>
      </rPr>
      <t xml:space="preserve">GCI: </t>
    </r>
    <r>
      <rPr>
        <sz val="11"/>
        <rFont val="Arial Narrow"/>
        <family val="2"/>
      </rPr>
      <t>La actividad se tiene programada para ejecutarse en el segundo semestre de 2023, cuando se complete el grupo de contratistas del grupo de Control Interno, por lo tanto, no se anexa evidencia.</t>
    </r>
  </si>
  <si>
    <t>Se ajustó la redacción del riesgo y el control 1, al igual de la valoración del mismo.</t>
  </si>
  <si>
    <t xml:space="preserve">	20232400000753 </t>
  </si>
  <si>
    <t>Posibilidad de recibir o solicitar cualquier dádiva o beneficio a nombre propio o de terceros con el fin de ejecutar las actividades propias del proceso de Gestión del Conocimiento e Innovación, y  en caso de identificar conflicto intereres, no dar cumplimiento al marco legal relacionado y el procedimiento vigente establecido por la entidad.</t>
  </si>
  <si>
    <t>1. El personal del proceso Gestión de Recursos Físicos realizará seguimiento de manera cuatrimestral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</si>
  <si>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t>1. El personal del proceso Gestión Documental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</si>
  <si>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t>1. La jefe de la Oficina de Control Disciplinario Interno, permanentemente revisa los procesos disciplinarios cuya etapa se encuentre próxima a vencimiento, y genera alertas vía correo electrónico a los profesionales, con el objetivo de evaluar y proyectar la decisión que en derecho corresponda, dejando como evidencia los soportes de la remisión del correo.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</si>
  <si>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dejando como evidencia la base de datos de quejas o informes. En caso de una desviación se requiere el funcionario o contratista para que proyecte de manera inmediata la decisión que corresponda.</t>
  </si>
  <si>
    <t>Se ajustó la redacción del riesgo y el control 1, conforme la indicación del informe del 1er cuatrimestrel de riesgos del GCI</t>
  </si>
  <si>
    <t>Posibilidad de recibir o solicitar cualquier dádiva o beneficio a nombre propio o de terceros con el fin de obtener  información generada a través de investigaciones para la toma de decisiones de manejo, dificultando la evaluación de acciones de manejo requeridas.</t>
  </si>
  <si>
    <t>Posibilidad de recibir o solicitar cualquier dádiva o beneficio a nombre propio o de terceros con el fin de no reportar o registrar acciones de conflicto de intereses que se puedan identificar en la ejecución de las actividades del proceso AMSPNN y no dar cumplimiento al marco legal del tema y el procedimiento vigente de conflicto de intereses establecido por la entidad.</t>
  </si>
  <si>
    <t>1. El líder del SGI de la SGM, trimestralmente verificará el conocimiento y apropiación del personal del proceso AMSPNN,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</si>
  <si>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con el fin de no reportar o registrar acciones de conflicto de intereses que se puedan identificar en la ejecución de las actividades del proceso Participación Social y no dar cumplimiento al marco legal del tema y el procedimiento vigente de conflicto de intereses establecido por la entidad.</t>
  </si>
  <si>
    <t>1. El líder del SGI de la SGM, trimestralmente verificará el conocimiento y apropiación del personal del proceso Participación social,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</si>
  <si>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omitiendo un requisito de tipo contractual</t>
  </si>
  <si>
    <t>Posibilidad de recibir o solicitar cualquier dádiva o beneficio a nombre propio o de terceros direccionando los procesos de contratación a favor de terceros</t>
  </si>
  <si>
    <t>Posibilidad de recibir o solicitar cualquier dádiva a nombre propio o para un tercero en la ejecución de las actividades propias del proceso de Gestión Contractual incumpliendo el procedimiento de conflicto de intereses establecido por la entidad.</t>
  </si>
  <si>
    <t xml:space="preserve">1. Documento politica de backups y/o solicitud de espacio en el CGID para aprobación y/o
listado de asistencia de socilización de la politica </t>
  </si>
  <si>
    <t>Se realizó revisión y ajuste en la redacción del control existente para el riesgo</t>
  </si>
  <si>
    <t xml:space="preserve">Se ajustó la redacción del los controles 1 y 2 </t>
  </si>
  <si>
    <t xml:space="preserve">Se ajustó la descripción del riesgo y la del control conforme a las recomendaciones remitidas por el Grupo de Control interno en el primer informe cuatrimestral de riesgos. </t>
  </si>
  <si>
    <t>1. Verificar las observaciones al informe de evaluación del proceso.</t>
  </si>
  <si>
    <t>Obervaciones al informe y/o mensajes públicos y/o ORFEO subido en la plataforma</t>
  </si>
  <si>
    <t>Se ajustó la descripción del riesgo y la  del control, conforme a las recomendaciones remitidas por el Grupo de Control interno en el primer informe cuatrimestral de riesgos. 
Se ajustó la actividad y la evidencia de la acción 1 del plan detratamiento.</t>
  </si>
  <si>
    <t xml:space="preserve">Se ajusta el control 3, la acción 1, sus evidencias y fechas del plan de  acción para la vigencia 2023. </t>
  </si>
  <si>
    <t>Posibilidad de afectación reputacional por investigaciones disciplinarias, daños, publicación de información incorrecta, manipulación y acciones ilicitas que se origina debido al uso indebido de la información digital de la entidad .</t>
  </si>
  <si>
    <t>1. Falta de implementación, y socialización al personal de la entidad de la politica de backups 
2. Desconocimiento del proceso para aprobación de las politicas</t>
  </si>
  <si>
    <t xml:space="preserve">Pérdida de información en la entidad o en las dependencias </t>
  </si>
  <si>
    <t>Posibilidad de afectación economica y reputacional por perdida de la información y daño reputacional debido a la falta de cumplimiento en ejecutar los lineamientos de la politica de bakap</t>
  </si>
  <si>
    <t>GTIC centraliza y valida la información de los backups mensualmente con el objetivo de salvaguardar la información de la entidad en su esquema de almacenamiento masivo y para la información geografica se realiza un respaldo en nube, dejando como evidencia el informe de backups. En caso desviación se aplicara el procedimiento de restauración.</t>
  </si>
  <si>
    <t>En caso de perdida de la información, el Grupo de Tecnologias de la Información y Comunicaciones activa de manera inmediata el procedimiento de restauración para el proceso de recuperación de la misma</t>
  </si>
  <si>
    <t xml:space="preserve">1. Implementar, aprobar y socializar la politica de backups para toda la Entidad. </t>
  </si>
  <si>
    <t xml:space="preserve">Grupo deTecnologías de la Información y las Comunicaciones </t>
  </si>
  <si>
    <r>
      <t xml:space="preserve">Se construye un </t>
    </r>
    <r>
      <rPr>
        <b/>
        <sz val="11"/>
        <rFont val="Arial Narrow"/>
        <family val="2"/>
      </rPr>
      <t>nuevo riesgo</t>
    </r>
    <r>
      <rPr>
        <sz val="11"/>
        <rFont val="Arial Narrow"/>
        <family val="2"/>
      </rPr>
      <t xml:space="preserve"> de gestión teniendo en cuenta las observación realizada en el informe del 3 cuatrimestre de la vigencia 2022. </t>
    </r>
  </si>
  <si>
    <t>Se ajustó la redacción del control 1, conforme a los lineamientos de la guia DAFP.</t>
  </si>
  <si>
    <t>Falta de implementación  y socialización al personal de la entidad de la politica de backups 
Desconocimiento del proceso para aprobación de las politicas</t>
  </si>
  <si>
    <t>Se agrega dentro del contexto del proceso la debilidad, la falta de implementación y socialización al personal de la entidad de la politica de backups y desconocimiento del proceso para aprobación de las politicas.</t>
  </si>
  <si>
    <t>Se ajustó la redacción del control 1 y por ende su calificación y se ajustó el nivel del riesgo residual, conforme a los lineamientos de la guia DAFP</t>
  </si>
  <si>
    <t>Posibilidad de solicitar y/o recibir coimas o dadivas en favor propio o de un tercero para tramitar afectaciones presupuestales omitiendo o adulterando el respectivo soporte legal requerido y/o la autorización del ordenador del gasto.</t>
  </si>
  <si>
    <t xml:space="preserve">Se ajustan los 2 controles existentes en cuanto a los componentes que pide la guía de riesgos. </t>
  </si>
  <si>
    <t xml:space="preserve">El personal de los parques con vocación ecoturistica responsable de la boleteria y el recaudo de la DTAO,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</si>
  <si>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DTCA,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</si>
  <si>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DTAN,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</si>
  <si>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DTPA,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</si>
  <si>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Posibilidad de solicitar y/o recibir  retribuciones a favor propio o de un tercero para dar trámite en la ejecución de la Gestión de Recursos Financieros omitiendo la declaración del conflicto de intereses,</t>
  </si>
  <si>
    <t>1. El personal del proceso Gestión de Recursos Financieros realizará seguimiento una vez cada cuatro meses al conocimiento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</si>
  <si>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 xml:space="preserve">Posibilidad de Afectación económica y reputacional por sanciones y demandas, debido a la generación de respuestas de las PQRSD por parte de las dependencias responsables, fuera de los términos legales establecidos. </t>
  </si>
  <si>
    <t>Se incluyeron las causas para el nuevo riesgo de gestión, en las debilidades para los factores de personal y proceso.</t>
  </si>
  <si>
    <t>Se ajusto la redacción del riesgo, y el control número 1</t>
  </si>
  <si>
    <t>Se ajustaron los controles 1 y 2.</t>
  </si>
  <si>
    <t xml:space="preserve">	20234700002983</t>
  </si>
  <si>
    <t xml:space="preserve">1. No contar con toda la información generada por la entidad y requerida por el/los ciudadano(s).
2. Desconocimiento parcial de la actualización y/o cambios en la normatividad legal vigente de la entidad.
3. Desconocimiento en los protocolos, guías, procedimientos y/o marco general requerido para la política de servicio al ciudadano por parte de los funcionarios asignados para la atención, generando un comportamiento fuera de lo requerido.
</t>
  </si>
  <si>
    <t>Atención de manera inoportuna en ocasiones por alguno de los canales de atención institucional establecidos.</t>
  </si>
  <si>
    <t>Posibilidad de afectación reputacional por 
atención de manera inoportuna en ocasiones por alguno de los canales de atención institucional establecidos, debido a la prestación inadecuada del Servicio al Ciudadano frente a las necesidades de los diferentes grupos de interés de la entidad.</t>
  </si>
  <si>
    <t>El GAU, cuatrimestralmente verificará que todo el personal que brinda atención al ciudadano en los tres niveles de gestión, se socializó en temas básicos de la entidad, lineamientos y criterios para la atención, normatividad de la entidad, funciones y/o responsabilidades, entre otros. Con el objetivo de brindar una atención oportuna a los grupos de interés que se comuniquen con la entidad mediante los diferentes canales de atención. Quedando como evidencia un cronograma de actividades socializadas y  en caso de desviación, es decir que una persona no cuente con la socialización de un tema, se remitirá un correo electrónico informandole el tema a reforzar o en caso de ser posible remitiendo la invitación para la socialización.</t>
  </si>
  <si>
    <t>El GAU quincenalmente validará con las dependencias de Nivel Central y Direcciones Territoriales, la existencia de actividades, eventos, cambios o novedades que sean de interés y que se requiere información para entregar a los grupos de valor que se comuniquen con la entidad mediante los diferentes canales de atención dispuestos; con el objetivo de conocer la información que puede ser de interés del ciudadano. Quedando como evidencia el correo electrónico. En caso de no contar con la información de una actividad, evento, cambio o novedad, se identificará la dependencia responsable con el objetivo de tener la información y brindarla al ciudadano.</t>
  </si>
  <si>
    <r>
      <t xml:space="preserve">Cuando se identifique la prestación inadecuada del Servicio al Ciudadano frente a las necesidades de los diferentes grupos de interés de la entidad, el Grupo de Atención al Ciudadano informará a la dependencia responsable, de manera inmediata mediante orfeo o correo electrónico las causas del incumplimiento para la toma de acciones y en caso de aplicar implementar el procedimiento vigente de PQRSD SC_PR_02.
</t>
    </r>
    <r>
      <rPr>
        <b/>
        <sz val="10"/>
        <rFont val="Arial Narrow"/>
        <family val="2"/>
      </rPr>
      <t xml:space="preserve">Nota: </t>
    </r>
    <r>
      <rPr>
        <sz val="10"/>
        <rFont val="Arial Narrow"/>
        <family val="2"/>
      </rPr>
      <t xml:space="preserve">Aplica únicamente para las dependencias que atienden ciudadanos en Nivel Central y Direcciones Territoriales. </t>
    </r>
  </si>
  <si>
    <t>1. Invitar y/o desarrollar a participar con otras entidades y/o dependencias en espacios para fortalecer el conocimiento en temas de la entidad o temas de la política de atención al ciudadano.</t>
  </si>
  <si>
    <t>Formatos de asistencia o impr pant del evento o comunicación.</t>
  </si>
  <si>
    <t>GAU</t>
  </si>
  <si>
    <t>Mínimo 1 participación mensual</t>
  </si>
  <si>
    <t>2. Generar piezas comunicativas para fortalecer el conocimiento e importancia de una atención al ciudadano oportuna y completa.</t>
  </si>
  <si>
    <t>Piezas gráficas divulgadas</t>
  </si>
  <si>
    <t>4 Piezas comunicativas</t>
  </si>
  <si>
    <t>Se crea un nuevo riesgo para el proceso evaluando todos los componentes que se requieren, conforme la Guía de riesgos del DAFP.</t>
  </si>
  <si>
    <t>Insuficiencia de personal  para el desarrollo de las actividades del proceso de servicio al ciudadano. 
Falta optimizar el manejo de los aplicativos relacionados con servicio al ciudadano.
Posible desconocimiento de la documentación, lineamientos y normatividad relacionados con conflicto de Intereses.
Desconocimiento parcial de la actualización y/o cambios en la normatividad legal vigente de la entidad.
Desconocimiento en los protocolos, guías, procedimientos y/o marco general requerido para la política de servicio al ciudadano por parte de los funcionarios asignados para la atención, generando un comportamiento fuera de lo requerido.
Atención de manera inoportuna en ocasiones por alguno de los canales de atención institucional establecidos.</t>
  </si>
  <si>
    <t>Desconocimiento para identificar la clase de petición  de acuerdo a lo establecido en la normatividad que regula el derecho fundamental de petición.
Insuficiente apropiación  de los lineamientos establecidos para el proceso de servicio al ciudadano.
No contar con toda la información generada por la entidad y requerida por el/los ciudadano(s).</t>
  </si>
  <si>
    <t>Posibilidad de recibir o solicitar cualquier dádiva a nombre propio o para un tercero en la ejecución de las actividades propias del proceso de Servicio al Ciudadano incumpliendo el procedimiento de conflicto de intereses establecido por la entidad.</t>
  </si>
  <si>
    <t>1. 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Nota: Se aclara que para las áreas protegidas que no reciban PQRSD se remitirán correos electrónicos recordando los tiempos de respuesta legalmente establecidos.</t>
  </si>
  <si>
    <t>2. 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</si>
  <si>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t xml:space="preserve">1. El personal del proceso Servicio al Ciudadano realizará cuatrimestralmente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En caso de desviaciones (que la persona no tenga conocimiento) se socializará los lineamientos del tema y se realizará nuevamente la encuesta.
</t>
  </si>
  <si>
    <t>Se ajustó: las causas inmediata y raíz, la redacción de la descripción del riesgo, se modifican los controles 1, 2 y 3 y se realiza su correspondiente evaluación y calificación. 
Se ajustó el porcentaje programado de la acción No. 1
Se elimina la acción 2 con todos sus componentes.
Lo anterior como resultado de análisis de autocontrol del proceso.</t>
  </si>
  <si>
    <t>Se ajusta la redacción del control 1
Se ajutó en la acción 1 , la actividad el porcentaje programado y la evidencia.
Se elimina la acción 2 con todos sus componentes</t>
  </si>
  <si>
    <t>Se ajusta la redacción de los controles 3 y 4.</t>
  </si>
  <si>
    <t xml:space="preserve">Se incluyen las dos nuevas causas identificadas para el riesgo 8 en el contexto del proceso en las debilidades de: Diseño del proceso
Interacción con otros procesos </t>
  </si>
  <si>
    <t>Posibilidad de afectación económica y reputacional por dificultad de la planeación y ejecución de las actividades para el manejo del área protegida, por empleo de información no real o incompleta para las diferentes AP del sistema debido a desconocimiento de las dinámicas reales de territorio.</t>
  </si>
  <si>
    <t>Se ajusta la redacción en el control 1.</t>
  </si>
  <si>
    <t>aamb_fo_25_programacion-trimestral-de-recorridos-de-prevencion-vigilancia-y-control
aamb_fo_26_ejecución-trimestral-de-recorridos-de-prevencion-vigilancia-y-control</t>
  </si>
  <si>
    <t>4. 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el trámite y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</si>
  <si>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Dificultad de la planeación y ejecución de las actividades para el manejo del área protegida, por empleo de información no real o incompleta para las diferentes AP del sistema.</t>
  </si>
  <si>
    <t xml:space="preserve">Inaplicabilidad de los tiempos que otorga la normativa que hace parte de los procedimientos del Sistema de Gestión Intregado de la Entidad, que aplica para los Procesos sancionatorios.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</si>
  <si>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Se ajustó la redacción del riesgo y de los controles 1 y 2.</t>
  </si>
  <si>
    <t>Posibilidad de recibir o solicitar cualquier dádiva en el desarrollo de las actividades de asesoría Jurídica para no dar cumplimiento al procedimiento de conflicto de intereses establecido por la entidad.</t>
  </si>
  <si>
    <t>Posibilidad de recibir o solicitar dádivas o beneficios para manipular información favoreciendo intereses de terceros</t>
  </si>
  <si>
    <t>Posibilidad de que no se ejerza una adecuada elaboración y/o revisión o aprobación por parte de la Oficina Asesorá Jurídica en los documentos, para favorecer los intereses de un particular y en perjuicio de los intereses de la entidad.</t>
  </si>
  <si>
    <t>Selección aleatoria de correos electronico sy de orfeos revisados y/o aprobados por el jefe de la OAJ.</t>
  </si>
  <si>
    <t xml:space="preserve">Actualización en redacción de riesgo 233 se ajustó la redacción del riesgo en la columna E y el control, donde se da cumplimiento a los criterios definidos para la redacción establecidos en la guía del DAFP y la actividad de control y la evidencia. </t>
  </si>
  <si>
    <t>Se ajusto la redacción del riesgo en la columna E y el control, donde se da cumplimiento a los criterios definidos para la redacción establecidos en la guia del DAFP, de igual forma se ajustan los responsables.</t>
  </si>
  <si>
    <t xml:space="preserve">Se ajusta redacciòn riesgo, de acuerdo a lo establecido en la guía de riesgos V5.
De igual manera se lleva a cabo el ajuste a el Control 1, especificando los responsables de Nivel Central y Direcciones Territoriales, así mismo se ajustó  la valoración, y en las columnas denominadas "lPESO O PARTICIPACIÓN DE CADA VARIABLE EN EL DISEÑO DEL CONTROL PARA LA MITIGACIÓN DEL RIESGOS, EVALUACIÓN DEL DISEÑO Y EJECUCIÓN DEL CONTROL, CALIFICACIÓN DE LA SOLIDEZ DE LOS CONTROLES, CALIFICACIÓN DE LA SOLIDEZ DEL CONJUNTO DE CONTROLES" 
realcionadas en las Columna AX a BK. 
Los controles existentes de cada uno de los riesgos de corrupciòn en cuanto a los componentes que pide la guía de riesgos. </t>
  </si>
  <si>
    <t>Se ajustan el Control existente en cuanto a los componentes que pide la guía de riesgos. 
Se ajusta fecha del  en el control de "1. Realizar un control de boletería de acuerdo con el procedimiento establecido RECAUDO Y REGISTRO DE DERECHO DE INGRESO GRF_PR_17, en las áreas protegidas con vocación ecoturística." con fecha del 30/01/2023 31/12/2023</t>
  </si>
  <si>
    <t xml:space="preserve">Se ajusta redacciòn riesgo, de acuerdo a lo establecido en la guía de riesgos V5.
De igual manera se lleva a cabo el ajuste a los controles existentes de cada uno de los riesgos de corrupciòn en cuanto a los componentes que pide la guía de riesgos. </t>
  </si>
  <si>
    <t>Se ajustan los controles existentes en cuanto a los componentes que pide la guía de riesgos. 
Se ajusta fechas del en el control de "2. Informe Trimestral de seguimiento a la Gestión de las Tesorería de las DTs." con fecha del 28/02/2023 31/12/2023</t>
  </si>
  <si>
    <t>15 - 16 - 17-32</t>
  </si>
  <si>
    <t>18-33</t>
  </si>
  <si>
    <t>1. Control. Ajustamos la redacción y el alcance que debe tener el control del riesgo en la redacción, además del alcance sobre la gestión que debe haber de cada una de las partes involucradas para la generación del producto para
el seguimiento y control.
2. Ampliamos el alcance de la acción para evidenciar la gestión frente al riesgo. De manera adicional, en el registro/evidencia ampliamos a memorandos u oficios en la evidencia de la acción.</t>
  </si>
  <si>
    <t>1. Control. Ajustamos la redacción del alcance del control del riesgo y especificamos la frecuencia del evento de control durante el año.
2. Acción. Adicionamos una nota en la acción en dónde se toma acción por cada cuatrimestre y se amplía el registro/evidencia al mecanismo de socialización empleado, incluso dado este ajuste se modifica la meta de forma anual.</t>
  </si>
  <si>
    <t>1. Control 1. Modificamos la redacción y la tipología de nivel Detectivo a Preventivo, el porcentaje de probabilidad residual final pasa al 24%. En el control se define claramente la frecuencia, en el control 2. Ajustamos la redacción del riesgo y en el control 3. Ajustamos la redacción del riesgo.   
2. Se ajusta la actividad y la evidencia de la acción 1</t>
  </si>
  <si>
    <t>1. Proponer mejoras en el desarrollo de las actividades o acciones del diseño de mecanismos económico y/o financieros.</t>
  </si>
  <si>
    <t>Propuesta (documento, correo electrónico, actas, asistencias con ayudas de memoria, entre otros)</t>
  </si>
  <si>
    <t xml:space="preserve">1. Reuniones y/o comunicado de respuesta a los requerimientos con los aliados. </t>
  </si>
  <si>
    <t>Acta - Ayuda de memorias - Correos electrónicos - memorandos u oficios.</t>
  </si>
  <si>
    <r>
      <t xml:space="preserve">1. Realizar una jornada de socialización del procedimiento de conflicto de intereses y recordatorios sobre su cumplimiento al personal (Funcionarios y Contratistas) de la SSNA.
</t>
    </r>
    <r>
      <rPr>
        <b/>
        <sz val="11"/>
        <rFont val="Arial Narrow"/>
        <family val="2"/>
      </rPr>
      <t>Nota</t>
    </r>
    <r>
      <rPr>
        <sz val="11"/>
        <rFont val="Arial Narrow"/>
        <family val="2"/>
      </rPr>
      <t>. La jornada solo corresponde a una en cada cuatrimestre.</t>
    </r>
  </si>
  <si>
    <t xml:space="preserve">Listado de asistencia y correo electrónico - mecanismo de socialización empleado </t>
  </si>
  <si>
    <t>Se elimina por completo la acción 2 del plan de tratamiento, por cuanto la nueva plataforma PIIP para el reportes de proyectos de inversión, no genera reporte; por lo anterior el % programado de la acción 1 aumenta y se deja en 100%.</t>
  </si>
  <si>
    <t>Se elimina la oportunidad 33/ 2023, dado que la misma, ahora corresponde al Control 2 del riesgo 243, por tal motivo no puede ser control y oportunidad al mismo tiempo.</t>
  </si>
  <si>
    <t>Se elimina la oportunidad 52/ 2023, dado que se identificó que es la misma 51 por ende se procedío a eliminar.</t>
  </si>
  <si>
    <t>Se solicitó la información correspondiente al proceso pendiente</t>
  </si>
  <si>
    <r>
      <rPr>
        <b/>
        <sz val="10"/>
        <rFont val="Arial Narrow"/>
        <family val="2"/>
      </rPr>
      <t>OAP:</t>
    </r>
    <r>
      <rPr>
        <sz val="10"/>
        <rFont val="Arial Narrow"/>
        <family val="2"/>
      </rPr>
      <t xml:space="preserve"> 16/08/2023</t>
    </r>
  </si>
  <si>
    <r>
      <rPr>
        <b/>
        <sz val="10"/>
        <rFont val="Arial Narrow"/>
        <family val="2"/>
      </rPr>
      <t>OAP:</t>
    </r>
    <r>
      <rPr>
        <sz val="10"/>
        <rFont val="Arial Narrow"/>
        <family val="2"/>
      </rPr>
      <t xml:space="preserve"> El primer seguimiento de Plan de Acción (vigencia 2023) se presentó en el segundo Comité Institucional de Gestión y Desempeño llevado a cabo el 5 de junio de 2023; con el objetivo de revisión y aprobación (se anexa agenda). El Plan Estratégico Institucional (2023-2027) a la fecha se encuentra en construcción, acorde a las prioridades nacionales e institucionales.
</t>
    </r>
    <r>
      <rPr>
        <b/>
        <sz val="10"/>
        <rFont val="Arial Narrow"/>
        <family val="2"/>
      </rPr>
      <t>Evidencia</t>
    </r>
    <r>
      <rPr>
        <sz val="10"/>
        <rFont val="Arial Narrow"/>
        <family val="2"/>
      </rPr>
      <t xml:space="preserve">: 1- PEI-PAA 2023 ENE-MAR y Agenda CIGD_Enero_5 Junio
</t>
    </r>
    <r>
      <rPr>
        <b/>
        <sz val="10"/>
        <rFont val="Arial Narrow"/>
        <family val="2"/>
      </rPr>
      <t>URL:</t>
    </r>
    <r>
      <rPr>
        <sz val="10"/>
        <rFont val="Arial Narrow"/>
        <family val="2"/>
      </rPr>
      <t xml:space="preserve"> https://drive.google.com/drive/folders/1l5ysK9gMY7bK54Gq3FPuI4cNUNum5wuj?usp=drive_link</t>
    </r>
  </si>
  <si>
    <r>
      <rPr>
        <b/>
        <sz val="10"/>
        <color theme="1"/>
        <rFont val="Arial Narrow"/>
        <family val="2"/>
      </rPr>
      <t>OAP</t>
    </r>
    <r>
      <rPr>
        <sz val="10"/>
        <color theme="1"/>
        <rFont val="Arial Narrow"/>
        <family val="2"/>
      </rPr>
      <t xml:space="preserve">: Para el segundo cuatrimestre se publicó en página web el balance del primer seguimiento al PAA-PEI (primer trimestre teniendo en cuenta la observación del reporte del cuatrimestre anterior). 
</t>
    </r>
    <r>
      <rPr>
        <b/>
        <sz val="10"/>
        <color theme="1"/>
        <rFont val="Arial Narrow"/>
        <family val="2"/>
      </rPr>
      <t xml:space="preserve">Evidencia: </t>
    </r>
    <r>
      <rPr>
        <sz val="10"/>
        <color theme="1"/>
        <rFont val="Arial Narrow"/>
        <family val="2"/>
      </rPr>
      <t xml:space="preserve">Balance PAA ENE-MAR 2023
</t>
    </r>
    <r>
      <rPr>
        <b/>
        <sz val="10"/>
        <color theme="1"/>
        <rFont val="Arial Narrow"/>
        <family val="2"/>
      </rPr>
      <t>URL:</t>
    </r>
    <r>
      <rPr>
        <sz val="10"/>
        <color theme="1"/>
        <rFont val="Arial Narrow"/>
        <family val="2"/>
      </rPr>
      <t xml:space="preserve"> https://drive.google.com/drive/folders/1l5ysK9gMY7bK54Gq3FPuI4cNUNum5wuj?usp=drive_link
</t>
    </r>
    <r>
      <rPr>
        <b/>
        <sz val="10"/>
        <color theme="1"/>
        <rFont val="Arial Narrow"/>
        <family val="2"/>
      </rPr>
      <t xml:space="preserve">URL página web: </t>
    </r>
    <r>
      <rPr>
        <sz val="10"/>
        <color theme="1"/>
        <rFont val="Arial Narrow"/>
        <family val="2"/>
      </rPr>
      <t>https://old.parquesnacionales.gov.co/portal/wp-content/uploads/2023/07/balance-paa-trimestre-i_2023.pdf</t>
    </r>
  </si>
  <si>
    <t xml:space="preserve">No se generan alertas </t>
  </si>
  <si>
    <r>
      <t xml:space="preserve">
</t>
    </r>
    <r>
      <rPr>
        <b/>
        <sz val="10"/>
        <rFont val="Arial Narrow"/>
        <family val="2"/>
      </rPr>
      <t>OAP:</t>
    </r>
    <r>
      <rPr>
        <sz val="10"/>
        <rFont val="Arial Narrow"/>
        <family val="2"/>
      </rPr>
      <t xml:space="preserve"> Del total de 19 procesos contenidos en el PAA se recibieron los soportes de 18 (la evidencia soporta la verificación de entrega de los procesos). Se encontró dentro del proceso de consolidación que a la fecha se encuentra pendiente por información 1 proceso (Cooperación Internacional y Asuntos Internacionales, se anexa soporte de la alterta generada por la entrega).
</t>
    </r>
    <r>
      <rPr>
        <b/>
        <sz val="10"/>
        <rFont val="Arial Narrow"/>
        <family val="2"/>
      </rPr>
      <t>Evidencia:</t>
    </r>
    <r>
      <rPr>
        <sz val="10"/>
        <rFont val="Arial Narrow"/>
        <family val="2"/>
      </rPr>
      <t xml:space="preserve"> 1- PEI-PAA 2023 ENE-JUN - Correo de PNNC- Segundo Seguimiento PAA e Informe de gestión - Primer semestre de 2023 - CoAI.pdf
</t>
    </r>
    <r>
      <rPr>
        <b/>
        <sz val="10"/>
        <rFont val="Arial Narrow"/>
        <family val="2"/>
      </rPr>
      <t>URL</t>
    </r>
    <r>
      <rPr>
        <sz val="10"/>
        <rFont val="Arial Narrow"/>
        <family val="2"/>
      </rPr>
      <t>: https://drive.google.com/drive/folders/1l5ysK9gMY7bK54Gq3FPuI4cNUNum5wuj?usp=drive_link</t>
    </r>
  </si>
  <si>
    <r>
      <rPr>
        <b/>
        <sz val="10"/>
        <color theme="1"/>
        <rFont val="Arial Narrow"/>
        <family val="2"/>
      </rPr>
      <t>OAP</t>
    </r>
    <r>
      <rPr>
        <sz val="10"/>
        <color theme="1"/>
        <rFont val="Arial Narrow"/>
        <family val="2"/>
      </rPr>
      <t>: 16/08/2023</t>
    </r>
  </si>
  <si>
    <r>
      <t xml:space="preserve">1. Seguimiento permanente a los indicadores de los PAA. 
</t>
    </r>
    <r>
      <rPr>
        <b/>
        <sz val="10"/>
        <color theme="1"/>
        <rFont val="Arial Narrow"/>
        <family val="2"/>
      </rPr>
      <t>Nota</t>
    </r>
    <r>
      <rPr>
        <sz val="10"/>
        <color theme="1"/>
        <rFont val="Arial Narrow"/>
        <family val="2"/>
      </rPr>
      <t>. En el primer trimestre del año se realiza cierre del PAA de la vigencia anterior por lo cual se publica a inicio del primer trimestre.</t>
    </r>
  </si>
  <si>
    <r>
      <rPr>
        <b/>
        <sz val="10"/>
        <color rgb="FF000000"/>
        <rFont val="Arial Narrow"/>
        <family val="2"/>
      </rPr>
      <t xml:space="preserve">OAP: </t>
    </r>
    <r>
      <rPr>
        <sz val="10"/>
        <color rgb="FF000000"/>
        <rFont val="Arial Narrow"/>
        <family val="2"/>
      </rPr>
      <t xml:space="preserve">Se realizó el informe del primer seguimiento de indicadores PAA de enero a marzo de 2023 y se publicó en página web.
</t>
    </r>
    <r>
      <rPr>
        <b/>
        <sz val="10"/>
        <color rgb="FF000000"/>
        <rFont val="Arial Narrow"/>
        <family val="2"/>
      </rPr>
      <t>Evidencia:</t>
    </r>
    <r>
      <rPr>
        <sz val="10"/>
        <color rgb="FF000000"/>
        <rFont val="Arial Narrow"/>
        <family val="2"/>
      </rPr>
      <t xml:space="preserve"> Balance PAA ENE-MAR 2023</t>
    </r>
    <r>
      <rPr>
        <b/>
        <sz val="10"/>
        <color rgb="FF000000"/>
        <rFont val="Arial Narrow"/>
        <family val="2"/>
      </rPr>
      <t xml:space="preserve">
</t>
    </r>
    <r>
      <rPr>
        <sz val="10"/>
        <color theme="1"/>
        <rFont val="Arial Narrow"/>
        <family val="2"/>
      </rPr>
      <t xml:space="preserve">https://drive.google.com/drive/folders/1l5ysK9gMY7bK54Gq3FPuI4cNUNum5wuj?usp=sharing
</t>
    </r>
    <r>
      <rPr>
        <b/>
        <sz val="10"/>
        <color theme="1"/>
        <rFont val="Arial Narrow"/>
        <family val="2"/>
      </rPr>
      <t>URL página web:</t>
    </r>
    <r>
      <rPr>
        <sz val="10"/>
        <color theme="1"/>
        <rFont val="Arial Narrow"/>
        <family val="2"/>
      </rPr>
      <t xml:space="preserve"> https://old.parquesnacionales.gov.co/portal/wp-content/uploads/2023/07/balance-paa-trimestre-i_2023.pdf</t>
    </r>
  </si>
  <si>
    <r>
      <rPr>
        <b/>
        <sz val="10"/>
        <color theme="1"/>
        <rFont val="Arial Narrow"/>
        <family val="2"/>
      </rPr>
      <t xml:space="preserve">OAP: </t>
    </r>
    <r>
      <rPr>
        <sz val="10"/>
        <color theme="1"/>
        <rFont val="Arial Narrow"/>
        <family val="2"/>
      </rPr>
      <t>17,5%</t>
    </r>
  </si>
  <si>
    <r>
      <rPr>
        <b/>
        <sz val="10"/>
        <color theme="1"/>
        <rFont val="Arial Narrow"/>
        <family val="2"/>
      </rPr>
      <t xml:space="preserve">OAP: </t>
    </r>
    <r>
      <rPr>
        <sz val="10"/>
        <color theme="1"/>
        <rFont val="Arial Narrow"/>
        <family val="2"/>
      </rPr>
      <t>En el segundo cuatrimestre del año se realizaron las mesas temáticas para la actualización de indicadores y metas del PEI/PAA.
Se brindó apoyo en el segundo seguimiento de Plan de Acción en el proceso de Talento Humano (</t>
    </r>
    <r>
      <rPr>
        <b/>
        <sz val="10"/>
        <color theme="1"/>
        <rFont val="Arial Narrow"/>
        <family val="2"/>
      </rPr>
      <t>Evidencia</t>
    </r>
    <r>
      <rPr>
        <sz val="10"/>
        <color theme="1"/>
        <rFont val="Arial Narrow"/>
        <family val="2"/>
      </rPr>
      <t xml:space="preserve">: Gestión Talento Humano_ Revisión diferencias PAA Segundo seguimiento)
Se anexa carpeta con el listados de asistencia de las mesas (Listas de Asistencia Mesas Temáticas)
</t>
    </r>
    <r>
      <rPr>
        <b/>
        <sz val="10"/>
        <color theme="1"/>
        <rFont val="Arial Narrow"/>
        <family val="2"/>
      </rPr>
      <t>Evidencia:</t>
    </r>
    <r>
      <rPr>
        <sz val="10"/>
        <color theme="1"/>
        <rFont val="Arial Narrow"/>
        <family val="2"/>
      </rPr>
      <t xml:space="preserve"> https://drive.google.com/drive/folders/1l5OEhKvZZp90y-sK5oJr7CGRye2IhokK?usp=drive_link</t>
    </r>
  </si>
  <si>
    <r>
      <rPr>
        <b/>
        <sz val="10"/>
        <color theme="1"/>
        <rFont val="Arial Narrow"/>
        <family val="2"/>
      </rPr>
      <t xml:space="preserve">OAP: </t>
    </r>
    <r>
      <rPr>
        <sz val="10"/>
        <color theme="1"/>
        <rFont val="Arial Narrow"/>
        <family val="2"/>
      </rPr>
      <t xml:space="preserve">Se enviaron correos electrónicos con la solicitud de información para el segundo seguimiento del PAA a los siguientes procesos: Cooperación y Asuntos Internacionales y Evaluación Independiente
</t>
    </r>
    <r>
      <rPr>
        <b/>
        <sz val="10"/>
        <color theme="1"/>
        <rFont val="Arial Narrow"/>
        <family val="2"/>
      </rPr>
      <t>Evidencia:</t>
    </r>
    <r>
      <rPr>
        <sz val="10"/>
        <color theme="1"/>
        <rFont val="Arial Narrow"/>
        <family val="2"/>
      </rPr>
      <t xml:space="preserve"> Correo de PNNC - Fwd_ Segundo Seguimiento PAA - Primer semestre de 2023 - CI
Correo de PNNC- Segundo Seguimiento PAA e Informe de gestión - Primer semestre de 2023 - CoAI
https://drive.google.com/drive/folders/1l5OEhKvZZp90y-sK5oJr7CGRye2IhokK?usp=drive_link</t>
    </r>
  </si>
  <si>
    <r>
      <rPr>
        <b/>
        <sz val="10"/>
        <color theme="1"/>
        <rFont val="Arial Narrow"/>
        <family val="2"/>
      </rPr>
      <t xml:space="preserve">OAP: </t>
    </r>
    <r>
      <rPr>
        <sz val="10"/>
        <color theme="1"/>
        <rFont val="Arial Narrow"/>
        <family val="2"/>
      </rPr>
      <t>16</t>
    </r>
    <r>
      <rPr>
        <sz val="10"/>
        <color theme="1"/>
        <rFont val="Arial Narrow"/>
        <family val="2"/>
      </rPr>
      <t>/08/2023</t>
    </r>
  </si>
  <si>
    <r>
      <rPr>
        <b/>
        <sz val="10"/>
        <color theme="1"/>
        <rFont val="Arial Narrow"/>
        <family val="2"/>
      </rPr>
      <t xml:space="preserve">OAP: </t>
    </r>
    <r>
      <rPr>
        <sz val="10"/>
        <color theme="1"/>
        <rFont val="Arial Narrow"/>
        <family val="2"/>
      </rPr>
      <t>16</t>
    </r>
    <r>
      <rPr>
        <sz val="10"/>
        <color theme="1"/>
        <rFont val="Arial Narrow"/>
        <family val="2"/>
      </rPr>
      <t>/08/2024</t>
    </r>
  </si>
  <si>
    <r>
      <rPr>
        <b/>
        <sz val="10"/>
        <color theme="1"/>
        <rFont val="Arial Narrow"/>
        <family val="2"/>
      </rPr>
      <t>OAP</t>
    </r>
    <r>
      <rPr>
        <sz val="10"/>
        <color theme="1"/>
        <rFont val="Arial Narrow"/>
        <family val="2"/>
      </rPr>
      <t>: En el segundo cuatrimestre se realizó la actualización de metas de un (1) indicador del proceso de Autoridad Ambiental. 
Se anexa orfeo MEMORANDO (MEMORANDO 120236030000693_00002)
y 1- PEI-PAA 2023 ENE-JUN</t>
    </r>
  </si>
  <si>
    <t>No se generaron alertas</t>
  </si>
  <si>
    <r>
      <rPr>
        <b/>
        <sz val="10"/>
        <color theme="1"/>
        <rFont val="Arial Narrow"/>
        <family val="2"/>
      </rPr>
      <t>OAP</t>
    </r>
    <r>
      <rPr>
        <sz val="10"/>
        <color theme="1"/>
        <rFont val="Arial Narrow"/>
        <family val="2"/>
      </rPr>
      <t xml:space="preserve">: En el segundo Comité Institucional de Gestión y Desempeño realizado el 5 de junio se revisó y aprobó el PAA y no se generaron compromisos ni alertas sobre el mismo, generando que la OAP no requiriera seguimiento de dichos compromisos.
</t>
    </r>
    <r>
      <rPr>
        <b/>
        <sz val="10"/>
        <color theme="1"/>
        <rFont val="Arial Narrow"/>
        <family val="2"/>
      </rPr>
      <t>Evidencias:</t>
    </r>
    <r>
      <rPr>
        <sz val="10"/>
        <color theme="1"/>
        <rFont val="Arial Narrow"/>
        <family val="2"/>
      </rPr>
      <t xml:space="preserve"> CIGD 5 de junio de 2023 (actualizada 5 jun).pptx
Correo de Parques Nacionales Naturales de Colombia - Re_ Presentación consolidada Comité Institucional de Gestión y Desempeño - CIGD 5 de junio</t>
    </r>
  </si>
  <si>
    <r>
      <rPr>
        <b/>
        <sz val="10"/>
        <color rgb="FF000000"/>
        <rFont val="Arial Narrow"/>
        <family val="2"/>
      </rPr>
      <t xml:space="preserve">OAP: </t>
    </r>
    <r>
      <rPr>
        <sz val="10"/>
        <color rgb="FF000000"/>
        <rFont val="Arial Narrow"/>
        <family val="2"/>
      </rPr>
      <t xml:space="preserve">Se realizó el informe del primer seguimiento de indicadores PAA de enero a marzo de 2023 y se publicó en página web.
</t>
    </r>
    <r>
      <rPr>
        <b/>
        <sz val="10"/>
        <color rgb="FF000000"/>
        <rFont val="Arial Narrow"/>
        <family val="2"/>
      </rPr>
      <t>Evidencia:</t>
    </r>
    <r>
      <rPr>
        <sz val="10"/>
        <color rgb="FF000000"/>
        <rFont val="Arial Narrow"/>
        <family val="2"/>
      </rPr>
      <t xml:space="preserve"> Balance PAA ENE-MAR 2023</t>
    </r>
    <r>
      <rPr>
        <sz val="10"/>
        <color theme="1"/>
        <rFont val="Arial Narrow"/>
        <family val="2"/>
      </rPr>
      <t xml:space="preserve">
</t>
    </r>
    <r>
      <rPr>
        <b/>
        <sz val="10"/>
        <color theme="1"/>
        <rFont val="Arial Narrow"/>
        <family val="2"/>
      </rPr>
      <t xml:space="preserve">URL página web: </t>
    </r>
    <r>
      <rPr>
        <sz val="10"/>
        <color theme="1"/>
        <rFont val="Arial Narrow"/>
        <family val="2"/>
      </rPr>
      <t>https://old.parquesnacionales.gov.co/portal/wp-content/uploads/2023/07/balance-paa-trimestre-i_2023.pdf</t>
    </r>
  </si>
  <si>
    <r>
      <rPr>
        <b/>
        <sz val="10"/>
        <rFont val="Arial Narrow"/>
        <family val="2"/>
      </rPr>
      <t xml:space="preserve">GGIS: </t>
    </r>
    <r>
      <rPr>
        <sz val="10"/>
        <rFont val="Arial Narrow"/>
        <family val="2"/>
      </rPr>
      <t>17/08/2023</t>
    </r>
  </si>
  <si>
    <r>
      <rPr>
        <b/>
        <sz val="10"/>
        <rFont val="Arial Narrow"/>
        <family val="2"/>
      </rPr>
      <t>GGIS</t>
    </r>
    <r>
      <rPr>
        <sz val="10"/>
        <rFont val="Arial Narrow"/>
        <family val="2"/>
      </rPr>
      <t xml:space="preserve">: A la fecha no se ha recibido requerimientos especifos de necesidades de socialización o sensibilización y la debido a que en el segundo cuatrimestre, las autoridades ambientales se encuentran en las actividades contractuales, a la fecha se tiene programada la actividad de socialización para el mes de Septiembre. 
</t>
    </r>
    <r>
      <rPr>
        <b/>
        <sz val="10"/>
        <rFont val="Arial Narrow"/>
        <family val="2"/>
      </rPr>
      <t>Nota</t>
    </r>
    <r>
      <rPr>
        <sz val="10"/>
        <rFont val="Arial Narrow"/>
        <family val="2"/>
      </rPr>
      <t>: No se anexan evidencias.</t>
    </r>
  </si>
  <si>
    <r>
      <rPr>
        <b/>
        <sz val="10"/>
        <rFont val="Arial Narrow"/>
        <family val="2"/>
      </rPr>
      <t>GGIS</t>
    </r>
    <r>
      <rPr>
        <sz val="10"/>
        <rFont val="Arial Narrow"/>
        <family val="2"/>
      </rPr>
      <t xml:space="preserve">: No se han presentado materialización del riesgo </t>
    </r>
  </si>
  <si>
    <r>
      <rPr>
        <b/>
        <sz val="10"/>
        <rFont val="Arial Narrow"/>
        <family val="2"/>
      </rPr>
      <t xml:space="preserve">GGIS: </t>
    </r>
    <r>
      <rPr>
        <sz val="10"/>
        <rFont val="Arial Narrow"/>
        <family val="2"/>
      </rPr>
      <t xml:space="preserve">El monitoreo y los soportes suministrados, son conformes a la descripción del mapa de riesgos, denotando un adecuado seguimiento. </t>
    </r>
  </si>
  <si>
    <r>
      <rPr>
        <b/>
        <sz val="10"/>
        <rFont val="Arial Narrow"/>
        <family val="2"/>
      </rPr>
      <t>GGIS:</t>
    </r>
    <r>
      <rPr>
        <sz val="10"/>
        <rFont val="Arial Narrow"/>
        <family val="2"/>
      </rPr>
      <t xml:space="preserve"> La Unidad de Decisión no programó avances al respecto para el periodo reportado. </t>
    </r>
  </si>
  <si>
    <r>
      <rPr>
        <b/>
        <sz val="10"/>
        <rFont val="Arial Narrow"/>
        <family val="2"/>
      </rPr>
      <t xml:space="preserve">GGIS: </t>
    </r>
    <r>
      <rPr>
        <sz val="10"/>
        <rFont val="Arial Narrow"/>
        <family val="2"/>
      </rPr>
      <t>40%</t>
    </r>
  </si>
  <si>
    <r>
      <rPr>
        <b/>
        <sz val="10"/>
        <rFont val="Arial Narrow"/>
        <family val="2"/>
      </rPr>
      <t>GGIS</t>
    </r>
    <r>
      <rPr>
        <sz val="10"/>
        <rFont val="Arial Narrow"/>
        <family val="2"/>
      </rPr>
      <t>: El monitoreo y los soportes suministrados, son conformes a la descripción del mapa de riesgos, denotando un adecuado seguimiento</t>
    </r>
  </si>
  <si>
    <t>No se requiere generar alerta dado que se presentaron los informes dentro de los tiempos establecidos tanto a nivel territorial en el contexto de los SIRAP como a nivel central se construyo el informe de orientación y acompañamiento de los sistemas regionales.</t>
  </si>
  <si>
    <r>
      <rPr>
        <b/>
        <sz val="10"/>
        <rFont val="Arial Narrow"/>
        <family val="2"/>
      </rPr>
      <t>DTAO:</t>
    </r>
    <r>
      <rPr>
        <sz val="10"/>
        <rFont val="Arial Narrow"/>
        <family val="2"/>
      </rPr>
      <t xml:space="preserve"> 17/08/2023
</t>
    </r>
    <r>
      <rPr>
        <b/>
        <sz val="10"/>
        <rFont val="Arial Narrow"/>
        <family val="2"/>
      </rPr>
      <t>DTOR:</t>
    </r>
    <r>
      <rPr>
        <sz val="10"/>
        <rFont val="Arial Narrow"/>
        <family val="2"/>
      </rPr>
      <t xml:space="preserve"> 17/08/2023
</t>
    </r>
    <r>
      <rPr>
        <b/>
        <sz val="10"/>
        <rFont val="Arial Narrow"/>
        <family val="2"/>
      </rPr>
      <t xml:space="preserve">DTPA: </t>
    </r>
    <r>
      <rPr>
        <sz val="10"/>
        <rFont val="Arial Narrow"/>
        <family val="2"/>
      </rPr>
      <t xml:space="preserve">17/08/2023
</t>
    </r>
    <r>
      <rPr>
        <b/>
        <sz val="10"/>
        <rFont val="Arial Narrow"/>
        <family val="2"/>
      </rPr>
      <t>DTAM:</t>
    </r>
    <r>
      <rPr>
        <sz val="10"/>
        <rFont val="Arial Narrow"/>
        <family val="2"/>
      </rPr>
      <t xml:space="preserve"> 17/08/2023
</t>
    </r>
    <r>
      <rPr>
        <b/>
        <sz val="10"/>
        <rFont val="Arial Narrow"/>
        <family val="2"/>
      </rPr>
      <t>DTCA:</t>
    </r>
    <r>
      <rPr>
        <sz val="10"/>
        <rFont val="Arial Narrow"/>
        <family val="2"/>
      </rPr>
      <t xml:space="preserve"> 17/08/2023
</t>
    </r>
    <r>
      <rPr>
        <b/>
        <sz val="10"/>
        <rFont val="Arial Narrow"/>
        <family val="2"/>
      </rPr>
      <t>DTAN:</t>
    </r>
    <r>
      <rPr>
        <sz val="10"/>
        <rFont val="Arial Narrow"/>
        <family val="2"/>
      </rPr>
      <t xml:space="preserve"> 17/08/2023
</t>
    </r>
    <r>
      <rPr>
        <b/>
        <sz val="10"/>
        <rFont val="Arial Narrow"/>
        <family val="2"/>
      </rPr>
      <t xml:space="preserve">GGIS: </t>
    </r>
    <r>
      <rPr>
        <sz val="10"/>
        <rFont val="Arial Narrow"/>
        <family val="2"/>
      </rPr>
      <t>17/08/2023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</si>
  <si>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DTCA:</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</si>
  <si>
    <r>
      <rPr>
        <b/>
        <sz val="10"/>
        <rFont val="Arial Narrow"/>
        <family val="2"/>
      </rPr>
      <t xml:space="preserve">GGIS: </t>
    </r>
    <r>
      <rPr>
        <sz val="10"/>
        <rFont val="Arial Narrow"/>
        <family val="2"/>
      </rPr>
      <t>14/08/2023</t>
    </r>
    <r>
      <rPr>
        <b/>
        <sz val="10"/>
        <rFont val="Arial Narrow"/>
        <family val="2"/>
      </rPr>
      <t xml:space="preserve">
DTAN:</t>
    </r>
    <r>
      <rPr>
        <sz val="10"/>
        <rFont val="Arial Narrow"/>
        <family val="2"/>
      </rPr>
      <t xml:space="preserve"> 09/08/2023
</t>
    </r>
    <r>
      <rPr>
        <b/>
        <sz val="10"/>
        <rFont val="Arial Narrow"/>
        <family val="2"/>
      </rPr>
      <t>DTOR:</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DTPA</t>
    </r>
    <r>
      <rPr>
        <sz val="10"/>
        <rFont val="Arial Narrow"/>
        <family val="2"/>
      </rPr>
      <t xml:space="preserve">: 10/08/2023
</t>
    </r>
    <r>
      <rPr>
        <b/>
        <sz val="10"/>
        <rFont val="Arial Narrow"/>
        <family val="2"/>
      </rPr>
      <t>DTCA</t>
    </r>
    <r>
      <rPr>
        <sz val="10"/>
        <rFont val="Arial Narrow"/>
        <family val="2"/>
      </rPr>
      <t xml:space="preserve">: 09/08/2023
</t>
    </r>
    <r>
      <rPr>
        <b/>
        <sz val="10"/>
        <rFont val="Arial Narrow"/>
        <family val="2"/>
      </rPr>
      <t xml:space="preserve">DTAO: </t>
    </r>
    <r>
      <rPr>
        <sz val="10"/>
        <rFont val="Arial Narrow"/>
        <family val="2"/>
      </rPr>
      <t>09/08/2023</t>
    </r>
  </si>
  <si>
    <r>
      <t xml:space="preserve">GGIS: </t>
    </r>
    <r>
      <rPr>
        <sz val="10"/>
        <rFont val="Arial Narrow"/>
        <family val="2"/>
      </rPr>
      <t>66.6%</t>
    </r>
    <r>
      <rPr>
        <b/>
        <sz val="10"/>
        <rFont val="Arial Narrow"/>
        <family val="2"/>
      </rPr>
      <t xml:space="preserve">
DTAN: </t>
    </r>
    <r>
      <rPr>
        <sz val="10"/>
        <rFont val="Arial Narrow"/>
        <family val="2"/>
      </rPr>
      <t>66.6%</t>
    </r>
    <r>
      <rPr>
        <b/>
        <sz val="10"/>
        <rFont val="Arial Narrow"/>
        <family val="2"/>
      </rPr>
      <t xml:space="preserve">
DTOR: </t>
    </r>
    <r>
      <rPr>
        <sz val="10"/>
        <rFont val="Arial Narrow"/>
        <family val="2"/>
      </rPr>
      <t>66.6%</t>
    </r>
    <r>
      <rPr>
        <b/>
        <sz val="10"/>
        <rFont val="Arial Narrow"/>
        <family val="2"/>
      </rPr>
      <t xml:space="preserve">
DTAM</t>
    </r>
    <r>
      <rPr>
        <sz val="10"/>
        <rFont val="Arial Narrow"/>
        <family val="2"/>
      </rPr>
      <t>: 66.6%</t>
    </r>
    <r>
      <rPr>
        <b/>
        <sz val="10"/>
        <rFont val="Arial Narrow"/>
        <family val="2"/>
      </rPr>
      <t xml:space="preserve">
DTPA</t>
    </r>
    <r>
      <rPr>
        <sz val="10"/>
        <rFont val="Arial Narrow"/>
        <family val="2"/>
      </rPr>
      <t>: 66.6%</t>
    </r>
    <r>
      <rPr>
        <b/>
        <sz val="10"/>
        <rFont val="Arial Narrow"/>
        <family val="2"/>
      </rPr>
      <t xml:space="preserve">
DTCA: </t>
    </r>
    <r>
      <rPr>
        <sz val="10"/>
        <rFont val="Arial Narrow"/>
        <family val="2"/>
      </rPr>
      <t>33,3%</t>
    </r>
    <r>
      <rPr>
        <b/>
        <sz val="10"/>
        <rFont val="Arial Narrow"/>
        <family val="2"/>
      </rPr>
      <t xml:space="preserve">
DTAO: </t>
    </r>
    <r>
      <rPr>
        <sz val="10"/>
        <rFont val="Arial Narrow"/>
        <family val="2"/>
      </rPr>
      <t>66.6%</t>
    </r>
  </si>
  <si>
    <r>
      <rPr>
        <b/>
        <sz val="11"/>
        <rFont val="Arial Narrow"/>
        <family val="2"/>
      </rPr>
      <t xml:space="preserve">GTEA: </t>
    </r>
    <r>
      <rPr>
        <sz val="11"/>
        <rFont val="Arial Narrow"/>
        <family val="2"/>
      </rPr>
      <t>17/08/2023</t>
    </r>
  </si>
  <si>
    <t>No se ha materializado el riesgo</t>
  </si>
  <si>
    <r>
      <rPr>
        <b/>
        <sz val="11"/>
        <rFont val="Arial Narrow"/>
        <family val="2"/>
      </rPr>
      <t xml:space="preserve">GTEA: </t>
    </r>
    <r>
      <rPr>
        <sz val="11"/>
        <rFont val="Arial Narrow"/>
        <family val="2"/>
      </rPr>
      <t>Se evidencia el reporte de transacciones de ORFEO de la Líder temática de RNSC de GTEA con 942 transacciones documentadas relacionadas con RNSC a los profesionales jurídicos y técnicos. (se incluye información de abril dado el corte del cuatrimestre anterior).</t>
    </r>
    <r>
      <rPr>
        <b/>
        <sz val="11"/>
        <rFont val="Arial Narrow"/>
        <family val="2"/>
      </rPr>
      <t xml:space="preserve">
Evidencia: 
</t>
    </r>
    <r>
      <rPr>
        <sz val="11"/>
        <rFont val="Arial Narrow"/>
        <family val="2"/>
      </rPr>
      <t>REPORTE_ORFEO_LIDER_TEMATICA_RNSC</t>
    </r>
  </si>
  <si>
    <r>
      <rPr>
        <b/>
        <sz val="11"/>
        <color theme="1"/>
        <rFont val="Arial Narrow"/>
        <family val="2"/>
      </rPr>
      <t xml:space="preserve">GTEA: </t>
    </r>
    <r>
      <rPr>
        <sz val="11"/>
        <color theme="1"/>
        <rFont val="Arial Narrow"/>
        <family val="2"/>
      </rPr>
      <t>66,6%</t>
    </r>
  </si>
  <si>
    <r>
      <rPr>
        <b/>
        <sz val="10"/>
        <rFont val="Arial Narrow"/>
        <family val="2"/>
      </rPr>
      <t xml:space="preserve">GTEA: </t>
    </r>
    <r>
      <rPr>
        <sz val="10"/>
        <rFont val="Arial Narrow"/>
        <family val="2"/>
      </rPr>
      <t xml:space="preserve">	El monitoreo y los soportes suministrados, son conformes a la descripción del mapa de riesgos, denotando un adecuado seguimiento</t>
    </r>
  </si>
  <si>
    <r>
      <rPr>
        <b/>
        <sz val="11"/>
        <color theme="1"/>
        <rFont val="Arial Narrow"/>
        <family val="2"/>
      </rPr>
      <t xml:space="preserve">GGIS: </t>
    </r>
    <r>
      <rPr>
        <sz val="11"/>
        <color theme="1"/>
        <rFont val="Arial Narrow"/>
        <family val="2"/>
      </rPr>
      <t>17/08/2023</t>
    </r>
  </si>
  <si>
    <r>
      <rPr>
        <b/>
        <sz val="11"/>
        <color theme="1"/>
        <rFont val="Arial Narrow"/>
        <family val="2"/>
      </rPr>
      <t xml:space="preserve">GGIS: </t>
    </r>
    <r>
      <rPr>
        <sz val="11"/>
        <color theme="1"/>
        <rFont val="Arial Narrow"/>
        <family val="2"/>
      </rPr>
      <t>Se realizó una jornada recordatorio del procedimiento de conflicto de intereses remitiendo correo electrónico anexando presentación y procedimiento al personal GGIS.
Evidencia: 20230810_Presentacion_conflicto_Intereses
20230810_Correo_Ele_Procedimiento_Conflicto</t>
    </r>
  </si>
  <si>
    <r>
      <rPr>
        <b/>
        <sz val="11"/>
        <color theme="1"/>
        <rFont val="Arial Narrow"/>
        <family val="2"/>
      </rPr>
      <t xml:space="preserve">GGIS: </t>
    </r>
    <r>
      <rPr>
        <sz val="11"/>
        <color theme="1"/>
        <rFont val="Arial Narrow"/>
        <family val="2"/>
      </rPr>
      <t>50%</t>
    </r>
  </si>
  <si>
    <r>
      <rPr>
        <b/>
        <sz val="11"/>
        <rFont val="Arial Narrow"/>
        <family val="2"/>
      </rPr>
      <t xml:space="preserve">GGIS: </t>
    </r>
    <r>
      <rPr>
        <sz val="11"/>
        <rFont val="Arial Narrow"/>
        <family val="2"/>
      </rPr>
      <t>17/08/2023</t>
    </r>
  </si>
  <si>
    <r>
      <rPr>
        <b/>
        <sz val="11"/>
        <rFont val="Arial Narrow"/>
        <family val="2"/>
      </rPr>
      <t>GGIS:</t>
    </r>
    <r>
      <rPr>
        <sz val="11"/>
        <rFont val="Arial Narrow"/>
        <family val="2"/>
      </rPr>
      <t xml:space="preserve"> Se realizó una encuesta sobre el conocimiento y apropiación de los lineamientos de conflicto de intereses remitida por correo electrónico el día 10 de agosto del 2023, identificando de las 14 personas que participan del grupo GGIS, el 100% tienen conocimiento y apropiación en relación del tema. (Nota: En el archivo adjunto se evidencia un % del 93, dado que se ejecutaron pruebas para verificar la funcionalidad pero el resultado correspondiente al personal del GGIS es del 100%)
</t>
    </r>
    <r>
      <rPr>
        <b/>
        <sz val="11"/>
        <rFont val="Arial Narrow"/>
        <family val="2"/>
      </rPr>
      <t>Evidencia:</t>
    </r>
    <r>
      <rPr>
        <sz val="11"/>
        <rFont val="Arial Narrow"/>
        <family val="2"/>
      </rPr>
      <t xml:space="preserve"> 
20230817_Formulario_Preguntas_Conflicto_Intereses
20230817_Encuesta_Procedimiento_Conflicto_Intereses
20230817_Porcentaje respuesas correctas</t>
    </r>
  </si>
  <si>
    <r>
      <rPr>
        <b/>
        <sz val="12"/>
        <color rgb="FF000000"/>
        <rFont val="Arial Narrow"/>
        <family val="2"/>
      </rPr>
      <t xml:space="preserve">GGIS: </t>
    </r>
    <r>
      <rPr>
        <sz val="12"/>
        <color rgb="FF000000"/>
        <rFont val="Arial Narrow"/>
        <family val="2"/>
      </rPr>
      <t>17/08/2023</t>
    </r>
  </si>
  <si>
    <r>
      <rPr>
        <b/>
        <sz val="12"/>
        <color rgb="FF000000"/>
        <rFont val="Arial Narrow"/>
        <family val="2"/>
      </rPr>
      <t xml:space="preserve">GGIS: </t>
    </r>
    <r>
      <rPr>
        <sz val="12"/>
        <color rgb="FF000000"/>
        <rFont val="Arial Narrow"/>
        <family val="2"/>
      </rPr>
      <t>66,67%</t>
    </r>
  </si>
  <si>
    <t>GGIS: Se ajustó la base de datos que contienen la información más pertinente y estratégica para los fines, por otro lado se actualizó la misma incluyendo las RNSC que tienen Planes de Manejo.
Evidencia: 20230816 Base PM-RNSC Ajustado</t>
  </si>
  <si>
    <r>
      <t xml:space="preserve">SSNA: </t>
    </r>
    <r>
      <rPr>
        <sz val="12"/>
        <color rgb="FF000000"/>
        <rFont val="Arial Narrow"/>
        <family val="2"/>
      </rPr>
      <t xml:space="preserve">Con el objetivo de aumentar la divulgación de información técnica de la entidad en el primer semestre del 2023, personal de (SSNA) participó en diferentes eventos tales como:
1) Acompañamiento al Parque Nacional Natural Paramillo en el evento realizado en Montería, Córdoba, 61 Feria de la Ganadería “La Feria del Pueblo”, la participación se realizó los días 16, 17 y 18 de junio de 2023.
En el desarrollo del evento se realizaron charlas, presentación de videos, muestra del emprendimiento de artesanías Ebera Neka, de la comunidad indígena Embera y se tuvo la presencia de la tienda de Parques Nacionales Naturales de Colombia. 
2. Feria Internacional del medio ambiente- FIMA participación del foro de bioeconomía.
Participación de Parques Nacionales Naturales de Colombia y WWF en la Feria Internacional de Medio Ambiente - FIMA, PNN estuvo presente durante los 3 días de evento, esta se realizó los días 14, 15 y 16 de junio de 2023.
En el desarrollo del evento se realizaron charlas (medios de vida sostenible que contribuyen a la construcción de la Paz, y  ¿Cómo firmar la Paz con la Naturaleza en Colombia?), muestra de emprendimientos del Parque Nacional Natural Chingaza, Caguán Expeditions  emprendimiento de turismo de naturaleza y se tuvo la presencia de la tienda de Parques Nacionales Naturales de Colombia. 
3) AGRO EXPO. la participación se realizó los días entre el 13 y 23 de Julio de 2023 en Corferias Bogotá - Col. 
Participación Parques Nacionales Naturales de Colombia en AGROEXPO en Corferias Bogotá, del 13 al 23 de julio, PNN estuvo ubicado en el pabellón 6, nivel 2, stand 120 los 11 días de feria, durante la feria se tuvo la participación de 14 emprendimientos de las diferentes áreas protegidas y sus zonas de influencia, se contó con la participación de la tienda de PNNC y durante el evento se atendieron dudas e inquietudes por parte de la ciudadanía, relacionadas con ecoturismo y otros temas relacionados con PNNC, cuando las solicitudes eran especificas o necesitaban elevar consulta se remitía a los visitantes a la página web oficial y al correo de atención al usuario para obtener información detallada y resolver sus inquietudes.
4) Se participa en el taller “Bioeconomía en acción: Caminos para la sostenibilidad en Latinoamérica y experiencias
de Asia y África" del cual se recibió la invitación de parte del Ministerio de Ciencia, Tecnología e Innovación del 26 al 28 de junio en el cual la Subdirección de Sostenibilidad y Negocios Ambientales participó con nuestro representante del equipo John Alarcon experto en temas de productos Bio. 
</t>
    </r>
    <r>
      <rPr>
        <b/>
        <sz val="12"/>
        <color rgb="FF000000"/>
        <rFont val="Arial Narrow"/>
        <family val="2"/>
      </rPr>
      <t>Evidencia</t>
    </r>
    <r>
      <rPr>
        <sz val="12"/>
        <color rgb="FF000000"/>
        <rFont val="Arial Narrow"/>
        <family val="2"/>
      </rPr>
      <t xml:space="preserve"> eventos 2023. </t>
    </r>
  </si>
  <si>
    <r>
      <t xml:space="preserve">SSNA: </t>
    </r>
    <r>
      <rPr>
        <sz val="12"/>
        <color rgb="FF000000"/>
        <rFont val="Arial Narrow"/>
        <family val="2"/>
      </rPr>
      <t>15/08/2023</t>
    </r>
  </si>
  <si>
    <r>
      <rPr>
        <b/>
        <sz val="12"/>
        <color rgb="FF000000"/>
        <rFont val="Arial Narrow"/>
        <family val="2"/>
      </rPr>
      <t xml:space="preserve">SSNA: </t>
    </r>
    <r>
      <rPr>
        <sz val="12"/>
        <color rgb="FF000000"/>
        <rFont val="Arial Narrow"/>
        <family val="2"/>
      </rPr>
      <t>80%</t>
    </r>
  </si>
  <si>
    <t xml:space="preserve">Ninguna </t>
  </si>
  <si>
    <r>
      <t>SSNA:</t>
    </r>
    <r>
      <rPr>
        <sz val="11"/>
        <rFont val="Arial Narrow"/>
        <family val="2"/>
      </rPr>
      <t xml:space="preserve"> 15/08/2023</t>
    </r>
  </si>
  <si>
    <r>
      <t>SSNA:</t>
    </r>
    <r>
      <rPr>
        <sz val="11"/>
        <rFont val="Arial Narrow"/>
        <family val="2"/>
      </rPr>
      <t xml:space="preserve"> 16/08/2023</t>
    </r>
  </si>
  <si>
    <r>
      <t xml:space="preserve">SSNA: </t>
    </r>
    <r>
      <rPr>
        <sz val="11"/>
        <color rgb="FF222222"/>
        <rFont val="Arial Narrow"/>
        <family val="2"/>
      </rPr>
      <t xml:space="preserve">Se realiza seguimiento a los proyectos que se vienen adelantando con relación a Parques Nacionales y la Unidad Administrativa Especial de Aeronaùtica Civil, la cuál tiene por objetivo gestionar estrategias de promoción y divulgación de las áreas protegidas con vocación ecoturistica. Actualmente se encuentra en construcción el documento para el convenio interadministrativo y en el proceso de seguimiento se identifica que se viene realizando la construcción de los estudios previos y el convenio.
Nota: Los archivos de evidencia se encuentran en estado de construcción.
</t>
    </r>
    <r>
      <rPr>
        <b/>
        <sz val="11"/>
        <color rgb="FF222222"/>
        <rFont val="Arial Narrow"/>
        <family val="2"/>
      </rPr>
      <t>Evidencia:</t>
    </r>
    <r>
      <rPr>
        <sz val="11"/>
        <color rgb="FF222222"/>
        <rFont val="Arial Narrow"/>
        <family val="2"/>
      </rPr>
      <t xml:space="preserve"> 2. PROYECTO_CONVENIO INTERADMINISTRATIVO_PNN PROPUESTA
3. Modelo estudio previo convenio interadministrativo (1) PROPUESTA. </t>
    </r>
  </si>
  <si>
    <r>
      <rPr>
        <b/>
        <sz val="11"/>
        <color rgb="FF222222"/>
        <rFont val="Arial Narrow"/>
        <family val="2"/>
      </rPr>
      <t>SSNA</t>
    </r>
    <r>
      <rPr>
        <sz val="11"/>
        <color rgb="FF222222"/>
        <rFont val="Arial Narrow"/>
        <family val="2"/>
      </rPr>
      <t xml:space="preserve">: Con el objetivo de fortalecer el procedimiento de conflicto de intereses se desarrollo un proceso de socialización de dicho procedimiento y posteriormente se remitió una encuesta de reconocimiento, dentro de la cuál se evidencia que los integrantes del proceso conocen los lineamientos estandarizados y documentados de la entidad ya que 18 miembros del equipo pertenecientes al proceso obtuvieron una calificación adecuada al tema y no se presentaron desviaciones(no se presentó necesidad de socializar de nuevo el tema). 
</t>
    </r>
    <r>
      <rPr>
        <b/>
        <sz val="11"/>
        <color rgb="FF222222"/>
        <rFont val="Arial Narrow"/>
        <family val="2"/>
      </rPr>
      <t>Evidencia</t>
    </r>
    <r>
      <rPr>
        <sz val="11"/>
        <color rgb="FF222222"/>
        <rFont val="Arial Narrow"/>
        <family val="2"/>
      </rPr>
      <t>: Tabulación encuesta conflicto de intereses.</t>
    </r>
  </si>
  <si>
    <r>
      <t>SSNA:</t>
    </r>
    <r>
      <rPr>
        <sz val="11"/>
        <color theme="1"/>
        <rFont val="Arial Narrow"/>
        <family val="2"/>
      </rPr>
      <t xml:space="preserve"> En respuesta a los requerimientos se han realizado ajustes al memorando de entendiemiento entre PNNC y la Sociedad Concesionaria Operadora Aeroportuaria internacional S.A, el cùal busca estràtegias de comunicaciòn y sensibilizaciòn para la conservaciòn, protecciòn y disminuciòn del tràfico de especies.
De igual forma se han generado ajustes a los requerimientos para el memmorando de entendiemiento de cooperaciòn tècnica entre PNNC y fundaciòn Bavaria, para contribuir en el cumplimiento de la misiòn institucional a un mediano plazo en temas còmo, intercambio de experiencias, gestiòn hìdrica, modelos de gestiòn entre otros. 
Evidencia: 1. MEMORANDO DE ENTENDIMIENTO SUSCRITO ENTRE PARQUES NACIONALES PROPUESTA
4. MOU BAVARIA PROPUESTA</t>
    </r>
    <r>
      <rPr>
        <b/>
        <sz val="11"/>
        <color theme="1"/>
        <rFont val="Arial Narrow"/>
        <family val="2"/>
      </rPr>
      <t xml:space="preserve">
 </t>
    </r>
    <r>
      <rPr>
        <sz val="11"/>
        <color theme="1"/>
        <rFont val="Arial Narrow"/>
        <family val="2"/>
      </rPr>
      <t xml:space="preserve">Nota: Los archivos de evidencia se encuentran en estado de construcciòn, es decir borrador. </t>
    </r>
  </si>
  <si>
    <t xml:space="preserve">66.66% </t>
  </si>
  <si>
    <r>
      <rPr>
        <b/>
        <sz val="11"/>
        <color theme="1"/>
        <rFont val="Arial Narrow"/>
        <family val="2"/>
      </rPr>
      <t xml:space="preserve">SSNA: </t>
    </r>
    <r>
      <rPr>
        <sz val="11"/>
        <color theme="1"/>
        <rFont val="Arial Narrow"/>
        <family val="2"/>
      </rPr>
      <t>Se generó correo recordatorio para el procedimiento de conflicto de intereses y adicionalmente se anexo presentación sobre el proceso con el objetivo de reforzar el conocimiento de funcionarios y contratistas, enviado por el lídel sistema de Gestión del proceso el 16 de agosto de 2023.
Evidencia-correo-socialización y recordatorio de prcedimiento conflicto de intereses.
Presetación Socialización Conflicto de Interés 2023 SSNA</t>
    </r>
  </si>
  <si>
    <t>66.66%</t>
  </si>
  <si>
    <r>
      <rPr>
        <b/>
        <sz val="10"/>
        <rFont val="Arial Narrow"/>
        <family val="2"/>
      </rPr>
      <t xml:space="preserve">SSNA: </t>
    </r>
    <r>
      <rPr>
        <sz val="10"/>
        <rFont val="Arial Narrow"/>
        <family val="2"/>
      </rPr>
      <t>El control no se activó porque el riesgo no se materializó</t>
    </r>
  </si>
  <si>
    <r>
      <t xml:space="preserve">SSNA: </t>
    </r>
    <r>
      <rPr>
        <sz val="10"/>
        <rFont val="Arial Narrow"/>
        <family val="2"/>
      </rPr>
      <t>15/08/2023</t>
    </r>
  </si>
  <si>
    <r>
      <rPr>
        <b/>
        <sz val="10"/>
        <rFont val="Arial Narrow"/>
        <family val="2"/>
      </rPr>
      <t>SSNA:</t>
    </r>
    <r>
      <rPr>
        <sz val="10"/>
        <rFont val="Arial Narrow"/>
        <family val="2"/>
      </rPr>
      <t xml:space="preserve"> En el primer semestre mediante la identificacion de necesidades se determinó lo siguiente para cada instrumento económico evaluado. 
A) VISITANTES: La necesidad de enfrentar las problematicas que permanecen post pandemia (covid-19),  donde se debe aumentar de la necesidad de promover la visita a los parques naturales, por medio del ecoturismo y la promoción de los dintintos atractivos turisticos con los que cuent la entindad. 
B) ANTENAS: La necesidad del apoyo jurídico y su presencia dentro del proceso de licencias por uso, afectación del ecosistema por la presencia de estructuras de radiocomunicación al interior de AP, se evidencia la necesidad de aclarar marco normativo que respalda el cobro por este concepto para proceder con los respectivos cobros a las respectivas figuras jurídicas que según la ley deben pagar por el uso del espacio, la afectación del ecosistema o por las ambas situaciones. Ademas hay una amplia brecha sobre información de estas estructuras lo que genera una gran dificultad para reconocer dichas estructuras y articular de forma sustentada el respectivo cobro. Esto es reflejo del bajo recaudo por este instrumento económico. 
C)TIENDA: Es necesario aumentar los ingresos por este concepto, debido a que se encuentra un 8% por debajo del recaudo estimado para el año 2023. 
D) TSE: Es necesario el apoyo jurídico que permita la consecusión de información sobre cada uno de los proyectos energéticos que se desarrollan y que deban pagar a PNNC por su funcionamiento, se ve la necesidad del aporte de conocimiento legal y jurídico que permita a personal de la SSNA, obligar a las diferentes figuras jurídicas a cargo de los proyectos energéticos a articular y enviar la información respectiva a PNNC para generar el valor que corresponde a la institución por el funcionamiento de dicho Instrumento económico. 
No se presentó una nueva necesidad que no estaba detectada por lo cual no fue necesario generar ajustes.
Evidencia: Instrumentos economicos 1er semestre 2023 Necesidades.
URL: 
https://drive.google.com/drive/folders/1Nu87mQ2GOKDkYN0YCm0PtaUbnj_6JDuT?usp=drive_link</t>
    </r>
  </si>
  <si>
    <r>
      <rPr>
        <b/>
        <sz val="10"/>
        <rFont val="Arial Narrow"/>
        <family val="2"/>
      </rPr>
      <t xml:space="preserve">SSNA: </t>
    </r>
    <r>
      <rPr>
        <sz val="10"/>
        <rFont val="Arial Narrow"/>
        <family val="2"/>
      </rPr>
      <t xml:space="preserve">En el primer semestre mediante el seguimiento a los instrumentos económicos, se concluyeron los datos mas relevantes comparando el recaudo obtenido al mes de junio del 2023 y la cifra estimada por cada uno de los instrumentos económicos analizados. El cual se refleja en el informe de seguimiento anexo y las principales observaciones fueron :  A) TSE: El recaudo por concepto de (TSE) a Junio del 2023 es de 58,96% cruzada con la cifra proyectada para el año 2023. B) TUA: El recaudo por concepto de (TUA) a Junio del 2023 es de 60,64% cruzada con la cifra proyectada para el año 2023. C) VISITANTES: El recaudo por concepto de (VISITANTES) a Junio del 2023 es de 79,42% cruzada con la cifra proyectada para el año 2023. D) ANTENAS: El recaudo por concepto de (ANTENAS) a Junio del 2023 es de 84,46% cruzada con la cifra proyectada para el año 2023. E) TIENDA: El recaudo por concepto de (TIENDA) a Junio del 2023 es de 42,27% cruzada con la cifra proyectada para el año 2023.
Evidencia: Seguimiento a instrumentos económicos 1er semestre 2023 </t>
    </r>
    <r>
      <rPr>
        <sz val="10"/>
        <color rgb="FFFF0000"/>
        <rFont val="Arial Narrow"/>
        <family val="2"/>
      </rPr>
      <t xml:space="preserve">
</t>
    </r>
    <r>
      <rPr>
        <sz val="10"/>
        <rFont val="Arial Narrow"/>
        <family val="2"/>
      </rPr>
      <t>URL:
 https://drive.google.com/drive/folders/1Nu87mQ2GOKDkYN0YCm0PtaUbnj_6JDuT?usp=drive_link</t>
    </r>
  </si>
  <si>
    <r>
      <rPr>
        <b/>
        <sz val="10"/>
        <rFont val="Arial Narrow"/>
        <family val="2"/>
      </rPr>
      <t>SSNA</t>
    </r>
    <r>
      <rPr>
        <sz val="10"/>
        <rFont val="Arial Narrow"/>
        <family val="2"/>
      </rPr>
      <t>: El monitoreo y los soportes suministrados, son conformes a la descripción del mapa de riesgos, denotando un adecuado seguimiento</t>
    </r>
  </si>
  <si>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no se requierre generar alerta debido a que el área protegida aplica los controles establecidos.
RNN NUKAK: no se requierre generar alerta debido a que el área protegida aplica los controles establecidos.
PNN Yaigojé Apaporis: no se requierre generar alerta debido a que el área protegida aplica los controles
PNN Amacayacu: 
PNN Río Puré: No se requierre generar alerta debido a que el área protegida aplica los controles establecidos.
PNN La Paya: No se requierre generar alerta debido a que el área protegida aplica los controles establecidos.</t>
  </si>
  <si>
    <t>PNN Churumbelos: N/A
SF PM Orito: N/A
PNN Alto Fragua: N/A
PNN Cahuinarí: N/A
PNN Chiribiquete: N/A
RNN Puinawai: N/A
RNN NUKAK: N/A
PNN Yaigojé Apaporis: N/A
PNN La Paya: N/A</t>
  </si>
  <si>
    <t>DTAM: 26/07/2023</t>
  </si>
  <si>
    <t>DRIVE DE GESTION DTAM: https://drive.google.com/drive/folders/1o0_zmA_In1mEeHW7Ls-9vi9FoCMUdP85
DTAM: Con respecto a la gestion del tematico PVC de la DTAM se da desde antes del reporte manifestando quienes reportan, las fechas y los alcances del reporte del indicador por AP. Asi mismo se da durante el reporte el acompañamiento y al final se confirma mediante e mail a la profesional de planeacion de la territorial validando las AP que cumplieron con el reporte.
Se anexan Correos electronicos de seguimiento y acompañamiento del reporte por parte del profesional tematico de la DTAM.
Anexo 1 Correo PNNC Habilitación Reporte PAA (mes de junio – segundo trimestre) 2023 
https://drive.google.com/drive/u/0/folders/1-WoF67PvaAiS7j6gyPEVbskkMPoPmJmr</t>
  </si>
  <si>
    <t>DTAM: No se requierre generar alerta debido a que se  aplican los controles establecidos.</t>
  </si>
  <si>
    <t>DTAM: N/A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</si>
  <si>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reportó
PNN Río Puré: No se anexa evidencia, ni soporte de ejecución por cuanto el control correctivo solo se activa cuando el riesgo se materializa y a la fecha el evento no se ha ejecutado
PNN La Paya: No se anexa evidencia, ni soporte de ejecución por cuanto el control correctivo solo se activa cuando el riesgo se materializa y a la fecha el evento no se ha ejecutado.</t>
  </si>
  <si>
    <r>
      <rPr>
        <sz val="10"/>
        <color theme="1"/>
        <rFont val="Arial Narrow"/>
        <family val="2"/>
      </rPr>
      <t>PNN Churumbelos: 26/07/2023
SF PM Orito: 26/07/2023
PNN Alto Fragua: 26/07/2023
PNN Cahuinarí: 26/07/2023
PNN Chiribiquete: 26/07/2023
RNN Puinawai: 26/07/2023
RNN NUKAK: 26/07/2023
PNN Yaigojé Apaporis: 26/07/2023
PNN Amacayacu: 26/07/2023
PNN Río Puré: 26/07/2023
PNN La Paya: 26/07/2023</t>
    </r>
  </si>
  <si>
    <r>
      <rPr>
        <sz val="10"/>
        <color theme="1"/>
        <rFont val="Arial Narrow"/>
        <family val="2"/>
      </rPr>
      <t>PNN Churumbelos: 26/07/2023
SF PM Orito: 26/07/2023
PNN Alto Fragua: 26/07/2023
PNN Cahuinarí: 26/07/2023
PNN Chiribiquete: 26/07/2023
RNN Puinawai: 26/07/2023
RNN Nukak: 26/07/2023
PNN Yaigojé Apaporis: 26/07/2023
PNN Amacayacu: 26/07/2023
PNN Río Puré: 26/07/2023
PNN La Paya: 26/07/2023</t>
    </r>
  </si>
  <si>
    <r>
      <rPr>
        <sz val="10"/>
        <color theme="1"/>
        <rFont val="Arial Narrow"/>
        <family val="2"/>
      </rPr>
      <t xml:space="preserve">PNN Churumbelos:  Se generan acciones de  PVC en el  área protegida. 
SF PM Orito: Se generan acciones de  PVC en el  área protegida. 
PNN Alto Fragua: N/A
PNN Cahuinarí: 
PNN Chiribiquete: Se generan acciones de  PVC en el  área protegida. 
RNN Puinawai: Se generan acciones de  PVC en el  área protegida.  
RNN Nukak: Se generan acciones de  PVC en el  área protegida.  
PNN Yaigojé Apaporis: Se generan acciones de  PVC en el  área protegida.  
PNN Amacayacu: 
PNN Río Puré: 
PNN La Paya: Se generan acciones de  PVC en el  área protegida. </t>
    </r>
  </si>
  <si>
    <r>
      <rPr>
        <sz val="10"/>
        <color theme="1"/>
        <rFont val="Arial Narrow"/>
        <family val="2"/>
      </rPr>
      <t>PNN Churumbelos: N/A
SF PM Orito: N/A
PNN Alto Fragua:  N/A
PNN Cahuinarí: N/A
PNN Chiribiquete: N/A
RNN Puinawai: N/A
RNN Nukak: N/A
PNN Yaigojé Apaporis: N/A
PNN La Paya: N/A</t>
    </r>
  </si>
  <si>
    <r>
      <rPr>
        <sz val="10"/>
        <color rgb="FF000000"/>
        <rFont val="Arial Narrow"/>
        <family val="2"/>
      </rPr>
      <t xml:space="preserve">DRIVE DE GESTION DTAM: </t>
    </r>
    <r>
      <rPr>
        <u/>
        <sz val="10"/>
        <color rgb="FF1155CC"/>
        <rFont val="Arial Narrow"/>
        <family val="2"/>
      </rPr>
      <t xml:space="preserve">https://drive.google.com/drive/folders/1o0_zmA_In1mEeHW7Ls-9vi9FoCMUdP85
</t>
    </r>
    <r>
      <rPr>
        <b/>
        <sz val="10"/>
        <color rgb="FF000000"/>
        <rFont val="Arial Narrow"/>
        <family val="2"/>
      </rPr>
      <t>PNN Churumbelos</t>
    </r>
    <r>
      <rPr>
        <sz val="10"/>
        <color rgb="FF000000"/>
        <rFont val="Arial Narrow"/>
        <family val="2"/>
      </rPr>
      <t xml:space="preserve">: Con memorando 20235180001003 se remite a la DTAM el segundo informe trimestral de PVC del PNN SCHAW.
Anexo 1_Memorando 20235180001003
Anex0 2_Informe trimestral PVC PNN SCHAW
https://drive.google.com/drive/u/3/folders/1mPXnX8FKLFzzEHx3GDJz2yLF23JpUFf5
</t>
    </r>
    <r>
      <rPr>
        <b/>
        <sz val="10"/>
        <color rgb="FF000000"/>
        <rFont val="Arial Narrow"/>
        <family val="2"/>
      </rPr>
      <t>SF PM Orito</t>
    </r>
    <r>
      <rPr>
        <sz val="10"/>
        <color rgb="FF000000"/>
        <rFont val="Arial Narrow"/>
        <family val="2"/>
      </rPr>
      <t xml:space="preserve">: El área protegida ha elaborado el respectivo informe que da cuenta sobre el proceso de implementación del protocolo PVyC durante el segundo trimestre de 2023. 
Anexo 1_ 2do Informe Trimestral de Acciones de P, V y C.  https://drive.google.com/drive/u/0/folders/1TKhDN5WTUiaJplUekQTtb1pdjugThHxK
</t>
    </r>
    <r>
      <rPr>
        <b/>
        <sz val="10"/>
        <color rgb="FF000000"/>
        <rFont val="Arial Narrow"/>
        <family val="2"/>
      </rPr>
      <t xml:space="preserve">PNN Alto Fragua: </t>
    </r>
    <r>
      <rPr>
        <sz val="10"/>
        <color rgb="FF000000"/>
        <rFont val="Arial Narrow"/>
        <family val="2"/>
      </rPr>
      <t xml:space="preserve">El área generó el informe PVyC correspodiente al segundo trimestre del año. (Anexo_1_Informe PVyC.
https://drive.google.com/drive/u/0/folders/1R2JWtdUdjjxZeLAc3CCxgDmwKjCIQvhj
</t>
    </r>
    <r>
      <rPr>
        <b/>
        <sz val="10"/>
        <color rgb="FF000000"/>
        <rFont val="Arial Narrow"/>
        <family val="2"/>
      </rPr>
      <t>PNN Cahuinarí</t>
    </r>
    <r>
      <rPr>
        <sz val="10"/>
        <color rgb="FF000000"/>
        <rFont val="Arial Narrow"/>
        <family val="2"/>
      </rPr>
      <t>: Se genera el II informe de Prevención, Vigilancia y Control del área protegida. Anexo 1 INFORME IMPLEMENTACIÓN PVC__02_trim_2023, Anexo 2 Respuesta orfeo No. 20235140000603 verificación coberturas NC 2023
https://drive.google.com/drive/u/0/folders/1kBcgw8peIaZIxWAFpfJqkLKsLw7YiGiT</t>
    </r>
    <r>
      <rPr>
        <b/>
        <sz val="10"/>
        <color rgb="FF000000"/>
        <rFont val="Arial Narrow"/>
        <family val="2"/>
      </rPr>
      <t xml:space="preserve">
PNN Chiribiquete</t>
    </r>
    <r>
      <rPr>
        <sz val="10"/>
        <color rgb="FF000000"/>
        <rFont val="Arial Narrow"/>
        <family val="2"/>
      </rPr>
      <t>: Se genera el segundo informe de prevención, vigilancia y control del PNNSCH. En este se destaca la participación en espacios regionales y locales de PVC. Se programó la ejecución de 3 recorridos de Prevención Vigilancia y Control, con el fin  de identificar presiones que se tienen sobre el área protegida, se realizaron en 2 sobrevuelos, por el arco de deforestación en los sectores de San Vicente del Caguán, Cartagena del Chaira, Solano, San José del Guaviare, Calamar y Miraflores y 1 recorrido de PVC en el marco de la identificación de transformaciones antropogénicas al interior y fuera del AP con sensores remotos (Sentinel-Panet Scop) Incluye, los reportes de alertas tempranas generadas para el trimestre. 
Anexo 1. Anexo 1. Inf_PVC_Segundo_trimestre_2023
URL: https://drive.google.com/drive/u/2/folders/1GDAsGb_Z5ZQbAxbb1Iz4br1WHDKwtEiH</t>
    </r>
    <r>
      <rPr>
        <b/>
        <sz val="10"/>
        <color rgb="FF000000"/>
        <rFont val="Arial Narrow"/>
        <family val="2"/>
      </rPr>
      <t xml:space="preserve">
RNN Puinawai</t>
    </r>
    <r>
      <rPr>
        <sz val="10"/>
        <color rgb="FF000000"/>
        <rFont val="Arial Narrow"/>
        <family val="2"/>
      </rPr>
      <t xml:space="preserve">:  : Se genera el segundo informe de prevención, vigilancia y control de la RNN Puinawai.     Anexo 1 Informe PVC_Trim02_RNNP PUINAWAI 2023.
https://drive.google.com/drive/u/0/folders/1Zz468SC_tPjlBPQqa_X_mIHVqUH1l5s6
</t>
    </r>
    <r>
      <rPr>
        <b/>
        <sz val="10"/>
        <color rgb="FF000000"/>
        <rFont val="Arial Narrow"/>
        <family val="2"/>
      </rPr>
      <t>RNN NUKAK</t>
    </r>
    <r>
      <rPr>
        <sz val="10"/>
        <color rgb="FF000000"/>
        <rFont val="Arial Narrow"/>
        <family val="2"/>
      </rPr>
      <t xml:space="preserve">:  Se reporta el informe del segundo trimestre de PVyC el cual incluye el informe SMART 
https://drive.google.com/drive/u/0/folders/13FNBi6zXu1coiCZhYjtMFD1_ymaLAG-A
</t>
    </r>
    <r>
      <rPr>
        <b/>
        <sz val="10"/>
        <color rgb="FF000000"/>
        <rFont val="Arial Narrow"/>
        <family val="2"/>
      </rPr>
      <t>PNN Yaigojé Apaporis</t>
    </r>
    <r>
      <rPr>
        <sz val="10"/>
        <color rgb="FF000000"/>
        <rFont val="Arial Narrow"/>
        <family val="2"/>
      </rPr>
      <t xml:space="preserve">: El PNN YAPgeneera el nforme del segundo trimestre de PVyC. Anexo 1 Informe 2doTri2023PVC_PnnYAP.
https://drive.google.com/drive/u/0/folders/1qomW3QmKBn6vq-Pc_sy877ppOG3t6jjB
</t>
    </r>
    <r>
      <rPr>
        <b/>
        <sz val="10"/>
        <color rgb="FF000000"/>
        <rFont val="Arial Narrow"/>
        <family val="2"/>
      </rPr>
      <t>PNN Amacayacu</t>
    </r>
    <r>
      <rPr>
        <sz val="10"/>
        <color rgb="FF000000"/>
        <rFont val="Arial Narrow"/>
        <family val="2"/>
      </rPr>
      <t xml:space="preserve">: No reportó
</t>
    </r>
    <r>
      <rPr>
        <b/>
        <sz val="10"/>
        <color rgb="FF000000"/>
        <rFont val="Arial Narrow"/>
        <family val="2"/>
      </rPr>
      <t>PNN Río Puré</t>
    </r>
    <r>
      <rPr>
        <sz val="10"/>
        <color rgb="FF000000"/>
        <rFont val="Arial Narrow"/>
        <family val="2"/>
      </rPr>
      <t>: Se presenta el segundo informe de PVyC que corresponde al segundo trimestre de 2023,. Anexo 1 informe PVC II TRIMESTRE PNN RIO PURE
https://drive.google.com/drive/u/0/folders/1PDePjTstibM6LjmwieS_y1X5K1IY2tUM</t>
    </r>
    <r>
      <rPr>
        <b/>
        <sz val="10"/>
        <color rgb="FF000000"/>
        <rFont val="Arial Narrow"/>
        <family val="2"/>
      </rPr>
      <t xml:space="preserve">
PNN La Paya</t>
    </r>
    <r>
      <rPr>
        <sz val="10"/>
        <color rgb="FF000000"/>
        <rFont val="Arial Narrow"/>
        <family val="2"/>
      </rPr>
      <t>: Se presenta el segundo informe de PVyC que corresponde al segundo trimestre de 2023, asociado a la implementación del protocolo de PVyC del área protegida.
nexo 1 Segundo Iinforme Trimestral de PVyC 2023
https://drive.google.com/drive/folders/1D7JC7LXxF3iOBYRffXmV9Mr4wJ1YJ78X</t>
    </r>
  </si>
  <si>
    <t xml:space="preserve">SF PM Orito: X
PNN La Paya: X
PNN Chiribiquete: X
RNN Nukak: X
PNN Churumbelos: X
PNN Alto Fragua: X
PNN Yaigojé Apaporis: X
PNN Cahuinarí: X
RNN Puinawai: X
</t>
  </si>
  <si>
    <t>DTAM: X</t>
  </si>
  <si>
    <t xml:space="preserve">SF PM Orito: X
PNN La Paya: X
PNN Chiribiquete: X
RNN Nukak: X
PNN Churumbelos: X
PNN Alto Fragua: X
PNN Yaigojé Apaporis: X
PNN Cahuinarí: X
RNN puinawai: X
</t>
  </si>
  <si>
    <t xml:space="preserve">SF PM Orito: X
PNN La Paya: X
PNN Chiribiquete: X 
RNN Nukak: X
PNN Churumbelos: X
PNN Alto Fragua: X
PNN Yaigojé Apaporis: X
PNN Cahuinarí: X
RNN Puinawai: X
</t>
  </si>
  <si>
    <t>No se anexa evidencia, ni soporte de ejecución por cuanto el control correctivo solo se activa cuando el riesgo se materializa y a la fecha el evento no se ha materializado.</t>
  </si>
  <si>
    <t xml:space="preserve">RN CB: 31-07-2023
PNN BPK: 31-07-2023 
PNN OPML: 31-07-2023
PNN MACUIRA: 31-07-2023
SFF LOS FLAMENCOS: 31-07-2023
PNN TAYRONA: 31-07-2023
PNN SNSM: 31-07-2023
SFF CGSM: 31-07-2023
VIPIS: 31-07-2023
SFF LOS COLORADOS: 31-07-2023
SFF CMH: 31-07-2023
PNN CP: 31-07-2023
PNN CRSB: 31-07-2023
PNN PARAMILLO: 31-07-2023
SF ACANDÍ: 31-07-2023                                                     </t>
  </si>
  <si>
    <r>
      <rPr>
        <sz val="10"/>
        <rFont val="Arial Narrow"/>
        <family val="2"/>
      </rPr>
      <t xml:space="preserve">DTCA Evidencias riesgos de gestión: </t>
    </r>
    <r>
      <rPr>
        <u/>
        <sz val="10"/>
        <color rgb="FF1155CC"/>
        <rFont val="Arial Narrow"/>
        <family val="2"/>
      </rPr>
      <t xml:space="preserve">https://drive.google.com/drive/folders/1YqN1GvtijmPQ2yMg61dvsHr_nT1BjGK6?usp=sharing
</t>
    </r>
    <r>
      <rPr>
        <b/>
        <sz val="10"/>
        <rFont val="Arial Narrow"/>
        <family val="2"/>
      </rPr>
      <t>RN CB:</t>
    </r>
    <r>
      <rPr>
        <sz val="10"/>
        <rFont val="Arial Narrow"/>
        <family val="2"/>
      </rPr>
      <t xml:space="preserve"> La Reserva Natural Cordillera Beata, se encuentra en proceso de estructuración de sus procesos del sistema de gestión; por lo tanto, aún no realiza reportes.
</t>
    </r>
    <r>
      <rPr>
        <b/>
        <sz val="10"/>
        <rFont val="Arial Narrow"/>
        <family val="2"/>
      </rPr>
      <t>PNN BPK</t>
    </r>
    <r>
      <rPr>
        <sz val="10"/>
        <rFont val="Arial Narrow"/>
        <family val="2"/>
      </rPr>
      <t xml:space="preserve">: El PNN Bahia Portete Kaurrele, envio informe de PVC  del segundo trimestre a corte 30 de junio, en el cual se reporta  que durante la vigencia del II trimestre de 2023, se programaron 45 recorridos, de los cuales se ejecutaron 45, todos terrestres en los sectores sur, oriental y occidental en el municipio de Uribia. 
</t>
    </r>
    <r>
      <rPr>
        <b/>
        <sz val="10"/>
        <rFont val="Arial Narrow"/>
        <family val="2"/>
      </rPr>
      <t>PNN OPMBL</t>
    </r>
    <r>
      <rPr>
        <sz val="10"/>
        <rFont val="Arial Narrow"/>
        <family val="2"/>
      </rPr>
      <t xml:space="preserve">: No se han presentado cambios en las dinamicas del territorio que reportar. Se cuenta con un porcentaje de visibilidad del AP del 100% mediante los recorridos de PVC.
</t>
    </r>
    <r>
      <rPr>
        <b/>
        <sz val="10"/>
        <rFont val="Arial Narrow"/>
        <family val="2"/>
      </rPr>
      <t>PNN MACUIRA</t>
    </r>
    <r>
      <rPr>
        <sz val="10"/>
        <rFont val="Arial Narrow"/>
        <family val="2"/>
      </rPr>
      <t xml:space="preserve">: El PNN de Macuira durante el segundo cuatrimestre cubrió con recorridos de PVC los cuatro sectores de manejo donde se detectaron presiones antrópicas (ganadería caprina, ovina), ambientales y climáticas (sequía, erosión) que afectan el estado de conservación de algunos ecosistemas. Para mitigar los efectos de algunas presiones se implementaron acciones de educación ambiental, recorridos de PVC periódios en los sectores de manejo donde se han presentado los eventos de impactopor presiones. Toda la información se describe en los informes de PVC presentados en el segundo reporte trimestral del Plan de Acción Anual - PAA 2023.
</t>
    </r>
    <r>
      <rPr>
        <b/>
        <sz val="10"/>
        <rFont val="Arial Narrow"/>
        <family val="2"/>
      </rPr>
      <t>SFF LOS FLAMENCOS</t>
    </r>
    <r>
      <rPr>
        <sz val="10"/>
        <rFont val="Arial Narrow"/>
        <family val="2"/>
      </rPr>
      <t xml:space="preserve">: Adjunta el informe del II trimestre de PVC.
</t>
    </r>
    <r>
      <rPr>
        <b/>
        <sz val="10"/>
        <rFont val="Arial Narrow"/>
        <family val="2"/>
      </rPr>
      <t>PNN TAYRONA</t>
    </r>
    <r>
      <rPr>
        <sz val="10"/>
        <rFont val="Arial Narrow"/>
        <family val="2"/>
      </rPr>
      <t xml:space="preserve">: Adjunta el informe del II trimestre de PVC y anexos.
</t>
    </r>
    <r>
      <rPr>
        <b/>
        <sz val="10"/>
        <rFont val="Arial Narrow"/>
        <family val="2"/>
      </rPr>
      <t>PNN SNSM:</t>
    </r>
    <r>
      <rPr>
        <sz val="10"/>
        <rFont val="Arial Narrow"/>
        <family val="2"/>
      </rPr>
      <t xml:space="preserve"> Adjunta el informe del II trimestre de PVC y anexos.
</t>
    </r>
    <r>
      <rPr>
        <b/>
        <sz val="10"/>
        <rFont val="Arial Narrow"/>
        <family val="2"/>
      </rPr>
      <t>SFF CGSM</t>
    </r>
    <r>
      <rPr>
        <sz val="10"/>
        <rFont val="Arial Narrow"/>
        <family val="2"/>
      </rPr>
      <t xml:space="preserve">: Adjunta el informe del II trimestre de PVC y anexos.
</t>
    </r>
    <r>
      <rPr>
        <b/>
        <sz val="10"/>
        <rFont val="Arial Narrow"/>
        <family val="2"/>
      </rPr>
      <t>VIPIS</t>
    </r>
    <r>
      <rPr>
        <sz val="10"/>
        <rFont val="Arial Narrow"/>
        <family val="2"/>
      </rPr>
      <t xml:space="preserve">: Adjunta el informe del II trimestre de PVC y anexos.
</t>
    </r>
    <r>
      <rPr>
        <b/>
        <sz val="10"/>
        <rFont val="Arial Narrow"/>
        <family val="2"/>
      </rPr>
      <t>SFF LOS COLORADOS</t>
    </r>
    <r>
      <rPr>
        <sz val="10"/>
        <rFont val="Arial Narrow"/>
        <family val="2"/>
      </rPr>
      <t xml:space="preserve">: a través del ejercicio de PVC, mantiene visibilidad sobre el área sujeta dinámicas que generan presión, de tal manera, para el primer semestre del año en curso, se logró cubrir un 98,68% del área bajo presión, así como un 99,05% de su área total. Para ello, desde el AP se realizaron 179 patrullajes, por las 5 rutas de PVC: Cacaos - Carretera – Vivero, Yayal, Polo - Bajo El Cerezo, Cañada La Chana – Rondón, Bajo Grande. Por lo tanto, no fue necesario remitir comunicación a la DTCA o el NC.
</t>
    </r>
    <r>
      <rPr>
        <b/>
        <sz val="10"/>
        <rFont val="Arial Narrow"/>
        <family val="2"/>
      </rPr>
      <t>PNN CMH</t>
    </r>
    <r>
      <rPr>
        <sz val="10"/>
        <rFont val="Arial Narrow"/>
        <family val="2"/>
      </rPr>
      <t xml:space="preserve">: Sin información.
</t>
    </r>
    <r>
      <rPr>
        <b/>
        <sz val="10"/>
        <rFont val="Arial Narrow"/>
        <family val="2"/>
      </rPr>
      <t>PNN CP</t>
    </r>
    <r>
      <rPr>
        <sz val="10"/>
        <rFont val="Arial Narrow"/>
        <family val="2"/>
      </rPr>
      <t xml:space="preserve">: Adjunta el informe del II trimestre de PVC y anexos.
</t>
    </r>
    <r>
      <rPr>
        <b/>
        <sz val="10"/>
        <rFont val="Arial Narrow"/>
        <family val="2"/>
      </rPr>
      <t>PNN CRSB</t>
    </r>
    <r>
      <rPr>
        <sz val="10"/>
        <rFont val="Arial Narrow"/>
        <family val="2"/>
      </rPr>
      <t xml:space="preserve">: El área protegida realiza los recorridos de acuerdo a la progración, se anexa aamb_fo_25_programacion-trimestral-de-recorridos-de-prevencion-vigilancia-y-control_v_1
</t>
    </r>
    <r>
      <rPr>
        <b/>
        <sz val="10"/>
        <rFont val="Arial Narrow"/>
        <family val="2"/>
      </rPr>
      <t>PNN PARAMILLO</t>
    </r>
    <r>
      <rPr>
        <sz val="10"/>
        <rFont val="Arial Narrow"/>
        <family val="2"/>
      </rPr>
      <t xml:space="preserve">: Aunque en el AP se presenta conflicto armado que limita ejercer la autoridad ambiental en el territorio, sí se tiene conocimiento de lo que está pasando en el territorio, las presiones que se están presentando y los grupos poblacionales que lo están haciendo, por lo cual, los equipos de trabajo del Parque están adelantando acciones en algunos de estos sectores donde la comunidad acompaña los procesos y acciones que se adelantan. Por tanto, se considera que no se identifica desconocimiento de las dinámicas reales de territorio, por lo que no existe una comunicación de esta situación a la DT, por lo que no se cuenta con evidencias para aportar.
</t>
    </r>
    <r>
      <rPr>
        <b/>
        <sz val="10"/>
        <rFont val="Arial Narrow"/>
        <family val="2"/>
      </rPr>
      <t>SF ACANDÍ</t>
    </r>
    <r>
      <rPr>
        <sz val="10"/>
        <rFont val="Arial Narrow"/>
        <family val="2"/>
      </rPr>
      <t>: Durante el segundo cuatrimestre de la vigencia 2023, el equipo técnico del área protegida realizó recorridos de PVC marinos y terrestres, de acuerdo a las programaciones concertadas con el coordinador del área. Los recorridos terrestres se intensificaron gracias a que se contó con la contratación del personal técnico y operario para realizar el ejercicio de Autoridad Ambiental; en cuanto a los recorridos marinos, estos fueron afectados y alguno fue necesario su cancelación, esto debido al siniestro que presento la embarcación asignada al santuario. Los resultados de los recorridos realizados durante el cuatrimestre fueron registrados en el aplicativo de Sico Smart. Evidencias:
Anexo 1. Informe II trimestre PVC</t>
    </r>
  </si>
  <si>
    <t xml:space="preserve">RN CB: X
PNN BPK: X 
PNN OPML: X
PNN MACUIRA: X
SFF LOS FLAMENCOS: X
PNN TAYRONA: X
PNN SNSM: X
SFF CGSM: X
VIPIS: X
SFF LOS COLORADOS: X
SFF CMH: X
PNN CP: X
PNN CRSB: X
PNN PARAMILLO: X
SF ACANDÍ: X                                                     </t>
  </si>
  <si>
    <r>
      <rPr>
        <b/>
        <sz val="10"/>
        <color theme="1"/>
        <rFont val="Arial Narrow"/>
        <family val="2"/>
      </rPr>
      <t>DTCA</t>
    </r>
    <r>
      <rPr>
        <sz val="10"/>
        <color theme="1"/>
        <rFont val="Arial Narrow"/>
        <family val="2"/>
      </rPr>
      <t>: 31/07/2023</t>
    </r>
  </si>
  <si>
    <r>
      <rPr>
        <b/>
        <sz val="10"/>
        <rFont val="Arial Narrow"/>
        <family val="2"/>
      </rPr>
      <t>DTCA</t>
    </r>
    <r>
      <rPr>
        <sz val="10"/>
        <rFont val="Arial Narrow"/>
        <family val="2"/>
      </rPr>
      <t xml:space="preserve">: El profesional de la DTCA encargado de PVC realizó la validación del indicador 22 del PAA en el segundo trimestre. La evidencia: </t>
    </r>
    <r>
      <rPr>
        <u/>
        <sz val="10"/>
        <color rgb="FF1155CC"/>
        <rFont val="Arial Narrow"/>
        <family val="2"/>
      </rPr>
      <t>https://drive.google.com/drive/folders/1YoqASDENJtN_gJXv2B61ivGrCSUKjFaC?usp=sharing</t>
    </r>
  </si>
  <si>
    <t>DTOR:  Evidencias riesgos de gestión: https://drive.google.com/drive/folders/178uEvzdVF7ZwjqhUm0cMmEFM9a-yuoa4?usp=sharing
La Dirección Territorial Orinoquía  revisó y validó el informe trimestral de acciones de Prevención, vigilancia y control (AAMB_FO_30 Modelo de informe trimestral de acciones de prevención vigilancia y control en las áreas administradas por PNNC) de las área áreas protegidas. 
Anexo 1_Print_validación_inf_pvcAPs</t>
  </si>
  <si>
    <t>PNN S. MACARENA: 31/07/2023.
PNN EL TUPARRO: 31/07/2023
DNMI CINARUCO: 31/07/2023
PNN TINIGUA: 31/07/2023
PNN SUMAPAZ: 31/07/2023
PNN CHINGAZA: 31/07/2023
PNN PICACHOS: 31/07/2023</t>
  </si>
  <si>
    <r>
      <rPr>
        <b/>
        <sz val="10"/>
        <color theme="1"/>
        <rFont val="Arial Narrow"/>
        <family val="2"/>
      </rPr>
      <t xml:space="preserve">DTOR: </t>
    </r>
    <r>
      <rPr>
        <sz val="10"/>
        <color theme="1"/>
        <rFont val="Arial Narrow"/>
        <family val="2"/>
      </rPr>
      <t>31/07/2023</t>
    </r>
  </si>
  <si>
    <t>PNN S. MACARENA: X
PNN EL TUPARRO: X
DNMI CINARUCO: X
PNN TINIGUA: X
PNN SUMAPAZ: X
PNN CHINGAZA: X
PNN PICACHOS: X</t>
  </si>
  <si>
    <t>PNN NHU: El equipo de trabajo está fortaleciendo la planificación de recorridos y acordando con los líderes comunitarios para coordinar los desplazamientos en el territorio con el ánimo de ser mas eficientes en los recorridos previstos y para las demás AP se están desarrollando los controles por tanto no es necesario generar alerta</t>
  </si>
  <si>
    <t xml:space="preserve">La DTAO trimestralmente revisa y valida el informe trimestral de acciones de Prevención, Vigilancia y Control AMMB_FO_30. Se anexa como evidencia el print de pantalla con la validación de cada uno de los reportes que generaron las áreas protegidas en la matriz del PAA.
https://drive.google.com/drive/folders/1f2LTprg-kmjLN29jklO_ioQbWfbKdK2Z
Selva de Florencia: el reporte de SICO se presenta en el informe AMMB_FO_30, presentan la ejecución y programación trimestral de recorridos de PVC (formatos AMMB_FO_25 y AMMB_FO_26).
Tatamá: se presenta en el informe AMMB_FO_30 con los anexos (reporte SICO SMART y formatos AMMB_FO_25 y AMMB_FO_26).
Nevado del Huila: se presenta en el informe AMMB_FO_30 con los anexos (reporte SICO SMART y formatos AMMB_FO_25 y AMMB_FO_26).
Orquídeas: se presenta en el informe AMMB_FO_30 con los anexos (reporte SICO SMART y formatos AMMB_FO_25 y AMMB_FO_26).
Doña Juana Cascabel: presentan el reporte SICO SMART y el informe AMMB_FO_30.
Hermosas: los anexos (reporte SICO SMART y formatos AMMB_FO_25 y AMMB_FO_26) se presentan en el informe AMMB_FO_30.
Puracé: se presenta en el informe AMMB_FO_30 con los anexos (reporte SICO SMART y formatos AMMB_FO_25 y AMMB_FO_26).
Otún Quimbaya: los anexos (reporte SICO SMART y formatos AMMB_FO_25 y AMMB_FO_26) se presentan en el informe AMMB_FO_30.
Nevados: se valida el reporte el reporte de SICO SMART se presenta en el informe AMMB_FO_30, presentan los formatos AMMB_FO_25 y AMMB_FO_26.
Corota: se presenta en el informe AMMB_FO_30 con los anexos (reporte SICO SMART y formatos AMMB_FO_25 y AMMB_FO_26).
Galeras: se presenta en el informe AMMB_FO_30 con los anexos (reporte SICO SMART y formatos AMMB_FO_25 y AMMB_FO_26).
Guácharos: se presenta en el informe AMMB_FO_30 con los anexos (reporte SICO SMART y formatos AMMB_FO_25 y AMMB_FO_26).
</t>
  </si>
  <si>
    <t xml:space="preserve">No se genera alerta, se cumple con el control </t>
  </si>
  <si>
    <t>1.PNN Complejo volcánico Doña Juana: 31/07/2023
2.PNN Cueva De Los Guacharos: 31/07/2023
3.PNN Las Hermosas: 31/07/2023
4.PNN Las Orquídeas: 31/07/2023
5.PNN Los Nevados: 31/07/2023
6.PNN Nevado Del Huila: 31/07/2023
7.PNN Puracé: 31/07/2023
8.PNN Selva De Florencia: 31/07/2023
9.PNN Tatamá: 31/07/2023
10.SFF Galeras:31/07/2023
11.SFF Isla De La Corota: 31/07/2023
12.SFF Otún Quimbaya: 31/07/2023</t>
  </si>
  <si>
    <t>1.PNN Complejo volcánico Doña Juana: X 
2.PNN Cueva De Los Guacharos: X
3.PNN Las Hermosas: X
4.PNN Las Orquídeas: X
5.PNN Los Nevados: X
6.PNN Nevado Del Huila: X
7.PNN Puracé: X
8.PNN Selva De Florencia: X
9.PNN Tatamá: X
10.SFF Galeras: X
11.SFF Isla De La Corota: X
12.SFF Otún Quimbaya: X</t>
  </si>
  <si>
    <r>
      <rPr>
        <b/>
        <sz val="10"/>
        <color theme="1"/>
        <rFont val="Arial Narrow"/>
        <family val="2"/>
      </rPr>
      <t xml:space="preserve">DTAO: </t>
    </r>
    <r>
      <rPr>
        <sz val="10"/>
        <color theme="1"/>
        <rFont val="Arial Narrow"/>
        <family val="2"/>
      </rPr>
      <t>X</t>
    </r>
  </si>
  <si>
    <r>
      <rPr>
        <sz val="10"/>
        <rFont val="Arial Narrow"/>
        <family val="2"/>
      </rPr>
      <t xml:space="preserve">DTAO: ENLACE EVIDENCIAS RIESGOS DE GESTIÓN: 
</t>
    </r>
    <r>
      <rPr>
        <u/>
        <sz val="10"/>
        <color rgb="FF1155CC"/>
        <rFont val="Arial Narrow"/>
        <family val="2"/>
      </rPr>
      <t xml:space="preserve">https://drive.google.com/drive/folders/12v2OrO7n-BUjTYtxpiT3nflM5Slx8aiM
</t>
    </r>
    <r>
      <rPr>
        <b/>
        <sz val="10"/>
        <rFont val="Arial Narrow"/>
        <family val="2"/>
      </rPr>
      <t>1.PNN Complejo volcánico Doña Juana:</t>
    </r>
    <r>
      <rPr>
        <sz val="10"/>
        <rFont val="Arial Narrow"/>
        <family val="2"/>
      </rPr>
      <t xml:space="preserve"> Se anexa informe de PVC II trimestre
</t>
    </r>
    <r>
      <rPr>
        <b/>
        <sz val="10"/>
        <rFont val="Arial Narrow"/>
        <family val="2"/>
      </rPr>
      <t xml:space="preserve">2.PNN Cueva De Los Guacharos: </t>
    </r>
    <r>
      <rPr>
        <sz val="10"/>
        <rFont val="Arial Narrow"/>
        <family val="2"/>
      </rPr>
      <t xml:space="preserve"> Se anexa informe de PVC II trimestre
</t>
    </r>
    <r>
      <rPr>
        <b/>
        <sz val="10"/>
        <rFont val="Arial Narrow"/>
        <family val="2"/>
      </rPr>
      <t>3.PNN Las Hermosas</t>
    </r>
    <r>
      <rPr>
        <sz val="10"/>
        <rFont val="Arial Narrow"/>
        <family val="2"/>
      </rPr>
      <t xml:space="preserve">:  Area protegida realiza la implementacion de la estrategia de PVC en dos sectores del Parque, a saber sectores de manejo dos y tres (2 y 3), los sectores de manejo uno y cuatro (1 y 4) presentan actuamente situaciones de presencia de actores armados al margen de la ley, razon por la cual existe restriccion de transito y entrada (protocolo de actuacion ante riesgo público). Evidencia: Informe de PVC  "II_TRI_pHER_2023"
</t>
    </r>
    <r>
      <rPr>
        <b/>
        <sz val="10"/>
        <rFont val="Arial Narrow"/>
        <family val="2"/>
      </rPr>
      <t xml:space="preserve">4.PNN Las Orquídeas: </t>
    </r>
    <r>
      <rPr>
        <sz val="10"/>
        <rFont val="Arial Narrow"/>
        <family val="2"/>
      </rPr>
      <t xml:space="preserve">Para el segundo cuatrimestre, 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t>
    </r>
    <r>
      <rPr>
        <b/>
        <sz val="10"/>
        <rFont val="Arial Narrow"/>
        <family val="2"/>
      </rPr>
      <t>5.PNN Los Nevados:</t>
    </r>
    <r>
      <rPr>
        <sz val="10"/>
        <rFont val="Arial Narrow"/>
        <family val="2"/>
      </rPr>
      <t xml:space="preserve">  A partir de la implementación del protocolo de PVC aprobado para el AP se viene garantizando la realización de recorridos de PVC al interior y en zona de influencia del PNN Los Nevados. Como resultado de la sistematización de recorridos de PVC en la plataforma SICOSMART correspondiente al primer y segundo trimestre 2023, se confirma que en cuanto a los datos de visibilidad del área protegida, específicamente el área en presión que es cubierta con jornadas de vigilancia para el SEGUNDO trimestre, se valida que dicha área es de 1932.277 ha (calculada en proyección CTM 12) lo que equivale al 60.21% de las zonas presionadas en el PNN LOS NEVADOS.
</t>
    </r>
    <r>
      <rPr>
        <b/>
        <sz val="10"/>
        <rFont val="Arial Narrow"/>
        <family val="2"/>
      </rPr>
      <t>6.PNN Nevado Del Huila:</t>
    </r>
    <r>
      <rPr>
        <sz val="10"/>
        <rFont val="Arial Narrow"/>
        <family val="2"/>
      </rPr>
      <t xml:space="preserve"> Durante el periodo de reporte, se elaboró Informe trimestral de acciones de PVC con su respectiva caepeta de anexos al informe, esto como soporte de reporte de indicador del PAA_2023 del mes de Junio del mismo año
Evidencia: INFORME II TRIMESTRE 2023 PVC PNN NEVADO DEL HUILA 
</t>
    </r>
    <r>
      <rPr>
        <b/>
        <sz val="10"/>
        <rFont val="Arial Narrow"/>
        <family val="2"/>
      </rPr>
      <t>7.PNN Puracé:</t>
    </r>
    <r>
      <rPr>
        <sz val="10"/>
        <rFont val="Arial Narrow"/>
        <family val="2"/>
      </rPr>
      <t xml:space="preserve"> Se hace entrega del informe trimestral de acciones de Prevención, vigilancia y control (AAMB_FO_30 Modelo de informe trimestral de acciones de prevención vigilancia y control en las áreas administradas por PNNC, de igual manera se hizo entrega del informe Sico Smart en el que se reportan los recorridos de Prevención, vigilancia y control del segundo trimestre del año 2023.
</t>
    </r>
    <r>
      <rPr>
        <b/>
        <sz val="10"/>
        <rFont val="Arial Narrow"/>
        <family val="2"/>
      </rPr>
      <t xml:space="preserve">8.PNN Selva De Florencia: </t>
    </r>
    <r>
      <rPr>
        <sz val="10"/>
        <rFont val="Arial Narrow"/>
        <family val="2"/>
      </rPr>
      <t xml:space="preserve">El protocolo se encuentra en implementación desde el año 2020. Se realizan ionformes trimestrales. El informe anual de su implementación se realizará en el tercer trimestre del año. 
</t>
    </r>
    <r>
      <rPr>
        <b/>
        <sz val="10"/>
        <rFont val="Arial Narrow"/>
        <family val="2"/>
      </rPr>
      <t>9.PNN Tatamá:</t>
    </r>
    <r>
      <rPr>
        <sz val="10"/>
        <rFont val="Arial Narrow"/>
        <family val="2"/>
      </rPr>
      <t xml:space="preserve"> Desarrolla acciones de PVC, cumpliendo con el protocolo establecidos y siguendo con lineamientos de la Entidad. Los recorridos de PVC se capturan en los equipos móviles y son sistematizados en el aplicativo SMART. La gestión, las acciones y las conclusiones se ven reflejados en el documento AAMB_FO_PNN_TATAMA_T_II; EVIDENCIA: AAMB_FO_PNN_TATAMA_T_II. 
</t>
    </r>
    <r>
      <rPr>
        <b/>
        <sz val="10"/>
        <rFont val="Arial Narrow"/>
        <family val="2"/>
      </rPr>
      <t>10.SFF Galeras:</t>
    </r>
    <r>
      <rPr>
        <sz val="10"/>
        <rFont val="Arial Narrow"/>
        <family val="2"/>
      </rPr>
      <t xml:space="preserve"> SFF Galeras: El protocolo de PVC del SFF Galeras esta validado y aprobado por la SGM con memorando 20212000004793 de octubre de 2021.
</t>
    </r>
    <r>
      <rPr>
        <b/>
        <sz val="10"/>
        <rFont val="Arial Narrow"/>
        <family val="2"/>
      </rPr>
      <t>11.SFF Isla De La Corota</t>
    </r>
    <r>
      <rPr>
        <sz val="10"/>
        <rFont val="Arial Narrow"/>
        <family val="2"/>
      </rPr>
      <t xml:space="preserve">:  Se anexa informe de PVC II trimestre
</t>
    </r>
    <r>
      <rPr>
        <b/>
        <sz val="10"/>
        <rFont val="Arial Narrow"/>
        <family val="2"/>
      </rPr>
      <t>12.SFF Otún Quimbaya:</t>
    </r>
    <r>
      <rPr>
        <sz val="10"/>
        <rFont val="Arial Narrow"/>
        <family val="2"/>
      </rPr>
      <t xml:space="preserve"> Durante el trimestre 2 de 2023 se avanza en la implementación del Protocolo de PVC mediante la realización de recorridos de vigilancia, que corresponden a las rutas establecidas, para un total de 23 recorridos. En abril 27 se realiza reunión del COCAO, con énfasis en el análisis con el nivel de actividad naranja del volcán nevado del Ruiz, establecido por SGC el 30 de marzo del presente. Se realizan actividades de sensibilización e información a visitantes, transeúntes y ocupantes de la chiva a quienes se aborda en especial los días domingos y festivos con 1911 personas informadas; En total se tienen 1758 personas informadas, en los meses de marzo, abril y mayo; tanto por inducciones como por abordajes a los ocupantes de la chiva. Se realizó recorrido a las redes eléctricas en mayo 16 para verificar afectación por debajo de las redes eléctricas en las actividades propias de mantenimiento, por parte de la empresa de energía de Pereira. Evidencia: Anexo 1.  Informe Trimestral de PVC 2DO TRIMESTRE</t>
    </r>
  </si>
  <si>
    <r>
      <rPr>
        <b/>
        <sz val="10"/>
        <color theme="1"/>
        <rFont val="Arial Narrow"/>
        <family val="2"/>
      </rPr>
      <t xml:space="preserve">DTAO: </t>
    </r>
    <r>
      <rPr>
        <sz val="10"/>
        <color theme="1"/>
        <rFont val="Arial Narrow"/>
        <family val="2"/>
      </rPr>
      <t>8/08/2023</t>
    </r>
  </si>
  <si>
    <t>1.PNN Complejo volcánico Doña Juana: 08/08/2023
2.PNN Cueva De Los Guacharos: 08/08/2023
3.PNN Las Hermosas: 08/08/2023
4.PNN Las Orquídeas: 08/08/2023
5.PNN Los Nevados: 08/08/2023
6.PNN Nevado Del Huila: 08/08/2023
7.PNN Puracé: 08/08/2023
8.PNN Selva De Florencia: 08/08/2023
9.PNN Tatamá: 08/08/2023
10.SFF Galeras: 08/08/2023
11.SFF Isla De La Corota: 08/08/2023
12.SFF Otún Quimbaya: 08/08/2023</t>
  </si>
  <si>
    <t xml:space="preserve"> PARA LAS AP DTAO 
SOLO SE REPORTA POR LA AP SOLO SI SE PRESENTA DESCONOCIMIENTO DE LAS PRESIONES EN EL AP </t>
  </si>
  <si>
    <t>1.PNN Complejo volcánico Doña Juana: X 
2.PNN Cueva De Los Guacharos: X
3.PNN Las Hermosas: X
4.PNN Las Orquídeas: X
5.PNN Los Nevados: X
7.PNN Puracé: X
8.PNN Selva De Florencia: X
9.PNN Tatamá: X
10.SFF Galeras: X
11.SFF Isla De La Corota: X
12.SFF Otún Quimbaya: X</t>
  </si>
  <si>
    <t>6.PNN Nevado Del Huila: X</t>
  </si>
  <si>
    <t xml:space="preserve">PNN NHU: El equipo de trabajo está fortaleciendo la planificación de recorridos y acordando con los líderes comunitarios para coordinar los desplazamientos en el territorio con el ánimo de ser mas eficientes en los recorridos previstos y para las demás AP se están desarrollando los controles por tanto no es necesario generar alerta
Para las otras AP No se ha materializado el riesgo </t>
  </si>
  <si>
    <t>PNN CATATUMBO BARI: No se generan alertas por que se cumple las funciones de PVC que establece el control. Se ha dado cumplimiento a las actividades programadas en el AP. 
PNN COCUY:No se generan alertas por que se cumple las funciones de PVC que establece el control. Se ha dado cumplimiento a las actividades programadas en el AP.  
AUN ESTORAQUES:No se generan alertas por que se cumple las funciones de PVC que establece el control. Se ha dado cumplimiento a las actividades programadas en el AP. 
SFF GUANENTA ALTO RIO FONCE: No se generan alertas por que se cumple las funciones de PVC que establece el control. Se ha dado cumplimiento a las actividades programadas en el AP.
SFF IGUAQUE: No se generan alertas por que se cumple las funciones de PVC que establece el control. Se ha dado cumplimiento a las actividades programadas en el AP. 
PNN PISBA: No se generan alertas por que se cumple las funciones de PVC que establece el control. Se ha dado cumplimiento a las actividades programadas en el AP.
PNN SERRANIA YARIGUIES: No se generan alertas por que se cumple las funciones de PVC que establece el control. Se ha dado cumplimiento a las actividades programadas en el AP.
PNN TAMA: No se generan alertas por que se cumple las funciones de PVC que establece el control. Se ha dado cumplimiento a las actividades programadas en el AP.</t>
  </si>
  <si>
    <t>PNN CATATUMBO BARI: 08/08/2023
PNN COCUY: 08/08/2023
ANU ESTORAQUES: 08/08/2023
SFF GUANENTA ALTO RIO FONCE: 08/08/2023
SFF IGUAQUE: 08/08/2023
PNN PISBA: 08/08/2023
PNN SERRANIA YARIGUIES:  08/08/2023
PNN TAMA: 08/08/2023</t>
  </si>
  <si>
    <r>
      <rPr>
        <b/>
        <sz val="10"/>
        <color theme="1"/>
        <rFont val="Arial Narrow"/>
        <family val="2"/>
      </rPr>
      <t xml:space="preserve">DTAN: </t>
    </r>
    <r>
      <rPr>
        <sz val="10"/>
        <color theme="1"/>
        <rFont val="Arial Narrow"/>
        <family val="2"/>
      </rPr>
      <t>8/08/2023</t>
    </r>
  </si>
  <si>
    <t>DTAN:  Evidencias riesgos de gestión: https://drive.google.com/drive/folders/1tb6gpzJi7S56LQ7Dk6Nl6YRQZuyLpMcQ?usp=sharing
Para el segundo cuatrimestre de 2023 las areas protegidas presentaron y la DTAN valido y reviso los informes trimestrales de acciones de prevención vigilancia y control en las áreas protegidas de la DTAN, se adjunta los formatos los AAMB_FO_30 con la informacion de cada una de las AP de la DTAN (8 areas protegidas), de la siguiente forma: 
PNN CATATUMBO BARI: Informe_Acciones_PVC_PNNCatatumbo_1S
PNN COCUY: Informe_Acciones_PVC_PNN  E lCocuy_1S
ANU ESTORAQUES: Informe_Acciones_PVC_PNN ESTORAQUES_1S
SFF GUANENTA ALTO RIO FONCE: Informe_Acciones_PVC_SFF Guanentá_1S (1)
SFF IGUAQUE: Informe_Acciones_PVC_SFFIguaque_1S
PNN PISBA: Informe_Acciones_PVC_Pisba_1S
PNN SERRANIA YARIGUIES: Informe _Acciones PVC_PNNSYA_1S
PNN TAMA: Informe II PVC. Version 2. PAA Porcentaje de informes de PVC_PNNTama2023</t>
  </si>
  <si>
    <t>PNN CATATUMBO BARI: X
PNN COCUY: X
ANU ESTORAQUES: X
SFF GUANENTA ALTO RIO FONCE: X
SFF IGUAQUE: X
PNN PISBA: X
PNN SERRANIA YARIGUIES:  X
PNN TAMA: X</t>
  </si>
  <si>
    <r>
      <rPr>
        <b/>
        <sz val="11"/>
        <color theme="1"/>
        <rFont val="Arial Narrow"/>
        <family val="2"/>
      </rPr>
      <t xml:space="preserve">DTAN: </t>
    </r>
    <r>
      <rPr>
        <sz val="11"/>
        <color theme="1"/>
        <rFont val="Arial Narrow"/>
        <family val="2"/>
      </rPr>
      <t>X</t>
    </r>
  </si>
  <si>
    <r>
      <rPr>
        <b/>
        <sz val="10"/>
        <rFont val="Arial Narrow"/>
        <family val="2"/>
      </rPr>
      <t>DTAN:</t>
    </r>
    <r>
      <rPr>
        <sz val="10"/>
        <rFont val="Arial Narrow"/>
        <family val="2"/>
      </rPr>
      <t xml:space="preserve"> Se adjunta la matriz PAA validada y remitida al nivel central correspondiente al segundo semestre de 2023 con el avance porcentual acumulado en el indicador correspondiente al informe trimestral de PVC. Se reporta como evidencia, validación mediante correo electrónico enviado por el Grupo de Gestión del Conocimiento e Innovación 
Subdirección de Gestión y Manejo de Áreas Protegidasde con fecha de 12 de julio 2023. Adicionalmente se carga matriz de relación asociado a la validación del indicador 22. 
</t>
    </r>
    <r>
      <rPr>
        <b/>
        <sz val="10"/>
        <rFont val="Arial Narrow"/>
        <family val="2"/>
      </rPr>
      <t>EVIDENCIAS:</t>
    </r>
    <r>
      <rPr>
        <sz val="10"/>
        <rFont val="Arial Narrow"/>
        <family val="2"/>
      </rPr>
      <t xml:space="preserve"> 1. Validación PAA _ Nivel Central 
2. MATRIZ PAA PRIMER SEMESTRE 2023_Rev_NC
Anexos enlace al drive donde reposan  las evidencias </t>
    </r>
    <r>
      <rPr>
        <u/>
        <sz val="10"/>
        <color rgb="FF1155CC"/>
        <rFont val="Arial Narrow"/>
        <family val="2"/>
      </rPr>
      <t>https://drive.google.com/drive/folders/1SsjxAoYIfJV62Ixr_fl8AG7q76LFw7Yf?usp=sharing</t>
    </r>
    <r>
      <rPr>
        <sz val="10"/>
        <rFont val="Arial Narrow"/>
        <family val="2"/>
      </rPr>
      <t xml:space="preserve"> </t>
    </r>
  </si>
  <si>
    <t>PNN Farallones de Cali: 15/08/2023
PNN Utría: 15/08/2023
PNN Katios: 15/08/2023
PNN Munchique: 15/08/2023
PNN Sanquianga: 15/08/2023
PNN Uramba: 15/08/2023
SFF Malpelo: 15/08/2023</t>
  </si>
  <si>
    <t>DTPA 15/08/2023</t>
  </si>
  <si>
    <t>PNN Farallones de Cali:15/08/2023
PNN Utría: 15/08/2023
PNN Katios: 15/08/2023
PNN Munchique: 15/08/2023
PNN Sanquianga: 15/08/2023
PNN Uramba: 15/08/2023
SFF Malpelo: 15/08/2023</t>
  </si>
  <si>
    <r>
      <rPr>
        <b/>
        <sz val="11"/>
        <color theme="1"/>
        <rFont val="Arial Narrow"/>
        <family val="2"/>
      </rPr>
      <t xml:space="preserve">DTPA: </t>
    </r>
    <r>
      <rPr>
        <sz val="11"/>
        <color theme="1"/>
        <rFont val="Arial Narrow"/>
        <family val="2"/>
      </rPr>
      <t>X</t>
    </r>
  </si>
  <si>
    <r>
      <rPr>
        <b/>
        <sz val="10"/>
        <color theme="1"/>
        <rFont val="Arial Narrow"/>
        <family val="2"/>
      </rPr>
      <t xml:space="preserve">GTEA: </t>
    </r>
    <r>
      <rPr>
        <sz val="10"/>
        <color theme="1"/>
        <rFont val="Arial Narrow"/>
        <family val="2"/>
      </rPr>
      <t>11/08/2023</t>
    </r>
  </si>
  <si>
    <r>
      <rPr>
        <b/>
        <sz val="10"/>
        <rFont val="Arial Narrow"/>
        <family val="2"/>
      </rPr>
      <t>GTEA</t>
    </r>
    <r>
      <rPr>
        <sz val="10"/>
        <rFont val="Arial Narrow"/>
        <family val="2"/>
      </rPr>
      <t xml:space="preserve">: Se realizó validación del reporte de PAA del segundo trimestre para el indicador 22 sobre el porcentaje de informes de PVC reportados por las AP: </t>
    </r>
    <r>
      <rPr>
        <i/>
        <sz val="10"/>
        <rFont val="Arial Narrow"/>
        <family val="2"/>
      </rPr>
      <t>Se logra un avance del 17,50% (que corresponde a un total de 48 informes a junio /240 informes programados para el año. Lo anterior corresponde al reporte acumulado a junio de la siguiente manera: DTOR 12/24, DTAN 12/36, DTPA 10/36, DTAM 17/44, la DTAO 12/48 y la DTCA no presenta evidencias</t>
    </r>
    <r>
      <rPr>
        <sz val="10"/>
        <rFont val="Arial Narrow"/>
        <family val="2"/>
      </rPr>
      <t xml:space="preserve">.
Evidencia: </t>
    </r>
    <r>
      <rPr>
        <u/>
        <sz val="10"/>
        <color rgb="FF1155CC"/>
        <rFont val="Arial Narrow"/>
        <family val="2"/>
      </rPr>
      <t>https://drive.google.com/drive/folders/1Mk9snWtHHC_JWzk7IRSehA9Uhwyp0eOu?usp=sharing</t>
    </r>
  </si>
  <si>
    <r>
      <rPr>
        <b/>
        <sz val="10"/>
        <color theme="1"/>
        <rFont val="Arial Narrow"/>
        <family val="2"/>
      </rPr>
      <t>GTEA:</t>
    </r>
    <r>
      <rPr>
        <sz val="10"/>
        <color theme="1"/>
        <rFont val="Arial Narrow"/>
        <family val="2"/>
      </rPr>
      <t xml:space="preserve"> 66,66%</t>
    </r>
  </si>
  <si>
    <r>
      <rPr>
        <b/>
        <sz val="10"/>
        <color theme="1"/>
        <rFont val="Arial Narrow"/>
        <family val="2"/>
      </rPr>
      <t>OGR:</t>
    </r>
    <r>
      <rPr>
        <sz val="10"/>
        <color theme="1"/>
        <rFont val="Arial Narrow"/>
        <family val="2"/>
      </rPr>
      <t xml:space="preserve"> 14/08/2023</t>
    </r>
  </si>
  <si>
    <r>
      <rPr>
        <b/>
        <sz val="10"/>
        <color theme="1"/>
        <rFont val="Arial Narrow"/>
        <family val="2"/>
      </rPr>
      <t xml:space="preserve">OGR: </t>
    </r>
    <r>
      <rPr>
        <sz val="10"/>
        <color theme="1"/>
        <rFont val="Arial Narrow"/>
        <family val="2"/>
      </rPr>
      <t xml:space="preserve">Para el segundo cuatrimestre la OGR informó mediante memorando a 2 de las DTs, el estado de actualización de los Planes de Contingencia de Riesgo Público que permite conocer las dinámicas de Riesgo Público de sus áreas Protegidas adscritas con la finalidad de generar la actualización.
1. Memorando DTAO Planes de Riesgo Público 28072023 memorando: 20231500001513
2. Memorando DTPA  Planes de Riesgo Público 28072023 memorando: 20231500001523
Evidencias: 1. Memorando DTAO Planes de Riesgo Público 28072023
2. Memorando DTPA  Planes de Riesgo Público 28072023
https://drive.google.com/drive/folders/1p03W08j2WdN9lFfI5ET2XRvNDN-xOw0R?usp=drive_link
</t>
    </r>
  </si>
  <si>
    <t>PNN Churumbelos: 26/07/2023
SF PM Orito: 26/07/2023
PNN Alto Fragua: 26/07/2023
PNN Cahuinarí: 26/07/2023
PNN Chiribiquete: 26/07/2023
RNN Puinawai: 26/07/2023
RNN NUKAK: 26/07/2023
PNN Yaigojé Apaporis: 26/07/2023
PNN Amacayacu: 26/07/2023
PNN Río Puré: 26/07/2023
PNN La Paya: 26/07/2023</t>
  </si>
  <si>
    <t>N,A,.</t>
  </si>
  <si>
    <t>1.PNN Complejo volcánico Doña Juana: 27/07/2023
2.PNN Cueva De Los Guacharos: 27/07/2023
3.PNN Las Hermosas: 27/07/2023
4.PNN Las Orquídeas: 27/07/2023
5.PNN Los Nevados: 27/07/2023
6.PNN Nevado Del Huila: 27/07/2023
7.PNN Puracé: 27/07/2023
8.PNN Selva De Florencia: 27/07/2023
9.PNN Tatamá: 27/07/2023
10.SFF Galeras: 27/07/2023
11.SFF Isla De La Corota: 27/07/2023
12.SFF Otún Quimbaya: 27/07/2023</t>
  </si>
  <si>
    <t>1.PNN Complejo volcánico Doña Juana: X 
2.PNN Cueva De Los Guacharos: X
3.PNN Las Hermosas: X
4.PNN Las Orquídeas: X
5.PNN Nevado Del Huila: X
6.PNN Puracé: X
7.PNN Selva De Florencia: X
8.PNN Tatamá: X
9.SFF Galeras: X
10.SFF Isla De La Corota: X
11.SFF Otún Quimbaya: X</t>
  </si>
  <si>
    <t xml:space="preserve">SFF ACANDÍ: 31/07/23
SFF LOS COLORADOS: 31/07/23
PNN CRSB: 31/07/23
PNN PARAMILLO: 31/07/23
PNN SNSM: 31/07/23
SFF CMH: 31/07/23
PNN CP: 31/07/23
PNN MACUIRA: 31/07/23
PNN OPMBL: 31/07/23
RN CB: 31/07/23
SFF CGSM: 31/07/23
PNN CRSB: 31/07/23
PNN TAYRONA: 31/07/23
SFF LOS FLAMENCOS: 31/07/23
PNN BPK: 31/07/23
</t>
  </si>
  <si>
    <t xml:space="preserve">SFF ACANDÍ: X
SFF LOS COLORADOS: X
PNN CRSB: X
PNN PARAMILLO: X
PNN SNSM: X
SFF CMH: X
PNN CP: X
PNN MACUIRA: X
PNN OPMBL: X
RN CB: X
SFF CGSM: X
PNN CRSB: X
PNN TAYRONA: X
SFF LOS FLAMENCOS: X
PNN BPK: X
</t>
  </si>
  <si>
    <t>OGR: El monitoreo y los soportes suministrados, son conformes a la descripción del mapa de riesgos, denotando un adecuado seguimiento</t>
  </si>
  <si>
    <r>
      <rPr>
        <b/>
        <sz val="10"/>
        <rFont val="Arial Narrow"/>
        <family val="2"/>
      </rPr>
      <t>OGR:</t>
    </r>
    <r>
      <rPr>
        <sz val="10"/>
        <rFont val="Arial Narrow"/>
        <family val="2"/>
      </rPr>
      <t xml:space="preserve"> El monitoreo y los soportes suministrados, son conformes a la descripción del mapa de riesgos, denotando un adecuado seguimiento</t>
    </r>
  </si>
  <si>
    <t>El riesgo no se ha materializado</t>
  </si>
  <si>
    <t xml:space="preserve">PNN CATATUMBO BARI: El control no se ejecuto debido a que el riesgo no se materializo  
PNN COCUY: El control no se ejecuto debido a que el riesgo no se materializo  
AUN ESTORAQUES: El control no se ejecuto debido a que el riesgo no se materializo 
SFF GUANENTA ALTO RIO FONCE: El control no se ejecuto debido a que el riesgo no se materializo 
SFF IGUAQUE: El control no se ejecuto debido a que el riesgo no se materializo 
PNN PISBA: El control no se ejecuto debido a que el riesgo no se materializo 
PNN SERRANIA YARIGUIES: El control no se ejecuto debido a que el riesgo no se materializo 
PNN TAMA: El control no se ejecuto debido a que el riesgo no se materializo </t>
  </si>
  <si>
    <t>las Areas protegidas  de la DTAN no informaron situaciónes de riesgo público, para emitir las recomendaciones y/o activara las acciones establecidas en el Plan de Contingencia de Riesgo Público</t>
  </si>
  <si>
    <t>PNN CORDILLERA DE LOS PICACHOS: X
PNN CHINGAZA: X
PNN SIERRA DE LA MACARENA : X
PNN TUPARRO: X
PNN TINIGUA: X
PNN SUMAPAZ: X
DNMI Cinaruco: X</t>
  </si>
  <si>
    <t xml:space="preserve">PNN FARALLONES DE CALI: El control no se ejecuto debido a que el riesgo no se materializo 
PNN GORGONA: El control no se ejecuto debido a que el riesgo no se materializo 
SFF ISLA DE MALPELO: El control no se ejecuto debido a que el riesgo no se materializo 
PNN LOS KATIOS: El control no se ejecuto debido a que el riesgo no se materializo  
PNN MUNCHIQUE: El control no se ejecuto debido a que el riesgo no se materializo  
PNN SANQUIANGA: El control no se ejecuto debido a que el riesgo no se materializo 
PNN URAMBA BAHIA MALAGA: El control no se ejecuto debido a que el riesgo no se materializo 
PNN UTRIA: El control no se ejecuto debido a que el riesgo no se materializo </t>
  </si>
  <si>
    <t>PNN FARALLONES DE CALI: X
PNN GORGONA: X
SFF ISLA DE MALPELO: X
PNN LOS KATIOS: X
PNN MUNCHIQUE: X
PNN SANQUIANGA: X
PNN URAMBA BAHIA MALAGA: X
PNN UTRIA: X</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</si>
  <si>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PNN Río Puré: 
PNN La Paya: No se anexa evidencia, ni soporte de ejecución por cuanto el control correctivo solo se activa cuando el riesgo se materializa y a la fecha el evento no se ha ejecutado.</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</si>
  <si>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</si>
  <si>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r>
      <rPr>
        <b/>
        <sz val="10"/>
        <color theme="1"/>
        <rFont val="Arial Narrow"/>
        <family val="2"/>
      </rPr>
      <t>OGR</t>
    </r>
    <r>
      <rPr>
        <sz val="10"/>
        <color theme="1"/>
        <rFont val="Arial Narrow"/>
        <family val="2"/>
      </rPr>
      <t>: 14/08/2023</t>
    </r>
  </si>
  <si>
    <r>
      <rPr>
        <b/>
        <sz val="10"/>
        <color rgb="FF000000"/>
        <rFont val="Arial Narrow"/>
        <family val="2"/>
      </rPr>
      <t>OGR:</t>
    </r>
    <r>
      <rPr>
        <sz val="10"/>
        <color rgb="FF000000"/>
        <rFont val="Arial Narrow"/>
        <family val="2"/>
      </rPr>
      <t xml:space="preserve"> Se ha realizado la atención y seguimiento con las instancias pertinentes a doce  (12) situaciones de orden público que se presentan en los municipios con jurisdicción en las áreas de los Parques Nacionales Naturales.
Evidencias:</t>
    </r>
    <r>
      <rPr>
        <sz val="10"/>
        <color rgb="FF6D9EEB"/>
        <rFont val="Arial Narrow"/>
        <family val="2"/>
      </rPr>
      <t xml:space="preserve"> </t>
    </r>
    <r>
      <rPr>
        <sz val="10"/>
        <color rgb="FF000000"/>
        <rFont val="Arial Narrow"/>
        <family val="2"/>
      </rPr>
      <t xml:space="preserve">Anexo 1. Situaciones de riesgo publico </t>
    </r>
    <r>
      <rPr>
        <sz val="10"/>
        <color rgb="FF6D9EEB"/>
        <rFont val="Arial Narrow"/>
        <family val="2"/>
      </rPr>
      <t xml:space="preserve">
</t>
    </r>
    <r>
      <rPr>
        <sz val="10"/>
        <color rgb="FF000000"/>
        <rFont val="Arial Narrow"/>
        <family val="2"/>
      </rPr>
      <t>1. Correo - Recomendaciones ante situación de riesgo público PNN Nevado del Huila 03052023
2. Correo - ALERTA DE RIESGO PÚBLICO PNN FARALLONES DE CALI 19052023
3. Correo - ALERTA Y RECOMENDACIONES - CONTINUA SITUACION DE RIESGO MUNICIPIOS ADVERTIDOS AT 026 DE 2020
4. Correo - ALERTA Y RECOMENDACIONES - Situación de Riesgo público Región del Catatumbo
5. Correo - RECOMENDACIONES ANTE SITUACIÓN DE RIESGO PÚBLICO
6. Correo  - Alerta y Recomendaciones ante situaciones de Riesgo Publico PNN Yaigoge Apaporis
7. Correo- ALERTA Y RECOMENDACIONES - ALERTA TEMPRANA No. 014-23
8. Correo- ALERTA DE RIESGO PÚBLICO PNN FARALLONES DE CALI
9. Correo - ALERTA DE RIESGO PÚBLICO PNN NEVADO DEL HUILA
10. Correo - ALERTA DE RIESGO PÚBLICO PNN FARALLONES DE CALI
11. Correo - ALERTA DE RIESGO PÚBLICO ATENTADOS TERRORISTAS DTAO
12. Correo - Recomendaciones ante amenazas a funcionarios PNN El Tuparro</t>
    </r>
    <r>
      <rPr>
        <sz val="10"/>
        <color rgb="FF6D9EEB"/>
        <rFont val="Arial Narrow"/>
        <family val="2"/>
      </rPr>
      <t xml:space="preserve">
</t>
    </r>
    <r>
      <rPr>
        <sz val="10"/>
        <color rgb="FF000000"/>
        <rFont val="Arial Narrow"/>
        <family val="2"/>
      </rPr>
      <t>https://drive.google.com/drive/folders/16g2GEMxFX2y6kQvAtZm4F_JCPhUW-oxH?usp=drive_link</t>
    </r>
  </si>
  <si>
    <r>
      <rPr>
        <b/>
        <sz val="10"/>
        <color theme="1"/>
        <rFont val="Arial Narrow"/>
        <family val="2"/>
      </rPr>
      <t>OGR:</t>
    </r>
    <r>
      <rPr>
        <sz val="10"/>
        <color theme="1"/>
        <rFont val="Arial Narrow"/>
        <family val="2"/>
      </rPr>
      <t xml:space="preserve"> 33.3%</t>
    </r>
  </si>
  <si>
    <t>1.PNN Complejo volcánico Doña Juana: 31/07/2023
2.PNN Cueva De Los Guacharos: 31/07/2023
3.PNN Las Hermosas: 31/07/2023
4.PNN Las Orquídeas: 31/07/2023
5.PNN Los Nevados: 31/07/2023
6.PNN Nevado Del Huila: 31/07/2023
7.PNN Puracé: 31/07/2023
8.PNN Selva De Florencia: 31/07/2023
9.PNN Tatamá: 31/07/2023
10.SFF Galeras: 31/07/2023
11.SFF Isla De La Corota: 31/07/2023
12.SFF Otún Quimbaya: 31/07/2023</t>
  </si>
  <si>
    <t xml:space="preserve">SFF ACANDÍ: NR
SFF LOS COLORADOS: 66%
PNN CRSB: 66%
PNN PARAMILLO:66%
PNN SNSM: 66%
SFF CMH: 66%
PNN CP: 66%
PNN MACUIRA: 66%
PNN OPMBL: 66%
RN CB: 0%
SFF CGSM: 66%
PNN CRSB: 66%
PNN TAYRONA: 66%
SFF LOS FLAMENCOS: 66%
PNN BPK: 66%
</t>
  </si>
  <si>
    <t>DTAN: En el segudno cuatrimestre de 2023, las áreas protegidas adscritas a la DTAN socializaron el plan de contingencia de riesgo público al personal del área Protegida. Se adjunta las lista de asistencia de las socializaciones efectuadas, algunas áreas protegidas aportaron el informe de gestión que contienen las listas de asistencia de la actividad desarrollada. En el enlace al drive se encuentran 8 carpetas por áreas protegidas de la DTAN que contienen la evidencia de socialización a funcionarios y contratistas. 
Evidencias:
PNN CATATUMBO BARI: CATATUMBO Socializacion Plan-contingencia de RIESGO-Publico-Equipo-AP
PNN COCUY: PNN COCUY SOCIALIZACION PLAN DE EMERGENCIAS Y CONTINGENCIAS  Y RIESGO PUBLICO
ANU ESTORAQUES: Estoraques - Listado Socialización Riesgo Publico
SFF GUANENTA ALTO RIO FONCE: GUANENTA INFORME DE GESTION  Y SIOCIALIZACION PLAN DE RIESGO PUBLICO
SFF IGUAQUE: IGUAQUE INF DE GESTION Y SOCIALIZACION PLAN RIESGO PUBLICO
PNN PISBA: socializacion riesgo público personal pnn pisba_26-06-2023 
PNN SERRANIA YARIGUIES:  1.  YARIGUIES ACTA SOCIALIZACION RIESGO PUBLICO
PNN TAMA: TAMA SOCIALIZACIÓN PLAN RIESGO PUBLICO
Anexos: https://drive.google.com/drive/folders/10AoyUTmZ_H9OArmHpeXkCPd4i5EeV_dB?usp=sharing</t>
  </si>
  <si>
    <t>PNN CATATUMBO BARI: 50%
PNN COCUY: 50%
AUN ESTORAQUES: 50%
SFF GUANENTA ALTO RIO FONCE: 50%
SFF IGUAQUE: 50%
PNN PISBA: 50%
PNN SERRANIA YARIGUIES: 50%
PNN TAMA: 50%</t>
  </si>
  <si>
    <t>PNN CATATUMBO BARI: El monitoreo y los soportes suministrados, son conformes a la descripción del mapa de riesgos, denotando un adecuado seguimiento
PNN COCUY: El monitoreo y los soportes suministrados, son conformes a la descripción del mapa de riesgos, denotando un adecuado seguimiento
AUN ESTORAQUES: El monitoreo y los soportes suministrados, son conformes a la descripción del mapa de riesgos, denotando un adecuado seguimiento
SFF GUANENTA ALTO RIO FONCE: El monitoreo y los soportes suministrados, son conformes a la descripción del mapa de riesgos, denotando un adecuado seguimiento
SFF IGUAQUE: El monitoreo y los soportes suministrados, son conformes a la descripción del mapa de riesgos, denotando un adecuado seguimiento
PNN PISBA: El monitoreo y los soportes suministrados, son conformes a la descripción del mapa de riesgos, denotando un adecuado seguimiento
PNN SERRANIA YARIGUIES: El monitoreo y los soportes suministrados, son conformes a la descripción del mapa de riesgos, denotando un adecuado seguimiento
PNN TAMA: El monitoreo y los soportes suministrados, son conformes a la descripción del mapa de riesgos, denotando un adecuado seguimiento</t>
  </si>
  <si>
    <t>1.PNN Complejo volcánico Doña Juana: El monitoreo y los soportes suministrados, son conformes a la descripción del mapa de riesgos, denotando un adecuado seguimiento
2.PNN Cueva De Los Guacharos: El monitoreo y los soportes suministrados, son conformes a la descripción del mapa de riesgos, denotando un adecuado seguimiento
3.PNN Las Hermosas: El monitoreo y los soportes suministrados, son conformes a la descripción del mapa de riesgos, denotando un adecuado seguimiento
4.PNN Las Orquídeas: El monitoreo y los soportes suministrados, son conformes a la descripción del mapa de riesgos, denotando un adecuado seguimiento
5.PNN Nevado Del Huila: El monitoreo y los soportes suministrados, son conformes a la descripción del mapa de riesgos, denotando un adecuado seguimiento
6.PNN Puracé: El monitoreo y los soportes suministrados, son conformes a la descripción del mapa de riesgos, denotando un adecuado seguimiento
7.PNN Selva De Florencia: El monitoreo y los soportes suministrados, son conformes a la descripción del mapa de riesgos, denotando un adecuado seguimiento
8.PNN Tatamá: El monitoreo y los soportes suministrados, son conformes a la descripción del mapa de riesgos, denotando un adecuado seguimiento
9.SFF Galeras: El monitoreo y los soportes suministrados, son conformes a la descripción del mapa de riesgos, denotando un adecuado seguimiento
10.SFF Isla De La Corota: El monitoreo y los soportes suministrados, son conformes a la descripción del mapa de riesgos, denotando un adecuado seguimiento
11.SFF Otún Quimbaya: El monitoreo y los soportes suministrados, son conformes a la descripción del mapa de riesgos, denotando un adecuado seguimiento</t>
  </si>
  <si>
    <t>OGR: X</t>
  </si>
  <si>
    <t>PNN Amacayacu: X</t>
  </si>
  <si>
    <t>PNN Churumbelos: x
SF PM Orito:x
PNN Alto Fragua: x
PNN Cahuinarí: x
PNN Chiribiquete:x
RNN Puinawai: x
RNN Nukak: x
PNN Yaigojé Apaporis: x
PNN Río Puré; X
PNN La Paya: x</t>
  </si>
  <si>
    <t>PNN S. MACARENA: 15/08/2023.
PNN EL TUPARRO: 15/08/2023
DNMI CINARUCO: 15/08/2023
PNN TINIGUA: 15/08/2023
PNN SUMAPAZ: 15/08/2023
PNN CHINGAZA: 15/08/2023
PNN PICACHOS: 15/08/2023</t>
  </si>
  <si>
    <r>
      <rPr>
        <b/>
        <sz val="10"/>
        <color theme="1"/>
        <rFont val="Arial Narrow"/>
        <family val="2"/>
      </rPr>
      <t xml:space="preserve">OGR: </t>
    </r>
    <r>
      <rPr>
        <sz val="10"/>
        <color theme="1"/>
        <rFont val="Arial Narrow"/>
        <family val="2"/>
      </rPr>
      <t xml:space="preserve">Para este cuatrimestre la OGR generó socializaciones en estructuración de Planes de Emergencia y Contingencia de desastres naturales e incendios forestales así mismo asesorias a estos
</t>
    </r>
    <r>
      <rPr>
        <b/>
        <sz val="10"/>
        <color theme="1"/>
        <rFont val="Arial Narrow"/>
        <family val="2"/>
      </rPr>
      <t xml:space="preserve">Evidencias.
</t>
    </r>
    <r>
      <rPr>
        <sz val="10"/>
        <color theme="1"/>
        <rFont val="Arial Narrow"/>
        <family val="2"/>
      </rPr>
      <t>1. Listado de asistencia y ayuda de memoria PECDNS PNN Los Nevados 16052023
2. Listado de asistencia y ayuda de memoria  PECDNS PNN Los Nevados 23052023
3. LISTA DE ASISTENCIA  DEL ASESORIA PECDNS  PNN NEVADOS 29052023
4. LISTA DE ASISTENCIA  PECDNS PNN NEVADOS 30052023
5. LISTA ASISTENCIA ACTUALIZACION  PECDNS PNN NEVADOS 31052023
6. Reunión asesoria PECDNS PNN  LA PAYA
https://drive.google.com/drive/folders/1-9RnNiKRRRD7BXXd8XNPkATzGUDIP2qu?usp=drive_link</t>
    </r>
  </si>
  <si>
    <r>
      <rPr>
        <b/>
        <sz val="10"/>
        <color theme="1"/>
        <rFont val="Arial Narrow"/>
        <family val="2"/>
      </rPr>
      <t>OGR</t>
    </r>
    <r>
      <rPr>
        <sz val="10"/>
        <color theme="1"/>
        <rFont val="Arial Narrow"/>
        <family val="2"/>
      </rPr>
      <t>: 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memorandos enviados:  
1. Memorando seguimiento PECDNS DTPA  07/06/2023
2. Memorando Seguimiento PECDNS DTCA  07/06/2023
3. Memorando seguimiento PECDNS DTAM 07/06/2023
4. Memorando seguimiento PECDNS PNN Orquideas 08/06/2023
5. Memorado seguimiento PNN LA PAYA 20/06/2023
https://drive.google.com/drive/folders/1uDbz6GvhwjtamxNRMBlu_zQHGKZlQHU2?usp=drive_link</t>
    </r>
  </si>
  <si>
    <r>
      <t>1</t>
    </r>
    <r>
      <rPr>
        <b/>
        <sz val="10"/>
        <color theme="1"/>
        <rFont val="Arial Narrow"/>
        <family val="2"/>
      </rPr>
      <t xml:space="preserve">. PNN Los Nevados: </t>
    </r>
    <r>
      <rPr>
        <sz val="10"/>
        <color theme="1"/>
        <rFont val="Arial Narrow"/>
        <family val="2"/>
      </rPr>
      <t xml:space="preserve">El Servicio Geológico Colombiano expide el 30 de marzo de 2023 un boletín extraordinario en el que  reporta el incremento de la la actividad del Volcán Nevado del Ruíz (pasando de nivel amarillo a naranja),  lo que conlleva a la expedición por Parques Nacionales Naturales de Colombia de la Resolución 068 del 31 de marzo del 2023  “Por medio de la cual se ordena el cierre total y en consecuencia se prohlbe el ingreso de visitantes y la prestacion de servicios ecoturisticos en el Parque Nacional Natural Los Nevados”.
En términos de la implementación del Plan de Emergencias, se reportan las siguientes acciones relevantes:
Se generan espacios internos de planificación frente a la contingencia generada por el aumento en la actividad del Nevado del Ruiz de Nivel Amarillo a NIVEL NARANJA Ó (III), ERUPCION PROBABLE EN TERMINO DE DÍAS O SEMANAS, emitida el día jueves 30 de marzo de 2023. al respecto se proyecta una propuesta de Plan de acción para la atención y gestión del Parque ante el cambio de actividad del volcán.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Participación activa en los Consejos Municipales y Departamentales para la Gestión del Riesgo de Desastres CMGRD y CDGRD derivados del incremento actividad volcán nevado del Ruiz; así las cosas se ha participado en los Consejos de Risaralda, Manizales, Ibagué, Murillo,  Salento,  Santa Isabel  y Anzoátegui. 
</t>
    </r>
    <r>
      <rPr>
        <b/>
        <sz val="10"/>
        <color theme="1"/>
        <rFont val="Arial Narrow"/>
        <family val="2"/>
      </rPr>
      <t>Evidencias</t>
    </r>
    <r>
      <rPr>
        <sz val="10"/>
        <color theme="1"/>
        <rFont val="Arial Narrow"/>
        <family val="2"/>
      </rPr>
      <t>: Boletín extraordinario del 30 de marzo de 2023
Informe II Reporte PAA PDECDNSN 2023 oficial
Carpeta de Actualización Plan Emergencias PNN Los Nevados
https://drive.google.com/drive/folders/12v2OrO7n-BUjTYtxpiT3nflM5Slx8aiM?usp=sharing
2.PNN Complejo volcánico Doña Juana: No se presenta materialización del riesgo o novedades.
3.PNN Cueva De Los Guacharos: No se presenta materialización del riesgo o novedades. No se anexan evidencias
4.PNN Las Hermosas: No se presenta materialización del riesgo o novedades. No se anexan evidencias
5.PNN Las Orquídeas: No se presenta materialización del riesgo o novedades. No se anexan evidencias
6.PNN Nevado Del Huila: No se presenta materialización del riesgo o novedades. No se anexan evidencias
7.PNN Puracé: No se presenta materialización del riesgo o novedades. No se anexan evidencias
8.PNN Selva De Florencia: No se presenta materialización del riesgo o novedades. No se anexan evidencias
9.PNN Tatamá: No se presenta materialización del riesgo o novedades. No se anexan evidencias
10.SFF Galeras: No se presenta materialización del riesgo o novedades. No se anexan evidencias
11.SFF Isla De La Corota: No se presenta materialización del riesgo o novedades. No se anexan evidencias
12.SFF Otún Quimbaya: No se presenta materialización del riesgo o novedades. No se anexan evidencias</t>
    </r>
  </si>
  <si>
    <t>PNN LOS NEVADOS: X</t>
  </si>
  <si>
    <t>PNN LOS NEVADOS: Acciones por la situación de emergencia</t>
  </si>
  <si>
    <t>PNN COMPLEJO VOLCANICO DOÑA JUANA: X
PNN CUEVA DE LOS GUACHAROS: X
SFF GALERAS: X
SFF ISLA DE LA COROTA: X 
PNN LAS HERMOSAS: X 
PNN LAS ORQUIDEAS: X
PNN LOS NEVADOS: X
PNN NEVADO DEL HUILA: X
SFF OTUN QUIMBAYA: X 
PNN PURACE: X 
PNN SELVAS TATAMA: X
PNN SELVA DE FLORENCIA: X</t>
  </si>
  <si>
    <t>Las Areas protegidas  de la DTAN no informaron  situaciónes emergencia para emitir las recomendaciones y/o activara las acciones establecidas en PECDNS</t>
  </si>
  <si>
    <t>PNN CATATUMBO BARI: 03/08/2023
PNN COCUY: 03/08/2023
ANU ESTORAQUES: 03/08/2023
SFF GUANENTA ALTO RIO FONCE: 03/08/2023
SFF IGUAQUE: 03/08/2023
PNN PISBA: 03/08/2023
PNN SERRANIA YARIGUIES: 03/08/2023
PNN TAMA: 03/08/2023</t>
  </si>
  <si>
    <t>PNN CATATUMBO BARI: El control no se ejecuto debido a que el riesgo no se materializo 
PNN COCUY: El control no se ejecuto debido a que el riesgo no se materializo 
AUN ESTORAQUES: El control no se ejecuto debido a que el riesgo no se materializo
SFF GUANENTA ALTO RIO FONCE: El control no se ejecuto debido a que el riesgo no se materializo
SFF IGUAQUE: El control no se ejecuto debido a que el riesgo no se materializo
PNN PISBA: El control no se ejecuto debido a que el riesgo no se materializo
PNN SERRANIA YARIGUIES: El control no se ejecuto debido a que el riesgo no se materializo
PNN TAMA: El control no se ejecuto debido a que el riesgo no se materializo</t>
  </si>
  <si>
    <t>PNN COMPLEJO VOLCANICO DOÑA JUANA: X
PNN CUEVA DE LOS GUACHAROS: X
SFF GALERAS: X
SFF ISLA DE LA COROTA: X 
PNN LAS HERMOSAS: X 
PNN LAS ORQUIDEAS: X
PNN NEVADO DEL HUILA: X
SFF OTUN QUIMBAYA: X 
PNN PURACE: X 
PNN SELVAS TATAMA: X
PNN SELVA DE FLORENCIA: X</t>
  </si>
  <si>
    <t>El riesgo no se materializo</t>
  </si>
  <si>
    <t>PNN CORDILLERA DE LOS PICACHOS:X
PNN CHINGAZA:X
PNN SIERRA DE LA MACARENA:X 
PNN TUPARRO: X
PNN TINIGUA: X
PNN SUMAPAZ: X
DNMI Cinaruco:X</t>
  </si>
  <si>
    <t>PNN FARALLONES DE CALI: El control no se ejecuto debido a que el riesgo no se materializo, no se anexan evidencias.
PNN GORGONA: El control no se ejecuto debido a que el riesgo no se materializo, no se anexan evidencias.
SFF ISLA DE MALPELO: El control no se ejecuto debido a que el riesgo no se materializo, no se anexan evidencias.
PNN LOS KATIOS: El control no se ejecuto debido a que el riesgo no se materializo, no se anexan evidencias. 
PNN MUNCHIQUE: El control no se ejecuto debido a que el riesgo no se materializo, no se anexan evidencias. 
PNN SANQUIANGA: El control no se ejecuto debido a que el riesgo no se materializo, no se anexan evidencias.
PNN URAMBA BAHIA MALAGA: El control no se ejecuto debido a que el riesgo no se materializo, no se anexan evidencias.
PNN UTRIA: El control no se ejecuto debido a que el riesgo no se materializo, no se anexan evidencias.</t>
  </si>
  <si>
    <t>PNN FARALLONES DE CALI:X
PNN GORGONA: X
SFF ISLA DE MALPELO: X
PNN LOS KATIOS : X
PNN MUNCHIQUE: X
PNN SANQUIANGA: X
PNN URAMBA BAHIA MALAGA: X
PNN UTRIA: X</t>
  </si>
  <si>
    <t>SFF ACANDÍ: Durante el segundo cuatrimestre el equipo técnico del área protegida activó los protocolos de PVC para tener en cuenta durante el desarrollo de recorridos de PVC en territorio marinos y terrestres, para el ejercicio de Autoridad Ambiental dentro del área protegida.
Evidencia: Pantallazo WhatsApp
SFF LOS COLORADOS: Para el periodo de reporte, se activó el PECDNS ante la alerta generada por los posibles efectos del fenómeno del niño desde la DTCA; con lo cual, se generó un espacio de reunión con el equipo del área protegida el 5 de julio de 2023 (Anexo 1. Acta activación PECDNS-Fenómeno del niño05.07.23), además, se realizó el análisis y clasificación de riesgos para conocimiento de la DTCA (Anexo 2. Analisis_Fenomeno del niño_ 2023-2024). De igual manera, el 21 de julio se generó un memorando de comunicación 20236750001563 dirigido a la DTCA (Anexo 3. Memorando-DTCA-Fenomenodelniño), a fin de dar a conocer las acciones estratégicas definidas por el SFF Los Colorados frente al fenómeno del niño y las necesidades presupuestales y herramientas identificadas para hacer frente a dicha situación (Anexo 4. solicitud equipos SFFC _gestión riesgo fen-niño).
PNN CRSB: Sin información.
PNN PARAMILLO: Durante el periodo no se presentaron en el PNN Paramillo situaciones que ameritara activar  el Plan de emergencias y contingencias por desastres naturales. No se presenta evidencias.
PNN SNSM: Sin información.
PNN CMH: A la fecha no se han presentado situaciones de emergencias por desastres naturales que requieran la activación del PLEC.
PNN CP: El PNN Corales de Profundidad envió orfeo según memorando con radicado No.20236670000753, mencionando el cumplimiento y la finalización del periodo de implementación, del Plan de Emergencias y Contingencias por Desastres Naturales y Socioambientales (PECDNS), a la DTCA, anexando el informe final de su implementación. La DTCA responde positivamente, validando la implementación del PECDNS, según memorando No.20236550001213.
En el memorando enviado a la DTCA, se menciona la limitación que tiene el área protegida, para la actualización del PECDNS; se carece de un equipo de funcionarios de planta de personal, solo cuenta con cuatro contratistas, que tienen sus compromisos de trabajo enfocados en otras actividades temáticas que requiere el área protegida. Está a la espera el nombramiento del resultado de una convocatoria interna de PNNC, de tres cargos para el área protegida, correspondiente a un técnico, un profesional y un profesional especializado, se espera con ello abordar la actualización del documento PECDNS para el PNN Corales de Profundidad. Según lo mencionado, el PNN Corales de Profundidad no reporta este riesgo, por carecer del documento actualizado del PECDNS, y validado por la Oficina de Gestión del Riesgo de Nivel Central.   
Limitaciones. El PNN Corales de Profundidad, carece de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PNN de Macuira: Para los meses Mayo, Junio, julio y agosto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OPMBL: El PECDNS se encuentra en su segundo año de implementacion, aunque especificamente en el AP no se presentaron sitaciones de de riesgo de desastre, en la Isla se presento un incendio forestal en el Parque Regional The Peak, por lo que fue activado el CMGRD, del cual se es miembro y se participo activamente para el apoyo en el seguimiento del evento desde el CMGRD. Ademas, durante la emergencia con el apoyo de la DTCA y la Brigada de Bomberos de VIPIS se realizo un taller de capacitacion basico de incendios forestales.
RNC BEATA: En proceso de estructuración de la AP, por lo tanto, aún no genera reportes.
SFF CGSM: Para la vigencia del segundo cuatrimestre no se reportan eventos asociados a las amenazas identificadas en el PLEC y que deban ser informadas o coordinadas para su atención oportuna con las instancias competentes
PNN CRSB: Sin información.
PNN TAYRONA: Sin información.
SFF LOS FLAMENCOS: Sin información.
PNN BPK: Sin información.</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</si>
  <si>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</si>
  <si>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PNN FARALLONES DE CALI: El monitoreo es conforme a la descripción del mapa de riesgos, denotando un adecuado seguimiento
PNN GORGONA: El monitoreo es conforme a la descripción del mapa de riesgos, denotando un adecuado seguimiento
SFF ISLA DE MALPELO: El monitoreo es conforme a la descripción del mapa de riesgos, denotando un adecuado seguimiento
PNN LOS KATIOS: El monitoreo es conforme a la descripción del mapa de riesgos, denotando un adecuado seguimiento
PNN MUNCHIQUE: El monitoreo es conforme a la descripción del mapa de riesgos, denotando un adecuado seguimiento
PNN SANQUIANGA: El monitoreo es conforme a la descripción del mapa de riesgos, denotando un adecuado seguimiento
PNN URAMBA BAHIA MALAGA: El monitoreo es conforme a la descripción del mapa de riesgos, denotando un adecuado seguimiento
PNN UTRIA: El monitoreo es conforme a la descripción del mapa de riesgos, denotando un adecuado seguimiento</t>
  </si>
  <si>
    <t>PNN CORDILLERA DE LOS PICACHOS: El monitoreo es conforme a la descripción del mapa de riesgos, denotando un adecuado seguimiento
PNN CHINGAZA: El monitoreo es conforme a la descripción del mapa de riesgos, denotando un adecuado seguimiento
PNN SIERRA DE LA MACARENA : El monitoreo es conforme a la descripción del mapa de riesgos, denotando un adecuado seguimiento
PNN TUPARRO: El monitoreo es conforme a la descripción del mapa de riesgos, denotando un adecuado seguimiento
PNN TINIGUA: El monitoreo es conforme a la descripción del mapa de riesgos, denotando un adecuado seguimiento
PNN SUMAPAZ: El monitoreo es conforme a la descripción del mapa de riesgos, denotando un adecuado seguimiento
DNMI Cinaruco: El monitoreo es conforme a la descripción del mapa de riesgos, denotando un adecuado seguimiento</t>
  </si>
  <si>
    <t>PNN CATATUMBO BARI: El monitoreo es conforme a la descripción del mapa de riesgos, denotando un adecuado seguimiento
PNN COCUY: El monitoreo es conforme a la descripción del mapa de riesgos, denotando un adecuado seguimiento
AUN ESTORAQUES: El monitoreo es conforme a la descripción del mapa de riesgos, denotando un adecuado seguimiento
SFF GUANENTA ALTO RIO FONCE: El monitoreo es conforme a la descripción del mapa de riesgos, denotando un adecuado seguimiento
SFF IGUAQUE: El monitoreo es conforme a la descripción del mapa de riesgos, denotando un adecuado seguimiento
PNN PISBA: El monitoreo es conforme a la descripción del mapa de riesgos, denotando un adecuado seguimiento
PNN SERRANIA YARIGUIES: El monitoreo es conforme a la descripción del mapa de riesgos, denotando un adecuado seguimiento
PNN TAMA: El monitoreo es conforme a la descripción del mapa de riesgos, denotando un adecuado seguimiento</t>
  </si>
  <si>
    <r>
      <rPr>
        <b/>
        <sz val="10"/>
        <rFont val="Arial Narrow"/>
        <family val="2"/>
      </rPr>
      <t>PNN LOS NEVADOS:</t>
    </r>
    <r>
      <rPr>
        <sz val="10"/>
        <rFont val="Arial Narrow"/>
        <family val="2"/>
      </rPr>
      <t xml:space="preserve"> El monitoreo y los soportes suministrados, son conformes a la descripción del mapa de riesgos, denotando un adecuado seguimiento
1.PNN Complejo volcánico Doña Juana: El monitoreo es conforme a la descripción del mapa de riesgos, denotando un adecuado seguimiento
2.PNN Cueva De Los Guacharos: El monitoreo es conforme a la descripción del mapa de riesgos, denotando un adecuado seguimiento
3.PNN Las Hermosas: El monitoreo es conforme a la descripción del mapa de riesgos, denotando un adecuado seguimiento
4.PNN Las Orquídeas: El monitoreo es conforme a la descripción del mapa de riesgos, denotando un adecuado seguimiento
5.PNN Nevado Del Huila: El monitoreo es conforme a la descripción del mapa de riesgos, denotando un adecuado seguimiento
6.PNN Puracé: El monitoreo es conforme a la descripción del mapa de riesgos, denotando un adecuado seguimiento
7.PNN Selva De Florencia: El monitoreo es conforme a la descripción del mapa de riesgos, denotando un adecuado seguimiento
8.PNN Tatamá: El monitoreo es conforme a la descripción del mapa de riesgos, denotando un adecuado seguimiento
9.SFF Galeras: El monitoreo es conforme a la descripción del mapa de riesgos, denotando un adecuado seguimiento
10.SFF Isla De La Corota: El monitoreo es conforme a la descripción del mapa de riesgos, denotando un adecuado seguimiento
11.SFF Otún Quimbaya: El monitoreo es conforme a la descripción del mapa de riesgos, denotando un adecuado seguimiento</t>
    </r>
  </si>
  <si>
    <t>PNN Los Nevados: X
1.PNN Complejo volcánico Doña Juana: X 
2.PNN Cueva De Los Guacharos: X
3.PNN Las Hermosas: X
4.PNN Las Orquídeas: X
5.PNN Nevado Del Huila: X
6.PNN Puracé: X
7.PNN Selva De Florencia: X
8.PNN Tatamá: X
9.SFF Galeras: X
10.SFF Isla De La Corota: X
11.SFF Otún Quimbaya: X</t>
  </si>
  <si>
    <t>PNN Churumbelos: X
SF PM Orito: X 
PNN Alto Fragua: X
PNN Cahuinarí: X
PNN Chiribiquete: X
RNN: Puinawai: X
RNN Nukak: X
PNN Yaigojé Apaporis: X
PNN Río Puré; X
PNN la Paya: X
PNN Amacayacu: X</t>
  </si>
  <si>
    <t>PNN Churumbelos: según memorando 20221500145783 del 16 de diciembre 2022 el área protegida recibe la aprobación  de actualización del Plan de Contingencia para el Riesgo Público del PNN Serranía de Los Churumbelos 2022. Al grupo del trabajo del área protegida se hizo la socialización del documento plan de contingencia de riesgo público-PCRP
Anexo 1_Acta inducción socialización PCRP grupo trabajo PNN SCHAW 2023
https://drive.google.com/drive/u/3/folders/1JdBBBcrauFijgMrt4pUbAkr2DBJyKhfx
SF PM Orito: El área protegida realiza la socialización del Plan de Contingencia de Riesgo Público al equipo del área protegida. Anexo 1_ Taller del PCRP al equipo del SF PMOIA. 
https://drive.google.com/drive/u/0/folders/128gcmfep2Zf7u1_iykTrHJq6ci0Cd0I1
PNN Alto Fragua: La actualización del Plan de Contingencia para el riesgo público del área fue aprobado el 02/08/2022 con memorando 20221500001653 por la OGR. Se reprograma socialización para el mes de septiembre. No se adjunta avidencia.
PNN Cahuinarí: se genera informe de SEGUIMIENTO PLAN DE CONTINGENCIA EN RIESGO PÚBLICO, Anexo 1 Informe de Riesgo Publico_24_06_2023, Así mismo, expone mediante orfeo el Reporte de Presencia y ocupación de grupos armados ilegales en las instalaciones e infraestructura (cabañas) del PNN Cahuinari. Anexo 2 Memo Reporte de Presencia y ocupación de grupos armados ilegales, así mismo, también con memorando da conocer por situaciones de riesgo publico en la zona del área Protegida del PNN Cahuinari, Anexo 3 Situación de Riesgo Publico en área Protegida PNN Cahuinari. Anexo 4 lista_asistencia socialización 30_06_2023 riesgo publico
https://drive.google.com/drive/u/0/folders/1lbm3kuIfLNDF5dmjFJ3k3ULeGu7fiYUO
PNN Chiribiquete: Mediante memorando 20235170001643 del 26 de junio de 2023 se envia a la DTAM solicitud de información respecto al estado de avance de la revisión del PCRP. Posteriormente la DTAM mediante memorando No. 20235050000703 del 27jun2023 remite observaciones; el AP ajusta lo solicitado y entrega el documento ajustado mediante memorando No. 20235170001863 del 13 de julio de 2023.
Anexo 1. Memo_Impulso revision PCRP jun
Anexo 2. Envio_ajustes PCRP_13jul2023
https://drive.google.com/drive/u/2/folders/1vjg0fNGfa_yxsja_IVrr-0sqcRNUb_O7
RNN Puinawai: la reserva avanza en la actualización del Plan de Contigencia para Riesgo Público en la construcción de un documento borrador. Anexo 1. Doc. Borrador actualizaciónPCRPPUINAWAI
https://drive.google.com/drive/u/0/folders/1ExblhfDQFrPmOSok_6nZBqfjVeuZJ6yG
RNN NUKAK: Se realiza socialización del documento de PCRP del AP, con el equipo técnico (funcionarios y contratista) de acuerdo al procedimiento de plan de acción del protocolo, en el entedido que la mayoría del personal del equipo es nuevo. Anexo 1. 05-05-2023_Socialización PCRP -Listado de asitencia y ayuda memoria.
https://drive.google.com/drive/u/0/folders/14_JNMyHphrF8qMjWhI7u206VTic2ielv
PNN Yaigojé Apaporis: Se cuenta con informe situación de riesgo público, se envía ruta técnica para actualizar el documento de PCRP, el cual debe hacerse a partir de ejercicios de análisis de riesgos PIC, situaciones, escenarios y acciones a corto, mediano plazo que permita disminuir el RP en el area, esto mediante el Orfeo # 20235150000693 fecha 28-07-2023. 
Anexo 1 memorando notificación estado actualización PCRP-PNN YAP 28-07-2023
https://drive.google.com/drive/u/0/folders/1hXq_HDHdkDWc-Vxf_LRNi6ExO1w0LBLx
PNN Amacayacu: No se reporta 
PNN Río Puré: El documento PCRP se encuentra en actualización. No se adjuntan evidencias. 
PNN La Paya: No se adjuntan evidencias debido a que el plan de riesgo público del área protegida se encuentra en actualización.</t>
  </si>
  <si>
    <r>
      <rPr>
        <b/>
        <sz val="11"/>
        <color theme="1"/>
        <rFont val="Arial Narrow"/>
        <family val="2"/>
      </rPr>
      <t xml:space="preserve">GTEA: </t>
    </r>
    <r>
      <rPr>
        <sz val="11"/>
        <color theme="1"/>
        <rFont val="Arial Narrow"/>
        <family val="2"/>
      </rPr>
      <t>14/08/2023</t>
    </r>
  </si>
  <si>
    <r>
      <rPr>
        <b/>
        <sz val="11"/>
        <color theme="1"/>
        <rFont val="Arial Narrow"/>
        <family val="2"/>
      </rPr>
      <t xml:space="preserve">Grupo de Trámites y Evaluación Ambiental GTEA: </t>
    </r>
    <r>
      <rPr>
        <sz val="11"/>
        <color theme="1"/>
        <rFont val="Arial Narrow"/>
        <family val="2"/>
      </rPr>
      <t>Se realizó socialización de presentación de conflicto de intereses de la entidad el 2 de junio de 2023, posterior a dinámica de encuesta: Kahoot. Evidencia: 02062023_Acta Reunión Seguimiento GTEA, 20230602_GTEA reunion 2 junio 2023 .xlsx - GAINF_FO_04, PPT_Prezzi_ Conflicto de intereses.pptx</t>
    </r>
  </si>
  <si>
    <r>
      <rPr>
        <b/>
        <sz val="11"/>
        <color theme="1"/>
        <rFont val="Arial Narrow"/>
        <family val="2"/>
      </rPr>
      <t xml:space="preserve">GTEA: </t>
    </r>
    <r>
      <rPr>
        <sz val="11"/>
        <color theme="1"/>
        <rFont val="Arial Narrow"/>
        <family val="2"/>
      </rPr>
      <t>50%</t>
    </r>
  </si>
  <si>
    <t>PNN Churumbelos: 26/07/2023
SF PM Orito: 26/07/2023
PNN Alto Fragua: 26/07/2023
PNN Cahuinarí: 26/07/2023
PNN Chiribiquete: 26/07/2023
RNN Puinawai: 26/07/2023
RNN Nukak: 26/07/2023
PNN Yaigojé Apaporis: 26/07/2023
PNN Amacayacu: 26/07/2023
PNN Río Puré: 26/07/2023
PNN La Paya: 26/07/2023</t>
  </si>
  <si>
    <t>PNN Cahuinarí: X</t>
  </si>
  <si>
    <t>PNN Churumbelos: N/A
SF PM Orito: N/A
PNN Alto Fragua: N/A
PNN Cahuinarí: N/A
PNN Chiribiquete: N/A
RNN Puinawai: N/A
RNN Nukak: N/A
PNN Yaigojé Apaporis: N/A
PNN Amacayacu: N/A
PNN Río Puré: N/A
PNN La Paya: N/A</t>
  </si>
  <si>
    <t>PNN Churumbelos: 
SF PM Orito: x
PNN Alto Fragua: X
PNN Chiribiquete: 
RNN Puinawai: 
RNN Nukak: 
PNN Yaigojé Apaporis:
PNN Amacayacu: 
PNN Río Puré: 
PNN La Paya: x</t>
  </si>
  <si>
    <r>
      <rPr>
        <sz val="12"/>
        <color theme="1"/>
        <rFont val="Arial Narrow"/>
        <family val="2"/>
      </rPr>
      <t>1.</t>
    </r>
    <r>
      <rPr>
        <b/>
        <sz val="12"/>
        <color theme="1"/>
        <rFont val="Arial Narrow"/>
        <family val="2"/>
      </rPr>
      <t xml:space="preserve">PNN Complejo Volcánico Doña Juana: </t>
    </r>
    <r>
      <rPr>
        <sz val="12"/>
        <color theme="1"/>
        <rFont val="Arial Narrow"/>
        <family val="2"/>
      </rPr>
      <t>Durante el periodo de reporte, se realizaron recorridos de PVC de los cuales se adjuntan las siguientes</t>
    </r>
    <r>
      <rPr>
        <b/>
        <sz val="12"/>
        <color theme="1"/>
        <rFont val="Arial Narrow"/>
        <family val="2"/>
      </rPr>
      <t xml:space="preserve"> Evidencia: </t>
    </r>
    <r>
      <rPr>
        <sz val="12"/>
        <color theme="1"/>
        <rFont val="Arial Narrow"/>
        <family val="2"/>
      </rPr>
      <t>Correo de Parques Nacionales Naturales de Colombia - REPORTE I y II TRIMESTRE PAA 2023_ Área en Presión Cubierta por recorridos - PNN DOÑA JUANA
2.</t>
    </r>
    <r>
      <rPr>
        <b/>
        <sz val="12"/>
        <color theme="1"/>
        <rFont val="Arial Narrow"/>
        <family val="2"/>
      </rPr>
      <t xml:space="preserve">PNN Cueva De Los Guacharos: </t>
    </r>
    <r>
      <rPr>
        <sz val="12"/>
        <color theme="1"/>
        <rFont val="Arial Narrow"/>
        <family val="2"/>
      </rPr>
      <t>Durante el periodo de reporte, se realizaron recorridos de PVC de los cuales se adjuntan las siguientes</t>
    </r>
    <r>
      <rPr>
        <b/>
        <sz val="12"/>
        <color theme="1"/>
        <rFont val="Arial Narrow"/>
        <family val="2"/>
      </rPr>
      <t xml:space="preserve"> Evidencia: </t>
    </r>
    <r>
      <rPr>
        <sz val="12"/>
        <color theme="1"/>
        <rFont val="Arial Narrow"/>
        <family val="2"/>
      </rPr>
      <t>Correo de Parques Nacionales Naturales de Colombia - REPORTE I y II TRIMESTRE PAA 2023_ Área en Presión Cubierta por recorridos - PNN GUACHAROS
3.</t>
    </r>
    <r>
      <rPr>
        <b/>
        <sz val="12"/>
        <color theme="1"/>
        <rFont val="Arial Narrow"/>
        <family val="2"/>
      </rPr>
      <t xml:space="preserve">PNN Las Hermosas: </t>
    </r>
    <r>
      <rPr>
        <sz val="12"/>
        <color theme="1"/>
        <rFont val="Arial Narrow"/>
        <family val="2"/>
      </rPr>
      <t xml:space="preserve">El equipo técnico del PNN Las Hermosas, registra en sus salidas de campo, las presiones observadas en el AP, posteriormente verificca las afectaciones relacionadas y las registra en el aplicativo SMART, una vez se generen los analisis en esta herramienta, es enviada la BACKUP y/o PATRULLAJES  a la DTAO   </t>
    </r>
    <r>
      <rPr>
        <b/>
        <sz val="12"/>
        <color theme="1"/>
        <rFont val="Arial Narrow"/>
        <family val="2"/>
      </rPr>
      <t>Evidencia:</t>
    </r>
    <r>
      <rPr>
        <sz val="12"/>
        <color theme="1"/>
        <rFont val="Arial Narrow"/>
        <family val="2"/>
      </rPr>
      <t xml:space="preserve">  Captura de pantalla de correo "Correo de Parques Nacionales Naturales de Colombia - PATRULLAJES_PNN LAS HERMOSAS_II SEM"</t>
    </r>
    <r>
      <rPr>
        <b/>
        <sz val="12"/>
        <color theme="1"/>
        <rFont val="Arial Narrow"/>
        <family val="2"/>
      </rPr>
      <t xml:space="preserve"> </t>
    </r>
    <r>
      <rPr>
        <sz val="12"/>
        <color theme="1"/>
        <rFont val="Arial Narrow"/>
        <family val="2"/>
      </rPr>
      <t xml:space="preserve">
4</t>
    </r>
    <r>
      <rPr>
        <b/>
        <sz val="12"/>
        <color theme="1"/>
        <rFont val="Arial Narrow"/>
        <family val="2"/>
      </rPr>
      <t xml:space="preserve">.PNN Las Orquídeas: </t>
    </r>
    <r>
      <rPr>
        <sz val="12"/>
        <color theme="1"/>
        <rFont val="Arial Narrow"/>
        <family val="2"/>
      </rPr>
      <t>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5.</t>
    </r>
    <r>
      <rPr>
        <b/>
        <sz val="12"/>
        <color theme="1"/>
        <rFont val="Arial Narrow"/>
        <family val="2"/>
      </rPr>
      <t>PNN Los Nevados</t>
    </r>
    <r>
      <rPr>
        <sz val="12"/>
        <color theme="1"/>
        <rFont val="Arial Narrow"/>
        <family val="2"/>
      </rPr>
      <t xml:space="preserve">: Durante el periodo de reporte, se realizaron recorridos de PVC de los cuales se adjuntan las siguientes </t>
    </r>
    <r>
      <rPr>
        <b/>
        <sz val="12"/>
        <color theme="1"/>
        <rFont val="Arial Narrow"/>
        <family val="2"/>
      </rPr>
      <t xml:space="preserve">Evidencias:
</t>
    </r>
    <r>
      <rPr>
        <sz val="12"/>
        <color theme="1"/>
        <rFont val="Arial Narrow"/>
        <family val="2"/>
      </rPr>
      <t>-Correo de Parques Nacionales Naturales de Colombia - 4 de 82 REPORTE I y II TRIMESTRE PAA 2023_ Área en Presión Cubierta por recorridos - PNN NEVADOS
-Ejecucion recorridos PVC Trimestre II 2023
-Programacion recorridos PVC trimestre II - 2023
6</t>
    </r>
    <r>
      <rPr>
        <b/>
        <sz val="12"/>
        <color theme="1"/>
        <rFont val="Arial Narrow"/>
        <family val="2"/>
      </rPr>
      <t>.PNN Nevado Del Huila</t>
    </r>
    <r>
      <rPr>
        <sz val="12"/>
        <color theme="1"/>
        <rFont val="Arial Narrow"/>
        <family val="2"/>
      </rPr>
      <t xml:space="preserve">: Durante el periodo de reporte, se realizaron recorridos de PVC, se generó Informe de II trimestre de PVC del PNN Nevado del Huila con sus respectivos anexos.
</t>
    </r>
    <r>
      <rPr>
        <b/>
        <sz val="12"/>
        <color theme="1"/>
        <rFont val="Arial Narrow"/>
        <family val="2"/>
      </rPr>
      <t>Evidencias:</t>
    </r>
    <r>
      <rPr>
        <sz val="12"/>
        <color theme="1"/>
        <rFont val="Arial Narrow"/>
        <family val="2"/>
      </rPr>
      <t xml:space="preserve"> - Correo envío Reporte PAA - Informe_PVC IITrim_2023_NHU
- PAA 2023 - NHU Reporte Junio
7.</t>
    </r>
    <r>
      <rPr>
        <b/>
        <sz val="12"/>
        <color theme="1"/>
        <rFont val="Arial Narrow"/>
        <family val="2"/>
      </rPr>
      <t>PNN Puracé</t>
    </r>
    <r>
      <rPr>
        <sz val="12"/>
        <color theme="1"/>
        <rFont val="Arial Narrow"/>
        <family val="2"/>
      </rPr>
      <t xml:space="preserve">: Durante el 2do trimestre de 2023 se han programado la totalidad de 33  reccorridos de PVC dentro de AP.
</t>
    </r>
    <r>
      <rPr>
        <b/>
        <sz val="12"/>
        <color theme="1"/>
        <rFont val="Arial Narrow"/>
        <family val="2"/>
      </rPr>
      <t>EVIDENCIAS</t>
    </r>
    <r>
      <rPr>
        <sz val="12"/>
        <color theme="1"/>
        <rFont val="Arial Narrow"/>
        <family val="2"/>
      </rPr>
      <t>:
Anexo 1. Formato de programacion de recorridos de PVC Abril a Junio
8.</t>
    </r>
    <r>
      <rPr>
        <b/>
        <sz val="12"/>
        <color theme="1"/>
        <rFont val="Arial Narrow"/>
        <family val="2"/>
      </rPr>
      <t>PNN Selva De Florencia</t>
    </r>
    <r>
      <rPr>
        <sz val="12"/>
        <color theme="1"/>
        <rFont val="Arial Narrow"/>
        <family val="2"/>
      </rPr>
      <t>: Se realiza el envio de los patrullajes a la DTAO (Correo_envio por Wetransfer__patrullajes_DTAO, Retroalimentación DTAO y NC).
9.</t>
    </r>
    <r>
      <rPr>
        <b/>
        <sz val="12"/>
        <color theme="1"/>
        <rFont val="Arial Narrow"/>
        <family val="2"/>
      </rPr>
      <t>PNN Tatamá:</t>
    </r>
    <r>
      <rPr>
        <sz val="12"/>
        <color theme="1"/>
        <rFont val="Arial Narrow"/>
        <family val="2"/>
      </rPr>
      <t xml:space="preserve"> Reporta a la DT el informe de AAMB_FO_30_PNN_TATAMA_II en el informe de PAA trimestre II, llevandolo a un drive de evidencias y reporrta su envío, en esta matriz con PVC aporta al  cumplimiento del indicador 22.
</t>
    </r>
    <r>
      <rPr>
        <b/>
        <sz val="12"/>
        <color theme="1"/>
        <rFont val="Arial Narrow"/>
        <family val="2"/>
      </rPr>
      <t>EVIDENCIAS</t>
    </r>
    <r>
      <rPr>
        <sz val="12"/>
        <color theme="1"/>
        <rFont val="Arial Narrow"/>
        <family val="2"/>
      </rPr>
      <t>: AAMB_FO_30_PNN_TATAMA
MATRIZ_REPORTE_PAA_II_2023
CORREO_ENVIO_REPORTE_PAA_II_2023 
10.</t>
    </r>
    <r>
      <rPr>
        <b/>
        <sz val="12"/>
        <color theme="1"/>
        <rFont val="Arial Narrow"/>
        <family val="2"/>
      </rPr>
      <t>SFF Galeras</t>
    </r>
    <r>
      <rPr>
        <sz val="12"/>
        <color theme="1"/>
        <rFont val="Arial Narrow"/>
        <family val="2"/>
      </rPr>
      <t xml:space="preserve">: SFF Galeras: Desde  el AP se cargan los recorridos de PVC en el SMART y se exporta en informe correspondiente, en el cual se describe las presiones reportadas  en los recorridos de PVC. </t>
    </r>
    <r>
      <rPr>
        <b/>
        <sz val="12"/>
        <color theme="1"/>
        <rFont val="Arial Narrow"/>
        <family val="2"/>
      </rPr>
      <t xml:space="preserve">Anexo </t>
    </r>
    <r>
      <rPr>
        <sz val="12"/>
        <color theme="1"/>
        <rFont val="Arial Narrow"/>
        <family val="2"/>
      </rPr>
      <t xml:space="preserve">1_Informe presiones antropicas reportadas_recorridos PVC y </t>
    </r>
    <r>
      <rPr>
        <b/>
        <sz val="12"/>
        <color theme="1"/>
        <rFont val="Arial Narrow"/>
        <family val="2"/>
      </rPr>
      <t>Anexo 2</t>
    </r>
    <r>
      <rPr>
        <sz val="12"/>
        <color theme="1"/>
        <rFont val="Arial Narrow"/>
        <family val="2"/>
      </rPr>
      <t>: Correo de envio a la DT.
11.</t>
    </r>
    <r>
      <rPr>
        <b/>
        <sz val="12"/>
        <color theme="1"/>
        <rFont val="Arial Narrow"/>
        <family val="2"/>
      </rPr>
      <t>SFF Isla De La Corota</t>
    </r>
    <r>
      <rPr>
        <sz val="12"/>
        <color theme="1"/>
        <rFont val="Arial Narrow"/>
        <family val="2"/>
      </rPr>
      <t xml:space="preserve">: Desde  el AP se cargan los recorridos de PVC en el SMART y se exporta en informe correspondiente, en el cual se describe las presiones reportadas  en los recorridos de PVC. 
</t>
    </r>
    <r>
      <rPr>
        <b/>
        <sz val="12"/>
        <color theme="1"/>
        <rFont val="Arial Narrow"/>
        <family val="2"/>
      </rPr>
      <t>Anexos:</t>
    </r>
    <r>
      <rPr>
        <sz val="12"/>
        <color theme="1"/>
        <rFont val="Arial Narrow"/>
        <family val="2"/>
      </rPr>
      <t xml:space="preserve">
1. Informe_General_PV y C_IITrimestre SFIC
2. Correo SIG-DTAO_REPORTE I y II TRIMESTRE PAA 2023
3. Correo DTAO- Entrega II Trimestre 
12.</t>
    </r>
    <r>
      <rPr>
        <b/>
        <sz val="12"/>
        <color theme="1"/>
        <rFont val="Arial Narrow"/>
        <family val="2"/>
      </rPr>
      <t xml:space="preserve">SFF Otún Quimbaya: </t>
    </r>
    <r>
      <rPr>
        <sz val="12"/>
        <color theme="1"/>
        <rFont val="Arial Narrow"/>
        <family val="2"/>
      </rPr>
      <t>Durante el 2do trimestre de 2023 se han programado la totalidad de 33  reccorridos de PVC dentro de AP.
EVIDENCIAS:Anexo 1. Formato de programacion de recorridos de PVC Abril a Junio</t>
    </r>
  </si>
  <si>
    <t xml:space="preserve">1. RN CB: 31/07/23
2. PNN BPK: 31/07/23
3. PNN OPMBL: 31/07/23
4. SFF ACANDÍ: 31/07/23
5. SFF LOS COLORADOS: 31/07/23
6. PNN CRSB: 31/07/23
7. PNN PARAMILLO: 31/07/23
8. PNN SNSM: 31/07/23
9. SFF CMH: 31/07/23
10. PNN CP: 31/07/23
11. PNN MACUIRA: 31/07/23
12. SFF CGSM: 31/07/23
13. PNN CRSB: 31/07/23
14. PNN TAYRONA: 31/07/23
15. SFF LOS FLAMENCOS: 31/07/23
</t>
  </si>
  <si>
    <t>VIPIS: Adjunta correo de envio a DTCA de informes e indicadores de PVC.
SFF ACANDÍ: Envia correo de reportes PVC a DTCA.
SFF LOS COLORADOS: Adjunta correo de envio a DTCA de informes e indicadores de PVC.
PNN CRSB: El área protegida realiza los recorridos de acuerdo a la progración, se anexa aamb_fo_25_programacion-trimestral-de-recorridos-de-prevencion-vigilancia-y-control_v_1
PNN PARAMILLO: Se generaron las respectivas programaciones para llevar a cabo los recorridos de PVC, aunque algunas de estas programaciones no se desarrollaron debido a inconvenientes presentados, la mayoría sí se ejecutaron, Se anexa el formato de programación semestral de recorridos de PVC,
PNN SNSM: Para el segundo trimestre de la vigencia 2023, el AP realizó la programación de recorridos de prevención, vigilancia y control de acuerdo al procedimiento y lo remitió a la DT para lo correspondiente. Evidencia: https://drive.google.com/drive/folders/1Qfu7YadtZ8NqALkJFYxbBkxs-1b9Ux-f
PNN CMH: El 21 de junio de 2023 mediante correo electrónico, se remite al técnico encargado del tema de PVC de la DTCA, el Segundo Reporte Trimestral para PAA del indicador de PVC, en el cual van incluidos: Resumen descriptivo de las acciones de PVC, Informe Trimestral de acciones de PVC, Informe trimestral SMART, Programación Trimestral de Recorridos de PVC, Ejecución Trimestral de Recorridos de PVC.
Anexo 1_Programación_Recorridos_Segundo_Trimestre_PVC-SFFCMH_2023.
Anexo 2_Ejecución_Recorridos_Segundo_Trimestre_PVC-SFFCMH_2023
PNN CP: Se envio a la DTCA el informe de PVC del II trimestre 2023.   
PNN MACUIRA: Sin información.
PNN OPMBL: La programamacion fue generada, ejecutada y fue debidamente diligenciado el formato 25, en el que se reportan 24 patrullajes, de estos 17 fueron marinos y 7 fueron mixtos por el manglar.
RNC BEATA: En proceso de estructuración de la AP, por lo tanto, aún no genera reportes.
SFF CGSM: Según requerimientos y compromisos del AP, se entrega INFORME TRIMESTRAL RECORRIDOS DE PVC, Plantilla_Trimestral PVC SFF CGSM - SMART del 2023-03-24 al 2023-06-15.pdf, AAMB_FO_26 donde se evidencia durante el segundo trimestre de la vigencia 2023, en el periodo comprendido entre abril y junio se realizaron Cuarenta y uno (41) recorridos; (6) recorridos acuáticos en los sectores de Aguas Vivas-Nueva Venecia, y (35) recorridos terrestres en el sector de Condazo-Mendegua. Se originaron 527 observaciones en el total, en el sector Aguas Vivas 48; en el sector Nueva Venecia 94; en el sector Condazo-Mendegua 385. En cuanto a avistamientos, se reportaron 255 avistamientos de fauna, distribuidos así: 247 aves, 3 reptiles, 2 peces y 2 mamíferos. De acuerdo con la programación AAMB_FO_25 se tenia presupestado 81 recorridos por reliazar. Ademas se ajunta 
MODELO DE INFORME TRIMESTRAL DE ACCIONES DE PREVENCIÓN, VIGILANCIA Y CONTROL EN LAS ÁREAS ADMINISTRADAS POR PARQUES NACIONALES NATURALES DE COLOMBIA AMMB_FO_30
PNN CRSB: El área protegida realiza los recorridos de acuerdo a la progración, se anexa aamb_fo_25_programacion-trimestral-de-recorridos-de-prevencion-vigilancia-y-control_v_1
PNN TAYRONA: Sin información.
SFF LOS FLAMENCOS: Sin información.
PNN BPK:  Adjunta correo de envio a DTCA de informes e indicadores de PVC.</t>
  </si>
  <si>
    <t xml:space="preserve">1. RN CB: X
2. PNN BPK: X
3. PNN OPMBL: X
4. SFF ACANDÍ: X
5. SFF LOS COLORADOS: X
6. PNN CRSB: X
7. PNN PARAMILLO: X
8. PNN SNSM: X
9. SFF CMH: X
10. PNN CP: X
11. PNN MACUIRA: X
12. SFF CGSM: X
13. PNN CRSB: X
14. PNN TAYRONA: X
15. SFF LOS FLAMENCOS: X
</t>
  </si>
  <si>
    <t>PNN CATATUMBO BARI: 08/08/2023
PNN COCUY: 08/08/2023
ANU ESTORAQUES: 08/08/2023
SFF GUANENTA ALTO RIO FONCE: 08/08/2023
SFF IGUAQUE: 08/08/2023
PNN PISBA: 08/08/2023
PNN SERRANIA YARIGUIES: 08/08/2023
PNN TAMA: 08/08/2023</t>
  </si>
  <si>
    <r>
      <t xml:space="preserve">DTAN:  Se adjunta los correo electronicos  con la validacion efectuada por la  direccion territorial  a cada una de las áreas protegidas de la DTAN  con los registros enviados, en el correo se hace la validacion por la terriotrial  y se informa el resutlado de la validación.  Asi mismo se adjunta correo enviado por el nivel central con la retroalimentació GGCI validando la informacion enviada por la DTAN y sus areas protegidas. 
</t>
    </r>
    <r>
      <rPr>
        <b/>
        <sz val="10"/>
        <color theme="1"/>
        <rFont val="Arial Narrow"/>
        <family val="2"/>
      </rPr>
      <t>Evidencias:</t>
    </r>
    <r>
      <rPr>
        <sz val="10"/>
        <color theme="1"/>
        <rFont val="Arial Narrow"/>
        <family val="2"/>
      </rPr>
      <t xml:space="preserve">
PNN CATATUMBO BARI: Catatumbo Validación PAA _ DTAN
PNN COCUY: Cocuy Validación PAA _ DTAN
ANU ESTORAQUES: Estoraques Validación PAA _ DTAN
SFF GUANENTA ALTO RIO FONCE: Guanentá Validación PAA _ DTAN
SFF IGUAQUE: Iguaque _Validación PAA_ DTAN
PNN PISBA: PISBA Validación PAA _ DTAN
PNN SERRANIA YARIGUIES: Yariguies Validación PAA _ DTAN
PNN TAMA: Tama Validación PAA _ DTAN </t>
    </r>
  </si>
  <si>
    <t>No se ha materializado el riesgo se estan ejecutando los controles en cada AP de la DTAN</t>
  </si>
  <si>
    <t>PNN Farallones de Cali: 14/08/2023
PNN Utría: 14/08/2023
PNN Katios: 14/08/2023
PNN Munchique: 14/08/2023
PNN Sanquianga: 14/08/2023
PNN Uramba: 14/08/2023
SFF Malpelo: 14/08/2023</t>
  </si>
  <si>
    <t>PNN Farallones de Cali: 66,66%
PNN Gorgona: 66,66%
PNN Utría: 66,66%
PNN Katios: 66,66%
PNN Munchique:0%
PNN Sanquianga: 66,66%
PNN Uramba: 0%
SFF Malpelo: 66,66%</t>
  </si>
  <si>
    <t>PNN SIERRA DE LA MACARENA: Para este reporte se entrega informe Trimestral, el cual refleja las acciones realizadas  segundo reporte mes de  junio 2023 (Anexo 1. aamb_FO_25_program_ recorridos_06_2023, Anexo 2. aamb_FO_26_ejecucion trimest_recor_06_2023).
PNN CHINGAZA: Se presenta programación trimestral de recorridos realizado por la línea para el presente cuatrimestre reportado. Ver anexos: Anexo1. Programacion_recorridos_junio
Anexo2, Ejecucion_recorridos_junio.
PNN CORDILLERA DE LOS PICACHOS: El PNN Cordillera de los picachos, realizó la programación de recorridos  para el 2do. Trimestre 2023, se programaron 8 recorridos y se realizaron 9 de los cuales 3 están enfocados en seguimiento a presiones y 6 de seguimiento a acuerdos de conservación suscritos con familias campesinas de la zona con función  amortiguadora del AP.
Anexo 3. aamb_fo_25_programacion t-recorridos PVCv_1
Anexo 4. aamb_fo_26_-ejecucion-t-recorridos-pvc_v_1 (1)
PNN TINIGUA: durante el periodo de reporte se entregan los formatos de programación y ejecución trimestral de recorridos que se reportaron en la línea de PVC correspondiente al segundo trimestre.
5. Formato_Program_Trim_Recorridos
6. Formato_Ejecu_Trim_Recorridos
PNN SUMAPAZ: El 16 de marzo se realiza la programación  para el segundo trimestre de la vigencia 2023, en donde se programan 43 recorridos en los diferentes sectores de manejo del Área Protegida.
El 13 de junio se consolida el reporte de la ejecución de recorridos planeados para el segundo trimestre, relacionando un total  de 69 recorridos en los diferentes sectores, reflejandosé un 43% de más de lo inicialmente programado, ya que identificaron recorridos necesarios para verificación de las diferentes presiones.  Evidencia: Progra_IItrim_psum_pvc, Ejecuc_IItrimestre_recor_pvc
DNMI CINARUCO: Se programaron  12 recorridos, distribuidos en los 6 sectores de manejo del AP. Se adelantaron 14 recorridos en 5 sectores,  los cuales tuvieron como fin la Verificacion de focos de calor, recorrido de seguimiento al buen estado de habitas de especies de fauna y flora, recorrido para recopilacion de informacion de registros de caceria y pesca, diligenciamiento de ficha UOT, diligenciamiento de encuesta interaccion negativa con felinos. Anexos 2do Trimestre ejecucion_trim_recor,  2do_Trimestre_programacion_PVC.
PNN ELTUPARRO: Se llevo a cabo la programación trimetral de los recorridos de PVC teniendo en cuenta as directrices del jefe, así mismo, el seguimiento de ejecución de estos. Anexos: Form_25; Form 26</t>
  </si>
  <si>
    <t>MACARENA 66,66%
CHINGAZA 66.66%
PICACHOS 66.66%
TINIGUA: 66,66%
SUMAPAZ 66,66%
DNMI CINARUCO 66.66%
PNN EL TUPARRO 66,66%</t>
  </si>
  <si>
    <t>PNN CATATUMBO BARI: 66.66%
PNN COCUY: 66.66%
ANU ESTORAQUES: 66,66
SFF GUANENTA ALTO RIO FONCE: 66.66%
SFF IGUAQUE: 66.66%
PNN PISBA:  66.66%
PNN SERRANIA YARIGUIES:  66.66%
PNN TAMA: 66.66%</t>
  </si>
  <si>
    <r>
      <t xml:space="preserve">Para el segundo cuatrimestre se envio la programación de los recorridos de PVC a cada una de las AP de la DTAN. Se presenta como evidencia por cada AP los formatos de programación y ejecución de los recorridos de PVC definidos en su planeación triemestral.  Se adjunta en cada una de las carpetas de las Areas protegidas 2 archivos:  Ejecución_Recorridos PVC y Programación_Recorridos PVC de cada Areas Protegida de la DTAN  
</t>
    </r>
    <r>
      <rPr>
        <b/>
        <sz val="10"/>
        <color rgb="FF000000"/>
        <rFont val="Arial Narrow"/>
        <family val="2"/>
      </rPr>
      <t>ANEXOS</t>
    </r>
    <r>
      <rPr>
        <sz val="10"/>
        <color rgb="FF000000"/>
        <rFont val="Arial Narrow"/>
        <family val="2"/>
      </rPr>
      <t>:  
PNN CATATUMBO BARI: Ejecución_Recorridos PVC_PNNCatumbo_1S.- Programación_Recorridos PVC _PNNCatatumbo_1S.
PNN COCUY: Ejecución_Recorridos_PVC_PNNElCocuy_1S.-  Programación_Recorridos PVC _PNNElCocuy_1S.
ANU ESTORAQUES: Programación_Recorridos PVC _ANULosEstoarques_1S.-  Ejecución_Recorridos PVC_ANULosEstoraques_1S.
SFF GUANENTA ALTO RIO FONCE: Ejecución_Recorridos PVC_SFFGuanentá_1S.-  Programación_Recorridos PVC _SFFGuanentá_1S.
SFF IGUAQUE: Ejecución_Recorridos PVC_SFFiguaque_1S.-  Programación_Recorridos_PVC _SFFIguaque_1S. 
PNN PISBA: Ejecución_Recorridos PVC_PNNPisba_1S.-  Programación_Recorridos PVC _PNNPisba_1S.
PNN SERRANIA YARIGUIES: Ejecucion_Recorridos_PVC_PNNSYA_1S.-  Programación_Recorridos PVC_PNNSYA_1S.
PNN TAMA: Programación_Recorridos PVC _PNNTamá .-  Ejecución_Recorridos PVC_PNNTamá_.</t>
    </r>
  </si>
  <si>
    <t>VIPIS: Adjunta la ejecución y programación de recorridos para el trimestre.
SFF ACANDÍ: Durante el segundo se elaboraron las programaciones mensuales para el desarrollo de actividades de prevención, vigilancia y control, de acuerdo a estas el equipo técnico del área protegida realizó recorridos de PVC marinos y terrestres. los recorridos terrestres se intensificaron gracias a que se contó con la contratación del personal técnico y operario para realizar el ejercicio de Autoridad Ambiental; en cuanto a los recorridos marinos, estos fueron afectados y algunos fue necesario su cancelación, esto debido al siniestro que presento la embarcación asignada al santuario. Cabe mencionar que los resultados de los recorridos realizados durante el cuatrimestre fueron registrados en el aplicativo de Sico Smart Anexo 1: programaciones de PVC
SFF LOS COLORADOS: De acuerdo a las presiones registradas en el aplicativo Sico Smart, se proyectó para el trimestre la programación de recorridos por las cinco rutas establecidas en el área protegida (Anexo 1. programación-trimestral-de-recorridos PVC- IITrimestre). Alcanzando un total de 97 recorridos por las 5 rutas de PVC: Cacaos - Carretera – Vivero, Yayal, Polo - Bajo El Cerezo, Cañada La Chana – Rondón, Bajo Grande.
PNN CRSB: Adjunta la ejecución y programación de recorridos para el trimestre.
PNN PARAMILLO: Se generaron las respectivas programaciones para llevar a cabo los recorridos de PVC, aunque algunas de estas programaciones no se desarrollaron debido a inconvenientes presentados, la mayoría sí se ejecutaron, Se anexa el formato de programación semestral de recorridos de PVC,
PNN SNSM: Para el segundo trimestre de la vigencia 2023, el AP realizó la programación de recorridos de prevención, vigilancia y control de acuerdo al procedimiento y lo remitió a la DT para lo correspondiente. Evidencia: https://drive.google.com/drive/folders/1Qfu7YadtZ8NqALkJFYxbBkxs-1b9Ux-f
SFF CMH: El 21 de junio de 2023 mediante correo electrónico, se remite al técnico encargado del tema de PVC de la DTCA, el Segundo Reporte Trimestral para PAA del indicador de PVC, en el cual van incluidos: Resumen descriptivo de las acciones de PVC, Informe Trimestral de acciones de PVC, Informe trimestral SMART, Programación Trimestral de Recorridos de PVC, Ejecución Trimestral de Recorridos de PVC.
Anexo 1_Programación_Recorridos_Segundo_Trimestre_PVC-SFFCMH_2023.
Anexo 2_Ejecución_Recorridos_Segundo_Trimestre_PVC-SFFCMH_2023
PNN CP: Durante el segundo trimestre del año 2023, se realizó cinco recorridos de PVC marinos. Se realizó seguimiento en la plataforma satelital Marine Traffic, para el tránsito marítimo en el área protegida, la licencia de se renovó por un periodo de un año.
PNN MACUIRA: Adjunta la ejecución y programación de recorridos para el trimestre.
PNN OPMBL: La programamacion fue generada, ejecutada y fue debidamente diligenciado el formato 25, en el que se reportan 24 patrullajes, de estos 17 fueron marinos y 7 fueron mixtos por el manglar.
RN CB: En proceso de estructuración de la AP, por lo tanto, aún no genera reportes.
SFF CGSM: se ejecutaron las actividades, tal y como se presenta en la evidencia.
PNN CRSB: Se realizaron los recorridos conforme la programación.
PNN TAYRONA: Anexa formatos de ejecución y programación de recorridos del periodo.
SFF LOS FLAMENCOS: Anexa formatos de ejecución y programación de recorridos del periodo.
PNN BPK: El PNN Bahia Portete Kaurrele, para el segundo trimestre programo 45 recorridos de PVC de los cuales se realizaron 45, todos terrestres en los sectores sur, oriental y occidental en el municipio de Uribia los cual se evidencia en el informe de PVC   a corte 30 de junio.</t>
  </si>
  <si>
    <t>1.PNN Complejo volcánico Doña Juana: 31/07/2023
2.PNN Cueva De Los Guacharos: 31/07/2023
3.PNN Las Hermosas: 31/07/2023
4.PNN Las Orquídeas: 25/07/2023
5.PNN Los Nevados: 31/07/2023
6.PNN Nevado Del Huila: 31/07/2023
7.PNN Puracé: 31/07/2023
8.PNN Selva De Florencia: 31/07/2023
9.PNN Tatamá: 27/07/2023
10.SFF Galeras: 31/07/2023
11.SFF Isla De La Corota: 31/07/2023
12.SFF Otún Quimbaya: 31/07/2023</t>
  </si>
  <si>
    <r>
      <t>1.</t>
    </r>
    <r>
      <rPr>
        <b/>
        <sz val="10"/>
        <color theme="1"/>
        <rFont val="Arial Narrow"/>
        <family val="2"/>
      </rPr>
      <t>PNN Complejo volcánico Doña Juana:</t>
    </r>
    <r>
      <rPr>
        <sz val="10"/>
        <color theme="1"/>
        <rFont val="Arial Narrow"/>
        <family val="2"/>
      </rPr>
      <t xml:space="preserve"> Se han desarrollado jornadas de recorridos de PVC con </t>
    </r>
    <r>
      <rPr>
        <b/>
        <sz val="10"/>
        <color theme="1"/>
        <rFont val="Arial Narrow"/>
        <family val="2"/>
      </rPr>
      <t xml:space="preserve">Evidencias: </t>
    </r>
    <r>
      <rPr>
        <sz val="10"/>
        <color theme="1"/>
        <rFont val="Arial Narrow"/>
        <family val="2"/>
      </rPr>
      <t>aamb_fo_26_-ejecucion-trimestral-de-recorridos-de-prevencion-vigilancia-y-control_v_1   y
aamb_fo_25_programacion-trimestral-de-recorridos-de-prevencion-vigilancia-y-control_v_1
2.</t>
    </r>
    <r>
      <rPr>
        <b/>
        <sz val="10"/>
        <color theme="1"/>
        <rFont val="Arial Narrow"/>
        <family val="2"/>
      </rPr>
      <t>PNN Cueva De Los Guacharos:</t>
    </r>
    <r>
      <rPr>
        <sz val="10"/>
        <color theme="1"/>
        <rFont val="Arial Narrow"/>
        <family val="2"/>
      </rPr>
      <t xml:space="preserve"> Se generó la  programación y ejecución trimestral de recorridos de PVC, de acuerdo al plan establecido para el año 2023 con </t>
    </r>
    <r>
      <rPr>
        <b/>
        <sz val="10"/>
        <color theme="1"/>
        <rFont val="Arial Narrow"/>
        <family val="2"/>
      </rPr>
      <t>Evidencias:</t>
    </r>
    <r>
      <rPr>
        <sz val="10"/>
        <color theme="1"/>
        <rFont val="Arial Narrow"/>
        <family val="2"/>
      </rPr>
      <t xml:space="preserve">  Anexo 3 aamb_fo_25_programacion-trimestral-de-recorridos-de-prevencion-vigilancia-y-control_v_1-1 (1)
Anexo 2 aamb_fo_26_-ejecucion-trimestral-de-recorridos-de-prevencion-vigilancia-y-control_v_1-1
3.</t>
    </r>
    <r>
      <rPr>
        <b/>
        <sz val="10"/>
        <color theme="1"/>
        <rFont val="Arial Narrow"/>
        <family val="2"/>
      </rPr>
      <t xml:space="preserve">PNN Las Hermosas: </t>
    </r>
    <r>
      <rPr>
        <sz val="10"/>
        <color theme="1"/>
        <rFont val="Arial Narrow"/>
        <family val="2"/>
      </rPr>
      <t xml:space="preserve">Se presenta programacion para el periodo contemplado en el formato Institucional para tal fin.   </t>
    </r>
    <r>
      <rPr>
        <b/>
        <sz val="10"/>
        <color theme="1"/>
        <rFont val="Arial Narrow"/>
        <family val="2"/>
      </rPr>
      <t>Evidencia:</t>
    </r>
    <r>
      <rPr>
        <sz val="10"/>
        <color theme="1"/>
        <rFont val="Arial Narrow"/>
        <family val="2"/>
      </rPr>
      <t xml:space="preserve"> "aamb_fo_25_programacion-tri-recorridos-PVC_v_1_II_TRIM-2023" 
4.</t>
    </r>
    <r>
      <rPr>
        <b/>
        <sz val="10"/>
        <color theme="1"/>
        <rFont val="Arial Narrow"/>
        <family val="2"/>
      </rPr>
      <t>PNN Las Orquídeas</t>
    </r>
    <r>
      <rPr>
        <sz val="10"/>
        <color theme="1"/>
        <rFont val="Arial Narrow"/>
        <family val="2"/>
      </rPr>
      <t>: Se han desarrollado jornadas de recorridos de PVC en los sectores ubicados al interior del AP, principalmente entre los sectores Calles, Venados y Abriaquí, todos ellos realizados de manera terrestre (lomo de mula o a pie), con el fin de identificar y verificar presiones ocasionadas por las comunidades asentadas al interior del AP y como apoyo al monitoreo de VOC que está ejecutando el CAM. 
5.</t>
    </r>
    <r>
      <rPr>
        <b/>
        <sz val="10"/>
        <color theme="1"/>
        <rFont val="Arial Narrow"/>
        <family val="2"/>
      </rPr>
      <t>PNN Los Nevados</t>
    </r>
    <r>
      <rPr>
        <sz val="10"/>
        <color theme="1"/>
        <rFont val="Arial Narrow"/>
        <family val="2"/>
      </rPr>
      <t xml:space="preserve">: se genera la programación Trimestral de recorridos de PVC. </t>
    </r>
    <r>
      <rPr>
        <b/>
        <sz val="10"/>
        <color theme="1"/>
        <rFont val="Arial Narrow"/>
        <family val="2"/>
      </rPr>
      <t>Evidencia:</t>
    </r>
    <r>
      <rPr>
        <sz val="10"/>
        <color theme="1"/>
        <rFont val="Arial Narrow"/>
        <family val="2"/>
      </rPr>
      <t xml:space="preserve"> aamb_fo_25_programacion-trim_1_2023_recorridos_PVC_Dona_Juana_v_1
6.</t>
    </r>
    <r>
      <rPr>
        <b/>
        <sz val="10"/>
        <color theme="1"/>
        <rFont val="Arial Narrow"/>
        <family val="2"/>
      </rPr>
      <t>PNN Nevado Del Huila:</t>
    </r>
    <r>
      <rPr>
        <sz val="10"/>
        <color theme="1"/>
        <rFont val="Arial Narrow"/>
        <family val="2"/>
      </rPr>
      <t xml:space="preserve"> 
7.</t>
    </r>
    <r>
      <rPr>
        <b/>
        <sz val="10"/>
        <color theme="1"/>
        <rFont val="Arial Narrow"/>
        <family val="2"/>
      </rPr>
      <t xml:space="preserve">PNN Puracé: </t>
    </r>
    <r>
      <rPr>
        <sz val="10"/>
        <color theme="1"/>
        <rFont val="Arial Narrow"/>
        <family val="2"/>
      </rPr>
      <t>Se hizo entrega de los formatos de programación de recorridos de PVC (Formato FO_25) y el formato de ejecución trimestral de recorridos de PVC (Formato FO_26) correspondientes al segundro trimestre del año 2023.
8.</t>
    </r>
    <r>
      <rPr>
        <b/>
        <sz val="10"/>
        <color theme="1"/>
        <rFont val="Arial Narrow"/>
        <family val="2"/>
      </rPr>
      <t>PNN Selva De Florencia</t>
    </r>
    <r>
      <rPr>
        <sz val="10"/>
        <color theme="1"/>
        <rFont val="Arial Narrow"/>
        <family val="2"/>
      </rPr>
      <t>: Se realiza programación trimestral y se consigna en el formato dispuesto por la Entidad.(pSFL_2022-Trimestre1_ProgramacionFormato25). Igualmente, se diligencia el formato de Ejecución Trimestral (pSFL_2023-Trimestrell_EjecucionFormato26).
9.</t>
    </r>
    <r>
      <rPr>
        <b/>
        <sz val="10"/>
        <color theme="1"/>
        <rFont val="Arial Narrow"/>
        <family val="2"/>
      </rPr>
      <t>PNN Tatamá</t>
    </r>
    <r>
      <rPr>
        <sz val="10"/>
        <color theme="1"/>
        <rFont val="Arial Narrow"/>
        <family val="2"/>
      </rPr>
      <t>: Formula y desarrolla los recorridos de acuerdo a lo programado.
EVIDENCIAS:
AAMB_FO_25_programacion-trimestral-de-recorridos-de-prevencion-vigilancia-y-control
AAMB_FO_26_ejecución-trimestral-de-recorridos-de-prevencion-vigilancia-y-control
10.</t>
    </r>
    <r>
      <rPr>
        <b/>
        <sz val="10"/>
        <color theme="1"/>
        <rFont val="Arial Narrow"/>
        <family val="2"/>
      </rPr>
      <t>SFF Galeras:</t>
    </r>
    <r>
      <rPr>
        <sz val="10"/>
        <color theme="1"/>
        <rFont val="Arial Narrow"/>
        <family val="2"/>
      </rPr>
      <t xml:space="preserve"> SFF Galeras: El AP cuenta con el consolidado de los recorridos de PVC programados, los cuales se encuentran registrados en el FO_25.</t>
    </r>
    <r>
      <rPr>
        <b/>
        <sz val="10"/>
        <color theme="1"/>
        <rFont val="Arial Narrow"/>
        <family val="2"/>
      </rPr>
      <t xml:space="preserve"> Anexo</t>
    </r>
    <r>
      <rPr>
        <sz val="10"/>
        <color theme="1"/>
        <rFont val="Arial Narrow"/>
        <family val="2"/>
      </rPr>
      <t xml:space="preserve"> 1_FO_25_Recorridos programados.
11.</t>
    </r>
    <r>
      <rPr>
        <b/>
        <sz val="10"/>
        <color theme="1"/>
        <rFont val="Arial Narrow"/>
        <family val="2"/>
      </rPr>
      <t>SFF Isla De La Corota</t>
    </r>
    <r>
      <rPr>
        <sz val="10"/>
        <color theme="1"/>
        <rFont val="Arial Narrow"/>
        <family val="2"/>
      </rPr>
      <t xml:space="preserve">: El AP cuenta con la programación de los recorridos de PVC.
</t>
    </r>
    <r>
      <rPr>
        <b/>
        <sz val="10"/>
        <color theme="1"/>
        <rFont val="Arial Narrow"/>
        <family val="2"/>
      </rPr>
      <t>Anexos</t>
    </r>
    <r>
      <rPr>
        <sz val="10"/>
        <color theme="1"/>
        <rFont val="Arial Narrow"/>
        <family val="2"/>
      </rPr>
      <t>:
1. aamb_fo_25_programacion-trimestral-de-recorridos-de-prevencion-vigilancia-y-control_v_1
2. aamb_fo_26_-ejecucion-trimestral-de-recorridos-PVyC_v_1
12.</t>
    </r>
    <r>
      <rPr>
        <b/>
        <sz val="10"/>
        <color theme="1"/>
        <rFont val="Arial Narrow"/>
        <family val="2"/>
      </rPr>
      <t>SFF Otún Quimbaya</t>
    </r>
  </si>
  <si>
    <t>PNN Churumbelos:    El área protegida ha realizado la respectiva programación de recorridos PVC para el segundo trimestre de 2023Anexo 1_aamb_fo_25_programacion trimestal recorridos_III Trimestre 2023, Anexo 2_aamb_fo_26_-ejecucion trimestal recorridos_II Trimestre 2023. 
https://drive.google.com/drive/u/0/folders/15oy_8Pfmb5441LbClmbs0y-8J7SsnDW1
SF PM Orito: El área protegida ha realizado la respectiva programación de recorridos PVC para el segundo trimestre de 2023. 
Anexo1 aamb_fo_25_progr-trim-de-recorr-P-V-y-C_SF PMOIA_Trim2_2023. Anexo2 aamb_fo_26_-ejecuc-trim-de-recorr-P-V-y-C_SFPMOIA_Trim1_2023
https://drive.google.com/drive/u/0/folders/1WsPfYnOSNtBmjxwRe7ATZ4-sFhp3zPSr
PNN Alto Fragua: De acuerdo a programación de recorridos para el segundo trimestre de 2023 se realizaron 3 rrecorridos terrestres y 5 de verificación en plataforma planet scop (Anexo 1 Formato 26 Ejecución recorridos) . Para el mes de junio se realizó la programacIón de recorridos correspondientes al 3 trimestre del año.  (Anexo 2 Formato 25 Programacion 3Trm) .
https://drive.google.com/drive/u/0/folders/1YMsOuRzB0CoOAB8ht80Kog82fltdvIvL
PNN Cahuinarí: Se realiza informe de la reralizacion de la revision de imagenes satelitales  sobre la revision de abiertos y se remite memorando  sobre ocupacion de grupos armados en las instlaciones ubicadas en el area protegida Anexo. 1 Informe trimestral de PVYC  Anexo 2. Memo Reporte de Presencia y ocupación de grupos armados ilegales.
https://drive.google.com/drive/u/0/folders/1CNXFCpTOoZR-Td5rdMsPF5Ph9y6hhadb
PNN Chiribiquete: Se generó la programación de recorridos de PVC correspondiente al segundo trimestre 2023.
Anexo 1. Prog_2trim-de-recorridosPVC_v_1_PNNSCH 
Anexo 2. aamb_fo_26_-ejecucion-trim-recorridos_PVC_v_1
URL: https://drive.google.com/drive/u/2/folders/1vimkIFRaX9NWurTgIvqK0zv1fkLJ2lMO
RNN Puinawai: El área protegida ha realizado la respectiva programación de recorridos PVC para el segundo trimestre de 2023.  Anexo 1 programaciontrimestral recorridos PVC RNN PUINAWAI (2), Anexo 2 Formato 26 Ejecucion trimestral recorridos PVC RNN PUINAWAI. 
https://drive.google.com/drive/u/0/folders/1cNNhkKjNaYTyA25TG5Ip9IvThWJ-pyvh
RNN Nukak: El área protegida ha realizado la respectiva programación de recorridos PVC para el segundo trimestre de 2023. 
Anexo 1 aamb fo 25 programaciontrimestral recorridosPVC
Anexo 2 aamb fo 26 ejecucion trimestral recorridos PVyC
https://drive.google.com/drive/u/0/folders/1m7_uBIWXMj2ir-WAmF4AC_ILm2eW7-1N
PNN Yaigojé Apaporis: Se realiza comunicado a la DTAM en torno a la programación de acciones complementarias recorridos PVy C a través de sensores remotos, seguimiento abiertos y realización sobrevuelos.Anexo 1 memo notificación programación de acciones PVC  PNNYAP 28-07-2023, Anexo 2 PVSYAP sobrevuelo sector S19052023, Anexo 3 sobrevuelo sector nte PVNYAP_19052023.
https://drive.google.com/drive/u/0/folders/1dTbkF3peTim9a-NliVfZRH6sed9GTXcW
PNN Amacayacu: No reporta
PNN Río Puré:  El área protegida ha realizado la respectiva programación y la ejecución trimestral de los recorridos de PVyC para el segundo trimestre de 2023Anexo 1 Ruta Sobrevuelo Colombia 2023_07_03, Anexo 1.1 Programacion_trimestral_recorrido_PVC_Segundo_Trimestre_2023_pRPU_FO_25, Anexo 2 Ejecución_recorridos_PVC_Segundo_Trimestre_2023_pRPU_FO_26.
https://drive.google.com/drive/u/0/folders/148u7OSqPi6UziBz5mV2kRRVc-4Ca4RLE
PNN La Paya: El área protegida ha realizado la respectiva programación y la ejecución trimestral de los recorridos de PVyC para el segundo trimestre de 2023. 
Anexo 1. AAMB_FO_25 programacion trimestral de recorridos de PVyC - PNN La Paya, segundo trimestre 2023.
Anexo 2. AAMB _ FO 26 ejecucion trimestral de recorridos PVyC - PNN La Paya, segundo trimestre 2023.
https://drive.google.com/drive/folders/1LDzDYZ9upAXOR2mgJnKJzUuDDHA3ai1N</t>
  </si>
  <si>
    <r>
      <rPr>
        <b/>
        <sz val="11"/>
        <color theme="1"/>
        <rFont val="Arial Narrow"/>
        <family val="2"/>
      </rPr>
      <t xml:space="preserve">GTEA: </t>
    </r>
    <r>
      <rPr>
        <sz val="11"/>
        <color theme="1"/>
        <rFont val="Arial Narrow"/>
        <family val="2"/>
      </rPr>
      <t>17/08/2023</t>
    </r>
  </si>
  <si>
    <r>
      <rPr>
        <b/>
        <sz val="11"/>
        <color theme="1"/>
        <rFont val="Arial Narrow"/>
        <family val="2"/>
      </rPr>
      <t>DTCA</t>
    </r>
    <r>
      <rPr>
        <sz val="11"/>
        <color theme="1"/>
        <rFont val="Arial Narrow"/>
        <family val="2"/>
      </rPr>
      <t>: 31/07/2023</t>
    </r>
  </si>
  <si>
    <r>
      <rPr>
        <b/>
        <sz val="11"/>
        <color theme="1"/>
        <rFont val="Arial Narrow"/>
        <family val="2"/>
      </rPr>
      <t>DTCA:</t>
    </r>
    <r>
      <rPr>
        <sz val="11"/>
        <color theme="1"/>
        <rFont val="Arial Narrow"/>
        <family val="2"/>
      </rPr>
      <t xml:space="preserve"> 31/07/2023</t>
    </r>
  </si>
  <si>
    <r>
      <rPr>
        <b/>
        <sz val="11"/>
        <color theme="1"/>
        <rFont val="Arial Narrow"/>
        <family val="2"/>
      </rPr>
      <t xml:space="preserve">GTEA: </t>
    </r>
    <r>
      <rPr>
        <sz val="11"/>
        <color theme="1"/>
        <rFont val="Arial Narrow"/>
        <family val="2"/>
      </rPr>
      <t>X</t>
    </r>
  </si>
  <si>
    <r>
      <rPr>
        <b/>
        <sz val="10"/>
        <rFont val="Arial Narrow"/>
        <family val="2"/>
      </rPr>
      <t>DTCA</t>
    </r>
    <r>
      <rPr>
        <sz val="10"/>
        <rFont val="Arial Narrow"/>
        <family val="2"/>
      </rPr>
      <t>: El monitoreo y los soportes suministrados, son conformes a la descripción del mapa de riesgos, denotando un adecuado seguimiento</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</si>
  <si>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</si>
  <si>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r>
      <rPr>
        <b/>
        <sz val="10"/>
        <rFont val="Arial Narrow"/>
        <family val="2"/>
      </rPr>
      <t>GTEA:</t>
    </r>
    <r>
      <rPr>
        <sz val="10"/>
        <rFont val="Arial Narrow"/>
        <family val="2"/>
      </rPr>
      <t xml:space="preserve"> X</t>
    </r>
  </si>
  <si>
    <r>
      <rPr>
        <b/>
        <sz val="10"/>
        <rFont val="Arial Narrow"/>
        <family val="2"/>
      </rPr>
      <t xml:space="preserve">DTCA: </t>
    </r>
    <r>
      <rPr>
        <sz val="10"/>
        <rFont val="Arial Narrow"/>
        <family val="2"/>
      </rPr>
      <t>X</t>
    </r>
  </si>
  <si>
    <r>
      <rPr>
        <b/>
        <sz val="11"/>
        <color theme="1"/>
        <rFont val="Arial Narrow"/>
        <family val="2"/>
      </rPr>
      <t xml:space="preserve">DTCA: </t>
    </r>
    <r>
      <rPr>
        <sz val="11"/>
        <color theme="1"/>
        <rFont val="Arial Narrow"/>
        <family val="2"/>
      </rPr>
      <t>X</t>
    </r>
  </si>
  <si>
    <r>
      <rPr>
        <b/>
        <sz val="11"/>
        <color theme="1"/>
        <rFont val="Arial Narrow"/>
        <family val="2"/>
      </rPr>
      <t>DTCA</t>
    </r>
    <r>
      <rPr>
        <sz val="11"/>
        <color theme="1"/>
        <rFont val="Arial Narrow"/>
        <family val="2"/>
      </rPr>
      <t>: Se reporta el informe II trimestre de la salida de conformidad del permiso de adecuación.
Evidencias:
120236510000263_00005 (1)
120236510000263_00006</t>
    </r>
  </si>
  <si>
    <r>
      <rPr>
        <b/>
        <sz val="11"/>
        <color theme="1"/>
        <rFont val="Arial Narrow"/>
        <family val="2"/>
      </rPr>
      <t xml:space="preserve">GTEA: </t>
    </r>
    <r>
      <rPr>
        <sz val="11"/>
        <color theme="1"/>
        <rFont val="Arial Narrow"/>
        <family val="2"/>
      </rPr>
      <t>16/08/2023</t>
    </r>
  </si>
  <si>
    <r>
      <rPr>
        <b/>
        <sz val="11"/>
        <color theme="1"/>
        <rFont val="Arial Narrow"/>
        <family val="2"/>
      </rPr>
      <t>GTEA</t>
    </r>
    <r>
      <rPr>
        <sz val="11"/>
        <color theme="1"/>
        <rFont val="Arial Narrow"/>
        <family val="2"/>
      </rPr>
      <t xml:space="preserve">: 16/08/2023
</t>
    </r>
    <r>
      <rPr>
        <b/>
        <sz val="11"/>
        <color theme="1"/>
        <rFont val="Arial Narrow"/>
        <family val="2"/>
      </rPr>
      <t>DTCA</t>
    </r>
    <r>
      <rPr>
        <sz val="11"/>
        <color theme="1"/>
        <rFont val="Arial Narrow"/>
        <family val="2"/>
      </rPr>
      <t>: 31/07/2023</t>
    </r>
  </si>
  <si>
    <r>
      <rPr>
        <b/>
        <sz val="11"/>
        <color theme="1"/>
        <rFont val="Arial Narrow"/>
        <family val="2"/>
      </rPr>
      <t xml:space="preserve">DTCA: </t>
    </r>
    <r>
      <rPr>
        <sz val="11"/>
        <color theme="1"/>
        <rFont val="Arial Narrow"/>
        <family val="2"/>
      </rPr>
      <t>30%</t>
    </r>
  </si>
  <si>
    <r>
      <rPr>
        <b/>
        <sz val="11"/>
        <color theme="1"/>
        <rFont val="Arial Narrow"/>
        <family val="2"/>
      </rPr>
      <t>GTEA</t>
    </r>
    <r>
      <rPr>
        <sz val="11"/>
        <color theme="1"/>
        <rFont val="Arial Narrow"/>
        <family val="2"/>
      </rPr>
      <t xml:space="preserve">: realizó una sensibilización sobre tiempo de trámites en reunión del 2 de junio al equipo de trabajo.
</t>
    </r>
    <r>
      <rPr>
        <b/>
        <sz val="11"/>
        <color theme="1"/>
        <rFont val="Arial Narrow"/>
        <family val="2"/>
      </rPr>
      <t>Evidencia:</t>
    </r>
    <r>
      <rPr>
        <sz val="11"/>
        <color theme="1"/>
        <rFont val="Arial Narrow"/>
        <family val="2"/>
      </rPr>
      <t xml:space="preserve"> 02062023_Acta Reunión Seguimiento GTEA 
20230602_GTEA reunion 2 junio 2023 .xlsx - GAINF_FO_04
</t>
    </r>
    <r>
      <rPr>
        <b/>
        <sz val="11"/>
        <color theme="1"/>
        <rFont val="Arial Narrow"/>
        <family val="2"/>
      </rPr>
      <t>DTCA</t>
    </r>
    <r>
      <rPr>
        <sz val="11"/>
        <color theme="1"/>
        <rFont val="Arial Narrow"/>
        <family val="2"/>
      </rPr>
      <t xml:space="preserve">: Durante el periodo comprendido de Enero a julio de 2023, se elaboró el cronograma de sensibilizaciones sobre el cumplimiento de los tiempos otorgados por la norma en el trámite de adecuación, reposición o mejora, igualmente se realizó una actividad de sensibilización la cual se llevó a cabo el día 24-05-2023.
</t>
    </r>
    <r>
      <rPr>
        <b/>
        <sz val="11"/>
        <color theme="1"/>
        <rFont val="Arial Narrow"/>
        <family val="2"/>
      </rPr>
      <t>Evidencias</t>
    </r>
    <r>
      <rPr>
        <sz val="11"/>
        <color theme="1"/>
        <rFont val="Arial Narrow"/>
        <family val="2"/>
      </rPr>
      <t>: Gmail - Invitación_ SENSIBILIZACIÓN SOBRE EL CUMPLIMIENTO DE LOS TIEMPOS EN E... mié 24 de may de 2023 14_30 - 16_00 (COT) (builes0689@gmail.com)
LISTA DE ASISTENCIA 24 DE MAYO DE 2023 TARDE (1) PERMISOS</t>
    </r>
  </si>
  <si>
    <r>
      <rPr>
        <b/>
        <sz val="11"/>
        <color theme="1"/>
        <rFont val="Arial Narrow"/>
        <family val="2"/>
      </rPr>
      <t>GTEA:</t>
    </r>
    <r>
      <rPr>
        <sz val="11"/>
        <color theme="1"/>
        <rFont val="Arial Narrow"/>
        <family val="2"/>
      </rPr>
      <t xml:space="preserve"> 10%
</t>
    </r>
    <r>
      <rPr>
        <b/>
        <sz val="11"/>
        <color theme="1"/>
        <rFont val="Arial Narrow"/>
        <family val="2"/>
      </rPr>
      <t>DTCA:</t>
    </r>
    <r>
      <rPr>
        <sz val="11"/>
        <color theme="1"/>
        <rFont val="Arial Narrow"/>
        <family val="2"/>
      </rPr>
      <t xml:space="preserve"> 10%</t>
    </r>
  </si>
  <si>
    <r>
      <rPr>
        <b/>
        <sz val="11"/>
        <color theme="1"/>
        <rFont val="Arial Narrow"/>
        <family val="2"/>
      </rPr>
      <t>GTEA:</t>
    </r>
    <r>
      <rPr>
        <sz val="11"/>
        <color theme="1"/>
        <rFont val="Arial Narrow"/>
        <family val="2"/>
      </rPr>
      <t xml:space="preserve"> X
</t>
    </r>
    <r>
      <rPr>
        <b/>
        <sz val="11"/>
        <color theme="1"/>
        <rFont val="Arial Narrow"/>
        <family val="2"/>
      </rPr>
      <t>DTCA:</t>
    </r>
    <r>
      <rPr>
        <sz val="11"/>
        <color theme="1"/>
        <rFont val="Arial Narrow"/>
        <family val="2"/>
      </rPr>
      <t xml:space="preserve"> X</t>
    </r>
  </si>
  <si>
    <r>
      <rPr>
        <b/>
        <sz val="10"/>
        <rFont val="Arial Narrow"/>
        <family val="2"/>
      </rPr>
      <t>GTEA:</t>
    </r>
    <r>
      <rPr>
        <sz val="10"/>
        <rFont val="Arial Narrow"/>
        <family val="2"/>
      </rPr>
      <t xml:space="preserve"> El monitoreo y los soportes suministrados, son conformes a la descripción del mapa de riesgos, denotando un adecuado seguimiento
</t>
    </r>
    <r>
      <rPr>
        <b/>
        <sz val="10"/>
        <rFont val="Arial Narrow"/>
        <family val="2"/>
      </rPr>
      <t>DTCA</t>
    </r>
    <r>
      <rPr>
        <sz val="10"/>
        <rFont val="Arial Narrow"/>
        <family val="2"/>
      </rPr>
      <t>:  El monitoreo y los soportes suministrados, son conformes a la descripción del mapa de riesgos, denotando un adecuado seguimiento</t>
    </r>
  </si>
  <si>
    <t>DTOR: 14/08/2023
DTAN: 08/08/2023
DTCA: 14/08/2023
DTAM: 08/08/2023
DTAO: 14/08/2023
DTPA: 08/08/2023
GTEA: 14/08/2023</t>
  </si>
  <si>
    <t>DTOR: X
DTCA: X
DTAO: X
DTPA: X
DTAM:X
DTAN:X
GTEA: X</t>
  </si>
  <si>
    <t>DTOR: No se generan alertas ya que se esta ejecutando el control
DTCA: 
DTAO: No se generan alertas ya que se esta ejecutando el control
DTPA: No se generan alertas ya que se esta ejecutando el control
DTAM: No se generan alertas ya que se esta ejecutando el control
DTAN: No se generan alertas ya que se esta ejecutando el control
GTEA: No se generan alertas ya que se esta ejecutando el control</t>
  </si>
  <si>
    <t>DTOR: X
DTCA: X 
DTAO: X
DTPA: X
DTAM: X
DTAN: X
GTEA: X</t>
  </si>
  <si>
    <t>DTOR: No se ha materializado el riesgo, se aplican los controles
DTCA: 
DTAO: No se ha materializado el riesgo, se aplican los controles
DTPA: No se ha materializado el riesgo, se aplican los controles
DTAM: No se ha materializado el riesgo, se aplican los controles
DTAN: No se ha materializado el riesgo, se aplican los controles
GTEA: No se ha materializado el riesgo, se aplican los controles</t>
  </si>
  <si>
    <r>
      <rPr>
        <b/>
        <sz val="11"/>
        <color rgb="FF000000"/>
        <rFont val="Arial Narrow"/>
        <family val="2"/>
      </rPr>
      <t xml:space="preserve">DTAO: </t>
    </r>
    <r>
      <rPr>
        <sz val="11"/>
        <color rgb="FF000000"/>
        <rFont val="Arial Narrow"/>
        <family val="2"/>
      </rPr>
      <t xml:space="preserve">17/08/2023
</t>
    </r>
    <r>
      <rPr>
        <b/>
        <sz val="11"/>
        <color rgb="FF000000"/>
        <rFont val="Arial Narrow"/>
        <family val="2"/>
      </rPr>
      <t>DTPA:</t>
    </r>
    <r>
      <rPr>
        <sz val="11"/>
        <color rgb="FF000000"/>
        <rFont val="Arial Narrow"/>
        <family val="2"/>
      </rPr>
      <t xml:space="preserve"> 17/08/2023
</t>
    </r>
    <r>
      <rPr>
        <b/>
        <sz val="11"/>
        <color rgb="FF000000"/>
        <rFont val="Arial Narrow"/>
        <family val="2"/>
      </rPr>
      <t xml:space="preserve">DTAM:  </t>
    </r>
    <r>
      <rPr>
        <sz val="11"/>
        <color rgb="FF000000"/>
        <rFont val="Arial Narrow"/>
        <family val="2"/>
      </rPr>
      <t xml:space="preserve">17/08/2023
</t>
    </r>
    <r>
      <rPr>
        <b/>
        <sz val="11"/>
        <color rgb="FF000000"/>
        <rFont val="Arial Narrow"/>
        <family val="2"/>
      </rPr>
      <t xml:space="preserve">DTAN: </t>
    </r>
    <r>
      <rPr>
        <sz val="11"/>
        <color rgb="FF000000"/>
        <rFont val="Arial Narrow"/>
        <family val="2"/>
      </rPr>
      <t xml:space="preserve">17/082023 
</t>
    </r>
    <r>
      <rPr>
        <b/>
        <sz val="11"/>
        <color rgb="FF000000"/>
        <rFont val="Arial Narrow"/>
        <family val="2"/>
      </rPr>
      <t>DTOR:</t>
    </r>
    <r>
      <rPr>
        <sz val="11"/>
        <color rgb="FF000000"/>
        <rFont val="Arial Narrow"/>
        <family val="2"/>
      </rPr>
      <t xml:space="preserve"> 17/08/2023
</t>
    </r>
    <r>
      <rPr>
        <b/>
        <sz val="11"/>
        <color rgb="FF000000"/>
        <rFont val="Arial Narrow"/>
        <family val="2"/>
      </rPr>
      <t>DTCA:</t>
    </r>
    <r>
      <rPr>
        <sz val="11"/>
        <color rgb="FF000000"/>
        <rFont val="Arial Narrow"/>
        <family val="2"/>
      </rPr>
      <t xml:space="preserve"> 17/082023
</t>
    </r>
  </si>
  <si>
    <t>DTOR: X
DTCA: 
DTAO: X
DTPA: X
DTAM:X
DTAN:X
GTEA: X</t>
  </si>
  <si>
    <t>DTOR: X
DTCA: X
DTAO: X
DTPA: X
DTAM:X
DTAN:X</t>
  </si>
  <si>
    <t>DTOR: 14/08/2023
DTAN: 08/08/2023
DTCA: 31/07/2023
DTAM: 08/08/2023
DTAO: 14/08/2023
DTPA: 08/08/2023</t>
  </si>
  <si>
    <t>DTOR: 14/08/2023
DTAN: 08/08/2023
DTCA:  14/08/2023
DTAM: 08/08/2023
DTAO: 14/08/2023
GTEA: 14/08/2023
DTPA: 08/08/2023</t>
  </si>
  <si>
    <t>DTOR: X
DTCA: X 
DTAO: X
DTPA: X
DTAM:X
DTAN:X</t>
  </si>
  <si>
    <r>
      <rPr>
        <b/>
        <sz val="11"/>
        <color theme="1"/>
        <rFont val="Arial Narrow"/>
        <family val="2"/>
      </rPr>
      <t>GTEA</t>
    </r>
    <r>
      <rPr>
        <sz val="11"/>
        <color theme="1"/>
        <rFont val="Arial Narrow"/>
        <family val="2"/>
      </rPr>
      <t>: Se adjunta evidencia del orfeo con los trámites asignados respectoa a abogado sancionatorios. 
Evidencia: ORFEO SANCIONATORIOS</t>
    </r>
  </si>
  <si>
    <t>GTEA: X</t>
  </si>
  <si>
    <r>
      <rPr>
        <b/>
        <sz val="10"/>
        <rFont val="Arial Narrow"/>
        <family val="2"/>
      </rPr>
      <t>GTEA</t>
    </r>
    <r>
      <rPr>
        <sz val="10"/>
        <rFont val="Arial Narrow"/>
        <family val="2"/>
      </rPr>
      <t>: El monitoreo y los soportes suministrados, son conformes a la descripción del mapa de riesgos, denotando un adecuado seguimiento</t>
    </r>
  </si>
  <si>
    <r>
      <rPr>
        <b/>
        <sz val="11"/>
        <color theme="1"/>
        <rFont val="Arial Narrow"/>
        <family val="2"/>
      </rPr>
      <t>GTEA</t>
    </r>
    <r>
      <rPr>
        <sz val="11"/>
        <color theme="1"/>
        <rFont val="Arial Narrow"/>
        <family val="2"/>
      </rPr>
      <t>: 26,66%</t>
    </r>
  </si>
  <si>
    <t>DTOR: X
DTCA: X 
DTAO: X
DTPA: X
DTAM:X
DTAN:X
GTEA: X</t>
  </si>
  <si>
    <t>DTAM: 08/08/2023</t>
  </si>
  <si>
    <t>DTAM: 0%</t>
  </si>
  <si>
    <t>DTAM: 50%</t>
  </si>
  <si>
    <t>DTAM: Se realizaron dos asesorias a compañeros DTAM  con miras a recalcar los datos y la calidad en la captura de los mismos. 
Anexo 1 evidencias OP 23: Alto fragua y Nukak, ambos equipos recientes en el tema de plataforma y Smart. No obstamte las victorias tempranas, se geera preoupacion por el minimo avance de Yaigoje Apaporis quienes deberian estar por el 50% de la meta fijada y apenas llevan reportado un 1,8%. La profesional  responsable Julia Herrera en su momento argumento que aun disponian de plazo para realizar la tarea, pero no obstante se le recordo que tenian que avanzar en mas 3000 para el tercer trimestre 2023 y eso puede ser una tarea dispendiosa y un tanto compleja como para pretender realizarla en solo un mes y menos en una semana.
Anexo 01 Evidencias OP 23 A Cuatrim 02 2023</t>
  </si>
  <si>
    <t>DTAM: no se generan acciones en el periodo, no se anexan evidencias.</t>
  </si>
  <si>
    <t>DTAM: A fecha 31/06/2023 Nivel central realizo la revisión y retroalimentación de las capas enviadas, sin detección de errores.
Archivo 02 Evidencia OP 24 A Cuatrim 02 2023</t>
  </si>
  <si>
    <t>DTAO: La Dirección Territorial adelanta la consolidación del estado de sus procesos sancionatorios activos e inactivos desde el año 2010 y los consigna en la matriz de estado de procesos sancionatorios la cual se remite de forma mensual al GTEA por medio de orfeo .
Evidencias: Para este periodo se reporta el envío de las matrices de Enero a Marzo de 2023, enviadas los memorandos: 20236040000033, 20236040001473 y 20236040001603. 
DTPA: La Dirección Territorial adelanta la consolidación del estado de sus procesos sancionatorios; sin embargo, se evidenció que la Matriz adjunta como evidencia de soporte de control, no corresponde al formato establecido en la matriz de estado de procesos sancionatorios, establecida por Circular de la Dirección General N° 20222300000014 de 29/12/22.
Evidencias: Anexo_Formato Reporte Mensual Exp. Sancionatorios DTPA Julio 2023, Anexo_Formato Reporte Mensual Exp. Sancionatorios DTPA Junio 2023, Anexo_Formato Reporte Mensual Exp. Sancionatorios DTPA mayo 2023, Anexo_Memorando remite matriz mensual de sancionatorios actualizada a 30 de junio 2023, Anexo_Memorando remite matriz mensual de sancionatorios actualizado a 31 de julio 2023 y Anexo_Memorando remite matriz mensual de sancionatorios actualizado a 31 de mayo 2023.
DTAM: La Dirección Territorial adelanta la consolidación del estado de sus procesos sancionatorios; sin embargo, se evidenció que unicamente se remite evidencias de entrega de la matriz (corte Marzo 2023), argumentando que los memorandos de envío de las matrices de los meses de Enero y Febrero, no se proporcionan debido a la demora en la contratación del personal responsable del reporte.
Evidencias: Anexo 1 reporte matriz sancinarorios DTAM  corte mes de marzo de 2023.pdf, Anexo 2 Matriz sancionatorios.xlsx.
DTOR: La Dirección Territorial adelanta la consolidación del estado de sus procesos sancionatorios; se evidencia la entrega de las matrices de Febrero y Marzo de 2023, argumentando que el memorando de envío y matriz del mes de Enero no se proporcionan debido a la atención de la planeación de otros procesos y demoras en la contratación del personal responsable del reporte.
Evidencias: Anexo6.1.xlsx, Anexo6.pdf, Anexo7.pdf, Anexo7.1.xlsx.
DTCA: La Dirección Territorial adelanta la consolidación del estado de sus procesos sancionatorios; sin embargo, se evidenció que no se han cargado evidencias de entrega de las matrices (Enero, Febrero y Marzo 2023), así como los memorandos remisorios.
Evidencias: No se aportan evidencias documentales de esta acción de control.
DTAN: La Dirección Territorial adelanta la consolidación del estado de sus procesos sancionatorios; sin embargo, se evidenció que no se han cargado evidencias de entrega de las matrices (Enero, Febrero), así como los memorandos remisorios. Se adjunta un correo, que no es el medio oficial de remisión.
Evidencias: No se aportan evidencias documentales de esta acción de control.</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</si>
  <si>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realizó la socialización mediante oficio del PECDNS a la Secretaría de Gobierno del Municipio de Orito.
Anexo 1 Anexo 1_Oficio_socializ_PECDNS actualiz_SFPMOIA_al CMGR-Pasto. https://drive.google.com/drive/u/0/folders/1Ii69AYFYn2xMZv8b6_r_e5sWBu-gVIJd
PNN Alto Fragua: La socialización se está coordinando para el mes de septiembre debido a cambios de agenda por la gestión del AP y los actores objeto de la socialización. No se adjuntan evidencias.
PNN Cahuinarí: Esta Acción fue cumplida en el reporte del primer cuatrimestre.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https://drive.google.com/drive/u/0/folders/1M9kfj-qASLUrJJdXnMbpv5-2fCVopik_
RNN NUKAK: Como estamos a la espera de que nos respondan fechas las estancias de los CMGRD de las Alcaldías de  los municipios de San José, El Retorno y Calamar en el Guaviare y Carurú en el Vaupes, se prevé esta actividad para el siguiente cuatrimestre. no se adjuntan evidencias.
PNN Yaigojé Apaporis: Se realizo reunión de trabajo para continuar con la ruta técnica para la aprobación del documento PECDNS, se envía correo solicitando comision extemporanea para trabajo en Bogota  en torno a las observaciones realizadas por la oficina de Gestión del Riesgo nivel central, se solicitó apoyo a la DTAM en torno a espacio de trabajo en Bogotá y logra atender las observaciones finales y consolidar documento. En espacio de coordinación realizado en leticia se dio a conocer el trabajo que viene realizando el equipo del parque en la consolidación del documento PECDNS, una vez esté aprobado se hará una socialización en las instancias de coordinación y sea implementado de forma conjunta. Anexo 1 Correo PNN YAP - envio solicitid comision extemporanea, Anexo 2 Correo PNN YAP: Invitacion reunion Orientaciones Consolidacion doc PEDNS PNN YAP. Anexo 3 Estado proceso de consolidación PECDNS, Anexo 4 observaciones borrador PECDNS PNN YAIGOJE
 https://drive.google.com/drive/u/0/folders/1AlH0No_aCz09uvl1JOOwNkbWDoK5sD3e
PNN Amacayacu: 
PNN Río Puré: Se realizarán las actividades para el tercer cuatrimestre. no se adjuntan evidencias.
PNN La Paya: El documento está en revisión para aprobación. Se adjuntan evidencias de lasacciones que se adelantan: Anexo 1. Memorando Remisorio No. 202352000 PECDNS del PNN La Paya. 24-05-2023
Anexo 2. Listado de asistencia ajustes PECDSNS del PNN La Paya -AP,DTAM. 13-07-2023
Anexo 3. Listado de asistencia Reunión PECDNS LA PAYA, SGyM, OGR. 17-07-2023
Anexo 4. Memorando remisorio No. 20235200008053 PECDNS PNN La Paya. 21-07-2023
https://drive.google.com/drive/folders/1Pm1G7okmAWV1C75Yz4PKrMHQr7VGaoSl</t>
  </si>
  <si>
    <t>PNN Churumbelos: 0%
SF PM Orito: 20%
PNN Alto Fragua: 0%
PNN Cahuinarí: 20%
PNN Chiribiquete: 0%
RNN Puinawai: 0%
RNN NUKAK: 0%
PNN Yaigojé Apaporis: 0%
PNN Amacayacu: 0%
PNN Río Puré: 0%
PNN La Paya: 0%</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</si>
  <si>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realizó la socialización del PECDNS al equipo del SF PMOIA.
Anexo2 Socializ_medid_prevent SST y del PECDNS actualizado al equipo-SFPMOIA
https://drive.google.com/drive/folders/1rdmhkKCZPmQ1jSPBJUpAhGMWISOmeF0B 
PNN Alto Fragua: El 26/06/2023 se adelantó la socialización del PECNDS al equipo de trabajo del PNN AFIW.  Anexo 1 Asistencia, ayuda mermoria y fotografias socialización.
https://drive.google.com/drive/u/0/folders/1-zBNE170Elxel-n6bg3KTt4shJ_QK176
PNN Cahuinarí: Se realiza Socializacion del Plan de Emergencias y Contingencias por Desastres Naturales y Socioaturales PNN CAHUINARÍ. Anexo 1 Socializacion del PECD PNN CAHUINARÍ
https://drive.google.com/drive/u/0/folders/17tA0ExwB8aTJA2eqnSgWusD6bjKwJ4_1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https://drive.google.com/drive/u/0/folders/1gb27yG_j3kCkAyemXftAhGVI58E2_azA
RNN NUKAK: Se realiza la socialización del PECDNS del AP, al equipo de funcionarios y contratistas del equipo técnico de la Reserva, habida cuenta que la mayoría son recien ingresados
Anexo 1 05-05-2023_Socialización PECDNS AP- listado de asistencia y ayuda memoria
Anexo 2 06-15- 2023_ Socialización plan de trabajo PECDNS
https://drive.google.com/drive/u/0/folders/1EAWZJcvpr3KtLqi2fO74qLjZQEf8PSJv
PNN Yaigojé Apaporis: El area esta en proceso que aprueben el documento, una vez esté aprobado se tiene proyectado la socialización con todo el equipo. Sin embargo, se realizó reunión técnica de trabajó con equipo técnico de area protegida en torno ajustes observaciones realizadas por la OGR. Anexo 1 Acta trabajo  PNN YAP 19-30-07- 2023, Anexo 2 Reunión orientación formulación PECDNS PNN Yaigoje Apaporis.
https://drive.google.com/drive/u/0/folders/153qPaKWa4uhODQrZZ-TATnmsyFCfP9vk
PNN Amacayacu: 
PNN Río Puré: Se realizarán las actividades para el tercer cuatrimestre. no se adjuntan evidencias.
PNN La Paya:  Documento en ajustes. No se adjuntan evidencias</t>
  </si>
  <si>
    <t>PNN Churumbelos: 0%
SF PM Orito: 40%
PNN Alto Fragua: 40%
PNN Cahuinarí: 0%
PNN Chiribiquete: 0%
RNN Puinawai: 0%
RNN NUKAK: 40%
PNN Yaigojé Apaporis: 0%
PNN Amacayacu: 0%
PNN Río Puré: 0%
PNN La Paya: 0%</t>
  </si>
  <si>
    <t>PNN Churumbelos: mediante memorando 20231500001323 del 07 de julio de 2023, la OGR remite a la DTAM la revisión del PECDN del AP. Actualmente el documento se encuentra en revisión para los respectivos ajustes por parte del área protegida
Anexo 1_Memorando 20231500001323 emitido por OGR a DTAM
https://drive.google.com/drive/u/3/folders/18cLOlfEqdCQQqPYAB7sKipaS0-eMzieS
SF PM Orito: El área protegida avanza en la implementación del PECDNS y da cuenta con el Informe semestral de implementación del PECDNS del 2023.
Anexo 3_Inf_Semest_Implementación_PECDNS_2023.
https://drive.google.com/drive/u/0/folders/1rdmhkKCZPmQ1jSPBJUpAhGMWISOmeF0B.
PNN Alto Fragua: Mediante memorando 20235160000863 del 01/08/2023 se remite a la DTAM informe de implementación del PECDNS para su respectivo procedimiento. (Anexo 2 Orfeo_ PECNDS y  (Anexo_3_ Informe implementacicon PECNDS).
https://drive.google.com/drive/u/0/folders/1rkP6MuNW1DhD97TvJ9rcrF4r_VHB6Wy0
PNN Cahuinarí: el área protegida avanza en la implementación del PECDNS y da cuenta con el imforme de implementación. Anexo 1 INFORME_02_TRIM_RIESGOS_NATURALES_2023.
https://drive.google.com/drive/u/0/folders/1wI5scsPDSHmlrI79Hg6uaM1OloaBIXjF
PNN Chiribiquete: El área protegida avanza en los ajustes solicitados de acuerdo a las observaciones remitidas por la OGR
(no se adjuntan evidencias)
RNN Puinawai: La reserva se encuentra generando el documento PECDNS a través del profeisonal contratado. Anexo 1 AvancePECDN RNN Puinawai.
RNN NUKAK: El área protegida avanza en la implementación del PECDNS y da cuenta con el Informe de implementación del PECDNS 1er semestre del 2023.
Anexo 3 Informe implementación PECDNS  primer semestre 2023.
https://drive.google.com/drive/u/0/folders/1FDpOQ_9Db7WiLXKZO15yXVXyoofx8lg-
PNN Yaigojé Apaporis: Se envía correo  a la DTAM sobre el estado de avance consolidación documento PECDNS, se prioriza comisión en Bogotá profesional PNN YAP, para que reúna con la DTAM y el nivel central y se pueda lograr consolidación y aprobación del documento. Anexo 1 Acta trabajo  PNN YAP 19-30-07- 2023, Anexo 2 Correo PNN YAP - envio solicitid comision extemporanea, Anexo 3 Correo PNN YAP: Invitacion reunion orinetaciones consolidacion PEDNS PNN YAP.
https://drive.google.com/drive/u/0/folders/14uPIBWnH-D60p1RqJcJ5JCBhx62B24fJ
PNN Amacayacu: 
PNN Río Puré: Se realizarán las actividades para el tercer cuatrimestre. no se adjuntan evidencias.
PNN La Paya: Documento en ajustes. No se adjuntan evidencias</t>
  </si>
  <si>
    <t>PNN Churumbelos: 0%
SF PM Orito: 40%
PNN Alto Fragua: 20%
PNN Cahuinarí: 20%
PNN Chiribiquete: 0% 
RNN Puinawai: 0%
RNN NUKAK: 20%
PNN Yaigojé Apaporis: 0%
PNN Amacayacu: 0%
PNN Río Puré: 0%
PNN La Paya: 0%</t>
  </si>
  <si>
    <t>DTAN: Las Areas Protegidas de la Direccion Territorial Andes Nororientales tiene aprobados PECDNS  en la actualidad. Se reaiizo socializacion  a municipios y departamentos del Plan de emergencias y contingencias por las Aeas  Protegidas: PNN Catatumbo, PNN Estoraques, PNN Tama.   PNN Pisba  socializo con los municipios, no ha realizado socialización a la gobernación del departamento.  Para el segundo cuatrimestre no presentan avance porcentual de esta actividad las AP :PNN Cocuy, SFF Guanenta, SFF Iguaque y PNN Yariguies. Anexos: PNN Catumbo- Accion 1 :  ( 5 archivos pdf ) PNN Estoraques ( 4 archivos en PDF) PNN PIsba ( 5 archivos en PDF) PNN Tama ( 8 archivos en PDF)  Enlace al drive para verificar accion 1: https://drive.google.com/drive/folders/1A_6R-MIhFF5lxOYGS2qj_3VpMVTNR5sw?usp=sharing</t>
  </si>
  <si>
    <t>DTAN: En el segundo cuatriemtre de 2023 las areas Protegidas de la DTAN realizaron la socialización al personal del Area Proteida a excepción de:  SFF Guaneneta, SFF Iguaque, PNN Yariguies.Se adjunta carpeta de cada area protegida con las lista de asistencia de socializacion PECDNS identificada en una carpeta de nombre ACCION 2: Anexos:  PNN Cocuy accion 2 ( 2 archivos en PDF).- PNN Catatumbo- accion 2 ( 1 archivo en PDF).- PNN Estoraques Accion 2 ( 1 archivos en PDF).- PNN Tama Accion 2 ( 1 archivos en PDF).-   PNN PIsba Accion 2  ( 1 archivos en PDF).  Enlace al drive para verificar accion 2: https://drive.google.com/drive/folders/1A_6R-MIhFF5lxOYGS2qj_3VpMVTNR5sw?usp=sharing</t>
  </si>
  <si>
    <t>DTAN: laS Areas Protegidas de la Direccion Territorial Andes Nororientales documentaron en avance en el PECDNS  conforme a las actividades realizadas . En el Drive se encuentra cada una de las AP de la DTAN y contiene carpeta identificada como ACCION 3. la carpeta contiene el informe de implementacion de todas las AP de la DTAN. Anexos enlace al DRIVE accion 3: https://drive.google.com/drive/folders/1A_6R-MIhFF5lxOYGS2qj_3VpMVTNR5sw?usp=sharing</t>
  </si>
  <si>
    <t>PNN CATATUMBO BARI 20%
PNN COCUY 0%
AUN ESTORAQUES 20%
SFF GUANENTA ALTO RIO FONCE 0%
SFF IGUAQUE 0%
PNN PISBA 15%
PNN SERRANIA YARIGUIES 0%
PNN TAMA 20%</t>
  </si>
  <si>
    <t>PNN CATATUMBO BARI 40%
PNN COCUY 40%
AUN ESTORAQUES 40%
SFF GUANENTA ALTO RIO FONCE 0%
SFF IGUAQUE 0%
PNN PISBA 40%
PNN SERRANIA YARIGUIES 0%
PNN TAMA 40%</t>
  </si>
  <si>
    <t>PNN CATATUMBO BARI 40%
PNN COCUY 40%
AUN ESTORAQUES 40%
SFF GUANENTA ALTO RIO FONCE 40%
SFF IGUAQUE 40%
PNN PISBA 40%
PNN SERRANIA YARIGUIES 40%
PNN TAMA 40%</t>
  </si>
  <si>
    <t>PNN SIERRA DE LA MACARENA: Se han venido realizando las  socializaciones ante los CMGR, para este reporte se entrega evidencia del municipio de Puerto Rico, (Anexo 1. Acta 02 CGRM Pto Rico_18_05_2023); adicionalmente se ha gestionado espacios en las alcaldias de Vistahermosa y San Juan de Arama, se presentan evidencias (Anexo 2. Radicado_Alclad_Visherm_10_05_2023 y Anexo 3.  Ofic Radicad_Alcald_ San Juan_8_06_23).
PNN CHINGAZA: El Plan de Emergencias y Contingencias aprobado el 06 diciembre de 2021 se socializó en el año 2022 con las instancias territoriales del SNGRD. En este cuatrimestre se adelanta la actualización del plan, razón por la cual se planea la nueva socialización una vez esté aprobado por la OGR. Se presenta evidencia del avance realizado en el periodo reportado para la actualización.  Anexo1. Acta_analisisriesgosnaturales
PNN TINIGUA: Tinigua: Teniendo en cuenta que el PECDN se encuentra en actualización, el AP adelantó espacios de seguimiento a la actualización del mismo, y se espera socializar ante entidades una vez el documento sea aprobado por ORG.
PNN SUMAPAZ: El equipo del Parque solicitó en la sesión ordinaria del mes de junio del Consejo Local de Gestión del Riesgo y Cambio Climatico -CLGRCC- de la localidad 20 de Sumapaz (Sector Bogotá) incluir en la agenda del mes septiembre la socialización del Plan de Emergencias y Contingencias del área protegida. (Anexo 1).  AsÍ mismo se solicitó en la sesión ordinaria del mes de Junio del Comite Interinstitucional de Educación Ambiental de Cabrera (Sector Cundinamarca), un espacio para la socialización del Plan de Emergencias y Contingencias del área protegida, asi como la actualización de las bases de datos de los respondientes en caso de una eventualidad.  (Anexo 2).  Evidencias:  Anexo1. Acta_CLGRCC_mayjun23, Anexo2.Acta_CIDEA_Cabrera_Socializ
DNMI CINARUCO: Se remitieron oficios a los coordinadores de los comités locales de gestión del riesgo de los municipios de Cravo Norte y Arauca, solicitando un espacio para realizar la socialización del plan de emergencias y contingencias del AP, sin embargo a la fecha no se tiene respuesta por parte del comité de  Cravo Norte, mientras que el comité del municipio de Arauca  indico que revisaran agenda para proponer posible fecha una vez se supere la emergencia por inundaciones que enfrenta el municipio (Oficios_socializacion_PECDS_municipios)
PNN EL TUPARRO: No presentó reporte
PNN CORDILLERA DE LOS PICACHOS: No presentó reporte</t>
  </si>
  <si>
    <t>MACARENA 13,33%
CHINGAZA13,33%
TINIGUA 13,33%
SUMAPAZ 13,33%
CINARUCO 13,33%
TUPARRO  6,6%
PICACHOS 6,6%</t>
  </si>
  <si>
    <t xml:space="preserve">PNN SIERRA DE LA MACARENA: Para este reporte no se realizaron socializaciones al equipo del AP ya que se realizo una en el mes de marzo, sin embargo a medida que se esta haciendo la implementacion del PECDN se realizara una retroalimentaciòn de los ultimos eventros presentados casos movimientos de tierras, inundaciones etc, para el mes de septiembre.
PNN CHINGAZA: En el cuatrimestre se realizaron tres socializaciones del Plan de Emergencias y Contingencias de Desastres Naturales y Socionaturales al personal presente en las sedes de Monterredondo y Siecha y una realizada de manera virtual.  Ver anexos: 
Anexo2. Acta_socializacionpecdns_10052023
Anexo3. Acta_socializacionpecdns_16052023
Anexo4. Acta_socialziacionpecdns_21062023
PNN TINIGUA: durante el periodo de reporte, se realizaron espacios de socialización del PECDNS y seguimiento a la actualización, tanto con los encargados del proceso en el AP como con la líder temática de la DTOR.
1. Acta_Revi_Plan
2. Acta_Segui_Act_Plan
3. Acta_Segui_Act_Plan-DTOR
PNN SUMAPAZ: Se realizo la Socialización virtual del Plan de Emergencias y Contingencias por desastres Naturales y socionaturales al equipo del PNN Sumapaz, con el objetivo de dar a conocer el Plan al personal nuevo y retroalimentar los conocimientos del equipo colaborador antiguo. De igual forma, se identificarón los elementos del Plan que se deben actualizar de manera prioritaria y para la actualización bianual reglamentaria, así como, las acciones de prevención y articulación que se deben adelantar durante el segundo semestre, teniendo en cuenta la alerta de fenómeno del niño.  Evidencias: Anexo3.Lista-asist-Social-PECDNS-psum, Anexo4.Presentación_Sociali_PECDNS
DNMI CINARUCO: Se realizó socialización del plan de Emergencias y contingencias con el equipo del área protegida el dia 23 de junio del 2023 (AM_socialización_Equipo_PECDS). 
PNN EL TUPARRO: Se realizó socialización del PECDN al equipo de trabajo del área protegida. Anexo: Acta_PEC
PNN CORDILLERA DE LOS PICACHOS: No presentó reporte
</t>
  </si>
  <si>
    <t>MACARENA 26,66%
CHINGAZA 26,66%
TINIGUA  26,66%%
SUMAPAZ  26,66%%
CINARUCO  26,66%%
TUPARRO 26,66%%
PICACHOS 13,33%</t>
  </si>
  <si>
    <t>PNN SIERRA DE LA MACARENA: El PNN Sierra de la Macarena realizó las actividades proyectadas en el Plan de Emergencia y Contingencia de desastres naturales, consolidado en el segundo informe semestral. Anexo 4. Infor_imple_PECDNS_pSMac_Isem. 
PNN CHINGAZA: El seguimiento PEI-PAA realizado en el mes de junio se presentó informe de implementación de PECDNS con las evidencias conforme al cronograma para revisión de la DTOR y NC. Se presenta informe de implementación del Plan de Emergencias y Contingencias de Desastres Naturales y Socionaturales y sus anexos. Ver anexos: Anexo5.Informe_Implentacionpecdns y sus anexos.
PNN TINIGUA: Tinigua: En el marco del reporte PAA, se entregó un informe de avance en  la implementación del PECDNS el cual fue reportado por el AP a la DTOR.
4. Informe_Avanc_Imple_PECDNS
5. Correo_Aprob_Infor_DTOR
PNN SUMAPAZ: Dentro del proceso de Implementación del Plan de Emergencias, en las medidas preventivas se avanzó en la media de Articulación con el Consejo  municipal de Gestión del  riesgo de los municipios con influencia en el parque y la localidad 20 de Bogotá, donde el PNN Sumapaz participo activamente en las sesiones ordinarias del Consejo Local de Gestión del Riesgo y Cambio Climático -CLGRCC-de la Localidad 20 de Sumapaz de los mes de mayo y junio (Anexo 5). También se realizó la gestión del espació de Socialización del PECDNS del AP en la sesión ordinaria del CIDEA de Cabrera en el mes de junio (Anexo 6). De la misma manera en la medida de Capacitación y entrenamiento para grupos de trabajo, se realizó socialización del PECDNS al equipo del PNN Sumapaz, con el objetivo de dar a conocer el Plan al personal nuevo y retroalimentar los conocimientos del equipo colaborador antiguo, y se trataron entre otros los siguientes puntos, Análisis del riesgo para el PNNS (amenazas, nivel de vulnerabilidad y nivel de riesgo), Medidas de prevención y mitigación por amenaza (Anexo7y8).  Evidencias: Anexo5. Acta_CLGRCC_mayjun23, Anexo6.Acta_CIDEA_Cabrera_Socializ, Anexo7.Lista-asist-Social-PECDNS-psum, Anexo8.Present_Sociali_PECDNS
DNMI CINARUCO: Se remitió informe de avance de la implementación del Plan de Emergencias y Contingencias. Como parte de la implementación del mismo  para el presente trimestre se incorporo la información asociada a los  espacios de educación ambiental sobre sistemas productivos y incendios forestales (Informe_implemen_PECDS)
PNN EL TUPARRO: Teniendo en cuenta el crnograma del año 2 del PECNDS del área protegida, se realizo el reporte de novedades dirario, solicitud de gestión para la adquisión de la señalización del área protegida, inspección a las cabañas e inspección a los botiquines de primeros auxilios   Anexo:Evi_PECDNS
PNN CORDILLERA DE LOS PICACHOS: durante el periodo de reporte se ejecutaron las actividades programadas en el PECDNS, como se detalla en el informe. Anexo 1 Infor_imple_PECDNS_pCPic_ISem</t>
  </si>
  <si>
    <t>MACARENA 26,66%
CHINGAZA 26,66%
TINIGUA  26,66%%
SUMAPAZ  26,66%%
CINARUCO  26,66%%
TUPARRO 26,66%%
PICACHOS 26,66%</t>
  </si>
  <si>
    <t>PNN S. MACARENA: 31/07/2023.
PNN EL TUPARRO:  31/07/2023.
DNMI CINARUCO: 31/07/2023.
PNN TINIGUA:  31/07/2023.
PNN SUMAPAZ:  31/07/2023.
PNN CHINGAZA:  31/07/2023.
PNN PICACHOS:  31/07/2023.</t>
  </si>
  <si>
    <t>PNN Farallones de Cali: 10%
PNN Gorgona: 0%
PNN Utría: 0%
PNN Katios: 10%
PNN Munchique: 0%
PNN Sanquianga: 0%
PNN Uramba: 0%
SFF Malpelo: 10%</t>
  </si>
  <si>
    <t>PNN Farallones de Cali: 26.66%
PNN Gorgona: 0%
PNN Utría: 0%
PNN Katios: 26.66%
PNN Munchique: 26.66%
PNN Sanquianga: 0%
PNN Uramba: 26.66%
SFF Malpelo: 0%</t>
  </si>
  <si>
    <t>PNN FARALLONES DE CALI: El documento PEC en el área protegida, fue actualidado el año pasado.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Memorando 20237500010783
PNN LOS KATIOS: el documento PECDN fue actualidado el año pasado. Evidencia:Informe de implemenacion PECDS PNNK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MALAGA:Se realiza las modificaciones, solicitadas desde la OGR y se recibe la retroalimentación, se está a la espera de una reunión para explicar que el PNN UBM se encuentra en un Área Marítima, se adelantó un ejercicio para la proyección de uno de los puntos mas altos en el CCCN DE Juanchaco, que se realiza en articulación con la Universidad de Cundinamarca y  se deja la metodología aprendida en la Dirección territorial con el profesional Evidencia: 1.Proceso_PECDNS_Orfeo, 2.PECRN_PNN_UBM280323, 3.TABLA DE ATRIBUTOS UNIDADES CARTOGRÁFICAS DE SUELOS_pURA2023
4.Comisión PNN Bahía Málaga - mayo 2023, 5.Comisión Uramba Bahía Málaga_AcompañamientoUniversidadCundinamarca, 6.Correo_documento PECRN del Parque Nacional Natural Uramba Bahía Málaga para revisión, 7.CorreoSocialización_ propuestas_zonas_evacuación_caso_Tsunami_comunidadJuanchaco_, 8.Correo_solicitudacompañamientoUniversidad, 8.1Jose Alejandro Perdomo_Solcitud_acompañamiento, 9.Correo_Solicitud_Comisión_Extraordinaria_José AlejandroPerdomoUrrea, 10.Correo_Solicitud_informes_implementación_PECDNS en el AP, 11.SolicitudespaciorevisiónPECDNS_PNNUrambaBahiaMalaga
SFF ISLA MALPELO: el documento PECNDS se encuentra aprobado; sin embargo en este trimestre no se ha realizado la socialización Evidencia: Informe PECDNSN 2do Semestre 2023.pdf
https://drive.google.com/drive/folders/1IWm9bzMSVPGmj1nQNheOcFN9oIFLdakJ</t>
  </si>
  <si>
    <t>PNN Farallones de Cali: Se adjunta los informes realizados por el AP. Evidencia: informes de implementacion 2022, informes de implementacion 2021 
PNN Gorgona: el documento se encuentra en proceso de actualización
PNN Utría: el documento se encuentra en proceso de actualización
PNN Los Katios: el AP, ha venido realizando las acciones contempladas en el cronograma de actividades del PECDN. Evidencias: MEMORIA REUNION  CMGRD DE RIOSUCIO 23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Se realiza las modificaciones, solicitadas desde la OGR y se recibe la retroalimentación, se está a la espera de una reunión para explicar que el PNN UBM se encuentra en un Área Marítima, se adelantó un ejercicio para la proyección de uno de los puntos mas altos en el CCCN DE Juanchaco, que se realiza en articulación con la Universidad de Cundinamarca y  se deja la metodología aprendida en la Dirección territorial con el profesional Evidencia: 1.Proceso_PECDNS_Orfeo, 2.PECRN_PNN_UBM280323, 3.TABLA DE ATRIBUTOS UNIDADES CARTOGRÁFICAS DE SUELOS_pURA2023
4.Comisión PNN Bahía Málaga - mayo 2023, 5.Comisión Uramba Bahía Málaga_AcompañamientoUniversidadCundinamarca, 6.Correo_documento PECRN del Parque Nacional Natural Uramba Bahía Málaga para revisión, 7.CorreoSocialización_ propuestas_zonas_evacuación_caso_Tsunami_comunidadJuanchaco_, 8.Correo_solicitudacompañamientoUniversidad, 8.1Jose Alejandro Perdomo_Solcitud_acompañamiento, 9.Correo_Solicitud_Comisión_Extraordinaria_José AlejandroPerdomoUrrea, 10.Correo_Solicitud_informes_implementación_PECDNS en el AP, 11.SolicitudespaciorevisiónPECDNS_PNNUrambaBahiaMalaga
SFF Malpelo: Se realizó el primer informe trimestre del Plan de emergencias y contingencias. Evidencia: Anexo_2023-01 Informe PECDNSN.pdf
https://drive.google.com/drive/folders/1IWm9bzMSVPGmj1nQNheOcFN9oIFLdakJ</t>
  </si>
  <si>
    <t xml:space="preserve">SFF ACANDÍ:  Durante el segundo cuatrimestre desde el área protegida se actualizo el documento Plan de Emergencia y Contingencia por Desastres Naturales del área protegida, y fue enviado al par técnico de la DTCA para su revisión y aprobación, se esta a la espera del visto bueno por parte de la ORG. Por otro lado, no ha sido posible socializar con la alcaldía municipal el documento, debido a que no se ha generado el espacio con los mismo, se espera que este se pueda dar en el transcurso del tercer cuatrimestre.
SFF LOS COLORADOS: El Comité de Gestión de Riesgo Municipal de San Juan Nepomuceno no ha reactivado sus sesiones de debate frente a temas de orden Público y natural, ante lo cual, desde el área protegida, para el tercer trimestre 2023, se convocará un espacio de socialización interno en el que se convocaran a las entidades competentes a fin de lograr la socialización del PECDNS.
PNN CRSB: El área esta en proceso de actualización del  Plan de Emergencia y Contingencias para Desastres Naturales
PNN PARAMILLO: El Plan de emergencias y contingencias por desastres naturales del PNN Paramillo se encuentra en proceso de actualización, por lo que aún no se puede socializar dicho Plan hasta tanto no sea actualizado y aprobado. No se tienen evidencias. 
PNN SNSM: Sin información.
PNN CMH: A la fecha el plan de emergencias y contingencias por desastres naturales del Santuario se encuentran en actualización, razón por la cual, de acuerdo al procedimiento establecido por Nivel Central, no se realizará socialización hasta tanto no se actualice.
PNN de Macuira: Sin información.
PNN OPMBL: La ultima socialización del PECDNS fue realizada al CMGRD via correo electronico,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
</t>
  </si>
  <si>
    <t xml:space="preserve">SFF ACANDÍ: 0%
SFF LOS COLORADOS: 66%
PNN CRSB: 66%
PNN PARAMILLO:66%
PNN SNSM: 66%
SFF CMH: 66%
PNN CP: 66%
PNN MACUIRA: 66%
PNN OPMBL: 66%
RN CB: 0%
SFF CGSM: 66%
PNN CRSB: 66%
PNN TAYRONA: 66%
SFF LOS FLAMENCOS: 66%
PNN BPK: 66%
</t>
  </si>
  <si>
    <t>SFF ACANDÍ: Durante el cuatrimestre se realizó socializó al equipo técnico del área protegida el Plan de Emergencia y Contingencia por Desastres Naturales, al equipo técnico del SFAPP, con el fin dar a conocer dicho documento y generar insumos para su actualización.  Anexo 4: Listado de asistencia.
SFF LOS COLORADOS: El Plan de Emergencia y Contingencias para Desastres Naturales del SFF Los Colorados, fue socializado al equipo del área protegida el día 22 de febrero de 2023, dando cumplimiento a lo establecido en el procedimiento, la evidencia se presentó en el primer reporte cuatrimestral.
PNN CRSB: El área esta en proceso de actualización del  Plan de Emergencia y Contingencias para Desastres Naturales
PNN PARAMILLO: El Plan de emergencias y contingencias por desastres naturales del PNN Paramillo se encuentra en proceso de actualización, por lo que aún no se puede socializar dicho Plan hasta tanto no sea actualizado y aprobado. No se tienen evidencias.
PNN SNSM: El AP realizó una jornada de socialización y ajustes del PLECDS en jornada híbirda realizada el 10 de julio de 2023. También, se realizó espacio de trabajo del AP para articular las acciones del Plan a las acciones de cumplimiento de la Setencia T-606 de 2015, en el marco del proceso de restauración del Ap y en atención al fenómeno del niño.  evidencias en:  https://drive.google.com/drive/u/1/folders/1nEWfB43AxbqCF_rrhQvAfcFvZwc3oXJF
PNN CMH: A la fecha el plan de emergencias y contingencias por desastres naturales del Santuario se encuentran en actualización, razón por la cual, de acuerdo al procedimiento establecido por Nivel Central, no se realizará socialización hasta tanto no se actualice.
PNN MACUIRA: El Plan de Emergencias y Contingencias por Desastres Naturales e Incendios Forestales de Macuira, se encuentra para actualización por lo cual el Area protegida iniciara los procesos pertinenetes para su actualizacion. Es importante resaltar que el AP implementará acciones en el evento que ocurra algún desastre natural, siguiendo los protocolos de la UNGR y anteriores del PLECDN.  El documento se entregará en tercer cuatrimestre al nivel de decisión correspondiente.
PNN OPMBL: En el 2022 fue realizada la socializacion del documento, sin embargo, debido a cambio en el personal sera nuevamente programada una socializacion.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t>
  </si>
  <si>
    <t xml:space="preserve">SFF ACANDÍ: 66%
SFF LOS COLORADOS: 66%
PNN CRSB: 66%
PNN PARAMILLO:66%
PNN SNSM: 66%
SFF CMH: 66%
PNN CP: 66%
PNN MACUIRA: 66%
PNN OPMBL: 66%
RN CB: 0%
SFF CGSM: 66%
PNN CRSB: 66%
PNN TAYRONA: 66%
SFF LOS FLAMENCOS: 66%
PNN BPK: 66%
</t>
  </si>
  <si>
    <t xml:space="preserve">SFF ACANDÍ: Desde el área protegida SFAPP se remitió a la DTCA informe de implementación del PECDNSN, en el cual se relacionan las actividades que se encuentran en implementaran en el segundo cuatrimestre de la vigencia 2023, las cuales están contempladas en el cronograma del Plan de Emergencia y Contingencia de Desastres Naturales del Santuario. Anexo 5: Informe de Avance Implementación PECDNSN del SF APP 2023.
SFF LOS COLORADOS: En el segundo trimestre se adelantaron diferentes acciones propuestas en el cronograma de acuerdo a los dos años de implementación establecidos para el PECDNS, el cual fue aprobado mediante memorando 20231500000023 del 2 de enero de 2023. A l respecto, se generó el respectivo informe de avances (Anexo 1. Informe_PECDNS-II Trimestre 2023) y se remitió a la DTCA mediante correo electrónico del 22 de junio (Anexo 2. Correo reporte PAA y remisión informe PECDNS).
PNN CRSB: El área esta en proceso de actualización del  Plan de Emergencia y Contingencias para Desastres Naturales
PNN PARAMILLO: El Plan de emergencias y contingencias por desastres naturales del PNN Paramillo se encuentra en proceso de actualización, por lo que aún no pueden implementarse las acciones contenidas en dicho plan. No se tienen evidencias.
PNN SNSM: En el AP no se han presentado eventos, por lo cual, no ha sido necesario activar el Plan
PNN CMH: El 27 de junio mediante correo electrónico, se envía al técnico encargado del tema de Riesgos en la DTCA, el informe de implementación del Plan de Emergencias y Contingencias del Santuario, en sus dos años de vigencia (enero 2021-enero 2023).
Anexo 1_e-mail_envío_Informe Implementación PLEC_27062023.
Anexo 2_Informe_Implementación_PLEC-SFFCMH-Ene.2021-Ene.2023.
PNN de Macuira: Durante el segundo cuatrimestre no se reportan situaciones que requieran activar Plan de Emergencias y contingencias por desastres naturales o incendios forestales para coordinar su atención oportuna con las instancias competentes.
PNN OPMBL: Se han adelantado acciones y se cuentan con evidencias, sin embargo, aun no se han plasmado en un documento para ser presentados a los diferentes niveles.
RNC BEATA: En proceso de estructuración de la AP, por lo tanto, aún no genera reportes.
SFF CGSM: De acuerdo con los lineamientos el Santuario NO debe reportar su implementación, debido a que para esta vigencia se tiene proyectado actualizar dicho plan de acuerdo al procedimiento AAMB_PR_06 GESTION DE RIESGO NATURALES. El plan venció el 24/dici/2022.
PNN CRSB: El área esta en proceso de actualización del  Plan de Emergencia y Contingencias para Desastres Naturales
PNN TAYRONA: Sin información.
SFF LOS FLAMENCOS: Sin información.
PNN BPK: Sin información.
</t>
  </si>
  <si>
    <r>
      <t>1.</t>
    </r>
    <r>
      <rPr>
        <b/>
        <sz val="10"/>
        <color theme="1"/>
        <rFont val="Arial Narrow"/>
        <family val="2"/>
      </rPr>
      <t>PNN Complejo volcánico Doña Juana:</t>
    </r>
    <r>
      <rPr>
        <sz val="10"/>
        <color theme="1"/>
        <rFont val="Arial Narrow"/>
        <family val="2"/>
      </rPr>
      <t xml:space="preserve">  No se programó para este periodo socialización  ante los entes territoriales. Evidencia: N/A
2.</t>
    </r>
    <r>
      <rPr>
        <b/>
        <sz val="10"/>
        <color theme="1"/>
        <rFont val="Arial Narrow"/>
        <family val="2"/>
      </rPr>
      <t>PNN Cueva De Los Guacharos:</t>
    </r>
    <r>
      <rPr>
        <sz val="10"/>
        <color theme="1"/>
        <rFont val="Arial Narrow"/>
        <family val="2"/>
      </rPr>
      <t xml:space="preserve"> El PNN Cueva de los Guácharos, viene implementadon el PECDSN, del cual presenta el informe correspondienteI,donde se definieron actividades puntuales para ejecutar en el tiempopara realizar una adecuada ejecución de este plan.
3.</t>
    </r>
    <r>
      <rPr>
        <b/>
        <sz val="10"/>
        <color theme="1"/>
        <rFont val="Arial Narrow"/>
        <family val="2"/>
      </rPr>
      <t xml:space="preserve">PNN Las Hermosas: </t>
    </r>
    <r>
      <rPr>
        <sz val="10"/>
        <color theme="1"/>
        <rFont val="Arial Narrow"/>
        <family val="2"/>
      </rPr>
      <t>Se enviaron alertas de estado climatologico diario, a las diferentes entidades en el territorio, asi mismo se participo en dos (2) consejos municipales de gestión de riesgo. Evidencias: "INFORME_GR_PAA__II_TRIMESTRE_2023_AJU"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xml:space="preserve"> El Servicio Geológico Colombiano expide el 30 de marzo de 2023 un boletín extraordinario en el que  reporta el incremento de la la actividad del Volcán Nevado del Ruíz (pasando de nivel amarillo a naranja),  lo que conlleva en principio a la expedición por Parques Nacionales Naturales de Colombia de la Resolución 068 del 31 de marzo del 2023  “Por medio de la cual se ordena el cierre total y en consecuencia se prohlbe el ingreso de visitantes y la prestacion de servicios ecoturisticos en el Parque Nacional Natural Los Nevados”.
En segundo lugar,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A través de memorando No. 20236200002843 se remite desde el área protegida los Ajustes Plan de Emergencias y Contingencias y se recibe el memorando No.20231500001433 de Aprobación Plan de Emergencias y Contingencias por Desastres Naturales y Socio naturales del Parque Nacional Natural Los Nevados.
Seguidamente se proyecta iniciar en el mes de agosto los espacios de socialización del plan de emergencias ajustado con los Consejos Municipales y Departamentales de Gestión del Riesgo de los 11 municipios y 4 departamentos con jurisdicción en el PNN Los Nevados.
</t>
    </r>
    <r>
      <rPr>
        <b/>
        <sz val="10"/>
        <color theme="1"/>
        <rFont val="Arial Narrow"/>
        <family val="2"/>
      </rPr>
      <t>Evidencias:</t>
    </r>
    <r>
      <rPr>
        <sz val="10"/>
        <color theme="1"/>
        <rFont val="Arial Narrow"/>
        <family val="2"/>
      </rPr>
      <t xml:space="preserve"> Memorandos ajustes plan de emergencias PNN Los Nevados.
Actualización Plan Emergencias PNN Los Nevados
6.</t>
    </r>
    <r>
      <rPr>
        <b/>
        <sz val="10"/>
        <color theme="1"/>
        <rFont val="Arial Narrow"/>
        <family val="2"/>
      </rPr>
      <t>PNN Nevado Del Huila</t>
    </r>
    <r>
      <rPr>
        <sz val="10"/>
        <color theme="1"/>
        <rFont val="Arial Narrow"/>
        <family val="2"/>
      </rPr>
      <t>: Durante el comité de Gestión del Riesgo del Municipio de Íquira, realizado el 28 de julio de 2023, fue socializado el Plan de Emergencias y Contingencias por Desastres Naturales y Socionaturales del PNN Nevado del Huila
Evidencia: Asistencia Socialización Plan de emergencias NHU CMGR Iquira 28_07_2023
7.</t>
    </r>
    <r>
      <rPr>
        <b/>
        <sz val="10"/>
        <color theme="1"/>
        <rFont val="Arial Narrow"/>
        <family val="2"/>
      </rPr>
      <t>PNN Puracé</t>
    </r>
    <r>
      <rPr>
        <sz val="10"/>
        <color theme="1"/>
        <rFont val="Arial Narrow"/>
        <family val="2"/>
      </rPr>
      <t>:  No se programó para este periodo socialización ante los entes territoriales. Evidencia: N/A
8.</t>
    </r>
    <r>
      <rPr>
        <b/>
        <sz val="10"/>
        <color theme="1"/>
        <rFont val="Arial Narrow"/>
        <family val="2"/>
      </rPr>
      <t>PNN Selva De Florencia</t>
    </r>
    <r>
      <rPr>
        <sz val="10"/>
        <color theme="1"/>
        <rFont val="Arial Narrow"/>
        <family val="2"/>
      </rPr>
      <t>: El dia 19 de mayo se socializa ante el Comité Municipal de Gestión del Riesgo de Pensilvania el PEC del Parque (Acta 001 2023 CMGRD Pensilvania). Queda pendiente la socialización ante el CMGRD de Samaná.
9.</t>
    </r>
    <r>
      <rPr>
        <b/>
        <sz val="10"/>
        <color theme="1"/>
        <rFont val="Arial Narrow"/>
        <family val="2"/>
      </rPr>
      <t>PNN Tatamá</t>
    </r>
    <r>
      <rPr>
        <sz val="10"/>
        <color theme="1"/>
        <rFont val="Arial Narrow"/>
        <family val="2"/>
      </rPr>
      <t>: EL PNN Tatamá: realizó e informó la socialización en el anterior reporte de mapa de riesgos.
10.</t>
    </r>
    <r>
      <rPr>
        <b/>
        <sz val="10"/>
        <color theme="1"/>
        <rFont val="Arial Narrow"/>
        <family val="2"/>
      </rPr>
      <t>SFF Galeras</t>
    </r>
    <r>
      <rPr>
        <sz val="10"/>
        <color theme="1"/>
        <rFont val="Arial Narrow"/>
        <family val="2"/>
      </rPr>
      <t>: Durante este periodo no se realizaron socializaciones del PECNDS a las entidades
11.</t>
    </r>
    <r>
      <rPr>
        <b/>
        <sz val="10"/>
        <color theme="1"/>
        <rFont val="Arial Narrow"/>
        <family val="2"/>
      </rPr>
      <t>SFF Isla De La Corota</t>
    </r>
    <r>
      <rPr>
        <sz val="10"/>
        <color theme="1"/>
        <rFont val="Arial Narrow"/>
        <family val="2"/>
      </rPr>
      <t>: Actividad realizada el cuatrimestre pasado. Socializado PECDNS ante CMGRD.
12.</t>
    </r>
    <r>
      <rPr>
        <b/>
        <sz val="10"/>
        <color theme="1"/>
        <rFont val="Arial Narrow"/>
        <family val="2"/>
      </rPr>
      <t>SFF Otún Quimbaya:</t>
    </r>
    <r>
      <rPr>
        <sz val="10"/>
        <color theme="1"/>
        <rFont val="Arial Narrow"/>
        <family val="2"/>
      </rPr>
      <t xml:space="preserve">  Se programara para el segundo semestre socializacion a las entidades correspondientes
No se aporta evidencia</t>
    </r>
  </si>
  <si>
    <r>
      <t>1.PNN Complejo volcánico Doña Juana:0%</t>
    </r>
    <r>
      <rPr>
        <sz val="10"/>
        <color rgb="FFFF0000"/>
        <rFont val="Arial Narrow"/>
        <family val="2"/>
      </rPr>
      <t xml:space="preserve"> </t>
    </r>
    <r>
      <rPr>
        <sz val="10"/>
        <color rgb="FF000000"/>
        <rFont val="Arial Narrow"/>
        <family val="2"/>
      </rPr>
      <t xml:space="preserve">
 2.PNN Cueva De Los Guacharos: 67%
 3.PNN Las Hermosas: 16,66% 
 4.PNN Las Orquídeas: 0%
 5.PNN Los Nevados: 0%
 6.PNN Nevado Del Huila: 20%
 7.PNN Puracé: 6%
 8.PNN Selva De Florencia: 10%
 9.PNN Tatamá: 20% 
 10.SFF Galeras: 10%
 11.SFF Isla De La Corota: 20%
 12.SFF Otún Quimbaya: 0%</t>
    </r>
  </si>
  <si>
    <r>
      <t>1.</t>
    </r>
    <r>
      <rPr>
        <b/>
        <sz val="10"/>
        <color theme="1"/>
        <rFont val="Arial Narrow"/>
        <family val="2"/>
      </rPr>
      <t>PNN Complejo volcánico Doña Juana</t>
    </r>
    <r>
      <rPr>
        <sz val="10"/>
        <color theme="1"/>
        <rFont val="Arial Narrow"/>
        <family val="2"/>
      </rPr>
      <t>: La acción ya se umplió el cuatrimestre pasado.
2.</t>
    </r>
    <r>
      <rPr>
        <b/>
        <sz val="10"/>
        <color theme="1"/>
        <rFont val="Arial Narrow"/>
        <family val="2"/>
      </rPr>
      <t>PNN Cueva De Los Guacharos:</t>
    </r>
    <r>
      <rPr>
        <sz val="10"/>
        <color theme="1"/>
        <rFont val="Arial Narrow"/>
        <family val="2"/>
      </rPr>
      <t xml:space="preserve">   El plan de Emergencia y contingencia por desastres naturales se encuentra en ajustes finales para aprobación y actualización, una vez aprobado será socializado ante el equipo de trabajo. Evidencia: N/A
3.</t>
    </r>
    <r>
      <rPr>
        <b/>
        <sz val="10"/>
        <color theme="1"/>
        <rFont val="Arial Narrow"/>
        <family val="2"/>
      </rPr>
      <t xml:space="preserve">PNN Las Hermosas: </t>
    </r>
    <r>
      <rPr>
        <sz val="10"/>
        <color theme="1"/>
        <rFont val="Arial Narrow"/>
        <family val="2"/>
      </rPr>
      <t>Se socializo el PECDNS aprobado con todo el equipo del AP, actividad realizada el día 26 de junio de 2023        Evidencias: "ACTA_REUNION_SOCIALIZACION_PECDNS-JUN-2023" "LISTA_ASISTENCIA_SOCIALIZACION_PECDNS-JUN-2023"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Memorandos ajustes plan de emergencias PNN Los Nevados.
Actualización Plan Emergencias PNN Los Nevados  
6.</t>
    </r>
    <r>
      <rPr>
        <b/>
        <sz val="10"/>
        <color theme="1"/>
        <rFont val="Arial Narrow"/>
        <family val="2"/>
      </rPr>
      <t>PNN Nevado Del Huila</t>
    </r>
    <r>
      <rPr>
        <sz val="10"/>
        <color theme="1"/>
        <rFont val="Arial Narrow"/>
        <family val="2"/>
      </rPr>
      <t>: El Plan de Emergencias fue socializado con el nuevo profesioanl de Restauración Ecológica
Evidencia: Lista_Asistencia_Inducción_socialización_PRP_PEC_Profesional RE 28-07-2023
7.</t>
    </r>
    <r>
      <rPr>
        <b/>
        <sz val="10"/>
        <color theme="1"/>
        <rFont val="Arial Narrow"/>
        <family val="2"/>
      </rPr>
      <t>PNN Puracé</t>
    </r>
    <r>
      <rPr>
        <sz val="10"/>
        <color theme="1"/>
        <rFont val="Arial Narrow"/>
        <family val="2"/>
      </rPr>
      <t>: El documento PECDNS se encuentra en elaboración para ser aprobado por el nivel central debido a que su periodo culminó en marzo de 2023. Dicho documento se encuentra en este momento en la bùsqueda de base de datos actualizada de organismos de socorro y de emergencia y se procederá a enviar para revisión y aprobación.
8.</t>
    </r>
    <r>
      <rPr>
        <b/>
        <sz val="10"/>
        <color theme="1"/>
        <rFont val="Arial Narrow"/>
        <family val="2"/>
      </rPr>
      <t>PNN Selva De Florencia</t>
    </r>
    <r>
      <rPr>
        <sz val="10"/>
        <color theme="1"/>
        <rFont val="Arial Narrow"/>
        <family val="2"/>
      </rPr>
      <t>: La actividad de socialización de la actualización del PECDNS con el equipo de trabajo del Parque, se llevó a cabo el 30 de marzo en las instalaciones de la sede administrativa y operativa en Florencia, Samaná, donde participó un total de 17 integrantes del equipo y se abordaron los temas de Matriz de Análisis de Amenazas, Análisis de Vulnerabilidad, Análisis de Riesgo, Esquema Organizacional, Planes de Contingencia e Implementación. (Anexo Acta con listado de asistencia, Presentación).
9.</t>
    </r>
    <r>
      <rPr>
        <b/>
        <sz val="10"/>
        <color theme="1"/>
        <rFont val="Arial Narrow"/>
        <family val="2"/>
      </rPr>
      <t>PNN Tatamá</t>
    </r>
    <r>
      <rPr>
        <sz val="10"/>
        <color theme="1"/>
        <rFont val="Arial Narrow"/>
        <family val="2"/>
      </rPr>
      <t xml:space="preserve">: El PNN Tatamá realizó la socialización con el equipo de trabajo.
</t>
    </r>
    <r>
      <rPr>
        <b/>
        <sz val="10"/>
        <color theme="1"/>
        <rFont val="Arial Narrow"/>
        <family val="2"/>
      </rPr>
      <t>EVIDENCIA</t>
    </r>
    <r>
      <rPr>
        <sz val="10"/>
        <color theme="1"/>
        <rFont val="Arial Narrow"/>
        <family val="2"/>
      </rPr>
      <t>: GD_FO_02_LISTA_DE_ASISTENCIA
10.</t>
    </r>
    <r>
      <rPr>
        <b/>
        <sz val="10"/>
        <color theme="1"/>
        <rFont val="Arial Narrow"/>
        <family val="2"/>
      </rPr>
      <t>SFF Galeras:</t>
    </r>
    <r>
      <rPr>
        <sz val="10"/>
        <color theme="1"/>
        <rFont val="Arial Narrow"/>
        <family val="2"/>
      </rPr>
      <t xml:space="preserve"> La socializacion del plan al equipo detrabajo se cumplio en el reporte del I Cuatrimesstre.
11.</t>
    </r>
    <r>
      <rPr>
        <b/>
        <sz val="10"/>
        <color theme="1"/>
        <rFont val="Arial Narrow"/>
        <family val="2"/>
      </rPr>
      <t>SFF Isla De La Coro</t>
    </r>
    <r>
      <rPr>
        <sz val="10"/>
        <color theme="1"/>
        <rFont val="Arial Narrow"/>
        <family val="2"/>
      </rPr>
      <t xml:space="preserve">ta: Actividad realizada. Se llevó a cabo la socialización del PECDNS del SFIC al equipo de trabajo.
</t>
    </r>
    <r>
      <rPr>
        <b/>
        <sz val="10"/>
        <color theme="1"/>
        <rFont val="Arial Narrow"/>
        <family val="2"/>
      </rPr>
      <t>Anexo:</t>
    </r>
    <r>
      <rPr>
        <sz val="10"/>
        <color theme="1"/>
        <rFont val="Arial Narrow"/>
        <family val="2"/>
      </rPr>
      <t xml:space="preserve"> 1. Acta n° 3 Socialización PECDNS a Equipo_SFIC_14.06.23_O.K
12.</t>
    </r>
    <r>
      <rPr>
        <b/>
        <sz val="10"/>
        <color theme="1"/>
        <rFont val="Arial Narrow"/>
        <family val="2"/>
      </rPr>
      <t>SFF</t>
    </r>
    <r>
      <rPr>
        <sz val="10"/>
        <color theme="1"/>
        <rFont val="Arial Narrow"/>
        <family val="2"/>
      </rPr>
      <t xml:space="preserve"> </t>
    </r>
    <r>
      <rPr>
        <b/>
        <sz val="10"/>
        <color theme="1"/>
        <rFont val="Arial Narrow"/>
        <family val="2"/>
      </rPr>
      <t>Otún Quimbaya:</t>
    </r>
    <r>
      <rPr>
        <sz val="10"/>
        <color theme="1"/>
        <rFont val="Arial Narrow"/>
        <family val="2"/>
      </rPr>
      <t xml:space="preserve"> Se socializa el Plan de emergencias en reuniones de equipo realizadas en abril 13 y mayo 24, con énfasis en el seguimiento a condiciones climáticas y situación del volcán nevado del Ruiz. 
EVIDENCIA: 
Anexo 1, Acta Abril
Anexo 2: Acta Mayo</t>
    </r>
  </si>
  <si>
    <r>
      <t xml:space="preserve">1.PNN Complejo volcánico Doña Juana: 40%
 2.PNN Cueva De Los Guacharos: 0%
 3.PNN Las Hermosas: 13,33%
 4.PNN Las Orquídeas: 0%
</t>
    </r>
    <r>
      <rPr>
        <sz val="10"/>
        <color rgb="FFFF0000"/>
        <rFont val="Arial Narrow"/>
        <family val="2"/>
      </rPr>
      <t xml:space="preserve"> </t>
    </r>
    <r>
      <rPr>
        <sz val="10"/>
        <color rgb="FF000000"/>
        <rFont val="Arial Narrow"/>
        <family val="2"/>
      </rPr>
      <t>5.PNN Los Nevados: 13,33%
 6.PNN Nevado Del Huila: 40%
 7.PNN Puracé: 20%
 8.PNN Selva De Florencia: 40%
 9.PNN Tatamá: 40%
 10.SFF Galeras: 40% 
 11.SFF Isla De La Corota: 40%
 12.SFF Otún Quimbaya:13,33%</t>
    </r>
  </si>
  <si>
    <r>
      <t xml:space="preserve">1.PNN Complejo volcánico Doña Juana: 26,66%
 2.PNN Cueva De Los Guacharos: 26,66%
 3.PNN Las Hermosas: 26,66% 
 4.PNN Las Orquídeas: 13,33%
</t>
    </r>
    <r>
      <rPr>
        <sz val="10"/>
        <color rgb="FFFF0000"/>
        <rFont val="Arial Narrow"/>
        <family val="2"/>
      </rPr>
      <t xml:space="preserve"> </t>
    </r>
    <r>
      <rPr>
        <sz val="10"/>
        <color theme="1"/>
        <rFont val="Arial Narrow"/>
        <family val="2"/>
      </rPr>
      <t>5.PNN Los Nevados: 26,66%
 6.PNN Nevado Del Huila: 26,66%
 7.PNN Puracé: 26,66% 
 8.PNN Selva De Florencia: 66,66% 
 9.PNN Tatamá:  26,66% 
 10.SFF Galeras: 26,66%
 11.SFF Isla De La Corota:  26,66%
 12.SFF Otún Quimbaya: 26,66%</t>
    </r>
  </si>
  <si>
    <t>DTPA Evidencias riesgos de gestión: https://drive.google.com/drive/folders/1IWm9bzMSVPGmj1nQNheOcFN9oIFLdakJ
La DTPA, actualmente tiene vigentes los protocolos de Prevención Vigilancia y Control, los cuales fueron aprobados en vigencias anteriores, y se viene implementado a la fecha, efectuando los recorridos efectuados según lo estipula para cada AP:
PNN Farallones de Cali: el AP realizó el segundo informes de PVC. Evidencia: Segundo Informe de Prevención, Vigilancia y Control
PNN Gorgona: Se anexan los formatos de actividades de PVC, los cuales corresponden a los patrullajes ejecutados en segundo trimestre. En dichos formatos se diligenciaron presiones en los casos identificados. Evidencia: ANEXO 3. AAMB_FO_30_INFORME TRIMESTRAL DE ACCIONES DE PVC PNN GORGONA_2do_Trm
PNN Utría: El parque registra las presiones en los recorridos realizados y se plasma la información en los informes de PVC. Evidencia:Anexo_Segundo informe trimestral acumulativo con el registro de las presiones antrópicas registradas en el AP
PNN Katios: Para este segundo trimestre se reporta presiones antrópicas en los recorridos de PVC. Evidencia: AAMB_FO_30 Modelo de informe trimestral de acciones de prevención vigilancia y control en las áreas administradas por PNNC Katíos 
PNN Munchique: Por situaciones de orden público en el AP no se han retomado los recorridos de PVC
PNN Sanquianga: el AP remitio segundo informe trimestral Evidencia: Anexo_Segundo informe trimestral acumulativo con el registro de las presiones antrópicas registradas
PNN Uramba: Se está trabajando en la capacitación para manejo de gps, Smart y tener las embarcaciones para la operatividad. En la planeación se tiene proyectado que el tercer trimestre realizar 10 recorridos y en el tercer trimestre otros 10 recorridos. No se anexan evidencias.
SFF Malpelo: el AP realizó el segundo informe trimestral.  Evidencia: Anexo_Segundo informe trimestral acumulativo con el registro de las presiones antrópicas registradas en el AP (pesca ilegal)</t>
  </si>
  <si>
    <r>
      <rPr>
        <sz val="10"/>
        <rFont val="Arial Narrow"/>
        <family val="2"/>
      </rPr>
      <t xml:space="preserve">DTPA: El profesional encargado de PVc de la DTPA realizó la validación de los informes de PVC de indicador 22 del PAA para el segundo trimestre de 2023. Evidencia: PRINT PANTALLA PAA consolidado ind 22 DTPA </t>
    </r>
    <r>
      <rPr>
        <sz val="10"/>
        <color rgb="FF1155CC"/>
        <rFont val="Arial Narrow"/>
        <family val="2"/>
      </rPr>
      <t>https://drive.google.com/drive/folders/1CUYVTXNTq7sYYtQYrX56i1PJ8vzWNWnI?usp=sharing</t>
    </r>
  </si>
  <si>
    <t>OAP: 16/08/2023</t>
  </si>
  <si>
    <r>
      <rPr>
        <b/>
        <sz val="10"/>
        <rFont val="Arial Narrow"/>
        <family val="2"/>
      </rPr>
      <t xml:space="preserve">OAP: </t>
    </r>
    <r>
      <rPr>
        <sz val="10"/>
        <rFont val="Arial Narrow"/>
        <family val="2"/>
      </rPr>
      <t>16/08/2023</t>
    </r>
  </si>
  <si>
    <r>
      <rPr>
        <b/>
        <sz val="10"/>
        <rFont val="Arial Narrow"/>
        <family val="2"/>
      </rPr>
      <t>OAP</t>
    </r>
    <r>
      <rPr>
        <sz val="10"/>
        <rFont val="Arial Narrow"/>
        <family val="2"/>
      </rPr>
      <t>: 16/08/2023</t>
    </r>
  </si>
  <si>
    <t>3 - 4 - 31</t>
  </si>
  <si>
    <t>OAP: X</t>
  </si>
  <si>
    <t>No se identificaron falencias en los reportes, por lo cual no se generon alertas</t>
  </si>
  <si>
    <t>No se genero ni se identificó contratación de prestación de servicios como enlace de planeación.</t>
  </si>
  <si>
    <r>
      <rPr>
        <b/>
        <sz val="11"/>
        <rFont val="Arial Narrow"/>
        <family val="2"/>
      </rPr>
      <t>OAP:</t>
    </r>
    <r>
      <rPr>
        <sz val="11"/>
        <rFont val="Arial Narrow"/>
        <family val="2"/>
      </rPr>
      <t xml:space="preserve"> 16/08/2023</t>
    </r>
  </si>
  <si>
    <r>
      <rPr>
        <b/>
        <sz val="11"/>
        <color theme="1"/>
        <rFont val="Arial Narrow"/>
        <family val="2"/>
      </rPr>
      <t>OAP:</t>
    </r>
    <r>
      <rPr>
        <sz val="11"/>
        <color theme="1"/>
        <rFont val="Arial Narrow"/>
        <family val="2"/>
      </rPr>
      <t xml:space="preserve"> 66,66%</t>
    </r>
  </si>
  <si>
    <r>
      <rPr>
        <b/>
        <sz val="12"/>
        <color rgb="FF000000"/>
        <rFont val="Arial Narrow"/>
        <family val="2"/>
      </rPr>
      <t>OAP</t>
    </r>
    <r>
      <rPr>
        <sz val="12"/>
        <color rgb="FF000000"/>
        <rFont val="Arial Narrow"/>
        <family val="2"/>
      </rPr>
      <t>: 17/08/2023</t>
    </r>
  </si>
  <si>
    <r>
      <rPr>
        <b/>
        <sz val="12"/>
        <color rgb="FF000000"/>
        <rFont val="Arial Narrow"/>
        <family val="2"/>
      </rPr>
      <t>OAP</t>
    </r>
    <r>
      <rPr>
        <sz val="12"/>
        <color rgb="FF000000"/>
        <rFont val="Arial Narrow"/>
        <family val="2"/>
      </rPr>
      <t>: 66,66%</t>
    </r>
  </si>
  <si>
    <r>
      <rPr>
        <b/>
        <sz val="11"/>
        <rFont val="Arial Narrow"/>
        <family val="2"/>
      </rPr>
      <t xml:space="preserve">OAP: </t>
    </r>
    <r>
      <rPr>
        <sz val="11"/>
        <rFont val="Arial Narrow"/>
        <family val="2"/>
      </rPr>
      <t>En el periodo de mayo a agosto, se han realizado varios acompañamientos a la Dirección Territorial Pacífico con referencia a la gestión de proyectos y/o solicitudes por externos:
4.	Concepto de utilidad común solicitado por APC – Colombia para el proyecto “Fondo de conservación de tiburones/ Shark Conservationm Fund para la caracterización del área de crianza del tiburón martillo (Sphyrna lewini) en el Golfo de Tribugá, Pacífico colombiano”. Desde la OAP se dio orientación al proceso y se complementó para dar respuesta a la APC.
5.	Concepto de utilidad común solicitado por APC – Colombia para el proyecto “Desarrollo de Planes de Manejo para cuatro Áreas Marinas Protegidas en las Zonas Económicas Exclusivas del Pacífico y el Caribe de Colombia”. Desde la OAP se dio orientación al proceso.
Evidencias:
4.1	Concepto de utilidad común- OAP.
4.2	09052023 Respuesta a APC_CONCEPTO proy Tiburones
4.3	Concepto DTPA
5.1 Concepto de utilidad común 
5.2 Correo de Corrección del concepto_CUC APC # 2</t>
    </r>
  </si>
  <si>
    <r>
      <rPr>
        <b/>
        <sz val="11"/>
        <rFont val="Arial Narrow"/>
        <family val="2"/>
      </rPr>
      <t>OAP</t>
    </r>
    <r>
      <rPr>
        <sz val="11"/>
        <rFont val="Arial Narrow"/>
        <family val="2"/>
      </rPr>
      <t xml:space="preserve">: En el segundo cuatrimestre los profesionales de la Oficina Asesora de Planeación con el objetivo de validar que las depdencias recibieran apoyo, realizón acompañamiento en el proceso de Donaciones a DTOR, SGM y DTAO, de acuerdo a las orientaciones requeridas para la gestión y apoyo para la firma del otro si del acuerdo de asociatividad entre PNNC, MADS y WWF en el marco del proyecto GEF Orinoquia, para dar cumplimiento del procedimiento de cooperación Nacional No Oficinal e internacional,mediante comunicaciones y/o asesorías.
También en el marco de la construcción de un Memorando de Entendimiento entre Parques Nacionales Naturales de Colombia y el Comité Internacional de la Cruz Roja CICR, se viene trabajando con la Subdirección de Gestión y Manejo en la última versión del documento, el cual actualmente se encuentra en proceso de revisión por parte del CICR para ajustes finales y proceder a la firma de ambas partes. 
</t>
    </r>
    <r>
      <rPr>
        <b/>
        <sz val="11"/>
        <rFont val="Arial Narrow"/>
        <family val="2"/>
      </rPr>
      <t>Evidencias</t>
    </r>
    <r>
      <rPr>
        <sz val="11"/>
        <rFont val="Arial Narrow"/>
        <family val="2"/>
      </rPr>
      <t>:
Anexo 3 soporte de asessorias a los procesos.
Listados de asistencia rreuniones entre la OAP y SGM para la construcción del MdE PNNC-CICR
MoU_PNN__CICR_ ajustes 9 Agosto</t>
    </r>
  </si>
  <si>
    <t>El reporte es acorde, no se generan alertas.</t>
  </si>
  <si>
    <r>
      <rPr>
        <b/>
        <sz val="10"/>
        <color rgb="FF000000"/>
        <rFont val="Arial Narrow"/>
        <family val="2"/>
      </rPr>
      <t xml:space="preserve">GPM: </t>
    </r>
    <r>
      <rPr>
        <sz val="10"/>
        <color rgb="FF000000"/>
        <rFont val="Arial Narrow"/>
        <family val="2"/>
      </rPr>
      <t>14/08/2023</t>
    </r>
  </si>
  <si>
    <r>
      <rPr>
        <b/>
        <sz val="10"/>
        <rFont val="Arial Narrow"/>
        <family val="2"/>
      </rPr>
      <t>GPM:</t>
    </r>
    <r>
      <rPr>
        <sz val="10"/>
        <rFont val="Arial Narrow"/>
        <family val="2"/>
      </rPr>
      <t xml:space="preserve"> Durante el segundo cuatrimestre se emitieron 3 conceptos técnicos luego del proceso de verificación de la información enviada por las DT. Los concpetos técnicos aprobaron la suscripción de  31 acuerdos  en PNN Alto Fragua, 50 en el PNN Paramillo, y 28 en el PNN Sumapaz.
</t>
    </r>
    <r>
      <rPr>
        <b/>
        <sz val="10"/>
        <rFont val="Arial Narrow"/>
        <family val="2"/>
      </rPr>
      <t xml:space="preserve">Evidencias: </t>
    </r>
    <r>
      <rPr>
        <sz val="10"/>
        <rFont val="Arial Narrow"/>
        <family val="2"/>
      </rPr>
      <t>Concepto Técnico -PNN Paramillo; Concepto Técnico -PNN Sumapaz; Concepto Técnico -PNN Alto Fragua
https://drive.google.com/drive/u/0/folders/1cte5Tk1688dSahoVtd-_SJdAWE_9Y3me</t>
    </r>
  </si>
  <si>
    <r>
      <rPr>
        <b/>
        <sz val="10"/>
        <color rgb="FF000000"/>
        <rFont val="Arial Narrow"/>
        <family val="2"/>
      </rPr>
      <t xml:space="preserve">GPM: </t>
    </r>
    <r>
      <rPr>
        <sz val="10"/>
        <color rgb="FF000000"/>
        <rFont val="Arial Narrow"/>
        <family val="2"/>
      </rPr>
      <t>16/08/2023</t>
    </r>
  </si>
  <si>
    <r>
      <rPr>
        <b/>
        <sz val="10"/>
        <rFont val="Arial Narrow"/>
        <family val="2"/>
      </rPr>
      <t xml:space="preserve">GPM: </t>
    </r>
    <r>
      <rPr>
        <sz val="10"/>
        <rFont val="Arial Narrow"/>
        <family val="2"/>
      </rPr>
      <t>No se han indenticado difcultad en proceso de relacionamiento, por ende no se ejecuta acción de control.</t>
    </r>
  </si>
  <si>
    <r>
      <t xml:space="preserve">GPM: </t>
    </r>
    <r>
      <rPr>
        <sz val="10"/>
        <color rgb="FF000000"/>
        <rFont val="Arial Narrow"/>
        <family val="2"/>
      </rPr>
      <t>14/08/2023</t>
    </r>
  </si>
  <si>
    <r>
      <rPr>
        <b/>
        <sz val="10"/>
        <color rgb="FF000000"/>
        <rFont val="Arial Narrow"/>
        <family val="2"/>
      </rPr>
      <t>GPM:</t>
    </r>
    <r>
      <rPr>
        <sz val="10"/>
        <color rgb="FF000000"/>
        <rFont val="Arial Narrow"/>
        <family val="2"/>
      </rPr>
      <t xml:space="preserve"> Durante el segundo cuatrimestre del año 2023 se avanzó con las Direcciones Territoriales (Pacífico, Amazonas, Andes Occidentales, Caribe, Andes Nororientales y Orinoquia) en la revisión y ajustes de los planes de planes de trabajo. Definiendose los planes de ttrabajo finales para las Direcciones territoriales y dando por cumplida la acción. 
Anexos:
PLAN DE TRABAJO_DTAM
PLAN DE TRABAJO_DTPA
PLAN DE TRABAJO_DTAO
PLAN DE TRABAJO_DTCA
PLAN DE TRABAJO_DTOR
PLAN DE TRABAJO_DTAN
https://drive.google.com/drive/folders/1UPmEPQOTRPnlztIfnlPcEyTefvIjoQjv?usp=drive_link</t>
    </r>
  </si>
  <si>
    <r>
      <rPr>
        <b/>
        <sz val="10"/>
        <rFont val="Arial Narrow"/>
        <family val="2"/>
      </rPr>
      <t>GPM:</t>
    </r>
    <r>
      <rPr>
        <sz val="10"/>
        <rFont val="Arial Narrow"/>
        <family val="2"/>
      </rPr>
      <t xml:space="preserve"> 16/08/2023</t>
    </r>
  </si>
  <si>
    <r>
      <rPr>
        <b/>
        <sz val="10"/>
        <rFont val="Arial Narrow"/>
        <family val="2"/>
      </rPr>
      <t>GPM</t>
    </r>
    <r>
      <rPr>
        <sz val="10"/>
        <rFont val="Arial Narrow"/>
        <family val="2"/>
      </rPr>
      <t>: El monitoreo y los soportes suministrados, son conformes a la descripción del mapa de riesgos, denotando un adecuado seguimiento</t>
    </r>
  </si>
  <si>
    <r>
      <rPr>
        <b/>
        <sz val="10"/>
        <rFont val="Arial Narrow"/>
        <family val="2"/>
      </rPr>
      <t xml:space="preserve">GPM: </t>
    </r>
    <r>
      <rPr>
        <sz val="10"/>
        <rFont val="Arial Narrow"/>
        <family val="2"/>
      </rPr>
      <t xml:space="preserve">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El equipo nacional GPM-GGCI formuló plan de trabajo priorizando la consolidación y normalización de datos históricos (SULA) asociados a indicadores de restauración, ocupación de grandes mamíferos, burgao y caracol pala, aves y flora. Se generaron diseños de estudio para quince (15) áreas protegidas conforme los indicadores del programa de monitoreo. Se avanzó en la consolidación y cargue en GDB institucional del dataset Monitoreo_biodiversidad que contiene, a la fecha, ocho (8) objetos geográficos con su respectivo catálogo de objetos, (monitoreo general, indicadores por área protegida, VOC por área protegida y su avance en el diseño de monitoreo, restauración, ocupación de grandes mamíferos, burgao, caracol pala y flora), estos serán posteriormente configurados en la experiencia soportada por la plataforma ArcGis online.
Con  apoyo del GGCI realizaron orientaciones técnicas para la estructuración de datos y el fortalecimiento en el manejo de la herramienta SMART catorce (14) áreas protegidas del sistema, entre las que se encuentran los PNNs Las Hermosas, Orquídeas, Catatumbo, Sierra Nevada de Santa Marta, Tayrona, Tatamá, Selva de Florencia, Puracé, Chingaza, Farallones de Cali, Tuparro y los SFF Galeras, Colorados y Orito, con los cuales se ha avanzado en la configuración de los diseños de estudio en SMART para la toma de datos en campo, posterior análisis y flujo en el sistema de información de monitoreo. 
Asociado al sistema de información se avanzó en la gestión interna para contar con un repositorio institucional. Desde GGCI se presenta la herramienta D_Space como posible plataforma para Repositorio institucional de investigación en PNN, a partir de ello se da visto bueno y se acuerda gestionar un espacio para socializar y acordar con los asesores de GGCI los pasos a seguir.
Con el objeto de apoyar, retroalimentar y fortalecer la ejecución del monitoreo e investigación en las APs, se realizaron 17 sesiones de trabajo con áreas las protegidas (Otún, Amacayacu, Picachos (2), Selva de Florencia, Pisba, Guanentá (4), Macarena (4), Galeras, Colorados, Pisba, Tayrona) y las DTs (DTOR (2), DTAN (1), DTAO (1) y Todas las DTs (1))  
Se realizaron talleres presenciales en DTAN, DTCA, DTOR, DTAO y sus áreas protegidas con el objeto de "Orientar técnicamente el análisis de información y flujo de datos de monitoreo e investigación a partir de la revisión y retroalimentación de informes de monitoreo e investigación del 2022 y su articulación con la metodología de integridad ecológica". En el caso de la DTAM el taller se realizó de manera virtual dado que no fué posible gestionar los recursos requeridos    
</t>
    </r>
    <r>
      <rPr>
        <b/>
        <sz val="10"/>
        <rFont val="Arial Narrow"/>
        <family val="2"/>
      </rPr>
      <t xml:space="preserve">
Evidencias: 
</t>
    </r>
    <r>
      <rPr>
        <sz val="10"/>
        <rFont val="Arial Narrow"/>
        <family val="2"/>
      </rPr>
      <t xml:space="preserve"> 1. Carpeta Sistema_Información_Inves_Monito
2. Catalogo de objetos
3. Carpeta SesionesdeApoyo
4. Carpeta TalleresTerritorialesInves&amp;Moni 
https://drive.google.com/drive/u/0/folders/1OYyLv5iJwptuSVRgC_1CUm0ZP-32Tb0M</t>
    </r>
  </si>
  <si>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2.Reporte: Consolidado en formato word por cada área protegida y/o por DT; en el cual se presente la  evidencia (pantallazo) del cargue y/o validación según corresponda en el sistema de información de investigación y monitoreo de PNNC, durante la vigencia, para los VOC/PIC priorizados.
3. Reporte: Evidencias (actas, asistencias, correos) que den cuenta de la gestión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</si>
  <si>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Comunicaciones (Memorandos, correos electrónicos, actas de reunión o lista de asistencia)
Capturas de pantalla o consultas de la información cargada.</t>
  </si>
  <si>
    <r>
      <rPr>
        <b/>
        <sz val="11"/>
        <rFont val="Arial Narrow"/>
        <family val="2"/>
      </rPr>
      <t>GPM</t>
    </r>
    <r>
      <rPr>
        <sz val="11"/>
        <rFont val="Arial Narrow"/>
        <family val="2"/>
      </rPr>
      <t>: 16/08/2023</t>
    </r>
  </si>
  <si>
    <r>
      <rPr>
        <b/>
        <sz val="11"/>
        <rFont val="Arial Narrow"/>
        <family val="2"/>
      </rPr>
      <t>SGM</t>
    </r>
    <r>
      <rPr>
        <sz val="11"/>
        <rFont val="Arial Narrow"/>
        <family val="2"/>
      </rPr>
      <t>: 16/08/2023</t>
    </r>
  </si>
  <si>
    <r>
      <rPr>
        <b/>
        <sz val="11"/>
        <color theme="1"/>
        <rFont val="Arial Narrow"/>
        <family val="2"/>
      </rPr>
      <t>GPM:</t>
    </r>
    <r>
      <rPr>
        <sz val="11"/>
        <color theme="1"/>
        <rFont val="Arial Narrow"/>
        <family val="2"/>
      </rPr>
      <t xml:space="preserve"> 0%</t>
    </r>
  </si>
  <si>
    <t>SGM: X</t>
  </si>
  <si>
    <r>
      <rPr>
        <b/>
        <sz val="11"/>
        <rFont val="Arial Narrow"/>
        <family val="2"/>
      </rPr>
      <t>SGM</t>
    </r>
    <r>
      <rPr>
        <sz val="11"/>
        <rFont val="Arial Narrow"/>
        <family val="2"/>
      </rPr>
      <t xml:space="preserve">: El monitoreo y los soportes suministrados, son conformes a la descripción del mapa de riesgos, denotando un adecuado seguimiento. </t>
    </r>
  </si>
  <si>
    <r>
      <rPr>
        <b/>
        <sz val="11"/>
        <color theme="1"/>
        <rFont val="Arial Narrow"/>
        <family val="2"/>
      </rPr>
      <t>GPM</t>
    </r>
    <r>
      <rPr>
        <sz val="11"/>
        <color theme="1"/>
        <rFont val="Arial Narrow"/>
        <family val="2"/>
      </rPr>
      <t>: 66,66%</t>
    </r>
  </si>
  <si>
    <r>
      <rPr>
        <b/>
        <sz val="11"/>
        <color theme="1"/>
        <rFont val="Arial Narrow"/>
        <family val="2"/>
      </rPr>
      <t>SGM</t>
    </r>
    <r>
      <rPr>
        <sz val="11"/>
        <color theme="1"/>
        <rFont val="Arial Narrow"/>
        <family val="2"/>
      </rPr>
      <t>: 66,66%</t>
    </r>
  </si>
  <si>
    <r>
      <rPr>
        <b/>
        <sz val="11"/>
        <color theme="1"/>
        <rFont val="Arial Narrow"/>
        <family val="2"/>
      </rPr>
      <t xml:space="preserve">SGM: </t>
    </r>
    <r>
      <rPr>
        <sz val="11"/>
        <color theme="1"/>
        <rFont val="Arial Narrow"/>
        <family val="2"/>
      </rPr>
      <t xml:space="preserve">Para segundo cuatrimestre el proceso de AMSPNN, hizo socialización al equipo GPM acerca de información del procedimiento de conflicto de intereses  a través de un correo electrónico remitido a los integrantes, el cual contiene ilustraciones informativas acerca de la tipificación de situaciones y otra ilustración compartida por el grupo de comunicaciones; esto con el propósito de interpretar mejor la información. 
</t>
    </r>
    <r>
      <rPr>
        <b/>
        <sz val="11"/>
        <color theme="1"/>
        <rFont val="Arial Narrow"/>
        <family val="2"/>
      </rPr>
      <t xml:space="preserve">Anexos: </t>
    </r>
    <r>
      <rPr>
        <sz val="11"/>
        <color theme="1"/>
        <rFont val="Arial Narrow"/>
        <family val="2"/>
      </rPr>
      <t>Correo _Socialización
1_IlustraciónInformativa_TipificaciónSituacionesConflictoInteres
2_IlustraciónInformativa_TipificaciónSituacionesConflictoInteres</t>
    </r>
  </si>
  <si>
    <t>PNN Alto Fragua: 28/07/2023</t>
  </si>
  <si>
    <t>PNN Chiribiquete: 28/07/2023</t>
  </si>
  <si>
    <t>RNN Puinawai: 08/08/2023</t>
  </si>
  <si>
    <t>PNN Yaigojé Apaporis: 28/07/2023</t>
  </si>
  <si>
    <t>PNN La Paya: 28/07/2023</t>
  </si>
  <si>
    <t>PNN Cahuinarí: 28/07/2023</t>
  </si>
  <si>
    <r>
      <rPr>
        <b/>
        <sz val="12"/>
        <color rgb="FF000000"/>
        <rFont val="Arial Narrow"/>
        <family val="2"/>
      </rPr>
      <t>PNN Churumbelos</t>
    </r>
    <r>
      <rPr>
        <sz val="12"/>
        <color rgb="FF000000"/>
        <rFont val="Arial Narrow"/>
        <family val="2"/>
      </rPr>
      <t>: 27/08/2023</t>
    </r>
  </si>
  <si>
    <r>
      <rPr>
        <b/>
        <sz val="12"/>
        <color rgb="FF000000"/>
        <rFont val="Arial Narrow"/>
        <family val="2"/>
      </rPr>
      <t>SF PM Orito</t>
    </r>
    <r>
      <rPr>
        <sz val="12"/>
        <color rgb="FF000000"/>
        <rFont val="Arial Narrow"/>
        <family val="2"/>
      </rPr>
      <t>: 28/07/2023</t>
    </r>
  </si>
  <si>
    <r>
      <rPr>
        <b/>
        <sz val="12"/>
        <color rgb="FF000000"/>
        <rFont val="Arial Narrow"/>
        <family val="2"/>
      </rPr>
      <t>SF PM Orito</t>
    </r>
    <r>
      <rPr>
        <sz val="12"/>
        <color rgb="FF000000"/>
        <rFont val="Arial Narrow"/>
        <family val="2"/>
      </rPr>
      <t>: El jefe del área protegida ha realizado el ejercicio de análisis de contexto y riesgo público en la ZFA del SF PMOIA con el equipo del AP.
Anexo1_ Reunión de Riesgo Público con el equipo del SF PMOIA.</t>
    </r>
  </si>
  <si>
    <r>
      <rPr>
        <b/>
        <sz val="12"/>
        <color rgb="FF000000"/>
        <rFont val="Arial Narrow"/>
        <family val="2"/>
      </rPr>
      <t>PNN Alto Fragua:</t>
    </r>
    <r>
      <rPr>
        <sz val="12"/>
        <color rgb="FF000000"/>
        <rFont val="Arial Narrow"/>
        <family val="2"/>
      </rPr>
      <t xml:space="preserve"> Se adelantó reunión de concertación del plan de trabajo en el cual se priorizaron las temáticas de fortalecimiento al equipo de trabajo del PNN AFIW. Anexo 1 Acta concertación y Anexo 2 Plan de trabajo. </t>
    </r>
  </si>
  <si>
    <t>PNN Chiribiquete: En el segundo cuatrimestre se adelantaron cuatro (4) ejercicios de planificación de acciones en el marco de los comités locales, en el mes de mayo se adelanto el primer comité local del AP y dos ejercicios de seguimiento con los sectores de gestión San Vicente del Caguan y Cartagena del Chaira, en estos espacios se aborda la planeación y el seguimiento a los planes de trabajo por cada linea estratégica que maneja el área protegida, incluyendo la Comunicación y Educación para la Conservación. En el mes de julio se adelantó el seguimiento al Plan Operativo para el segundo semestre y precisar acciones por cada por cada línea de gestión. 
Anexo 1. AC_1er_Comite_Tecnico_10052023
Anexo 2. AC_Coordinacion_POA_CCH_16052023
Anexo 3. AC_Coordinacion_ActividadesPVyC-OT-Adtivos_18052023
Anexo 4. AC_Reu_Prof_POA_2do_Semestre_27072023</t>
  </si>
  <si>
    <r>
      <rPr>
        <b/>
        <sz val="12"/>
        <color rgb="FF000000"/>
        <rFont val="Arial Narrow"/>
        <family val="2"/>
      </rPr>
      <t>RNN Puinawai</t>
    </r>
    <r>
      <rPr>
        <sz val="12"/>
        <color rgb="FF000000"/>
        <rFont val="Arial Narrow"/>
        <family val="2"/>
      </rPr>
      <t>: acorde a la oportunidad de mejora, en este periodo se realiza reunión en el marco del convenio 165 de 2023 con Autoridades Indígenas traslapadas a la RNN Puinawai. 
Anexo 1 Acta reunion Autoridades indigenas RNN PUINAWAI.</t>
    </r>
  </si>
  <si>
    <r>
      <rPr>
        <b/>
        <sz val="12"/>
        <color rgb="FF000000"/>
        <rFont val="Arial Narrow"/>
        <family val="2"/>
      </rPr>
      <t>PNN La Paya:</t>
    </r>
    <r>
      <rPr>
        <sz val="12"/>
        <color rgb="FF000000"/>
        <rFont val="Arial Narrow"/>
        <family val="2"/>
      </rPr>
      <t xml:space="preserve"> Se realiza encuentro de planificación con gobernadores de Lagarto Cocha, Tukunara, Cecilia Cocha y Gao-Ya, con el fin de reactivar los compromisos y acciones de trabajo en la cuenca del Caucaya.
Se lleva a cabo dialogo con la asociación ACIPS, para revisión y seguimiento a la iniciativa de restauración y puntos varios en el marco de la implementación de los APV entre ACIPS y PNNC.
Anexo 1. Acta de reunión con Gobernadores cuenca Caucaya. 16-05-2023.
Anexo 2. Acta de reunion - APV-ACIPS-PNN La Paya. 24-07-2023.</t>
    </r>
  </si>
  <si>
    <t>PNN Río Puré - Jefe del área protegida</t>
  </si>
  <si>
    <t>PNN La Paya - Jefe del área protegida</t>
  </si>
  <si>
    <r>
      <t>PNN CHINGAZA:</t>
    </r>
    <r>
      <rPr>
        <sz val="12"/>
        <color rgb="FF000000"/>
        <rFont val="Arial Narrow"/>
        <family val="2"/>
      </rPr>
      <t xml:space="preserve"> Se realizó la definición y planeación de actividades en articulación con alcaldías municipales e instituciones pertenecientes a la zona de influencia del área protegida para implementar la estrategia de restauración ecológica y participación en los Consejos Municipales de Gestión de Riesgos de Desastres. 
Anexo1. Acta_calvario
Anexo2. Acta_cumaral
Anexo3. Acta_sanfrancisco</t>
    </r>
  </si>
  <si>
    <t>PNN CHINGAZA 66,66%</t>
  </si>
  <si>
    <t>PNN SUMAPAZ 66.66%</t>
  </si>
  <si>
    <t>DNMI CINARUCO: 66.66%</t>
  </si>
  <si>
    <r>
      <t xml:space="preserve">PNN EL TUPARRO: </t>
    </r>
    <r>
      <rPr>
        <sz val="12"/>
        <color rgb="FF000000"/>
        <rFont val="Arial Narrow"/>
        <family val="2"/>
      </rPr>
      <t>Se llevo a cabo la implementación de la segunda temporadadel monitoreo de ungulados. Anexos: Inf_implementacion</t>
    </r>
  </si>
  <si>
    <t>PNN EL TUPARRO 66,66%</t>
  </si>
  <si>
    <t>PNN TINIGUA 66,66%</t>
  </si>
  <si>
    <t>PNN PICACHOS 66,66%</t>
  </si>
  <si>
    <t>DTOR 66,66%</t>
  </si>
  <si>
    <r>
      <rPr>
        <b/>
        <sz val="12"/>
        <color rgb="FF000000"/>
        <rFont val="Arial Narrow"/>
        <family val="2"/>
      </rPr>
      <t xml:space="preserve">PNN CHINGAZA: </t>
    </r>
    <r>
      <rPr>
        <sz val="12"/>
        <color rgb="FF000000"/>
        <rFont val="Arial Narrow"/>
        <family val="2"/>
      </rPr>
      <t>31/07/2023</t>
    </r>
  </si>
  <si>
    <r>
      <t xml:space="preserve">PNN SUMAPAZ: </t>
    </r>
    <r>
      <rPr>
        <sz val="12"/>
        <color rgb="FF000000"/>
        <rFont val="Arial Narrow"/>
        <family val="2"/>
      </rPr>
      <t>En este segundo trimestre del año 2023, el equipo del Parque Nacional Natural Sumapaz asistió a 4 CIDEAs en los municipios de Cubarral y Acacias en el departamento del Meta y en los municipios de Cabrera y Arbeláez en el departamento de Cundinamarca. Así mismo, en el marco de los compromisos de estas reuniones se desarrollaron 6 actividades con comunidades estudiantiles y generales con quienes se ha realizado un acercamiento y reconocimiento del área protegida en los municipios de Cabrera, Arbelaez y Pasca (Cundinamarca).
Evidencias: Informe_Cideas_2docuatr y 12 anexos.</t>
    </r>
  </si>
  <si>
    <r>
      <rPr>
        <b/>
        <sz val="12"/>
        <color rgb="FF000000"/>
        <rFont val="Arial Narrow"/>
        <family val="2"/>
      </rPr>
      <t xml:space="preserve">PNN EL TUPARRO: </t>
    </r>
    <r>
      <rPr>
        <sz val="12"/>
        <color rgb="FF000000"/>
        <rFont val="Arial Narrow"/>
        <family val="2"/>
      </rPr>
      <t>31/07/2023</t>
    </r>
  </si>
  <si>
    <r>
      <t xml:space="preserve">PNN EL TUPARRO </t>
    </r>
    <r>
      <rPr>
        <sz val="12"/>
        <color rgb="FF000000"/>
        <rFont val="Arial Narrow"/>
        <family val="2"/>
      </rPr>
      <t xml:space="preserve">Durante este trimestre se realizaron socializaciones del plan de manejo, con entidades como: AUNAP, Asojuntas Cravo Norte y Asojuntas Arauca.Estos espacios han permitido visibilizar a la entidad con estos actores sociales e institucionales (Oportunidad _27). </t>
    </r>
  </si>
  <si>
    <r>
      <rPr>
        <b/>
        <sz val="12"/>
        <color rgb="FF000000"/>
        <rFont val="Arial Narrow"/>
        <family val="2"/>
      </rPr>
      <t xml:space="preserve">PNN SUMAPAZ: </t>
    </r>
    <r>
      <rPr>
        <sz val="12"/>
        <color rgb="FF000000"/>
        <rFont val="Arial Narrow"/>
        <family val="2"/>
      </rPr>
      <t>31/07/2023</t>
    </r>
  </si>
  <si>
    <r>
      <t xml:space="preserve">PNN TINIGUA: </t>
    </r>
    <r>
      <rPr>
        <sz val="12"/>
        <color rgb="FF000000"/>
        <rFont val="Arial Narrow"/>
        <family val="2"/>
      </rPr>
      <t>Durante el periodo de reporte, se adelantaron espacios con la I.E. La Julia y Rafael Uribe Uribe, Bocas del Perdido, Hector Ivan y el hogar infantil de Uribe, para articular acciones de sensibilización, restauración e investigación.
Se participó en espacios con otras instituciones como FEDECACAO, Badra y Red Nacional de Jóvenes para el seguimiento a proyectos que se vienen delantando con el AP; por último, el equipo del AP particpó en la mesa de trabajo con organizaciones sociales e instituciones para la formulación de la Política Nacional de Drogas.
1. Reu_INEDDJU_May-02
2. Segu_Vivero_Badra_May-03
3. Reu_IERUU_May-04
4. Taller_Res_INEDDJU_May-05
5. Taller_IEBP_May-10
6. Taller_INEDDJU_May-18
7. Reu_IEHVH_May-26
8. Reu_INEDDJU_Jun-06
9. Reu_FEDECACAO_Jun-06
10. Infor_Poli_Nac_Drogas_Jun-14
11. Siembra_Hogar_Infan_Jun-22
12. Acuerdo_Vive_IERUU_Jun-23
13. Reu_RNJA_Siembra_Jun-28</t>
    </r>
  </si>
  <si>
    <r>
      <rPr>
        <b/>
        <sz val="12"/>
        <color rgb="FF000000"/>
        <rFont val="Arial Narrow"/>
        <family val="2"/>
      </rPr>
      <t xml:space="preserve">PNN TINIGUA: </t>
    </r>
    <r>
      <rPr>
        <sz val="12"/>
        <color rgb="FF000000"/>
        <rFont val="Arial Narrow"/>
        <family val="2"/>
      </rPr>
      <t>31/07/2023</t>
    </r>
  </si>
  <si>
    <r>
      <rPr>
        <b/>
        <sz val="12"/>
        <color rgb="FF000000"/>
        <rFont val="Arial Narrow"/>
        <family val="2"/>
      </rPr>
      <t xml:space="preserve">PNN CORDILLERA DE LOS PICACHOS: </t>
    </r>
    <r>
      <rPr>
        <sz val="12"/>
        <color rgb="FF000000"/>
        <rFont val="Arial Narrow"/>
        <family val="2"/>
      </rPr>
      <t>31/07/2023</t>
    </r>
  </si>
  <si>
    <r>
      <t xml:space="preserve">PNN CORDILLERA DE LOS PICACHOS: </t>
    </r>
    <r>
      <rPr>
        <sz val="12"/>
        <color rgb="FF000000"/>
        <rFont val="Arial Narrow"/>
        <family val="2"/>
      </rPr>
      <t xml:space="preserve">Con el fin de incidir en los espacios de gestión y articulación institucional de los sectores de gestión de AP, el equipo PNN Cordillera de los Picachos, participo en los siguientes especios i) Se asistió a 03 reuniones de los CMGRD en el municipio de San Vicente del Caguán; ii) 03 mesas de trabajo para la socialización de los documentos soporte de la modificación del Plan Básico de Ordenamiento Territorial del municipio de San Vicente del Caguán; iii). 01 espacios en el marco del Consejo Municipal de Desarrollo Rural del municipio de San Vicente del Caguán; IV). 02 espacios con la alcaldía San Vicente del Caguán, para articulara reactivación SIMAP y 05 espacios de articulación con organizaciones campesina para la suscripción de nuevos acuerdos de conservación. 
</t>
    </r>
    <r>
      <rPr>
        <b/>
        <sz val="12"/>
        <color rgb="FF000000"/>
        <rFont val="Arial Narrow"/>
        <family val="2"/>
      </rPr>
      <t xml:space="preserve">Evidencias: </t>
    </r>
    <r>
      <rPr>
        <sz val="12"/>
        <color rgb="FF000000"/>
        <rFont val="Arial Narrow"/>
        <family val="2"/>
      </rPr>
      <t>Anexo 1 acta 001.pdf
Anexo 2 Acta010_Familias_BajoPato.pdf
Anexo 3 Acta011_AMCOP_familias.pdf
Anexo 4 Acta_Socialización_Familias_ZRC_PB.pdf
Anexo 5 Socialización_Avance_PBOT_03062023.pdf
Anexo 6 Mesa t_14-07-2023 CTP-PBOT.pdf
Anexo 7 SVC_AC_ReuniónCMDR_25052023.pdf
Anexo 8 lista Alcaldia _SIMAP_SVC_29-5-23.pdf
Anexo 9 Alcaldia SVC_SIMAP-JUL.pdf
Anexo 10 Soc_Avance_PBOT-CTP_05052023.pdf
Anexo 11 SVC_AC_ReunionCMGRD_1705203.pdf
Anexo 12 SVC_AC_ReunionCMGRD_02052023.pdf</t>
    </r>
  </si>
  <si>
    <r>
      <rPr>
        <b/>
        <sz val="12"/>
        <color rgb="FF000000"/>
        <rFont val="Arial Narrow"/>
        <family val="2"/>
      </rPr>
      <t xml:space="preserve">PNN SIERRA DE LA MACARENA: </t>
    </r>
    <r>
      <rPr>
        <sz val="12"/>
        <color rgb="FF000000"/>
        <rFont val="Arial Narrow"/>
        <family val="2"/>
      </rPr>
      <t>31/07/2023</t>
    </r>
  </si>
  <si>
    <r>
      <t xml:space="preserve">PNN SIERRA DE LA MACARENA: </t>
    </r>
    <r>
      <rPr>
        <sz val="12"/>
        <color rgb="FF000000"/>
        <rFont val="Arial Narrow"/>
        <family val="2"/>
      </rPr>
      <t>Para este reporte se presenta informe de gestión e implementación de proyectos en convenio con cooperantes y sus respectivos avances en cada unos de los municipios que convergen el Ap.(Anexo 1. Ayd_asistenc_Ganad_KFW_25_05_2023, Anexo 2. Ayud_Asist_Ganad_KFW_15_06_2023, Anexo 3. Inform_gestion_Pmac__2023, Anexo 4. Documt_ Técnico-Pmac_Agrosavia_26_06_2023).</t>
    </r>
  </si>
  <si>
    <r>
      <t>DTOR:</t>
    </r>
    <r>
      <rPr>
        <sz val="12"/>
        <color rgb="FF000000"/>
        <rFont val="Arial Narrow"/>
        <family val="2"/>
      </rPr>
      <t xml:space="preserve"> Durante el periodo se llevo a cabo la formulación del proyecto Recuperación de la gobernabilidad para abordar la deforestación en las áreas protegidas y sus zonas colindantes que hacen parte del arco de deforestación en los departamentos del Guaviare, Meta, Caquetá, Putumayo; el cual incluye acciones en los departamentos de Guaviare, Meta, Caquetá y Putumayo en 8 areas protegidas: Sierra de La Macarena, Tinigua, Cordillera de Los Picachos, Serranía de Chiribiquete, La Paya, Alto Fragua Indi Wasi, Santuario de Flora Plantas Medicinales Orito Ingi Ande y Reserva Nacional Natural Nukak y sus zonas colindantes, de los cuales 3 hacen parte de la territorial Orinoquia. El proyecto pretende una inversión de $34.776.888.300 con el fin de Mitigar la deforestación en las áreas protegidas y sus zonas colindantes que hacen parte del arco de deforestación en la Orinoquía y Amazonía. Las metas del proyecto son: 
1. Concertar con las comunidades campesinas 17 acuerdos de voluntades. 
2. Implementar acciones con 547 familias en el marco de los acuerdos de voluntades. 
3. Realizar el levantamiento de la información para la prevención y vigilancia de las áreas protegidas. 
4. Implementar acciones acordes al plan de contingencia para el riesgo público de las áreas protegidas.. 
5. Implementar sistemas de uso sostenible con familias campesinas. 
6. Instalar vallas en madera para la interpretación del patrimonio en los Parques Nacionales Naturales Sierra de La Macarena y Cordillera de Los Picachos y zona colindante.
7. Realizar obras de infraestructura liviana para el desarrollo del ecoturismo en los Parques Nacionales Naturales Sierra de La Macarena y Cordillera de Los Picachos.
8. Generar escenarios interinstitucionales e intrainstitucionales para mejorar la gobernanza en las áreas protegidas y sus zonas colindantes que hacen parte del arco de deforestación en la Orinoquia y Amazonía.
9. Desarrollar espacios de divulgación y fortalecimiento de las comunidades campesinas en practicas orientadas a la conservación y usos sostenibles de las áreas protegidas. 
Anexos: Carpeta FONAM 
Anexo 1 FONAM 2023: Documento técnico proyecto Formulado.
Anexo2_MemoriasConcertaciónPAA: 7 ayudas de memoria de los espacios de formulación del PAA con las áreas protegidas. 
Adicionalmente se acompañó el proceso de extensión de la vigencia y la renovación del acuerdo con los socios del proyecto GEF ORINOQUIA, por dos años más, con el fin de continuar con las consultorías reportadas en las vigencias anteriores, para esto se llevó a cabo la generación de términos de referencia para la contratación de los profesionales de apoyo al proyecto. 
y nuevas implementaciones dentro de las cuales se encuentra:
1. La contratación de un consultor individual profesional y un técnico para la caracterización de sistemas productivos en el DNMI Cinaruco.
2.La contratación de un consultor individual operario para apoyar la implementación del programa de monitoreo y del portafolio de proyectos de investigación en el DNMI Cinaruco.
3.Recursos para la impresión y publicación de materiales de divulgación sobre RNSC, investigación y monitoreo y otros temas priorizados por el SIRAP Orinoquia.
4.Continuidad del apoyo al funcionamiento del SIRAP Orinoquia con la dinamización de comités técnicos y directivos y otras reuniones priorizadas por la secretaría técnica.
5. Apoyo para la logística requerida para la formulación de planes de manejo de RNSC priorizadas, e implementación de acciones de tales planes de manejo entre otros incentivos.
6 Implementación de acciones tempranas de los acuerdos establecidos en la consulta previa de PNN Tuparro en el instrumento de manejo del área protegida que se establezca.
7. Logística para la aplicación del análisis de efectividad en las áreas protegidas (PNN El Tuparro y DNMI Cinaruco) y áreas conservadas intervenidas por el proyecto.
8. Apoyo a la implementación de por lo menos una acción priorizada en el plan de acción del SIRAP Orinoquia a 2030. 
Anexos: Carpeta GEF Orinoquia.
Anexo3_ActaBalance_GEFO 
Por ultimo se realizó acompañamiento al taller de inicio de la fase de ejecución del proyecto GEF-PARAMOS, y como resultado de esta para los componentes que se implementaran en áreas protegidas realizó un encuentro nacional entre parques nacionales naturales y el instituto Humboldt para socializar las metas, indicadores y ruta de trabajo para el primer año de ejecución, como resultado de este espacio, se estableció que para la territorial Orinoquia participan dos áreas protegidas en los componentes de seguimiento a implementación de planes de manejo y acuerdos de conservación voluntarios con familias campesinas en el parque nacional natural Sumapaz y en el parque nacional Natural Chingaza. El primer año de ejecución del proyecto inició el 1 de junio de 2023 y finaliza el 1 de junio de 2024, la vigencia del proyecto es por 5 años. 
Anexos: Carpeta GEF Paramos
Anexo4_ActaTaller_GEFP</t>
    </r>
  </si>
  <si>
    <r>
      <rPr>
        <b/>
        <sz val="12"/>
        <color rgb="FF000000"/>
        <rFont val="Arial Narrow"/>
        <family val="2"/>
      </rPr>
      <t xml:space="preserve">PNN Farallones de Cali: </t>
    </r>
    <r>
      <rPr>
        <sz val="12"/>
        <color rgb="FF000000"/>
        <rFont val="Arial Narrow"/>
        <family val="2"/>
      </rPr>
      <t>16/08/2023</t>
    </r>
  </si>
  <si>
    <r>
      <rPr>
        <b/>
        <sz val="12"/>
        <color rgb="FF000000"/>
        <rFont val="Arial Narrow"/>
        <family val="2"/>
      </rPr>
      <t>PNN Farallones de Cali:</t>
    </r>
    <r>
      <rPr>
        <sz val="12"/>
        <color rgb="FF000000"/>
        <rFont val="Arial Narrow"/>
        <family val="2"/>
      </rPr>
      <t xml:space="preserve"> Durante el primer semestre del presente año, el PNN Farallones de Cali a realizado monitoreos de los VOC, los cuales corresponden a Sistemas loticos y lenticos,  Ensamblaje de Anfibios, Ensamblaje de aves, Quercus humboldtii, Colombobalanus excelsa, Selva húmeda tropical, Bosque húmedo subandino, Bosque húmedo altoandino, Páramo, Picos de Farallones de Cali.  
Se adjunta evidencia de los avances en Recurso hídrico - sistemas loticos y lenticos en 4 ríos priorizados, Pance, Meléndez, Felidia y Pichindé
Tambien se realizó monitoreo de estado fenológico a la especie Quercus humboldtii, en el sector de Buenos Aires (Cerro el calvo), corregimiento de Pance.
Finalmente, se realizó monitoreo al Ensamblaje de Aves donde se registraron para el primer trimestre 48 especies y para el segundo trimestre 30 especies.
</t>
    </r>
    <r>
      <rPr>
        <b/>
        <sz val="12"/>
        <color rgb="FF000000"/>
        <rFont val="Arial Narrow"/>
        <family val="2"/>
      </rPr>
      <t>Evidencias</t>
    </r>
    <r>
      <rPr>
        <sz val="12"/>
        <color rgb="FF000000"/>
        <rFont val="Arial Narrow"/>
        <family val="2"/>
      </rPr>
      <t>: Carpetas Robledales, Recurso hidrico, Ensamblaje de Aves.</t>
    </r>
  </si>
  <si>
    <r>
      <rPr>
        <b/>
        <sz val="12"/>
        <color rgb="FF000000"/>
        <rFont val="Arial Narrow"/>
        <family val="2"/>
      </rPr>
      <t xml:space="preserve">PNN Uramba Bahía Málaga: </t>
    </r>
    <r>
      <rPr>
        <sz val="12"/>
        <color rgb="FF000000"/>
        <rFont val="Arial Narrow"/>
        <family val="2"/>
      </rPr>
      <t>16/08/2023</t>
    </r>
  </si>
  <si>
    <r>
      <rPr>
        <b/>
        <sz val="12"/>
        <color rgb="FF000000"/>
        <rFont val="Arial Narrow"/>
        <family val="2"/>
      </rPr>
      <t>PNN Utría:</t>
    </r>
    <r>
      <rPr>
        <sz val="12"/>
        <color rgb="FF000000"/>
        <rFont val="Arial Narrow"/>
        <family val="2"/>
      </rPr>
      <t xml:space="preserve"> 16/08/2023</t>
    </r>
  </si>
  <si>
    <r>
      <rPr>
        <b/>
        <sz val="12"/>
        <color rgb="FF000000"/>
        <rFont val="Arial Narrow"/>
        <family val="2"/>
      </rPr>
      <t xml:space="preserve">PNN Gorgona: </t>
    </r>
    <r>
      <rPr>
        <sz val="12"/>
        <color rgb="FF000000"/>
        <rFont val="Arial Narrow"/>
        <family val="2"/>
      </rPr>
      <t>16/08/2023</t>
    </r>
  </si>
  <si>
    <r>
      <rPr>
        <b/>
        <sz val="12"/>
        <color rgb="FF000000"/>
        <rFont val="Arial Narrow"/>
        <family val="2"/>
      </rPr>
      <t>PNN Katios:</t>
    </r>
    <r>
      <rPr>
        <sz val="12"/>
        <color rgb="FF000000"/>
        <rFont val="Arial Narrow"/>
        <family val="2"/>
      </rPr>
      <t>16/08/2023</t>
    </r>
  </si>
  <si>
    <r>
      <rPr>
        <b/>
        <sz val="12"/>
        <color rgb="FF000000"/>
        <rFont val="Arial Narrow"/>
        <family val="2"/>
      </rPr>
      <t xml:space="preserve">PNN Munchique: </t>
    </r>
    <r>
      <rPr>
        <sz val="12"/>
        <color rgb="FF000000"/>
        <rFont val="Arial Narrow"/>
        <family val="2"/>
      </rPr>
      <t>16/08/2023</t>
    </r>
  </si>
  <si>
    <r>
      <rPr>
        <b/>
        <sz val="12"/>
        <color rgb="FF000000"/>
        <rFont val="Arial Narrow"/>
        <family val="2"/>
      </rPr>
      <t xml:space="preserve">PNN Sanquianga: </t>
    </r>
    <r>
      <rPr>
        <sz val="12"/>
        <color rgb="FF000000"/>
        <rFont val="Arial Narrow"/>
        <family val="2"/>
      </rPr>
      <t>16/08/2023</t>
    </r>
  </si>
  <si>
    <r>
      <rPr>
        <b/>
        <sz val="10"/>
        <rFont val="Arial Narrow"/>
        <family val="2"/>
      </rPr>
      <t>OAP:</t>
    </r>
    <r>
      <rPr>
        <sz val="10"/>
        <rFont val="Arial Narrow"/>
        <family val="2"/>
      </rPr>
      <t xml:space="preserve"> Con el objetivo de realizar un seguimiento a los proyectos actuales de la entidad se solicitó en el mes de Junio, la información a las 6 Direcciones Terriotriales, SSNA, SGM y OAJ (se anexan memorandos de solicitud) sobre los proyectos en formulación, gestión y seguimiento gestionados y negociados y se actualizó la matriz de mapeo de cooperación existente , con el objetivo de verificar la ejecución de los puntos de control del procedimiento formulación, gestión y seguimiento a los proyectos gestionados y negociados de cooperación Nacional No oficial e Internacional y así dar cumplimiento a los lineamientos del tema, en la información recibida no se identificó falencias solo algunos temas faltante, por lo cual se realizó reiteración a las depedencias requeridas para complementar y actualizar la información.
Adicionalmente se realizó seguimiento a la ejecución de los puntos de control para actividades específicas del procedimiento, según el estado de los siguientes 3 proyectos:
</t>
    </r>
    <r>
      <rPr>
        <b/>
        <sz val="10"/>
        <rFont val="Arial Narrow"/>
        <family val="2"/>
      </rPr>
      <t>1.	Proyecto GEF 6 Pacífico (en ejecución)</t>
    </r>
    <r>
      <rPr>
        <sz val="10"/>
        <rFont val="Arial Narrow"/>
        <family val="2"/>
      </rPr>
      <t xml:space="preserve">: concretamente se presentan aportes a la actividad # 12 del procedimiento, que hace referencia a los compromisos institucionales en la ejecución. Es por esto que en junio se envió a la FAO un oficio de la Jefe de la OAP, certificando la contrapartida de PNNC para el 2022 en el proyecto. También se genera el reporte de implementación del proyecto por parte de la FAO (IMPLEMENTADOR), contribuyendo así a los puntos de control de la actividad # 14 del procedimiento. (Evidencias 1.1. 1.2. y 1.3)
</t>
    </r>
    <r>
      <rPr>
        <b/>
        <sz val="10"/>
        <rFont val="Arial Narrow"/>
        <family val="2"/>
      </rPr>
      <t>2.	Proyecto GEF 8 CMAR (en formulación, PIF aprobado)</t>
    </r>
    <r>
      <rPr>
        <sz val="10"/>
        <rFont val="Arial Narrow"/>
        <family val="2"/>
      </rPr>
      <t xml:space="preserve">: el 1 de Agosto 2023 Conservación Internacional (IMPLEMENTADOR) envió un oficio al Ministerio de Ambiente en su rol de Punto Focal ante el GEF, para informar sobre la aprobación del Concepto del Proyecto (Formato de Identificación del proyecto- PIF) por parte del GEF, aportando a los puntos de control de la actividad # 9 del procedimiento. (Evidencias 2.1.)
</t>
    </r>
    <r>
      <rPr>
        <b/>
        <sz val="10"/>
        <rFont val="Arial Narrow"/>
        <family val="2"/>
      </rPr>
      <t>3.	Proyecto Manejo Integrado Marino Costero (MIMAC) – (Cierre)</t>
    </r>
    <r>
      <rPr>
        <sz val="10"/>
        <rFont val="Arial Narrow"/>
        <family val="2"/>
      </rPr>
      <t xml:space="preserve">: El 24 de mayo 2023 se realizó el último comité directivo del proyecto donde se presentaron los principales resultados del proyecto y las lecciones aprendidas, contribuyendo a los puntos de control de la actividad # 20 del procedimiento.  (Evidencias 3.1. y 3.2.)
4. </t>
    </r>
    <r>
      <rPr>
        <b/>
        <sz val="10"/>
        <rFont val="Arial Narrow"/>
        <family val="2"/>
      </rPr>
      <t xml:space="preserve">Proyecto Aldeas- Fundación Scholas Occurentes Papa Francisco (En formulación):  </t>
    </r>
    <r>
      <rPr>
        <sz val="10"/>
        <rFont val="Arial Narrow"/>
        <family val="2"/>
      </rPr>
      <t>El proyecto ALDEAS tiene como objetivo promover la sostenibilidad social y recuperar el patrimonio cultural de comunidades ancestrales a través del cine y la educación. Lo anterior, teniendo en cuenta que estas comunidades han sido custodias de conocimientos con la naturaleza, la convivencia comunitaria y el respeto por la diversidad. Desde el 20 de junio de 2023 se vienen realizando diferentes reuniones de seguimiento entre PNNC y el equipo del proyecto ALDEAS con el fin de identificar áreas de cooperación mutua y explorar las AP hacia las cuales se podría extender este proyecto de tal manera que se presente una propuesta.  (Evidencias 4.1. y 4.2.)
Evidencias: Anexo 1. Solicitud y Matriz actualizada con los proyectos en ejecución 
Anexo 2. Seguimiento GEFs _ MIMAC _ Aldeas
https://drive.google.com/drive/folders/18c1otlyz1fO7WkLkebj_QctwHLpxeejX?usp=sharing</t>
    </r>
  </si>
  <si>
    <r>
      <rPr>
        <b/>
        <sz val="10"/>
        <rFont val="Arial Narrow"/>
        <family val="2"/>
      </rPr>
      <t>OAP</t>
    </r>
    <r>
      <rPr>
        <sz val="10"/>
        <rFont val="Arial Narrow"/>
        <family val="2"/>
      </rPr>
      <t>: Se realizaron reunión en el mes de mayo, con las 6 direcciones territoriales sobre el sistema de seguimiento a proyectos y la Gestión Documental de los mismos, ya que es está información la que permite realizar la trazabilidad de cada una de las etapas del procedimiento de formulación, gestión y seguimiento a los proyectos gestionados.
Evidencia: Anexo 2. Lista de Seguimiento y Ayuda Memoria de las reuniones
https://drive.google.com/drive/folders/18c1otlyz1fO7WkLkebj_QctwHLpxeejX?usp=sharing</t>
    </r>
  </si>
  <si>
    <r>
      <rPr>
        <b/>
        <sz val="10"/>
        <rFont val="Arial Narrow"/>
        <family val="2"/>
      </rPr>
      <t xml:space="preserve">OAP: </t>
    </r>
    <r>
      <rPr>
        <sz val="10"/>
        <rFont val="Arial Narrow"/>
        <family val="2"/>
      </rPr>
      <t>50%</t>
    </r>
  </si>
  <si>
    <r>
      <rPr>
        <b/>
        <sz val="10"/>
        <rFont val="Arial Narrow"/>
        <family val="2"/>
      </rPr>
      <t xml:space="preserve">DTAN: </t>
    </r>
    <r>
      <rPr>
        <sz val="10"/>
        <rFont val="Arial Narrow"/>
        <family val="2"/>
      </rPr>
      <t xml:space="preserve">8/08/2023
</t>
    </r>
    <r>
      <rPr>
        <b/>
        <sz val="10"/>
        <rFont val="Arial Narrow"/>
        <family val="2"/>
      </rPr>
      <t>DTOR:</t>
    </r>
    <r>
      <rPr>
        <sz val="10"/>
        <rFont val="Arial Narrow"/>
        <family val="2"/>
      </rPr>
      <t xml:space="preserve"> 27/07/2023
</t>
    </r>
    <r>
      <rPr>
        <b/>
        <sz val="10"/>
        <rFont val="Arial Narrow"/>
        <family val="2"/>
      </rPr>
      <t>DTAM:</t>
    </r>
    <r>
      <rPr>
        <sz val="10"/>
        <rFont val="Arial Narrow"/>
        <family val="2"/>
      </rPr>
      <t xml:space="preserve"> 08/08/2023
</t>
    </r>
    <r>
      <rPr>
        <b/>
        <sz val="10"/>
        <rFont val="Arial Narrow"/>
        <family val="2"/>
      </rPr>
      <t xml:space="preserve">DTPA: </t>
    </r>
    <r>
      <rPr>
        <sz val="10"/>
        <rFont val="Arial Narrow"/>
        <family val="2"/>
      </rPr>
      <t xml:space="preserve">14/08/2023
</t>
    </r>
    <r>
      <rPr>
        <b/>
        <sz val="10"/>
        <rFont val="Arial Narrow"/>
        <family val="2"/>
      </rPr>
      <t>DTOA</t>
    </r>
    <r>
      <rPr>
        <sz val="10"/>
        <rFont val="Arial Narrow"/>
        <family val="2"/>
      </rPr>
      <t xml:space="preserve">: 31/07/2023
</t>
    </r>
    <r>
      <rPr>
        <b/>
        <sz val="10"/>
        <rFont val="Arial Narrow"/>
        <family val="2"/>
      </rPr>
      <t xml:space="preserve">DTCA: </t>
    </r>
    <r>
      <rPr>
        <sz val="10"/>
        <rFont val="Arial Narrow"/>
        <family val="2"/>
      </rPr>
      <t>22/08/2023</t>
    </r>
  </si>
  <si>
    <r>
      <rPr>
        <b/>
        <sz val="10"/>
        <rFont val="Arial Narrow"/>
        <family val="2"/>
      </rPr>
      <t xml:space="preserve">GPM: </t>
    </r>
    <r>
      <rPr>
        <sz val="10"/>
        <rFont val="Arial Narrow"/>
        <family val="2"/>
      </rPr>
      <t>16/08/2023</t>
    </r>
  </si>
  <si>
    <r>
      <rPr>
        <b/>
        <sz val="10"/>
        <rFont val="Arial Narrow"/>
        <family val="2"/>
      </rPr>
      <t xml:space="preserve">OAP: </t>
    </r>
    <r>
      <rPr>
        <sz val="10"/>
        <rFont val="Arial Narrow"/>
        <family val="2"/>
      </rPr>
      <t>20/08/2023</t>
    </r>
  </si>
  <si>
    <r>
      <rPr>
        <b/>
        <sz val="10"/>
        <rFont val="Arial Narrow"/>
        <family val="2"/>
      </rPr>
      <t>OAP:</t>
    </r>
    <r>
      <rPr>
        <sz val="10"/>
        <rFont val="Arial Narrow"/>
        <family val="2"/>
      </rPr>
      <t xml:space="preserve"> En el segundo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abril, mayo, junio y julio de 2023. Lo anterior debido a la cantidad de información remitida y a los cortes para la solicitud de la misma; además es importante mencionar que no se incluye la información de agosto ya que esta aún no se ha reportado. 
Evidencia: CARPETA CONTROL 1.
https://drive.google.com/drive/folders/1YhmD42kRsnMmNhYwhbJe2ERpFROVwoaK?usp=drive_link</t>
    </r>
  </si>
  <si>
    <r>
      <rPr>
        <b/>
        <sz val="10"/>
        <rFont val="Arial Narrow"/>
        <family val="2"/>
      </rPr>
      <t xml:space="preserve">OAP: </t>
    </r>
    <r>
      <rPr>
        <sz val="10"/>
        <rFont val="Arial Narrow"/>
        <family val="2"/>
      </rPr>
      <t>En el segundo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abril, mayo, junio y julio. La información de agosto no se incluye ya que se solicita en la última semana del mes de agosto. 
Evidencias:
1. SOLICITUD INFORMACIÓN ABRIL 2023.
2. SOLICITUD INFORMACIÓN MAYO 2023.
3. SOLICITUD INFORMACIÓN JUNIO 2023.
4. SOLICITUD INFORMACIÓN JULIO 2023.
https://drive.google.com/drive/folders/1IMxR72AlDjxAc2SZzp7PlZFiIYdaxLAZ?usp=drive_link</t>
    </r>
  </si>
  <si>
    <r>
      <rPr>
        <b/>
        <sz val="10"/>
        <rFont val="Arial Narrow"/>
        <family val="2"/>
      </rPr>
      <t>OAP:</t>
    </r>
    <r>
      <rPr>
        <sz val="10"/>
        <rFont val="Arial Narrow"/>
        <family val="2"/>
      </rPr>
      <t xml:space="preserve"> 67%</t>
    </r>
  </si>
  <si>
    <r>
      <rPr>
        <b/>
        <sz val="10"/>
        <rFont val="Arial Narrow"/>
        <family val="2"/>
      </rPr>
      <t>OAP</t>
    </r>
    <r>
      <rPr>
        <sz val="10"/>
        <rFont val="Arial Narrow"/>
        <family val="2"/>
      </rPr>
      <t>: Para el segundo cuatrimestre de 2023 se consolidaron los informes del segundo trimestre de 2023 verificando su contenido y congruencia con lo remitido por los líderes de producto en el formato de seguimiento de proyectos de inversión con el objetivo conocer el estado de avance de los proyectos de inversión a cargo de la entidad; Se generaron alertas del estado de avance de los productos y la ejecución presupuestal a los líderes de productos. Se anexa una muestra debido al volumen de la información. 
Evidencia: CARPETA CONTROL 2.
https://drive.google.com/drive/folders/1eHhof8MV3hHnOZ2DnHYTMq9rDM2Zeprg?usp=drive_link</t>
    </r>
  </si>
  <si>
    <t>Se generaron alertas por el estado de avance de los productos y la ejecución presupuestal con el objetivo que los líderes de productos verifiquen el estado de avance.</t>
  </si>
  <si>
    <r>
      <rPr>
        <b/>
        <sz val="12"/>
        <rFont val="Arial Narrow"/>
        <family val="2"/>
      </rPr>
      <t>PNN Yaigojé Apaporis:</t>
    </r>
    <r>
      <rPr>
        <sz val="12"/>
        <rFont val="Arial Narrow"/>
        <family val="2"/>
      </rPr>
      <t xml:space="preserve"> En este periodo el area logro formalizar el convenio interadministrativo 167-2023 entre la DTAM-CITYA-PNN YAP entorno a la implementación del REM reunirse en Leticia con lideres y representantes del Consejo indígena Territorio Yaigoje Apaporis CITYA, realizar espacio de coordinación donde se preparó Insumos técnicos y lograr hacer efectivo el primer desembolso del convenio 167-2023.Se realiza acta de concertación del plan de acción convenio 167-2023, con los entregables. Se anexa actas y entregables.
Anexo 1 acta concertacion planaccion convenio 167-2023
Anexo 2 Informe analítico ruta metodologica PIC Chagra 
Anexo 3 acta y prest seguimientoproyecto AV
Anexo 4 Lista asistencia reunión  preparación insumos concvenio 167
Anexo 5 Presentacion justificacion conv interadm PNN YAP 27-06-2023
Anexo 6 prest coordinacion proyecto AV-CITYA-CI- PNN YAP 05-07-2023</t>
    </r>
  </si>
  <si>
    <r>
      <rPr>
        <b/>
        <sz val="12"/>
        <rFont val="Arial Narrow"/>
        <family val="2"/>
      </rPr>
      <t>PNN Río Puré</t>
    </r>
    <r>
      <rPr>
        <sz val="12"/>
        <rFont val="Arial Narrow"/>
        <family val="2"/>
      </rPr>
      <t>: Como resultado de espacios de concertación, se genera Plan de trabajo con resguardo Curare los ingleses y seguimiento, que se reporta en el informe de EEM Segundo trimestre. Es importante mencionar que se comentan acciones adelantadas durante el primer cuatrimestre, dado que son acciones que se adelantaron y que para el primer periodo, no se solicitó.
Anexo 1 2023_06_INF_EEM_TRIMII_RPU, 
Anexo 2 Acta  POA2023  ACT-Manacaro
https://drive.google.com/drive/u/0/folders/1YcepuseKZDPjjhG_F_vuVQmZAh73CGxH</t>
    </r>
  </si>
  <si>
    <r>
      <rPr>
        <b/>
        <sz val="12"/>
        <color rgb="FF000000"/>
        <rFont val="Arial Narrow"/>
        <family val="2"/>
      </rPr>
      <t>PNN Río Puré</t>
    </r>
    <r>
      <rPr>
        <sz val="12"/>
        <color rgb="FF000000"/>
        <rFont val="Arial Narrow"/>
        <family val="2"/>
      </rPr>
      <t>: 08/08/2023</t>
    </r>
  </si>
  <si>
    <r>
      <rPr>
        <b/>
        <sz val="12"/>
        <color rgb="FF000000"/>
        <rFont val="Arial Narrow"/>
        <family val="2"/>
      </rPr>
      <t>RNN Nukak</t>
    </r>
    <r>
      <rPr>
        <sz val="12"/>
        <color rgb="FF000000"/>
        <rFont val="Arial Narrow"/>
        <family val="2"/>
      </rPr>
      <t>: 28/07/2023</t>
    </r>
  </si>
  <si>
    <r>
      <rPr>
        <b/>
        <sz val="12"/>
        <rFont val="Arial Narrow"/>
        <family val="2"/>
      </rPr>
      <t>RNN  Nukak:</t>
    </r>
    <r>
      <rPr>
        <sz val="12"/>
        <rFont val="Arial Narrow"/>
        <family val="2"/>
      </rPr>
      <t xml:space="preserve"> Durante el periodo informado la gestión de la Reserva ha apoyado procesos de planeación interinstitucional para coordinar acciones tendientes a restablecer derechos del pueblo Nukak, se han realizado con ellos jornadas de recolección de alimentos para revitalizar sus prácticas de uso y manejo del territorio y se han realizado reuniones para restablecer el relacionamiento con el resguardo indígena Morichal Viejo.
Anexo 1. 03-05-2023 Informe de la reunión de articulación interinstitucional para la identificación de la población Nukak
Anexo 2. 04-05-2023 Informe de reunión realizada en la alcaldía para apoyo al desplazamiento a población Nukak
Anexo 3. 05-06-2023 Salida de pesca a Puerto Concordia
Anexo 4. 09-05-2023 Reunión institucional UARIV tema seguridad alimentaria
Anexo 5. 09-05-2023 Articulación Asopamurimajsa salidas Nukak
Anexo 6. 13-05-2023 Reunión de planeación salidas de recolección
Anexo 7. 16-05-2023 Informe reunión convocada por la FCDS para articulación institucional
Anexo 8. 19-05-2023 Informe de salida de pesca y recolección
Anexo 9 . 03-06-2023 Salida de pesca y recolección a Caracol
Anexo 10. 07-06-2023 Asistencia reunión DTAM-NK-ASOPAM</t>
    </r>
  </si>
  <si>
    <r>
      <rPr>
        <b/>
        <sz val="12"/>
        <rFont val="Arial Narrow"/>
        <family val="2"/>
      </rPr>
      <t>PNN Cahuinarí</t>
    </r>
    <r>
      <rPr>
        <sz val="12"/>
        <rFont val="Arial Narrow"/>
        <family val="2"/>
      </rPr>
      <t>: Con el fin de fortalecer los procesos del PNN Cahuinarí, se generan evidencias de las acciones adelantadas con temáticos de procesos de la DTAM.
Anexo 1 Asistencia reunión Geodabase del PNN Cahuinari 
Anexo 2 Reunión temas administrativos y financieros acuerdos de conservación
Anexo 3 reunión zonificación PNN CAHUINARI Y DTAM</t>
    </r>
  </si>
  <si>
    <r>
      <rPr>
        <b/>
        <sz val="10"/>
        <rFont val="Arial Narrow"/>
        <family val="2"/>
      </rPr>
      <t>GGIS:</t>
    </r>
    <r>
      <rPr>
        <sz val="10"/>
        <rFont val="Arial Narrow"/>
        <family val="2"/>
      </rPr>
      <t xml:space="preserve"> Para el segundo cuatrimestre se realizaron las validaciones geográficas y tematicas de 68 solicitudes provenientes de las Autoridades Ambientales Competentes.
Evidencia: reporte_dane_2023-08-17
 https://drive.google.com/drive/folders/11MFHTiBkCu3OUEUURdV1Cej7lhqprbZe</t>
    </r>
  </si>
  <si>
    <r>
      <rPr>
        <b/>
        <sz val="10"/>
        <rFont val="Arial Narrow"/>
        <family val="2"/>
      </rPr>
      <t xml:space="preserve">GGIS: </t>
    </r>
    <r>
      <rPr>
        <sz val="10"/>
        <rFont val="Arial Narrow"/>
        <family val="2"/>
      </rPr>
      <t xml:space="preserve">Conforme a la nota de la acción, para el segundo cuatrimestre se anexa el acta de reunión de validación y la remisión del reporte RUNAP validado para su difusión realizada el 22 de junio del 2023 y posterior remisión mediante memorando numero 20232100000693 al grupo de comunicaciones el día 23 de junio de 2023
</t>
    </r>
    <r>
      <rPr>
        <b/>
        <sz val="10"/>
        <rFont val="Arial Narrow"/>
        <family val="2"/>
      </rPr>
      <t>Evidencvias:</t>
    </r>
    <r>
      <rPr>
        <sz val="10"/>
        <rFont val="Arial Narrow"/>
        <family val="2"/>
      </rPr>
      <t xml:space="preserve"> 
20220623 Reunion Reporte RUNAP I Sem 2023 Temáticos
120232100000693_00001 (2)
https://drive.google.com/drive/folders/1yNOIuuy03qCBGma9vMTNkyokyxm8tKWi</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</si>
  <si>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MADS, CAR, CVC, CORPORINOQUIA, CORPOCESAR, CRC, CVS, CORMACARENA, CORALINA,  CORTOLIMA Y CORPOGUAVIO, para la correcta inscripción y ajuste de la información ingresada de las áreas protegidas en el RUNAP, la solución de inquietudes en el uso de la plataforma y/o para coordinar su participación en espacios de trabajo individuales llevados a cabo. 
Nota. Se anexa información de abril por cuanto en el reporte del 1er cuatrimestre no fue posible su inclusión.
</t>
    </r>
    <r>
      <rPr>
        <b/>
        <sz val="10"/>
        <rFont val="Arial Narrow"/>
        <family val="2"/>
      </rPr>
      <t xml:space="preserve">Evidencias:
</t>
    </r>
    <r>
      <rPr>
        <sz val="10"/>
        <rFont val="Arial Narrow"/>
        <family val="2"/>
      </rPr>
      <t>3 ABRIL 2023 (PQRS, Correos Electrónicos)
4 MAYO 2023 (PQRS, Correos Electrónicos)
5 JUNIO 2023 (PQRS, Correos Electrónicos)
6 JULIO 2023 (PQRS, Correos Electrónicos)
7 AGOSTO 2023 1 -2 (PQRS, Correos Electrónicos)
https://drive.google.com/drive/folders/1RF8V71IqIxTW63Cg5ezomJJjGna_6fer</t>
    </r>
  </si>
  <si>
    <r>
      <rPr>
        <b/>
        <sz val="10"/>
        <rFont val="Arial Narrow"/>
        <family val="2"/>
      </rPr>
      <t>GGIS:</t>
    </r>
    <r>
      <rPr>
        <sz val="10"/>
        <rFont val="Arial Narrow"/>
        <family val="2"/>
      </rPr>
      <t xml:space="preserve"> 17/08/2023</t>
    </r>
    <r>
      <rPr>
        <b/>
        <sz val="10"/>
        <rFont val="Arial Narrow"/>
        <family val="2"/>
      </rPr>
      <t xml:space="preserve">
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DTPA:</t>
    </r>
    <r>
      <rPr>
        <sz val="10"/>
        <rFont val="Arial Narrow"/>
        <family val="2"/>
      </rPr>
      <t xml:space="preserve"> 31/03/2023
</t>
    </r>
    <r>
      <rPr>
        <b/>
        <sz val="10"/>
        <rFont val="Arial Narrow"/>
        <family val="2"/>
      </rPr>
      <t>DTAM:</t>
    </r>
    <r>
      <rPr>
        <sz val="10"/>
        <rFont val="Arial Narrow"/>
        <family val="2"/>
      </rPr>
      <t xml:space="preserve"> 27/03/2023
</t>
    </r>
    <r>
      <rPr>
        <b/>
        <sz val="10"/>
        <rFont val="Arial Narrow"/>
        <family val="2"/>
      </rPr>
      <t>DTAN</t>
    </r>
    <r>
      <rPr>
        <sz val="10"/>
        <rFont val="Arial Narrow"/>
        <family val="2"/>
      </rPr>
      <t xml:space="preserve">: 27/03/2023
</t>
    </r>
    <r>
      <rPr>
        <b/>
        <sz val="10"/>
        <rFont val="Arial Narrow"/>
        <family val="2"/>
      </rPr>
      <t>DTCA</t>
    </r>
    <r>
      <rPr>
        <sz val="10"/>
        <rFont val="Arial Narrow"/>
        <family val="2"/>
      </rPr>
      <t xml:space="preserve">: No se reporto </t>
    </r>
  </si>
  <si>
    <r>
      <rPr>
        <b/>
        <sz val="10"/>
        <rFont val="Arial Narrow"/>
        <family val="2"/>
      </rPr>
      <t>GGIS:</t>
    </r>
    <r>
      <rPr>
        <sz val="10"/>
        <rFont val="Arial Narrow"/>
        <family val="2"/>
      </rPr>
      <t xml:space="preserve"> 17/08/2023</t>
    </r>
  </si>
  <si>
    <r>
      <rPr>
        <b/>
        <sz val="10"/>
        <rFont val="Arial Narrow"/>
        <family val="2"/>
      </rPr>
      <t>GGIS</t>
    </r>
    <r>
      <rPr>
        <sz val="10"/>
        <rFont val="Arial Narrow"/>
        <family val="2"/>
      </rPr>
      <t>:  Se verifica por parte de los profesionales de GGIS de manera semestral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No se evidenciaron situaciones de alerta ya que las direcciones territoriales presentaron los informes de gestión de los respectivos SIRAP bajo su coordinación y a nivel central se elaboró la consolidación de información nacional y se presento el informe en el tiempo establecido.
Link: https://drive.google.com/drive/folders/14ErXdo4PsYsGRsPhRvcIWaVKMPE-Zk80</t>
    </r>
  </si>
  <si>
    <r>
      <rPr>
        <b/>
        <sz val="10"/>
        <rFont val="Arial Narrow"/>
        <family val="2"/>
      </rPr>
      <t>GGIS:</t>
    </r>
    <r>
      <rPr>
        <sz val="10"/>
        <rFont val="Arial Narrow"/>
        <family val="2"/>
      </rPr>
      <t xml:space="preserve"> Para el periodo de reporte se ha acompañado diferentes espacios técnicos en las instancias de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los compromisos establecidos en la politica CONPES 4050 que se deben desarrollar en articulación con los SIRAPS, análisis de efectividad, implementación de proyectos, revisión de propuestas para aportar a la ampliación de categorías del SINAP, entre otros temas.
SIRAP AMZ
SIRAP AN
SIRAP AO
SIRAP CA
SIRAP OR
SIRAP PA
</t>
    </r>
    <r>
      <rPr>
        <b/>
        <sz val="10"/>
        <rFont val="Arial Narrow"/>
        <family val="2"/>
      </rPr>
      <t>https://drive.google.com/drive/folders/1_iFxUnOox1m13JpyC0D_qlr8kwCQNCas
DTAN:</t>
    </r>
    <r>
      <rPr>
        <sz val="10"/>
        <rFont val="Arial Narrow"/>
        <family val="2"/>
      </rPr>
      <t xml:space="preserve"> Al primer semestre del año (30-06-2023), según reporte de PAA, LAS 7 Áreas adscritas a la Direccion Territorial que han firmado acuerdos con población campesina, han evidenciado seguimiento, orientado en 2 fases:1, Seguimiento al área en conservación del acuerdo firmado con el campesino.- 2.Seguimiento al Sistema sostenible para lo conservación, para validar los compromisos frente al usos sostenible tanto de los recursos del predio por fuera del AP, como de la utilización de los equipos y elementos entregados en el marco del acuerdo acciones de seguimiento en las 7 áreas protegidas con acuerdos con población campesina (todos menos PNN Catatumbo). Áreas con acciones de seguimiento de acuerdos con población campesina, Se adjunta 7 informes de seguimiento de cada una de las AP de la DTAN y un informe general consolidado correspondiente al indicador 11 del PAA. Anexos enlace al drive donde reposan las evidencias descritas en el avnace descriptivo.
https://drive.google.com/drive/folders/1Kk41r7Kp8VGDc38fqMiWjrvgBogqlmD_+CD159
Evidencias:
1. INFORME SEMESTRAL
2. ENCUESTA INTERSIRAP
3. SIDAP SANTANDER
4. COMITÉ TÉCNICO ZAPATOCA</t>
    </r>
    <r>
      <rPr>
        <b/>
        <sz val="10"/>
        <rFont val="Arial Narrow"/>
        <family val="2"/>
      </rPr>
      <t xml:space="preserve">
DTOR: </t>
    </r>
    <r>
      <rPr>
        <sz val="10"/>
        <rFont val="Arial Narrow"/>
        <family val="2"/>
      </rPr>
      <t xml:space="preserve">Durante el primer semestre de 2023 se avanzó en la implementación de las acciones del Plan de Operativo Anual del SIRAP Orinoquia en un 38.25%, con los avances logrados para cada objetivo estratégico a saber:
1. Aumentar el patrimonio natural y cultural conservado del SIRAP Orinoquia. Avance del 32%, con la actualización de la base de datos de las áreas protegidas con el registro de 13 nuevas RNSC en 2023-I en los departamentos de Meta, Casanare y Vichada, la coordinación de apoyos a nuevos registros de RNSC con TNC, WCS, WWF y PNNC,  el reporte de avance en los procesos de ruta declaratoria para las nuevas áreas protegidas de ST Cumaribo (Vichada), SHArauca (Arauca) y AR Humedal Aguasclaras (Meta) y la organización del Taller de nivelación y diseño de encuestas para fortalecer capacidades en especies invasoras para avanzar en la generación del documento de línea base para el SIRAPO; también se avanzó en el diseño de la matriz para la identificación de emprendimientos en áreas protegidas que hacen uso de la biodiversidad.
2. Aumentar la conectividad del SIRAP Orinoquia. Avance del 40%. Se avanza en la organización del Foro con sectores productivos y conservación y en la definición del alcance para el documento regional para la integración de las áreas protegidas en procesos de ordenamiento territorial, apoyado por el GEF Orinoquia y PNNC. Se continua la articulación y gestión en el marco de las Comisiones Regionales de Ordenamiento Territorial de Meta y Vichada, el desarrollo de espacios con Cormacarena y Corporinoquia y el proyecto Biocarbono Orinoquia para la definición de determinantes ambientales para el ordenamiento territorial y el apoyo a reuniones de catastro multipropósito con PNN Sierra de la Macarena.
3. Incrementar la efectividad en la gestión del SIRAP Orinoquia y sus áreas protegidas. Avance del 41%. Se realizaron dos espacios InterSirap para coordinar acciones conjuntas, así mismo se fortaleció el SIRAP con la firma del III MdE Regional, la actualización del reglamento operativo y la elección de la gobernación del Meta como nuevo presidente. También se aprobó la adhesión de la Universidad Santo Tomás - Sede Villavicencio como nuevo miembro y se avanza en la identificación y caracterización de actores indígenas para definir la ruta de convocatoria al SIRAPO. Se activó el subcomité de comunicaciones avanzando en la implementación del plan de posicionamiento con la ruta para el nuevo boletín virtual, los conversatorios de tardes de manduqueo para el mes de agosto, el V Encuentro BiodiverSirap Orinoquia y el diseño de piezas para divulgar los procesos de registro de RNSC ante PNNC. Se culminó el II Curso SIG dictado por la Universidad a miembros del SIRAPO y se apoyó el I Encuentro de RNSC del Meta.  Se realizó un seguimiento al proceso de formulación/actualización de planes de manejo para las áreas protegidas del SIRAPO y se logró implementar la herramienta de efectividad para las 30 áreas públicas del SIRAPO.   Los SIDAPs Meta y Vichada presentaron sus informes de gestión y SIDAP Casanare las acciones desarrolladas.
4.Hacer equitativa la distribución en la sociedad de los costos y los beneficios de la conservación de las áreas protegidas, del SIRAP y otras estrategias de conservación in situ, atendiendo a sus contextos territoriales diferenciales. Avance del 40%. Se actualizó la base de datos de acuerdos de conservación del SIRAPO, con 99 acuerdos registrados por PNNC y se avanza en el diagnóstico de emprendimientos y sus esquemas de formalización en articulación al primer objetivo del PA SIRAPO.
Anexo: 
https://drive.google.com/drive/folders/1dg7Xzg8Dj_fwI4lMzPsp9WvmZ8O1R_Jx?usp=sharing
1. AMSPNN
2. AUTORIDAD AMBIENTAL
3. COORDINACIÓN DEL SINAP
4. GESTION DE RECURSOS FÍSICOS 
5. GESTIÓN DOCUMENTAL 
6. SERVICIO AL CIUDADANO
7. GESTION DE RECURSOS FINANCIEROS CD159
</t>
    </r>
    <r>
      <rPr>
        <b/>
        <sz val="10"/>
        <rFont val="Arial Narrow"/>
        <family val="2"/>
      </rPr>
      <t>DTAM</t>
    </r>
    <r>
      <rPr>
        <sz val="10"/>
        <rFont val="Arial Narrow"/>
        <family val="2"/>
      </rPr>
      <t xml:space="preserve">: Durante este periodo se desarrollaron las siguientes acciones:
1. Reuniones que dan reactivación a las actividades del nodo GUAFRACHU.
2. Se realizó una reunión con los las organizaciones Aliadas para dar continuidad  al conformación del SIRAP.
3. se realizó un taller de fortalecimeitno de capacidades con el SIDAP Guaviare sobre RNSC y la política CONPES 40/50.
Anexo 1 Listado de Asistencia Nofo Guafrachu_02062
Anexo 2 asistencia mesa sirap
Anexo 3 Reunión Nodo Guafrachu
Anexo 4 presentación Nodo GUAFRACHU
Anexo 5 presentacionpnnc 2023
</t>
    </r>
    <r>
      <rPr>
        <b/>
        <sz val="10"/>
        <rFont val="Arial Narrow"/>
        <family val="2"/>
      </rPr>
      <t>https://drive.google.com/drive/u/0/folders/1usiasWvs9N3hd6xBOzUIvgUAEHvLLugt</t>
    </r>
    <r>
      <rPr>
        <sz val="10"/>
        <rFont val="Arial Narrow"/>
        <family val="2"/>
      </rPr>
      <t xml:space="preserve">
</t>
    </r>
    <r>
      <rPr>
        <b/>
        <sz val="10"/>
        <rFont val="Arial Narrow"/>
        <family val="2"/>
      </rPr>
      <t>DTPA:</t>
    </r>
    <r>
      <rPr>
        <sz val="10"/>
        <rFont val="Arial Narrow"/>
        <family val="2"/>
      </rPr>
      <t xml:space="preserve"> Las acciones correspondientes a los meses de abril, mayo, junio y julio del SIRAP Pacifico, se realizaron dos (2) comités técnicos del SIRAP PACIFICO para un total de (4) en el primer semestre, en gran medida orientados al seguimiento a las acciones del proyecto Pacifico Biocultural y a la orientación estratégica del subsistema. 
Los comités técnicos se realizaron en el mes de  abril  y de junio
El Plan de Acción del subsistema fue aprobado mediante correo electrónico por la mayoría de los Directores excepto por la CRC quien se encuentra surtiendo el trámite interno.  
En cuanto al plan de trabajo anual 2023 aprobado para el subsistema, está integrado por tres objetivos, 9 acciones y 12 resultados. Los cuales corresponden a unas acciones de gestión y otras de ejecución apoyadas con recursos del Proyecto Pacifico Biocultural y recursos propios de la CVC. Por lo anterior en esta vigencia no se formalizaron convenios interadministrativos para implementar acciones relacionadas con el plan de trabajo anual.
Las evidencias correspondientes a la gestión del I semestre del Sirap Pacifico se consolidan en el informe con sus respectivos anexos.
Evidencias: ANEXO 1_Acta Comité Técnico_26-27_ENERO_2023, ANEXO 2_ Acta Comité Técnico_marzo_2023, ANEXO 3_ANEXO_1.Acta_SIRAP PACIFICO_Abril, ANEXO 4_Acta Comité Técnico_JUNIO_2023, ANEXO 5_ Acta Comité Directivo SIRAP PACIFICOMarzo_24_2023, ANEXO 6. Informe final convenio  SAMP, ANEXO 6b_Contrapartida PNN proyecto Pacifico Bioculturalo, ANEXO 7_Iniciativa Nariño, ANEXO 8_ALIANZA POR LAS AREAS PROTEGIDAS, ANEXO 9_Lista de Asistencia_CT_Abril, ANEXO 10_Lista_Asistencia_26-27_enero_2023, ANEXO 11_Listado_Asistencia CTMARZO_2023, ANEXO 12_Plan de Accion SIRAP PACIFICO_2023-30_Aprobacion Directores (5)
</t>
    </r>
    <r>
      <rPr>
        <b/>
        <sz val="10"/>
        <rFont val="Arial Narrow"/>
        <family val="2"/>
      </rPr>
      <t>Link enlace: https://drive.google.com/drive/folders/1FDY4Si19xyvyh7bEROX-tnFsdHJ38qlR
DTCA:</t>
    </r>
    <r>
      <rPr>
        <sz val="10"/>
        <rFont val="Arial Narrow"/>
        <family val="2"/>
      </rPr>
      <t xml:space="preserve"> en el segundo cuatrimestre del 2023, se participó desde la DTCA en el Comité Técnico del SIRAP Caribe en fecha del 1 al 3 de agosto, donde se avanzó en la definición de los alcances  de la política del SINAP en el plan de acción  del SIRAP Caribe.
Se adjunta enlace con las evidencias respectivas del período: https://drive.google.com/drive/folders/1mqG-6XP5vttVRh-4JdC0_8zG9hTgHL_Z?usp=drive_link
</t>
    </r>
    <r>
      <rPr>
        <b/>
        <sz val="10"/>
        <rFont val="Arial Narrow"/>
        <family val="2"/>
      </rPr>
      <t>DTAO</t>
    </r>
    <r>
      <rPr>
        <sz val="10"/>
        <rFont val="Arial Narrow"/>
        <family val="2"/>
      </rPr>
      <t>: Se presenta informe de gestión del Subsistema Andes Occidentales del primer semestre con  los compromisos de su instrumento de planficación y la política CONPES 4050. Y el informe de la articulación en los espacios con los sistemas departamentales, el cual se evidencia los avances del primer semestre de cada SIDAP. 
El acta de reunión del comité técnico del SIDAP Antioquia, seguimiento a la implementación del Plan de Acción 2023 del SIDAP Antioquia. 
El acta de comité técnico del SIDAP Nariño, se reviso el plan de acción  2023. 
Evidencias: 
 Anexo 1. Informe de gestión del Subsistema Andes Occidentales
Anexo 2. Informe_avance_espacios-articulación
Anexo 3. Acta de reunión comité técnico SIDAP Antioquia
Anexo 4. Acta de reunión comité técnico SIDAP Nariño 
Anexo 5. Acta del comité técnico del SAO 
Anexo 6. Reglamento SIRAP Macizo
Link: https://drive.google.com/drive/folders/1lmKv_YtEvh66bZi6X5P4NiGiFDGR3vGR?usp=drive_link</t>
    </r>
  </si>
  <si>
    <r>
      <rPr>
        <b/>
        <sz val="11"/>
        <rFont val="Arial Narrow"/>
        <family val="2"/>
      </rPr>
      <t>GTEA:</t>
    </r>
    <r>
      <rPr>
        <sz val="11"/>
        <rFont val="Arial Narrow"/>
        <family val="2"/>
      </rPr>
      <t xml:space="preserve"> Para el segundo cuatrimestre se contrastó lo remitido por el Grupo de Procesos Corporativos (correspondencia) vía GD-ORFEO en la temática de RNSC con la información recibida vía correo electrónico en el buzón reservas.naturales@parquesnaiconales.gov.co y a la fecha no se identficaron posibles desviaciones. Se evidencia el reporte del ORFEO de la Líder temática de RNSC de GTEA con 942 transacciones documentadas relacionadas con RNSC y el reporte de correos electrónicos con solicitud de radicación para 567 solicitudes relacionadas con RNSC
</t>
    </r>
    <r>
      <rPr>
        <b/>
        <sz val="11"/>
        <rFont val="Arial Narrow"/>
        <family val="2"/>
      </rPr>
      <t>Evidencia:</t>
    </r>
    <r>
      <rPr>
        <sz val="11"/>
        <rFont val="Arial Narrow"/>
        <family val="2"/>
      </rPr>
      <t xml:space="preserve"> Base de datos con listado de correos de RNSC enviados a radicar19042023_22082023</t>
    </r>
  </si>
  <si>
    <r>
      <rPr>
        <b/>
        <sz val="10"/>
        <color theme="1"/>
        <rFont val="Arial Narrow"/>
        <family val="2"/>
      </rPr>
      <t>OAP:</t>
    </r>
    <r>
      <rPr>
        <sz val="10"/>
        <color theme="1"/>
        <rFont val="Arial Narrow"/>
        <family val="2"/>
      </rPr>
      <t xml:space="preserve"> 22/08/2024</t>
    </r>
  </si>
  <si>
    <r>
      <rPr>
        <b/>
        <sz val="11"/>
        <rFont val="Arial Narrow"/>
        <family val="2"/>
      </rPr>
      <t>OAP:</t>
    </r>
    <r>
      <rPr>
        <sz val="11"/>
        <rFont val="Arial Narrow"/>
        <family val="2"/>
      </rPr>
      <t xml:space="preserve"> Las personas que presentaron dificultades con el tema, se socializaran de forma personalizada para explicar de mayor forma el tema.</t>
    </r>
  </si>
  <si>
    <r>
      <rPr>
        <b/>
        <sz val="11"/>
        <rFont val="Arial Narrow"/>
        <family val="2"/>
      </rPr>
      <t>OAP</t>
    </r>
    <r>
      <rPr>
        <sz val="11"/>
        <rFont val="Arial Narrow"/>
        <family val="2"/>
      </rPr>
      <t>: Se realizó el seguimiento al conocimiento y apropiación sobre los lineamientos estandarizados y documentados por la Entidad relacionados con conflicto de intereses mediante una encuesta remitida a los integrantes de OAP por correo electrónico el día 08/08/2023. Obteniendo resultados positivos en relación a la apropiación de los conocimientos, dado que se pudo evidenciar que de un total de 20 personas encuestadas, 16 obtuvieron un resultado positivo de apropiación, es decir el 80% del personal integrante de OAP conoce el tema, pero dados los temas que presentaron dificultades en el 20%(4 Personas) restante se realizará una socialización personalizada para explicar de mayor forma el tema.
Evidencia:Formulario conflicto de intereses_08082023
Datos encuesta Conflicto de Intereses II cuatrimestre Riesgos 2023 (respuestas)</t>
    </r>
  </si>
  <si>
    <r>
      <rPr>
        <b/>
        <sz val="11"/>
        <rFont val="Arial Narrow"/>
        <family val="2"/>
      </rPr>
      <t>OAP</t>
    </r>
    <r>
      <rPr>
        <sz val="11"/>
        <rFont val="Arial Narrow"/>
        <family val="2"/>
      </rPr>
      <t>: Se realizó el seguimiento al conocimiento y apropiación sobre los lineamientos estandarizados y documentados por la Entidad relacionados con conflicto de intereses mediante una encuesta remitida a los integrantes de OAP por correo electrónico el día 08/08/2023. Obteniendo resultados positivos en relación a la apropiación de los conocimientos, dado que se pudo evidenciar que de un total de 20 personas encuestadas, 16 obtuvieron un resultado positivo de apropiación, es decir el 80% del personal integrante de OAP conoce el tema, pero dados los temas que presentaron dificultades en el 20% (4 personas) restante se realizará una socialización personalizada para explicar de mayor forma el tema.
Evidencia:Formulario conflicto de intereses_08082023
Datos encuesta Conflicto de Intereses II cuatrimestre Riesgos 2023 (respuestas)</t>
    </r>
  </si>
  <si>
    <r>
      <rPr>
        <b/>
        <sz val="10"/>
        <color theme="1"/>
        <rFont val="Arial Narrow"/>
        <family val="2"/>
      </rPr>
      <t>OAP</t>
    </r>
    <r>
      <rPr>
        <sz val="10"/>
        <color theme="1"/>
        <rFont val="Arial Narrow"/>
        <family val="2"/>
      </rPr>
      <t>:22/08/2023</t>
    </r>
  </si>
  <si>
    <r>
      <rPr>
        <b/>
        <sz val="10"/>
        <color theme="1"/>
        <rFont val="Arial Narrow"/>
        <family val="2"/>
      </rPr>
      <t>OAP</t>
    </r>
    <r>
      <rPr>
        <sz val="10"/>
        <color theme="1"/>
        <rFont val="Arial Narrow"/>
        <family val="2"/>
      </rPr>
      <t>: A través de correo electrónico remitido el 08/08/2023 la Jefe de la OAP realizó socialización y recordatorio del procedimiento de conflicto de intereses. 
Ver anexo Correo de Parques Nacionales Naturales ...l procedimiento Conflicto de Intereses 08082023</t>
    </r>
  </si>
  <si>
    <r>
      <rPr>
        <b/>
        <sz val="10"/>
        <color theme="1"/>
        <rFont val="Arial Narrow"/>
        <family val="2"/>
      </rPr>
      <t xml:space="preserve">OAP: </t>
    </r>
    <r>
      <rPr>
        <sz val="10"/>
        <color theme="1"/>
        <rFont val="Arial Narrow"/>
        <family val="2"/>
      </rPr>
      <t>33%</t>
    </r>
  </si>
  <si>
    <r>
      <rPr>
        <b/>
        <sz val="10"/>
        <rFont val="Arial Narrow"/>
        <family val="2"/>
      </rPr>
      <t>OAP</t>
    </r>
    <r>
      <rPr>
        <sz val="10"/>
        <rFont val="Arial Narrow"/>
        <family val="2"/>
      </rPr>
      <t>: X</t>
    </r>
  </si>
  <si>
    <r>
      <rPr>
        <b/>
        <sz val="10"/>
        <rFont val="Arial Narrow"/>
        <family val="2"/>
      </rPr>
      <t>OAP</t>
    </r>
    <r>
      <rPr>
        <sz val="10"/>
        <rFont val="Arial Narrow"/>
        <family val="2"/>
      </rPr>
      <t>: El monitoreo y los soportes suministrados, son conformes a la descripción del mapa de riesgos, denotando un adecuado seguimiento</t>
    </r>
  </si>
  <si>
    <r>
      <t>OAP</t>
    </r>
    <r>
      <rPr>
        <sz val="10"/>
        <rFont val="Arial Narrow"/>
        <family val="2"/>
      </rPr>
      <t>: X</t>
    </r>
  </si>
  <si>
    <r>
      <t>OAP</t>
    </r>
    <r>
      <rPr>
        <sz val="10"/>
        <rFont val="Arial Narrow"/>
        <family val="2"/>
      </rPr>
      <t>: El monitoreo y los soportes suministrados, son conformes a la descripción del mapa de riesgos, denotando un adecuado seguimiento</t>
    </r>
  </si>
  <si>
    <r>
      <rPr>
        <b/>
        <sz val="10"/>
        <rFont val="Arial Narrow"/>
        <family val="2"/>
      </rPr>
      <t>OAP:</t>
    </r>
    <r>
      <rPr>
        <sz val="10"/>
        <rFont val="Arial Narrow"/>
        <family val="2"/>
      </rPr>
      <t xml:space="preserve"> 22/08/2023</t>
    </r>
  </si>
  <si>
    <r>
      <t xml:space="preserve">
</t>
    </r>
    <r>
      <rPr>
        <b/>
        <sz val="10"/>
        <rFont val="Arial Narrow"/>
        <family val="2"/>
      </rPr>
      <t>OAP.</t>
    </r>
    <r>
      <rPr>
        <sz val="10"/>
        <rFont val="Arial Narrow"/>
        <family val="2"/>
      </rPr>
      <t xml:space="preserve"> Los profesionales de la OAP en lo que respecta al segundo cuatrimestre ha ejecutado las siguientes actividades: 
Seguimiento y reporte de riesgos: a través de mesas de trabajo se llevó a cabo la actualización y reporte a los riesgos de los 19 procesos 
Actualización documental: para el periodo (mayo, junio, julio, agosto) se realizó la actualización de 31 documentos dentro del Sistema de Gestión Documental 
Salidas no conformes: Para el periodo de seguimiento se realizó el seguimiento al reporte de salidas del 1er trimestre y 2 trimestre 2023 de los diferentes procesos 
Seguimiento Recisión por la dirección: cumplimiento de los compromisos pactados en la Revisión por la Dirección 2022 se realiza seguimiento a los compromisos adquiridos realizando la respectiva solicitud de evidencias y porcentaje de ejecución de los mismos. 
https://drive.google.com/drive/u/1/folders/1iG-WvDt3ZZTsNig3Ijq4N_vMxNA6wqlNEvidencias carpetas.
Riesgos. 
Documentación
Salidas No Conformes
Compromisos RxD_2022</t>
    </r>
  </si>
  <si>
    <r>
      <rPr>
        <b/>
        <sz val="10"/>
        <rFont val="Arial Narrow"/>
        <family val="2"/>
      </rPr>
      <t>OAP</t>
    </r>
    <r>
      <rPr>
        <sz val="10"/>
        <rFont val="Arial Narrow"/>
        <family val="2"/>
      </rPr>
      <t>: El control no se activo debido a que el riesgo no se materializó.</t>
    </r>
  </si>
  <si>
    <r>
      <rPr>
        <b/>
        <sz val="10"/>
        <rFont val="Arial Narrow"/>
        <family val="2"/>
      </rPr>
      <t xml:space="preserve">OAP: </t>
    </r>
    <r>
      <rPr>
        <sz val="10"/>
        <rFont val="Arial Narrow"/>
        <family val="2"/>
      </rPr>
      <t>33,33%</t>
    </r>
  </si>
  <si>
    <r>
      <rPr>
        <b/>
        <sz val="12"/>
        <color rgb="FF000000"/>
        <rFont val="Arial Narrow"/>
        <family val="2"/>
      </rPr>
      <t xml:space="preserve">OAP: </t>
    </r>
    <r>
      <rPr>
        <sz val="12"/>
        <color rgb="FF000000"/>
        <rFont val="Arial Narrow"/>
        <family val="2"/>
      </rPr>
      <t>22/08/2023</t>
    </r>
  </si>
  <si>
    <r>
      <rPr>
        <b/>
        <sz val="10"/>
        <rFont val="Arial Narrow"/>
        <family val="2"/>
      </rPr>
      <t>OAP</t>
    </r>
    <r>
      <rPr>
        <sz val="10"/>
        <rFont val="Arial Narrow"/>
        <family val="2"/>
      </rPr>
      <t xml:space="preserve">: Se realizó dos Comités Institucional de Gestión y Desempeño uno el 5/06/2023 y otro el 8/08/2023, dentro de los cuales se realizó seguimiento a los diferentes componentes (PAA, mapa de Riesgos; resolución CIGD, PAAC, política del sistema ambiental entre otos), por lo cual los profesionales han realizado seguimiento a los compromisos adquiridos, con el objetivo de verificar el cumplimiento a los diferentes temas correspondiente del MIPG.
</t>
    </r>
    <r>
      <rPr>
        <b/>
        <sz val="10"/>
        <rFont val="Arial Narrow"/>
        <family val="2"/>
      </rPr>
      <t xml:space="preserve">Evidenicas. </t>
    </r>
    <r>
      <rPr>
        <sz val="10"/>
        <rFont val="Arial Narrow"/>
        <family val="2"/>
      </rPr>
      <t>Presentación o correo de apertura dado que las actas se encuentran en revisión y/o contrucción.
Presentacion CIGD 5 de junio de 2023 (actualizada)
Correo - Presentación actualizada Comité Institucional de Gestión y Desempeño - CIGD 5062023
Correo - Apertura. Sesión No 3. Comité Institucional de Gestión y Desempeño- 08082023</t>
    </r>
  </si>
  <si>
    <r>
      <rPr>
        <b/>
        <sz val="11"/>
        <rFont val="Arial Narrow"/>
        <family val="2"/>
      </rPr>
      <t>OAP</t>
    </r>
    <r>
      <rPr>
        <sz val="11"/>
        <rFont val="Arial Narrow"/>
        <family val="2"/>
      </rPr>
      <t>: X</t>
    </r>
  </si>
  <si>
    <t xml:space="preserve">OAP: Se realizó el diligenciamiento del Formulario Unico de reporte de Avance Furag en los meses de Junio y Julio para la medición de Indice de Desempeño Institucional IDI 2022. </t>
  </si>
  <si>
    <r>
      <rPr>
        <b/>
        <sz val="10"/>
        <rFont val="Arial Narrow"/>
        <family val="2"/>
      </rPr>
      <t xml:space="preserve">OAP: </t>
    </r>
    <r>
      <rPr>
        <sz val="10"/>
        <rFont val="Arial Narrow"/>
        <family val="2"/>
      </rPr>
      <t>66%</t>
    </r>
  </si>
  <si>
    <r>
      <rPr>
        <b/>
        <sz val="10"/>
        <rFont val="Arial Narrow"/>
        <family val="2"/>
      </rPr>
      <t>OAP</t>
    </r>
    <r>
      <rPr>
        <sz val="10"/>
        <rFont val="Arial Narrow"/>
        <family val="2"/>
      </rPr>
      <t xml:space="preserve">: Se realizaron socializaciones del Modelo Integrado de Planeación y Gestión y subsistemas de gestión que lo conforman, mediante reuniones a: Profesionales de SGI Claudia Loaiza (DTPA) y Profesional Daniela Amaya (GTEA - autoridad ambiental) y Socialización reporte de riesgos y Revisión por la Dirección a profesional de SGI del proceso de Gestión Financiera Erika Robayo (11/08/2023) Socialización de reporte de salidas conformes DTCA el día 05052023, socialización a la funcionaria Myriam Borda OAP (9 y 10 agosto).
Taller práctico diligenciamiento formatos de registro de información papel y serv público insumo para el SGA a las 6 Direcciones territoriales con sus respectivas Áreas protegidas. Publiucación a través de correo masivo la politica ambiental institucional y divulgaciona a los líderes del SGI (08/2023). Se realizó socialización sobre el producto de SGI implementado a DTAM, DTAN, SSNA.
https://drive.google.com/drive/u/1/folders/1hofV2tT0IgxVEIqhQil27Q_m3zBhjgKa
</t>
    </r>
    <r>
      <rPr>
        <b/>
        <sz val="10"/>
        <rFont val="Arial Narrow"/>
        <family val="2"/>
      </rPr>
      <t>Evidencias:</t>
    </r>
    <r>
      <rPr>
        <sz val="10"/>
        <rFont val="Arial Narrow"/>
        <family val="2"/>
      </rPr>
      <t xml:space="preserve">
Asistencia Salidas no conformes 050523
Seguimiento a riesgos GGF 11082023
Socialización Riesgos y RXD 11082023
Socializacion_SGI_OAP_9 y 10 Agosto_2023
Asistencias Taller Socia Formatos Papel-Serv publicos SGA
Evidencia correo Socializa Política Ambiental SGA
Socializacion proyectos de inversión DT
memoria y listado 24 mayo calidad Autoridad Ambiental.pdf
Correo - Re Actualización Documentos Direccionamiento Estrategico</t>
    </r>
  </si>
  <si>
    <r>
      <rPr>
        <b/>
        <sz val="12"/>
        <color rgb="FF000000"/>
        <rFont val="Arial Narrow"/>
        <family val="2"/>
      </rPr>
      <t>OAP</t>
    </r>
    <r>
      <rPr>
        <sz val="12"/>
        <color rgb="FF000000"/>
        <rFont val="Arial Narrow"/>
        <family val="2"/>
      </rPr>
      <t>: Con el objetivo de tener las herramientas necesarias de fortalecimiento institucional en los diferentes temas técnicos, operativos, transversales para facilitar los procesos de implementación de los diferentes temas transversales que hacen parte del MIPG, se asistieron a las siguientes reuniones: 
1.	Curso formación de auditores DANE realizado del 29 de mayo al 5 de junio de 2023 para Briana Cabrera - Mónica Sandoval
2.	Socialización  de Acciones a  la estrategia política de integridad el día 22/06/2023
3.	Socialización de la Gestión de la alta gerencia realizada el 07/07/2023
4.	Socialización del Mantenimiento Clasificación CINE Campo 0532 Ciencias de la Tierra el 11/07/2023
5. Participación en el Programa Nacional de Carbono Neutralidad y Resiliencia Climática
El programa está enfocado en acompañar a todas las organizaciones de carácter público para que puedan cumplir el artículo 15 numeral 5 de la Ley 2169 de 2021.
Ver anexos
Curso formación de auditores 2023
2023-06-22_Acciones_estrategia_politica_integridad
Sesión Alta gerencia 07072023
Mantenimiento Clasificación CINE Campo 0532 Ciencias de la Tierra
Participación Programa Nacional de Carbono Neutralidad y Resiliencia Climática</t>
    </r>
  </si>
  <si>
    <r>
      <rPr>
        <b/>
        <sz val="12"/>
        <color rgb="FF000000"/>
        <rFont val="Arial Narrow"/>
        <family val="2"/>
      </rPr>
      <t>OAP</t>
    </r>
    <r>
      <rPr>
        <sz val="12"/>
        <color rgb="FF000000"/>
        <rFont val="Arial Narrow"/>
        <family val="2"/>
      </rPr>
      <t xml:space="preserve">: Por solicitud de Dirección General, la Oficina Asesora de Planeación priorizó y desarrolló </t>
    </r>
    <r>
      <rPr>
        <b/>
        <sz val="12"/>
        <color rgb="FF000000"/>
        <rFont val="Arial Narrow"/>
        <family val="2"/>
      </rPr>
      <t>el capítulo de</t>
    </r>
    <r>
      <rPr>
        <sz val="12"/>
        <color rgb="FF000000"/>
        <rFont val="Arial Narrow"/>
        <family val="2"/>
      </rPr>
      <t xml:space="preserve"> "</t>
    </r>
    <r>
      <rPr>
        <b/>
        <sz val="12"/>
        <color rgb="FF000000"/>
        <rFont val="Arial Narrow"/>
        <family val="2"/>
      </rPr>
      <t>Paz con la Naturaleza</t>
    </r>
    <r>
      <rPr>
        <sz val="12"/>
        <color rgb="FF000000"/>
        <rFont val="Arial Narrow"/>
        <family val="2"/>
      </rPr>
      <t>" del Portafolio de Oferta y Demanda de Cooperación de PNNC, en su versión 1 del 17 de agosto de 2023; este documento es el resultado de una serie de mesas de trabajo y al menos 4 entregas de borradores entre junio-agosto 2023 con equipos técnicos de SGM (dentro de los cuales hay representación del Colectivo de Guardaparques) y el equipo de asesores del Director General donde hubo insumos técnicos de todos los participantes, y tuvo como estructurante el Informe del Colectivo de Guardaparques que fue entregado a la JEP en 2020. Dicho documento está alineado con la primera propuesta de Metas e Indicadores de Paz con la Naturaleza del Plan de Acción Anual, versión 15 de agosto 2023. Fue entregado en su versión 1 al equipo de asesores del Director General, quienes lo remitieron al Director General para su revisión y visto bueno. Adicionalmente como parte de la construcción de un documento con la propuesta de priorización de las necesidades de PNNC que permita estructurar el portafolio de cooperación internacional y asuntos internacionales, en estos dos primeros cuatrimestres se participó en el proceso de construcción del PEI, instrumento base y central para generar y priorizar las necesidades de PNNC, el cual es el principal insumo por contener los ejes o temáticas principales y/o las metas para dar cumplimiento por la entidad.
Evidencias</t>
    </r>
  </si>
  <si>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
PNN Yaigojé Apaporis: No se anexa evidencia, ni soporte de ejecución por cuanto el control correctivo solo se activa cuando el riesgo se materializa y a la fecha el evento no se ha ejecutad.
PNN Amacayacu: N.A.
PNN Río Puré:  No se anexa evidencia, ni soporte de ejecución por cuanto el control correctivo solo se activa cuando el riesgo se materializa y a la fecha el evento no se ha ejecutado.
PNN La Paya: No se anexa evidencia, ni soporte de ejecución por cuanto el control correctivo solo se activa cuando el riesgo se materializa y a la fecha el evento no se ha ejecutado.</t>
  </si>
  <si>
    <t>PNN Churumbelos: x
SF PM Orito:x
PNN Alto Fragua: x
PNN Cahuinarí: x
PNN Chiribiquete:x
RNN Puinawai: x
RNN Nukak: x
PNN Yaigojé Apaporis: X
PNN Río Puré; X
PNN La Paya: x</t>
  </si>
  <si>
    <t>PNN Churumbelos:  los controles establecidos son aplicados por el AP
SF PM Orito: los controles establecidos son aplicados por el AP.
PNN Alto Fragua:  los controles establecidos son aplicados por el AP.
PNN Cahuinarí: los controles establecidos son aplicados por el AP.
PNN Chiribiquete:  los controles establecidos son aplicados por el AP.
RNN Puinawai:  los controles establecidos son aplicados por el AP.
RNN NUKAK: los controles establecidos son aplicados por el AP.
PNN Yaigojé Apaporis: los controles establecidos son aplicados por el AP.
PNN Río Puré: los controles establecidos son aplicados por el AP.
PNN La Paya:  los controles establecidos son aplicados por el AP.</t>
  </si>
  <si>
    <t xml:space="preserve">PNN Churumbelos: X
SF PM Orito: X 
PNN Alto Fragua: X
PNN Cahuinarí: X
PNN Chiribiquete: X
RNN: Puinawai: X
RNN Nukak: X
PNN Yaigojé Apaporis: X
PNN Río Puré; X
PNN la Paya: X
</t>
  </si>
  <si>
    <t>PNN Churumbelos: El monitoreo es conforme a la descripción del mapa de riesgos, denotando un adecuado seguimiento
SF PM Orito: El monitoreo es conforme a la descripción del mapa de riesgos, denotando un adecuado seguimiento
PNN Alto Fragua: El monitoreo es conforme a la descripción del mapa de riesgos, denotando un adecuado seguimiento
PNN Cahuinarí: El monitoreo es conforme a la descripción del mapa de riesgos, denotando un adecuado seguimiento
PNN Chiribiquete: El monitoreo es conforme a la descripción del mapa de riesgos, denotando un adecuado seguimiento
RNN: Puinawai: El monitoreo es conforme a la descripción del mapa de riesgos, denotando un adecuado seguimiento
RNN Nukak: El monitoreo es conforme a la descripción del mapa de riesgos, denotando un adecuado seguimiento
PNN Yaigojé Apaporis: El monitoreo es conforme a la descripción del mapa de riesgos, denotando un adecuado seguimiento
PNN Río Puré; El monitoreo es conforme a la descripción del mapa de riesgos, denotando un adecuado seguimiento
PNN la Paya: El monitoreo es conforme a la descripción del mapa de riesgos, denotando un adecuado seguimiento
PNN Amacayacu: El avance descriptivo no se evidencia, ni se anexan soportes</t>
  </si>
  <si>
    <r>
      <rPr>
        <b/>
        <sz val="10"/>
        <color theme="1"/>
        <rFont val="Arial Narrow"/>
        <family val="2"/>
      </rPr>
      <t xml:space="preserve">PNN Churumbelos: </t>
    </r>
    <r>
      <rPr>
        <sz val="10"/>
        <color theme="1"/>
        <rFont val="Arial Narrow"/>
        <family val="2"/>
      </rPr>
      <t xml:space="preserve">26/07/2023
</t>
    </r>
    <r>
      <rPr>
        <b/>
        <sz val="10"/>
        <color theme="1"/>
        <rFont val="Arial Narrow"/>
        <family val="2"/>
      </rPr>
      <t>SF PM Orito</t>
    </r>
    <r>
      <rPr>
        <sz val="10"/>
        <color theme="1"/>
        <rFont val="Arial Narrow"/>
        <family val="2"/>
      </rPr>
      <t xml:space="preserve">: 26/07/2023
</t>
    </r>
    <r>
      <rPr>
        <b/>
        <sz val="10"/>
        <color theme="1"/>
        <rFont val="Arial Narrow"/>
        <family val="2"/>
      </rPr>
      <t>PNN Alto Fragua</t>
    </r>
    <r>
      <rPr>
        <sz val="10"/>
        <color theme="1"/>
        <rFont val="Arial Narrow"/>
        <family val="2"/>
      </rPr>
      <t xml:space="preserve">: 26/07/2023
</t>
    </r>
    <r>
      <rPr>
        <b/>
        <sz val="10"/>
        <color theme="1"/>
        <rFont val="Arial Narrow"/>
        <family val="2"/>
      </rPr>
      <t>PNN Cahuinarí</t>
    </r>
    <r>
      <rPr>
        <sz val="10"/>
        <color theme="1"/>
        <rFont val="Arial Narrow"/>
        <family val="2"/>
      </rPr>
      <t xml:space="preserve">: 26/07/2023
</t>
    </r>
    <r>
      <rPr>
        <b/>
        <sz val="10"/>
        <color theme="1"/>
        <rFont val="Arial Narrow"/>
        <family val="2"/>
      </rPr>
      <t>PNN Chiribiquete</t>
    </r>
    <r>
      <rPr>
        <sz val="10"/>
        <color theme="1"/>
        <rFont val="Arial Narrow"/>
        <family val="2"/>
      </rPr>
      <t xml:space="preserve">: 26/07/2023
</t>
    </r>
    <r>
      <rPr>
        <b/>
        <sz val="10"/>
        <color theme="1"/>
        <rFont val="Arial Narrow"/>
        <family val="2"/>
      </rPr>
      <t>RNN Puinawai</t>
    </r>
    <r>
      <rPr>
        <sz val="10"/>
        <color theme="1"/>
        <rFont val="Arial Narrow"/>
        <family val="2"/>
      </rPr>
      <t xml:space="preserve">: 26/07/2023
</t>
    </r>
    <r>
      <rPr>
        <b/>
        <sz val="10"/>
        <color theme="1"/>
        <rFont val="Arial Narrow"/>
        <family val="2"/>
      </rPr>
      <t>RNN NUKAK</t>
    </r>
    <r>
      <rPr>
        <sz val="10"/>
        <color theme="1"/>
        <rFont val="Arial Narrow"/>
        <family val="2"/>
      </rPr>
      <t xml:space="preserve">: 26/07/2023
</t>
    </r>
    <r>
      <rPr>
        <b/>
        <sz val="10"/>
        <color theme="1"/>
        <rFont val="Arial Narrow"/>
        <family val="2"/>
      </rPr>
      <t>PNN Yaigojé Apaporis</t>
    </r>
    <r>
      <rPr>
        <sz val="10"/>
        <color theme="1"/>
        <rFont val="Arial Narrow"/>
        <family val="2"/>
      </rPr>
      <t xml:space="preserve">: 26/07/2023
</t>
    </r>
    <r>
      <rPr>
        <b/>
        <sz val="10"/>
        <color theme="1"/>
        <rFont val="Arial Narrow"/>
        <family val="2"/>
      </rPr>
      <t>PNN Amacayacu</t>
    </r>
    <r>
      <rPr>
        <sz val="10"/>
        <color theme="1"/>
        <rFont val="Arial Narrow"/>
        <family val="2"/>
      </rPr>
      <t xml:space="preserve">: 
</t>
    </r>
    <r>
      <rPr>
        <b/>
        <sz val="10"/>
        <color theme="1"/>
        <rFont val="Arial Narrow"/>
        <family val="2"/>
      </rPr>
      <t>PNN Río Puré</t>
    </r>
    <r>
      <rPr>
        <sz val="10"/>
        <color theme="1"/>
        <rFont val="Arial Narrow"/>
        <family val="2"/>
      </rPr>
      <t xml:space="preserve">: 26/07/2023
</t>
    </r>
    <r>
      <rPr>
        <b/>
        <sz val="10"/>
        <color theme="1"/>
        <rFont val="Arial Narrow"/>
        <family val="2"/>
      </rPr>
      <t>PNN La Paya:</t>
    </r>
    <r>
      <rPr>
        <sz val="10"/>
        <color theme="1"/>
        <rFont val="Arial Narrow"/>
        <family val="2"/>
      </rPr>
      <t xml:space="preserve"> 26/07/2023</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</si>
  <si>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La Unidad de Decisión no programó avances al respecto para el periodo reportado. 
PNN Cahuinarí: El monitoreo y los soportes suministrados, son conformes a la descripción del mapa de riesgos, denotando un adecuado seguimiento
PNN Chiribiquete: La Unidad de Decisión no programó avances al respecto para el periodo reportado sin embargo se evidencia avancen en el desarrollo de la acción.
RNN Puinawai: La Unidad de Decisión no programó avances al respecto para el periodo reportado sin embargo se evidencia avancen en el desarrollo de la acción.
RNN Nukak: El monitoreo y los soportes suministrados, son conformes a la descripción del mapa de riesgos, denotando un adecuado seguimiento
PNN Yaigojé Apaporis: La Unidad de Decisión no programó avances al respecto para el periodo reportado.
PNN Río Puré; La Unidad de Decisión no programó avances al respecto para el periodo reportado.
PNN La Paya: La Unidad de Decisión no programó avances al respecto para el periodo reportado.
PNN Amacayacu: El avance descriptivo no se evidencia, ni se anexan soportes.</t>
  </si>
  <si>
    <r>
      <rPr>
        <b/>
        <sz val="10"/>
        <color theme="1"/>
        <rFont val="Arial Narrow"/>
        <family val="2"/>
      </rPr>
      <t>PNN Churumbelos:</t>
    </r>
    <r>
      <rPr>
        <sz val="10"/>
        <color theme="1"/>
        <rFont val="Arial Narrow"/>
        <family val="2"/>
      </rPr>
      <t xml:space="preserve"> 50%
</t>
    </r>
    <r>
      <rPr>
        <b/>
        <sz val="10"/>
        <color theme="1"/>
        <rFont val="Arial Narrow"/>
        <family val="2"/>
      </rPr>
      <t xml:space="preserve">SF PM Orito: </t>
    </r>
    <r>
      <rPr>
        <sz val="10"/>
        <color theme="1"/>
        <rFont val="Arial Narrow"/>
        <family val="2"/>
      </rPr>
      <t xml:space="preserve">50%
</t>
    </r>
    <r>
      <rPr>
        <b/>
        <sz val="10"/>
        <color theme="1"/>
        <rFont val="Arial Narrow"/>
        <family val="2"/>
      </rPr>
      <t xml:space="preserve">PNN Alto Fragua: </t>
    </r>
    <r>
      <rPr>
        <sz val="10"/>
        <color theme="1"/>
        <rFont val="Arial Narrow"/>
        <family val="2"/>
      </rPr>
      <t xml:space="preserve">0%
</t>
    </r>
    <r>
      <rPr>
        <b/>
        <sz val="10"/>
        <color theme="1"/>
        <rFont val="Arial Narrow"/>
        <family val="2"/>
      </rPr>
      <t xml:space="preserve">PNN Cahuinarí: </t>
    </r>
    <r>
      <rPr>
        <sz val="10"/>
        <color theme="1"/>
        <rFont val="Arial Narrow"/>
        <family val="2"/>
      </rPr>
      <t xml:space="preserve">50%
</t>
    </r>
    <r>
      <rPr>
        <b/>
        <sz val="10"/>
        <color theme="1"/>
        <rFont val="Arial Narrow"/>
        <family val="2"/>
      </rPr>
      <t xml:space="preserve">PNN Chiribiquete: </t>
    </r>
    <r>
      <rPr>
        <sz val="10"/>
        <color theme="1"/>
        <rFont val="Arial Narrow"/>
        <family val="2"/>
      </rPr>
      <t xml:space="preserve">10%
</t>
    </r>
    <r>
      <rPr>
        <b/>
        <sz val="10"/>
        <color theme="1"/>
        <rFont val="Arial Narrow"/>
        <family val="2"/>
      </rPr>
      <t xml:space="preserve">RNN Puinawai: </t>
    </r>
    <r>
      <rPr>
        <sz val="10"/>
        <color theme="1"/>
        <rFont val="Arial Narrow"/>
        <family val="2"/>
      </rPr>
      <t xml:space="preserve">0%
</t>
    </r>
    <r>
      <rPr>
        <b/>
        <sz val="10"/>
        <color theme="1"/>
        <rFont val="Arial Narrow"/>
        <family val="2"/>
      </rPr>
      <t xml:space="preserve">RNN NUKAK: </t>
    </r>
    <r>
      <rPr>
        <sz val="10"/>
        <color theme="1"/>
        <rFont val="Arial Narrow"/>
        <family val="2"/>
      </rPr>
      <t xml:space="preserve">50%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 xml:space="preserve">0%
</t>
    </r>
    <r>
      <rPr>
        <b/>
        <sz val="10"/>
        <color theme="1"/>
        <rFont val="Arial Narrow"/>
        <family val="2"/>
      </rPr>
      <t xml:space="preserve">PNN La Paya: </t>
    </r>
    <r>
      <rPr>
        <sz val="10"/>
        <color theme="1"/>
        <rFont val="Arial Narrow"/>
        <family val="2"/>
      </rPr>
      <t>0%</t>
    </r>
  </si>
  <si>
    <t>PNN Churumbelos: 26/07/2023
SF PM Orito: 26/07/2023
PNN Alto Fragua: 26/07/2023
PNN Cahuinarí: 26/07/2023
PNN Chiribiquete: 26/07/2023
RNN Puinawai: 26/07/2023
RNN Nukak: 26/07/2023
PNN Yaigojé Apaporis: 26/07/2023
PNN Amacayacu: 
PNN Río Puré: 26/07/2023
PNN La Paya: 26/07/2023</t>
  </si>
  <si>
    <r>
      <rPr>
        <b/>
        <sz val="10"/>
        <color theme="1"/>
        <rFont val="Arial Narrow"/>
        <family val="2"/>
      </rPr>
      <t>PNN Churumbelos</t>
    </r>
    <r>
      <rPr>
        <sz val="10"/>
        <color theme="1"/>
        <rFont val="Arial Narrow"/>
        <family val="2"/>
      </rPr>
      <t xml:space="preserve">: Los controles se aplican de acuerdo al lineamiento institucional establecido, el AP realiza recorridos de PVC los cuales son sistematizados en la plataforma SICO SMART. Anexo 1. Pantallazo envío correo electrónico Patrullajes primer periodo para revisión., Anexo 2. Pantallazo correo electrónico Reporte PAA segundo trimestre.
https://drive.google.com/drive/u/0/folders/1OdffmK44RvsjeRdjCtWMa3-ctWmpe-ck
</t>
    </r>
    <r>
      <rPr>
        <b/>
        <sz val="10"/>
        <color theme="1"/>
        <rFont val="Arial Narrow"/>
        <family val="2"/>
      </rPr>
      <t>SF PM Orito</t>
    </r>
    <r>
      <rPr>
        <sz val="10"/>
        <color theme="1"/>
        <rFont val="Arial Narrow"/>
        <family val="2"/>
      </rPr>
      <t xml:space="preserve">: El área protegida ha realizado el reporte respectivo a la DTAM, que después de su revisión ha sido remitido a NC, de quienes se recibió un correo de aprobación de respuesta.
Anexo 1_Correo_aprobación de NC de los recorridos reportados _ Reporte PAA 2do Trim. https://drive.google.com/drive/u/0/folders/1uHFmiT3xv8ByjiTw5P0oQS4Jeg5uFD2O
</t>
    </r>
    <r>
      <rPr>
        <b/>
        <sz val="10"/>
        <color theme="1"/>
        <rFont val="Arial Narrow"/>
        <family val="2"/>
      </rPr>
      <t>PNN Alto Fragua</t>
    </r>
    <r>
      <rPr>
        <sz val="10"/>
        <color theme="1"/>
        <rFont val="Arial Narrow"/>
        <family val="2"/>
      </rPr>
      <t xml:space="preserve">: de acuerdo a información generada por el área, desde la DTAM se remite el 23/06/2023 a nivel central información para la validación de datos del segundo trimestre - indicador 18 "% área en presión cubierta recorridos vigilancia PNN AFIW" (Anexo_1_Correo DTAM_Central_validacion.  Así mismo, el 29/06/2023 se recibe correo de validación por parte del Grupo de Gestión del Conocimiento e Innovación (Anexo_2_Correo validación. 
https://drive.google.com/drive/u/0/folders/1wq5wiN83sX8RVtkxhDzR9QeerJdfNSiq
</t>
    </r>
    <r>
      <rPr>
        <b/>
        <sz val="10"/>
        <color theme="1"/>
        <rFont val="Arial Narrow"/>
        <family val="2"/>
      </rPr>
      <t>PNN Cahuinarí</t>
    </r>
    <r>
      <rPr>
        <sz val="10"/>
        <color theme="1"/>
        <rFont val="Arial Narrow"/>
        <family val="2"/>
      </rPr>
      <t xml:space="preserve">: Los controles se aplican de acuerdo al lineamiento institucional establecido. Anexo 1 Correo PNN Envío para validación datos indicador 18 % área en presión cubierta recorridos vigilancia PNN Cahuinari TRIM 02 2022
https://drive.google.com/drive/u/0/folders/1Sq_TKegeDhWoRr9mIVK_0XXhWtNQBw6n
</t>
    </r>
    <r>
      <rPr>
        <b/>
        <sz val="10"/>
        <color theme="1"/>
        <rFont val="Arial Narrow"/>
        <family val="2"/>
      </rPr>
      <t>PNN Chiribiquete</t>
    </r>
    <r>
      <rPr>
        <sz val="10"/>
        <color theme="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y el 13 de junio  2023 mediante correo electrónico se envía a la DTAM el informe sistematizado en la plataforma Sico Smart con los recorridos realizados en el segundo trimestre 2023.
Anexo 1. Correo - Informe Sico Smart 2 trimestre
URL: https://drive.google.com/drive/u/2/folders/1_gs_BZzUp6W8Cx38LkcwdNSGV5su6yUB
</t>
    </r>
    <r>
      <rPr>
        <b/>
        <sz val="10"/>
        <color theme="1"/>
        <rFont val="Arial Narrow"/>
        <family val="2"/>
      </rPr>
      <t>RNN Puinawai</t>
    </r>
    <r>
      <rPr>
        <sz val="10"/>
        <color theme="1"/>
        <rFont val="Arial Narrow"/>
        <family val="2"/>
      </rPr>
      <t xml:space="preserve">: Los controles se aplican de acuerdo al lineamiento institucional establecido, el AP realiza recorridos de PVC los cuales son sistematizados en la plataforma SICO SMART.   Anexo 1 correo para validación datos indicador 18 % área en presión cubierta recorridos vigilancia RNN PUINAWAITRIM 02 2023, Anexo 2 CorreoDATOS VALIDACION INDICADOR 18 % DE AREAS EN PRESION CUBIERTAS CON JORNADAS DE VIGILANCIA Trimestre 02 2023.
https://drive.google.com/drive/u/0/folders/175Ovn4YEG9g003oR4MIaM0MrMkB4pzW4
</t>
    </r>
    <r>
      <rPr>
        <b/>
        <sz val="10"/>
        <color theme="1"/>
        <rFont val="Arial Narrow"/>
        <family val="2"/>
      </rPr>
      <t>RNN Nukak</t>
    </r>
    <r>
      <rPr>
        <sz val="10"/>
        <color theme="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Anexo 1. Correo reporte patrullaje Smart 2do Trimestre 2023.
Anexo 1a. Correo reporte patrullaje Smart 2do Trimestre 2023
Anexo 1b. Correo reporte patrullaje Smart 2do Trimestre 2023
Anexo 1c. Correo reporte patrullaje Smart 2do Trimestre 2023
https://drive.google.com/drive/u/0/folders/1KHZdAiji7K-IRGLJY8riYALpqTvY4RLy
</t>
    </r>
    <r>
      <rPr>
        <b/>
        <sz val="10"/>
        <color theme="1"/>
        <rFont val="Arial Narrow"/>
        <family val="2"/>
      </rPr>
      <t>PNN Yaigojé Apaporis</t>
    </r>
    <r>
      <rPr>
        <sz val="10"/>
        <color theme="1"/>
        <rFont val="Arial Narrow"/>
        <family val="2"/>
      </rPr>
      <t xml:space="preserve">: Apaporis:Se realizo  recorrido de seguimiento de abiertos a través de sensores remotos, se envió comunicado a la DTAM sobre la situación que afecta el cumplimiento de la gestión y el cumplimiento misional por el tema de RP mediante el orfeo # 20235150000503 del 29-05-2023, se cuenta con informe trimestral II de PVyC. Anexo 1 Inf_2doTri2023PVC_PnnYAP, Anexo 2 Notificación Situación que afecta gestión cumplimiento misional del AP, Anexo 3 PVSYAP sobrevuelo sector S19052023, Anexo 4 recorrido abiertos pYAP_000090, Anexo 5 sobrevuelo sector nte PVNYAP_19052023.
https://drive.google.com/drive/u/0/folders/14qgX6oM7sdjAe99qVhl8-9pnBcymWbUA
</t>
    </r>
    <r>
      <rPr>
        <b/>
        <sz val="10"/>
        <color theme="1"/>
        <rFont val="Arial Narrow"/>
        <family val="2"/>
      </rPr>
      <t>PNN Amacayacu</t>
    </r>
    <r>
      <rPr>
        <sz val="10"/>
        <color theme="1"/>
        <rFont val="Arial Narrow"/>
        <family val="2"/>
      </rPr>
      <t xml:space="preserve">: No hace reporte
</t>
    </r>
    <r>
      <rPr>
        <b/>
        <sz val="10"/>
        <color theme="1"/>
        <rFont val="Arial Narrow"/>
        <family val="2"/>
      </rPr>
      <t>PNN Río Puré:</t>
    </r>
    <r>
      <rPr>
        <sz val="10"/>
        <color theme="1"/>
        <rFont val="Arial Narrow"/>
        <family val="2"/>
      </rPr>
      <t xml:space="preserve"> El área protegida ha realizado el reporte respectivo de los recorridos exportados SICO SMART del segundo trimestre a la DTAM. Anexo 1 Correo de PNN PORTADOS SICO SMART SEGUNDO TRIMESTRE.
https://drive.google.com/drive/u/0/folders/1SuzaZp3PPYLLuTqQpnsA7GL83FQAIcp0
PNN La Paya:  El área protegida ha realizado el reporte respectivo de los recorridos exportados SICO SMART del segundo trimestre a la DTAM.
Anexo 1 Correo de PNN PORTADOS SICO SMART SEGUNDO TRIMESTRE
https://drive.google.com/drive/folders/1FfGfZypYcM83gg7EBdoN3NJM-soYTsM4</t>
    </r>
  </si>
  <si>
    <r>
      <rPr>
        <b/>
        <sz val="10"/>
        <color theme="1"/>
        <rFont val="Arial Narrow"/>
        <family val="2"/>
      </rPr>
      <t>PNN Churumbelos</t>
    </r>
    <r>
      <rPr>
        <sz val="10"/>
        <color theme="1"/>
        <rFont val="Arial Narrow"/>
        <family val="2"/>
      </rPr>
      <t xml:space="preserve">: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t>
    </r>
    <r>
      <rPr>
        <b/>
        <sz val="10"/>
        <color theme="1"/>
        <rFont val="Arial Narrow"/>
        <family val="2"/>
      </rPr>
      <t>PNN Cahuinarí:</t>
    </r>
    <r>
      <rPr>
        <sz val="10"/>
        <color theme="1"/>
        <rFont val="Arial Narrow"/>
        <family val="2"/>
      </rPr>
      <t xml:space="preserve"> se genera Alerta y recomendaciones ante situaciónes de Riesgo Público PNN Cahuinarí
Anexo 2 Alerta y Recomendaciones ante situaciónes de Riesgo Público PNN Cahuinar. 
https://drive.google.com/drive/u/0/folders/1Sq_TKegeDhWoRr9mIVK_0XXhWtNQBw6n
PNN Chiribiquete: no se requiere generar alerta debido a que el área protegida aplica los controles establecidos.
RNN Puinawai:  no se requiere generar alerta debido a que el área protegida aplica los controles establecidos.
RNN Nukak: no se requiere generar alerta debido a que el área protegida aplica los controles establecidos.
PNN Yaigojé Apaporis: o se requiere generar alerta debido a que el área protegida aplica los controles establecidos.
PNN Amacayacu: 
PNN Río Puré: no se requiere generar alerta debido a que el área protegida aplica los controles establecidos. 
PNN La Paya: no se requiere generar alerta debido a que el área protegida aplica los controles establecidos.</t>
    </r>
  </si>
  <si>
    <t>PNN Churumbelos: 
SF PM Orito: x
PNN Alto Fragua: x
PNN Cahuinarí: 
PNN Chiribiquete: x
RNN Puinawai: 
RNN Nukak: x
PNN Yaigojé Apaporis: x
PNN Amacayacu: 
PNN Río Puré: X
PNN La Paya: X</t>
  </si>
  <si>
    <t>PNN Churumbelos: 66%
SF PM Orito: 66%
PNN Alto Fragua: 66%
PNN Cahuinarí: 66%
PNN Chiribiquete: 66%
RNN Puinawai: 66%
RNN Nukak: 66%
PNN Yaigojé Apaporis: 66%
PNN Amacayacu: 16,66%
PNN Río Puré: 66%
PNN La Paya: 66%</t>
  </si>
  <si>
    <t>PNN CORDILLERA DE LOS PICACHOS:  El monitoreo y los soportes suministrados, son conformes a la descripción del mapa de riesgos, denotando un adecuado seguimiento
PNN CHINGAZA:  El monitoreo y los soportes suministrados, son conformes a la descripción del mapa de riesgos, denotando un adecuado seguimiento
PNN SIERRA DE LA MACARENA :  El monitoreo y los soportes suministrados, son conformes a la descripción del mapa de riesgos, denotando un adecuado seguimiento
PNN TUPARRO:  2.	La Unidad de Decisión no programó avances al respecto para el periodo reportado
PNN TINIGUA:  El monitoreo y los soportes suministrados, son conformes a la descripción del mapa de riesgos, denotando un adecuado seguimiento
PNN SUMAPAZ:  El monitoreo y los soportes suministrados, son conformes a la descripción del mapa de riesgos, denotando un adecuado seguimiento
DNMI Cinaruco: El monitoreo y los soportes suministrados, son conformes a la descripción del mapa de riesgos, denotando un adecuado seguimiento.</t>
  </si>
  <si>
    <r>
      <t xml:space="preserve">MACARENA 33,33%
CHINGAZA 33,33%
PICACHOS 33,33%
TINIGUA 33,33%
</t>
    </r>
    <r>
      <rPr>
        <sz val="10"/>
        <color rgb="FFFF0000"/>
        <rFont val="Arial Narrow"/>
        <family val="2"/>
      </rPr>
      <t>SUMAPAZ 33,33%</t>
    </r>
    <r>
      <rPr>
        <sz val="10"/>
        <color theme="1"/>
        <rFont val="Arial Narrow"/>
        <family val="2"/>
      </rPr>
      <t xml:space="preserve">
DNMI CINARUCO 33,33%
EL TUPARRO 16,66%</t>
    </r>
  </si>
  <si>
    <r>
      <rPr>
        <b/>
        <sz val="10"/>
        <rFont val="Arial Narrow"/>
        <family val="2"/>
      </rPr>
      <t>PNN SIERRA DE LA MACARENA</t>
    </r>
    <r>
      <rPr>
        <sz val="10"/>
        <rFont val="Arial Narrow"/>
        <family val="2"/>
      </rPr>
      <t xml:space="preserve">: Se ha realizado espacios para socialización instrumentos de Gestión Riesgo Público desde la OGR - DTOR como parte de la implementación de acciones, adicional con el personal de AP, se viene socializando los  hechos de riesgo público de los últimos meses en el departamento del Meta. Anexo 1. Lista_Me_25_05_2023
</t>
    </r>
    <r>
      <rPr>
        <b/>
        <sz val="10"/>
        <rFont val="Arial Narrow"/>
        <family val="2"/>
      </rPr>
      <t>PNN CHINGAZA</t>
    </r>
    <r>
      <rPr>
        <sz val="10"/>
        <rFont val="Arial Narrow"/>
        <family val="2"/>
      </rPr>
      <t xml:space="preserve">: Para el presente año se realiza actualización del Plan de Contingencia de Riesgo Público. Se presenta acta de socialización realizada al equipo interno del AP en el mes de julio sobre el documento final presentado a DTOR y OGR. Ver anexo: Anexo1.Acta_socializacion_pcrp
</t>
    </r>
    <r>
      <rPr>
        <b/>
        <sz val="10"/>
        <rFont val="Arial Narrow"/>
        <family val="2"/>
      </rPr>
      <t xml:space="preserve">PNN CORDILLERA DE LOS PICACHOS: </t>
    </r>
    <r>
      <rPr>
        <sz val="10"/>
        <rFont val="Arial Narrow"/>
        <family val="2"/>
      </rPr>
      <t xml:space="preserve">El PNN Cordillera de los Picachos, realizo un espacio con la OGR NC y DTOR, el 17 de julio 2023, donde se revisó la situación de riesgo público en el sector de gestión Pato Balsillas del Parque y desde los diferentes niveles realizaron recomendaciones de medidas de autoprotección para el equipo de trabajo del AP. Anexo 1. AM_ReuniónMedAutoprotección.
</t>
    </r>
    <r>
      <rPr>
        <b/>
        <sz val="10"/>
        <rFont val="Arial Narrow"/>
        <family val="2"/>
      </rPr>
      <t>PNN TINIGUA</t>
    </r>
    <r>
      <rPr>
        <sz val="10"/>
        <rFont val="Arial Narrow"/>
        <family val="2"/>
      </rPr>
      <t xml:space="preserve">: En el mes de junio se socializó el documento PCRP, con el equipo de AP, para poner en contexto a los nuevos integrantes del equipo vinculados al AP en esta vigencia, sobre las dinámicas sociales y de riesgo público.
1. Social_Situ_RP_Tin2023
2. Acta_Soci_PCRP_08-Jun
3. Asist_Soci_PCRP_08-Jun
</t>
    </r>
    <r>
      <rPr>
        <b/>
        <sz val="10"/>
        <rFont val="Arial Narrow"/>
        <family val="2"/>
      </rPr>
      <t>PNN SUMAPAZ</t>
    </r>
    <r>
      <rPr>
        <sz val="10"/>
        <rFont val="Arial Narrow"/>
        <family val="2"/>
      </rPr>
      <t xml:space="preserve">: El plan de contingencia  de riesgo público, se encuentra vigente hasta  el mes de noviembre de 2023, por lo que está en proceso de actualización para el posterior envío a la DTOR y OGR dentro de los tiempos programados; así mismo se tiene previsto nueva socialización al equipo del Parque para el mes de agosto. Desde la DTOR se dió a conocer una  alerta temprana  el día 25 de julio, esta se socializó a todo el equipo del Parque, recalcando el tener en cuenta el Plan de Contingencia para reducir el riesgo a la integridad y la vida.
</t>
    </r>
    <r>
      <rPr>
        <b/>
        <sz val="10"/>
        <rFont val="Arial Narrow"/>
        <family val="2"/>
      </rPr>
      <t>DNMI CINARUCO</t>
    </r>
    <r>
      <rPr>
        <sz val="10"/>
        <rFont val="Arial Narrow"/>
        <family val="2"/>
      </rPr>
      <t xml:space="preserve">: Se realizó  la socialización del plan de riesgo público y guía de actitud  y comportamiento frenta al riesgo con el equipo del área protegida. Adicionalmente, se avanzó en la recopilación de información de eventos de riesgo presentados en los municipios donde el AP tiene jurisdicción como parte de los insumos para la actualización  del Plan de riesgo público  (AM_Socializacion_equipo_plan_riesgo_publico; Am_solicitud_inf_riesgo_publico; Avance_ajuste_Plan_Riesgo_Publico)
</t>
    </r>
    <r>
      <rPr>
        <b/>
        <sz val="10"/>
        <rFont val="Arial Narrow"/>
        <family val="2"/>
      </rPr>
      <t>PNN EL TUPARRO:</t>
    </r>
    <r>
      <rPr>
        <sz val="10"/>
        <rFont val="Arial Narrow"/>
        <family val="2"/>
      </rPr>
      <t xml:space="preserve"> Teniendo en cuenta que la meta es 1, se presentará evidencia de divulgación con el tercer reporte de la actual vigencia.  No se anexan evidencias.
Comparto URL Acceso para validación de los riesgos de gestión:
https://drive.google.com/drive/folders/17bzvciGDLmCezCtgu51yi9rTkMv7quFM?usp=sharing</t>
    </r>
  </si>
  <si>
    <r>
      <t xml:space="preserve">PNN CORDILLERA DE LOS PICACHOS: X
PNN CHINGAZA: X
PNN SIERRA DE LA MACARENA : X
PNN TUPARRO: X
PNN TINIGUA: X
</t>
    </r>
    <r>
      <rPr>
        <sz val="10"/>
        <color rgb="FFFF0000"/>
        <rFont val="Arial Narrow"/>
        <family val="2"/>
      </rPr>
      <t>PNN SUMAPAZ: X</t>
    </r>
    <r>
      <rPr>
        <sz val="10"/>
        <color theme="1"/>
        <rFont val="Arial Narrow"/>
        <family val="2"/>
      </rPr>
      <t xml:space="preserve">
DNMI Cinaruco: X</t>
    </r>
  </si>
  <si>
    <t>DTOR  Evidencias riesgos de gestión: https://drive.google.com/drive/folders/178uEvzdVF7ZwjqhUm0cMmEFM9a-yuoa4?usp=sharing
PNN CORDILLERA DE LOS PICACHOS: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1.Inf_PVC_IItrim_pCPic_2023
PNN CHINGAZA: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1.Inf_PVC_IItrim_pChi_2023
PNN SIERRA DE LA MACARENA: El AP realizó la verificación y seguimiento al estado de implementación de protocolos de PVC,  trimestralmente, y consolidó informe (AAMB_FO_30 Modelo de informe trimestral de acciones de prevención vigilancia y control en las áreas administradas por PNNC). Anexo 1. Inf_PVC_IItrim_pSMac_2023
PNN TUPARRO: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1.Inf_PVC_IItrim_pTup_2023
PNN TINIGUA: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1.Inf_PVC_IItrim_pTin_2023
PNN SUMAPAZ: El AP realizó la verificación y seguimiento al estado de implementación de protocolos de PVC,  trimestralmente, y consolidó informe (AAMB_FO_30 Modelo de informe trimestral de acciones de prevención vigilancia y control en las áreas administradas por PNNC).  Anexo 1.Inf_PVC_IItrim_pSum_2023
DNMI CINARUCO: Se avanzó en el plan de trabajo de PVC, mesas de trabajo y avance en el protocolo del Distrito Nacional de Manejo Integrado Cinaruco. Anexo 1_Revisión_PDT_PVC_DNMIC, Anexo 2_AM_Mesadetrabajo_rutasPVC_080523, Anexo 3_AM_Mesadetrabajo_rutasPVC_090523, Anexo 4_AM_Mesadetrabajo_rutasPVC_100523, Anexo 5_AvanceProtocoloPVC.</t>
  </si>
  <si>
    <r>
      <t xml:space="preserve">PNN SIERRA DE LA MACARENA: </t>
    </r>
    <r>
      <rPr>
        <sz val="11"/>
        <rFont val="Arial Narrow"/>
        <family val="2"/>
      </rPr>
      <t>Se reporta para este periodo avances de los recorridos rezaliados a la fecha de este reporte como parte de las acciones realizadas dentro de la linea de PVC. Anexo 1. Inf_PVC_IItrim_pSMac_2023, Anexo 2_Correo_val_DT</t>
    </r>
    <r>
      <rPr>
        <b/>
        <sz val="11"/>
        <rFont val="Arial Narrow"/>
        <family val="2"/>
      </rPr>
      <t xml:space="preserve">
PNN CHINGAZA: </t>
    </r>
    <r>
      <rPr>
        <sz val="11"/>
        <rFont val="Arial Narrow"/>
        <family val="2"/>
      </rPr>
      <t>Se identificaron y registraron presiones durante los recorridos de PVC realizados en el segundo cuatrimestre. La información sistematizada en el aplicativo SicoSMART  y la información sobre las presiones incluidas en el informe trimestral del mes de junio es revisada por la DTOR quien aprueba la información enviada y remite mapa de visibilidad que permite reportar el porcentaje alcanzado sobre las presiones del PNN Chingaza con las actividades de prevención, vigilancia y control adelantadas en el periodo. Ver anexo: Anexo1. Correo_sicosmart, Anexo2. Corre_validacion, Anexo3. Correo_visibilidad</t>
    </r>
    <r>
      <rPr>
        <b/>
        <sz val="11"/>
        <rFont val="Arial Narrow"/>
        <family val="2"/>
      </rPr>
      <t xml:space="preserve">.
PNN CORDILLERA DE LOS PICACHOS: </t>
    </r>
    <r>
      <rPr>
        <sz val="11"/>
        <rFont val="Arial Narrow"/>
        <family val="2"/>
      </rPr>
      <t xml:space="preserve">como parte de la revisión y verificación  de las presiones antrópicas, reporta la ejecucion de 09 recorridos según programación. tres de los cuales  fueron sobre verificacion de  presiones Anexo 1. Informe_SICO_SMART_V410_000002
Anexo 2. Gmail - Fwd_ Reporte Sico Smart 2do Trimestre
</t>
    </r>
    <r>
      <rPr>
        <b/>
        <sz val="11"/>
        <rFont val="Arial Narrow"/>
        <family val="2"/>
      </rPr>
      <t xml:space="preserve">PNN TINIGUA: </t>
    </r>
    <r>
      <rPr>
        <sz val="11"/>
        <rFont val="Arial Narrow"/>
        <family val="2"/>
      </rPr>
      <t xml:space="preserve">Durante el periodo de reporte se entregó el informe de PVC correspondiente al trimestre II el cual fue validado por el profesional de la DTOR, y a su vez, la visibilidad de seguimeinto a presiones reportadas en el informe en mención, fue validad por Nivel Central.
1. Correo_Infor_PVC_Trim_II
</t>
    </r>
    <r>
      <rPr>
        <b/>
        <sz val="11"/>
        <rFont val="Arial Narrow"/>
        <family val="2"/>
      </rPr>
      <t xml:space="preserve">PNN SUMAPAZ: </t>
    </r>
    <r>
      <rPr>
        <sz val="11"/>
        <rFont val="Arial Narrow"/>
        <family val="2"/>
      </rPr>
      <t xml:space="preserve">Se reporta para este periodo avances de los recorridos realiados a la fecha de este reporte como parte de las acciones realizadas dentro de la linea de PVC. Anexo 1. Inf_PVC_IItrim_pSum_2023
</t>
    </r>
    <r>
      <rPr>
        <b/>
        <sz val="11"/>
        <rFont val="Arial Narrow"/>
        <family val="2"/>
      </rPr>
      <t>DNMI CINARUCO:</t>
    </r>
    <r>
      <rPr>
        <sz val="11"/>
        <rFont val="Arial Narrow"/>
        <family val="2"/>
      </rPr>
      <t xml:space="preserve"> Se realizaron 14 recorridos , en los sectores de Lejanias_La Virgen, Matal de Flor Amarillo, Rubiera, Cinaruco y Buron con propósitos . Algunos recorridos planteados inicialmente no se pudieron adelantar por temas de riesgo público  y niveles de inundación de la sabana.
</t>
    </r>
    <r>
      <rPr>
        <b/>
        <sz val="11"/>
        <rFont val="Arial Narrow"/>
        <family val="2"/>
      </rPr>
      <t>PNN EL TUPARRO:</t>
    </r>
    <r>
      <rPr>
        <sz val="11"/>
        <rFont val="Arial Narrow"/>
        <family val="2"/>
      </rPr>
      <t xml:space="preserve"> Durante el segundo tirmestre del año se realizaron acciones prevención como la  sensibilización a comunidades indigenas, socialización del PECNDS al equipo de trabajo y talles de educación ambiental, como  acciones de vigilancia se realizaron recorridos de PVC y  monitoreo de focos de calor. Anexos: II_Trim_PVC; Validacion DTOR, Validacion DTOR.</t>
    </r>
  </si>
  <si>
    <r>
      <rPr>
        <b/>
        <sz val="11"/>
        <rFont val="Arial Narrow"/>
        <family val="2"/>
      </rPr>
      <t>DTAN:</t>
    </r>
    <r>
      <rPr>
        <sz val="11"/>
        <rFont val="Arial Narrow"/>
        <family val="2"/>
      </rPr>
      <t xml:space="preserve"> X
</t>
    </r>
    <r>
      <rPr>
        <b/>
        <sz val="11"/>
        <rFont val="Arial Narrow"/>
        <family val="2"/>
      </rPr>
      <t xml:space="preserve">DTOR: </t>
    </r>
    <r>
      <rPr>
        <sz val="11"/>
        <rFont val="Arial Narrow"/>
        <family val="2"/>
      </rPr>
      <t xml:space="preserve">X
</t>
    </r>
    <r>
      <rPr>
        <b/>
        <sz val="11"/>
        <rFont val="Arial Narrow"/>
        <family val="2"/>
      </rPr>
      <t xml:space="preserve">DTAM: </t>
    </r>
    <r>
      <rPr>
        <sz val="11"/>
        <rFont val="Arial Narrow"/>
        <family val="2"/>
      </rPr>
      <t>X</t>
    </r>
    <r>
      <rPr>
        <b/>
        <sz val="11"/>
        <rFont val="Arial Narrow"/>
        <family val="2"/>
      </rPr>
      <t xml:space="preserve">
DTPA: </t>
    </r>
    <r>
      <rPr>
        <sz val="11"/>
        <rFont val="Arial Narrow"/>
        <family val="2"/>
      </rPr>
      <t xml:space="preserve">X
</t>
    </r>
    <r>
      <rPr>
        <b/>
        <sz val="11"/>
        <rFont val="Arial Narrow"/>
        <family val="2"/>
      </rPr>
      <t>DTAO:</t>
    </r>
    <r>
      <rPr>
        <sz val="11"/>
        <rFont val="Arial Narrow"/>
        <family val="2"/>
      </rPr>
      <t xml:space="preserve"> X
</t>
    </r>
    <r>
      <rPr>
        <b/>
        <sz val="11"/>
        <rFont val="Arial Narrow"/>
        <family val="2"/>
      </rPr>
      <t>DTCA:</t>
    </r>
    <r>
      <rPr>
        <sz val="11"/>
        <rFont val="Arial Narrow"/>
        <family val="2"/>
      </rPr>
      <t xml:space="preserve"> X</t>
    </r>
  </si>
  <si>
    <r>
      <rPr>
        <b/>
        <sz val="11"/>
        <rFont val="Arial Narrow"/>
        <family val="2"/>
      </rPr>
      <t>DTAN:</t>
    </r>
    <r>
      <rPr>
        <sz val="11"/>
        <rFont val="Arial Narrow"/>
        <family val="2"/>
      </rPr>
      <t xml:space="preserve"> X
</t>
    </r>
    <r>
      <rPr>
        <b/>
        <sz val="11"/>
        <rFont val="Arial Narrow"/>
        <family val="2"/>
      </rPr>
      <t xml:space="preserve">DTOR: </t>
    </r>
    <r>
      <rPr>
        <sz val="11"/>
        <rFont val="Arial Narrow"/>
        <family val="2"/>
      </rPr>
      <t xml:space="preserve">X
</t>
    </r>
    <r>
      <rPr>
        <b/>
        <sz val="11"/>
        <rFont val="Arial Narrow"/>
        <family val="2"/>
      </rPr>
      <t xml:space="preserve">DTAM: </t>
    </r>
    <r>
      <rPr>
        <sz val="11"/>
        <rFont val="Arial Narrow"/>
        <family val="2"/>
      </rPr>
      <t>X</t>
    </r>
    <r>
      <rPr>
        <b/>
        <sz val="11"/>
        <rFont val="Arial Narrow"/>
        <family val="2"/>
      </rPr>
      <t xml:space="preserve">
DTPA: </t>
    </r>
    <r>
      <rPr>
        <sz val="11"/>
        <rFont val="Arial Narrow"/>
        <family val="2"/>
      </rPr>
      <t xml:space="preserve">X
</t>
    </r>
    <r>
      <rPr>
        <b/>
        <sz val="11"/>
        <rFont val="Arial Narrow"/>
        <family val="2"/>
      </rPr>
      <t xml:space="preserve">DTAO: </t>
    </r>
    <r>
      <rPr>
        <sz val="11"/>
        <rFont val="Arial Narrow"/>
        <family val="2"/>
      </rPr>
      <t xml:space="preserve">X
</t>
    </r>
    <r>
      <rPr>
        <b/>
        <sz val="11"/>
        <rFont val="Arial Narrow"/>
        <family val="2"/>
      </rPr>
      <t>DTCA</t>
    </r>
    <r>
      <rPr>
        <sz val="11"/>
        <rFont val="Arial Narrow"/>
        <family val="2"/>
      </rPr>
      <t>: X</t>
    </r>
  </si>
  <si>
    <r>
      <rPr>
        <b/>
        <sz val="10"/>
        <rFont val="Arial Narrow"/>
        <family val="2"/>
      </rPr>
      <t>DTAN:</t>
    </r>
    <r>
      <rPr>
        <sz val="10"/>
        <rFont val="Arial Narrow"/>
        <family val="2"/>
      </rPr>
      <t xml:space="preserve"> 8/08/2023
</t>
    </r>
    <r>
      <rPr>
        <b/>
        <sz val="10"/>
        <rFont val="Arial Narrow"/>
        <family val="2"/>
      </rPr>
      <t>DTOR</t>
    </r>
    <r>
      <rPr>
        <sz val="10"/>
        <rFont val="Arial Narrow"/>
        <family val="2"/>
      </rPr>
      <t xml:space="preserve">: 31/07/2023
</t>
    </r>
    <r>
      <rPr>
        <b/>
        <sz val="10"/>
        <rFont val="Arial Narrow"/>
        <family val="2"/>
      </rPr>
      <t xml:space="preserve">DTAM: </t>
    </r>
    <r>
      <rPr>
        <sz val="10"/>
        <rFont val="Arial Narrow"/>
        <family val="2"/>
      </rPr>
      <t xml:space="preserve">08/08/2023
</t>
    </r>
    <r>
      <rPr>
        <b/>
        <sz val="10"/>
        <rFont val="Arial Narrow"/>
        <family val="2"/>
      </rPr>
      <t>DTPA</t>
    </r>
    <r>
      <rPr>
        <sz val="10"/>
        <rFont val="Arial Narrow"/>
        <family val="2"/>
      </rPr>
      <t xml:space="preserve">: 14/08/2023
</t>
    </r>
    <r>
      <rPr>
        <b/>
        <sz val="10"/>
        <rFont val="Arial Narrow"/>
        <family val="2"/>
      </rPr>
      <t>DTAO</t>
    </r>
    <r>
      <rPr>
        <sz val="10"/>
        <rFont val="Arial Narrow"/>
        <family val="2"/>
      </rPr>
      <t xml:space="preserve">: 31/07/2023
</t>
    </r>
    <r>
      <rPr>
        <b/>
        <sz val="10"/>
        <rFont val="Arial Narrow"/>
        <family val="2"/>
      </rPr>
      <t xml:space="preserve">DTCA: </t>
    </r>
    <r>
      <rPr>
        <sz val="10"/>
        <rFont val="Arial Narrow"/>
        <family val="2"/>
      </rPr>
      <t>31/07/2023</t>
    </r>
  </si>
  <si>
    <r>
      <rPr>
        <b/>
        <sz val="10"/>
        <rFont val="Arial Narrow"/>
        <family val="2"/>
      </rPr>
      <t xml:space="preserve">DTAN: </t>
    </r>
    <r>
      <rPr>
        <sz val="10"/>
        <rFont val="Arial Narrow"/>
        <family val="2"/>
      </rPr>
      <t xml:space="preserve">8/08/2023
</t>
    </r>
    <r>
      <rPr>
        <b/>
        <sz val="10"/>
        <rFont val="Arial Narrow"/>
        <family val="2"/>
      </rPr>
      <t xml:space="preserve">DTOR: </t>
    </r>
    <r>
      <rPr>
        <sz val="10"/>
        <rFont val="Arial Narrow"/>
        <family val="2"/>
      </rPr>
      <t xml:space="preserve">31/07/2023
</t>
    </r>
    <r>
      <rPr>
        <b/>
        <sz val="10"/>
        <rFont val="Arial Narrow"/>
        <family val="2"/>
      </rPr>
      <t xml:space="preserve">DTAM: </t>
    </r>
    <r>
      <rPr>
        <sz val="10"/>
        <rFont val="Arial Narrow"/>
        <family val="2"/>
      </rPr>
      <t xml:space="preserve">28/07/2023
</t>
    </r>
    <r>
      <rPr>
        <b/>
        <sz val="10"/>
        <rFont val="Arial Narrow"/>
        <family val="2"/>
      </rPr>
      <t xml:space="preserve">DTPA: </t>
    </r>
    <r>
      <rPr>
        <sz val="10"/>
        <rFont val="Arial Narrow"/>
        <family val="2"/>
      </rPr>
      <t xml:space="preserve">14/08/2023
</t>
    </r>
    <r>
      <rPr>
        <b/>
        <sz val="10"/>
        <rFont val="Arial Narrow"/>
        <family val="2"/>
      </rPr>
      <t>DTAO</t>
    </r>
    <r>
      <rPr>
        <sz val="10"/>
        <rFont val="Arial Narrow"/>
        <family val="2"/>
      </rPr>
      <t xml:space="preserve">: 08/08/2023
</t>
    </r>
    <r>
      <rPr>
        <b/>
        <sz val="10"/>
        <rFont val="Arial Narrow"/>
        <family val="2"/>
      </rPr>
      <t>DTCA</t>
    </r>
    <r>
      <rPr>
        <sz val="10"/>
        <rFont val="Arial Narrow"/>
        <family val="2"/>
      </rPr>
      <t>: 31/07/2023</t>
    </r>
  </si>
  <si>
    <r>
      <rPr>
        <b/>
        <sz val="10"/>
        <rFont val="Arial Narrow"/>
        <family val="2"/>
      </rPr>
      <t xml:space="preserve">DTAN: </t>
    </r>
    <r>
      <rPr>
        <sz val="10"/>
        <rFont val="Arial Narrow"/>
        <family val="2"/>
      </rPr>
      <t xml:space="preserve">X
</t>
    </r>
    <r>
      <rPr>
        <b/>
        <sz val="10"/>
        <rFont val="Arial Narrow"/>
        <family val="2"/>
      </rPr>
      <t xml:space="preserve">DTOR: </t>
    </r>
    <r>
      <rPr>
        <sz val="10"/>
        <rFont val="Arial Narrow"/>
        <family val="2"/>
      </rPr>
      <t xml:space="preserve">X
</t>
    </r>
    <r>
      <rPr>
        <b/>
        <sz val="10"/>
        <rFont val="Arial Narrow"/>
        <family val="2"/>
      </rPr>
      <t xml:space="preserve">DTAM: </t>
    </r>
    <r>
      <rPr>
        <sz val="10"/>
        <rFont val="Arial Narrow"/>
        <family val="2"/>
      </rPr>
      <t xml:space="preserve">X
</t>
    </r>
    <r>
      <rPr>
        <b/>
        <sz val="10"/>
        <rFont val="Arial Narrow"/>
        <family val="2"/>
      </rPr>
      <t xml:space="preserve">DTPA: </t>
    </r>
    <r>
      <rPr>
        <sz val="10"/>
        <rFont val="Arial Narrow"/>
        <family val="2"/>
      </rPr>
      <t>X
DTAO: X
DTCA: X</t>
    </r>
  </si>
  <si>
    <r>
      <rPr>
        <b/>
        <sz val="10"/>
        <color rgb="FF000000"/>
        <rFont val="Arial Narrow"/>
        <family val="2"/>
      </rPr>
      <t>GTEA:</t>
    </r>
    <r>
      <rPr>
        <sz val="10"/>
        <color rgb="FF000000"/>
        <rFont val="Arial Narrow"/>
        <family val="2"/>
      </rPr>
      <t xml:space="preserve">  Durante el periodo de  abril y agosto de 2023 el Coordinador del GTEA revisó 75 actos administrativos en cumplimiento a los procedimientos establecidos para los permisos, concesiones, y autorizaciones en las Áreas Protegidas. Nota. Se incluye información del mes de abril, por cuanto en el corte de presentación de riesgos para el 1er cuatrimestre no se alcanzó a presentar.
Evidencias: 
Autos tramites ABR-AGO
Resoluciones tramites ABR-AGO
tramites ABR-AGO
</t>
    </r>
    <r>
      <rPr>
        <b/>
        <sz val="10"/>
        <color rgb="FF000000"/>
        <rFont val="Arial Narrow"/>
        <family val="2"/>
      </rPr>
      <t>Nota.</t>
    </r>
    <r>
      <rPr>
        <sz val="10"/>
        <color rgb="FF000000"/>
        <rFont val="Arial Narrow"/>
        <family val="2"/>
      </rPr>
      <t xml:space="preserve"> Se incluye información del mes de abril, por cuanto en el corte de presentación de riesgos para el 1er cuatrimestre no se alcanzó a presentar.</t>
    </r>
  </si>
  <si>
    <r>
      <rPr>
        <b/>
        <sz val="11"/>
        <color rgb="FF000000"/>
        <rFont val="Arial Narrow"/>
        <family val="2"/>
      </rPr>
      <t>GTEA:</t>
    </r>
    <r>
      <rPr>
        <sz val="11"/>
        <color rgb="FF000000"/>
        <rFont val="Arial Narrow"/>
        <family val="2"/>
      </rPr>
      <t xml:space="preserve"> Durante el periodo abril-junio de 2023 se realiza el reporte de salidas conformes y no conformes, con número de memorando: 20232300005633 y 20232300005593. La revisión de las salidas permitió el cumplimiento de lo requisitos y por tal motivo no se generaron salidas no conformes. 
Evidencias:
120232300005633_00006
120232300005633_00008</t>
    </r>
  </si>
  <si>
    <r>
      <rPr>
        <b/>
        <sz val="12"/>
        <color rgb="FF000000"/>
        <rFont val="Arial Narrow"/>
        <family val="2"/>
      </rPr>
      <t>PNN Churumbelos:</t>
    </r>
    <r>
      <rPr>
        <sz val="12"/>
        <color rgb="FF000000"/>
        <rFont val="Arial Narrow"/>
        <family val="2"/>
      </rPr>
      <t xml:space="preserve"> 66,66%</t>
    </r>
  </si>
  <si>
    <r>
      <rPr>
        <b/>
        <sz val="12"/>
        <color rgb="FF000000"/>
        <rFont val="Arial Narrow"/>
        <family val="2"/>
      </rPr>
      <t>SF PM Orito</t>
    </r>
    <r>
      <rPr>
        <sz val="12"/>
        <color rgb="FF000000"/>
        <rFont val="Arial Narrow"/>
        <family val="2"/>
      </rPr>
      <t>: 66,66%</t>
    </r>
  </si>
  <si>
    <r>
      <rPr>
        <b/>
        <sz val="12"/>
        <color rgb="FF000000"/>
        <rFont val="Arial Narrow"/>
        <family val="2"/>
      </rPr>
      <t>PNN Alto Fragua</t>
    </r>
    <r>
      <rPr>
        <sz val="12"/>
        <color rgb="FF000000"/>
        <rFont val="Arial Narrow"/>
        <family val="2"/>
      </rPr>
      <t>: 66,66%</t>
    </r>
  </si>
  <si>
    <r>
      <rPr>
        <b/>
        <sz val="12"/>
        <color rgb="FF000000"/>
        <rFont val="Arial Narrow"/>
        <family val="2"/>
      </rPr>
      <t>PNN Chiribiquete</t>
    </r>
    <r>
      <rPr>
        <sz val="12"/>
        <color rgb="FF000000"/>
        <rFont val="Arial Narrow"/>
        <family val="2"/>
      </rPr>
      <t>: 66,66%</t>
    </r>
  </si>
  <si>
    <r>
      <rPr>
        <b/>
        <sz val="12"/>
        <color rgb="FF000000"/>
        <rFont val="Arial Narrow"/>
        <family val="2"/>
      </rPr>
      <t>RNN Puinawai</t>
    </r>
    <r>
      <rPr>
        <sz val="12"/>
        <color rgb="FF000000"/>
        <rFont val="Arial Narrow"/>
        <family val="2"/>
      </rPr>
      <t>: 66,66%</t>
    </r>
  </si>
  <si>
    <r>
      <rPr>
        <b/>
        <sz val="12"/>
        <color rgb="FF000000"/>
        <rFont val="Arial Narrow"/>
        <family val="2"/>
      </rPr>
      <t>PNN Yaigojé Apaporis:</t>
    </r>
    <r>
      <rPr>
        <sz val="12"/>
        <color rgb="FF000000"/>
        <rFont val="Arial Narrow"/>
        <family val="2"/>
      </rPr>
      <t xml:space="preserve"> 66,66%</t>
    </r>
  </si>
  <si>
    <r>
      <rPr>
        <b/>
        <sz val="12"/>
        <color rgb="FF000000"/>
        <rFont val="Arial Narrow"/>
        <family val="2"/>
      </rPr>
      <t xml:space="preserve">PNN La Paya: </t>
    </r>
    <r>
      <rPr>
        <sz val="12"/>
        <color rgb="FF000000"/>
        <rFont val="Arial Narrow"/>
        <family val="2"/>
      </rPr>
      <t>66,66%</t>
    </r>
  </si>
  <si>
    <r>
      <rPr>
        <b/>
        <sz val="12"/>
        <color rgb="FF000000"/>
        <rFont val="Arial Narrow"/>
        <family val="2"/>
      </rPr>
      <t>PNN Río Puré</t>
    </r>
    <r>
      <rPr>
        <sz val="12"/>
        <color rgb="FF000000"/>
        <rFont val="Arial Narrow"/>
        <family val="2"/>
      </rPr>
      <t>: 66,66%</t>
    </r>
  </si>
  <si>
    <r>
      <rPr>
        <b/>
        <sz val="12"/>
        <color rgb="FF000000"/>
        <rFont val="Arial Narrow"/>
        <family val="2"/>
      </rPr>
      <t>RNN Nukak</t>
    </r>
    <r>
      <rPr>
        <sz val="12"/>
        <color rgb="FF000000"/>
        <rFont val="Arial Narrow"/>
        <family val="2"/>
      </rPr>
      <t>: 66,66%</t>
    </r>
  </si>
  <si>
    <r>
      <rPr>
        <b/>
        <sz val="12"/>
        <color rgb="FF000000"/>
        <rFont val="Arial Narrow"/>
        <family val="2"/>
      </rPr>
      <t xml:space="preserve">PNN Cahuinarí: </t>
    </r>
    <r>
      <rPr>
        <sz val="12"/>
        <color rgb="FF000000"/>
        <rFont val="Arial Narrow"/>
        <family val="2"/>
      </rPr>
      <t>66,66%</t>
    </r>
  </si>
  <si>
    <r>
      <rPr>
        <b/>
        <sz val="11"/>
        <color theme="1"/>
        <rFont val="Arial Narrow"/>
        <family val="2"/>
      </rPr>
      <t>OGR</t>
    </r>
    <r>
      <rPr>
        <sz val="11"/>
        <color theme="1"/>
        <rFont val="Arial Narrow"/>
        <family val="2"/>
      </rPr>
      <t>: X</t>
    </r>
  </si>
  <si>
    <t>Para el primer cuatrimestre la OGR informó mediante memorando a 4 de las DTs, el estado de actualización de los Planes de Contingencia de Riesgo Publico que permite conocer las dinamicas de Riesgo Publico de sus areas Protegidas adscritas con la finalidad de generar la actualización. En el desarrollo de los memorandos de estado de actualización se identifico una alerta por el vencimiento de los Planes de Contingencia de Riesgo Público para lo cual se realizó una reunión virtual con Isla de la Corota y se tiene el soporte del memorando enviado anteriormente recordando igualmente las fechas de vencimiento.
1. Memo DTAM (RNN Nukak, PNN Chiribiquete, PNN La Paya) 20-feb-2023
2. Memo DTAO (SF Isla de la Corota, PNN Tatamá) 21-feb-2023
3. Memorando DTAO Inicial 
4. Ayuda memoria y lista de asistencia Isla de la Corota
https://drive.google.com/drive/folders/1L4FbS6FUpulcrDY6xWx-lK05vZ4rq-c9?usp=share_link</t>
  </si>
  <si>
    <r>
      <rPr>
        <b/>
        <sz val="10"/>
        <rFont val="Arial Narrow"/>
        <family val="2"/>
      </rPr>
      <t xml:space="preserve">OGR: </t>
    </r>
    <r>
      <rPr>
        <sz val="10"/>
        <rFont val="Arial Narrow"/>
        <family val="2"/>
      </rPr>
      <t>En el desarrollo de los memorandos de estado de actualización se identificó una alerta por el vencimiento de los Planes de Contingencia de Riesgo Público a Isla de la Corota.</t>
    </r>
  </si>
  <si>
    <r>
      <rPr>
        <b/>
        <sz val="11"/>
        <rFont val="Arial Narrow"/>
        <family val="2"/>
      </rPr>
      <t>DOTR</t>
    </r>
    <r>
      <rPr>
        <sz val="11"/>
        <rFont val="Arial Narrow"/>
        <family val="2"/>
      </rPr>
      <t xml:space="preserve">: N.A.
</t>
    </r>
    <r>
      <rPr>
        <b/>
        <sz val="11"/>
        <rFont val="Arial Narrow"/>
        <family val="2"/>
      </rPr>
      <t>DTPA</t>
    </r>
    <r>
      <rPr>
        <sz val="11"/>
        <rFont val="Arial Narrow"/>
        <family val="2"/>
      </rPr>
      <t xml:space="preserve">: N/A.
</t>
    </r>
    <r>
      <rPr>
        <b/>
        <sz val="11"/>
        <rFont val="Arial Narrow"/>
        <family val="2"/>
      </rPr>
      <t>DTCA:</t>
    </r>
    <r>
      <rPr>
        <sz val="11"/>
        <rFont val="Arial Narrow"/>
        <family val="2"/>
      </rPr>
      <t xml:space="preserve"> N.A.
</t>
    </r>
    <r>
      <rPr>
        <b/>
        <sz val="11"/>
        <rFont val="Arial Narrow"/>
        <family val="2"/>
      </rPr>
      <t>DTAN:</t>
    </r>
    <r>
      <rPr>
        <sz val="11"/>
        <rFont val="Arial Narrow"/>
        <family val="2"/>
      </rPr>
      <t xml:space="preserve"> Pese que algunas de las Dt no reporta avance porque influye el relacionamiento con externos, no se detectan alertas.
</t>
    </r>
    <r>
      <rPr>
        <b/>
        <sz val="11"/>
        <rFont val="Arial Narrow"/>
        <family val="2"/>
      </rPr>
      <t xml:space="preserve">DTAO: </t>
    </r>
    <r>
      <rPr>
        <sz val="11"/>
        <rFont val="Arial Narrow"/>
        <family val="2"/>
      </rPr>
      <t xml:space="preserve">Pese que algunas de las Dt no reporta avance porque influye el relacionamiento con externos, no se detectan alertas.
</t>
    </r>
    <r>
      <rPr>
        <b/>
        <sz val="11"/>
        <rFont val="Arial Narrow"/>
        <family val="2"/>
      </rPr>
      <t>DTAM:</t>
    </r>
    <r>
      <rPr>
        <sz val="11"/>
        <rFont val="Arial Narrow"/>
        <family val="2"/>
      </rPr>
      <t xml:space="preserve"> En la ejecución de acuerdos no se generan alertas</t>
    </r>
  </si>
  <si>
    <r>
      <rPr>
        <b/>
        <sz val="12"/>
        <color rgb="FF000000"/>
        <rFont val="Arial Narrow"/>
        <family val="2"/>
      </rPr>
      <t>PNN MACARENA:</t>
    </r>
    <r>
      <rPr>
        <sz val="12"/>
        <color rgb="FF000000"/>
        <rFont val="Arial Narrow"/>
        <family val="2"/>
      </rPr>
      <t xml:space="preserve"> 66,66%</t>
    </r>
  </si>
  <si>
    <t>1.PNN Complejo volcánico Doña Juana: 50%
 2.PNN Cueva De Los Guacharos: 16,66%
 3.PNN Las Hermosas: 16,66%
 4.PNN Las Orquídeas: 0%
 5.PNN Los Nevados: 20%
 6.PNN Nevado Del Huila: 50%
 7.PNN Puracé: 33,2% 
 8.PNN Selva De Florencia: 0%
 9.PNN Tatamá: 25%
 10.SFF Galeras: 50%
 11.SFF Isla De La Corota: 0% 
 12.SFF Otún Quimbaya: 16,6%</t>
  </si>
  <si>
    <r>
      <t>1.</t>
    </r>
    <r>
      <rPr>
        <b/>
        <sz val="10"/>
        <color theme="1"/>
        <rFont val="Arial Narrow"/>
        <family val="2"/>
      </rPr>
      <t>PNN Complejo volcánico Doña Juana</t>
    </r>
    <r>
      <rPr>
        <sz val="10"/>
        <color theme="1"/>
        <rFont val="Arial Narrow"/>
        <family val="2"/>
      </rPr>
      <t>: Este reporte se realizó en 1er cuatrimestre por lo que N/A 
2.</t>
    </r>
    <r>
      <rPr>
        <b/>
        <sz val="10"/>
        <color theme="1"/>
        <rFont val="Arial Narrow"/>
        <family val="2"/>
      </rPr>
      <t>PNN Cueva De Los Guacharos:</t>
    </r>
    <r>
      <rPr>
        <sz val="10"/>
        <color theme="1"/>
        <rFont val="Arial Narrow"/>
        <family val="2"/>
      </rPr>
      <t xml:space="preserve">  El día 12 del mes de mayo se envió a la DTAO, la actualización del  plan de contingencia para riesgo público PNN – GUA, vigencia 2023., estamos a la espera de la aprobación
3.</t>
    </r>
    <r>
      <rPr>
        <b/>
        <sz val="10"/>
        <color theme="1"/>
        <rFont val="Arial Narrow"/>
        <family val="2"/>
      </rPr>
      <t xml:space="preserve">PNN Las Hermosas: </t>
    </r>
    <r>
      <rPr>
        <sz val="10"/>
        <color theme="1"/>
        <rFont val="Arial Narrow"/>
        <family val="2"/>
      </rPr>
      <t xml:space="preserve">Se tiene aprobado el PCRP a partir del 25 de mayo de 2022 con memorando 20221500001183, se realizo socializacion del PCRP con el equipo del area protegida el día 26 de junio de 2023. </t>
    </r>
    <r>
      <rPr>
        <b/>
        <sz val="10"/>
        <color theme="1"/>
        <rFont val="Arial Narrow"/>
        <family val="2"/>
      </rPr>
      <t xml:space="preserve">  
Evidencias:</t>
    </r>
    <r>
      <rPr>
        <sz val="10"/>
        <color theme="1"/>
        <rFont val="Arial Narrow"/>
        <family val="2"/>
      </rPr>
      <t xml:space="preserve"> "MEMORANDO_APROBACION_PCRP_2022"     "PCRP APROBADO_2022"         "gd_fo_01_acta-de-reunion_v_3"   "LISTA_ASISTENCIA_SOCIALIZACION_PCRP-JUN-2023"
4.</t>
    </r>
    <r>
      <rPr>
        <b/>
        <sz val="10"/>
        <color theme="1"/>
        <rFont val="Arial Narrow"/>
        <family val="2"/>
      </rPr>
      <t>PNN Las Orquídeas</t>
    </r>
    <r>
      <rPr>
        <sz val="10"/>
        <color theme="1"/>
        <rFont val="Arial Narrow"/>
        <family val="2"/>
      </rPr>
      <t>: El PCRP  se actualizará en el tercer trimestre del 2023 teniendo en cuenta que su vigencia a hasta noviembre del presente- Evidencias:  N/A
5.</t>
    </r>
    <r>
      <rPr>
        <b/>
        <sz val="10"/>
        <color theme="1"/>
        <rFont val="Arial Narrow"/>
        <family val="2"/>
      </rPr>
      <t xml:space="preserve">PNN Los Nevados: </t>
    </r>
    <r>
      <rPr>
        <sz val="10"/>
        <color theme="1"/>
        <rFont val="Arial Narrow"/>
        <family val="2"/>
      </rPr>
      <t>cuenta con la aprobación de la actualización del Plan de Contingencia para el Riesgo Público a partir del MEMORANDO No. 20211500003053 del 08-11-2021 suscrito por el Jefe Oficina Gestión del Riesgo de Parques Nacionales Naturales de Colombia. 
La socialización de este plan y la orientación de lineamientos para la implementación del mismo, se realizó en junio de 2022 durante Comité Local con la participación del equipo de trabajo (funcionarios y contratistas) del PNN Los Nevados. En lo corrido de la vigencia 2023 no se han generado espacios de socialización del plan de contingencia de riesgo público.
El 19 de julio de 2023 se genera jornada de trabajo con la líder en gestión del riesgo de la DATO para generar la revisión del documento Plan de contingencias de riesgo publico aprobado y en implementación y orientar la ruta para iniciar fase de actualización.
Se aporta informe de la implementación Plan de Contingencia Riesgo Público correspondiente al periodo Abril-Mayo - Junio 2023.</t>
    </r>
    <r>
      <rPr>
        <b/>
        <sz val="10"/>
        <color theme="1"/>
        <rFont val="Arial Narrow"/>
        <family val="2"/>
      </rPr>
      <t xml:space="preserve">
Evidencia </t>
    </r>
    <r>
      <rPr>
        <sz val="10"/>
        <color theme="1"/>
        <rFont val="Arial Narrow"/>
        <family val="2"/>
      </rPr>
      <t xml:space="preserve">PNN Los Nevados:
Anexo 1 Orfeo Aprob PCRP NEV 2021
Anexo 2 PCRP 2021 aprobado
Anexo 3 Informe de implementacion PDCRP PNN Nevados
4 Anexos Infor Imp Plan Cont Riesg Publ </t>
    </r>
    <r>
      <rPr>
        <sz val="10"/>
        <color rgb="FFFF0000"/>
        <rFont val="Arial Narrow"/>
        <family val="2"/>
      </rPr>
      <t xml:space="preserve"> </t>
    </r>
    <r>
      <rPr>
        <sz val="10"/>
        <color theme="1"/>
        <rFont val="Arial Narrow"/>
        <family val="2"/>
      </rPr>
      <t xml:space="preserve"> 
6</t>
    </r>
    <r>
      <rPr>
        <b/>
        <sz val="10"/>
        <color theme="1"/>
        <rFont val="Arial Narrow"/>
        <family val="2"/>
      </rPr>
      <t>.PNN Nevado Del Huila:</t>
    </r>
    <r>
      <rPr>
        <sz val="10"/>
        <color theme="1"/>
        <rFont val="Arial Narrow"/>
        <family val="2"/>
      </rPr>
      <t xml:space="preserve">  El Plan de Contingencia por riesgo público se encuentra actualizado, Se han desarrollado dos reuniones de socialización de este documento, la primera, en el mes de mayo con todo el equipo de trabajo y una posterior en el mes de julio, dirigida al nuevo profesional de Restauración, quien se contrató a partir del día 28 de julio de 2023.
</t>
    </r>
    <r>
      <rPr>
        <b/>
        <sz val="10"/>
        <color theme="1"/>
        <rFont val="Arial Narrow"/>
        <family val="2"/>
      </rPr>
      <t>Evidencias:</t>
    </r>
    <r>
      <rPr>
        <sz val="10"/>
        <color theme="1"/>
        <rFont val="Arial Narrow"/>
        <family val="2"/>
      </rPr>
      <t xml:space="preserve"> 
1. 1. SOCIALIZACIÓN PLAN DE CONTINGENCIA DE RIESGO PÚBLICO PNN-NHU (PCRP).docx
2. 2. Asistencia Socialización PCRP.xlsx - GAINF_FO_04
3. 3. Lista_Asistencia_Inducción_socialización_PRP_PEC_Profesional RE 28-07-2023
7.</t>
    </r>
    <r>
      <rPr>
        <b/>
        <sz val="10"/>
        <color theme="1"/>
        <rFont val="Arial Narrow"/>
        <family val="2"/>
      </rPr>
      <t xml:space="preserve">PNN Puracé:  </t>
    </r>
    <r>
      <rPr>
        <sz val="10"/>
        <color theme="1"/>
        <rFont val="Arial Narrow"/>
        <family val="2"/>
      </rPr>
      <t>El documento PCRP actualizado fue socializado al personal del PNN Puracé durante el primer comité local interno realizado el dìa 8 de mayo de 2023. EVIDENCIA: Lista de asistencia comité local_8 mayo 2023.
8.</t>
    </r>
    <r>
      <rPr>
        <b/>
        <sz val="10"/>
        <color theme="1"/>
        <rFont val="Arial Narrow"/>
        <family val="2"/>
      </rPr>
      <t>PNN Selva De Florencia</t>
    </r>
    <r>
      <rPr>
        <sz val="10"/>
        <color theme="1"/>
        <rFont val="Arial Narrow"/>
        <family val="2"/>
      </rPr>
      <t>: El técnico Jose Alzate, se encuentra actualizando el documento del PCRP. Durante Comite técnico del dia 5 de julio, se diligencia con todo el equipo del AP la matriz de clasificación del riesgo (PRP_Borrador).
9</t>
    </r>
    <r>
      <rPr>
        <b/>
        <sz val="10"/>
        <color theme="1"/>
        <rFont val="Arial Narrow"/>
        <family val="2"/>
      </rPr>
      <t>.PNN Tatamá</t>
    </r>
    <r>
      <rPr>
        <sz val="10"/>
        <color theme="1"/>
        <rFont val="Arial Narrow"/>
        <family val="2"/>
      </rPr>
      <t>: El Parque Nacional Natural Tatamá se encuentra en proceso de construcción del documento, No se anexa evidencia.
10.</t>
    </r>
    <r>
      <rPr>
        <b/>
        <sz val="10"/>
        <color theme="1"/>
        <rFont val="Arial Narrow"/>
        <family val="2"/>
      </rPr>
      <t>SFF Galeras</t>
    </r>
    <r>
      <rPr>
        <sz val="10"/>
        <color theme="1"/>
        <rFont val="Arial Narrow"/>
        <family val="2"/>
      </rPr>
      <t>: Reunión de riesgo publico realizada el día 27 de abril de 2023, donde se trataron temas relacionados con diferentes situaciones de riesgo público que se hubiesen presentado en los diferentes sectores del SFF Galeras, para la toma de medidas de prevención y protección del personal del equipo de trabajo del área protegida.  Hasta la fecha no se presenta novedades que reportar. EVIDENCIA: Registro de aistencia y ayuda de memoria. 
11.</t>
    </r>
    <r>
      <rPr>
        <b/>
        <sz val="10"/>
        <color theme="1"/>
        <rFont val="Arial Narrow"/>
        <family val="2"/>
      </rPr>
      <t>SFF Isla De La Corota</t>
    </r>
    <r>
      <rPr>
        <sz val="10"/>
        <color theme="1"/>
        <rFont val="Arial Narrow"/>
        <family val="2"/>
      </rPr>
      <t>: Se viene avanzando en su actualizaciòn. Se presentarán evidencias en el próximo reporte cuatrimestral. No se anexa evidencias.
12.</t>
    </r>
    <r>
      <rPr>
        <b/>
        <sz val="10"/>
        <color theme="1"/>
        <rFont val="Arial Narrow"/>
        <family val="2"/>
      </rPr>
      <t>SFF Otún Quimbaya</t>
    </r>
    <r>
      <rPr>
        <sz val="10"/>
        <color theme="1"/>
        <rFont val="Arial Narrow"/>
        <family val="2"/>
      </rPr>
      <t xml:space="preserve">: Durante el segundo trimestre, se viene trabajando en la actualización del Plan de Contingencia para Riesgo Público, para lo cual se realizó conjuntamente en reunión de equipo realizada el 23 de junio  la actualización de la matriz o clasificación del riesgo (amenazas y vulnerabilidades).
</t>
    </r>
    <r>
      <rPr>
        <b/>
        <sz val="10"/>
        <color theme="1"/>
        <rFont val="Arial Narrow"/>
        <family val="2"/>
      </rPr>
      <t>Evidencia:</t>
    </r>
    <r>
      <rPr>
        <sz val="10"/>
        <color theme="1"/>
        <rFont val="Arial Narrow"/>
        <family val="2"/>
      </rPr>
      <t xml:space="preserve"> Anexo 1.Lista asistencia 23062023 - Anexo 1.Matriz clasificacion del riesgo
URL
https://drive.google.com/drive/folders/1lmKv_YtEvh66bZi6X5P4NiGiFDGR3vGR?usp=drive_link</t>
    </r>
  </si>
  <si>
    <r>
      <t>1.</t>
    </r>
    <r>
      <rPr>
        <b/>
        <sz val="10"/>
        <color theme="1"/>
        <rFont val="Arial Narrow"/>
        <family val="2"/>
      </rPr>
      <t>PNN Complejo volcánico Doña Juana:</t>
    </r>
    <r>
      <rPr>
        <sz val="10"/>
        <color theme="1"/>
        <rFont val="Arial Narrow"/>
        <family val="2"/>
      </rPr>
      <t xml:space="preserve">  Se documenta las acciones de implementación del  PECDNS conforme el cronograma. Evidencia: correo envío Informe de Implementación PECDNSN PCVDJC , informe de implementación 2 trimestre 2023
2.</t>
    </r>
    <r>
      <rPr>
        <b/>
        <sz val="10"/>
        <color theme="1"/>
        <rFont val="Arial Narrow"/>
        <family val="2"/>
      </rPr>
      <t>PNN Cueva De Los Guacharos:</t>
    </r>
    <r>
      <rPr>
        <sz val="10"/>
        <color theme="1"/>
        <rFont val="Arial Narrow"/>
        <family val="2"/>
      </rPr>
      <t xml:space="preserve">  Se presenta el informe de avance de implementación del PECDNS para el II trimestre de 2023. Evidencia ANEXO 1_INF TRIM II PEC 02-06-2023.pdf
3.</t>
    </r>
    <r>
      <rPr>
        <b/>
        <sz val="10"/>
        <color theme="1"/>
        <rFont val="Arial Narrow"/>
        <family val="2"/>
      </rPr>
      <t xml:space="preserve">PNN Las Hermosas: </t>
    </r>
    <r>
      <rPr>
        <sz val="10"/>
        <color theme="1"/>
        <rFont val="Arial Narrow"/>
        <family val="2"/>
      </rPr>
      <t xml:space="preserve">Se presenta el informe de avance de implementación del PECDNS para el II trimestre de 2023. </t>
    </r>
    <r>
      <rPr>
        <b/>
        <sz val="10"/>
        <color theme="1"/>
        <rFont val="Arial Narrow"/>
        <family val="2"/>
      </rPr>
      <t xml:space="preserve"> Evidencia:</t>
    </r>
    <r>
      <rPr>
        <sz val="10"/>
        <color theme="1"/>
        <rFont val="Arial Narrow"/>
        <family val="2"/>
      </rPr>
      <t xml:space="preserve">   "INFORME_GR_PAA__II_TRIMESTRE_2023_AJU"
4.</t>
    </r>
    <r>
      <rPr>
        <b/>
        <sz val="10"/>
        <color theme="1"/>
        <rFont val="Arial Narrow"/>
        <family val="2"/>
      </rPr>
      <t>PNN Las Orquídeas</t>
    </r>
    <r>
      <rPr>
        <sz val="10"/>
        <color theme="1"/>
        <rFont val="Arial Narrow"/>
        <family val="2"/>
      </rPr>
      <t>:  El PECDNS se encuentra en ajuste 
5</t>
    </r>
    <r>
      <rPr>
        <b/>
        <sz val="10"/>
        <color theme="1"/>
        <rFont val="Arial Narrow"/>
        <family val="2"/>
      </rPr>
      <t>.PNN Los Nevados</t>
    </r>
    <r>
      <rPr>
        <sz val="10"/>
        <color theme="1"/>
        <rFont val="Arial Narrow"/>
        <family val="2"/>
      </rPr>
      <t>: En términos de la implementación del Plan de Emergencias, se reportan las siguientes acciones relevantes:
Se generan espacios internos de planificación frente a la contingencia generada por el aumento en la actividad del Nevado del Ruiz de Nivel Amarillo a NIVEL NARANJA Ó (III), ERUPCION PROBABLE EN TERMINO DE DÍAS O SEMANAS, emitida el día jueves 30 de marzo de 2023. Al respecto se proyecta una propuesta de Plan de acción parala atención y gestión del Parque ante el cambio de actividad del volcán.
Producto del incremento en la actividad del volcán nevado del Ruiz,  surge la necesidad de actualizar el plan de emergencias, específicamente el plan de contingencias por actividad volcánica para posibilitar la realización de actividades misionales en algunos sectores de menor riesgo, generando el ejercicio en conjunto con la lider temática de la DTAO y en coordinación con la Oficina de Gestión del Riesgo de Parques Nacionales Naturales de Colombia.
Participación activa en los Consejos Municipales y Departamentales para la Gestión del Riesgo de Desastres CMGRD y CDGRD derivados del incremento actividad volcán nevado del Ruiz; así las cosas se ha participado en los Consejos de Risaralda, Manizales, Ibagué, Murillo,  Salento,  Santa Isabel  y Anzoátegui. 
Evidencias:Boletín extraordinario del 30 de marzo de 2023
Informe implementación Plan de Emergencias 
Actualización Plan Emergencias PNN Los Nevados
6.</t>
    </r>
    <r>
      <rPr>
        <b/>
        <sz val="10"/>
        <color theme="1"/>
        <rFont val="Arial Narrow"/>
        <family val="2"/>
      </rPr>
      <t>PNN Nevado Del Huila</t>
    </r>
    <r>
      <rPr>
        <sz val="10"/>
        <color theme="1"/>
        <rFont val="Arial Narrow"/>
        <family val="2"/>
      </rPr>
      <t xml:space="preserve">: Durante el periodo de reporte, se elaboró y presentó para reporte de PAA el Informe trimestral de implementación del PECDNS del PNN Nevado del Huila
</t>
    </r>
    <r>
      <rPr>
        <b/>
        <sz val="10"/>
        <color theme="1"/>
        <rFont val="Arial Narrow"/>
        <family val="2"/>
      </rPr>
      <t>Evidencias:</t>
    </r>
    <r>
      <rPr>
        <sz val="10"/>
        <color theme="1"/>
        <rFont val="Arial Narrow"/>
        <family val="2"/>
      </rPr>
      <t xml:space="preserve">
- INFORME II TRIMESTRE 2023 PECDNS PNN NEVADO DEL HUILA
- ANEXOS INFORME_II_TRIM_2023_PECNDS-NHU
-PAA 2023 - NHU Reporte Junio
7.</t>
    </r>
    <r>
      <rPr>
        <b/>
        <sz val="10"/>
        <color theme="1"/>
        <rFont val="Arial Narrow"/>
        <family val="2"/>
      </rPr>
      <t>PNN Puracé</t>
    </r>
    <r>
      <rPr>
        <sz val="10"/>
        <color theme="1"/>
        <rFont val="Arial Narrow"/>
        <family val="2"/>
      </rPr>
      <t>: Se remite a la DTAO el informe de PECDNS correspondiente al segundo trimestre del año 2023.
8.</t>
    </r>
    <r>
      <rPr>
        <b/>
        <sz val="10"/>
        <color theme="1"/>
        <rFont val="Arial Narrow"/>
        <family val="2"/>
      </rPr>
      <t>PNN Selva De Florencia</t>
    </r>
    <r>
      <rPr>
        <sz val="10"/>
        <color theme="1"/>
        <rFont val="Arial Narrow"/>
        <family val="2"/>
      </rPr>
      <t>: Se llevan a cabo acciones en 11 actividades del PECDNS (Informe de implementación PECDNS con evidencias). 
9.</t>
    </r>
    <r>
      <rPr>
        <b/>
        <sz val="10"/>
        <color theme="1"/>
        <rFont val="Arial Narrow"/>
        <family val="2"/>
      </rPr>
      <t>PNN Tatamá</t>
    </r>
    <r>
      <rPr>
        <sz val="10"/>
        <color theme="1"/>
        <rFont val="Arial Narrow"/>
        <family val="2"/>
      </rPr>
      <t xml:space="preserve">: El PNN Tatamá realizó el reporte de avance de implementación del Plan de Emergencia.
</t>
    </r>
    <r>
      <rPr>
        <b/>
        <sz val="10"/>
        <color theme="1"/>
        <rFont val="Arial Narrow"/>
        <family val="2"/>
      </rPr>
      <t>EVIDENCIA</t>
    </r>
    <r>
      <rPr>
        <sz val="10"/>
        <color theme="1"/>
        <rFont val="Arial Narrow"/>
        <family val="2"/>
      </rPr>
      <t>: INFORME_PECDANS_II_TRIMESTRE_2023
10.</t>
    </r>
    <r>
      <rPr>
        <b/>
        <sz val="10"/>
        <color theme="1"/>
        <rFont val="Arial Narrow"/>
        <family val="2"/>
      </rPr>
      <t>SFF Galeras</t>
    </r>
    <r>
      <rPr>
        <sz val="10"/>
        <color theme="1"/>
        <rFont val="Arial Narrow"/>
        <family val="2"/>
      </rPr>
      <t>: Se cuenta con un informe del avance en la implementación del PECNDS con sus respecivos anexos. Anexo 1_informe implementacion PEC con anexos
11.</t>
    </r>
    <r>
      <rPr>
        <b/>
        <sz val="10"/>
        <color theme="1"/>
        <rFont val="Arial Narrow"/>
        <family val="2"/>
      </rPr>
      <t>SFF Isla De La Corota</t>
    </r>
    <r>
      <rPr>
        <sz val="10"/>
        <color theme="1"/>
        <rFont val="Arial Narrow"/>
        <family val="2"/>
      </rPr>
      <t xml:space="preserve">: Actividad realizada. Informe de implementación II Trimestre enviado a DTAO.
</t>
    </r>
    <r>
      <rPr>
        <b/>
        <sz val="10"/>
        <color theme="1"/>
        <rFont val="Arial Narrow"/>
        <family val="2"/>
      </rPr>
      <t>Anexos:</t>
    </r>
    <r>
      <rPr>
        <sz val="10"/>
        <color theme="1"/>
        <rFont val="Arial Narrow"/>
        <family val="2"/>
      </rPr>
      <t xml:space="preserve">
1. Cron. Implementación y sgto PECDNS_SFIC 2023
2. Memo 120236260001783_00001
3. Carpeta anexos II Trimestre
12.</t>
    </r>
    <r>
      <rPr>
        <b/>
        <sz val="10"/>
        <color theme="1"/>
        <rFont val="Arial Narrow"/>
        <family val="2"/>
      </rPr>
      <t xml:space="preserve">SFF Otún Quimbaya: </t>
    </r>
    <r>
      <rPr>
        <sz val="10"/>
        <color theme="1"/>
        <rFont val="Arial Narrow"/>
        <family val="2"/>
      </rPr>
      <t xml:space="preserve">Durante el trimestre 2 de 2023 se hace socialización del Plan de emergencia al equipo de trabajo con énfasis en seguimiento de condiciones climáticas y nivel de actividad del volcán nevado del Ruiz. Se continua con relacionamiento interinstitucional en torno a la gestión del riesgo por medio de participación en la  Comisión Permanente de incendios forestales de Risaralda y la comisión de Conocimiento, ambas hacen parte del Consejo Departamental de gestión de Riesgo de Risaralda; reuniones realizadas en mayo, 17, 16 y junio 14.  Se hace seguimiento a las condiciones hidrometerológicas relacionadas con las amenazas identificadas mediante revisión de información del IDEAM, al igual que la revisión de los reportes por parte del Servicio Geológico Colombiano sobre el volcán nevado del Ruiz, el cual en marzo 30 cambia de nivel de actividad amarillo a naranja; Posteriormente en el boletín con fecha junio 27, el volcán pasa de nivel de actividad naranja a amarillo. De acuerdo con esto, el volcán Nevado del Ruiz estuvo en nivel de actividad naranja durante 90 días; en la actualidad está en nivel amarillo. Se continúa haciendo mantenimiento quincenal al sistema de acueducto. Se analiza la situación de riesgo de árboles ubicados en la vivienda La Cabaña del predio la Escuela -Rio arriba, en este sentido se emite Concepto Técnico No. 20236280000471, en el que se viabiliza darle manejo a dos árboles que pueden causar daños a la vivienda y sus ocupantes. El Concepto técnico se envía al usuario por medio del oficio con radicado No.   20236280000461.
</t>
    </r>
    <r>
      <rPr>
        <b/>
        <sz val="10"/>
        <color theme="1"/>
        <rFont val="Arial Narrow"/>
        <family val="2"/>
      </rPr>
      <t>EVIDENCIAS:</t>
    </r>
    <r>
      <rPr>
        <sz val="10"/>
        <color theme="1"/>
        <rFont val="Arial Narrow"/>
        <family val="2"/>
      </rPr>
      <t xml:space="preserve">
Anexo 1. Envio alertas plan de emergencia ABRIL
Anexo 2. Envio alertas plan de Emergencias MAYO
Anexo 3, Envio alertar plan de emergencias JUNIO
Anexo 4. Informe plan de emergencias 2 trimestre</t>
    </r>
  </si>
  <si>
    <r>
      <t xml:space="preserve">12. PNN Los Nevados : El 14 de julio de 2023, se presentó la marcha promovida por los prestadores de servicios turísticos exigiendo la apertura inmediata del PNN Los Nevados.
Al respecto de esta manifestación, con antelación desde el PNN Los Nevados se reportó al Director encargado de la DTAO y a la Oficina de Gestión del Riesgo del nivel central de PNNC, lo que motivó un correo generado por la Oficina de Gestión del Riesgo en el que se brindar orientaciones al equipo del PNN Los Nevados para enfrentar la situación. Estas orientaciones fueron compartidas a los funcionarios y contratistas que laboran en el PNN Los Nevados.
Evidencia PNN Los Nevados: Correl electrónico enviado a la DTAO y correo electrónico Oficina Gestión del Riesgo 
AP DTAO 
SOLO SE REPORTA POR LA AP SI SE PRESENTARON  SITUACIONES DE RIESGO PUBLICO Y SE ACTIVO EL PCRP , SE ADJUNTA COMO EVIDENCIA EL CORREO ENVIADO A LA DT o NIVEL CENTRAL SOBRE LA SITUACIÓN.
1.PNN Complejo volcánico Doña Juana:  No se anexa evidencia, ni soporte de ejecución por cuanto el control correctivo solo se activa cuando el riesgo se materializa y a la fecha el evento no se ha ejecutado.
2.PNN Cueva De Los Guacharos:  No se anexa evidencia, ni soporte de ejecución por cuanto el control correctivo solo se activa cuando el riesgo se materializa y a la fecha el evento no se ha ejecutado.
</t>
    </r>
    <r>
      <rPr>
        <b/>
        <sz val="10"/>
        <color theme="1"/>
        <rFont val="Arial Narrow"/>
        <family val="2"/>
      </rPr>
      <t>3.PNN Las Hermosas</t>
    </r>
    <r>
      <rPr>
        <sz val="10"/>
        <color theme="1"/>
        <rFont val="Arial Narrow"/>
        <family val="2"/>
      </rPr>
      <t>:  El 31 de Julio a las 4:00 de la tarde aproximadamente, fue hurtada la Camioneta Cheverolet D-MAX con placa OML 021 asignada al AP, en la via que comunica la vereda Bolo Blanco, con la cabecera Municipal del municipio de Pradera-Valle del Cauca, en el incidente se autoadjudico a las Disidencias de la Columna Adan Izquierdo. Se hicieron los reportes a las entideades competentes y se envio el reporte de la denuncia a la DTAO mediante ORFEO  con radicado No 20236190001063 y 20236190001083   Evidencia: NC_765636000183202300195 (noticia criminal) 
4.PNN Las Orquídeas:  No se anexa evidencia, ni soporte de ejecución por cuanto el control correctivo solo se activa cuando el riesgo se materializa y a la fecha el evento no se ha ejecutado.
5.PNN Nevado Del Huila:  No se anexa evidencia, ni soporte de ejecución por cuanto el control correctivo solo se activa cuando el riesgo se materializa y a la fecha el evento no se ha ejecutado.
6.PNN Puracé:  No se anexa evidencia, ni soporte de ejecución por cuanto el control correctivo solo se activa cuando el riesgo se materializa y a la fecha el evento no se ha ejecutado.
7.PNN Selva De Florencia:  No se anexa evidencia, ni soporte de ejecución por cuanto el control correctivo solo se activa cuando el riesgo se materializa y a la fecha el evento no se ha ejecutado.
8.PNN Tatamá:  No se anexa evidencia, ni soporte de ejecución por cuanto el control correctivo solo se activa cuando el riesgo se materializa y a la fecha el evento no se ha ejecutado.
9.SFF Galeras:  No se anexa evidencia, ni soporte de ejecución por cuanto el control correctivo solo se activa cuando el riesgo se materializa y a la fecha el evento no se ha ejecutado.
10.SFF Isla De La Corota:  No se anexa evidencia, ni soporte de ejecución por cuanto el control correctivo solo se activa cuando el riesgo se materializa y a la fecha el evento no se ha ejecutado.
11.SFF Otún Quimbaya:  No se anexa evidencia, ni soporte de ejecución por cuanto el control correctivo solo se activa cuando el riesgo se materializa y a la fecha el evento no se ha ejecutado.
https://drive.google.com/drive/folders/12v2OrO7n-BUjTYtxpiT3nflM5Slx8aiM?usp=sharing</t>
    </r>
  </si>
  <si>
    <r>
      <rPr>
        <b/>
        <sz val="10"/>
        <color theme="1"/>
        <rFont val="Arial Narrow"/>
        <family val="2"/>
      </rPr>
      <t>PNN NHU:</t>
    </r>
    <r>
      <rPr>
        <sz val="10"/>
        <color theme="1"/>
        <rFont val="Arial Narrow"/>
        <family val="2"/>
      </rPr>
      <t xml:space="preserve"> El día 28 de abril de 2023, se remitió memorando 20236210000733 donde se indica al Director Territorial las condiciones de Riesgo Público de la jurisdicción del AP. Se presenta evidencia en el segundo reporte del Mapa de Riesgos debido a que cuando se presentó la situación, ya se había reportado el I Seguimiento al Mapa de riesgos
Evidencias: - Memorando 20236210000733 Reporte situación de RP en NHU 
- Anexo. Panflet   
</t>
    </r>
    <r>
      <rPr>
        <b/>
        <sz val="10"/>
        <color theme="1"/>
        <rFont val="Arial Narrow"/>
        <family val="2"/>
      </rPr>
      <t>PNN Los Nevados</t>
    </r>
    <r>
      <rPr>
        <sz val="10"/>
        <color theme="1"/>
        <rFont val="Arial Narrow"/>
        <family val="2"/>
      </rPr>
      <t xml:space="preserve">:
El 14 de julio de 2023, se presentó la marcha promovida por los prestadores de servicios turísticos exigiendo la apertura inmediata del PNN Los Nevados.
Al respecto de esta manifestación, con antelación desde el PNN Los Nevados se reportó al Director encargado de la DTAO y a la Oficina de Gestión del Riesgo del nivel central de Parques lo que motivó un correo generado por la Oficina de Gestión del Riesgo en el que se brindar orientaciones al equipo del PNN Los Nevados para enfrentar la situación. Estas orientaciones fueron compartidas a los funcionarios y contratistas que laboran en el PNN Los Nevados.
Evidencia PNN Los Nevados: Correl electrónico enviado a la DTAO y correo electrónico Oficina Gestión del Riesgo 
</t>
    </r>
    <r>
      <rPr>
        <b/>
        <sz val="10"/>
        <color theme="1"/>
        <rFont val="Arial Narrow"/>
        <family val="2"/>
      </rPr>
      <t>PNN Las hermosas</t>
    </r>
    <r>
      <rPr>
        <sz val="10"/>
        <color theme="1"/>
        <rFont val="Arial Narrow"/>
        <family val="2"/>
      </rPr>
      <t>: El 31 de Julio a las 4:00 de la tarde aproximadamente, fue hurtada la Camioneta Chevrolet D-MAX con placa OML 021 asignada al AP, en la via que comunica la vereda Bolo Blanco, con la cabecera Municipal del municipio de Pradera-Valle del Cauca, en el incidente fue perpetrado por  las Disidencias de la FARC, Columna Adan Izquierdo (Autoadjudicación). Se hicieron los reportes a las entideades competentes y se envio el reporte de la denuncia a la DTAO mediante ORFEO  con radicado No 20236190001063 y 20236190001083   Evidencia: NC_765636000183202300195 (noticia criminal) 
EN LAS OTRAS AP NO SE PRESENTARON  SITUACIONES DE RIESGO PUBLICO.</t>
    </r>
  </si>
  <si>
    <t>1.PNN Complejo volcánico Doña Juana: X 
2.PNN Cueva De Los Guacharos: X
4.PNN Las Orquídeas: X
6.PNN Puracé: X
7.PNN Selva De Florencia: X
8.PNN Tatamá: X
9.SFF Galeras: X
10.SFF Isla De La Corota: X
11.SFF Otún Quimbaya: X</t>
  </si>
  <si>
    <t>12. PNN Nevados X 
5.PNN Nevado Del Huila: X
3.PNN Las Hermosas: X</t>
  </si>
  <si>
    <t>1.	PNN Complejo volcánico Doña Juana: No se genera alerta, se cumple con el control
2.	PNN Cueva De Los Guacharos: No se genera alerta, se cumple con el control
3.	PNN Las Hermosas: No se genera alerta, se cumple con el control
4.	PNN Las Orquídeas: No se genera alerta, se cumple con el control
5.	PNN Los Nevados: No se genera alerta, se cumple con el contro
6.	PNN Nevado Del Huila: No se genera alerta, se cumple con el control
7.	PNN Puracé: No se genera alerta, se cumple con el control
8.	PNN Selva De Florencia: No se genera alerta, se cumple con el control
9.	PNN Tatamá: No se genera alerta, se cumple con el control
10.	SFF Galeras: No se genera alerta, se cumple con el control
11.	SFF Isla De La Corota: No se genera alerta, se cumple con el control
12.	SFF Otún Quimbaya: No se genera alerta, se cumple con el control</t>
  </si>
  <si>
    <t>No se ha materializado el riesgo, se han desarrollado los controles 
PNN NHU: La información tomada en campo y cargada en la plataforma SICOSMART fue remitida a la DTAO, sin generar omisión de la misma</t>
  </si>
  <si>
    <t xml:space="preserve">1. PNN Complejo volcánico Doña Juana: 16,6%   
2.PNN Cueva De Los Guacharos: 67%
3.PNN Las Hermosas: 66,66%
4.PNN Las Orquídeas: 66,66%
5.PNN Los Nevados: 66,66%
6.PNN Nevado Del Huila: 66,66%
7.PNN Puracé: 66,66 
8.PNN Selva De Florencia: 66,66
9.PNN Tatamá: 66,66%
10.SFF Galeras: 66,6%
11.SFF Isla De La Corota: 33%
12.SFF Otún Quimbaya: 33% </t>
  </si>
  <si>
    <r>
      <rPr>
        <b/>
        <sz val="10"/>
        <color theme="1"/>
        <rFont val="Arial Narrow"/>
        <family val="2"/>
      </rPr>
      <t>DTOR</t>
    </r>
    <r>
      <rPr>
        <sz val="10"/>
        <color theme="1"/>
        <rFont val="Arial Narrow"/>
        <family val="2"/>
      </rPr>
      <t xml:space="preserve">: El 09 de junio de 2023, se realizó capacitación y sensibilización Virtual, sobre el proceso sancionatorio ambiental Ley 1333/2009, al equipo de trabajo del PNN Tuparro. (Anexo9).
DTAN: En el periodo de reporte, se realizaron 2 sensibilización sobre el proceso sancionatorio ambiental Ley 1333/2009, ANEXOS: 1. Lista de Asistencia Sancionatorios 28.06.-  2. Lista de Asistencia Sancionatorios 19.07.
</t>
    </r>
    <r>
      <rPr>
        <b/>
        <sz val="10"/>
        <color theme="1"/>
        <rFont val="Arial Narrow"/>
        <family val="2"/>
      </rPr>
      <t>DTCA</t>
    </r>
    <r>
      <rPr>
        <sz val="10"/>
        <color theme="1"/>
        <rFont val="Arial Narrow"/>
        <family val="2"/>
      </rPr>
      <t xml:space="preserve">: durante el periodo de mayo a julio de 2023, se realizaron dos (2) sensibilizaciones sobre el cumplimiento de los tiempos otorgados por la norma en el procedimiento sancionatorio para evitar dilaciones, se adjunta: Capacitaciones 243- SANCIONATORIOS, CITACIÓN A LA ACTIVIDAD- Gmail - Invitación actualizada_ Sensibilización sobre el cumplimiento de los tiempos en e... mar 23 de may de 2023 09_00 - 10_30 (COT) (builes0689@gmail.com), LISTA DE ASISTENCIA 23-05-2023., LISTA DE ASISTENCIA 24 DE MAYO DE 2023 MAÑANA y PRESENTACIÓN DEFINITIVA.
</t>
    </r>
    <r>
      <rPr>
        <b/>
        <sz val="10"/>
        <color theme="1"/>
        <rFont val="Arial Narrow"/>
        <family val="2"/>
      </rPr>
      <t>DTAM</t>
    </r>
    <r>
      <rPr>
        <sz val="10"/>
        <color theme="1"/>
        <rFont val="Arial Narrow"/>
        <family val="2"/>
      </rPr>
      <t xml:space="preserve">: Se realiza reunión entre el SF PMOIA y profesionales PVyC, SIG y Jurídica de la DTAM, a fin de revisar y orientar el proceso de actualización del Protocolo PVyC del SF PMOIA y el proceso sancionatorio ley 1333 de 2009. Se hace Capacitación sobre Autoridad Ambiental al interior de PNNC con Ejército y Policía Nacional del municipio de Orito y socialización del SF PMOIA y PCRP. Anexo 10 03_21_2023 Asist-Memo_Reun_con DTAM_Actualiz_Protoc_PVyC_SFPMOIA. Anexo 11 Capacitación de Autoridad Ambiental en PNNC con Fuerza Publica de Orito. 
</t>
    </r>
    <r>
      <rPr>
        <b/>
        <sz val="10"/>
        <color theme="1"/>
        <rFont val="Arial Narrow"/>
        <family val="2"/>
      </rPr>
      <t>DTAO</t>
    </r>
    <r>
      <rPr>
        <sz val="10"/>
        <color theme="1"/>
        <rFont val="Arial Narrow"/>
        <family val="2"/>
      </rPr>
      <t xml:space="preserve">:  Se realizo Capacitacion en proceso sancionatorios al Equipo Juridico y tecnico de la DTAO y se programaron Capacitaciones a las Areas Protegidas  Se avanza en un 14,29% en las capacitaciones realizadas en el equipo tecnico y Juridico de la DTAO.
</t>
    </r>
    <r>
      <rPr>
        <b/>
        <sz val="10"/>
        <color theme="1"/>
        <rFont val="Arial Narrow"/>
        <family val="2"/>
      </rPr>
      <t>Evidencias</t>
    </r>
    <r>
      <rPr>
        <sz val="10"/>
        <color theme="1"/>
        <rFont val="Arial Narrow"/>
        <family val="2"/>
      </rPr>
      <t>: Capacitaciones sancionatorios DTAO, presentacion-pnnc-2023, Programacion Capacitaciones AP 2023 y WhatsApp Image 2023-07-27 at 8.18.04 PM
GTEA: Se encuentran pendientes las capacitaciones al nivel territorial desde el componente sancionatoria, las cuales se atenderán acorde a la actualización del procedimiento interno de la entidad y el documento estado de procesos sancionatorios propuesto. No se anexan evidencias.
DTPA: se realizo socialización de sensibilización Autoridad Ambiental al área protegida Farrallones de Cali, se realizó el día 14 de junio de 2023. Evidencia:
Anexo 1_Presentación_Riesgo publico, Manejo de comunicaciones y Prevención, Vigilancia y Cont
Anexo 2_Lista de asistencia Riesgo publico, Manejo de comunicaciones y Prevención, Vigilancia y Control.</t>
    </r>
  </si>
  <si>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GTEA: La Unidad de Decisión no programó avances al respecto para el periodo reportado</t>
  </si>
  <si>
    <r>
      <rPr>
        <b/>
        <sz val="10"/>
        <rFont val="Arial Narrow"/>
        <family val="2"/>
      </rPr>
      <t>GPM:</t>
    </r>
    <r>
      <rPr>
        <sz val="10"/>
        <rFont val="Arial Narrow"/>
        <family val="2"/>
      </rPr>
      <t xml:space="preserve"> Durante el periodo mayo-agosto la SGM-GPM realizó la validación de los reportes para los tres indicadores PAA asociados a investigación y monitoreo  de cada AP y DT en matrices presentados para los trimestres 1 y 2 de 2023. La validación realizada por AP y DT se incluyó en la matriz PAA asignada, se remitío a cada DT por correo electrónico y se consolidó en las respectivas matrices de seguimiento.
</t>
    </r>
    <r>
      <rPr>
        <b/>
        <sz val="10"/>
        <rFont val="Arial Narrow"/>
        <family val="2"/>
      </rPr>
      <t>Nota</t>
    </r>
    <r>
      <rPr>
        <sz val="10"/>
        <rFont val="Arial Narrow"/>
        <family val="2"/>
      </rPr>
      <t xml:space="preserve">. Se incluye validaciones de primer trimestre dado que en el primer reporte esta actividad aún no se hbía ejecutado.
</t>
    </r>
    <r>
      <rPr>
        <b/>
        <sz val="10"/>
        <rFont val="Arial Narrow"/>
        <family val="2"/>
      </rPr>
      <t>Evidencias:</t>
    </r>
    <r>
      <rPr>
        <sz val="10"/>
        <rFont val="Arial Narrow"/>
        <family val="2"/>
      </rPr>
      <t xml:space="preserve">
1.Matriz -1.%VocInfoMonitoreo_28jul2023.xlsx
2. Matriz-2.%VOCInforInvestigación_28jul2023.xlsx
3. Matriz- 3.HM_No.Invetigacione_28jul2023.xlsx
4. Carpeta ValidacionesTrimestre 1
5. Carpeta ValidacionesTrimestre 2
https://drive.google.com/drive/u/0/folders/1B-_kNACKhR8apnD36eFe45Wd6Gstv8Y9</t>
    </r>
  </si>
  <si>
    <r>
      <rPr>
        <b/>
        <sz val="11"/>
        <rFont val="Arial Narrow"/>
        <family val="2"/>
      </rPr>
      <t xml:space="preserve">SGM - GPM: </t>
    </r>
    <r>
      <rPr>
        <sz val="11"/>
        <rFont val="Arial Narrow"/>
        <family val="2"/>
      </rPr>
      <t xml:space="preserve">El proceso de administración y manejo, hizo uso del procedimiento vigente GTH_PR_ 30_ Conflicto de intereses dispuesto por gestión del talento humano, para desarrollar una pieza gráfica de información (tipificación situaciones de conflicto de intereses), que junto con otra de las piezas de comunicación interna que compartio el grupo de comunicaciones para toda la entidad, se socializó vía correo electrónico a todo el equipo del GPM. A partir de esa información se diseño la segunda encuesta  de apropiación acerca de la información compartida. De dicha encuesta se registraron 7 respuestas, donde se denota claridad en la definición y/o interpretación de lo que es conflicto de intereses; sin embargo, se obtuvieron 2 respuestas donde se dijo que el procedimiento se conocia parcialmente  y 1 que no se conocía, por lo que se podría inferir que la información del mismo es mucho mejor socializarsa de manera gráfica y en diferentes momentos para mayor apropiación de la información. Se espera en último trimestre tener mayor alcance en la encuesta realizada.
</t>
    </r>
    <r>
      <rPr>
        <b/>
        <sz val="11"/>
        <rFont val="Arial Narrow"/>
        <family val="2"/>
      </rPr>
      <t xml:space="preserve">Anexos:
</t>
    </r>
    <r>
      <rPr>
        <sz val="11"/>
        <rFont val="Arial Narrow"/>
        <family val="2"/>
      </rPr>
      <t>1.Excel ConolidadoRep.</t>
    </r>
    <r>
      <rPr>
        <b/>
        <sz val="11"/>
        <rFont val="Arial Narrow"/>
        <family val="2"/>
      </rPr>
      <t xml:space="preserve">
</t>
    </r>
    <r>
      <rPr>
        <sz val="11"/>
        <rFont val="Arial Narrow"/>
        <family val="2"/>
      </rPr>
      <t>Segunda Encuesta-Tema  Conflicto de Intereses - Formularios de Google
Resultados_ Segunda Encuesta-Tema Conflicto de Intereses</t>
    </r>
  </si>
  <si>
    <r>
      <rPr>
        <b/>
        <sz val="11"/>
        <rFont val="Arial Narrow"/>
        <family val="2"/>
      </rPr>
      <t xml:space="preserve">SGM - GPM: </t>
    </r>
    <r>
      <rPr>
        <sz val="11"/>
        <rFont val="Arial Narrow"/>
        <family val="2"/>
      </rPr>
      <t xml:space="preserve">El proceso de participación social, hizo uso del procedimiento vigente GTH_PR_ 30_ Conflicto de intereses dispuesto por gestión del talento humano, para desarrollar una pieza gráfica de información (tipificación situaciones de conflicto de intereses), que junto con otra de las piezas de comunicación interna que compartio el grupo de comunicaciones para toda la entidad, se socializó vía correo electrónico a todo el equipo. A partir de esa información se diseño la segunda encuesta  de apropiación acerca de la información compartida. De dicha encuesta se registraron 7 respuestas, donde se denota claridad en la definición y/o interpretación de lo que es conflicto de intereses; sin embargo, se obtuvieron 2 respuestas donde se dijo que el procedimiento se conocia parcialmente  y 1 que no se conocía, por lo que se podría inferir que la información del mismo es mucho mejor socializarsa de manera gráfica y en diferentes momentos para mayor apropiación de la información. Se espera en último trimestre tener mayor alcance en la encuesta realizada.
</t>
    </r>
    <r>
      <rPr>
        <b/>
        <sz val="11"/>
        <rFont val="Arial Narrow"/>
        <family val="2"/>
      </rPr>
      <t xml:space="preserve">Anexos:
</t>
    </r>
    <r>
      <rPr>
        <sz val="11"/>
        <rFont val="Arial Narrow"/>
        <family val="2"/>
      </rPr>
      <t>1.Excel ConolidadoRep.
Segunda Encuesta-Tema  Conflicto de Intereses - Formularios de Google
Resultados_ Segunda Encuesta-Tema Conflicto de Intereses</t>
    </r>
  </si>
  <si>
    <r>
      <rPr>
        <b/>
        <sz val="11"/>
        <rFont val="Arial Narrow"/>
        <family val="2"/>
      </rPr>
      <t xml:space="preserve">GPM: </t>
    </r>
    <r>
      <rPr>
        <sz val="11"/>
        <rFont val="Arial Narrow"/>
        <family val="2"/>
      </rPr>
      <t xml:space="preserve"> Si bien el seguimiento a los compromisos de avales, estaba previsto para julio-agosto, este no se realizó dado que el profesional de investigación a cargo del tema renunció y la contratación de la nueva profesional se formalizó recién la segunda semana de agosto. Se preveé cumplir con la activida en el mes de septiembre.
Se anexan evidencias de contratación de la nueva profesional.
Anexos:
CLAUSULADO DEL CONTRATO_DENISE
Seccion informacion general_Contrato Denise</t>
    </r>
  </si>
  <si>
    <t>Pese que aún no se generan avances por temas externos y relacionados con contratación, esta actividad ya se tiene programada como prioridad para el último cuatrimestre.</t>
  </si>
  <si>
    <t>EL CONTROL HA DENOTADO EFECTIVIDAD.</t>
  </si>
  <si>
    <r>
      <t>GPM:</t>
    </r>
    <r>
      <rPr>
        <sz val="10"/>
        <color rgb="FF000000"/>
        <rFont val="Arial Narrow"/>
        <family val="2"/>
      </rPr>
      <t xml:space="preserve"> En el segundo cuatrimestre se avanza en el seguimiento a los planes de trabajo de las seis Direcciones territoriales. Se realiza validación cualitativa y cuantitativa de los compromisos allegados en los planes de trabajo concertados, evidenciandose avance conforme a las actividades programadas y ausencia de dificultades para su ejecución, por ende, se agregan como evidencia la matriz con dicha información.
</t>
    </r>
    <r>
      <rPr>
        <b/>
        <sz val="10"/>
        <color rgb="FF000000"/>
        <rFont val="Arial Narrow"/>
        <family val="2"/>
      </rPr>
      <t>Anexos</t>
    </r>
    <r>
      <rPr>
        <sz val="10"/>
        <color rgb="FF000000"/>
        <rFont val="Arial Narrow"/>
        <family val="2"/>
      </rPr>
      <t xml:space="preserve">
Matriz seguimiento DT
https://drive.google.com/drive/u/0/folders/1d-KI6oumiHS7tIB5TAbgtjdqUKBYcpcv</t>
    </r>
  </si>
  <si>
    <r>
      <rPr>
        <b/>
        <sz val="11"/>
        <color theme="1"/>
        <rFont val="Arial Narrow"/>
        <family val="2"/>
      </rPr>
      <t xml:space="preserve">GPM:  </t>
    </r>
    <r>
      <rPr>
        <sz val="11"/>
        <color theme="1"/>
        <rFont val="Arial Narrow"/>
        <family val="2"/>
      </rPr>
      <t xml:space="preserve">Si bien el requermiento mediante correo electrónico del informe final y demás compromisos establecidos de avales de investigación estaba programado para segundo cuatrimestre, este no se realizó dado que el profesional de investigación a cargo del tema renunció y la contratación de la nueva profesional se formalizó recién la segunda semana de agosto. Se preveé cumplir con la actividad en el mes de septiembre. 
Se anexan evidencias de contratación de la nueva profesional.
</t>
    </r>
    <r>
      <rPr>
        <b/>
        <sz val="11"/>
        <color theme="1"/>
        <rFont val="Arial Narrow"/>
        <family val="2"/>
      </rPr>
      <t>Anexos:</t>
    </r>
    <r>
      <rPr>
        <sz val="11"/>
        <color theme="1"/>
        <rFont val="Arial Narrow"/>
        <family val="2"/>
      </rPr>
      <t xml:space="preserve">
CLAUSULADO DEL CONTRATO_DENISE
Seccion informacion general_Contrato Denise</t>
    </r>
  </si>
  <si>
    <t>PNN Farallones de Cali: X
PNN Gorgona: X
PNN Utría: X
PNN Katios: X
PNN Munchique: X
PNN Sanquianga: X
PNN Uramba: X
SFF Malpelo: X</t>
  </si>
  <si>
    <t>DTOR: El monitoreo y los soportes suministrados, son conformes a la descripción del mapa de riesgos, denotando un adecuado seguimiento
DTCA: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GTEA:  El monitoreo y los soportes suministrados, son conformes a la descripción del mapa de riesgos, denotando un adecuado seguimiento.</t>
  </si>
  <si>
    <r>
      <rPr>
        <b/>
        <sz val="10"/>
        <color theme="1"/>
        <rFont val="Arial Narrow"/>
        <family val="2"/>
      </rPr>
      <t>PNN Farallones de Cali</t>
    </r>
    <r>
      <rPr>
        <sz val="10"/>
        <color theme="1"/>
        <rFont val="Arial Narrow"/>
        <family val="2"/>
      </rPr>
      <t xml:space="preserve">: el AP generó su programación de recorridos de PVC a ejecutar en el trimestre de abril a Junio del año en curso. Evidencia:aamb_fo_25_programacion-trimestral-de-recorridos-de-prevencion-vigilancia-y-control_v_2-Trimestre - aamb_fo_26_-ejecucion-trimestral-de-recorridos-de-prevencion-vigilancia-y-control_v_2- Trimestre
</t>
    </r>
    <r>
      <rPr>
        <b/>
        <sz val="10"/>
        <color theme="1"/>
        <rFont val="Arial Narrow"/>
        <family val="2"/>
      </rPr>
      <t>PNN Utría:</t>
    </r>
    <r>
      <rPr>
        <sz val="10"/>
        <color theme="1"/>
        <rFont val="Arial Narrow"/>
        <family val="2"/>
      </rPr>
      <t xml:space="preserve"> el AP generó su programación de recorridos de PVC a ejecutar. Evidencias: Formato aamb_fo_25_programacion-trimestral-de-recorridos-de-prevencion-vigilancia-y-control_v_2-Trimestre - Formato aamb_fo_26_-ejecucion-trimestral-de-recorridos-de-prevencion-vigilancia-y-control_v_2- Trimestre
</t>
    </r>
    <r>
      <rPr>
        <b/>
        <sz val="10"/>
        <color theme="1"/>
        <rFont val="Arial Narrow"/>
        <family val="2"/>
      </rPr>
      <t>PNN Gorgona</t>
    </r>
    <r>
      <rPr>
        <sz val="10"/>
        <color theme="1"/>
        <rFont val="Arial Narrow"/>
        <family val="2"/>
      </rPr>
      <t xml:space="preserve">: el AP generó su programación de recorridos de PVC a ejecutar en el trimestre  de abril a Junio del año en curso. Evidencia:Anexo_aamb_fo_25_programacion-trimestral-de-recorridos-de-prevencion-vigilancia-y-control_v_1, Anexo_aamb_fo_26_-ejecucion-trimestral-de-recorridos-de-prevencion-vigilancia-y-control_v_1
</t>
    </r>
    <r>
      <rPr>
        <b/>
        <sz val="10"/>
        <color theme="1"/>
        <rFont val="Arial Narrow"/>
        <family val="2"/>
      </rPr>
      <t>PNN Katios</t>
    </r>
    <r>
      <rPr>
        <sz val="10"/>
        <color theme="1"/>
        <rFont val="Arial Narrow"/>
        <family val="2"/>
      </rPr>
      <t xml:space="preserve">: el AP generó su programación de recorridos de PVC a ejecutar en el trimestre de  abril a Junio del año en curso. Evidencia:Anexo_formato aamb_fo_25 programacion trimestral de recorridos de prevencion vigilancia y control, Anexo_aamb_fo_26_ejecucion trimestral de recorridos de prevencion vigilancia y control_v_1
</t>
    </r>
    <r>
      <rPr>
        <b/>
        <sz val="10"/>
        <color theme="1"/>
        <rFont val="Arial Narrow"/>
        <family val="2"/>
      </rPr>
      <t>PNN Munchique</t>
    </r>
    <r>
      <rPr>
        <sz val="10"/>
        <color theme="1"/>
        <rFont val="Arial Narrow"/>
        <family val="2"/>
      </rPr>
      <t xml:space="preserve">: Por situaciones de orden público en el AP no se han retomado los recorridos de PVC
</t>
    </r>
    <r>
      <rPr>
        <b/>
        <sz val="10"/>
        <color theme="1"/>
        <rFont val="Arial Narrow"/>
        <family val="2"/>
      </rPr>
      <t>PNN Sanquianga</t>
    </r>
    <r>
      <rPr>
        <sz val="10"/>
        <color theme="1"/>
        <rFont val="Arial Narrow"/>
        <family val="2"/>
      </rPr>
      <t xml:space="preserve">:Se realizó la programación de los recorridos de control y vigilancia del trimestre. Evidencia: Anexo_formato aamb_fo_25_programacion-trimestral-de-recorridos-de-prevencion-vigilancia-y-control - Anexo_formato aamb_fo_26_-ejecucion-trimestral-de-recorridos-de-prevencion-vigilancia-y-control_v_2.
</t>
    </r>
    <r>
      <rPr>
        <b/>
        <sz val="10"/>
        <color theme="1"/>
        <rFont val="Arial Narrow"/>
        <family val="2"/>
      </rPr>
      <t>PNN Uramba:</t>
    </r>
    <r>
      <rPr>
        <sz val="10"/>
        <color theme="1"/>
        <rFont val="Arial Narrow"/>
        <family val="2"/>
      </rPr>
      <t xml:space="preserve"> Se está trabajando en la capacitación para manejo de GPS, Smart y tener las embarcaciones para la operatividad. Se generaron los permisos de la embarcación de la Cantora, el 24 de agosto de 2023 entro al área para realizar los recorridos de vigilancias y se realizó todo el proceso para la compra de los motores de la Uramba. Evidencia: ANEXO_DOC. EMBARCACION CANTORA-UBM.pdf. 
</t>
    </r>
    <r>
      <rPr>
        <b/>
        <sz val="10"/>
        <color theme="1"/>
        <rFont val="Arial Narrow"/>
        <family val="2"/>
      </rPr>
      <t>SFF Malpelo</t>
    </r>
    <r>
      <rPr>
        <sz val="10"/>
        <color theme="1"/>
        <rFont val="Arial Narrow"/>
        <family val="2"/>
      </rPr>
      <t>: el AP generó su programación de recorridos de PVC a ejecutar en el trimestre de abril a junio del año en curso. Evidencia:Anexo_formato aamb_fo_25_programacion-trimestral-de-recorridos-de-prevencion-vigilancia-y-control, Anexo_formato aamb_fo_26_ejecución-trimestral-de-recorridos-de-prevencion-vigilancia-y-control</t>
    </r>
  </si>
  <si>
    <r>
      <rPr>
        <b/>
        <sz val="12"/>
        <color rgb="FF000000"/>
        <rFont val="Arial Narrow"/>
        <family val="2"/>
      </rPr>
      <t xml:space="preserve">SFF Mapelo: </t>
    </r>
    <r>
      <rPr>
        <sz val="12"/>
        <color rgb="FF000000"/>
        <rFont val="Arial Narrow"/>
        <family val="2"/>
      </rPr>
      <t>25/08/2023</t>
    </r>
  </si>
  <si>
    <r>
      <rPr>
        <b/>
        <sz val="12"/>
        <rFont val="Arial Narrow"/>
        <family val="2"/>
      </rPr>
      <t xml:space="preserve">SFF Mapelo: </t>
    </r>
    <r>
      <rPr>
        <sz val="12"/>
        <rFont val="Arial Narrow"/>
        <family val="2"/>
      </rPr>
      <t>66,66%</t>
    </r>
  </si>
  <si>
    <r>
      <rPr>
        <b/>
        <sz val="12"/>
        <rFont val="Arial Narrow"/>
        <family val="2"/>
      </rPr>
      <t xml:space="preserve">SFF Mapelo: </t>
    </r>
    <r>
      <rPr>
        <sz val="12"/>
        <rFont val="Arial Narrow"/>
        <family val="2"/>
      </rPr>
      <t>Durante el primer semestre del presente año, el SFF Mapelo ha realizado los recorridos de Preveción, vigilancia y control, se adjunta los informes del primer y segundo trimestre en el cual se consigna lo correspondiente a los ejercicios de la autoridad ambiental efectuados.
Evidencia: Anexo_Informe Trimestral recorridos de PVC - junio.pdf, Anexo_Informe Trimestral recorridos de PVC - marzo.pdf, Anexo_Modelo de informe trimestral de acciones de PVC en las áreas administradas -junio.pdf, Anexo_Modelo de informe trimestral de acciones de PVC en las áreas administradas -marzo.pdf</t>
    </r>
  </si>
  <si>
    <r>
      <rPr>
        <b/>
        <sz val="12"/>
        <color rgb="FF000000"/>
        <rFont val="Arial Narrow"/>
        <family val="2"/>
      </rPr>
      <t>DTPA</t>
    </r>
    <r>
      <rPr>
        <sz val="12"/>
        <color rgb="FF000000"/>
        <rFont val="Arial Narrow"/>
        <family val="2"/>
      </rPr>
      <t>: 25/08/2023</t>
    </r>
  </si>
  <si>
    <r>
      <rPr>
        <b/>
        <sz val="12"/>
        <rFont val="Arial Narrow"/>
        <family val="2"/>
      </rPr>
      <t xml:space="preserve">DTPA: </t>
    </r>
    <r>
      <rPr>
        <sz val="12"/>
        <rFont val="Arial Narrow"/>
        <family val="2"/>
      </rPr>
      <t>Durante el periodo, la gestion consolidada se destacan los apoyos a las AP en la elaboración de EP para dos convenios uno para Gorgona, otro para la DTPA y un evento en el PNN Munchique, la concertación de los planes de acción de los acuerdos vigencia 2023, el acompañamiento al desarollo del proyecto KWF que para el componente de gobernanza facilito la actualización de los acuerdos en el PNN Los Katios. Se promovió articulacion interinstitucial con la URT y Alcaldias municipales compartiendo información de contexto para precisar el tema de los proyectos PDTS . El PNN Gorgona concerto el plan de acción de acuerdo vigencia 2023 y generó acercamientos con las emisoras locales para divulgar la importancia del territorio y su diversidad asociada. El PNN Munchique concerto el plan de acción del acuerdo y conformo una instancia para facilitar el dialogo a traves de cual se puedieron identificar los elementos y actividades realizadas por las Autoridades Tradicionales orientadas a la conservación del Sitio Sagrado Pico de Aguila; respecto al componente de cultura se realizaron capacitaciones con el fin de fortalecer los espacio de vida productivo Tul Nasa y la construcción de hornilla ecoeficiente para caña panelera y guarapo.
Evidencia: Anexo_Acta EEM. Fortalecimiento organizativo REM Thaudu - PNN Katíos.pdf, Anexo_Acta listado Mesa Trabajo Pico Aguila -PNNC Munchique.pdf, Anexo_Inf. HornoEcoPanelero-PNN Munchique.pdf, Anexo_Reunión comité del acuerdo y aprobación plan de trabajo2023 - PNN Gorgona.pdf</t>
    </r>
  </si>
  <si>
    <r>
      <rPr>
        <b/>
        <sz val="12"/>
        <rFont val="Arial Narrow"/>
        <family val="2"/>
      </rPr>
      <t xml:space="preserve">DTPA: </t>
    </r>
    <r>
      <rPr>
        <sz val="12"/>
        <rFont val="Arial Narrow"/>
        <family val="2"/>
      </rPr>
      <t>66,66%</t>
    </r>
  </si>
  <si>
    <r>
      <rPr>
        <b/>
        <sz val="12"/>
        <rFont val="Arial Narrow"/>
        <family val="2"/>
      </rPr>
      <t xml:space="preserve">PNN Utría: </t>
    </r>
    <r>
      <rPr>
        <sz val="12"/>
        <rFont val="Arial Narrow"/>
        <family val="2"/>
      </rPr>
      <t>Durante este trimestre el área protegida Utría, cuenta con 3 avales de investigacion en curso, monitoreo de tortuga carey, monitoreo de sapito arlequin y el hongo, investigaciones en restauración coralina. Se cuenta con informes parciales de los tres avales de investigación. 
Propuesta de aval de investigacion para tramitar con la SGM en donde se constituya con investigadores de la Universidad de Antioquia. Evidencia:Anexo_AVAL_Flora_PNNUtría_AOS_2023.docx</t>
    </r>
  </si>
  <si>
    <r>
      <rPr>
        <b/>
        <sz val="12"/>
        <rFont val="Arial Narrow"/>
        <family val="2"/>
      </rPr>
      <t xml:space="preserve">PNN Utría: </t>
    </r>
    <r>
      <rPr>
        <sz val="12"/>
        <rFont val="Arial Narrow"/>
        <family val="2"/>
      </rPr>
      <t>66,66%</t>
    </r>
  </si>
  <si>
    <r>
      <rPr>
        <b/>
        <sz val="12"/>
        <color rgb="FF000000"/>
        <rFont val="Arial Narrow"/>
        <family val="2"/>
      </rPr>
      <t xml:space="preserve">PNN Katios: </t>
    </r>
    <r>
      <rPr>
        <sz val="12"/>
        <color rgb="FF000000"/>
        <rFont val="Arial Narrow"/>
        <family val="2"/>
      </rPr>
      <t>Durante el periodo el área protegida, logro apoyar tecnicamente los proyectos buenas practicas pesqueras y manufactura al igual que la construccion del plan de ordenamiento ecoturistico, ademas se logro avanzar en la contratacion del proceso de eventos de la linea de EEM. 
Continuar sensibilizando a otros actores (caso comunidad el 40) del territorio sobre la importancia de conservar los recursos hidrobiologicos e implementar artes reglamentarias. 
se priorizaron las acciones de los planes de trabajo del REM y acciones específicas de relacionamiento con Arquia y Peranchito.
Se logro concertar con el mecanismos de coordinación REM las acciones priorizadas en el año 2022 en las reuniones de mecanismos de coordinación de los acuerdos suscritos.
Continuar con el fortalecimiento organizativo a partir del entendimiento de los compromisos asumidos en el acuerdo REM y la implementacion de taller de minimos del area protegida.
Evidencias:Anexo_Acta socializacion de insumos  PNNC y WWF.pdf, ANEXO_INFORME DE GESTION EEM PRIMER SEMESTRE_Rdo_NMB.docx, Anexo_Listado ayuda reunion revision insumos acuerdo NC, DTPA y PNNK - Rdo KPA.xlsx, Anexo_Memoria taller de BPP - P. America 1 Rdo KPA.pdf, Anexo_Memoria taller de BPP - Tumarado.pdf</t>
    </r>
  </si>
  <si>
    <r>
      <rPr>
        <b/>
        <sz val="12"/>
        <color rgb="FF000000"/>
        <rFont val="Arial Narrow"/>
        <family val="2"/>
      </rPr>
      <t xml:space="preserve">PNN Katios: </t>
    </r>
    <r>
      <rPr>
        <sz val="12"/>
        <color rgb="FF000000"/>
        <rFont val="Arial Narrow"/>
        <family val="2"/>
      </rPr>
      <t>66,66%</t>
    </r>
  </si>
  <si>
    <r>
      <rPr>
        <b/>
        <sz val="12"/>
        <color rgb="FF000000"/>
        <rFont val="Arial Narrow"/>
        <family val="2"/>
      </rPr>
      <t xml:space="preserve">PNN Munchique: </t>
    </r>
    <r>
      <rPr>
        <sz val="12"/>
        <color rgb="FF000000"/>
        <rFont val="Arial Narrow"/>
        <family val="2"/>
      </rPr>
      <t>Durante este trimestre en el área protegida Munchique, se logró conformormar la Mesa de Trabajo Pico de Aguila la cual se ha denominado "Minga de Pensamiento Sitio Sagrado Pico de Aguila - Pulmón del Territoritorio".
Adicionalmente se realizan tres espacios de dialogo con el fin de identificar las actividades realizadas por las Autoridades Tradicionales orientadas a la conservación del Sitio Sagrado Pico de Aguila; igualmente con base en los Mandatos Zonales y la situación actual del Sitio Sagrado Pico de Águila, proyectar las acciones que pueden aportar a su conservación. 
se realiza el Comité Coordinador del Acuerdo de Voluntades donde participan Autoridades del Resguardo de Honduras, Profesional de EEM de la DTPA como delegada del Director Territorial, y el equipo del PNN Munchique; durante el espacio se formaliza y se aprueba el Plan de Trabajo elaborado de manera conjunta. 
En la linea de Cultura se han realizado las siguientes capacitaciones con el fin de fortalecer los espacio de vida productivo Tul Nasa: a) Construcción de hornilla ecoeficiente para caña panelera y guarapo para extracción de alcohol,  b) Capacitación sobre los temas de planificación predial y elaboración de bioinsumos para control de plagas.
Se han realizado actividades de sensibilización ambiental en dos Instituciones Educativas Indigenas El Mesón y Tierradentro; donde se han orientado los siguientes temas: a) Se realiza reunión con los docentes de la I.E Indígena El Mesón donde se establece el Plan de Trabajo a realizar durante el 2023. b)Taller teórico práctico denominado "Caminando y Conociendo las Aves de mi Territorio". c) Taller teórico práctico en planificación predial y elaboración de bioinsumos, como una estrategia que permita  implementar  sistemas productivos que  aporten en la mitigación del impacto ambiental, favorezcan la soberanía alimentaria y la sostenibilidad. d)Taller teórico práctico denominado "Caracterización de Aves en los Sitios Sagrados del Territorio de la I. E. Indígena El Mesón".. e) Taller teórico práctico en protección y recuperación de suelos, mediante practicas amigables con el medio ambiente en sistemas productivos de caña panelera, maíz y fríjol. f) Con la comunidad de la Vereda las Brisas la Institución Educativa Indigena Tierradentro se realiza la actividad de elaboración de avisos en madera rustica con fines educativos para los estamentos de la Escuela de Brisas y el Colegio Tierradentro. 
Evidencia:Anexo_A1. 2023.04.27. Acta listado Mesa Trabajo Pico Aguila.pdf, Anexo_A2. 2023.06.01. Acta-Lista Minga Pensamiento SS PicoÁguila.pdf, Anexo_A3. 2023.06.07. Acta-lista Acciones de Cons SSPicoAguila.pdf, Anexo_A4. 2023.04.28. Acta lista Comite Coordinador AV.pdf, Anexo_A5. 2023.03.27-30.Inf. HornoEcoPanelero.pdf, Anexo_A6. 2023.05.17-18. Inf - lista Capa PlanPred Bioinsumos.pdf, Anexo_A7. 2023.04.17-18. Acta listado Reu Docentes IEI El Mesón.pdf, Anexo_A8. 23.05.8-12 Taller Caracterizacion Aves Sitios Sagrados IEI EL MESON.pdf, Anexo_A9. 23. 05.8-12 Inf lista taller teórico práctico PlanPred bioinsumos. IEI El Mesón.pdf, Anexo_A10. 23.06.6-9 Taller Aves Sitios Sagrados IE El Mesón - Chorrera Blanca.pdf, Anexo_A11. 2023.06.6-9 Recuperacion Suelos IEI El Meson.pdf, Anexo_A12. 23.05.23-26 Avisos Ambientales IE Brisas y Tierradentro 23- 26.mayo.23 + LA.pdf</t>
    </r>
  </si>
  <si>
    <r>
      <rPr>
        <b/>
        <sz val="12"/>
        <color rgb="FF000000"/>
        <rFont val="Arial Narrow"/>
        <family val="2"/>
      </rPr>
      <t xml:space="preserve">PNN Munchique: </t>
    </r>
    <r>
      <rPr>
        <sz val="12"/>
        <color rgb="FF000000"/>
        <rFont val="Arial Narrow"/>
        <family val="2"/>
      </rPr>
      <t>66,66%</t>
    </r>
  </si>
  <si>
    <r>
      <rPr>
        <b/>
        <sz val="12"/>
        <color rgb="FF000000"/>
        <rFont val="Arial Narrow"/>
        <family val="2"/>
      </rPr>
      <t xml:space="preserve">PNN Sanquianga: </t>
    </r>
    <r>
      <rPr>
        <sz val="12"/>
        <color rgb="FF000000"/>
        <rFont val="Arial Narrow"/>
        <family val="2"/>
      </rPr>
      <t>En el marco de la implementación de la estrategia de educación ambiental y los procesos comunicativos, el AP, planeo la realización de 30 acciones para la vigencia 2023, previa aprobación de los tres niveles de gestión. 
Teniendo en cuenta lo anterior, a la fecha, el AP ha realizado la implementación de 6 de esas acciones comprometidas, las cuales se referencian acontinuación: Se realizaron tres jornadas de sensibilización para la conservación del territorio las cuales fueron en la conmemoración del día del agua, día de la tierra y el día de la afrocolombianidad, un video informativa sobre el monitoreo del Chorlito, y la participación en la primera fase del plan de ordenamiento ecoturístico, la cual se llevó a cabo en los consejos comunitarios Bajo Tapaje, ODEMAP Mosquera Norte, Punta Mulatos y Río Sanquianga.
Evidencia: Jornadas de Sencibilización para la conservación del territorio, Plan de ordenamiento ecoturístico, Talleres de acuerdos de uso y manejo, Informe de Gestión.docx</t>
    </r>
  </si>
  <si>
    <r>
      <rPr>
        <b/>
        <sz val="12"/>
        <color rgb="FF000000"/>
        <rFont val="Arial Narrow"/>
        <family val="2"/>
      </rPr>
      <t xml:space="preserve">PNN Sanquianga: </t>
    </r>
    <r>
      <rPr>
        <sz val="12"/>
        <color rgb="FF000000"/>
        <rFont val="Arial Narrow"/>
        <family val="2"/>
      </rPr>
      <t>66,66%</t>
    </r>
  </si>
  <si>
    <r>
      <rPr>
        <b/>
        <sz val="12"/>
        <color rgb="FF000000"/>
        <rFont val="Arial Narrow"/>
        <family val="2"/>
      </rPr>
      <t xml:space="preserve">PNN Gorgona: </t>
    </r>
    <r>
      <rPr>
        <sz val="12"/>
        <color rgb="FF000000"/>
        <rFont val="Arial Narrow"/>
        <family val="2"/>
      </rPr>
      <t>realizará cuatro investigaciones que aportarán información actualizada sobre los VOC del AP. Una investigación estará dirigida a conocer la temperatura de incubación de los nidos de tortugas marinas que anidan en Playa Palmeras (VOC Ecosistema de litoral arenoso), la cual será realizada entre agosto y noviembre. En aves, se realizará un estudio de aves marinas en el marco del evento ENOS del 2023. Se realizará una investigación sobre la diversidad de mamíferos del área protegida, además de un estudio poblacional de Proechymis semispinosus (rata semiespinosa).  Evidencias: Se presenta acta de reunión de la línea de monitoreo e investigación en la que se definieron las propuestas de investigación en el PNN Gorgona.
Evidencia: Anexo_Acta reunión DTPA-PNNG Convenio, PM y organización MeI.xlsx, Anexo_Lista de asistencia - Planeación Investigación y Monitoreo.pdf</t>
    </r>
  </si>
  <si>
    <r>
      <rPr>
        <b/>
        <sz val="12"/>
        <color rgb="FF000000"/>
        <rFont val="Arial Narrow"/>
        <family val="2"/>
      </rPr>
      <t xml:space="preserve">PNN Gorgona: </t>
    </r>
    <r>
      <rPr>
        <sz val="12"/>
        <color rgb="FF000000"/>
        <rFont val="Arial Narrow"/>
        <family val="2"/>
      </rPr>
      <t>66,66%</t>
    </r>
  </si>
  <si>
    <r>
      <rPr>
        <b/>
        <sz val="12"/>
        <color rgb="FF000000"/>
        <rFont val="Arial Narrow"/>
        <family val="2"/>
      </rPr>
      <t xml:space="preserve">PNN Farallones de Cali: </t>
    </r>
    <r>
      <rPr>
        <sz val="12"/>
        <color rgb="FF000000"/>
        <rFont val="Arial Narrow"/>
        <family val="2"/>
      </rPr>
      <t>66,66%</t>
    </r>
  </si>
  <si>
    <r>
      <rPr>
        <b/>
        <sz val="12"/>
        <color rgb="FF000000"/>
        <rFont val="Arial Narrow"/>
        <family val="2"/>
      </rPr>
      <t xml:space="preserve">PNN Uramba Bahía Málaga: </t>
    </r>
    <r>
      <rPr>
        <sz val="12"/>
        <color rgb="FF000000"/>
        <rFont val="Arial Narrow"/>
        <family val="2"/>
      </rPr>
      <t>66,66%</t>
    </r>
  </si>
  <si>
    <r>
      <rPr>
        <b/>
        <sz val="12"/>
        <color rgb="FF000000"/>
        <rFont val="Arial Narrow"/>
        <family val="2"/>
      </rPr>
      <t>PNN Uramba Bahía Málaga:</t>
    </r>
    <r>
      <rPr>
        <sz val="12"/>
        <color rgb="FF000000"/>
        <rFont val="Arial Narrow"/>
        <family val="2"/>
      </rPr>
      <t xml:space="preserve"> Durante el periodo, se realiza acercamiento con las Juntas de los Consejos Comunitarios de la Barra, Juanchaco y Ladrillero, cuyo logro fue la sensibilización sobre la importancia  de las instanicas, en especial la comisión tematica de ecoturismo, cada consejo selecciono sus delegados y queda pendiente la reactivación formal.
Evidencia: Acta comisiones Juanchaco.pdf, Acta comisiones La Barra.pdf, Acta Comisiones Ladrilleros.pdf, Orientaciones y seguimiento EEM-PNN Uramba _ Julio.xlsx</t>
    </r>
  </si>
  <si>
    <r>
      <rPr>
        <b/>
        <sz val="11"/>
        <rFont val="Arial Narrow"/>
        <family val="2"/>
      </rPr>
      <t>DTOR</t>
    </r>
    <r>
      <rPr>
        <sz val="11"/>
        <rFont val="Arial Narrow"/>
        <family val="2"/>
      </rPr>
      <t xml:space="preserve">:1) Auto No. 065 del 25 de mayo de 2023, " Por el cual se ordena el traslado para presentar alegatos de conclusión" Expediente DTOR-012-2017  del PNN Tinigua (Anexo1)
2) Auto No. 066 del 25 de mayo de 2023, " Por el cual se ordena el traslado para presentar alegatos de conclusión" Expediente DTOR-015-2017 del PNN Sierra de la Macarena  (Anexo2)
3) Auto No. 072 del 14 de junio de 2023, " Por el cual se ordena el archivo definitivo de la indagación preliminar" Expediente DTOR-010-2022 del PNN Cordillera los Picachos (Anexo3)
4) Resolución No. 073 del 20 de junio de 2023, " Por medio de la cual resuelve de fondo el proceso sancionatorio" Expediente DTOR-012-2016 del PNN Chingaza (Anexo4)
5) Auto No. 074 del 21 de junio de 2023, " Por el cual se formula cargo único en contra de la ANT" Expediente DTOR-045-2020  del PNN Tuparro (Anexo5)
</t>
    </r>
    <r>
      <rPr>
        <b/>
        <sz val="11"/>
        <rFont val="Arial Narrow"/>
        <family val="2"/>
      </rPr>
      <t>DTAN</t>
    </r>
    <r>
      <rPr>
        <sz val="11"/>
        <rFont val="Arial Narrow"/>
        <family val="2"/>
      </rPr>
      <t xml:space="preserve">: 1. RESOLUCIÓN 001 13-06-2023 EXP 006-2019 PNN EL COCUY.-  2. AUTO No. 007 DEL 25 DE JULIO DE 2023.- 3. AUTO No. 006 DEL 15 DE JUNIO DE 2023.- 4. AUTO No. 005-2023 - EXPED 007-2019-SFF IGUAQUE.- 5. AUTO No. 004 15-06-2023 EXP 003-2019 SFF IGUAQUE.- 6. AUTO No. 003 15-06-2023 EXPE 001-2014 COCUY.- 7. AUTO No. 002-2023 - EXPED 004-2022-PNN COCUY.
</t>
    </r>
    <r>
      <rPr>
        <b/>
        <sz val="11"/>
        <rFont val="Arial Narrow"/>
        <family val="2"/>
      </rPr>
      <t>DTCA:</t>
    </r>
    <r>
      <rPr>
        <sz val="11"/>
        <rFont val="Arial Narrow"/>
        <family val="2"/>
      </rPr>
      <t xml:space="preserve"> Durante el periodo de Mayo a Julio de 2023, se elaboraron 63 Actos Administrativos. Evidencia_ Carpeta actos administrativos
</t>
    </r>
    <r>
      <rPr>
        <b/>
        <sz val="11"/>
        <rFont val="Arial Narrow"/>
        <family val="2"/>
      </rPr>
      <t>DTAM</t>
    </r>
    <r>
      <rPr>
        <sz val="11"/>
        <rFont val="Arial Narrow"/>
        <family val="2"/>
      </rPr>
      <t xml:space="preserve">: Anexo 3 Auto 08 del 13-06-2023 de Archivo Anexo 4 Auto 10 del 13-06-2023 de Archivo, Anexo 5 Auto 18 del 13-06-2023 de Archivo, Anexo 6 Auto 25 del 13-06-2023 de inicio sancionatorio y Anexo 7 Auto 043 DEL 4 DE AGOSTO 2023 (2)
</t>
    </r>
    <r>
      <rPr>
        <b/>
        <sz val="11"/>
        <rFont val="Arial Narrow"/>
        <family val="2"/>
      </rPr>
      <t>DTAO</t>
    </r>
    <r>
      <rPr>
        <sz val="11"/>
        <rFont val="Arial Narrow"/>
        <family val="2"/>
      </rPr>
      <t xml:space="preserve">:  Se reportan los actos Administrativos Expedidos por la DTAO con el fin de de exponer los avances y la gestion como Autoridad Ambiental y acorde a la Ley 1333 de 2009
Evidencia: AUTO 015 de 2023 APERTURA DE INVESTIGACION, AUTO 016 de 2023 APERTURA DE INVESTIGACION, AUTO 017 de 2023 APERTURA DE INVESTIGACION, AUTO 018 de 2023 APERTURA DE INVESTIGACION, AUTO 019 DE 2023 REVOCATORIA, AUTO 020 de 2023 APERTURA DE INVESTIGACION, AUTO 021 de 2023 APERTURA DE INVESTIGACION, AUTO 022 de 2023 APERTURA DE INVESTIGACION, AUTO 023 de 2023 REVOCATORIA, AUTO 024 de 2023 FORMULACION, AUTO 025 de 2023 APERTURA DE INVESTIGACION, AUTO 026 de 2023 APERTURA DE INVESTIGACION, AUTO 027 de 2023 APERTURA DE INVESTIGACION y AUTO 028 de 2023 APERTURA DE INVESTIGACION
</t>
    </r>
    <r>
      <rPr>
        <b/>
        <sz val="11"/>
        <rFont val="Arial Narrow"/>
        <family val="2"/>
      </rPr>
      <t>DTPA</t>
    </r>
    <r>
      <rPr>
        <sz val="11"/>
        <rFont val="Arial Narrow"/>
        <family val="2"/>
      </rPr>
      <t xml:space="preserve">: El responsable de la DTPA, elabora el reporte de Actos administrativos de impulso procesal y lo comunica a la procuraduria. Evidencias: Anexo 1_Auto 045 de 24 abril 2023, Anexo 2_Auto 055 de 3 mayo 2023, Anexo 3_Auto 071 de 23 mayo 2023, Anexo 4_Auto 075 de 2 junio 2023, Anexo 5_Auto 086 de 27 junio 2023, Anexo 6_Auto 093 de 13 julio 2023, Anexo 7_Auto 099 de 18 julio 2023.
</t>
    </r>
    <r>
      <rPr>
        <b/>
        <sz val="11"/>
        <rFont val="Arial Narrow"/>
        <family val="2"/>
      </rPr>
      <t>GTEA</t>
    </r>
    <r>
      <rPr>
        <sz val="11"/>
        <rFont val="Arial Narrow"/>
        <family val="2"/>
      </rPr>
      <t>: Expediente DTCA-054-2015, Resolucion 163 de 28 de julio de 2023, "Resuelve Apelación</t>
    </r>
  </si>
  <si>
    <r>
      <rPr>
        <b/>
        <sz val="11"/>
        <color theme="1"/>
        <rFont val="Arial Narrow"/>
        <family val="2"/>
      </rPr>
      <t>GTEA:</t>
    </r>
    <r>
      <rPr>
        <sz val="11"/>
        <color theme="1"/>
        <rFont val="Arial Narrow"/>
        <family val="2"/>
      </rPr>
      <t xml:space="preserve">Se realizó una presentación del conflicto de intereses en el mes de junio, adicionalmente, se realizó una actividad de encuesta respecto a lo presentado (herramienta Kahoot). Sobre la encuesta realizada se aclara que habían 24 participantes, de los cuales participaron 17 personas, y solo 3 personas respondieron de manera correcta a la encuesta; lo anterior, debido a que la programación del tiempo de respuesta fue muy reducido, lo que no permitió que las demás personas la respondieran. Las otras 7 personas, no tuvieron acceso al link de la actividad por temas técnicos. Es importante mencionar que se tendrá en cuenta la modificación del tiempo para la metodología de la encuesta del último trimestre.
</t>
    </r>
    <r>
      <rPr>
        <b/>
        <sz val="11"/>
        <color theme="1"/>
        <rFont val="Arial Narrow"/>
        <family val="2"/>
      </rPr>
      <t>Evidencias</t>
    </r>
    <r>
      <rPr>
        <sz val="11"/>
        <color theme="1"/>
        <rFont val="Arial Narrow"/>
        <family val="2"/>
      </rPr>
      <t>: Captura, Kahoot GTEA_1, Kahoot_GTEA_2, Kahoot_GTEA_3 y Kahoot_GTEA_4</t>
    </r>
  </si>
  <si>
    <r>
      <rPr>
        <b/>
        <sz val="10"/>
        <rFont val="Arial Narrow"/>
        <family val="2"/>
      </rPr>
      <t>GPC:</t>
    </r>
    <r>
      <rPr>
        <sz val="10"/>
        <rFont val="Arial Narrow"/>
        <family val="2"/>
      </rPr>
      <t xml:space="preserve"> 18/08/2023</t>
    </r>
  </si>
  <si>
    <r>
      <rPr>
        <b/>
        <sz val="10"/>
        <rFont val="Arial Narrow"/>
        <family val="2"/>
      </rPr>
      <t>GPC:</t>
    </r>
    <r>
      <rPr>
        <sz val="10"/>
        <rFont val="Arial Narrow"/>
        <family val="2"/>
      </rPr>
      <t xml:space="preserve"> 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50% de su cumplimiento.
https://drive.google.com/drive/folders/1EOphZToAevYD-vgV3Uky6rLViWp5NUJC
Anexo 1. Ponderado Nal- %avance-IIcuatrimestre-Gdtal-2023</t>
    </r>
  </si>
  <si>
    <r>
      <rPr>
        <b/>
        <sz val="10"/>
        <rFont val="Arial Narrow"/>
        <family val="2"/>
      </rPr>
      <t>DTAN</t>
    </r>
    <r>
      <rPr>
        <sz val="10"/>
        <rFont val="Arial Narrow"/>
        <family val="2"/>
      </rPr>
      <t xml:space="preserve">: 09/08/2023
</t>
    </r>
    <r>
      <rPr>
        <b/>
        <sz val="10"/>
        <rFont val="Arial Narrow"/>
        <family val="2"/>
      </rPr>
      <t xml:space="preserve">DTOR: </t>
    </r>
    <r>
      <rPr>
        <sz val="10"/>
        <rFont val="Arial Narrow"/>
        <family val="2"/>
      </rPr>
      <t xml:space="preserve">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DTPA:</t>
    </r>
    <r>
      <rPr>
        <sz val="10"/>
        <rFont val="Arial Narrow"/>
        <family val="2"/>
      </rPr>
      <t xml:space="preserve"> 09/08/2023</t>
    </r>
  </si>
  <si>
    <r>
      <rPr>
        <b/>
        <sz val="10"/>
        <rFont val="Arial Narrow"/>
        <family val="2"/>
      </rPr>
      <t>DTAN:</t>
    </r>
    <r>
      <rPr>
        <sz val="10"/>
        <rFont val="Arial Narrow"/>
        <family val="2"/>
      </rPr>
      <t xml:space="preserve"> Se realizó el envío del avance del plan de trabajo al grupo de procesos corporativos, se adjuntan Anexos: Correo electrónico plan de trabajo 2 trimestre de 2023 Plan de trabajo 2023 (avance 2 trimestre). Enlace al drive con las evindencias: https://drive.google.com/drive/folders/1Fj9ytFHuzXEWEXtoVQCYRKlyaREop-Wu?usp=sharing
</t>
    </r>
    <r>
      <rPr>
        <b/>
        <sz val="10"/>
        <rFont val="Arial Narrow"/>
        <family val="2"/>
      </rPr>
      <t xml:space="preserve">DTOR: </t>
    </r>
    <r>
      <rPr>
        <sz val="10"/>
        <rFont val="Arial Narrow"/>
        <family val="2"/>
      </rPr>
      <t xml:space="preserve">A corte de julio de 2023 se continua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anexo_1_Informe_segu_impl_SGD_mar;
Anexo_1.1_sensibilizaciones; 
Anexo_1.2_organizacion_HL; 
Anexo_1.3_inv_doc_gestión; 
Anexo_1.4_inventario_doc_central; 
Anexo_1.5_expedientes_virtuales
comparto URL Acceso para validación de los riesgos de gestión:
https://drive.google.com/drive/folders/17bzvciGDLmCezCtgu51yi9rTkMv7quFM?usp=sharing
</t>
    </r>
    <r>
      <rPr>
        <b/>
        <sz val="10"/>
        <rFont val="Arial Narrow"/>
        <family val="2"/>
      </rPr>
      <t>DTCA:</t>
    </r>
    <r>
      <rPr>
        <sz val="10"/>
        <rFont val="Arial Narrow"/>
        <family val="2"/>
      </rPr>
      <t xml:space="preserve"> Los registros de información producidos y recibidos  por las AP y las diferentes unidades de desiciones en la dtca se tramita atraves del sistema documental orfeo y incluyendo la información en sus respectivos expedientes creados de cada series documental para evitar la posible  pérdida  de la informaión, como tambien se elabora el  cronograma de las copias de seguridad que apoya ingeniero de sistema  la dt , adjunto listado de expedientes creados y alertas de radicados socilizadas a los usuarios.
https://drive.google.com/drive/u/2/folders/1cz4BYDua5YwANY2yE2nYkd3ASo1Lo1gX
</t>
    </r>
    <r>
      <rPr>
        <b/>
        <sz val="10"/>
        <rFont val="Arial Narrow"/>
        <family val="2"/>
      </rPr>
      <t>DTAM:</t>
    </r>
    <r>
      <rPr>
        <sz val="10"/>
        <rFont val="Arial Narrow"/>
        <family val="2"/>
      </rPr>
      <t xml:space="preserve"> Para este periodo se remite el plan de trabajo de la DTAM y las AP al grupo de procesos corporativos  por correo electronico. ANEXO 1 Correo envio plan de trabajo y sus respectivos soportes.
https://drive.google.com/drive/u/0/folders/1D2bzxqDjgF2_QFBXpWyARRnAH5t6p6J2
</t>
    </r>
    <r>
      <rPr>
        <b/>
        <sz val="10"/>
        <rFont val="Arial Narrow"/>
        <family val="2"/>
      </rPr>
      <t>DTAO:</t>
    </r>
    <r>
      <rPr>
        <sz val="10"/>
        <rFont val="Arial Narrow"/>
        <family val="2"/>
      </rPr>
      <t xml:space="preserve"> Una vez el grupo de procesos corporativos hace envío del Plan de Trabajo para la vigencia 2023,  mediante orfeo 20234600001513,se procede con la elaboración del cronograma de inventario de la DTAO y las AP y se establecen las actividades de administración, manejo y  conservación de archivos a desarrollar durante toda la vigencia 2023, Se verifica el cumplimiento trimestral del plan de trabajo, el cual se remite a nivel central con las respectivas evidencias.
Evidencia:  
Orfeo 20236090000083_Reporte 2 trim PT Gdtal
Avance 2 trim 2023 Plan de Trabajo Gestión Dctal DTAO
Carpeta Anexos avance plan de trabajo Dctal.
https://drive.google.com/drive/folders/1b-0JLo1X2xObUYeFA8MMhALefnJm8Yry
</t>
    </r>
    <r>
      <rPr>
        <b/>
        <sz val="10"/>
        <rFont val="Arial Narrow"/>
        <family val="2"/>
      </rPr>
      <t>DTPA:</t>
    </r>
    <r>
      <rPr>
        <sz val="10"/>
        <rFont val="Arial Narrow"/>
        <family val="2"/>
      </rPr>
      <t xml:space="preserve"> 20237500016563 Se remitio al Grupo de Procesos Corporativo el plan de trabajo (número de radicado 20237510005083) con los respectivos soportes de las actividades desarrollados en los meses abril, mayo y junio del año en curso. Evidencias:ANEXO 1_MEMORANDO - PLAN DE TRABAJO DTPA.PDF 
Link evidencias: https://drive.google.com/drive/folders/1pvoMBnOP_MM4zvwcSXQTlnpEyALSlAGv</t>
    </r>
  </si>
  <si>
    <t xml:space="preserve">GPC No se ha presentado perdida de información fisica de archivos </t>
  </si>
  <si>
    <r>
      <rPr>
        <b/>
        <sz val="10"/>
        <color theme="1"/>
        <rFont val="Arial Narrow"/>
        <family val="2"/>
      </rPr>
      <t xml:space="preserve">GTIC: </t>
    </r>
    <r>
      <rPr>
        <sz val="10"/>
        <color theme="1"/>
        <rFont val="Arial Narrow"/>
        <family val="2"/>
      </rPr>
      <t>15/08/2023</t>
    </r>
  </si>
  <si>
    <r>
      <rPr>
        <b/>
        <sz val="10"/>
        <color theme="1"/>
        <rFont val="Arial Narrow"/>
        <family val="2"/>
      </rPr>
      <t xml:space="preserve">GTIC: </t>
    </r>
    <r>
      <rPr>
        <sz val="10"/>
        <color theme="1"/>
        <rFont val="Arial Narrow"/>
        <family val="2"/>
      </rPr>
      <t xml:space="preserve">Implemento un esquema de respaldos para todas las aplicaciones en produccion que están sobre nube, incluyendo la base de datos y los archivos asociados a cada aplicación
</t>
    </r>
    <r>
      <rPr>
        <b/>
        <sz val="10"/>
        <color theme="1"/>
        <rFont val="Arial Narrow"/>
        <family val="2"/>
      </rPr>
      <t xml:space="preserve">Anexo: </t>
    </r>
    <r>
      <rPr>
        <sz val="10"/>
        <color theme="1"/>
        <rFont val="Arial Narrow"/>
        <family val="2"/>
      </rPr>
      <t>Screen Shot 2023-08-01 at 8.15.17 PM, Screen Shot 2023-08-01 at 8.15.32 PM, Screen Shot 2023-08-01 at 8.15.54 PM, Screen Shot 2023-08-01 at 8.16.11 PM</t>
    </r>
  </si>
  <si>
    <r>
      <rPr>
        <b/>
        <sz val="10"/>
        <color theme="1"/>
        <rFont val="Arial Narrow"/>
        <family val="2"/>
      </rPr>
      <t xml:space="preserve">GTIC: </t>
    </r>
    <r>
      <rPr>
        <sz val="10"/>
        <color theme="1"/>
        <rFont val="Arial Narrow"/>
        <family val="2"/>
      </rPr>
      <t>15708/2023</t>
    </r>
  </si>
  <si>
    <r>
      <rPr>
        <b/>
        <sz val="10"/>
        <color rgb="FF000000"/>
        <rFont val="Arial Narrow"/>
        <family val="2"/>
      </rPr>
      <t xml:space="preserve">GTIC </t>
    </r>
    <r>
      <rPr>
        <sz val="10"/>
        <color rgb="FF000000"/>
        <rFont val="Arial Narrow"/>
        <family val="2"/>
      </rPr>
      <t xml:space="preserve">Genero los escaneos de vulnerabilidades sobre las aplicaciones web y los servidores OnPremise. 
</t>
    </r>
    <r>
      <rPr>
        <b/>
        <sz val="10"/>
        <color rgb="FF000000"/>
        <rFont val="Arial Narrow"/>
        <family val="2"/>
      </rPr>
      <t>Anexo:</t>
    </r>
    <r>
      <rPr>
        <sz val="10"/>
        <color rgb="FF000000"/>
        <rFont val="Arial Narrow"/>
        <family val="2"/>
      </rPr>
      <t>Reporte Vulnerabilidades PNNC.pdf</t>
    </r>
  </si>
  <si>
    <r>
      <rPr>
        <b/>
        <sz val="10"/>
        <color theme="1"/>
        <rFont val="Arial Narrow"/>
        <family val="2"/>
      </rPr>
      <t>GTIC:</t>
    </r>
    <r>
      <rPr>
        <sz val="10"/>
        <color theme="1"/>
        <rFont val="Arial Narrow"/>
        <family val="2"/>
      </rPr>
      <t xml:space="preserve"> 15708/2023</t>
    </r>
  </si>
  <si>
    <r>
      <rPr>
        <b/>
        <sz val="10"/>
        <color rgb="FF000000"/>
        <rFont val="Arial Narrow"/>
        <family val="2"/>
      </rPr>
      <t>GTIC:</t>
    </r>
    <r>
      <rPr>
        <sz val="10"/>
        <color rgb="FF000000"/>
        <rFont val="Arial Narrow"/>
        <family val="2"/>
      </rPr>
      <t xml:space="preserve"> Realizó la depuración de usuarios con el proposito de mantener actualizado el directorio activo de la entidad. 
</t>
    </r>
    <r>
      <rPr>
        <b/>
        <sz val="10"/>
        <color rgb="FF000000"/>
        <rFont val="Arial Narrow"/>
        <family val="2"/>
      </rPr>
      <t xml:space="preserve">Anexo: </t>
    </r>
    <r>
      <rPr>
        <sz val="10"/>
        <color rgb="FF000000"/>
        <rFont val="Arial Narrow"/>
        <family val="2"/>
      </rPr>
      <t>Reporte GLPI casos de gestión de usuarios en AD (glpi_MAYO_JULIO_20203.pdf)</t>
    </r>
  </si>
  <si>
    <r>
      <rPr>
        <b/>
        <sz val="10"/>
        <color theme="1"/>
        <rFont val="Arial Narrow"/>
        <family val="2"/>
      </rPr>
      <t xml:space="preserve">GTIC </t>
    </r>
    <r>
      <rPr>
        <sz val="10"/>
        <color theme="1"/>
        <rFont val="Arial Narrow"/>
        <family val="2"/>
      </rPr>
      <t>03/08/2023</t>
    </r>
  </si>
  <si>
    <r>
      <rPr>
        <b/>
        <sz val="10"/>
        <color rgb="FF000000"/>
        <rFont val="Arial Narrow"/>
        <family val="2"/>
      </rPr>
      <t xml:space="preserve">GTIC: </t>
    </r>
    <r>
      <rPr>
        <sz val="10"/>
        <color rgb="FF000000"/>
        <rFont val="Arial Narrow"/>
        <family val="2"/>
      </rPr>
      <t xml:space="preserve">Cuenta con una herramienta para el funcionamiento continuo de seguridad permietral  y se generan informes mensuales de gestión de la seguridad perimetral 
https://drive.google.com/drive/u/1/folders/14jRBc0WQiJhBYsFeuAh3N8ZRrqFsHjg-
 </t>
    </r>
    <r>
      <rPr>
        <b/>
        <sz val="10"/>
        <color rgb="FF000000"/>
        <rFont val="Arial Narrow"/>
        <family val="2"/>
      </rPr>
      <t xml:space="preserve">Anexo: </t>
    </r>
    <r>
      <rPr>
        <sz val="10"/>
        <color rgb="FF000000"/>
        <rFont val="Arial Narrow"/>
        <family val="2"/>
      </rPr>
      <t>Cyber Threat Assessment-2023-08-16-1432_1566.pdf</t>
    </r>
  </si>
  <si>
    <r>
      <rPr>
        <b/>
        <sz val="10"/>
        <color rgb="FF000000"/>
        <rFont val="Arial Narrow"/>
        <family val="2"/>
      </rPr>
      <t>GTIC</t>
    </r>
    <r>
      <rPr>
        <sz val="10"/>
        <color rgb="FF000000"/>
        <rFont val="Arial Narrow"/>
        <family val="2"/>
      </rPr>
      <t xml:space="preserve"> 03/08/2023</t>
    </r>
  </si>
  <si>
    <r>
      <rPr>
        <b/>
        <sz val="10"/>
        <color rgb="FF000000"/>
        <rFont val="Arial Narrow"/>
        <family val="2"/>
      </rPr>
      <t>GTIC:</t>
    </r>
    <r>
      <rPr>
        <sz val="10"/>
        <color rgb="FF000000"/>
        <rFont val="Arial Narrow"/>
        <family val="2"/>
      </rPr>
      <t xml:space="preserve"> Generó los lineamientos de la continuidad del negocio mediante el documento DRP actuallizado. 
https://docs.google.com/document/d/1aUSseLleDxTGKgTmWToivJLhTgyH382A/edit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</si>
  <si>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xml:space="preserve"> 03/08/2023</t>
    </r>
  </si>
  <si>
    <r>
      <rPr>
        <b/>
        <sz val="10"/>
        <color theme="1"/>
        <rFont val="Arial Narrow"/>
        <family val="2"/>
      </rPr>
      <t>GTIC:</t>
    </r>
    <r>
      <rPr>
        <sz val="10"/>
        <color theme="1"/>
        <rFont val="Arial Narrow"/>
        <family val="2"/>
      </rPr>
      <t xml:space="preserve"> Soporta el esquema de almacenamiento para mantener disponibles los repositorios de red donde los usuarios almacenan periódicamente las copias de seguridad, de acuerdo al instructivo de copias de seguridad implementado.
</t>
    </r>
    <r>
      <rPr>
        <b/>
        <sz val="10"/>
        <color theme="1"/>
        <rFont val="Arial Narrow"/>
        <family val="2"/>
      </rPr>
      <t xml:space="preserve">Anexo: </t>
    </r>
    <r>
      <rPr>
        <sz val="10"/>
        <color theme="1"/>
        <rFont val="Arial Narrow"/>
        <family val="2"/>
      </rPr>
      <t>INFORME MENSUAL DE GESTION DE SERVICIOS CTO 205-2023_MAYO; INFORME MENSUAL DE GESTION DE SERVICIOS CTO 205-2023_JUNIO, INFORME MENSUAL DE GESTION DE SERVICIOS CTO 205-2023_JULIO, INFORME BACKUPS -2023 _Julio 2023</t>
    </r>
  </si>
  <si>
    <t>GAU: 16/08/23
DTOR  9/08/23
DTAM 11/08/23
DTAN: 10/08/23
DTPA: 10/08/23
DTCA: 17/08/23
DTAO: 17/08/23</t>
  </si>
  <si>
    <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EVIDENCIAS:
ANEXO 1. MAYO
ANEXO 2. JUNIO 
ANEXO 3. JULIO
ANEXO 4. AGOSTO
</t>
    </r>
    <r>
      <rPr>
        <b/>
        <sz val="10"/>
        <rFont val="Arial Narrow"/>
        <family val="2"/>
      </rPr>
      <t xml:space="preserve">EVIDENCIAS: </t>
    </r>
    <r>
      <rPr>
        <sz val="10"/>
        <rFont val="Arial Narrow"/>
        <family val="2"/>
      </rPr>
      <t>https://drive.google.com/drive/u/1/folders/1oCVNxrtlmrbNMmkxS-C91bVVnVV8vejB</t>
    </r>
    <r>
      <rPr>
        <b/>
        <sz val="10"/>
        <rFont val="Arial Narrow"/>
        <family val="2"/>
      </rPr>
      <t xml:space="preserve">
DTOR:</t>
    </r>
    <r>
      <rPr>
        <sz val="10"/>
        <rFont val="Arial Narrow"/>
        <family val="2"/>
      </rPr>
      <t>Durante el periodo de reporte se realizó el seguimiento a la matriz de pqrs, extraida del sistema de gestión documental orfeo, garantizando así respuesta oportuna de todas las peticiones allegadas a la Dirección Territorial Orinoquía. 
Anexo 1 Alerta_Rad20237210000482
Anexo 2 Alerta_Rad20237060002542
Anexo 3 Alerta_Rad20237060002912
Anexo4 Alerta_Rad20234600065542
Anexo 5 Alerta_Rad202370600003432
Anexo 6 Alerta_Rad20237060003462
Anexo 7 Alerta_Rad20234600074462
Anexo 8 Alerta_Rad20234600075402
Anexo 9 Alerta_Rad20237060003492
Anexo 10 Alerta_Rad20237060003452
Anexo 11 Alerta_Rad20234600077592
Anexo 12 alerta_rad20234600079192
Anexo 13 alerta_rad20237060003492
Anexo 14 alerta_rad20234600075402
Anexo  15 alerta_rad20234600077592
Anexo 16 alerta_rad20234600077442
Anexo 17 alerta_rad20237060003612
Anexo 18 alerta_rad20234600081142
EVIDENCIAS: https://drive.google.com/drive/folders/17bzvciGDLmCezCtgu51yi9rTkMv7quFM?usp=sharing</t>
    </r>
    <r>
      <rPr>
        <b/>
        <sz val="10"/>
        <rFont val="Arial Narrow"/>
        <family val="2"/>
      </rPr>
      <t xml:space="preserve">
DTAM:</t>
    </r>
    <r>
      <rPr>
        <sz val="10"/>
        <rFont val="Arial Narrow"/>
        <family val="2"/>
      </rPr>
      <t xml:space="preserve">Se generan alertas a los responsables de dar las respuesta, dejando como evidencia: 
Anexo 1  Aviso fecha próxima a vencer respuesta solicitud  radicado20235200057342
Anexo 2 Aviso fecha próxima a vencer solicitud radicado 20235200057342
Anexo 3 Aviso fecha próxima a vencer solicitud radicado 20235200059922
Anexo 4 Aviso fecha próxima a vencer solicitud radicado 20235130060542
Anexo 5 Aviso fecha próxima a vencer solicitud radicado 20234600063382
Anexo 6  Aviso fecha próxima a vencer solicitud radicado 20234600077192
Anexo 7 Aviso fecha próxima a vencer solicitud radicado 20235090077292
Anexo 8 Aviso fecha próxima a vencer solicitud radicado 20234600091642
Anexo 9 Aviso fecha próxima a vencer solicitud radicado 20235170092572
EVIDENCIAS: https://drive.google.com/drive/u/0/folders/1b5lN8wE34UVAXwLwAepIN_5JStKP3oPE
</t>
    </r>
    <r>
      <rPr>
        <b/>
        <sz val="10"/>
        <rFont val="Arial Narrow"/>
        <family val="2"/>
      </rPr>
      <t>DTAN:</t>
    </r>
    <r>
      <rPr>
        <sz val="10"/>
        <rFont val="Arial Narrow"/>
        <family val="2"/>
      </rPr>
      <t xml:space="preserve"> Para el segundo cuatrimestre la DTAN realizo seguimiento a las PQR que se encontraban en fecha de proximo vencimiento y las que se encontraban mal archivadas en la matriz del sistema documental orfeo. Se adjuntan 6 archivos den PDF de los meses mayo, junio y julio de 2023 
Anexos:
1. SEGUIMIENTO A PQR 05 DE MAYO DE 2023.- 2. Seguimiento a PQR DTAN 26 de mayo de 2023.- 3. SEGUIMIENTO A PQR  28 de junio.- 4. SEGUIMIENTO A PQR JUNIO 15 DE 2023.- 5. SEGUIMIENTO A PQR JULIO DE 2023.- 6. SEGUIMIENTO A PQR  JULIO 30_06_23 DTAN. 
EVIDENCIAS  DRIVE:https://drive.google.com/drive/folders/1TfT_Df7rjBx745wQ0Bb3Zb2rYZfRCBUq?usp=sharing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Evidencias: 
ANEXO 1 - ABRIL_CORREOS ALERTA - RESPUESTA Y CIERRE OPORTUNO PQRS ABRIL DTPA
ANEXO 2 - ABRIL_CORREOS INFORMATIVOS PQRSD ABRIL
ANEXO 3 - MAYO_CORREOS INFORMATIVOS ATENCION AL CIUDADANO MAYO
ANEXO 4 - JUNIO_CORREOS ALERTA - RESPUESTA Y CIERRE OPORTUNO PQRSD JUNIO DTPA-AP
ANEXO 5 - JUNIO_CORREOS INFORMATIVOS ATENCION AL CIUDADANO JUNIO
ANEXO 6 - JULIO_CORREOS INFORMATIVOS ATENCION AL CIUDADANO JULIO
ANEXO 7 - JULIO_CORREOS ALERTA - RESPUESTA Y CIERRE OPORTUNO PQRSD JULIO DTPA-AP
Link evidencias: https://drive.google.com/drive/folders/1r4Qe5xbjkKIMkwnFBV7kkxchcD5E3vfl
</t>
    </r>
    <r>
      <rPr>
        <b/>
        <sz val="10"/>
        <rFont val="Arial Narrow"/>
        <family val="2"/>
      </rPr>
      <t>DTAO:</t>
    </r>
    <r>
      <rPr>
        <sz val="10"/>
        <rFont val="Arial Narrow"/>
        <family val="2"/>
      </rPr>
      <t xml:space="preserve"> Se hace un seguimiento a las PQRS revisando encargado de responder y generando alertas para un llamado de atención dónde se recuerda los plazos para responder dichas solicitudes antes de que se venzan los tiempos dispuestos para cada tipo de radicado, se envia número de radicado, fecha en que se radicó, persona que hace la solicitud, tiempo que tiene para responder, tiempo que vence el plazo para responder.
Desde el GAU se incluye link de DRIVE:
https://drive.google.com/drive/folders/1SeWle60Uv-J1EEEWJIHNgHDItrk-P8if
</t>
    </r>
    <r>
      <rPr>
        <b/>
        <sz val="10"/>
        <rFont val="Arial Narrow"/>
        <family val="2"/>
      </rPr>
      <t>DTCA:</t>
    </r>
    <r>
      <rPr>
        <sz val="10"/>
        <rFont val="Arial Narrow"/>
        <family val="2"/>
      </rPr>
      <t xml:space="preserve"> se generaron en el período de mayo a julio, 32 alertas entre PQR's vencidas y por vencer, que para algunos casos se hicieron los seguimientos puntuales en cada dependencia o AP, que presentaron dificultad con la respuesta o el cierre de la misma. En el siguiente enlace se evidencian las 32 alertas generadas a través de correo electrónico: https://drive.google.com/file/d/1RpzxbhJe2_Oi5Lt1CDCQclnpdYC45aiH/view?usp=drive_link</t>
    </r>
  </si>
  <si>
    <t>GAU: X
DTAO: X</t>
  </si>
  <si>
    <t>DTAM: X
DTOR: X
DTAN: X
DTPA: X
DTCA: X</t>
  </si>
  <si>
    <t>GAU: De acuerdo el control se generaron las alertas a cada una de las DTs y las dependencias de NC, teniendo en cuenta la matriz de seguimiento del ORFEO
DTAM: los controles se aplican adecuadamente
DTOR: No se generan alertas ya que se esta ejecutando el control
DTAN: No se ha materializado el riesgo, se aplican los controles
DTPA: No se requiere generar alerta considerando que se han venido efectuando las acciones de control dentro de las gestiones realizadas
DTCA: El indicador de PQR's respondidas oportunamente que se lleva en el PAA ha presentado una mejoría por lo que el plan de acción frente a la focalización de dependencias y/o AP con dificultades para responder las peticiones va evolucionando positivamente. Se espera que en el último cuatrimestre las respuestas del 100% de PQR's hayan sido oportunas. De lo contrario, se deberá realizar plan de mejoramiento 
DTAO: SE TRAMITA LA GENERACIÓN DE ALERTA DE ACUERDO A LOS TIEMPOS ESTIPULADOS</t>
  </si>
  <si>
    <t>GAU: X</t>
  </si>
  <si>
    <t>DTAM: X
DTOR: X
DTAN: X
DTPA: X
DTCA: X
DTAO: X</t>
  </si>
  <si>
    <t>GAU: De acuerdo al control se generaron las alertas a cada una de las DTs y las dependencias de NC, teniendo las PQRSD que no tienen respuesta o se respondio fuera de los términos.
DTAM: N/A
DTOR: No se ha materializado el riesgo, se aplican los controle
DTAN: Para el presente reporte no se ha materializado el riesgo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DTAO: No se ha materializado el riesgo</t>
  </si>
  <si>
    <r>
      <t xml:space="preserve">GAU: </t>
    </r>
    <r>
      <rPr>
        <sz val="10"/>
        <rFont val="Arial Narrow"/>
        <family val="2"/>
      </rPr>
      <t>Desde el GAU se compartió la matriz de seguimiento PQRSD, donde las DT y GAU realizaron la verificación de los radicados para validar el cumplimiento con los criterios del cierre efectivo en el ORFEO.</t>
    </r>
    <r>
      <rPr>
        <b/>
        <sz val="10"/>
        <rFont val="Arial Narrow"/>
        <family val="2"/>
      </rPr>
      <t xml:space="preserve">
EVIDENCIA:  
</t>
    </r>
    <r>
      <rPr>
        <sz val="10"/>
        <rFont val="Arial Narrow"/>
        <family val="2"/>
      </rPr>
      <t xml:space="preserve">REVISIÓN CONTROL2 ENERO - 30 JUNIO </t>
    </r>
    <r>
      <rPr>
        <b/>
        <sz val="10"/>
        <rFont val="Arial Narrow"/>
        <family val="2"/>
      </rPr>
      <t xml:space="preserve">
</t>
    </r>
    <r>
      <rPr>
        <sz val="10"/>
        <rFont val="Arial Narrow"/>
        <family val="2"/>
      </rPr>
      <t>REVISIÓN CONTROL2 JULIO -15 AGOS</t>
    </r>
    <r>
      <rPr>
        <b/>
        <sz val="10"/>
        <rFont val="Arial Narrow"/>
        <family val="2"/>
      </rPr>
      <t xml:space="preserve">
Link de evidencia:
</t>
    </r>
    <r>
      <rPr>
        <sz val="10"/>
        <rFont val="Arial Narrow"/>
        <family val="2"/>
      </rPr>
      <t>https://drive.google.com/drive/u/1/folders/11XCQb0sPuKyqMW2Z_8hT4Jjvm6G3xBpG</t>
    </r>
    <r>
      <rPr>
        <b/>
        <sz val="10"/>
        <rFont val="Arial Narrow"/>
        <family val="2"/>
      </rPr>
      <t xml:space="preserve">
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 Ver_Control N°2_mayo
Anexo 1.1 Rev_Control2_mayo
Anexo 2_Ver_Control 2_junio
Anexo 2.1 Rev_Control2_Junio
Anexo 3 Ver_Control N°2_julio
Anexo 3.1 Rev_Control2_Julio
https://drive.google.com/drive/folders/17bzvciGDLmCezCtgu51yi9rTkMv7quFM?usp=sharing
</t>
    </r>
    <r>
      <rPr>
        <b/>
        <sz val="10"/>
        <rFont val="Arial Narrow"/>
        <family val="2"/>
      </rPr>
      <t xml:space="preserve">
DTAM:</t>
    </r>
    <r>
      <rPr>
        <sz val="10"/>
        <rFont val="Arial Narrow"/>
        <family val="2"/>
      </rPr>
      <t xml:space="preserve">Se realizó seguimiento a la respuesta dada, que tenga todos los atributos como es el word, el pdf, y el mecanismo de respuesta, a las solicitudes contestadas por la DTAM.
Anexo 1 MATRIZ REVISION CONTROL 2 JULIO 24 JULIO
https://drive.google.com/drive/u/0/folders/1vWdAXtCdJjuAeEn16CBGDZPWGy9PsrVR
</t>
    </r>
    <r>
      <rPr>
        <b/>
        <sz val="10"/>
        <rFont val="Arial Narrow"/>
        <family val="2"/>
      </rPr>
      <t>DTAN:</t>
    </r>
    <r>
      <rPr>
        <sz val="10"/>
        <rFont val="Arial Narrow"/>
        <family val="2"/>
      </rPr>
      <t xml:space="preserve"> Se realizo validacion de la matriz de PQR,S al segudno triesmtre de 2023, donde se verifico  que la respuesta dada al peticionario cumpla con los criterios definidos por el proceso, con el propósito de generar el correcto cierre del trámite en el sistema de gestión documental. Se adjunta matriz PAA el  indicador es el N° 59 del Proceso de Servicio al Ciudadano valiadado, el reporte es un consolidado de enero a junio como lo indico la OAP.
EVIDENCIAS: https://drive.google.com/drive/folders/1OBjvDFfC3eCZ5t3UstwzPBxtRJjghlJv?usp=sharing
</t>
    </r>
    <r>
      <rPr>
        <b/>
        <sz val="10"/>
        <rFont val="Arial Narrow"/>
        <family val="2"/>
      </rPr>
      <t xml:space="preserve">DTPA: </t>
    </r>
    <r>
      <rPr>
        <sz val="10"/>
        <rFont val="Arial Narrow"/>
        <family val="2"/>
      </rPr>
      <t xml:space="preserve">Durante el periodo del reporte, se verificó que las respuesta sean acordes a lo solicitado y entregadas en tiempo oportuno; haciendo seguimiento constante a la matriz de PQRS descaragada del ORFEO. 
Evidencias: 
ANEXO 8 - REVISIÓN CONTROL2 ENERO - 30 JUNIO DTPA
Link reporte evidencias: 
https://drive.google.com/drive/folders/1r4Qe5xbjkKIMkwnFBV7kkxchcD5E3vfl
</t>
    </r>
    <r>
      <rPr>
        <b/>
        <sz val="10"/>
        <rFont val="Arial Narrow"/>
        <family val="2"/>
      </rPr>
      <t>DTAO:</t>
    </r>
    <r>
      <rPr>
        <sz val="10"/>
        <rFont val="Arial Narrow"/>
        <family val="2"/>
      </rPr>
      <t xml:space="preserve"> No remite información de control
</t>
    </r>
    <r>
      <rPr>
        <b/>
        <sz val="10"/>
        <rFont val="Arial Narrow"/>
        <family val="2"/>
      </rPr>
      <t xml:space="preserve">DTCA: </t>
    </r>
    <r>
      <rPr>
        <sz val="10"/>
        <rFont val="Arial Narrow"/>
        <family val="2"/>
      </rPr>
      <t>para el período de reporte se recibieron aproximadamente 170 PQR's de las cuales respondieron oportunamente 109. En el siguiente enlace se puede evidenciar el registro del control 2: https://docs.google.com/spreadsheets/d/1CzYm8TWu2EU5jBuhUWs_tY3P7wYqVViV/edit#gid=1999310680</t>
    </r>
  </si>
  <si>
    <t>GAU: X
DTCA: X</t>
  </si>
  <si>
    <t>DTAM: X
DTOR: X
DTAN: X
DTPA: X</t>
  </si>
  <si>
    <t xml:space="preserve">GAU: De acuerdo el control se generaron las alertas a cada una de las DTs y las dependencias de NC, teniendo en cuenta la matriz de seguimiento del ORFEO
DTAM: los controles se aplican adecuadamente
DTOR: No se generan alertas ya que se esta ejecutando el control
DTAN: No se ha materializado el riesgo, se aplican los controles
DTPA: No se requiere generar alerta considerando que se han venido efectuando las acciones de control dentro de las gestiones realizadas
 DTCA: Pese a que hay un aumento en el número de PQR's respondidas oportunamente, aún siguen algunas respondiéndose de manera extemporánea </t>
  </si>
  <si>
    <t>GAU:  Se evidencio que la DTCA, y las dependencias Oficina Asesora Juridica y Grupo Predios no están generando las repuestas dentro de los tiempos de ley, y de forma correcta en el ORFEO.
DTAM: N/A
DTOR: No se ha
 materializado el riesgo, se aplican los controle
DTAN: Para el presente reporte no se ha materializado el riesgo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t>
  </si>
  <si>
    <r>
      <rPr>
        <b/>
        <sz val="10"/>
        <rFont val="Arial Narrow"/>
        <family val="2"/>
      </rPr>
      <t xml:space="preserve">GAU: </t>
    </r>
    <r>
      <rPr>
        <sz val="10"/>
        <rFont val="Arial Narrow"/>
        <family val="2"/>
      </rPr>
      <t xml:space="preserve">Se solicitó información a las dependencias de acuerdo a los correos de alerta y la verificación en la matriz se deguimiento del ORFEO.
Solicitud GGCI 20234700003273
Solicitud GGF 20234700003283
Solicitud GGH 20234700003293
</t>
    </r>
    <r>
      <rPr>
        <b/>
        <sz val="10"/>
        <rFont val="Arial Narrow"/>
        <family val="2"/>
      </rPr>
      <t xml:space="preserve">Evidencias: Carpeta </t>
    </r>
    <r>
      <rPr>
        <sz val="10"/>
        <rFont val="Arial Narrow"/>
        <family val="2"/>
      </rPr>
      <t xml:space="preserve">Oficios solicitud de información 
</t>
    </r>
  </si>
  <si>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t>
    </r>
  </si>
  <si>
    <t>Se evidenció que algunas dependencias no están generando las repuestas dentro de los términos de ley, y de forma correcta en el ORFEO.</t>
  </si>
  <si>
    <r>
      <rPr>
        <b/>
        <sz val="10"/>
        <color theme="1"/>
        <rFont val="Arial Narrow"/>
        <family val="2"/>
      </rPr>
      <t xml:space="preserve">OAJ: </t>
    </r>
    <r>
      <rPr>
        <sz val="10"/>
        <color theme="1"/>
        <rFont val="Arial Narrow"/>
        <family val="2"/>
      </rPr>
      <t>17/08/2023</t>
    </r>
  </si>
  <si>
    <r>
      <rPr>
        <b/>
        <sz val="10"/>
        <color theme="1"/>
        <rFont val="Arial Narrow"/>
        <family val="2"/>
      </rPr>
      <t>OAJ:</t>
    </r>
    <r>
      <rPr>
        <sz val="10"/>
        <color theme="1"/>
        <rFont val="Arial Narrow"/>
        <family val="2"/>
      </rPr>
      <t xml:space="preserve"> 17/08/2023</t>
    </r>
  </si>
  <si>
    <r>
      <rPr>
        <b/>
        <sz val="10"/>
        <color theme="1"/>
        <rFont val="Arial Narrow"/>
        <family val="2"/>
      </rPr>
      <t>OAJ:</t>
    </r>
    <r>
      <rPr>
        <sz val="10"/>
        <color theme="1"/>
        <rFont val="Arial Narrow"/>
        <family val="2"/>
      </rPr>
      <t xml:space="preserve"> realizó seguimiento al cumplimiento de aportes de insumos técnicos para la elaboración de los productos jurídicos mediante el diligenciamiento de las bases de datos que posee de la siguiente forma: 
*Anexo 1 Base de datos actos administrativos 2023
*Anexo 3 Documentos normativos en proyección 
https://drive.google.com/drive/folders/1YDo-RuSxlkZnxpWquaPTjfu7BpuAj2e0?usp=sharing</t>
    </r>
  </si>
  <si>
    <r>
      <rPr>
        <b/>
        <sz val="10"/>
        <color theme="1"/>
        <rFont val="Arial Narrow"/>
        <family val="2"/>
      </rPr>
      <t>OAJ:</t>
    </r>
    <r>
      <rPr>
        <sz val="10"/>
        <color theme="1"/>
        <rFont val="Arial Narrow"/>
        <family val="2"/>
      </rPr>
      <t xml:space="preserve"> La dependencia realizó seguimiento al cumplimiento de las gestiones para  la diligencia de los asuntos asignados, a través de alertas al jefe de dependencia de los temas urgentes  por correo electronico según las indicaciones del jefe de dependencia. 
Anexo evidencias: 
Pendientes 30 de Junio
Pendientes 02 de Agosto
Pendientes 10 de Agosto
https://drive.google.com/drive/folders/1rg5omBKVugAoI3DiWjNWVSqmW3pIGW_H?usp=sharing</t>
    </r>
  </si>
  <si>
    <t>OAJ: X</t>
  </si>
  <si>
    <r>
      <rPr>
        <b/>
        <sz val="10"/>
        <color theme="1"/>
        <rFont val="Arial Narrow"/>
        <family val="2"/>
      </rPr>
      <t xml:space="preserve">GTIC: </t>
    </r>
    <r>
      <rPr>
        <sz val="10"/>
        <color theme="1"/>
        <rFont val="Arial Narrow"/>
        <family val="2"/>
      </rPr>
      <t>31/07/2023</t>
    </r>
  </si>
  <si>
    <r>
      <rPr>
        <b/>
        <sz val="10"/>
        <color theme="1"/>
        <rFont val="Arial Narrow"/>
        <family val="2"/>
      </rPr>
      <t>GTIC:</t>
    </r>
    <r>
      <rPr>
        <sz val="10"/>
        <color theme="1"/>
        <rFont val="Arial Narrow"/>
        <family val="2"/>
      </rPr>
      <t xml:space="preserve"> Realiza el backups de respaldo de la información para la subdirección de gestión y manejo el 8 de agosto con el objetivo de salvaguardar la información del cuatrimestre reportado,  en los repositorios de la entidad de acuerdo al Instructivo de backups publicado en el SGI.
</t>
    </r>
    <r>
      <rPr>
        <b/>
        <sz val="10"/>
        <color theme="1"/>
        <rFont val="Arial Narrow"/>
        <family val="2"/>
      </rPr>
      <t xml:space="preserve">Anexo 1. </t>
    </r>
    <r>
      <rPr>
        <sz val="10"/>
        <color theme="1"/>
        <rFont val="Arial Narrow"/>
        <family val="2"/>
      </rPr>
      <t xml:space="preserve">FS_BKP_NC.png, , Anexo 2. UNITY_BLOCKS_DATA_SIG.png
</t>
    </r>
    <r>
      <rPr>
        <sz val="10"/>
        <rFont val="Arial Narrow"/>
        <family val="2"/>
      </rPr>
      <t>https://drive.google.com/drive/folders/1rJTMD9G0lvUJuiR8XA_C8ISX7uF80qgh</t>
    </r>
  </si>
  <si>
    <t>No se materializó el riesgo asociado</t>
  </si>
  <si>
    <r>
      <rPr>
        <b/>
        <sz val="10"/>
        <color theme="1"/>
        <rFont val="Arial Narrow"/>
        <family val="2"/>
      </rPr>
      <t>GGCI:</t>
    </r>
    <r>
      <rPr>
        <sz val="10"/>
        <color theme="1"/>
        <rFont val="Arial Narrow"/>
        <family val="2"/>
      </rPr>
      <t xml:space="preserve">  8/08/2023</t>
    </r>
  </si>
  <si>
    <r>
      <rPr>
        <b/>
        <sz val="10"/>
        <color theme="1"/>
        <rFont val="Arial Narrow"/>
        <family val="2"/>
      </rPr>
      <t xml:space="preserve">GGCI: </t>
    </r>
    <r>
      <rPr>
        <sz val="10"/>
        <color theme="1"/>
        <rFont val="Arial Narrow"/>
        <family val="2"/>
      </rPr>
      <t>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y evitando la fuga o perdida de información. Para el caso de los contratistas que poseen retraso en las evidencias se anexa</t>
    </r>
    <r>
      <rPr>
        <sz val="10"/>
        <rFont val="Arial Narrow"/>
        <family val="2"/>
      </rPr>
      <t xml:space="preserve"> correo electronico por parte del supervison solicitando los productos pendientes (Evidencia: Solicitud URGENTE_InformeJulioMariaEugeniaTorres 2023) </t>
    </r>
    <r>
      <rPr>
        <sz val="10"/>
        <color theme="1"/>
        <rFont val="Arial Narrow"/>
        <family val="2"/>
      </rPr>
      <t xml:space="preserve">.
</t>
    </r>
    <r>
      <rPr>
        <b/>
        <sz val="10"/>
        <color theme="1"/>
        <rFont val="Arial Narrow"/>
        <family val="2"/>
      </rPr>
      <t xml:space="preserve">
Nota_1:</t>
    </r>
    <r>
      <rPr>
        <sz val="10"/>
        <color theme="1"/>
        <rFont val="Arial Narrow"/>
        <family val="2"/>
      </rPr>
      <t xml:space="preserve"> a partir del mes de junio se inicio la implementación del aplicativo Click 
</t>
    </r>
    <r>
      <rPr>
        <b/>
        <sz val="10"/>
        <rFont val="Arial Narrow"/>
        <family val="2"/>
      </rPr>
      <t>Nota_2:</t>
    </r>
    <r>
      <rPr>
        <sz val="10"/>
        <rFont val="Arial Narrow"/>
        <family val="2"/>
      </rPr>
      <t xml:space="preserve"> El nuevo aplicativo cklic presente una desviación con la información de una contratista motivo por el cual se anexa el soporte de la trazabilidad (Evidencia:AnaMariaHernandez).
</t>
    </r>
    <r>
      <rPr>
        <b/>
        <sz val="10"/>
        <rFont val="Arial Narrow"/>
        <family val="2"/>
      </rPr>
      <t>Nota_3</t>
    </r>
    <r>
      <rPr>
        <sz val="10"/>
        <rFont val="Arial Narrow"/>
        <family val="2"/>
      </rPr>
      <t xml:space="preserve">: El contratista Hugo Navarro presenta la siguiente situación en el aplicativo Klic no aparece como pagado generando el estado pendiente de la verificación en SECOP II pero no corresponde a una desviación (Evidencia: PANTALLAZO TRAMITE CUENTA HUGO NAVARRO). </t>
    </r>
    <r>
      <rPr>
        <sz val="10"/>
        <color theme="1"/>
        <rFont val="Arial Narrow"/>
        <family val="2"/>
      </rPr>
      <t xml:space="preserve">
</t>
    </r>
    <r>
      <rPr>
        <b/>
        <sz val="10"/>
        <color theme="1"/>
        <rFont val="Arial Narrow"/>
        <family val="2"/>
      </rPr>
      <t xml:space="preserve">
Anexo_1_Seguimiento cuentas 2023
</t>
    </r>
    <r>
      <rPr>
        <sz val="10"/>
        <color rgb="FFFF0000"/>
        <rFont val="Arial Narrow"/>
        <family val="2"/>
      </rPr>
      <t xml:space="preserve">
</t>
    </r>
    <r>
      <rPr>
        <b/>
        <sz val="10"/>
        <rFont val="Arial Narrow"/>
        <family val="2"/>
      </rPr>
      <t xml:space="preserve">Anexo_2_Seguimiento cuentas 2023-Click
</t>
    </r>
    <r>
      <rPr>
        <sz val="10"/>
        <rFont val="Arial Narrow"/>
        <family val="2"/>
      </rPr>
      <t xml:space="preserve">
https://drive.google.com/drive/folders/1KIv5zeRd5GzTyBR-eOcK8BFgzdGWd6Rd
</t>
    </r>
  </si>
  <si>
    <t>Se generó alerta por atrasos de entrega de productos en dos contratos del GGCI</t>
  </si>
  <si>
    <r>
      <rPr>
        <b/>
        <sz val="10"/>
        <color theme="1"/>
        <rFont val="Arial Narrow"/>
        <family val="2"/>
      </rPr>
      <t>GTIC:</t>
    </r>
    <r>
      <rPr>
        <sz val="10"/>
        <color theme="1"/>
        <rFont val="Arial Narrow"/>
        <family val="2"/>
      </rPr>
      <t xml:space="preserve"> 31/07/2023</t>
    </r>
  </si>
  <si>
    <r>
      <rPr>
        <b/>
        <sz val="10"/>
        <color theme="1"/>
        <rFont val="Arial Narrow"/>
        <family val="2"/>
      </rPr>
      <t>GTIC:</t>
    </r>
    <r>
      <rPr>
        <sz val="10"/>
        <color theme="1"/>
        <rFont val="Arial Narrow"/>
        <family val="2"/>
      </rPr>
      <t xml:space="preserve"> Se realizó los backups de la información del desarrollo de las actividades reportada por cada uno de los servidores y se almacena en las unidades destinadas para los repositorios de la entidad . 
Anexo 1. UNITY_BLOCKS_DATA_SIG 
Anexo 2. FS_BACKUP_GSIR(GGCI)
Anexo 3. Nube
</t>
    </r>
    <r>
      <rPr>
        <sz val="10"/>
        <rFont val="Arial Narrow"/>
        <family val="2"/>
      </rPr>
      <t>https://drive.google.com/drive/folders/1pcxq_lGhkLDdhwk-YoEKnbTTwrYu0aKz</t>
    </r>
  </si>
  <si>
    <r>
      <t xml:space="preserve">GGF: </t>
    </r>
    <r>
      <rPr>
        <sz val="10"/>
        <rFont val="Arial Narrow"/>
        <family val="2"/>
      </rPr>
      <t>15/08/2023</t>
    </r>
    <r>
      <rPr>
        <b/>
        <sz val="10"/>
        <rFont val="Arial Narrow"/>
        <family val="2"/>
      </rPr>
      <t xml:space="preserve">
DTCA:</t>
    </r>
    <r>
      <rPr>
        <sz val="10"/>
        <rFont val="Arial Narrow"/>
        <family val="2"/>
      </rPr>
      <t xml:space="preserve"> 31/07/2023</t>
    </r>
    <r>
      <rPr>
        <b/>
        <sz val="10"/>
        <rFont val="Arial Narrow"/>
        <family val="2"/>
      </rPr>
      <t xml:space="preserve">
DTPA: </t>
    </r>
    <r>
      <rPr>
        <sz val="10"/>
        <rFont val="Arial Narrow"/>
        <family val="2"/>
      </rPr>
      <t>15/08/2023</t>
    </r>
    <r>
      <rPr>
        <b/>
        <sz val="10"/>
        <rFont val="Arial Narrow"/>
        <family val="2"/>
      </rPr>
      <t xml:space="preserve">
DTAN: </t>
    </r>
    <r>
      <rPr>
        <sz val="10"/>
        <rFont val="Arial Narrow"/>
        <family val="2"/>
      </rPr>
      <t>08/08/2023</t>
    </r>
    <r>
      <rPr>
        <b/>
        <sz val="10"/>
        <rFont val="Arial Narrow"/>
        <family val="2"/>
      </rPr>
      <t xml:space="preserve">
DTOR: </t>
    </r>
    <r>
      <rPr>
        <sz val="10"/>
        <rFont val="Arial Narrow"/>
        <family val="2"/>
      </rPr>
      <t>08/08/2023</t>
    </r>
    <r>
      <rPr>
        <b/>
        <sz val="10"/>
        <rFont val="Arial Narrow"/>
        <family val="2"/>
      </rPr>
      <t xml:space="preserve">
DTAO: </t>
    </r>
    <r>
      <rPr>
        <sz val="10"/>
        <rFont val="Arial Narrow"/>
        <family val="2"/>
      </rPr>
      <t>31/07/2023</t>
    </r>
    <r>
      <rPr>
        <b/>
        <sz val="10"/>
        <rFont val="Arial Narrow"/>
        <family val="2"/>
      </rPr>
      <t xml:space="preserve">
DTAM: </t>
    </r>
    <r>
      <rPr>
        <sz val="10"/>
        <rFont val="Arial Narrow"/>
        <family val="2"/>
      </rPr>
      <t>08/08/2023</t>
    </r>
  </si>
  <si>
    <r>
      <rPr>
        <b/>
        <sz val="10"/>
        <rFont val="Arial Narrow"/>
        <family val="2"/>
      </rPr>
      <t xml:space="preserve">GGF: </t>
    </r>
    <r>
      <rPr>
        <sz val="10"/>
        <rFont val="Arial Narrow"/>
        <family val="2"/>
      </rPr>
      <t xml:space="preserve">Durante segundo trimestre de la vigencia 2023 se recibieron las solicitudes de PAC de las Direcciones Territoriales y Dependencias de Nivel Central, en el formato: GRFN_FO_13 Solicitud Version No. 3, se valido una a una la solitud en el SIIF Nación y en casos de factura se valido con el OLIMPIA y se devolvio en los casos en los que no se evidencio RP o un menor valor para evitar pedir PAC de mas con base a esta depuración se solicito registraron en la plataforma de SIIF Nación
Link de evidencias: https://drive.google.com/drive/u/0/folders/1GW-d4r9FnrtLxdun49t-cUZJBoYmu7L_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r>
      <rPr>
        <b/>
        <sz val="10"/>
        <rFont val="Arial Narrow"/>
        <family val="2"/>
      </rPr>
      <t xml:space="preserve">DTCA: </t>
    </r>
    <r>
      <rPr>
        <b/>
        <sz val="10"/>
        <color theme="1"/>
        <rFont val="Arial Narrow"/>
        <family val="2"/>
      </rPr>
      <t xml:space="preserve"> </t>
    </r>
    <r>
      <rPr>
        <sz val="10"/>
        <color theme="1"/>
        <rFont val="Arial Narrow"/>
        <family val="2"/>
      </rPr>
      <t xml:space="preserve">Dirección Territorial Caribe participo en las cinco reuniones de seguimiento al PAC, y se remite listado SIFF de ejucicón del PAC del segundo cuatrimestre en donde se evidenica el porcentaje de cumplimiento del PAC pagado. </t>
    </r>
    <r>
      <rPr>
        <b/>
        <sz val="10"/>
        <rFont val="Arial Narrow"/>
        <family val="2"/>
      </rPr>
      <t xml:space="preserve">
DTPA: </t>
    </r>
    <r>
      <rPr>
        <sz val="10"/>
        <color theme="1"/>
        <rFont val="Arial Narrow"/>
        <family val="2"/>
      </rPr>
      <t xml:space="preserve">La Dirección Territorial, realizó seguimiento de PAC durante el periodo de enero a Julio. Evidedncia: Anexo_Seguimiento de PAC mensual.
Evidencias reposan en Link evidencia: https://drive.google.com/drive/u/0/folders/1gG1xCSqFd4GHG4D9Titye4fU69bzhoW8
</t>
    </r>
    <r>
      <rPr>
        <b/>
        <sz val="10"/>
        <rFont val="Arial Narrow"/>
        <family val="2"/>
      </rPr>
      <t xml:space="preserve">DTAN:  </t>
    </r>
    <r>
      <rPr>
        <sz val="10"/>
        <rFont val="Arial Narrow"/>
        <family val="2"/>
      </rPr>
      <t xml:space="preserve">Se solicita el pac del mes siguiente según las cuentas de proveedores recibidas durante el mes en curso y se revisa el plan de pagos establecido en los RP para la respectiva solicitud de PAC de las cuentas de los contratistas de la territorial y su AP. Se envia seguimiento del pac solicitado, pac asignado y pac ejecutado de los meses de abril, mayo, junio y julio: ANEXO: DTAN SEGUIMIENTO PAC 2023.xlsx . Adjunto enlace al drive donde reposan las evidencias: https://drive.google.com/drive/folders/1YbMq5_1XzEKM-uFnwldva75qe7RGYC3g?usp=sharing. </t>
    </r>
    <r>
      <rPr>
        <b/>
        <sz val="10"/>
        <rFont val="Arial Narrow"/>
        <family val="2"/>
      </rPr>
      <t xml:space="preserve">
DTOR: </t>
    </r>
    <r>
      <rPr>
        <sz val="10"/>
        <color theme="1"/>
        <rFont val="Arial Narrow"/>
        <family val="2"/>
      </rPr>
      <t xml:space="preserve">Mensualmente el pagador regional realiza solicitud de pac por medio de orfeo dirigido al grupo de gestion financiera, y es este es quien se encarga de la consolidacion y conciliacion  vr lo ejecutado, para el reporte de siif inpanut, los ultimos dias del mes se realizan reuniones dirigidas por NC para conocer los resultados y los indicadores de gestion, y asi aprobar el pac que se ejecutara el mes siguiente. 
Anexo 1_Sol_PAC_mayo
Anexo 2.1_Sol_PAC_junio
Anexo 2_Sol_PAC_junio
Anexo 3_Sol_PAC_julio
Anexo 4_Sol_PAC_agosto
</t>
    </r>
    <r>
      <rPr>
        <b/>
        <sz val="10"/>
        <rFont val="Arial Narrow"/>
        <family val="2"/>
      </rPr>
      <t xml:space="preserve">DTAO: </t>
    </r>
    <r>
      <rPr>
        <sz val="10"/>
        <rFont val="Arial Narrow"/>
        <family val="2"/>
      </rPr>
      <t>Se anexa reporte de SIIF saldo cupo PAC  a 31 de julio 2023, con el cual se realiza verificación del de saldos Inpanut</t>
    </r>
    <r>
      <rPr>
        <b/>
        <sz val="10"/>
        <rFont val="Arial Narrow"/>
        <family val="2"/>
      </rPr>
      <t xml:space="preserve">
DTAM:</t>
    </r>
    <r>
      <rPr>
        <sz val="10"/>
        <rFont val="Arial Narrow"/>
        <family val="2"/>
      </rPr>
      <t xml:space="preserve"> De acuerdo a la accion 1 del INPANUT, la territorial amazonia no lo reporta los indicadores, debido a que Nivel central es el que solicita ante el Ministerio de hacienda  y asigna el PAC a cada  una las territoriales, por lo anterior el encargado de dar el indicador es NC.</t>
    </r>
  </si>
  <si>
    <t xml:space="preserve">GGF: X
</t>
  </si>
  <si>
    <t>GGF: X
DTCA: X
DTPA:  X
DTAN: X 
DTOR: X 
DTAO:  X
DTAM:  X</t>
  </si>
  <si>
    <r>
      <rPr>
        <b/>
        <sz val="10"/>
        <rFont val="Arial Narrow"/>
        <family val="2"/>
      </rPr>
      <t>GGF:</t>
    </r>
    <r>
      <rPr>
        <sz val="10"/>
        <rFont val="Arial Narrow"/>
        <family val="2"/>
      </rPr>
      <t xml:space="preserve"> 15/08/2023
</t>
    </r>
  </si>
  <si>
    <r>
      <rPr>
        <b/>
        <sz val="10"/>
        <color theme="1"/>
        <rFont val="Arial Narrow"/>
        <family val="2"/>
      </rPr>
      <t xml:space="preserve">GGF: </t>
    </r>
    <r>
      <rPr>
        <sz val="10"/>
        <color theme="1"/>
        <rFont val="Arial Narrow"/>
        <family val="2"/>
      </rPr>
      <t xml:space="preserve">Durante el segundo trimestre de la vigencia 2023 se realiza seguimiento a la concentracion de saldos en bancos de las cuentas autorizadas por la Direccion del Tesoro Nacional de cada una de las Direcciones Territoriales y Nivel Central.  
Link de evidencias: https://drive.google.com/drive/u/0/folders/1GW-d4r9FnrtLxdun49t-cUZJBoYmu7L_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</si>
  <si>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GGF:</t>
    </r>
    <r>
      <rPr>
        <sz val="10"/>
        <rFont val="Arial Narrow"/>
        <family val="2"/>
      </rPr>
      <t xml:space="preserve"> El GGF gestiono un tramite ante el MHCP para la habilitación o creación de un rubro de ingresos para clasificar los DRX generados por Fiducias, adicionalmente a las mesas de trabajo y correos constantes para la identificación t clasificacion de los DRX.
Como evidencia la aprobación del tramite habilitación de un rubro de ingresos y actas de seguimiento y compromisos.
Link de evidencias: https://drive.google.com/drive/u/0/folders/1GW-d4r9FnrtLxdun49t-cUZJBoYmu7L_</t>
    </r>
  </si>
  <si>
    <r>
      <rPr>
        <b/>
        <sz val="10"/>
        <rFont val="Arial Narrow"/>
        <family val="2"/>
      </rPr>
      <t>GGF:</t>
    </r>
    <r>
      <rPr>
        <sz val="10"/>
        <rFont val="Arial Narrow"/>
        <family val="2"/>
      </rPr>
      <t xml:space="preserve"> Desde el nivel Central se lleva a cabo la verificación de verifica los saldos de los convenios por PNN y la subcuenta Fonam PNN, para lo cual se deja como evidencia: Actas de mesa de tabajo e informe remitido por parte del área contable en los ultimos seguimiento se toman los saldos en los RP y se evidencia la no ejecución de algunos convenios por situaciones de orden publico. 
Link de evidencias: https://drive.google.com/drive/u/0/folders/1GW-d4r9FnrtLxdun49t-cUZJBoYmu7L_</t>
    </r>
  </si>
  <si>
    <r>
      <rPr>
        <b/>
        <sz val="11"/>
        <color theme="1"/>
        <rFont val="Arial Narrow"/>
        <family val="2"/>
      </rPr>
      <t xml:space="preserve">GGF: </t>
    </r>
    <r>
      <rPr>
        <sz val="11"/>
        <color theme="1"/>
        <rFont val="Arial Narrow"/>
        <family val="2"/>
      </rPr>
      <t>15/08/2023</t>
    </r>
  </si>
  <si>
    <r>
      <rPr>
        <b/>
        <sz val="10"/>
        <rFont val="Arial Narrow"/>
        <family val="2"/>
      </rPr>
      <t>GGF:</t>
    </r>
    <r>
      <rPr>
        <sz val="10"/>
        <rFont val="Arial Narrow"/>
        <family val="2"/>
      </rPr>
      <t xml:space="preserve"> Con corte a julio 2023 se realizó evaluación del Plan de Control Interno Contable donde se verificó el cumplimiento en la entrega de información contable (Estados Financieros, conciliaciones contables) por parte de las Direcciones Territoriales y Nivel Central correspondiente al mes de mayo, teniendo en cuenta los plazos de cierres contables emitidos por la Contaduría General de la Nación y cronograma interno de cierres contables mensuales
Link evidencias: https://drive.google.com/drive/u/0/folders/1jm4k16MR-Go8dSRFTZNSs9q2vYJwFAdR</t>
    </r>
  </si>
  <si>
    <r>
      <rPr>
        <b/>
        <sz val="10"/>
        <rFont val="Arial Narrow"/>
        <family val="2"/>
      </rPr>
      <t xml:space="preserve">GGF: </t>
    </r>
    <r>
      <rPr>
        <sz val="10"/>
        <rFont val="Arial Narrow"/>
        <family val="2"/>
      </rPr>
      <t>Con corte a julio 2023 se realizó evaluación del Plan de Control Interno Contable donde se verificó y analizó la calidad de la información contable, los procesos de depuración de cifras contables en las Direcciones Territoriales  Nivel Central, adicional se realizaron mesas de trabajo con las DTS y NC para presentación y análisis de Estados Financieros. Adicionalmente en el mes de julio se realizó un comité de sostenibilidad donde se aprobaron procesos de depuración de las Direcciones Territoriales.
Link evidencias: https://drive.google.com/drive/u/0/folders/1jjAkhxFd97LCv3jBWUGiKIwITQKupmKo</t>
    </r>
  </si>
  <si>
    <r>
      <rPr>
        <b/>
        <sz val="10"/>
        <rFont val="Arial Narrow"/>
        <family val="2"/>
      </rPr>
      <t xml:space="preserve">GGF: </t>
    </r>
    <r>
      <rPr>
        <sz val="10"/>
        <rFont val="Arial Narrow"/>
        <family val="2"/>
      </rPr>
      <t>15/08/2023</t>
    </r>
  </si>
  <si>
    <r>
      <rPr>
        <b/>
        <sz val="10"/>
        <rFont val="Arial Narrow"/>
        <family val="2"/>
      </rPr>
      <t xml:space="preserve">GGF: </t>
    </r>
    <r>
      <rPr>
        <sz val="10"/>
        <rFont val="Arial Narrow"/>
        <family val="2"/>
      </rPr>
      <t>Se anexa el Informe técnico administrativo y financiero con corte al 30 de junio 2023, en el cual evidencia en su numeral 13, el cumplimiento de la acción de control de este riesgo.</t>
    </r>
  </si>
  <si>
    <r>
      <rPr>
        <b/>
        <sz val="10"/>
        <color theme="1"/>
        <rFont val="Arial Narrow"/>
        <family val="2"/>
      </rPr>
      <t xml:space="preserve">GGF: </t>
    </r>
    <r>
      <rPr>
        <sz val="10"/>
        <color theme="1"/>
        <rFont val="Arial Narrow"/>
        <family val="2"/>
      </rPr>
      <t>15/08/2023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</si>
  <si>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Se adjunta como evidencia, Formato de Plantilla solicitud Uso Presupuestales y consolidado de solicitud de creación de usos presupuestales ante del MHCP..
Evidencias reposan en link: https://drive.google.com/drive/u/0/folders/1kXDKtbWCsbnGCkkUZ21MIUjTVYo3w7Fj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</si>
  <si>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18/08/2023</t>
    </r>
    <r>
      <rPr>
        <b/>
        <sz val="10"/>
        <color theme="1"/>
        <rFont val="Arial Narrow"/>
        <family val="2"/>
      </rPr>
      <t xml:space="preserve">
DTCA: </t>
    </r>
    <r>
      <rPr>
        <sz val="10"/>
        <color theme="1"/>
        <rFont val="Arial Narrow"/>
        <family val="2"/>
      </rPr>
      <t>15/08/2023</t>
    </r>
    <r>
      <rPr>
        <b/>
        <sz val="10"/>
        <color theme="1"/>
        <rFont val="Arial Narrow"/>
        <family val="2"/>
      </rPr>
      <t xml:space="preserve">
DTPA:</t>
    </r>
    <r>
      <rPr>
        <sz val="10"/>
        <color theme="1"/>
        <rFont val="Arial Narrow"/>
        <family val="2"/>
      </rPr>
      <t xml:space="preserve"> 15/08/2023</t>
    </r>
    <r>
      <rPr>
        <b/>
        <sz val="10"/>
        <color theme="1"/>
        <rFont val="Arial Narrow"/>
        <family val="2"/>
      </rPr>
      <t xml:space="preserve">
DTAN: </t>
    </r>
    <r>
      <rPr>
        <sz val="10"/>
        <color theme="1"/>
        <rFont val="Arial Narrow"/>
        <family val="2"/>
      </rPr>
      <t>08/08/2023</t>
    </r>
    <r>
      <rPr>
        <b/>
        <sz val="10"/>
        <color theme="1"/>
        <rFont val="Arial Narrow"/>
        <family val="2"/>
      </rPr>
      <t xml:space="preserve">
DTOR: </t>
    </r>
    <r>
      <rPr>
        <sz val="10"/>
        <color theme="1"/>
        <rFont val="Arial Narrow"/>
        <family val="2"/>
      </rPr>
      <t>31/07/2023</t>
    </r>
    <r>
      <rPr>
        <b/>
        <sz val="10"/>
        <color theme="1"/>
        <rFont val="Arial Narrow"/>
        <family val="2"/>
      </rPr>
      <t xml:space="preserve">
DTAO: </t>
    </r>
    <r>
      <rPr>
        <sz val="10"/>
        <color theme="1"/>
        <rFont val="Arial Narrow"/>
        <family val="2"/>
      </rPr>
      <t xml:space="preserve">31/07/2023
</t>
    </r>
    <r>
      <rPr>
        <b/>
        <sz val="10"/>
        <color theme="1"/>
        <rFont val="Arial Narrow"/>
        <family val="2"/>
      </rPr>
      <t xml:space="preserve">DTAM: </t>
    </r>
    <r>
      <rPr>
        <sz val="10"/>
        <color theme="1"/>
        <rFont val="Arial Narrow"/>
        <family val="2"/>
      </rPr>
      <t>08/08/2023</t>
    </r>
  </si>
  <si>
    <r>
      <rPr>
        <b/>
        <sz val="10"/>
        <color theme="1"/>
        <rFont val="Arial Narrow"/>
        <family val="2"/>
      </rPr>
      <t xml:space="preserve">GGF:  </t>
    </r>
    <r>
      <rPr>
        <sz val="10"/>
        <color theme="1"/>
        <rFont val="Arial Narrow"/>
        <family val="2"/>
      </rPr>
      <t>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Se adjunta como evidencia, Base seguimiento datos Contratacion Usos Pptales, Catalogo Pptal del Minhacienda Agosto, Matriz seguimiento a uso adecuado catalogos del DANE. 
Evidencias reposa en link:  https://drive.google.com/drive/u/0/folders/1kWnyD6q5upeXpbg5FymaEiQL8bjeK1Vc</t>
    </r>
    <r>
      <rPr>
        <b/>
        <sz val="10"/>
        <color theme="1"/>
        <rFont val="Arial Narrow"/>
        <family val="2"/>
      </rPr>
      <t xml:space="preserve">
DTCA: </t>
    </r>
    <r>
      <rPr>
        <sz val="10"/>
        <color theme="1"/>
        <rFont val="Arial Narrow"/>
        <family val="2"/>
      </rPr>
      <t xml:space="preserve">Desde la Dirección Territorial Caribe, al recibir el formato de solicituds de CDP, el profesional asignado verifica que la afectacion presupuestal concuerde con lo programado en el PAA 2023 y el uso presupuestal  corresponda concuerdo con el objeto contractual en el catálogo del DANE y el catálogo presupuestal emitido por el ministerio de Hacienda.
https://drive.google.com/drive/folders/1yfqx2cTirJGch2-JAAEKeehv2_Mhce_f?usp=sharing
</t>
    </r>
    <r>
      <rPr>
        <b/>
        <sz val="10"/>
        <color theme="1"/>
        <rFont val="Arial Narrow"/>
        <family val="2"/>
      </rPr>
      <t xml:space="preserve">DTPA: </t>
    </r>
    <r>
      <rPr>
        <sz val="10"/>
        <color theme="1"/>
        <rFont val="Arial Narrow"/>
        <family val="2"/>
      </rPr>
      <t xml:space="preserve">DTPA: Se realiza los Formatos de Solicitud de CDP del primer y segundo trimestre de la vigencia 2023. Evidencia: Formatos de solicitud de CDP
Link evidencia:https://drive.google.com/drive/u/0/folders/1gG1xCSqFd4GHG4D9Titye4fU69bzhoW8
</t>
    </r>
    <r>
      <rPr>
        <b/>
        <sz val="10"/>
        <color theme="1"/>
        <rFont val="Arial Narrow"/>
        <family val="2"/>
      </rPr>
      <t xml:space="preserve">DTAN: </t>
    </r>
    <r>
      <rPr>
        <sz val="10"/>
        <color theme="1"/>
        <rFont val="Arial Narrow"/>
        <family val="2"/>
      </rPr>
      <t xml:space="preserve">Para el segundo cuatriemstre de 2023 se adjunta  listados de CDPs  de Gobierno nacional y FONAN como evidencia  en el riesgo 25, CONTROL 2 . En la columna Q del archivo adjunt en las eviidencias, al final del objeto contractual se encuentra el numero de orfeo en donde se realiza el tramite con la solicitud de CDP en formato excel y la version correspondiente a la vigencia. anexos: CDPs PGN 16-08-2023.-    CDPs FONAM 16-08-2023.   Enlace al drive donde reposa la información: https://drive.google.com/drive/folders/1yU4nBlOIkS3Kc32gzLCPvFnyRRauuZeU
</t>
    </r>
    <r>
      <rPr>
        <b/>
        <sz val="10"/>
        <color theme="1"/>
        <rFont val="Arial Narrow"/>
        <family val="2"/>
      </rPr>
      <t>DTOR:</t>
    </r>
    <r>
      <rPr>
        <sz val="10"/>
        <color theme="1"/>
        <rFont val="Arial Narrow"/>
        <family val="2"/>
      </rPr>
      <t xml:space="preserve"> Una vez recibida las diferentes solicitudes de cdp mediante orfeo, se realiza una revision exhaustiva y minuciosa de la informacion registrada en el formato de solicitud de cdp, si se encuentra correcta la informacion se continua el proceso, si no es asi, se regresa al area con las observaciones pertinentes, para que realicen las correcciones y sea devuelto al profesional de presupuesto para continuar el tramite de expedicion de cdp.
- Anexo 3,reporte de orfeo
</t>
    </r>
    <r>
      <rPr>
        <b/>
        <sz val="10"/>
        <color theme="1"/>
        <rFont val="Arial Narrow"/>
        <family val="2"/>
      </rPr>
      <t xml:space="preserve">DTAO: </t>
    </r>
    <r>
      <rPr>
        <sz val="10"/>
        <color theme="1"/>
        <rFont val="Arial Narrow"/>
        <family val="2"/>
      </rPr>
      <t xml:space="preserve">La DT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
Evidencias:
LISTADO CDP NACIÓN 30 JUNIO
LISTADO CDP FONAM 30 JUNIO
</t>
    </r>
    <r>
      <rPr>
        <b/>
        <sz val="10"/>
        <color theme="1"/>
        <rFont val="Arial Narrow"/>
        <family val="2"/>
      </rPr>
      <t>DTAM:</t>
    </r>
    <r>
      <rPr>
        <sz val="10"/>
        <color theme="1"/>
        <rFont val="Arial Narrow"/>
        <family val="2"/>
      </rPr>
      <t xml:space="preserve">  La Dirección Territorial no reporta avance para el presente control. 
</t>
    </r>
  </si>
  <si>
    <t>GGF: X
DTCA: X
DTPA: X
DTAN: X
DTOR: X
DTAO: X
DTAM: X</t>
  </si>
  <si>
    <t>GGF: El monitoreo y los soportes suministrados, son conformes a la descripción del mapa de riesgos, denotando un adecuado seguimiento
DTCA: El monitoreo y los soportes suministrados, son conformes a la descripción del mapa de riesgos, denotando un adecuado seguimiento
DTPA: El monitoreo y los soportes suministrados, son conformes a la descripción del mapa de riesgos, denotando un adecuado seguimiento
DTAN: El monitoreo y los soportes suministrados, son conformes a la descripción del mapa de riesgos, denotando un adecuado seguimiento
DTOR: El monitoreo y los soportes suministrados, son conformes a la descripción del mapa de riesgos, denotando un adecuado seguimiento
DTAO: El monitoreo y los soportes suministrados, son conformes a la descripción del mapa de riesgos, denotando un adecuado seguimiento
DTAM: La Unidad de Decisión no programó avances al respecto para el periodo reportado.</t>
  </si>
  <si>
    <r>
      <rPr>
        <b/>
        <sz val="10"/>
        <color theme="1"/>
        <rFont val="Arial Narrow"/>
        <family val="2"/>
      </rPr>
      <t xml:space="preserve">GGF: </t>
    </r>
    <r>
      <rPr>
        <sz val="10"/>
        <color theme="1"/>
        <rFont val="Arial Narrow"/>
        <family val="2"/>
      </rPr>
      <t>18/08/2023</t>
    </r>
  </si>
  <si>
    <r>
      <rPr>
        <b/>
        <sz val="10"/>
        <rFont val="Arial Narrow"/>
        <family val="2"/>
      </rPr>
      <t xml:space="preserve">GGF: </t>
    </r>
    <r>
      <rPr>
        <sz val="10"/>
        <rFont val="Arial Narrow"/>
        <family val="2"/>
      </rPr>
      <t xml:space="preserve"> Para el periodo monitoriado se verifica los documentos adjuntos por cada contratista y proveedor, verificando su actividad economica registrada en el RUT y responsabilidades tributarias, aportes al sistema de seguridad social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Se registra todos los datos en el drive para control de la informacion, trazabilidad de aplicacion y cronologia de tramite.
                                                                                       </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</si>
  <si>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 ICA ABRIL, RENTA MAYO,  RENTA E ICA JUNIO, RENTA JULIO)</t>
    </r>
  </si>
  <si>
    <r>
      <rPr>
        <b/>
        <sz val="10"/>
        <color theme="1"/>
        <rFont val="Arial Narrow"/>
        <family val="2"/>
      </rPr>
      <t xml:space="preserve">GGF: </t>
    </r>
    <r>
      <rPr>
        <sz val="10"/>
        <color theme="1"/>
        <rFont val="Arial Narrow"/>
        <family val="2"/>
      </rPr>
      <t xml:space="preserve">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ABRIL, MATRIZ MAYO, MATRIZ JUNIO Y MATRIZ JULIO)
</t>
    </r>
  </si>
  <si>
    <r>
      <rPr>
        <b/>
        <sz val="10"/>
        <rFont val="Arial Narrow"/>
        <family val="2"/>
      </rPr>
      <t xml:space="preserve">GGF: </t>
    </r>
    <r>
      <rPr>
        <sz val="10"/>
        <rFont val="Arial Narrow"/>
        <family val="2"/>
      </rPr>
      <t>30/08/2023</t>
    </r>
  </si>
  <si>
    <r>
      <rPr>
        <b/>
        <sz val="10"/>
        <rFont val="Arial Narrow"/>
        <family val="2"/>
      </rPr>
      <t xml:space="preserve">GGF: </t>
    </r>
    <r>
      <rPr>
        <sz val="10"/>
        <rFont val="Arial Narrow"/>
        <family val="2"/>
      </rPr>
      <t>8/08/2023</t>
    </r>
  </si>
  <si>
    <r>
      <rPr>
        <b/>
        <sz val="10"/>
        <rFont val="Arial Narrow"/>
        <family val="2"/>
      </rPr>
      <t>GGF</t>
    </r>
    <r>
      <rPr>
        <sz val="10"/>
        <rFont val="Arial Narrow"/>
        <family val="2"/>
      </rPr>
      <t>:15/08/2023</t>
    </r>
  </si>
  <si>
    <r>
      <rPr>
        <b/>
        <sz val="10"/>
        <rFont val="Arial Narrow"/>
        <family val="2"/>
      </rPr>
      <t xml:space="preserve">GGF: </t>
    </r>
    <r>
      <rPr>
        <sz val="10"/>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Se adjunta como evidencia: CONCILIACION TAYRONA MAYO 2023, CONCILIACION TAYRONA JUNIO 2023 CONCILIACION TAYRONA JULIO 2023. 
Evidencias reposan en link:  https://drive.google.com/drive/u/0/folders/1iGwPaetyPUXs83aEb2zZQr3F6RRGQHrW</t>
    </r>
  </si>
  <si>
    <r>
      <rPr>
        <b/>
        <sz val="10"/>
        <rFont val="Arial Narrow"/>
        <family val="2"/>
      </rPr>
      <t xml:space="preserve">GGF: </t>
    </r>
    <r>
      <rPr>
        <sz val="10"/>
        <rFont val="Arial Narrow"/>
        <family val="2"/>
      </rPr>
      <t>X</t>
    </r>
  </si>
  <si>
    <r>
      <rPr>
        <b/>
        <sz val="10"/>
        <color theme="1"/>
        <rFont val="Arial Narrow"/>
        <family val="2"/>
      </rPr>
      <t xml:space="preserve">GTIC: </t>
    </r>
    <r>
      <rPr>
        <sz val="10"/>
        <color theme="1"/>
        <rFont val="Arial Narrow"/>
        <family val="2"/>
      </rPr>
      <t xml:space="preserve"> 25/07/2023</t>
    </r>
  </si>
  <si>
    <r>
      <rPr>
        <b/>
        <sz val="10"/>
        <color theme="1"/>
        <rFont val="Arial Narrow"/>
        <family val="2"/>
      </rPr>
      <t xml:space="preserve">GTIC: </t>
    </r>
    <r>
      <rPr>
        <sz val="10"/>
        <color theme="1"/>
        <rFont val="Arial Narrow"/>
        <family val="2"/>
      </rPr>
      <t xml:space="preserve">Para este cuatrimestre se validaron los dataset de: Coberturas, PVC y Biodiversidad.
En este cuatrimestre se inicia el desarrollo de datareviewer como herramienta para la validación de los datos automáticos antes de ingresar a la GDB. 
</t>
    </r>
    <r>
      <rPr>
        <b/>
        <sz val="10"/>
        <color theme="1"/>
        <rFont val="Arial Narrow"/>
        <family val="2"/>
      </rPr>
      <t xml:space="preserve">
Anexo 1. </t>
    </r>
    <r>
      <rPr>
        <sz val="10"/>
        <color theme="1"/>
        <rFont val="Arial Narrow"/>
        <family val="2"/>
      </rPr>
      <t>Seguimiento de dataset validados.png</t>
    </r>
    <r>
      <rPr>
        <b/>
        <sz val="10"/>
        <color theme="1"/>
        <rFont val="Arial Narrow"/>
        <family val="2"/>
      </rPr>
      <t xml:space="preserve">
Anexo 2. </t>
    </r>
    <r>
      <rPr>
        <sz val="10"/>
        <color theme="1"/>
        <rFont val="Arial Narrow"/>
        <family val="2"/>
      </rPr>
      <t xml:space="preserve">Calidad_OTL_PNN
</t>
    </r>
    <r>
      <rPr>
        <b/>
        <sz val="10"/>
        <color theme="1"/>
        <rFont val="Arial Narrow"/>
        <family val="2"/>
      </rPr>
      <t>Anexo 3.</t>
    </r>
    <r>
      <rPr>
        <sz val="10"/>
        <color theme="1"/>
        <rFont val="Arial Narrow"/>
        <family val="2"/>
      </rPr>
      <t xml:space="preserve"> Informe estructura
</t>
    </r>
    <r>
      <rPr>
        <b/>
        <sz val="10"/>
        <color theme="1"/>
        <rFont val="Arial Narrow"/>
        <family val="2"/>
      </rPr>
      <t xml:space="preserve">Anexo 4. </t>
    </r>
    <r>
      <rPr>
        <sz val="10"/>
        <color theme="1"/>
        <rFont val="Arial Narrow"/>
        <family val="2"/>
      </rPr>
      <t xml:space="preserve">Descripción del script_calidad
</t>
    </r>
    <r>
      <rPr>
        <sz val="10"/>
        <rFont val="Arial Narrow"/>
        <family val="2"/>
      </rPr>
      <t>https://drive.google.com/drive/folders/1nQOO-71tJTXWqOFotsJAl1ZZE6v-Clpr</t>
    </r>
  </si>
  <si>
    <r>
      <rPr>
        <b/>
        <sz val="10"/>
        <color theme="1"/>
        <rFont val="Arial Narrow"/>
        <family val="2"/>
      </rPr>
      <t>GTIC:</t>
    </r>
    <r>
      <rPr>
        <sz val="10"/>
        <color theme="1"/>
        <rFont val="Arial Narrow"/>
        <family val="2"/>
      </rPr>
      <t xml:space="preserve"> 25/07/2023</t>
    </r>
  </si>
  <si>
    <r>
      <rPr>
        <b/>
        <sz val="10"/>
        <color theme="1"/>
        <rFont val="Arial Narrow"/>
        <family val="2"/>
      </rPr>
      <t>GTIC</t>
    </r>
    <r>
      <rPr>
        <sz val="10"/>
        <color theme="1"/>
        <rFont val="Arial Narrow"/>
        <family val="2"/>
      </rPr>
      <t xml:space="preserve">: Se implementaron actualizaciones a la GDB que permiten validar datos nulos para el RUNAP asi como la sincronización automática entre la GDB de registro 5436 y la de publicación 5432.
</t>
    </r>
    <r>
      <rPr>
        <b/>
        <sz val="10"/>
        <color theme="1"/>
        <rFont val="Arial Narrow"/>
        <family val="2"/>
      </rPr>
      <t xml:space="preserve">Anexo 1. </t>
    </r>
    <r>
      <rPr>
        <sz val="10"/>
        <color theme="1"/>
        <rFont val="Arial Narrow"/>
        <family val="2"/>
      </rPr>
      <t>Scripts sincoronizacion</t>
    </r>
    <r>
      <rPr>
        <b/>
        <sz val="10"/>
        <color theme="1"/>
        <rFont val="Arial Narrow"/>
        <family val="2"/>
      </rPr>
      <t xml:space="preserve">
Anexo 2. </t>
    </r>
    <r>
      <rPr>
        <sz val="10"/>
        <color theme="1"/>
        <rFont val="Arial Narrow"/>
        <family val="2"/>
      </rPr>
      <t xml:space="preserve">Evidencia de publicacion RUNAP y sincronizacion
</t>
    </r>
    <r>
      <rPr>
        <sz val="10"/>
        <rFont val="Arial Narrow"/>
        <family val="2"/>
      </rPr>
      <t>https://drive.google.com/drive/folders/1sxyvplljzFHe1gyZZbBUFLd_y5XYhgGi</t>
    </r>
    <r>
      <rPr>
        <b/>
        <sz val="10"/>
        <color rgb="FFFF0000"/>
        <rFont val="Arial Narrow"/>
        <family val="2"/>
      </rPr>
      <t xml:space="preserve">
</t>
    </r>
  </si>
  <si>
    <r>
      <rPr>
        <b/>
        <sz val="10"/>
        <color theme="1"/>
        <rFont val="Arial Narrow"/>
        <family val="2"/>
      </rPr>
      <t xml:space="preserve">GTIC: </t>
    </r>
    <r>
      <rPr>
        <sz val="10"/>
        <color theme="1"/>
        <rFont val="Arial Narrow"/>
        <family val="2"/>
      </rPr>
      <t>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</si>
  <si>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15/08/2023</t>
    </r>
  </si>
  <si>
    <r>
      <rPr>
        <b/>
        <sz val="10"/>
        <color theme="1"/>
        <rFont val="Arial Narrow"/>
        <family val="2"/>
      </rPr>
      <t>GTIC:</t>
    </r>
    <r>
      <rPr>
        <sz val="10"/>
        <color theme="1"/>
        <rFont val="Arial Narrow"/>
        <family val="2"/>
      </rPr>
      <t xml:space="preserve"> Centraliza y valida la información d elos backups para salvaguardar la información en un amacenamiento masivo y la información geoggrafica.
Anexo: INFORME BACKUPS -2023 _Julio 2023, INFORME MENSUAL DE GESTION DE SERVICIOS CTO 205-2023_JULIO, INFORME MENSUAL DE GESTION DE SERVICIOS CTO 205-2023_JUNIO, INFORME MENSUAL DE GESTION DE SERVICIOS CTO 205-2023_MAYO</t>
    </r>
  </si>
  <si>
    <t xml:space="preserve">
No se generan alertas ya que se esta ejecutando el control
</t>
  </si>
  <si>
    <t xml:space="preserve"> En el periodo realizado no se ha materializado el riesgo al efectuar las acciones de control para la mitigación del mismo .
</t>
  </si>
  <si>
    <t>No se presentó prestación inadecuada del Servicio al Ciudadano</t>
  </si>
  <si>
    <r>
      <rPr>
        <b/>
        <sz val="10"/>
        <rFont val="Arial Narrow"/>
        <family val="2"/>
      </rPr>
      <t xml:space="preserve">GAU: </t>
    </r>
    <r>
      <rPr>
        <sz val="10"/>
        <rFont val="Arial Narrow"/>
        <family val="2"/>
      </rPr>
      <t>23/08/2023</t>
    </r>
  </si>
  <si>
    <r>
      <rPr>
        <b/>
        <sz val="10"/>
        <rFont val="Arial Narrow"/>
        <family val="2"/>
      </rPr>
      <t xml:space="preserve">GAU: </t>
    </r>
    <r>
      <rPr>
        <sz val="10"/>
        <rFont val="Arial Narrow"/>
        <family val="2"/>
      </rPr>
      <t>Se organizó capacitación a las Direcciones Territoriales y Áreas Protegidas sobre servicio al ciudadano y participación ciudadana.
Evidencia: Lista de asistencia. (ASISTENCIA CAPACITACIÓN ATENCIÓN AL CIUDADANO)
https://drive.google.com/drive/u/0/folders/1ijCyuO0LuDVCBBRWgSsmWR9JjY_NqNUo</t>
    </r>
  </si>
  <si>
    <r>
      <rPr>
        <b/>
        <sz val="10"/>
        <rFont val="Arial Narrow"/>
        <family val="2"/>
      </rPr>
      <t xml:space="preserve">GAU: </t>
    </r>
    <r>
      <rPr>
        <sz val="10"/>
        <rFont val="Arial Narrow"/>
        <family val="2"/>
      </rPr>
      <t>Se remiten correos electrónicos a las dependenciasde nivel central y direcciones territoriales, solicitando la existencia de actividades, eventos, cambios o novedades programadas, que sean de interés y que se requiere información para entregar a los ciudadanos.
Evidencias: Correo de Parques Nacionales Naturales de Colombia - Solicitud de información.
Correo de Parques Nacionales Naturales de Colombia - Colorados
https://drive.google.com/drive/u/0/folders/17M-Lg_GarTamKP1XFnHJ4VKqzDEX4YsP</t>
    </r>
  </si>
  <si>
    <r>
      <rPr>
        <b/>
        <sz val="10"/>
        <color theme="1"/>
        <rFont val="Arial Narrow"/>
        <family val="2"/>
      </rPr>
      <t xml:space="preserve">GTIC: </t>
    </r>
    <r>
      <rPr>
        <sz val="10"/>
        <color theme="1"/>
        <rFont val="Arial Narrow"/>
        <family val="2"/>
      </rPr>
      <t>03/08/2023</t>
    </r>
  </si>
  <si>
    <r>
      <rPr>
        <b/>
        <sz val="10"/>
        <color theme="1"/>
        <rFont val="Arial Narrow"/>
        <family val="2"/>
      </rPr>
      <t>GTIC</t>
    </r>
    <r>
      <rPr>
        <sz val="10"/>
        <color theme="1"/>
        <rFont val="Arial Narrow"/>
        <family val="2"/>
      </rPr>
      <t xml:space="preserve">: Se realiza la activación de los equipos SPOT X,, se realizan las visitas a las areas protegidas de Gorgona y Nevados con el fin de establecer las necesidades en otras AP.
</t>
    </r>
    <r>
      <rPr>
        <b/>
        <sz val="10"/>
        <color theme="1"/>
        <rFont val="Arial Narrow"/>
        <family val="2"/>
      </rPr>
      <t xml:space="preserve">Anexo: </t>
    </r>
    <r>
      <rPr>
        <sz val="10"/>
        <color theme="1"/>
        <rFont val="Arial Narrow"/>
        <family val="2"/>
      </rPr>
      <t>Evidencia Activaciones Servicio 2023_PNNC, PROYECTO RADIOCOMUNICACIONES GORGONA 2023, PROYECTO RADIOCOMUNICACIONES LOS NEVADOS 2023.
https://drive.google.com/drive/u/1/folders/11G9iFkWpYaA8AmB2PIObkecYttlaK0cx</t>
    </r>
  </si>
  <si>
    <r>
      <rPr>
        <b/>
        <sz val="10"/>
        <color theme="1"/>
        <rFont val="Arial Narrow"/>
        <family val="2"/>
      </rPr>
      <t xml:space="preserve">GTIC: </t>
    </r>
    <r>
      <rPr>
        <sz val="10"/>
        <color theme="1"/>
        <rFont val="Arial Narrow"/>
        <family val="2"/>
      </rPr>
      <t>No se generan alertas debido a que el control no se ha ejecutado a la fecha del reporte</t>
    </r>
  </si>
  <si>
    <r>
      <rPr>
        <b/>
        <sz val="10"/>
        <rFont val="Arial Narrow"/>
        <family val="2"/>
      </rPr>
      <t>GPC</t>
    </r>
    <r>
      <rPr>
        <sz val="10"/>
        <rFont val="Arial Narrow"/>
        <family val="2"/>
      </rPr>
      <t xml:space="preserve">: 18/08/2023
</t>
    </r>
    <r>
      <rPr>
        <b/>
        <sz val="10"/>
        <rFont val="Arial Narrow"/>
        <family val="2"/>
      </rPr>
      <t>DTAN</t>
    </r>
    <r>
      <rPr>
        <sz val="10"/>
        <rFont val="Arial Narrow"/>
        <family val="2"/>
      </rPr>
      <t xml:space="preserve">: 09/08/2023
</t>
    </r>
    <r>
      <rPr>
        <b/>
        <sz val="10"/>
        <rFont val="Arial Narrow"/>
        <family val="2"/>
      </rPr>
      <t>DTOR:</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DTPA:</t>
    </r>
    <r>
      <rPr>
        <sz val="10"/>
        <rFont val="Arial Narrow"/>
        <family val="2"/>
      </rPr>
      <t xml:space="preserve"> 09/08/2023</t>
    </r>
  </si>
  <si>
    <t xml:space="preserve">GPC: 66%
DTAN: 66%
DTOR: 66%
DTCA: 66%
DTAM: 66%
DTAO: 66%
DTPA: 66% </t>
  </si>
  <si>
    <r>
      <rPr>
        <b/>
        <sz val="11"/>
        <color theme="1"/>
        <rFont val="Arial Narrow"/>
        <family val="2"/>
      </rPr>
      <t>GTIC:</t>
    </r>
    <r>
      <rPr>
        <sz val="11"/>
        <color theme="1"/>
        <rFont val="Arial Narrow"/>
        <family val="2"/>
      </rPr>
      <t xml:space="preserve"> A la fecha el grupo no cuenta los profesionales encargados para realizar la actividad relacionada con la integración de aplicaciones de la entidad dentro de directorio activo</t>
    </r>
  </si>
  <si>
    <r>
      <rPr>
        <b/>
        <sz val="11"/>
        <color rgb="FF000000"/>
        <rFont val="Arial Narrow"/>
        <family val="2"/>
      </rPr>
      <t>GTIC:</t>
    </r>
    <r>
      <rPr>
        <sz val="11"/>
        <color rgb="FF000000"/>
        <rFont val="Arial Narrow"/>
        <family val="2"/>
      </rPr>
      <t xml:space="preserve"> Realizó la actualización del Documento Pruebas Funcional BCP-DRP
https://drive.google.com/drive/u/1/folders/1uuqTOS7dcHxwJOub4KfvwGmA9f4i_PlK</t>
    </r>
    <r>
      <rPr>
        <b/>
        <sz val="11"/>
        <color rgb="FF000000"/>
        <rFont val="Arial Narrow"/>
        <family val="2"/>
      </rPr>
      <t xml:space="preserve">
Anexo: </t>
    </r>
    <r>
      <rPr>
        <sz val="10"/>
        <color rgb="FF000000"/>
        <rFont val="Arial Narrow"/>
        <family val="2"/>
      </rPr>
      <t>Pruebas Funcional BCP-DRP.docx</t>
    </r>
  </si>
  <si>
    <r>
      <rPr>
        <b/>
        <sz val="10"/>
        <color theme="1"/>
        <rFont val="Arial Narrow"/>
        <family val="2"/>
      </rPr>
      <t xml:space="preserve">GTIC: </t>
    </r>
    <r>
      <rPr>
        <sz val="10"/>
        <color theme="1"/>
        <rFont val="Arial Narrow"/>
        <family val="2"/>
      </rPr>
      <t xml:space="preserve"> 66%</t>
    </r>
  </si>
  <si>
    <r>
      <rPr>
        <b/>
        <sz val="10"/>
        <color theme="1"/>
        <rFont val="Arial Narrow"/>
        <family val="2"/>
      </rPr>
      <t>GTIC:</t>
    </r>
    <r>
      <rPr>
        <sz val="10"/>
        <color theme="1"/>
        <rFont val="Arial Narrow"/>
        <family val="2"/>
      </rPr>
      <t xml:space="preserve"> Implemento el esquema de auditoria sobre un recurso critico del  Servidor OnPremise
</t>
    </r>
    <r>
      <rPr>
        <b/>
        <sz val="10"/>
        <color theme="1"/>
        <rFont val="Arial Narrow"/>
        <family val="2"/>
      </rPr>
      <t>Anexo:</t>
    </r>
    <r>
      <rPr>
        <sz val="10"/>
        <color theme="1"/>
        <rFont val="Arial Narrow"/>
        <family val="2"/>
      </rPr>
      <t xml:space="preserve"> pAuditoría_AD_PRINCIPAL.png</t>
    </r>
  </si>
  <si>
    <r>
      <rPr>
        <b/>
        <sz val="10"/>
        <color theme="1"/>
        <rFont val="Arial Narrow"/>
        <family val="2"/>
      </rPr>
      <t xml:space="preserve">GTIC </t>
    </r>
    <r>
      <rPr>
        <sz val="10"/>
        <color theme="1"/>
        <rFont val="Arial Narrow"/>
        <family val="2"/>
      </rPr>
      <t>10%</t>
    </r>
  </si>
  <si>
    <r>
      <rPr>
        <b/>
        <sz val="10"/>
        <rFont val="Arial Narrow"/>
        <family val="2"/>
      </rPr>
      <t>GAU</t>
    </r>
    <r>
      <rPr>
        <sz val="10"/>
        <rFont val="Arial Narrow"/>
        <family val="2"/>
      </rPr>
      <t>: 16/08/2023</t>
    </r>
  </si>
  <si>
    <r>
      <t xml:space="preserve">GAU: </t>
    </r>
    <r>
      <rPr>
        <sz val="10"/>
        <rFont val="Arial Narrow"/>
        <family val="2"/>
      </rPr>
      <t xml:space="preserve">Se realizaron las sensibilizaciones programadas de acuerdo al cronograma y la disponibilidad de las DT y dependencias.
Asistencia sensibilización PQRSD GComuni 17-07-2023
Asistencia sensibilización PQRSD OAJ-Predios 9-08-2023
Sensibilización PQRSD GTEA 18-07-23_merged
Sensibilización PQRSD GGF 4-08-23.xlsx - GD_FO_02
</t>
    </r>
    <r>
      <rPr>
        <b/>
        <sz val="10"/>
        <rFont val="Arial Narrow"/>
        <family val="2"/>
      </rPr>
      <t xml:space="preserve">
EVIDENCIAS:
</t>
    </r>
    <r>
      <rPr>
        <sz val="10"/>
        <rFont val="Arial Narrow"/>
        <family val="2"/>
      </rPr>
      <t>https://drive.google.com/drive/u/1/folders/1iy0e44w3ELYyokaRG2j_LLFU-pXyjsPq</t>
    </r>
  </si>
  <si>
    <r>
      <rPr>
        <b/>
        <sz val="10"/>
        <rFont val="Arial Narrow"/>
        <family val="2"/>
      </rPr>
      <t>GAU</t>
    </r>
    <r>
      <rPr>
        <sz val="10"/>
        <rFont val="Arial Narrow"/>
        <family val="2"/>
      </rPr>
      <t xml:space="preserve"> 16/08/2023</t>
    </r>
  </si>
  <si>
    <r>
      <t xml:space="preserve">GAU: </t>
    </r>
    <r>
      <rPr>
        <sz val="10"/>
        <rFont val="Arial Narrow"/>
        <family val="2"/>
      </rPr>
      <t>Se realizaron reuniones con el GTIC para presentarle los requerimientos y ajustes necesarios en el ORFEO para el manejo de las PQRSD y la Ventanila Única.
Listado de asistencia reunion GAU 11082023</t>
    </r>
    <r>
      <rPr>
        <b/>
        <sz val="10"/>
        <rFont val="Arial Narrow"/>
        <family val="2"/>
      </rPr>
      <t xml:space="preserve">
</t>
    </r>
    <r>
      <rPr>
        <sz val="10"/>
        <rFont val="Arial Narrow"/>
        <family val="2"/>
      </rPr>
      <t>Listado de asistencia prueba VU 29062023</t>
    </r>
    <r>
      <rPr>
        <b/>
        <sz val="10"/>
        <rFont val="Arial Narrow"/>
        <family val="2"/>
      </rPr>
      <t xml:space="preserve">
</t>
    </r>
    <r>
      <rPr>
        <sz val="10"/>
        <rFont val="Arial Narrow"/>
        <family val="2"/>
      </rPr>
      <t>Listado de asistencia ventanilla unica 29052023
Listado de asistencia pruebas VU y Orfeo 27-07-23</t>
    </r>
    <r>
      <rPr>
        <b/>
        <sz val="10"/>
        <rFont val="Arial Narrow"/>
        <family val="2"/>
      </rPr>
      <t xml:space="preserve">
EVIDENCIAS:</t>
    </r>
    <r>
      <rPr>
        <sz val="10"/>
        <rFont val="Arial Narrow"/>
        <family val="2"/>
      </rPr>
      <t xml:space="preserve"> 
https://drive.google.com/drive/u/1/folders/1yFsEvqN6ZXPDEbp3yhIzhT6KWEFF17xh</t>
    </r>
  </si>
  <si>
    <r>
      <rPr>
        <b/>
        <sz val="10"/>
        <rFont val="Arial Narrow"/>
        <family val="2"/>
      </rPr>
      <t xml:space="preserve">GAU: </t>
    </r>
    <r>
      <rPr>
        <sz val="10"/>
        <rFont val="Arial Narrow"/>
        <family val="2"/>
      </rPr>
      <t>34%</t>
    </r>
  </si>
  <si>
    <r>
      <rPr>
        <b/>
        <sz val="10"/>
        <rFont val="Arial Narrow"/>
        <family val="2"/>
      </rPr>
      <t>OAJ:</t>
    </r>
    <r>
      <rPr>
        <sz val="10"/>
        <rFont val="Arial Narrow"/>
        <family val="2"/>
      </rPr>
      <t xml:space="preserve"> 17/08/2023</t>
    </r>
  </si>
  <si>
    <r>
      <rPr>
        <b/>
        <sz val="10"/>
        <rFont val="Arial Narrow"/>
        <family val="2"/>
      </rPr>
      <t>OAJ</t>
    </r>
    <r>
      <rPr>
        <sz val="10"/>
        <rFont val="Arial Narrow"/>
        <family val="2"/>
      </rPr>
      <t>: 17/08/2023</t>
    </r>
  </si>
  <si>
    <r>
      <rPr>
        <b/>
        <sz val="10"/>
        <rFont val="Arial Narrow"/>
        <family val="2"/>
      </rPr>
      <t>OAJ:</t>
    </r>
    <r>
      <rPr>
        <sz val="10"/>
        <rFont val="Arial Narrow"/>
        <family val="2"/>
      </rPr>
      <t xml:space="preserve">  Se realizó seguimiento del cumplimiento de aporte de insumos técnicos para la elaboración de los productos jurídicos relacionados a continuación  *Anexo 2 Base de actuaciones prediales 
*Anexo 4. Base de datos procesos penales
*Anexo 5. Base de datos acciones de tutela 
*Anexo 6. Base de datos procesos judiciales</t>
    </r>
  </si>
  <si>
    <r>
      <rPr>
        <b/>
        <sz val="10"/>
        <rFont val="Arial Narrow"/>
        <family val="2"/>
      </rPr>
      <t>OAJ:</t>
    </r>
    <r>
      <rPr>
        <sz val="10"/>
        <rFont val="Arial Narrow"/>
        <family val="2"/>
      </rPr>
      <t xml:space="preserve"> Se generó el archivo en excel con el seguimiento correspondiente, Adjunto a continuación: CUADRO DE CONTROL 2023 OFICINA JURIDICA</t>
    </r>
  </si>
  <si>
    <r>
      <rPr>
        <b/>
        <sz val="10"/>
        <rFont val="Arial Narrow"/>
        <family val="2"/>
      </rPr>
      <t>OAJ</t>
    </r>
    <r>
      <rPr>
        <sz val="10"/>
        <rFont val="Arial Narrow"/>
        <family val="2"/>
      </rPr>
      <t>: 33%</t>
    </r>
  </si>
  <si>
    <r>
      <rPr>
        <b/>
        <sz val="10"/>
        <color theme="1"/>
        <rFont val="Arial Narrow"/>
        <family val="2"/>
      </rPr>
      <t>GGCI:</t>
    </r>
    <r>
      <rPr>
        <sz val="10"/>
        <color theme="1"/>
        <rFont val="Arial Narrow"/>
        <family val="2"/>
      </rPr>
      <t xml:space="preserve"> 11/08/2023</t>
    </r>
  </si>
  <si>
    <r>
      <rPr>
        <b/>
        <sz val="10"/>
        <color theme="1"/>
        <rFont val="Arial Narrow"/>
        <family val="2"/>
      </rPr>
      <t>GGCI:</t>
    </r>
    <r>
      <rPr>
        <sz val="10"/>
        <color theme="1"/>
        <rFont val="Arial Narrow"/>
        <family val="2"/>
      </rPr>
      <t xml:space="preserve"> La acción está programada poara inciar en e mes de octubre
Nota: No se anexa evidencia</t>
    </r>
  </si>
  <si>
    <r>
      <rPr>
        <b/>
        <sz val="10"/>
        <color theme="1"/>
        <rFont val="Arial Narrow"/>
        <family val="2"/>
      </rPr>
      <t xml:space="preserve">GGCI: </t>
    </r>
    <r>
      <rPr>
        <sz val="10"/>
        <color theme="1"/>
        <rFont val="Arial Narrow"/>
        <family val="2"/>
      </rPr>
      <t>0%</t>
    </r>
  </si>
  <si>
    <r>
      <rPr>
        <b/>
        <sz val="10"/>
        <rFont val="Arial Narrow"/>
        <family val="2"/>
      </rPr>
      <t xml:space="preserve">GGF: </t>
    </r>
    <r>
      <rPr>
        <sz val="10"/>
        <rFont val="Arial Narrow"/>
        <family val="2"/>
      </rPr>
      <t>Se realizan mesas de trabajo periodicas con las DT para identificar posibles causales de negación del PAC y cada uno de los indicadores INPANUT
Link de evidencias: https://drive.google.com/drive/u/0/folders/1GW-d4r9FnrtLxdun49t-cUZJBoYmu7L_</t>
    </r>
  </si>
  <si>
    <r>
      <rPr>
        <b/>
        <sz val="10"/>
        <rFont val="Arial Narrow"/>
        <family val="2"/>
      </rPr>
      <t xml:space="preserve">GGF: </t>
    </r>
    <r>
      <rPr>
        <sz val="10"/>
        <rFont val="Arial Narrow"/>
        <family val="2"/>
      </rPr>
      <t>66,66%</t>
    </r>
  </si>
  <si>
    <r>
      <rPr>
        <b/>
        <sz val="10"/>
        <rFont val="Arial Narrow"/>
        <family val="2"/>
      </rPr>
      <t>GGF:</t>
    </r>
    <r>
      <rPr>
        <sz val="10"/>
        <rFont val="Arial Narrow"/>
        <family val="2"/>
      </rPr>
      <t xml:space="preserve"> Para la fecha de corte se remitió vía correo electrónico y memorandos a las Direcciones Territoriales y Nivel Central el cronograma anual contable donde adicionalmente se establecieron los lineamientos para los cierres contables mensuales
Link evidencias: https://drive.google.com/drive/u/0/folders/1jh9CdEfpr3O4hPjGomknatm97fKa61BX</t>
    </r>
  </si>
  <si>
    <r>
      <rPr>
        <b/>
        <sz val="10"/>
        <rFont val="Arial Narrow"/>
        <family val="2"/>
      </rPr>
      <t>GGF:</t>
    </r>
    <r>
      <rPr>
        <sz val="10"/>
        <rFont val="Arial Narrow"/>
        <family val="2"/>
      </rPr>
      <t xml:space="preserve"> Para la fecha de corte se realizó segumiento de la informacion contable a través del Plan de Control Interno contable, donde se evalúa el cumplimiento en la entrega de información contable, se verfica la calidad de la misma y los procesos de depuración con corte al mes de mayo 2023, de acuerdo a los plazos del cronograma contable. En el mes de mayo se realizaron mesas de trabajo con las DT y NC para socialización. Para el mes de julio se realizó un comite de sostenibilidad donde se aprobaron procesos de depuración de saldos de las DTs.
 Link evidencias: https://drive.google.com/drive/u/0/folders/1xjsaD9s1JEyMwCCLIBkHYx2G03M_zUP5</t>
    </r>
  </si>
  <si>
    <r>
      <rPr>
        <b/>
        <sz val="10"/>
        <rFont val="Arial Narrow"/>
        <family val="2"/>
      </rPr>
      <t>GGF:</t>
    </r>
    <r>
      <rPr>
        <sz val="10"/>
        <rFont val="Arial Narrow"/>
        <family val="2"/>
      </rPr>
      <t xml:space="preserve"> En el mes de mayo de 2023 se realizaron mesas de trabajo con las Direcciones Territoriales y Nivel Central donde se realizó la presentación de Estados Financieros con corte a marzo 2023, y se realizaron observaciones y se dieron lineamientos contables.
Link evidencias: https://drive.google.com/drive/u/0/folders/1xmjI4yhRzlcCYOlZ5VybProVxyL-bGdB</t>
    </r>
  </si>
  <si>
    <r>
      <rPr>
        <b/>
        <sz val="10"/>
        <rFont val="Arial Narrow"/>
        <family val="2"/>
      </rPr>
      <t xml:space="preserve">GGF: </t>
    </r>
    <r>
      <rPr>
        <sz val="10"/>
        <rFont val="Arial Narrow"/>
        <family val="2"/>
      </rPr>
      <t>33%</t>
    </r>
  </si>
  <si>
    <r>
      <rPr>
        <b/>
        <sz val="10"/>
        <rFont val="Arial Narrow"/>
        <family val="2"/>
      </rPr>
      <t xml:space="preserve">GGF: </t>
    </r>
    <r>
      <rPr>
        <sz val="10"/>
        <rFont val="Arial Narrow"/>
        <family val="2"/>
      </rPr>
      <t>27%</t>
    </r>
  </si>
  <si>
    <r>
      <rPr>
        <b/>
        <sz val="10"/>
        <rFont val="Arial Narrow"/>
        <family val="2"/>
      </rPr>
      <t xml:space="preserve">GGF: </t>
    </r>
    <r>
      <rPr>
        <sz val="10"/>
        <rFont val="Arial Narrow"/>
        <family val="2"/>
      </rPr>
      <t>7%</t>
    </r>
  </si>
  <si>
    <r>
      <rPr>
        <b/>
        <sz val="10"/>
        <rFont val="Arial Narrow"/>
        <family val="2"/>
      </rPr>
      <t>GGF: 31/</t>
    </r>
    <r>
      <rPr>
        <sz val="10"/>
        <rFont val="Arial Narrow"/>
        <family val="2"/>
      </rPr>
      <t xml:space="preserve">07/2023
</t>
    </r>
  </si>
  <si>
    <r>
      <rPr>
        <b/>
        <sz val="10"/>
        <rFont val="Arial Narrow"/>
        <family val="2"/>
      </rPr>
      <t>GGF:</t>
    </r>
    <r>
      <rPr>
        <sz val="10"/>
        <rFont val="Arial Narrow"/>
        <family val="2"/>
      </rPr>
      <t xml:space="preserve"> Para el presente reporte se eleva solicitud a presupusto, contabilidad, tesorería, con el fin de contar con la posible y si se requiere actualizaciòn de Normograma del Proceso de Gestión de Recursos Financieros, para lo cual a la fecha de corte no se requiere actualizar, toda vez que no hay normas generadas para este periodo. </t>
    </r>
  </si>
  <si>
    <t>GGF: 25%</t>
  </si>
  <si>
    <r>
      <rPr>
        <b/>
        <sz val="10"/>
        <rFont val="Arial Narrow"/>
        <family val="2"/>
      </rPr>
      <t xml:space="preserve">GGF: </t>
    </r>
    <r>
      <rPr>
        <sz val="10"/>
        <rFont val="Arial Narrow"/>
        <family val="2"/>
      </rPr>
      <t>15/08/2023</t>
    </r>
    <r>
      <rPr>
        <b/>
        <sz val="10"/>
        <rFont val="Arial Narrow"/>
        <family val="2"/>
      </rPr>
      <t xml:space="preserve">
DTCA: </t>
    </r>
    <r>
      <rPr>
        <sz val="10"/>
        <rFont val="Arial Narrow"/>
        <family val="2"/>
      </rPr>
      <t>31/07/2023</t>
    </r>
    <r>
      <rPr>
        <b/>
        <sz val="10"/>
        <rFont val="Arial Narrow"/>
        <family val="2"/>
      </rPr>
      <t xml:space="preserve">
DTPA: </t>
    </r>
    <r>
      <rPr>
        <sz val="10"/>
        <rFont val="Arial Narrow"/>
        <family val="2"/>
      </rPr>
      <t>07/08/2023</t>
    </r>
    <r>
      <rPr>
        <b/>
        <sz val="10"/>
        <rFont val="Arial Narrow"/>
        <family val="2"/>
      </rPr>
      <t xml:space="preserve">
DTAN:</t>
    </r>
    <r>
      <rPr>
        <sz val="10"/>
        <rFont val="Arial Narrow"/>
        <family val="2"/>
      </rPr>
      <t xml:space="preserve"> 03/08/2023</t>
    </r>
    <r>
      <rPr>
        <b/>
        <sz val="10"/>
        <rFont val="Arial Narrow"/>
        <family val="2"/>
      </rPr>
      <t xml:space="preserve">
DTOR: </t>
    </r>
    <r>
      <rPr>
        <sz val="10"/>
        <rFont val="Arial Narrow"/>
        <family val="2"/>
      </rPr>
      <t>31/07/2023</t>
    </r>
    <r>
      <rPr>
        <b/>
        <sz val="10"/>
        <rFont val="Arial Narrow"/>
        <family val="2"/>
      </rPr>
      <t xml:space="preserve">
DTAO: </t>
    </r>
    <r>
      <rPr>
        <sz val="10"/>
        <rFont val="Arial Narrow"/>
        <family val="2"/>
      </rPr>
      <t>31/07/2023</t>
    </r>
    <r>
      <rPr>
        <b/>
        <sz val="10"/>
        <rFont val="Arial Narrow"/>
        <family val="2"/>
      </rPr>
      <t xml:space="preserve">
DTAM:</t>
    </r>
    <r>
      <rPr>
        <sz val="10"/>
        <rFont val="Arial Narrow"/>
        <family val="2"/>
      </rPr>
      <t xml:space="preserve"> 09/08/2023</t>
    </r>
  </si>
  <si>
    <r>
      <rPr>
        <b/>
        <sz val="10"/>
        <rFont val="Arial Narrow"/>
        <family val="2"/>
      </rPr>
      <t xml:space="preserve">GGF: </t>
    </r>
    <r>
      <rPr>
        <sz val="10"/>
        <rFont val="Arial Narrow"/>
        <family val="2"/>
      </rPr>
      <t>Durante la vigencia se identifica los registros presupuestales que presenta saldos que superan la vigencia. El proceso de liberación se realiza en el último trimerstre del año de acuerdo con la solicitud cada uno de los supervisores.</t>
    </r>
    <r>
      <rPr>
        <b/>
        <sz val="10"/>
        <rFont val="Arial Narrow"/>
        <family val="2"/>
      </rPr>
      <t xml:space="preserve">
DTCA: </t>
    </r>
    <r>
      <rPr>
        <sz val="10"/>
        <rFont val="Arial Narrow"/>
        <family val="2"/>
      </rPr>
      <t xml:space="preserve">Desde la Direccion Territorial se hace monitoreo de la emision de los compromisos presupuestales en el segundo cuatrimestre, cumpliendo con la afectacion de rubro  y el plan de pagos de acuerdo  al plazo del contrato, mediante verificacion del presupuesto aprobado PAA 2023. Se adjuntan en la carpeta compartida por el GGF, riesgos de gestión los listados de los registros presupuestales de los meses de mayo, junio y julio de 2023
</t>
    </r>
    <r>
      <rPr>
        <b/>
        <sz val="10"/>
        <rFont val="Arial Narrow"/>
        <family val="2"/>
      </rPr>
      <t xml:space="preserve">DTPA: </t>
    </r>
    <r>
      <rPr>
        <sz val="10"/>
        <rFont val="Arial Narrow"/>
        <family val="2"/>
      </rPr>
      <t xml:space="preserve">Para el segundo reporte a riesgos, se adjunta los Listados de registro presupuestal del año 2023. Evidencia: ANEXO 1_LISTADO COMPROMISOS FONAM, ANEXO 2_LISTADO COMPROMISOS NACION
Link evidencias: https://drive.google.com/drive/u/0/folders/1GIvbKtYuElC1AUQFt8M1xXF7Q4fplZGi
</t>
    </r>
    <r>
      <rPr>
        <b/>
        <sz val="10"/>
        <rFont val="Arial Narrow"/>
        <family val="2"/>
      </rPr>
      <t xml:space="preserve">DTAN: </t>
    </r>
    <r>
      <rPr>
        <sz val="10"/>
        <rFont val="Arial Narrow"/>
        <family val="2"/>
      </rPr>
      <t xml:space="preserve">Para el segundo reporte a riesgos del año 2023, se adjunta los lisitados de registros presupuestales de la vigencia del reporte a riesgos correspondientes s FONAN Y GN. Se adjunta 2 archivos en exel con los registros presupeusales de FONAN Y Gobierno Nacional. Se adjuntan las actas modificatorias 004 y 108 de 2023.  Se adjunta enlace al drive donde reposan la evidencias: https://drive.google.com/drive/folders/18ElFEQNvp23CarWvc316ioe5Uzym2Ha1?usp=sharing </t>
    </r>
    <r>
      <rPr>
        <b/>
        <sz val="10"/>
        <rFont val="Arial Narrow"/>
        <family val="2"/>
      </rPr>
      <t xml:space="preserve">
DTOR:</t>
    </r>
    <r>
      <rPr>
        <sz val="10"/>
        <rFont val="Arial Narrow"/>
        <family val="2"/>
      </rPr>
      <t xml:space="preserve"> A la fecha del reporte no se han presentado casos de contratos que excedan la vigencia 2023   Anexo 1. Rp a corte de 31 julio 2023  Evidencia reposa e el link: https://drive.google.com/drive/folders/1l5CO8bJYCNOQ01zs_hqeIlFhjLKhZ9SN</t>
    </r>
    <r>
      <rPr>
        <b/>
        <sz val="10"/>
        <rFont val="Arial Narrow"/>
        <family val="2"/>
      </rPr>
      <t xml:space="preserve">
DTAO: </t>
    </r>
    <r>
      <rPr>
        <sz val="10"/>
        <rFont val="Arial Narrow"/>
        <family val="2"/>
      </rPr>
      <t xml:space="preserve">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 LISTADO COMPROMISOS A 30 junio  2023 NACIÓN y LISTADO COMPROMISOS A 30 junio  2023 FONAM </t>
    </r>
    <r>
      <rPr>
        <b/>
        <sz val="10"/>
        <rFont val="Arial Narrow"/>
        <family val="2"/>
      </rPr>
      <t xml:space="preserve">
DTAM</t>
    </r>
    <r>
      <rPr>
        <sz val="10"/>
        <rFont val="Arial Narrow"/>
        <family val="2"/>
      </rPr>
      <t>: Revisión mensual a través del informe de ejecución presupuestal
Listado Registros Presupuestales  a 31/07/2023
Link evidencias: https://drive.google.com/drive/folders/16ZSh1RjBRJFCaHHgOx5B7_-gFquNQmWp?usp=drive_link</t>
    </r>
  </si>
  <si>
    <r>
      <rPr>
        <b/>
        <sz val="10"/>
        <rFont val="Arial Narrow"/>
        <family val="2"/>
      </rPr>
      <t>GGF:</t>
    </r>
    <r>
      <rPr>
        <sz val="10"/>
        <rFont val="Arial Narrow"/>
        <family val="2"/>
      </rPr>
      <t xml:space="preserve"> 33,33%</t>
    </r>
    <r>
      <rPr>
        <b/>
        <sz val="10"/>
        <rFont val="Arial Narrow"/>
        <family val="2"/>
      </rPr>
      <t xml:space="preserve">
DTCA: </t>
    </r>
    <r>
      <rPr>
        <sz val="10"/>
        <rFont val="Arial Narrow"/>
        <family val="2"/>
      </rPr>
      <t>33,3%</t>
    </r>
    <r>
      <rPr>
        <b/>
        <sz val="10"/>
        <rFont val="Arial Narrow"/>
        <family val="2"/>
      </rPr>
      <t xml:space="preserve">
DTPA:</t>
    </r>
    <r>
      <rPr>
        <sz val="10"/>
        <rFont val="Arial Narrow"/>
        <family val="2"/>
      </rPr>
      <t xml:space="preserve">33,3% </t>
    </r>
    <r>
      <rPr>
        <b/>
        <sz val="10"/>
        <rFont val="Arial Narrow"/>
        <family val="2"/>
      </rPr>
      <t xml:space="preserve">
DTAN: </t>
    </r>
    <r>
      <rPr>
        <sz val="10"/>
        <rFont val="Arial Narrow"/>
        <family val="2"/>
      </rPr>
      <t>33,3%</t>
    </r>
    <r>
      <rPr>
        <b/>
        <sz val="10"/>
        <rFont val="Arial Narrow"/>
        <family val="2"/>
      </rPr>
      <t xml:space="preserve">
DTOR: </t>
    </r>
    <r>
      <rPr>
        <sz val="10"/>
        <rFont val="Arial Narrow"/>
        <family val="2"/>
      </rPr>
      <t xml:space="preserve">33.3%
</t>
    </r>
    <r>
      <rPr>
        <b/>
        <sz val="10"/>
        <rFont val="Arial Narrow"/>
        <family val="2"/>
      </rPr>
      <t xml:space="preserve">DTAO: </t>
    </r>
    <r>
      <rPr>
        <sz val="10"/>
        <rFont val="Arial Narrow"/>
        <family val="2"/>
      </rPr>
      <t xml:space="preserve"> 33.3%</t>
    </r>
    <r>
      <rPr>
        <b/>
        <sz val="10"/>
        <rFont val="Arial Narrow"/>
        <family val="2"/>
      </rPr>
      <t xml:space="preserve">
</t>
    </r>
    <r>
      <rPr>
        <b/>
        <sz val="10"/>
        <color theme="1"/>
        <rFont val="Arial Narrow"/>
        <family val="2"/>
      </rPr>
      <t xml:space="preserve">DTAM: </t>
    </r>
    <r>
      <rPr>
        <sz val="10"/>
        <color theme="1"/>
        <rFont val="Arial Narrow"/>
        <family val="2"/>
      </rPr>
      <t>33,3%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</si>
  <si>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t>
    </r>
  </si>
  <si>
    <t xml:space="preserve">GGF: Al 31 de julio de 2023, el proceso de gestión financiera asistió a  la Capacitación requerida por SIIF donde se relaciona a las etapas de la cadena presupuestal.  </t>
  </si>
  <si>
    <r>
      <rPr>
        <b/>
        <sz val="10"/>
        <rFont val="Arial Narrow"/>
        <family val="2"/>
      </rPr>
      <t xml:space="preserve">GGF: </t>
    </r>
    <r>
      <rPr>
        <sz val="10"/>
        <rFont val="Arial Narrow"/>
        <family val="2"/>
      </rPr>
      <t>16/08/2023</t>
    </r>
    <r>
      <rPr>
        <b/>
        <sz val="10"/>
        <rFont val="Arial Narrow"/>
        <family val="2"/>
      </rPr>
      <t xml:space="preserve">
DTCA:</t>
    </r>
    <r>
      <rPr>
        <sz val="10"/>
        <rFont val="Arial Narrow"/>
        <family val="2"/>
      </rPr>
      <t xml:space="preserve"> 15/08/2023</t>
    </r>
    <r>
      <rPr>
        <b/>
        <sz val="10"/>
        <rFont val="Arial Narrow"/>
        <family val="2"/>
      </rPr>
      <t xml:space="preserve">
DTPA: </t>
    </r>
    <r>
      <rPr>
        <sz val="10"/>
        <rFont val="Arial Narrow"/>
        <family val="2"/>
      </rPr>
      <t>08/08/2023</t>
    </r>
    <r>
      <rPr>
        <b/>
        <sz val="10"/>
        <rFont val="Arial Narrow"/>
        <family val="2"/>
      </rPr>
      <t xml:space="preserve">
DTAN:</t>
    </r>
    <r>
      <rPr>
        <sz val="10"/>
        <rFont val="Arial Narrow"/>
        <family val="2"/>
      </rPr>
      <t xml:space="preserve"> 08/08/2023</t>
    </r>
    <r>
      <rPr>
        <b/>
        <sz val="10"/>
        <rFont val="Arial Narrow"/>
        <family val="2"/>
      </rPr>
      <t xml:space="preserve">
DTOR: </t>
    </r>
    <r>
      <rPr>
        <sz val="10"/>
        <rFont val="Arial Narrow"/>
        <family val="2"/>
      </rPr>
      <t>31/07/2023</t>
    </r>
    <r>
      <rPr>
        <b/>
        <sz val="10"/>
        <rFont val="Arial Narrow"/>
        <family val="2"/>
      </rPr>
      <t xml:space="preserve">
DTAO:</t>
    </r>
    <r>
      <rPr>
        <sz val="10"/>
        <rFont val="Arial Narrow"/>
        <family val="2"/>
      </rPr>
      <t xml:space="preserve"> 31/07/2023</t>
    </r>
    <r>
      <rPr>
        <b/>
        <sz val="10"/>
        <rFont val="Arial Narrow"/>
        <family val="2"/>
      </rPr>
      <t xml:space="preserve">
DTAM:</t>
    </r>
    <r>
      <rPr>
        <sz val="10"/>
        <rFont val="Arial Narrow"/>
        <family val="2"/>
      </rPr>
      <t xml:space="preserve"> 08/08/2023</t>
    </r>
  </si>
  <si>
    <r>
      <rPr>
        <b/>
        <sz val="10"/>
        <rFont val="Arial Narrow"/>
        <family val="2"/>
      </rPr>
      <t xml:space="preserve">GGF: </t>
    </r>
    <r>
      <rPr>
        <sz val="10"/>
        <rFont val="Arial Narrow"/>
        <family val="2"/>
      </rPr>
      <t xml:space="preserve">Se registra en Drive de liquidaciones información correspondiente a tramites de pago, deducciones, retenciones y descuentos, se adjunta DRIVE de evidencia                                                                                                        
Se registra todos los datos en el drive para control de la informacion, trazabilidad de aplicacion y cronologia de tramite.
</t>
    </r>
    <r>
      <rPr>
        <b/>
        <sz val="10"/>
        <rFont val="Arial Narrow"/>
        <family val="2"/>
      </rPr>
      <t>DTCA</t>
    </r>
    <r>
      <rPr>
        <b/>
        <sz val="10"/>
        <color theme="1"/>
        <rFont val="Arial Narrow"/>
        <family val="2"/>
      </rPr>
      <t xml:space="preserve">: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mayo, junio y julio. ANEXOS:  1.BASE DE DATOS DESCUENTOS RETENCION - MAYO 2023.-  2. BASE DE DATOS DESCUENTOS RETENCION - DRIVE JUNIO.-  3. BASE DE DATOS DESCUENTOS RETENCION - DRIVE JULIO. 
</t>
    </r>
    <r>
      <rPr>
        <b/>
        <sz val="10"/>
        <rFont val="Arial Narrow"/>
        <family val="2"/>
      </rPr>
      <t xml:space="preserve">DTPA: </t>
    </r>
    <r>
      <rPr>
        <sz val="10"/>
        <rFont val="Arial Narrow"/>
        <family val="2"/>
      </rPr>
      <t xml:space="preserve">Se realizó registro de matriz drive con la información de liquidación de impuestos y registro de deducciones. Evidencias:Anexo 1_Liquidacion_deducciones_ABRIL_2023, Anexo 2_Liquidacion_deducciones_MAYO_2023,Anexo 3_Liquidacion_deducciones_JUNIO_2023 
Evidencias reportan en el Link evidencias: https://drive.google.com/drive/u/0/folders/1GIvbKtYuElC1AUQFt8M1xXF7Q4fplZGi
</t>
    </r>
    <r>
      <rPr>
        <b/>
        <sz val="10"/>
        <rFont val="Arial Narrow"/>
        <family val="2"/>
      </rPr>
      <t xml:space="preserve">DTAN: </t>
    </r>
    <r>
      <rPr>
        <sz val="10"/>
        <rFont val="Arial Narrow"/>
        <family val="2"/>
      </rPr>
      <t>Adjunto envío matriz de descuentos de los pagos realizados durante los meses de mayo, Junio y Julio con el registro de deducciones aplicadas liquidacion de impuestos  a los contratistas y proveedores de la DTAN. Anexos: 1. BASE DE DATOS DESCUENTOS RETENCION - DRIVE MAYO.- 2. BASE DE DATOS DESCUENTOS RETENCION - DRIVE JUNIO.- 3. BASE DE DATOS DESCUENTOS RETENCION - DRIVE JULIO. Evidencias reportan en link: https://drive.google.com/drive/folders/1Tom2TSvm9Th_DlM3Ui2tYRu_O_Js5_mf?usp=sharing</t>
    </r>
    <r>
      <rPr>
        <b/>
        <sz val="10"/>
        <rFont val="Arial Narrow"/>
        <family val="2"/>
      </rPr>
      <t xml:space="preserve">
DTOR: </t>
    </r>
    <r>
      <rPr>
        <sz val="10"/>
        <rFont val="Arial Narrow"/>
        <family val="2"/>
      </rPr>
      <t>Se diligencia de manera mensual la base de Datos cargada en el DRIVE para liquidar las deduciones de Retenciones a contratistas y proveedores, la cual es consultada por el área de tesoreria al momento de lanzar los pagos. Anexo: Liquidación impuestos y deduciones a julio 2023 Evidencias reportan en link: https://drive.google.com/drive/u/0/folders/1glFe59AU9KjjEh4QIy7YyifAhFanSDSE</t>
    </r>
    <r>
      <rPr>
        <b/>
        <sz val="10"/>
        <rFont val="Arial Narrow"/>
        <family val="2"/>
      </rPr>
      <t xml:space="preserve">
DTAO:</t>
    </r>
    <r>
      <rPr>
        <sz val="10"/>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Liquidación impuestos y deduciones a julio 2023 Evidencias reportan en link: https://drive.google.com/drive/u/0/folders/1gId_7pPwJOeTgCri6Bb6dUN11NJGXYIa
Evidencias: Base de datos DRIVE Liquidación de Impuestos a 31 de julio de 2023
</t>
    </r>
    <r>
      <rPr>
        <b/>
        <sz val="10"/>
        <rFont val="Arial Narrow"/>
        <family val="2"/>
      </rPr>
      <t xml:space="preserve">DTAM: </t>
    </r>
    <r>
      <rPr>
        <sz val="10"/>
        <rFont val="Arial Narrow"/>
        <family val="2"/>
      </rPr>
      <t>Se realiza registro matriz drive con la información de liquidación de impuestos y registro de deducciones. Evidencias:
23 03 31 TABLA LIQUIDACIÓN CONTRATISTAS 2023
23 03 31 TABLA LIQUIDACIÓN PROVEEDORES 2023
Evidencias reportan en link: https://drive.google.com/drive/u/0/folders/1Tp-iTNPeQdJ3OdgR3MFqA5u7L9Ku6oXP</t>
    </r>
  </si>
  <si>
    <r>
      <rPr>
        <b/>
        <sz val="10"/>
        <rFont val="Arial Narrow"/>
        <family val="2"/>
      </rPr>
      <t>GGF:</t>
    </r>
    <r>
      <rPr>
        <sz val="10"/>
        <rFont val="Arial Narrow"/>
        <family val="2"/>
      </rPr>
      <t xml:space="preserve"> 33,3% </t>
    </r>
    <r>
      <rPr>
        <b/>
        <sz val="10"/>
        <rFont val="Arial Narrow"/>
        <family val="2"/>
      </rPr>
      <t xml:space="preserve">
DTCA:</t>
    </r>
    <r>
      <rPr>
        <sz val="10"/>
        <rFont val="Arial Narrow"/>
        <family val="2"/>
      </rPr>
      <t xml:space="preserve"> 33,3%</t>
    </r>
    <r>
      <rPr>
        <b/>
        <sz val="10"/>
        <rFont val="Arial Narrow"/>
        <family val="2"/>
      </rPr>
      <t xml:space="preserve">
DTPA: </t>
    </r>
    <r>
      <rPr>
        <sz val="10"/>
        <rFont val="Arial Narrow"/>
        <family val="2"/>
      </rPr>
      <t>33,3%</t>
    </r>
    <r>
      <rPr>
        <b/>
        <sz val="10"/>
        <rFont val="Arial Narrow"/>
        <family val="2"/>
      </rPr>
      <t xml:space="preserve">
DTAN: </t>
    </r>
    <r>
      <rPr>
        <sz val="10"/>
        <rFont val="Arial Narrow"/>
        <family val="2"/>
      </rPr>
      <t>33,3%</t>
    </r>
    <r>
      <rPr>
        <b/>
        <sz val="10"/>
        <rFont val="Arial Narrow"/>
        <family val="2"/>
      </rPr>
      <t xml:space="preserve">
DTOR:</t>
    </r>
    <r>
      <rPr>
        <sz val="10"/>
        <rFont val="Arial Narrow"/>
        <family val="2"/>
      </rPr>
      <t xml:space="preserve"> 33,33%</t>
    </r>
    <r>
      <rPr>
        <b/>
        <sz val="10"/>
        <rFont val="Arial Narrow"/>
        <family val="2"/>
      </rPr>
      <t xml:space="preserve">
DTAO:</t>
    </r>
    <r>
      <rPr>
        <sz val="10"/>
        <rFont val="Arial Narrow"/>
        <family val="2"/>
      </rPr>
      <t xml:space="preserve">  33.3% 
</t>
    </r>
    <r>
      <rPr>
        <b/>
        <sz val="10"/>
        <rFont val="Arial Narrow"/>
        <family val="2"/>
      </rPr>
      <t>DTAM</t>
    </r>
    <r>
      <rPr>
        <sz val="10"/>
        <rFont val="Arial Narrow"/>
        <family val="2"/>
      </rPr>
      <t>: 33.3%</t>
    </r>
  </si>
  <si>
    <r>
      <rPr>
        <b/>
        <sz val="10"/>
        <color theme="1"/>
        <rFont val="Arial Narrow"/>
        <family val="2"/>
      </rPr>
      <t xml:space="preserve">GGF: </t>
    </r>
    <r>
      <rPr>
        <sz val="10"/>
        <color theme="1"/>
        <rFont val="Arial Narrow"/>
        <family val="2"/>
      </rPr>
      <t xml:space="preserve">Se generan los informes de seguimiento a la delegación, el cual reporta al detalle la gestión realizada desde las DTS y el NC de acuerdo a la competencia y demas temas tributarios de relevancia y conocimiento al interior de la entidad
Se reporta (INFORME DE SEGUIMIENTO ABRIL, INFORME DE SEGUIMIENTO MAYO, INFORME DE SEGUIMIENTO JUNIO y SEGUIMIENTO JULIO)
</t>
    </r>
  </si>
  <si>
    <r>
      <rPr>
        <b/>
        <sz val="10"/>
        <color theme="1"/>
        <rFont val="Arial Narrow"/>
        <family val="2"/>
      </rPr>
      <t>GGF</t>
    </r>
    <r>
      <rPr>
        <sz val="10"/>
        <color theme="1"/>
        <rFont val="Arial Narrow"/>
        <family val="2"/>
      </rPr>
      <t>: 35%</t>
    </r>
  </si>
  <si>
    <r>
      <rPr>
        <b/>
        <sz val="10"/>
        <rFont val="Arial Narrow"/>
        <family val="2"/>
      </rPr>
      <t>GGF:</t>
    </r>
    <r>
      <rPr>
        <sz val="10"/>
        <rFont val="Arial Narrow"/>
        <family val="2"/>
      </rPr>
      <t xml:space="preserve"> 31/07/2023</t>
    </r>
  </si>
  <si>
    <r>
      <rPr>
        <b/>
        <sz val="10"/>
        <color theme="1"/>
        <rFont val="Arial Narrow"/>
        <family val="2"/>
      </rPr>
      <t xml:space="preserve">GGF: </t>
    </r>
    <r>
      <rPr>
        <sz val="10"/>
        <color theme="1"/>
        <rFont val="Arial Narrow"/>
        <family val="2"/>
      </rPr>
      <t xml:space="preserve">Para el periodo comprendido entre abril 01 y julio 31 de 2023, se recibieron 56 certificados correspondientes a recaudo de Fonam - de ingreso de las ares protegidas, los cuales se verificaron y se imputarosn los ingresos en SIIF, de las 5 territoriales en lkas cuales hay ecoturismo,                                                                                                                                           
 Evidencia: 
Se anexo la carpoera con los 56 certificados (EVIDENCIA DE RIESGOS)               
Link evidencias: https://drive.google.com/drive/u/0/folders/1KBAW5ZWRmj3rHlcbdQy9oaQAco4ki-kW        </t>
    </r>
    <r>
      <rPr>
        <sz val="10"/>
        <color rgb="FFFF0000"/>
        <rFont val="Arial Narrow"/>
        <family val="2"/>
      </rPr>
      <t xml:space="preserve">                         </t>
    </r>
    <r>
      <rPr>
        <sz val="10"/>
        <color theme="1"/>
        <rFont val="Arial Narrow"/>
        <family val="2"/>
      </rPr>
      <t xml:space="preserve">                                                                                                                                                                                                   </t>
    </r>
  </si>
  <si>
    <r>
      <rPr>
        <b/>
        <sz val="10"/>
        <rFont val="Arial Narrow"/>
        <family val="2"/>
      </rPr>
      <t xml:space="preserve">GGF:  </t>
    </r>
    <r>
      <rPr>
        <sz val="10"/>
        <rFont val="Arial Narrow"/>
        <family val="2"/>
      </rPr>
      <t>15/08/2023</t>
    </r>
  </si>
  <si>
    <r>
      <rPr>
        <b/>
        <sz val="10"/>
        <rFont val="Arial Narrow"/>
        <family val="2"/>
      </rPr>
      <t xml:space="preserve">GGF: </t>
    </r>
    <r>
      <rPr>
        <sz val="10"/>
        <rFont val="Arial Narrow"/>
        <family val="2"/>
      </rPr>
      <t>Se remite acta mensual con las observaciones al seguimiento realizado.</t>
    </r>
  </si>
  <si>
    <r>
      <rPr>
        <b/>
        <sz val="10"/>
        <rFont val="Arial Narrow"/>
        <family val="2"/>
      </rPr>
      <t xml:space="preserve">GGF: </t>
    </r>
    <r>
      <rPr>
        <sz val="10"/>
        <rFont val="Arial Narrow"/>
        <family val="2"/>
      </rPr>
      <t>25%</t>
    </r>
  </si>
  <si>
    <r>
      <rPr>
        <b/>
        <sz val="10"/>
        <color theme="1"/>
        <rFont val="Arial Narrow"/>
        <family val="2"/>
      </rPr>
      <t xml:space="preserve">GGCI: </t>
    </r>
    <r>
      <rPr>
        <sz val="10"/>
        <color theme="1"/>
        <rFont val="Arial Narrow"/>
        <family val="2"/>
      </rPr>
      <t>11/08/2023</t>
    </r>
  </si>
  <si>
    <r>
      <rPr>
        <b/>
        <sz val="10"/>
        <color theme="1"/>
        <rFont val="Arial Narrow"/>
        <family val="2"/>
      </rPr>
      <t>GGCI:</t>
    </r>
    <r>
      <rPr>
        <sz val="10"/>
        <color theme="1"/>
        <rFont val="Arial Narrow"/>
        <family val="2"/>
      </rPr>
      <t xml:space="preserve"> 30%</t>
    </r>
  </si>
  <si>
    <r>
      <rPr>
        <b/>
        <sz val="10"/>
        <color theme="1"/>
        <rFont val="Arial Narrow"/>
        <family val="2"/>
      </rPr>
      <t xml:space="preserve">GGCI: </t>
    </r>
    <r>
      <rPr>
        <sz val="10"/>
        <color theme="1"/>
        <rFont val="Arial Narrow"/>
        <family val="2"/>
      </rPr>
      <t>La actividad se finalizó en el cuatrimestre anterior</t>
    </r>
  </si>
  <si>
    <r>
      <rPr>
        <b/>
        <sz val="10"/>
        <rFont val="Arial Narrow"/>
        <family val="2"/>
      </rPr>
      <t>GGCI</t>
    </r>
    <r>
      <rPr>
        <sz val="10"/>
        <rFont val="Arial Narrow"/>
        <family val="2"/>
      </rPr>
      <t>: Teniendo en cuenta las responsabilidades del personal de GGCI y GTIC se elaboraron reuniones virtuales permitiendo para este segundo cuatrimestre la construcción inicial de la propuesta del documento que contine los lineamientos de AGO, el cual contempla orientaciones sobre la manera en que todos los usuarios responsables en la producción, custodia y publicación de información geográfica de Parques Nacionales Naturales de Colombia – PNNC, deben almacenar, gestionar y administrar los recursos dentro de la plataforma de ArcGIS Online
Anexo1: 20230514_PropuestaProcedimiento_ArcGIS_Online 
https://drive.google.com/drive/folders/1RJN0pzlvfLYPs1zVGQ03A8p3A6b_Mg_S</t>
    </r>
  </si>
  <si>
    <r>
      <rPr>
        <b/>
        <sz val="10"/>
        <color theme="1"/>
        <rFont val="Arial Narrow"/>
        <family val="2"/>
      </rPr>
      <t>GGCI:</t>
    </r>
    <r>
      <rPr>
        <sz val="10"/>
        <color theme="1"/>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el cual incluye la adicion del servicio https://storage.googleapis.com/pnn_geodatabase/runap/latest.zip. Finalizando en este cuatrimestre los inventarios de servicios públicos para la entidad en la vigencia 2023</t>
    </r>
    <r>
      <rPr>
        <sz val="10"/>
        <color rgb="FFFF0000"/>
        <rFont val="Arial Narrow"/>
        <family val="2"/>
      </rPr>
      <t xml:space="preserve">
</t>
    </r>
    <r>
      <rPr>
        <b/>
        <sz val="10"/>
        <rFont val="Arial Narrow"/>
        <family val="2"/>
      </rPr>
      <t xml:space="preserve">Anexo1_20230814_Inventario_Servicios_Publicos
</t>
    </r>
    <r>
      <rPr>
        <sz val="10"/>
        <rFont val="Arial Narrow"/>
        <family val="2"/>
      </rPr>
      <t>https://drive.google.com/drive/folders/1wn3CZbUHST3F7d_BkI5plJ1mhkget-js</t>
    </r>
  </si>
  <si>
    <r>
      <rPr>
        <b/>
        <sz val="10"/>
        <color theme="1"/>
        <rFont val="Arial Narrow"/>
        <family val="2"/>
      </rPr>
      <t>GGCI</t>
    </r>
    <r>
      <rPr>
        <sz val="10"/>
        <color theme="1"/>
        <rFont val="Arial Narrow"/>
        <family val="2"/>
      </rPr>
      <t>: 40%</t>
    </r>
  </si>
  <si>
    <r>
      <rPr>
        <b/>
        <sz val="10"/>
        <color theme="1"/>
        <rFont val="Arial Narrow"/>
        <family val="2"/>
      </rPr>
      <t>GGCI:</t>
    </r>
    <r>
      <rPr>
        <sz val="10"/>
        <color theme="1"/>
        <rFont val="Arial Narrow"/>
        <family val="2"/>
      </rPr>
      <t xml:space="preserve"> 20%</t>
    </r>
  </si>
  <si>
    <r>
      <rPr>
        <b/>
        <sz val="10"/>
        <color theme="1"/>
        <rFont val="Arial Narrow"/>
        <family val="2"/>
      </rPr>
      <t xml:space="preserve">GTIC: </t>
    </r>
    <r>
      <rPr>
        <sz val="10"/>
        <color theme="1"/>
        <rFont val="Arial Narrow"/>
        <family val="2"/>
      </rPr>
      <t xml:space="preserve">Cuenta con la politica de Respaldo de Informacion, contenida en el manual de Politicas de seguridad.
</t>
    </r>
    <r>
      <rPr>
        <b/>
        <sz val="10"/>
        <color theme="1"/>
        <rFont val="Arial Narrow"/>
        <family val="2"/>
      </rPr>
      <t>Anexo:</t>
    </r>
    <r>
      <rPr>
        <sz val="10"/>
        <color theme="1"/>
        <rFont val="Arial Narrow"/>
        <family val="2"/>
      </rPr>
      <t xml:space="preserve"> Manual politicas seguridad informacion final</t>
    </r>
  </si>
  <si>
    <r>
      <rPr>
        <b/>
        <sz val="10"/>
        <color theme="1"/>
        <rFont val="Arial Narrow"/>
        <family val="2"/>
      </rPr>
      <t>GTIC</t>
    </r>
    <r>
      <rPr>
        <sz val="10"/>
        <color theme="1"/>
        <rFont val="Arial Narrow"/>
        <family val="2"/>
      </rPr>
      <t xml:space="preserve"> 33%</t>
    </r>
  </si>
  <si>
    <r>
      <t xml:space="preserve">GAU: </t>
    </r>
    <r>
      <rPr>
        <sz val="10"/>
        <rFont val="Arial Narrow"/>
        <family val="2"/>
      </rPr>
      <t>23/08/2023</t>
    </r>
  </si>
  <si>
    <r>
      <rPr>
        <b/>
        <sz val="10"/>
        <rFont val="Arial Narrow"/>
        <family val="2"/>
      </rPr>
      <t xml:space="preserve">GAU: </t>
    </r>
    <r>
      <rPr>
        <sz val="10"/>
        <rFont val="Arial Narrow"/>
        <family val="2"/>
      </rPr>
      <t>Se remite correo electrónico a las dependencias de Nivel Central y Direcciones Territoriales, que sea informado al GAU la existencia de actividades, eventos, cambios o novedades que sean de interés y que se requiere información para entregar a los ciudadanos que se comunican con la entidad mediante los diferentes canales de atención dispuestos.
Evidencia: Correo electrónico.</t>
    </r>
  </si>
  <si>
    <r>
      <rPr>
        <b/>
        <sz val="10"/>
        <rFont val="Arial Narrow"/>
        <family val="2"/>
      </rPr>
      <t xml:space="preserve">GAU: </t>
    </r>
    <r>
      <rPr>
        <sz val="10"/>
        <rFont val="Arial Narrow"/>
        <family val="2"/>
      </rPr>
      <t>Se organizó y participó de capacitación de ecoturismo junto con la Subdirección de sostenibilidad y manejo ambiental, se capacito a nivel central, direcciones territoriales y áreas protegidas.
Evidencias: Formatos de asistencias - Registro fotográfico - Presentación
https://drive.google.com/drive/u/0/folders/1RxX29KggcMlLY5-rh43EmA33q1_6IVJu
Se realizó invitación a Direcciones Territoriales para inscripción al curso de atención al cliente, brindado por el Servicio Nacional de Aprendizaje SENA y se participó del mismo.
Evidencia: Correo electrónico. (Inscripción a Curso Atención al Cliente)
https://drive.google.com/drive/u/0/folders/1-l1aCKw-Y9tCfu0KSOh6yit-9G9jW_pN</t>
    </r>
  </si>
  <si>
    <r>
      <rPr>
        <b/>
        <sz val="10"/>
        <rFont val="Arial Narrow"/>
        <family val="2"/>
      </rPr>
      <t xml:space="preserve">GAU: </t>
    </r>
    <r>
      <rPr>
        <sz val="10"/>
        <rFont val="Arial Narrow"/>
        <family val="2"/>
      </rPr>
      <t>30%</t>
    </r>
  </si>
  <si>
    <r>
      <rPr>
        <b/>
        <sz val="10"/>
        <rFont val="Arial Narrow"/>
        <family val="2"/>
      </rPr>
      <t xml:space="preserve">GAU: </t>
    </r>
    <r>
      <rPr>
        <sz val="10"/>
        <rFont val="Arial Narrow"/>
        <family val="2"/>
      </rPr>
      <t>20%</t>
    </r>
  </si>
  <si>
    <r>
      <rPr>
        <b/>
        <sz val="11"/>
        <rFont val="Arial Narrow"/>
        <family val="2"/>
      </rPr>
      <t>GPC:</t>
    </r>
    <r>
      <rPr>
        <sz val="11"/>
        <rFont val="Arial Narrow"/>
        <family val="2"/>
      </rPr>
      <t xml:space="preserve"> 18/08/2023</t>
    </r>
  </si>
  <si>
    <r>
      <rPr>
        <b/>
        <sz val="11"/>
        <rFont val="Arial Narrow"/>
        <family val="2"/>
      </rPr>
      <t>GPC</t>
    </r>
    <r>
      <rPr>
        <sz val="11"/>
        <rFont val="Arial Narrow"/>
        <family val="2"/>
      </rPr>
      <t>: En atención al Seguimiento realizado a las actividades enmarcadas en el Proceso de Gestión Documental, y adelantadas en el segundo trimestre, se informa que de acuerdo Plan de Trabajo de Archivo, donde se plasman actividades de Seguimiento a las condiciones y mantenimiento de las sedes de almacenamiento de archivos, realización de sensibilizaciones y capacitaciones en temas de archivo y el Sistema de Gestión Documental, seguimiento a los cronogramas de transferencias documentales, la organización de archivos de gestión, elaboración y actualización de los inventarios de archivos de gestión, así como la debida administración del aplicativo de gestor documental, en la creación e inclusión de documentos en los expedientes y la finalización de trámites, con un ponderado del 50% de cumplimiento.
Así mismo sea realizado el seguimiento a la gestión de documentos electrónicos a través del Sistema de Gestión Documental Orfeo, con un total de 40.724 trámites finalizados con un porcentaje del 55% de ejecución con base en lo establecido para la vigencia al mes de julio.
https://drive.google.com/drive/u/1/folders/1HtCdmcr8AsmTHHR9WAmVlZ3f7WqlO65Z
Anexo 1. Ponderado Nal- %avance-Julio-Gdtal-2023
Anexo 2. Documentos-Tramitados a Julio 2023</t>
    </r>
  </si>
  <si>
    <r>
      <rPr>
        <b/>
        <sz val="11"/>
        <rFont val="Arial Narrow"/>
        <family val="2"/>
      </rPr>
      <t>DTAN</t>
    </r>
    <r>
      <rPr>
        <sz val="11"/>
        <rFont val="Arial Narrow"/>
        <family val="2"/>
      </rPr>
      <t xml:space="preserve">: 09/08/2023
</t>
    </r>
    <r>
      <rPr>
        <b/>
        <sz val="11"/>
        <rFont val="Arial Narrow"/>
        <family val="2"/>
      </rPr>
      <t>DTOR:</t>
    </r>
    <r>
      <rPr>
        <sz val="11"/>
        <rFont val="Arial Narrow"/>
        <family val="2"/>
      </rPr>
      <t xml:space="preserve"> 09/08/2023
</t>
    </r>
    <r>
      <rPr>
        <b/>
        <sz val="11"/>
        <rFont val="Arial Narrow"/>
        <family val="2"/>
      </rPr>
      <t>DTCA:</t>
    </r>
    <r>
      <rPr>
        <sz val="11"/>
        <rFont val="Arial Narrow"/>
        <family val="2"/>
      </rPr>
      <t xml:space="preserve"> 09/08/2023
</t>
    </r>
    <r>
      <rPr>
        <b/>
        <sz val="11"/>
        <rFont val="Arial Narrow"/>
        <family val="2"/>
      </rPr>
      <t>DTAM:</t>
    </r>
    <r>
      <rPr>
        <sz val="11"/>
        <rFont val="Arial Narrow"/>
        <family val="2"/>
      </rPr>
      <t xml:space="preserve"> 09/08/2023
</t>
    </r>
    <r>
      <rPr>
        <b/>
        <sz val="11"/>
        <rFont val="Arial Narrow"/>
        <family val="2"/>
      </rPr>
      <t>DTAO:</t>
    </r>
    <r>
      <rPr>
        <sz val="11"/>
        <rFont val="Arial Narrow"/>
        <family val="2"/>
      </rPr>
      <t xml:space="preserve"> 10/08/2023
</t>
    </r>
    <r>
      <rPr>
        <b/>
        <sz val="11"/>
        <rFont val="Arial Narrow"/>
        <family val="2"/>
      </rPr>
      <t>DTPA:</t>
    </r>
    <r>
      <rPr>
        <sz val="11"/>
        <rFont val="Arial Narrow"/>
        <family val="2"/>
      </rPr>
      <t xml:space="preserve"> 09/08/2023</t>
    </r>
  </si>
  <si>
    <r>
      <rPr>
        <b/>
        <sz val="11"/>
        <rFont val="Arial Narrow"/>
        <family val="2"/>
      </rPr>
      <t>DTAN</t>
    </r>
    <r>
      <rPr>
        <sz val="11"/>
        <rFont val="Arial Narrow"/>
        <family val="2"/>
      </rPr>
      <t xml:space="preserve">: Se envia el avance al nivel central a la oficicina de proceos corporativos correspondiente al segundo cuatrimestre de 2023.  Se adjunta como evidencia el correo y los anexos que demuestran el avance   ejecutado  a la fecha del reprote a riesgos. Anexos: Envió avance  plan de trabajo 2 cuatrimestre 2023.
https://drive.google.com/drive/u/0/folders/1Xv8y3uex1Yq8pnX94GGCx8ZgiGlXx5Wz
</t>
    </r>
    <r>
      <rPr>
        <b/>
        <sz val="11"/>
        <rFont val="Arial Narrow"/>
        <family val="2"/>
      </rPr>
      <t>DTOR:</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anexo_1_Informe_segu_impl_SGD_mar; 
Anexo_1.1_sensibilizaciones; 
Anexo_1.2_organizacion_HL; 
Anexo_1.3_inv_doc_gestión; 
Anexo_1.4_inventario_doc_central; 
Anexo_1.5_expedientes_virtuales
https://drive.google.com/drive/u/0/folders/1Ow3HZvBhfJdjwsrxmNuUTRve8ib0Yfqi
</t>
    </r>
    <r>
      <rPr>
        <b/>
        <sz val="11"/>
        <rFont val="Arial Narrow"/>
        <family val="2"/>
      </rPr>
      <t>DTCA:</t>
    </r>
    <r>
      <rPr>
        <sz val="11"/>
        <rFont val="Arial Narrow"/>
        <family val="2"/>
      </rPr>
      <t xml:space="preserve"> Mediante los compromisos la DTCA envio el segundo avance del plan de trabajo de gestión documental al grupo de proceso corporativo el dia 12 jul 2023, 17:33 atraves de correo electronico adjuntando las evidencias de cada actividda desarrollada, adjunto evidencia de envio, las mismas se encuentran en el drive de evidencias de corrupción.
https://drive.google.com/drive/u/0/folders/1A-nQsQ-1iLmekZUYtCz6Z3L3m1qZ_6ma
</t>
    </r>
    <r>
      <rPr>
        <b/>
        <sz val="11"/>
        <rFont val="Arial Narrow"/>
        <family val="2"/>
      </rPr>
      <t>DTAM:</t>
    </r>
    <r>
      <rPr>
        <sz val="11"/>
        <rFont val="Arial Narrow"/>
        <family val="2"/>
      </rPr>
      <t xml:space="preserve"> Para este periodo se remite el plan de trabajo al grupo de procesos corporativos  por correo electronico  con el inventario de las historias laborales de la DTAM.
ANEXO 1 Correo envio plan de trabajo y sus respectivos soportes
ANEXO 2 Inventario historias laborales DTAM
https://drive.google.com/drive/u/0/folders/1wTekmAdV_OPNLpwg8yYyo-ODr-jyPspY
</t>
    </r>
    <r>
      <rPr>
        <b/>
        <sz val="11"/>
        <rFont val="Arial Narrow"/>
        <family val="2"/>
      </rPr>
      <t>DTAO:</t>
    </r>
    <r>
      <rPr>
        <sz val="11"/>
        <rFont val="Arial Narrow"/>
        <family val="2"/>
      </rPr>
      <t xml:space="preserve"> Una vez el grupo de procesos corporativos hace envío del Plan de Trabajo para la vigencia 2023,  mediante orfeo 20234600001513,se procede con la elaboración del cronograma de inventario de la DTAO y las AP y se establecen las actividades de administración, manejo y  conservación de archivos a desarrollar durante toda la vigencia 2023, Se verifica el cumplimiento trimestral del plan de trabajo, el cual se remite a nivel central con las respectivas evidencias.
Evidencia:  
Orfeo 20236090000083_Reporte 2 trim PT Gdtal
Avance 2 trim 2023 Plan de Trabajo Gestión Dctal DTAO
Carpeta Anexos avance plan de trabajo Dctal.
https://drive.google.com/drive/folders/138mG1lgVnNIT3SEVTUkODRUvAg5q62f9
</t>
    </r>
    <r>
      <rPr>
        <b/>
        <sz val="11"/>
        <rFont val="Arial Narrow"/>
        <family val="2"/>
      </rPr>
      <t>DTPA:</t>
    </r>
    <r>
      <rPr>
        <sz val="11"/>
        <rFont val="Arial Narrow"/>
        <family val="2"/>
      </rPr>
      <t xml:space="preserve"> 20237500016563 Se remitio plan de trabajo con el seguimiento del segundo trimestre de la vigencia adjuntado los soportes correspondientes. Evidencia: ANEXO 1_MEMORANDO - PLAN DE TRABAJO DTPA.PDF 
Link evidencia: https://drive.google.com/drive/folders/1TaJmXKCaTx6KrGzxptXon6GE4KyD6xYb</t>
    </r>
  </si>
  <si>
    <t>DTAN: X
DTOR:X
DTCA:X
DTAM:X
DTAO: X
DTPA:X</t>
  </si>
  <si>
    <t>DTAN: N/A
DTOR: N/A
DTCA: N/A
DTAM: N/A
DTAO: N/A
DTPA: N/A</t>
  </si>
  <si>
    <r>
      <rPr>
        <b/>
        <sz val="11"/>
        <rFont val="Arial Narrow"/>
        <family val="2"/>
      </rPr>
      <t>GPC:</t>
    </r>
    <r>
      <rPr>
        <sz val="11"/>
        <rFont val="Arial Narrow"/>
        <family val="2"/>
      </rPr>
      <t xml:space="preserve"> Se realizó encuesta  encuesta de conocimiento al Grupo de Procesos Corporativos con el fin de realizar seguimiento al conocimiento y apropiación sobre los lineamientos estandarizados y documentados por la Entidad relacionados con conflicto de intereses a Julio.
Anexo1: Análisis de encuesta sobre el conocimiento y apropiación sobre los lineamientos relacionados con conflicto de intereses
https://drive.google.com/drive/u/1/folders/1HtCdmcr8AsmTHHR9WAmVlZ3f7WqlO65Z</t>
    </r>
  </si>
  <si>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ANEXO No. 1 CARACTERIZACIÓN GESTIÓN CONTRACTUAl, ANEXO No. 2  MANUAL DE CONTRATACIÓN, ANEXO No. 3 GUIA DE SUPERVISIÓN E INTERVENTORIA</t>
    </r>
  </si>
  <si>
    <r>
      <rPr>
        <b/>
        <sz val="11"/>
        <rFont val="Arial Narrow"/>
        <family val="2"/>
      </rPr>
      <t xml:space="preserve">GC: </t>
    </r>
    <r>
      <rPr>
        <sz val="11"/>
        <rFont val="Arial Narrow"/>
        <family val="2"/>
      </rPr>
      <t>16/08/2023</t>
    </r>
  </si>
  <si>
    <r>
      <rPr>
        <b/>
        <sz val="11"/>
        <rFont val="Arial Narrow"/>
        <family val="2"/>
      </rPr>
      <t>GC:</t>
    </r>
    <r>
      <rPr>
        <sz val="11"/>
        <rFont val="Arial Narrow"/>
        <family val="2"/>
      </rPr>
      <t xml:space="preserve"> 16/08/2023</t>
    </r>
  </si>
  <si>
    <r>
      <rPr>
        <sz val="11"/>
        <color theme="1"/>
        <rFont val="Arial Narrow"/>
        <family val="2"/>
      </rPr>
      <t xml:space="preserve">
</t>
    </r>
    <r>
      <rPr>
        <b/>
        <sz val="11"/>
        <color theme="1"/>
        <rFont val="Arial Narrow"/>
        <family val="2"/>
      </rPr>
      <t>GTIC:</t>
    </r>
    <r>
      <rPr>
        <sz val="11"/>
        <color theme="1"/>
        <rFont val="Arial Narrow"/>
        <family val="2"/>
      </rPr>
      <t xml:space="preserve"> Cuenta con una herramienta de monitoreo constante sobre los aplicativos web institucionales. 
</t>
    </r>
    <r>
      <rPr>
        <b/>
        <sz val="11"/>
        <color theme="1"/>
        <rFont val="Arial Narrow"/>
        <family val="2"/>
      </rPr>
      <t>Ver anexo:</t>
    </r>
    <r>
      <rPr>
        <sz val="11"/>
        <color theme="1"/>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</si>
  <si>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II Encuesta conflicto intereses GTIC-2023 (respuestas)</t>
    </r>
  </si>
  <si>
    <r>
      <rPr>
        <b/>
        <sz val="11"/>
        <color theme="1"/>
        <rFont val="Arial Narrow"/>
        <family val="2"/>
      </rPr>
      <t xml:space="preserve">GTIC: </t>
    </r>
    <r>
      <rPr>
        <sz val="11"/>
        <color theme="1"/>
        <rFont val="Arial Narrow"/>
        <family val="2"/>
      </rPr>
      <t>3/08/2023</t>
    </r>
  </si>
  <si>
    <r>
      <rPr>
        <b/>
        <sz val="11"/>
        <color theme="1"/>
        <rFont val="Arial Narrow"/>
        <family val="2"/>
      </rPr>
      <t xml:space="preserve">GTIC: </t>
    </r>
    <r>
      <rPr>
        <sz val="11"/>
        <color theme="1"/>
        <rFont val="Arial Narrow"/>
        <family val="2"/>
      </rPr>
      <t>15/08/2023</t>
    </r>
  </si>
  <si>
    <r>
      <t>GAU:</t>
    </r>
    <r>
      <rPr>
        <sz val="11"/>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EVIDENCIAS:
ANEXO 1. MAYO
ANEXO 2. JUNIO 
ANEXO 3. JULIO
ANEXO 4. AGOSTO
</t>
    </r>
    <r>
      <rPr>
        <b/>
        <sz val="11"/>
        <rFont val="Arial Narrow"/>
        <family val="2"/>
      </rPr>
      <t xml:space="preserve">
DTOR:</t>
    </r>
    <r>
      <rPr>
        <sz val="11"/>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Anexo 1 Alerta_Rad20237210000482
Anexo 2 Alerta_Rad20237060002542
Anexo 3 Alerta_Rad20237060002912
Anexo4 Alerta_Rad20234600065542
Anexo 5 Alerta_Rad202370600003432
Anexo 6 Alerta_Rad20237060003462
Anexo 7 Alerta_Rad20234600074462
Anexo 8 Alerta_Rad20234600075402
Anexo 9 Alerta_Rad20237060003492
Anexo 10 Alerta_Rad20237060003452
Anexo 11 Alerta_Rad20234600077592
Anexo 12 alerta_rad20234600079192
Anexo 13 alerta_rad20237060003492
Anexo 14 alerta_rad20234600075402
Anexo  15 alerta_rad20234600077592
Anexo 16 alerta_rad20234600077442
Anexo 17 alerta_rad20237060003612
Anexo 18 alerta_rad20234600081142
</t>
    </r>
    <r>
      <rPr>
        <b/>
        <sz val="11"/>
        <rFont val="Arial Narrow"/>
        <family val="2"/>
      </rPr>
      <t xml:space="preserve">
DTAM:</t>
    </r>
    <r>
      <rPr>
        <sz val="11"/>
        <rFont val="Arial Narrow"/>
        <family val="2"/>
      </rPr>
      <t xml:space="preserve">Se generaron alertas mediante correo electrónico a las solicitudes radicadas, ASÍ: 
Anexo 1 Seguimiento respuestas PQR_s Mayo 2023
Anexo 2 Seguimiento respuestas PQR_s Mayo 2023 2
Anexo 3  Seguimiento respuestas PQR_s Julio 2023
https://drive.google.com/drive/folders/1a12YOaA0z0R2RhISxMwhPqc19P-jLV7C
</t>
    </r>
    <r>
      <rPr>
        <b/>
        <sz val="11"/>
        <rFont val="Arial Narrow"/>
        <family val="2"/>
      </rPr>
      <t>DTAN:</t>
    </r>
    <r>
      <rPr>
        <sz val="11"/>
        <rFont val="Arial Narrow"/>
        <family val="2"/>
      </rPr>
      <t xml:space="preserve"> 
En el segundo cuatrimestre la DTAN realizo seguimiento a las PQR que se encontraban en fecha de proximovencimiento y las que se encontraban mal archivadas en el sistema documental orfeo. Se adjuntan 6 archivos den PDF de los meses mayo, junio y julio de 2023 
Anexos: 
1. SEGUIMIENTO A PQR 05 DE MAYO DE 2023.- 2. Seguimiento a PQR DTAN 26 de mayo de 2023.- 3. SEGUIMIENTO A PQR  28 de junio.- 4. SEGUIMIENTO A PQR JUNIO 15 DE 2023.- 5. SEGUIMIENTO A PQR JULIO DE 2023.- 6. SEGUIMIENTO A PQR  JULIO 30_06_23 DTAN.
</t>
    </r>
    <r>
      <rPr>
        <b/>
        <sz val="11"/>
        <rFont val="Arial Narrow"/>
        <family val="2"/>
      </rPr>
      <t>DTPA</t>
    </r>
    <r>
      <rPr>
        <sz val="11"/>
        <rFont val="Arial Narrow"/>
        <family val="2"/>
      </rPr>
      <t xml:space="preserve">: Realizada la verificación de tiempos de respuesta, se remitieron alertas por correo electronico a los responsables con la finalidad de atender oportunamente lo requerido.
Evidencias: 
ANEXO 1 - ABRIL_CORREOS ALERTA - RESPUESTA Y CIERRE OPORTUNO PQRS ABRIL DTPA
ANEXO 2 - JUNIO_CORREOS ALERTA - RESPUESTA Y CIERRE OPORTUNO PQRSD JUNIO DTPA-AP
ANEXO 3 - JULIO_CORREOS ALERTA - RESPUESTA Y CIERRE OPORTUNO PQRSD JULIO DTPA-AP
EVIDENCIAS: https://drive.google.com/drive/folders/1AUtZUogV_rA--pCYHBlrlw6phm6qt6nB
</t>
    </r>
    <r>
      <rPr>
        <b/>
        <sz val="11"/>
        <rFont val="Arial Narrow"/>
        <family val="2"/>
      </rPr>
      <t>DTCA:</t>
    </r>
    <r>
      <rPr>
        <sz val="11"/>
        <rFont val="Arial Narrow"/>
        <family val="2"/>
      </rPr>
      <t xml:space="preserve"> se generaron en el período de mayo a julio, 32 alertas entre PQR's vencidas y por vencer, que para algunos casos se hicieron los seguimientos puntuales en cada dependencia o AP, que presentaron dificultad con la respuesta o el cierre de la misma. En el siguiente enlace se evidencian las 32 alertas generadas a través de correo electrónico: https://drive.google.com/file/d/1RpzxbhJe2_Oi5Lt1CDCQclnpdYC45aiH/view?usp=drive_link
</t>
    </r>
    <r>
      <rPr>
        <b/>
        <sz val="11"/>
        <rFont val="Arial Narrow"/>
        <family val="2"/>
      </rPr>
      <t>DTAO:</t>
    </r>
    <r>
      <rPr>
        <sz val="11"/>
        <rFont val="Arial Narrow"/>
        <family val="2"/>
      </rPr>
      <t xml:space="preserve"> Se envían correos dónde se genera la alerta de la PQRS para responder dentro de los plazos establecidos, se anexa información necesaria para responder según tipo de solicitud</t>
    </r>
  </si>
  <si>
    <t>DTAO: X</t>
  </si>
  <si>
    <t xml:space="preserve">GAU: X
DTOR: X
DTAM: X
DTAN: X
DTPA: X
DTCA: X
</t>
  </si>
  <si>
    <t>GAU: X
DTOR: X
DTAM: X
DTAN: X
DTPA: X
DTCA: X
DTAO: X</t>
  </si>
  <si>
    <t xml:space="preserve">GAU: De acuerdo al control se generaron las alertas a cada una de las DTs y las dependencias de NC, teniendo las PQRSD que no tienen respuesta o se respondio fuera de los términos.
DTOR:No se ha materializado el riesgo, se aplican los controles
DTAM: N/A
DTAN: El riesgo no se  materializa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DTAO: No se ha materializado el riesgo </t>
  </si>
  <si>
    <t xml:space="preserve">GAU: X
DTOR: X
DTAM: X
DTAN: X
DTPA: X
</t>
  </si>
  <si>
    <t xml:space="preserve">GAU: De acuerdo el control se generaron las alertas a cada una de las DTs y las dependencias de NC, teniendo en cuenta la matriz de seguimiento del ORFEO
DTOR: No se generan alertas ya que se esta ejecutando el control
DTAM: se aplican los controles
DTAN: No se generan alertas se aplican controles de acuerdo a la validacion de la matriz adjunta
DTPA: No se requiere generar alerta considerando que se han venido efectuando las acciones de control dentro de las gestiones relizadas 
DTCA: Pese a que hay un aumento en el número de PQR's respondidas oportunamente, aún siguen algunas respondiéndose de manera extemporánea </t>
  </si>
  <si>
    <t>GAU: X
DTOR: X
DTAM: X
DTAN: X
DTPA: X
DTCA: X</t>
  </si>
  <si>
    <t xml:space="preserve">GAU:  Se evidencio que la DTCA, y las dependencias Oficina Asesora Juridica y Grupo Predios no están generando las repuestas dentro de los tiempos de ley, y de forma correcta en el ORFEO.
DTOR:No se ha materializado el riesgo, se aplican los controles
DTAM: N/A
DTAN: El riesgo no se  materializa
DTPA: En el periodo realizado no se ha materializado el riesgo al efectuar las acciones de control para la mitigación del mismo
DTCA: No existen evidencias o soportes documentales que permitan asegurar que el riesgo de recibir dádivas o beneficios por las respuestas extemporáneas de PQR's se haya materializado. </t>
  </si>
  <si>
    <t>GAU: 17/8/23</t>
  </si>
  <si>
    <r>
      <rPr>
        <b/>
        <sz val="11"/>
        <rFont val="Arial Narrow"/>
        <family val="2"/>
      </rPr>
      <t xml:space="preserve">GAU: </t>
    </r>
    <r>
      <rPr>
        <sz val="11"/>
        <rFont val="Arial Narrow"/>
        <family val="2"/>
      </rPr>
      <t>Se realizó seguimiento de conocimiento y apropiación de lineamientos sobre confñicto de interés mediente una encuesta de conocimiento, la cual fue diliengiada de manera individual por cada uno de los integrantes del GAU. 
EVIDENCIAS: 
Gráfica de resultado de la encuesta  de conflicto de intereses 2do cuatrimestre
Encuesta conflicto de interes - 2do cuatrimestre</t>
    </r>
  </si>
  <si>
    <r>
      <t>GAU:</t>
    </r>
    <r>
      <rPr>
        <sz val="11"/>
        <rFont val="Arial Narrow"/>
        <family val="2"/>
      </rPr>
      <t xml:space="preserve"> Desde el GAU se compartió la matriz de seguimiento PQRSD, donde las DT y GAU realizaron la verificación de los radicados para validar el cumplimiento con los criterios del cierre efectivo en el ORFEO.
EVIDENCIA:  
REVISIÓN CONTROL2 ENERO - 30 JUNIO 
REVISIÓN CONTROL2 JULIO -15 AGOS</t>
    </r>
    <r>
      <rPr>
        <b/>
        <sz val="11"/>
        <rFont val="Arial Narrow"/>
        <family val="2"/>
      </rPr>
      <t xml:space="preserve">
DTOR:</t>
    </r>
    <r>
      <rPr>
        <sz val="11"/>
        <rFont val="Arial Narrow"/>
        <family val="2"/>
      </rPr>
      <t>Durante el periodo de reporte se realizó el seguimiento a la matriz de pqrs, extraída del sistema de gestión documental orfeo, garantizando así respuesta oportuna de todas las peticiones allegadas a la Dirección Territorial Orinoquía.
Anexo 1 Ver_Control N°2_mayo
Anexo 1.1 Rev_Control2_mayo
Anexo 2_Ver_Control 2_junio
Anexo 2.1 Rev_Control2_Junio
Anexo 3 Ver_Control N°2_julio
Anexo 3.1 Rev_Control2_Julio</t>
    </r>
    <r>
      <rPr>
        <b/>
        <sz val="11"/>
        <rFont val="Arial Narrow"/>
        <family val="2"/>
      </rPr>
      <t xml:space="preserve">
DTAM:</t>
    </r>
    <r>
      <rPr>
        <sz val="11"/>
        <rFont val="Arial Narrow"/>
        <family val="2"/>
      </rPr>
      <t xml:space="preserve">Se hace segguimiento a las respuestas dadas, que tenga todos los atributos como es el word, el pdf, y el mecanismo de respuesta, a las solicitudes contestadas por la DTAM. Esto se consigna en la matriz estadística del gestor Documental.
Anexo 1 MATRIZ REVISION CONTROL 2 JULIO 24 JULIO
https://drive.google.com/drive/u/0/folders/1YN3czG-d29yOBIE7kliqONrAck4tWfrT
</t>
    </r>
    <r>
      <rPr>
        <b/>
        <sz val="11"/>
        <rFont val="Arial Narrow"/>
        <family val="2"/>
      </rPr>
      <t>DTAN:</t>
    </r>
    <r>
      <rPr>
        <sz val="11"/>
        <rFont val="Arial Narrow"/>
        <family val="2"/>
      </rPr>
      <t xml:space="preserve"> La  territorial Andes Nororientales realizo seguimiento a las PQR verifico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Anexo: MATRIZ  VALIDADA A JUNIO 30 DE 2023
</t>
    </r>
    <r>
      <rPr>
        <b/>
        <sz val="11"/>
        <rFont val="Arial Narrow"/>
        <family val="2"/>
      </rPr>
      <t xml:space="preserve">DTPA: </t>
    </r>
    <r>
      <rPr>
        <sz val="11"/>
        <rFont val="Arial Narrow"/>
        <family val="2"/>
      </rPr>
      <t xml:space="preserve">Durante el periodo del reporte, se verificó que las respuesta sean acordes a lo solicitado y entregadas en tiempo oportuno; haciendo seguimiento constante a la matriz de PQRS descaragada del ORFEO. 
Evidencias:
ANEXO 4 - REVISIÓN CONTROL2 ENERO - 30 JUNIO DTPA
Link evidencia: https://drive.google.com/drive/folders/1AUtZUogV_rA--pCYHBlrlw6phm6qt6nB
</t>
    </r>
    <r>
      <rPr>
        <b/>
        <sz val="11"/>
        <rFont val="Arial Narrow"/>
        <family val="2"/>
      </rPr>
      <t>DTCA:</t>
    </r>
    <r>
      <rPr>
        <sz val="11"/>
        <rFont val="Arial Narrow"/>
        <family val="2"/>
      </rPr>
      <t xml:space="preserve"> para el período de reporte se recibieron aproximadamente 170 PQR's de las cuales respondieron oportunamente 109. En el siguiente enlace se puede evidenciar el registro del control 2: https://docs.google.com/spreadsheets/d/1CzYm8TWu2EU5jBuhUWs_tY3P7wYqVViV/edit#gid=1999310680
</t>
    </r>
    <r>
      <rPr>
        <b/>
        <sz val="11"/>
        <rFont val="Arial Narrow"/>
        <family val="2"/>
      </rPr>
      <t xml:space="preserve">DTAO: </t>
    </r>
    <r>
      <rPr>
        <sz val="11"/>
        <rFont val="Arial Narrow"/>
        <family val="2"/>
      </rPr>
      <t>No corresponde el control  y no se cargan evidencias</t>
    </r>
  </si>
  <si>
    <t>GAU: De acuerdo el control se generaron las alertas a cada una de las DTs y las dependencias de NC, teniendo en cuenta la matriz de seguimiento del ORFEO
DTOR: No se generan alertas ya que se esta ejecutando el control
DTAM: se aplican los controles
DTAN: No se generan alertas se aplican controles
 DTPA: No se requiere generar alerta considerando que se han venido efectuando las acciones de control dentro de las gestiones relizadas 
DTCA: El indicador de PQR's respondidas oportunamente que se lleva en el PAA ha presentado una mejoría por lo que el plan de acción frente a la focalización de dependencias y/o AP con dificultades para responder las peticiones va evolucionando positivamente. Se espera que en el último cuatrimestre las respuestas del 100% de PQR's hayan sido oportunas. De lo contrario, se deberá realizar plan de mejoramiento 
DTAO: SE TRAMITA LA GENERACIÓN DE ALERTA DE ACUERDO A LOS TIEMPOS ESTIPULADOS</t>
  </si>
  <si>
    <r>
      <rPr>
        <b/>
        <sz val="11"/>
        <rFont val="Arial Narrow"/>
        <family val="2"/>
      </rPr>
      <t>OAJ</t>
    </r>
    <r>
      <rPr>
        <sz val="11"/>
        <rFont val="Arial Narrow"/>
        <family val="2"/>
      </rPr>
      <t>: 22/08/2023</t>
    </r>
  </si>
  <si>
    <r>
      <rPr>
        <b/>
        <sz val="11"/>
        <color theme="1"/>
        <rFont val="Arial Narrow"/>
        <family val="2"/>
      </rPr>
      <t>OAJ:</t>
    </r>
    <r>
      <rPr>
        <sz val="11"/>
        <color theme="1"/>
        <rFont val="Arial Narrow"/>
        <family val="2"/>
      </rPr>
      <t xml:space="preserve"> 22/08/2023</t>
    </r>
  </si>
  <si>
    <r>
      <rPr>
        <b/>
        <sz val="11"/>
        <rFont val="Arial Narrow"/>
        <family val="2"/>
      </rPr>
      <t>OAJ</t>
    </r>
    <r>
      <rPr>
        <sz val="11"/>
        <rFont val="Arial Narrow"/>
        <family val="2"/>
      </rPr>
      <t>: Se realizó el seguimiento a la acción judicial ejecutada en la herramienta EKOGUI, con el propósito de ejercer control y seguimiento administrativo y judicial de la Defensa Judicial; ver anexo de BASE DE DATOS PROCESOS JUDICIALES AGOSTO 17.</t>
    </r>
  </si>
  <si>
    <r>
      <rPr>
        <b/>
        <sz val="11"/>
        <color theme="1"/>
        <rFont val="Arial Narrow"/>
        <family val="2"/>
      </rPr>
      <t xml:space="preserve">OAJ: </t>
    </r>
    <r>
      <rPr>
        <sz val="11"/>
        <color theme="1"/>
        <rFont val="Arial Narrow"/>
        <family val="2"/>
      </rPr>
      <t>Se realizó el seguimiento al conocimiento y apropiación sobre los lineamientos estandarizados y documentados por la Entidad relacionados con conflicto de intereses mediante una encuesta remitida a los integrantes de OAJ por socialización el día 22/08/2023. Obteniendo resultados de apropiación del 90 % , de un total de 13 personas que particiáron en la encuesta,  el restante 10%  se reforzará en la proxima socialización. 
Evidencia:
20230823 Conflicto de intereses
Formulario conflicto de intereses_22082023</t>
    </r>
  </si>
  <si>
    <r>
      <rPr>
        <b/>
        <sz val="11"/>
        <color theme="1"/>
        <rFont val="Arial Narrow"/>
        <family val="2"/>
      </rPr>
      <t xml:space="preserve">GGCI: </t>
    </r>
    <r>
      <rPr>
        <sz val="11"/>
        <color theme="1"/>
        <rFont val="Arial Narrow"/>
        <family val="2"/>
      </rPr>
      <t>15/08/2023</t>
    </r>
  </si>
  <si>
    <r>
      <rPr>
        <b/>
        <sz val="11"/>
        <rFont val="Arial Narrow"/>
        <family val="2"/>
      </rPr>
      <t>GGCI:</t>
    </r>
    <r>
      <rPr>
        <sz val="11"/>
        <rFont val="Arial Narrow"/>
        <family val="2"/>
      </rPr>
      <t xml:space="preserve"> El personal de GGCI mediante la encuesta de conflicto de intereses permitio observar que el 100% tiene conocimiento y apropiación sobre los lineamientos que posee la entidad en el tema, ninguno de los integrantes presento desconocimiento
Anexo 1: Formulario tabulado de los resultados_GGCI</t>
    </r>
  </si>
  <si>
    <r>
      <rPr>
        <b/>
        <sz val="11"/>
        <color rgb="FFFF0066"/>
        <rFont val="Arial Narrow"/>
        <family val="2"/>
      </rPr>
      <t xml:space="preserve">
</t>
    </r>
    <r>
      <rPr>
        <b/>
        <sz val="11"/>
        <color theme="1"/>
        <rFont val="Arial Narrow"/>
        <family val="2"/>
      </rPr>
      <t xml:space="preserve">DTCA: </t>
    </r>
    <r>
      <rPr>
        <sz val="11"/>
        <color theme="1"/>
        <rFont val="Arial Narrow"/>
        <family val="2"/>
      </rPr>
      <t>31/07/2023</t>
    </r>
    <r>
      <rPr>
        <b/>
        <sz val="11"/>
        <color rgb="FFFF0066"/>
        <rFont val="Arial Narrow"/>
        <family val="2"/>
      </rPr>
      <t xml:space="preserve">
</t>
    </r>
    <r>
      <rPr>
        <b/>
        <sz val="11"/>
        <rFont val="Arial Narrow"/>
        <family val="2"/>
      </rPr>
      <t xml:space="preserve">DTPA: </t>
    </r>
    <r>
      <rPr>
        <sz val="11"/>
        <rFont val="Arial Narrow"/>
        <family val="2"/>
      </rPr>
      <t>07/08/2023</t>
    </r>
    <r>
      <rPr>
        <b/>
        <sz val="11"/>
        <rFont val="Arial Narrow"/>
        <family val="2"/>
      </rPr>
      <t xml:space="preserve">
DTAN: </t>
    </r>
    <r>
      <rPr>
        <sz val="11"/>
        <rFont val="Arial Narrow"/>
        <family val="2"/>
      </rPr>
      <t>03/08/2023</t>
    </r>
    <r>
      <rPr>
        <b/>
        <sz val="11"/>
        <rFont val="Arial Narrow"/>
        <family val="2"/>
      </rPr>
      <t xml:space="preserve">
DTOR: </t>
    </r>
    <r>
      <rPr>
        <sz val="11"/>
        <rFont val="Arial Narrow"/>
        <family val="2"/>
      </rPr>
      <t>31/07/2023</t>
    </r>
    <r>
      <rPr>
        <b/>
        <sz val="11"/>
        <rFont val="Arial Narrow"/>
        <family val="2"/>
      </rPr>
      <t xml:space="preserve">
DTAO: </t>
    </r>
    <r>
      <rPr>
        <sz val="11"/>
        <rFont val="Arial Narrow"/>
        <family val="2"/>
      </rPr>
      <t>12/07/2023</t>
    </r>
    <r>
      <rPr>
        <b/>
        <sz val="11"/>
        <rFont val="Arial Narrow"/>
        <family val="2"/>
      </rPr>
      <t xml:space="preserve">
DTAM</t>
    </r>
    <r>
      <rPr>
        <sz val="11"/>
        <rFont val="Arial Narrow"/>
        <family val="2"/>
      </rPr>
      <t>:09/08/20223</t>
    </r>
  </si>
  <si>
    <r>
      <rPr>
        <b/>
        <sz val="11"/>
        <rFont val="Arial Narrow"/>
        <family val="2"/>
      </rPr>
      <t xml:space="preserve">
DTCA: </t>
    </r>
    <r>
      <rPr>
        <sz val="11"/>
        <rFont val="Arial Narrow"/>
        <family val="2"/>
      </rPr>
      <t xml:space="preserve"> la DTCA garantiza la no manifestación del riesgo emitiendo los registros presupuestales con base en los actos administrativos correspondientes, remitidos por ORFEO firmado por el líder de presupuesto de la territorial. Desde la DTCA se realizó el monitoreo y  seguimiento a los soportes suministrados conforme a las descripciones del control existente. Se cargaron las evidencias al enlace suministrado por la OAP:
Evidencias reposan en link: https://drive.google.com/drive/u/0/folders/1u_ZE4xB6xW28lyS7uAEmmwXq83sG0OF-
</t>
    </r>
    <r>
      <rPr>
        <b/>
        <sz val="11"/>
        <rFont val="Arial Narrow"/>
        <family val="2"/>
      </rPr>
      <t xml:space="preserve">DTPA: </t>
    </r>
    <r>
      <rPr>
        <sz val="11"/>
        <rFont val="Arial Narrow"/>
        <family val="2"/>
      </rPr>
      <t xml:space="preserve">Al emitir un registro presupuestal la DTPA describe  el número del orfeo y código PAA. Evidencia: ANEXO 1_LISTADO COMPROMISOS FONAM, ANEXO 2_LISTADO COMPROMISOS NACION
Evidenca reposan en link: Link evidencia: https://drive.google.com/drive/folders/1PBihycv1HY8ikyCpLp2voUKmvh_2OiN1
</t>
    </r>
    <r>
      <rPr>
        <b/>
        <sz val="11"/>
        <rFont val="Arial Narrow"/>
        <family val="2"/>
      </rPr>
      <t xml:space="preserve">DTAN: </t>
    </r>
    <r>
      <rPr>
        <sz val="11"/>
        <rFont val="Arial Narrow"/>
        <family val="2"/>
      </rPr>
      <t>Se adjunta listado de Registros presupuestales, cuyo objeto contractual indica el número de radicado en donde se evidencia el acto administrativo y/o contrato que lo soporta. Se adjuntan 2 archivos en excel con los listados de RP emitiidos por la DTAN correpondientes a Gobierno Nacional y FONAN emitios hasta julio 28 de 2023. En la columna AI se encuentra relacionado “Objeto del Compromiso” se puede evidenciar el objeto del registro presupuestal y el número del ORFEO. Anexos: 1. RPs PGN 31-07-2023.xlsx.-  2. RPs FONAM 31-07-2023. Evidencia reportada en el link:  https://drive.google.com/drive/folders/1w8m55-GVcUii7AnhWw9FTGFpMKFkkF-0</t>
    </r>
    <r>
      <rPr>
        <b/>
        <sz val="11"/>
        <rFont val="Arial Narrow"/>
        <family val="2"/>
      </rPr>
      <t xml:space="preserve">
DTOR: </t>
    </r>
    <r>
      <rPr>
        <sz val="11"/>
        <rFont val="Arial Narrow"/>
        <family val="2"/>
      </rPr>
      <t>Durante el periodo de reporte se hicieron 875 registros presupestales por la fuente Gobierno y 202 por la fuente Fonam. Anexo 2. Rp a corte 31 jul 2023  Evidencia reportada en el link:  https://drive.google.com/drive/folders/1w8m55-GVcUii7AnhWw9FTGFpMKFkkF-0</t>
    </r>
    <r>
      <rPr>
        <b/>
        <sz val="11"/>
        <rFont val="Arial Narrow"/>
        <family val="2"/>
      </rPr>
      <t xml:space="preserve">
DTAO: </t>
    </r>
    <r>
      <rPr>
        <sz val="11"/>
        <rFont val="Arial Narrow"/>
        <family val="2"/>
      </rPr>
      <t xml:space="preserve">La DT  cada vez que  emite un registro prespuestal, lo elabora con base en el acto administrativo remitido mediante ORFEO al grupo interno de trabajo de Financiera y adjunta el mismo firmado por el jefe de presupuesto o quien haga sus veces, con el objetivo de que se formalice el contrato entre las dos partes. Evidencia reportada en el link:  https://drive.google.com/drive/folders/1w8m55-GVcUii7AnhWw9FTGFpMKFkkF-0
Evidencias: LISTADO COMPROMISOS A 30 junio  2023 NACIÓN y LISTADO COMPROMISOS A 30 junio  2023 FONAM 
</t>
    </r>
    <r>
      <rPr>
        <b/>
        <sz val="11"/>
        <rFont val="Arial Narrow"/>
        <family val="2"/>
      </rPr>
      <t xml:space="preserve">DTAM: </t>
    </r>
    <r>
      <rPr>
        <sz val="11"/>
        <rFont val="Arial Narrow"/>
        <family val="2"/>
      </rPr>
      <t xml:space="preserve"> El responsable de presupuesto emite el registro presupuestal con base en el acto administrativo que le es remitido por orfeo y  lo adjunta con la respectiva firma
Listado Registro Presupuestal Firmado (https://drive.google.com/drive/folders/1TrZ40V4hHJuOFyzW5MXeK4kvA4pdKM91?usp=drive_link)</t>
    </r>
  </si>
  <si>
    <t xml:space="preserve">
DTCA:X
DTPA: X
DTAN: X
DTOR: X
DTAO: X
DTAM: X</t>
  </si>
  <si>
    <r>
      <rPr>
        <b/>
        <sz val="11"/>
        <color theme="1"/>
        <rFont val="Arial Narrow"/>
        <family val="2"/>
      </rPr>
      <t xml:space="preserve">
DTCA: </t>
    </r>
    <r>
      <rPr>
        <sz val="11"/>
        <color theme="1"/>
        <rFont val="Arial Narrow"/>
        <family val="2"/>
      </rPr>
      <t>31/07/2023</t>
    </r>
    <r>
      <rPr>
        <b/>
        <sz val="11"/>
        <color theme="1"/>
        <rFont val="Arial Narrow"/>
        <family val="2"/>
      </rPr>
      <t xml:space="preserve">
DTPA: </t>
    </r>
    <r>
      <rPr>
        <sz val="11"/>
        <color theme="1"/>
        <rFont val="Arial Narrow"/>
        <family val="2"/>
      </rPr>
      <t>10/08/2023</t>
    </r>
    <r>
      <rPr>
        <b/>
        <sz val="11"/>
        <color theme="1"/>
        <rFont val="Arial Narrow"/>
        <family val="2"/>
      </rPr>
      <t xml:space="preserve">
DTAN: </t>
    </r>
    <r>
      <rPr>
        <sz val="11"/>
        <color theme="1"/>
        <rFont val="Arial Narrow"/>
        <family val="2"/>
      </rPr>
      <t>08/08/2023</t>
    </r>
    <r>
      <rPr>
        <b/>
        <sz val="11"/>
        <color theme="1"/>
        <rFont val="Arial Narrow"/>
        <family val="2"/>
      </rPr>
      <t xml:space="preserve">
DTOR: </t>
    </r>
    <r>
      <rPr>
        <sz val="11"/>
        <color theme="1"/>
        <rFont val="Arial Narrow"/>
        <family val="2"/>
      </rPr>
      <t>31/07/2023</t>
    </r>
    <r>
      <rPr>
        <b/>
        <sz val="11"/>
        <color theme="1"/>
        <rFont val="Arial Narrow"/>
        <family val="2"/>
      </rPr>
      <t xml:space="preserve">
DTAO: </t>
    </r>
    <r>
      <rPr>
        <sz val="11"/>
        <color theme="1"/>
        <rFont val="Arial Narrow"/>
        <family val="2"/>
      </rPr>
      <t xml:space="preserve">31/07/2023
</t>
    </r>
    <r>
      <rPr>
        <b/>
        <sz val="11"/>
        <color theme="1"/>
        <rFont val="Arial Narrow"/>
        <family val="2"/>
      </rPr>
      <t>DTAM</t>
    </r>
    <r>
      <rPr>
        <sz val="11"/>
        <color theme="1"/>
        <rFont val="Arial Narrow"/>
        <family val="2"/>
      </rPr>
      <t>:09/08/20223</t>
    </r>
  </si>
  <si>
    <t xml:space="preserve">
DTCA: El monitoreo y los soportes suministrados, son conformes a la descripción del mapa de riesgos, denotando un adecuado seguimiento
DTPA: El monitoreo y los soportes suministrados, son conformes a la descripción del mapa de riesgos, denotando un adecuado seguimiento
DTAN: La Unidad de Decisión no programó avances al respecto para el periodo reportado.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</si>
  <si>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t>GGF: El monitoreo y los soportes suministrados, son conformes a la descripción del mapa de riesgos, denotando un adecuado seguimiento</t>
  </si>
  <si>
    <r>
      <rPr>
        <b/>
        <sz val="11"/>
        <rFont val="Arial Narrow"/>
        <family val="2"/>
      </rPr>
      <t>DTAO:</t>
    </r>
    <r>
      <rPr>
        <sz val="11"/>
        <rFont val="Arial Narrow"/>
        <family val="2"/>
      </rPr>
      <t xml:space="preserve"> PNN Cueva De Los Guacharos: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PNN Los Nevados: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porque estuvo cerrado luego de esa fecha; Anexo 2. Control de recaudo Boletería Ene, febrero, marzo; Anexo 3. Formato Cierre de caja diario de enero a marzo; Anexo 4. Soportes consignaciones recaudos.
SFF Galeras: SFF Galeras: Se cuenta con matriz de ingreso de visitantes para los meses de abril a julio de 2023. Anexo 1_Matriz ingreso visitantes. Así mismo, se cuenta con el inventario de boletería con corte a 31 de julio Anexo 2_Inventario de boleteria. Se cuenta con el cierre de caja diario. Anexo 3_cierre de caja diario. 
SFF Isla De La Corota: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SFF Otún Quimbaya: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</si>
  <si>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t xml:space="preserve">DTAO: X
</t>
  </si>
  <si>
    <r>
      <rPr>
        <b/>
        <sz val="11"/>
        <color theme="1"/>
        <rFont val="Arial Narrow"/>
        <family val="2"/>
      </rPr>
      <t>DTCA:</t>
    </r>
    <r>
      <rPr>
        <sz val="11"/>
        <color theme="1"/>
        <rFont val="Arial Narrow"/>
        <family val="2"/>
      </rPr>
      <t xml:space="preserve"> Los talonarios de boletería de las AP con vocación ecoturística de la DTCA son custodiados en las sedes operativas de cada área protegida donde existe punto de recaudo, en el segundo cuatrimestre 2023 se anexa el certificado de recuado. Desde las áreas protegidas se registran las demás evidencias.</t>
    </r>
  </si>
  <si>
    <t xml:space="preserve">DTCA: X
</t>
  </si>
  <si>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adjuntan 3 carpetas de los meses: mayo , junio y julio de 2023 con el informe mensual enviado  a nivel central que consta de matriz de ingresos a visitantes y recaudos, inventario de boleteria, informe de conciliación de consignaciones por pago anticipado, informe de cierre de caja, informe de conciliacion de recaudos, informe de recaudos del área protegida, informe de conciliacion de recaudos entre la DTAN y PNN Cocuy . ANEXOS: Certificación Cierre SFF Iguaque  firmado.- PNN COCUY INFORME MENSUAL MES DE MAYO 2023.-PNN COCUY INFORME CONSOLIDADO JUNIO MES DE JUNIO 2023.-  PNN COCUY INFORME CONSOLIDADO JULIO 2023. </t>
    </r>
  </si>
  <si>
    <t xml:space="preserve">DTAN: X
</t>
  </si>
  <si>
    <r>
      <rPr>
        <b/>
        <sz val="11"/>
        <rFont val="Arial Narrow"/>
        <family val="2"/>
      </rPr>
      <t>DTOR:</t>
    </r>
    <r>
      <rPr>
        <sz val="11"/>
        <rFont val="Arial Narrow"/>
        <family val="2"/>
      </rPr>
      <t>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t>
    </r>
  </si>
  <si>
    <r>
      <rPr>
        <b/>
        <sz val="11"/>
        <rFont val="Arial Narrow"/>
        <family val="2"/>
      </rPr>
      <t xml:space="preserve">DTPA: </t>
    </r>
    <r>
      <rPr>
        <sz val="11"/>
        <rFont val="Arial Narrow"/>
        <family val="2"/>
      </rPr>
      <t>Se realizan los respectivos informes de boletería tanto para el PNN Gorgona como para el PNN Utría, relacionando las respectivas consignaciones, informes de las AP y la certificación de validación con la DTPA para los meses abril, mayo y junio.Evidencias: 4. ABRIL 2023, 5. MAYO 2023, 6. JUNIO 2023
Link evidencia: https://drive.google.com/drive/folders/1PBihycv1HY8ikyCpLp2voUKmvh_2OiN1</t>
    </r>
  </si>
  <si>
    <r>
      <rPr>
        <b/>
        <sz val="11"/>
        <color theme="1"/>
        <rFont val="Arial Narrow"/>
        <family val="2"/>
      </rPr>
      <t xml:space="preserve">GGF:  </t>
    </r>
    <r>
      <rPr>
        <sz val="11"/>
        <color theme="1"/>
        <rFont val="Arial Narrow"/>
        <family val="2"/>
      </rPr>
      <t>Por parte del Grupo de Gestiòn Financiera, se lleva a cabo una jornada de seguimiento que mide el conocimiento sobre los lineamientos estandarizados y documentados por la Entidad.</t>
    </r>
  </si>
  <si>
    <r>
      <rPr>
        <b/>
        <sz val="11"/>
        <color theme="1"/>
        <rFont val="Arial Narrow"/>
        <family val="2"/>
      </rPr>
      <t xml:space="preserve">GGF: </t>
    </r>
    <r>
      <rPr>
        <sz val="11"/>
        <color theme="1"/>
        <rFont val="Arial Narrow"/>
        <family val="2"/>
      </rPr>
      <t>31/07//2023</t>
    </r>
    <r>
      <rPr>
        <b/>
        <sz val="11"/>
        <color rgb="FFFF0000"/>
        <rFont val="Arial Narrow"/>
        <family val="2"/>
      </rPr>
      <t xml:space="preserve">
</t>
    </r>
    <r>
      <rPr>
        <b/>
        <sz val="11"/>
        <color theme="1"/>
        <rFont val="Arial Narrow"/>
        <family val="2"/>
      </rPr>
      <t xml:space="preserve">DTCA: </t>
    </r>
    <r>
      <rPr>
        <sz val="11"/>
        <color theme="1"/>
        <rFont val="Arial Narrow"/>
        <family val="2"/>
      </rPr>
      <t>31/07/2023</t>
    </r>
    <r>
      <rPr>
        <b/>
        <sz val="11"/>
        <color rgb="FFFF0000"/>
        <rFont val="Arial Narrow"/>
        <family val="2"/>
      </rPr>
      <t xml:space="preserve">
</t>
    </r>
    <r>
      <rPr>
        <b/>
        <sz val="11"/>
        <rFont val="Arial Narrow"/>
        <family val="2"/>
      </rPr>
      <t xml:space="preserve">DTPA: </t>
    </r>
    <r>
      <rPr>
        <sz val="11"/>
        <rFont val="Arial Narrow"/>
        <family val="2"/>
      </rPr>
      <t>07/08/2023</t>
    </r>
    <r>
      <rPr>
        <b/>
        <sz val="11"/>
        <rFont val="Arial Narrow"/>
        <family val="2"/>
      </rPr>
      <t xml:space="preserve">
DTAN: </t>
    </r>
    <r>
      <rPr>
        <sz val="11"/>
        <rFont val="Arial Narrow"/>
        <family val="2"/>
      </rPr>
      <t>08/08/2023</t>
    </r>
    <r>
      <rPr>
        <b/>
        <sz val="11"/>
        <rFont val="Arial Narrow"/>
        <family val="2"/>
      </rPr>
      <t xml:space="preserve">
DTOR: </t>
    </r>
    <r>
      <rPr>
        <sz val="11"/>
        <rFont val="Arial Narrow"/>
        <family val="2"/>
      </rPr>
      <t>31/07/2023</t>
    </r>
    <r>
      <rPr>
        <b/>
        <sz val="11"/>
        <rFont val="Arial Narrow"/>
        <family val="2"/>
      </rPr>
      <t xml:space="preserve">
DTAO: </t>
    </r>
    <r>
      <rPr>
        <sz val="11"/>
        <rFont val="Arial Narrow"/>
        <family val="2"/>
      </rPr>
      <t>31/07/2023</t>
    </r>
    <r>
      <rPr>
        <b/>
        <sz val="11"/>
        <rFont val="Arial Narrow"/>
        <family val="2"/>
      </rPr>
      <t xml:space="preserve">
DTAM</t>
    </r>
    <r>
      <rPr>
        <sz val="11"/>
        <rFont val="Arial Narrow"/>
        <family val="2"/>
      </rPr>
      <t>:09/08/20223</t>
    </r>
  </si>
  <si>
    <t>GGF: X
DTCA:X
DTPA: X
DTAN: X
DTOR: X
DTAO: X
DTAM: X</t>
  </si>
  <si>
    <t>GGF: El monitoreo y los soportes suministrados, son conformes a la descripción del mapa de riesgos, denotando un adecuado seguimiento
DTCA: El monitoreo y los soportes suministrados, son conformes a la descripción del mapa de riesgos, denotando un adecuado seguimiento
DTPA: El monitoreo y los soportes suministrados, son conformes a la descripción del mapa de riesgos, denotando un adecuado seguimiento
DTAN: El monitoreo y los soportes suministrados, son conformes a la descripción del mapa de riesgos, denotando un adecuado seguimiento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</si>
  <si>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rFont val="Arial Narrow"/>
        <family val="2"/>
      </rPr>
      <t xml:space="preserve">GGF: </t>
    </r>
    <r>
      <rPr>
        <sz val="11"/>
        <rFont val="Arial Narrow"/>
        <family val="2"/>
      </rPr>
      <t>Desde el nivel central se verifica desde la tesorería con el perfil pagador la gestión de pagos con traspaso a pagaduría y cumplimiento de acuerdo a lo establecido en el procedimiento de Boletín de caja y bancos, 
como evidencia se adjunta: Reporte del portal bancario "pagos Masivos Colombia", donde se lleva a cabo la verificación como segunda línea de defensa a los perfiles  de preparador y autorizador de nivel cental como direcciones territoriales  que intervienen en el giro de los recursos de portal bancario del perio del 01 de abril al 31 de Julio de 2023.</t>
    </r>
  </si>
  <si>
    <r>
      <rPr>
        <b/>
        <sz val="11"/>
        <rFont val="Arial Narrow"/>
        <family val="2"/>
      </rPr>
      <t xml:space="preserve">GGF: </t>
    </r>
    <r>
      <rPr>
        <sz val="11"/>
        <rFont val="Arial Narrow"/>
        <family val="2"/>
      </rPr>
      <t>31/08/2023</t>
    </r>
  </si>
  <si>
    <r>
      <rPr>
        <b/>
        <sz val="11"/>
        <rFont val="Arial Narrow"/>
        <family val="2"/>
      </rPr>
      <t xml:space="preserve">GGF: </t>
    </r>
    <r>
      <rPr>
        <sz val="11"/>
        <rFont val="Arial Narrow"/>
        <family val="2"/>
      </rPr>
      <t>15/08/2023</t>
    </r>
  </si>
  <si>
    <r>
      <rPr>
        <b/>
        <sz val="11"/>
        <rFont val="Arial Narrow"/>
        <family val="2"/>
      </rPr>
      <t>GGF:</t>
    </r>
    <r>
      <rPr>
        <sz val="11"/>
        <rFont val="Arial Narrow"/>
        <family val="2"/>
      </rPr>
      <t>30/08/20223</t>
    </r>
  </si>
  <si>
    <r>
      <rPr>
        <b/>
        <sz val="11"/>
        <rFont val="Arial Narrow"/>
        <family val="2"/>
      </rPr>
      <t xml:space="preserve">DTOR: </t>
    </r>
    <r>
      <rPr>
        <sz val="11"/>
        <rFont val="Arial Narrow"/>
        <family val="2"/>
      </rPr>
      <t>31/07/20223</t>
    </r>
  </si>
  <si>
    <r>
      <rPr>
        <b/>
        <sz val="11"/>
        <rFont val="Arial Narrow"/>
        <family val="2"/>
      </rPr>
      <t xml:space="preserve">DTAN: </t>
    </r>
    <r>
      <rPr>
        <sz val="11"/>
        <rFont val="Arial Narrow"/>
        <family val="2"/>
      </rPr>
      <t>08/08/20223</t>
    </r>
  </si>
  <si>
    <r>
      <rPr>
        <b/>
        <sz val="11"/>
        <color theme="1"/>
        <rFont val="Arial Narrow"/>
        <family val="2"/>
      </rPr>
      <t xml:space="preserve">DTCA: </t>
    </r>
    <r>
      <rPr>
        <sz val="11"/>
        <color theme="1"/>
        <rFont val="Arial Narrow"/>
        <family val="2"/>
      </rPr>
      <t>31/07/2023</t>
    </r>
  </si>
  <si>
    <r>
      <rPr>
        <b/>
        <sz val="11"/>
        <rFont val="Arial Narrow"/>
        <family val="2"/>
      </rPr>
      <t xml:space="preserve">DTAO: </t>
    </r>
    <r>
      <rPr>
        <sz val="11"/>
        <rFont val="Arial Narrow"/>
        <family val="2"/>
      </rPr>
      <t>30/08/20223</t>
    </r>
  </si>
  <si>
    <r>
      <rPr>
        <b/>
        <sz val="11"/>
        <color theme="1"/>
        <rFont val="Arial Narrow"/>
        <family val="2"/>
      </rPr>
      <t xml:space="preserve">GGF: </t>
    </r>
    <r>
      <rPr>
        <sz val="11"/>
        <color theme="1"/>
        <rFont val="Arial Narrow"/>
        <family val="2"/>
      </rPr>
      <t>Adjunta el reporte de registros presupuestales del período de enero a julio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Evidencias reposan en el link: https://drive.google.com/drive/folders/1PyMVhXw0ybwIiYgf1CfHMeS-P32XZhRA</t>
    </r>
  </si>
  <si>
    <r>
      <rPr>
        <b/>
        <sz val="11"/>
        <color theme="1"/>
        <rFont val="Arial Narrow"/>
        <family val="2"/>
      </rPr>
      <t xml:space="preserve">
DTCA: </t>
    </r>
    <r>
      <rPr>
        <sz val="11"/>
        <color theme="1"/>
        <rFont val="Arial Narrow"/>
        <family val="2"/>
      </rPr>
      <t>31/07/2023</t>
    </r>
    <r>
      <rPr>
        <b/>
        <sz val="11"/>
        <color theme="1"/>
        <rFont val="Arial Narrow"/>
        <family val="2"/>
      </rPr>
      <t xml:space="preserve">
DTPA: </t>
    </r>
    <r>
      <rPr>
        <sz val="11"/>
        <color theme="1"/>
        <rFont val="Arial Narrow"/>
        <family val="2"/>
      </rPr>
      <t>10/08/2023</t>
    </r>
    <r>
      <rPr>
        <b/>
        <sz val="11"/>
        <color theme="1"/>
        <rFont val="Arial Narrow"/>
        <family val="2"/>
      </rPr>
      <t xml:space="preserve">
DTAN: </t>
    </r>
    <r>
      <rPr>
        <sz val="11"/>
        <color theme="1"/>
        <rFont val="Arial Narrow"/>
        <family val="2"/>
      </rPr>
      <t>08/08/2023</t>
    </r>
    <r>
      <rPr>
        <b/>
        <sz val="11"/>
        <color theme="1"/>
        <rFont val="Arial Narrow"/>
        <family val="2"/>
      </rPr>
      <t xml:space="preserve">
DTOR: </t>
    </r>
    <r>
      <rPr>
        <sz val="11"/>
        <color theme="1"/>
        <rFont val="Arial Narrow"/>
        <family val="2"/>
      </rPr>
      <t>31/07/2023</t>
    </r>
    <r>
      <rPr>
        <b/>
        <sz val="11"/>
        <color theme="1"/>
        <rFont val="Arial Narrow"/>
        <family val="2"/>
      </rPr>
      <t xml:space="preserve">
DTAO: </t>
    </r>
    <r>
      <rPr>
        <sz val="11"/>
        <color theme="1"/>
        <rFont val="Arial Narrow"/>
        <family val="2"/>
      </rPr>
      <t>31/07/2023</t>
    </r>
    <r>
      <rPr>
        <b/>
        <sz val="11"/>
        <color theme="1"/>
        <rFont val="Arial Narrow"/>
        <family val="2"/>
      </rPr>
      <t xml:space="preserve">
DTAM:</t>
    </r>
    <r>
      <rPr>
        <sz val="11"/>
        <color theme="1"/>
        <rFont val="Arial Narrow"/>
        <family val="2"/>
      </rPr>
      <t>28/07/20223</t>
    </r>
  </si>
  <si>
    <r>
      <rPr>
        <b/>
        <sz val="11"/>
        <color theme="1"/>
        <rFont val="Arial Narrow"/>
        <family val="2"/>
      </rPr>
      <t xml:space="preserve">
DTCA: </t>
    </r>
    <r>
      <rPr>
        <sz val="11"/>
        <color theme="1"/>
        <rFont val="Arial Narrow"/>
        <family val="2"/>
      </rPr>
      <t>DTCA: Desde la Direccion Territorial Caribe, no se presentaron novedades para el período comprendido entre mayo y julio de 2023 que obligaran a la inactivación por parte del Coordinador Administrativo y Financiero</t>
    </r>
    <r>
      <rPr>
        <b/>
        <sz val="11"/>
        <color theme="1"/>
        <rFont val="Arial Narrow"/>
        <family val="2"/>
      </rPr>
      <t xml:space="preserve">
DTPA: </t>
    </r>
    <r>
      <rPr>
        <sz val="11"/>
        <color theme="1"/>
        <rFont val="Arial Narrow"/>
        <family val="2"/>
      </rPr>
      <t xml:space="preserve">Para el segundo cuatrimestre monitoreado, se realizarón las siguientes novedades las cuales fueron solicitadas para Activación perfil SIIF, Modificación perfil e Inactivar perfil SIIF.
Evidencias: ANEXO 07 - Apoyo SIFF - Julio 2023.pdf, ANEXO 07- ACTIVACION PERFILES SIIF - Junio 2023.pdf
Link Evidencia: https://drive.google.com/drive/folders/1PBihycv1HY8ikyCpLp2voUKmvh_2OiN1
</t>
    </r>
    <r>
      <rPr>
        <b/>
        <sz val="11"/>
        <color theme="1"/>
        <rFont val="Arial Narrow"/>
        <family val="2"/>
      </rPr>
      <t xml:space="preserve">DTAN: </t>
    </r>
    <r>
      <rPr>
        <sz val="11"/>
        <color theme="1"/>
        <rFont val="Arial Narrow"/>
        <family val="2"/>
      </rPr>
      <t xml:space="preserve">No existen novedades desactivación de usuarios que evidencie la gestion realizada, No se aportan evidencias  para el segundo cuatriemestre de 2023  Evidencia reposa en el link:https://drive.google.com/drive/folders/1yRf7c8zY81uGwje5Q9y4vUOJbUyEAzhu
</t>
    </r>
    <r>
      <rPr>
        <b/>
        <sz val="11"/>
        <color theme="1"/>
        <rFont val="Arial Narrow"/>
        <family val="2"/>
      </rPr>
      <t xml:space="preserve">DTOR: </t>
    </r>
    <r>
      <rPr>
        <sz val="11"/>
        <color theme="1"/>
        <rFont val="Arial Narrow"/>
        <family val="2"/>
      </rPr>
      <t xml:space="preserve">Se presento 1 novedad de creacion de perfil de consulta en el portal bancario para la contadora de la territorial
Anexo1_Nuevoperfilbancario_LeidyVelasquez-  Evidencia reposa en el link: https://drive.google.com/drive/folders/1eR153hGN29vcjyyzSqQBqVixcggXT3HU
</t>
    </r>
    <r>
      <rPr>
        <b/>
        <sz val="11"/>
        <color theme="1"/>
        <rFont val="Arial Narrow"/>
        <family val="2"/>
      </rPr>
      <t xml:space="preserve">DTAO: </t>
    </r>
    <r>
      <rPr>
        <sz val="11"/>
        <color theme="1"/>
        <rFont val="Arial Narrow"/>
        <family val="2"/>
      </rPr>
      <t xml:space="preserve">Durante el periodo se presento la  novedad  de inactivacion  del portal bancario del usuario SUSANA MORENO por periodo de vacaciones
Evidencias: 
Formato novedades PORTAL BANCARIO grfn_fo_26_formato-novedades-portal-bancario_v1-2.pdf Y Orfeo 20236070000203,    1 Solicitud SIIF y Portal Bancario Susana Moreno.pdf" Evencia reposa en el link:  Evidencia reposa en el link: https://drive.google.com/drive/folders/1w8m55-GVcUii7AnhWw9FTGFpMKFkkF-0
</t>
    </r>
    <r>
      <rPr>
        <b/>
        <sz val="11"/>
        <color theme="1"/>
        <rFont val="Arial Narrow"/>
        <family val="2"/>
      </rPr>
      <t>DTAM</t>
    </r>
    <r>
      <rPr>
        <sz val="11"/>
        <color theme="1"/>
        <rFont val="Arial Narrow"/>
        <family val="2"/>
      </rPr>
      <t>:Mediante orfeo se ha dejado evidencia de las novedades reportadas tanto en el portal bancario como en el SIIF Nación (generadas por licencias, vacaciones, permisos, cambio de funciones y nuevas vinculaciones)
Orfeo y Formato de Novedades SIIF  en los meses de mayo y junio 2023
Anexo 1 SOLICITUD CAMBIO PERFIL APROBADOR BANCO DE BOGOTA
Anexo 2 SOLICITUD CAMBIO PERFIL APROBADOR BANCO DE BOGOTA 
https://drive.google.com/drive/u/0/folders/1-vYYq0NQMHLlUwdS6HUbXUGsgbXTEr1g</t>
    </r>
  </si>
  <si>
    <r>
      <rPr>
        <b/>
        <sz val="11"/>
        <color theme="1"/>
        <rFont val="Arial Narrow"/>
        <family val="2"/>
      </rPr>
      <t xml:space="preserve">
DTCA: </t>
    </r>
    <r>
      <rPr>
        <sz val="11"/>
        <color theme="1"/>
        <rFont val="Arial Narrow"/>
        <family val="2"/>
      </rPr>
      <t>16,66%</t>
    </r>
    <r>
      <rPr>
        <b/>
        <sz val="11"/>
        <color theme="1"/>
        <rFont val="Arial Narrow"/>
        <family val="2"/>
      </rPr>
      <t xml:space="preserve">
DTPA: </t>
    </r>
    <r>
      <rPr>
        <sz val="11"/>
        <color theme="1"/>
        <rFont val="Arial Narrow"/>
        <family val="2"/>
      </rPr>
      <t>33,3%</t>
    </r>
    <r>
      <rPr>
        <b/>
        <sz val="11"/>
        <color theme="1"/>
        <rFont val="Arial Narrow"/>
        <family val="2"/>
      </rPr>
      <t xml:space="preserve">
DTAN: </t>
    </r>
    <r>
      <rPr>
        <sz val="11"/>
        <color theme="1"/>
        <rFont val="Arial Narrow"/>
        <family val="2"/>
      </rPr>
      <t>16,66%</t>
    </r>
    <r>
      <rPr>
        <b/>
        <sz val="11"/>
        <color theme="1"/>
        <rFont val="Arial Narrow"/>
        <family val="2"/>
      </rPr>
      <t xml:space="preserve">
DTOR: </t>
    </r>
    <r>
      <rPr>
        <sz val="11"/>
        <color theme="1"/>
        <rFont val="Arial Narrow"/>
        <family val="2"/>
      </rPr>
      <t xml:space="preserve">33,3% </t>
    </r>
    <r>
      <rPr>
        <b/>
        <sz val="11"/>
        <color theme="1"/>
        <rFont val="Arial Narrow"/>
        <family val="2"/>
      </rPr>
      <t xml:space="preserve">
DTAO: </t>
    </r>
    <r>
      <rPr>
        <sz val="11"/>
        <color theme="1"/>
        <rFont val="Arial Narrow"/>
        <family val="2"/>
      </rPr>
      <t>16.66%</t>
    </r>
    <r>
      <rPr>
        <b/>
        <sz val="11"/>
        <color theme="1"/>
        <rFont val="Arial Narrow"/>
        <family val="2"/>
      </rPr>
      <t xml:space="preserve">
DTAM:</t>
    </r>
    <r>
      <rPr>
        <sz val="11"/>
        <color theme="1"/>
        <rFont val="Arial Narrow"/>
        <family val="2"/>
      </rPr>
      <t xml:space="preserve"> 16.66%</t>
    </r>
  </si>
  <si>
    <t xml:space="preserve">
DTCA: La Unidad de Decisión no programó avances al respecto para el periodo reportado.
DTPA: El monitoreo y los soportes suministrados, son conformes a la descripción del mapa de riesgos, denotando un adecuado seguimiento
DTAN: La Unidad de Decisión no programó avances al respecto para el periodo reportado.
DTOR: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t>
  </si>
  <si>
    <r>
      <rPr>
        <b/>
        <sz val="11"/>
        <color theme="1"/>
        <rFont val="Arial Narrow"/>
        <family val="2"/>
      </rPr>
      <t>DTAO:</t>
    </r>
    <r>
      <rPr>
        <sz val="11"/>
        <color theme="1"/>
        <rFont val="Arial Narrow"/>
        <family val="2"/>
      </rPr>
      <t xml:space="preserve"> PNN Cueva De Los Guacharos: 
PNN Los Nevados: 
SFF Galeras: 
SFF Isla De La Corota: 
SFF Otún Quimbaya:
EVIDENCIAS: inventario de boleteria </t>
    </r>
  </si>
  <si>
    <t xml:space="preserve">1. PNN Cueva De Los Guacharos: 66,6%
2. PNN Los Nevados: 33,3%
3. SFF Galeras: 66,6 %
4. SFF Isla De La Corota: N/A
5. SFF Otún Quimbaya:66,6%
</t>
  </si>
  <si>
    <t>DTCA:Control Mensual a través una base de datos consolidada de boleteria  consumida y  disponible en las áreas protegidas con vocación ecoturística.
https://drive.google.com/drive/folders/1zxjdGfbGDiqafGmTLFstfADNp2zVM26z?usp=drive_link</t>
  </si>
  <si>
    <r>
      <rPr>
        <b/>
        <sz val="11"/>
        <color theme="1"/>
        <rFont val="Arial Narrow"/>
        <family val="2"/>
      </rPr>
      <t>DTAN:</t>
    </r>
    <r>
      <rPr>
        <sz val="11"/>
        <color theme="1"/>
        <rFont val="Arial Narrow"/>
        <family val="2"/>
      </rPr>
      <t>Se adjunta  3 memorandos donde se relaciona el informe de turismo y asi mismo  la boleteria consumida y disponible en el area protegida PNN Cocuy.  ANEXOS: 1. MAYO  CONTROL DE BOLETERIA CONSUMIDA,- 2. JUNIO CONTROL DE BOLETERIA CONSUMIDA,- 3. JULIO CONTROL DE BOLETERIA CONSUMIDA</t>
    </r>
  </si>
  <si>
    <r>
      <rPr>
        <b/>
        <sz val="11"/>
        <color theme="1"/>
        <rFont val="Arial Narrow"/>
        <family val="2"/>
      </rPr>
      <t xml:space="preserve"> 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recaudos. Anexo: relacion de boletas utilizadas de abril a junio
PNN CHINGAZA: Se realiza control mensual de boleteria a través de una base de datos que compila la boleteria consumida y disponible en las diferentes sedes por medio del Inventario de Boletería con fecha de corte a 31 de julio de 2023. Anexo1. Inventario_boleteria.
PNN SIERRA DE LA MACARENA: Se presenta invetario de boleteria y base de datos consolidadas de los meses de junio y julio, para lo cual se representa evidencias (Anexo 1 Matriz_Visit_Pmac_juni-julio_2023, Anexo 2. Inventario_Disponible_boleteria_31_07_2023, Anexo 3. Orfeo_Boleteria_20237170002173, )Anexo 4. orfeo boleteria _ 20237170001653</t>
    </r>
  </si>
  <si>
    <t>DTOR 66,66%
CHINGAZA 66,66%
MACARENA 66,66%</t>
  </si>
  <si>
    <r>
      <rPr>
        <b/>
        <sz val="11"/>
        <color theme="1"/>
        <rFont val="Arial Narrow"/>
        <family val="2"/>
      </rPr>
      <t xml:space="preserve">DTPA: </t>
    </r>
    <r>
      <rPr>
        <sz val="11"/>
        <color theme="1"/>
        <rFont val="Arial Narrow"/>
        <family val="2"/>
      </rPr>
      <t>Las AP, diligencian el formato GRFN_FO_09, denominado "Formato de ingreso de visitantes y control de recaudo", permitiendo mensualmente a través una base de datos consolidada de boleteria consumida y disponible en las áreas protegidas PNN Gorgona y PNN Utría. 
Evidencia: 
-PNN Utria: Anexo_grfn_fo_09_-ingreso-de-visitantes-y-control-de-recaudo_ABRIL -2023 CRUCERO,Anexo_grfn_fo_09_-ingreso-de-visitantes-y-control-de-recaudo_MAYO -2023, Anexo_grfn_fo_09_-ingreso-de-visitantes-y-control-de-recaudo_JUNIO -2023, Anexo_INFORME INGRESO VISITANTES AL PNN UTRÍA ABRIL DE 2023, Anexo_Informe ingreso de visitantes de mes de mayo PNN Utria, ANEXO_REMISIÓN INFORME DE INGRESO DE VISITANTES JUNIO 2023 PNN UTRIA
-PNN Gorgona:ANEXO_INFORME DE BOLETERIA (RECAUDOS INGRESO VISITANTES) ABRIL DEL 2023 - PNN GORGONA, ANEXO_INFORME DE BOLETERIA (RECAUDOS INGRESO VISITANTES) MAYO DEL 2023 - PNN GORGONA, ANEXO_INFORME DE BOLETERÍA (recaudos, ingresos de visitantes) JUNIO DE 2023-PNN GORGONA 
*NOTA: durante los meses de abril y mayo el PNN Gorgona, estuvo en contingencia sanitaria generada por un brote de gripe aviar de alta patogenicidad por lo tanto no hay ingreso de visitantes en el AP. 
Link evidencia:https://drive.google.com/drive/folders/1PBihycv1HY8ikyCpLp2voUKmvh_2OiN1</t>
    </r>
  </si>
  <si>
    <t>PNN Gorgona:.66,66%
PNN Utría: 66,66%</t>
  </si>
  <si>
    <r>
      <rPr>
        <b/>
        <sz val="11"/>
        <color theme="1"/>
        <rFont val="Arial Narrow"/>
        <family val="2"/>
      </rPr>
      <t xml:space="preserve">GGF: </t>
    </r>
    <r>
      <rPr>
        <sz val="11"/>
        <color theme="1"/>
        <rFont val="Arial Narrow"/>
        <family val="2"/>
      </rPr>
      <t>El Proceso de Gestión de Recursos Financieros lleva a cabo la aplicación de una encuesta de estrategía de conocimiento de Conocimiento de Conflicto de Intereses- al equipo de trabajo de Gestión Financiera, destacando de esta manera un conocimiento frente al procedimiento de conflicto de intereses y el el cumplimiento de este, medición que se evidencia en los resultados obtenidos en la encuenta y en el analisis  
Link de evidencias reposa en: https://drive.google.com/drive/folders/16S_u67T-zQ_XWoSm1UXsRYmm_gJJG0Ec</t>
    </r>
  </si>
  <si>
    <r>
      <rPr>
        <b/>
        <sz val="11"/>
        <color theme="1"/>
        <rFont val="Arial Narrow"/>
        <family val="2"/>
      </rPr>
      <t>GGF</t>
    </r>
    <r>
      <rPr>
        <sz val="11"/>
        <color theme="1"/>
        <rFont val="Arial Narrow"/>
        <family val="2"/>
      </rPr>
      <t>: 15/08/2023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</si>
  <si>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
Evidencias reposan el el link: https://drive.google.com/drive/folders/1wpBUtT2B1eskr5sIxnKKb3bLAenZhKyA</t>
    </r>
  </si>
  <si>
    <r>
      <rPr>
        <b/>
        <sz val="11"/>
        <rFont val="Arial Narrow"/>
        <family val="2"/>
      </rPr>
      <t xml:space="preserve">GGF: </t>
    </r>
    <r>
      <rPr>
        <sz val="11"/>
        <rFont val="Arial Narrow"/>
        <family val="2"/>
      </rPr>
      <t xml:space="preserve"> 0%</t>
    </r>
  </si>
  <si>
    <t>GGF:X</t>
  </si>
  <si>
    <t>GGF: La Unidad de Decisión no programó avances al respecto para el periodo reportado.</t>
  </si>
  <si>
    <r>
      <rPr>
        <b/>
        <sz val="11"/>
        <color theme="1"/>
        <rFont val="Arial Narrow"/>
        <family val="2"/>
      </rPr>
      <t>GGF</t>
    </r>
    <r>
      <rPr>
        <sz val="11"/>
        <color theme="1"/>
        <rFont val="Arial Narrow"/>
        <family val="2"/>
      </rPr>
      <t>: 16/08/2023</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</si>
  <si>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Evidencias reposan el el link:  https://drive.google.com/drive/folders/1QyAHOJQcBNHusXRNrg_wDmi3MKboj9Wm </t>
    </r>
  </si>
  <si>
    <r>
      <t xml:space="preserve">GGF: </t>
    </r>
    <r>
      <rPr>
        <sz val="11"/>
        <rFont val="Arial Narrow"/>
        <family val="2"/>
      </rPr>
      <t>26,66%</t>
    </r>
  </si>
  <si>
    <r>
      <rPr>
        <b/>
        <sz val="11"/>
        <color theme="1"/>
        <rFont val="Arial Narrow"/>
        <family val="2"/>
      </rPr>
      <t xml:space="preserve">GGF: </t>
    </r>
    <r>
      <rPr>
        <sz val="11"/>
        <color theme="1"/>
        <rFont val="Arial Narrow"/>
        <family val="2"/>
      </rPr>
      <t>66.66%</t>
    </r>
  </si>
  <si>
    <r>
      <rPr>
        <b/>
        <sz val="11"/>
        <color theme="1"/>
        <rFont val="Arial Narrow"/>
        <family val="2"/>
      </rPr>
      <t xml:space="preserve">DTCA: </t>
    </r>
    <r>
      <rPr>
        <sz val="11"/>
        <color theme="1"/>
        <rFont val="Arial Narrow"/>
        <family val="2"/>
      </rPr>
      <t>67%</t>
    </r>
  </si>
  <si>
    <r>
      <rPr>
        <b/>
        <sz val="11"/>
        <color theme="1"/>
        <rFont val="Arial Narrow"/>
        <family val="2"/>
      </rPr>
      <t xml:space="preserve">DTAN: </t>
    </r>
    <r>
      <rPr>
        <sz val="11"/>
        <color theme="1"/>
        <rFont val="Arial Narrow"/>
        <family val="2"/>
      </rPr>
      <t>66,66%</t>
    </r>
  </si>
  <si>
    <r>
      <rPr>
        <b/>
        <sz val="11"/>
        <color theme="1"/>
        <rFont val="Arial Narrow"/>
        <family val="2"/>
      </rPr>
      <t xml:space="preserve">GGCI: </t>
    </r>
    <r>
      <rPr>
        <sz val="11"/>
        <color theme="1"/>
        <rFont val="Arial Narrow"/>
        <family val="2"/>
      </rPr>
      <t xml:space="preserve">Mediante correo electrónico del 21 de julio de 2023 la coordinadora de GGCI recordó a los integrantes del grupo el procedimiento de conflicto de intereses indicando la ruta de acceso y la URL de ubicación
Nota; la acción se da por ejecutada dado que se socializó y se generó recordatorio conforme la meta y a todo el personal de GGCI.
Anexo: Correo_ATENCIÓN CUMPLIMIENTO PROCEDIMIENTO CONFLICTO DE INTERESES </t>
    </r>
  </si>
  <si>
    <r>
      <rPr>
        <b/>
        <sz val="11"/>
        <color theme="1"/>
        <rFont val="Arial Narrow"/>
        <family val="2"/>
      </rPr>
      <t xml:space="preserve">GGCI: </t>
    </r>
    <r>
      <rPr>
        <sz val="11"/>
        <color theme="1"/>
        <rFont val="Arial Narrow"/>
        <family val="2"/>
      </rPr>
      <t>11/08/2023</t>
    </r>
  </si>
  <si>
    <r>
      <rPr>
        <b/>
        <sz val="11"/>
        <color theme="1"/>
        <rFont val="Arial Narrow"/>
        <family val="2"/>
      </rPr>
      <t xml:space="preserve">GGCI: </t>
    </r>
    <r>
      <rPr>
        <sz val="11"/>
        <color theme="1"/>
        <rFont val="Arial Narrow"/>
        <family val="2"/>
      </rPr>
      <t>100%</t>
    </r>
  </si>
  <si>
    <t>OAJ: 66%</t>
  </si>
  <si>
    <r>
      <rPr>
        <b/>
        <sz val="11"/>
        <color theme="1"/>
        <rFont val="Arial Narrow"/>
        <family val="2"/>
      </rPr>
      <t xml:space="preserve">OAJ: </t>
    </r>
    <r>
      <rPr>
        <sz val="11"/>
        <color theme="1"/>
        <rFont val="Arial Narrow"/>
        <family val="2"/>
      </rPr>
      <t>23/08/2023</t>
    </r>
  </si>
  <si>
    <r>
      <rPr>
        <b/>
        <sz val="11"/>
        <color theme="1"/>
        <rFont val="Arial Narrow"/>
        <family val="2"/>
      </rPr>
      <t>OAJ:</t>
    </r>
    <r>
      <rPr>
        <sz val="11"/>
        <color theme="1"/>
        <rFont val="Arial Narrow"/>
        <family val="2"/>
      </rPr>
      <t xml:space="preserve"> 23/08/2023</t>
    </r>
  </si>
  <si>
    <r>
      <rPr>
        <b/>
        <sz val="11"/>
        <color theme="1"/>
        <rFont val="Arial Narrow"/>
        <family val="2"/>
      </rPr>
      <t xml:space="preserve">OAJ: </t>
    </r>
    <r>
      <rPr>
        <sz val="11"/>
        <color theme="1"/>
        <rFont val="Arial Narrow"/>
        <family val="2"/>
      </rPr>
      <t>Se  realizó seguimiento trimestral a las acciones de la defensa juridica de la entidad, mediante el aplicativo EKOGUI, ver adjunto  Ekogui - Reporte de procesos activos a 30.06.2023.</t>
    </r>
  </si>
  <si>
    <r>
      <rPr>
        <b/>
        <sz val="11"/>
        <color theme="1"/>
        <rFont val="Arial Narrow"/>
        <family val="2"/>
      </rPr>
      <t xml:space="preserve">OAJ. </t>
    </r>
    <r>
      <rPr>
        <sz val="11"/>
        <color theme="1"/>
        <rFont val="Arial Narrow"/>
        <family val="2"/>
      </rPr>
      <t>Se realizó socialización y el seguimiento al conocimiento y apropiación sobre los lineamientos estandarizados y documentados por la Entidad relacionados con conflicto de intereses mediante una encuesta remitida a los integrantes de OAJ por socialización el día 22/08/2023.  
Evidencia:
20230822 Presentación Procedimiento Conflicto de Intereses
20230822 Reunión Socialización Procedimiento Conflicto de Intereses</t>
    </r>
  </si>
  <si>
    <t>GAU: 16/08/2023</t>
  </si>
  <si>
    <r>
      <rPr>
        <b/>
        <sz val="10"/>
        <rFont val="Arial Narrow"/>
        <family val="2"/>
      </rPr>
      <t>GAU:</t>
    </r>
    <r>
      <rPr>
        <sz val="10"/>
        <rFont val="Arial Narrow"/>
        <family val="2"/>
      </rPr>
      <t xml:space="preserve"> Se realizaron reuniones con el GTIC para presentarle los requerimientos y ajustes necesarios en el ORFEO para el manejo de las PQRSD y la Ventanila Única.
Listado de asistencia reunion GAU 11082023
Listado de asistencia prueba VU 29062023
Listado de asistencia ventanilla unica 29052023
Listado de asistencia pruebas VU y Orfeo 27-07-23
</t>
    </r>
  </si>
  <si>
    <t>GAU: 17/08/2023</t>
  </si>
  <si>
    <r>
      <t xml:space="preserve">GAU: </t>
    </r>
    <r>
      <rPr>
        <sz val="10"/>
        <color theme="1"/>
        <rFont val="Arial Narrow"/>
        <family val="2"/>
      </rPr>
      <t xml:space="preserve">El coordinador del GAU comparte vía correo electrónico información sobre los tipos de conflictos de interes a los funcionarios y contratistas que pertenecen al grupo.
</t>
    </r>
    <r>
      <rPr>
        <b/>
        <sz val="10"/>
        <color theme="1"/>
        <rFont val="Arial Narrow"/>
        <family val="2"/>
      </rPr>
      <t>EVIDENCIAS</t>
    </r>
    <r>
      <rPr>
        <sz val="10"/>
        <color theme="1"/>
        <rFont val="Arial Narrow"/>
        <family val="2"/>
      </rPr>
      <t>:  Evidencia de envío de correo conflicto de interes 2do cuatrimestre</t>
    </r>
  </si>
  <si>
    <r>
      <t xml:space="preserve">GAU: </t>
    </r>
    <r>
      <rPr>
        <sz val="10"/>
        <rFont val="Arial Narrow"/>
        <family val="2"/>
      </rPr>
      <t>Se realizaron las sensibilizaciones programadas de acuerdo al cronograma y la disponibilidad de las DT y dependencias.
Asistencia sensibilización PQRSD GComuni 17-07-2023
Asistencia sensibilización PQRSD OAJ-Predios 9-08-2023
Sensibilización PQRSD GTEA 18-07-23_merged
Sensibilización PQRSD GGF 4-08-23.xlsx - GD_FO_02</t>
    </r>
  </si>
  <si>
    <r>
      <rPr>
        <b/>
        <sz val="11"/>
        <color theme="1"/>
        <rFont val="Arial Narrow"/>
        <family val="2"/>
      </rPr>
      <t xml:space="preserve">GAU: </t>
    </r>
    <r>
      <rPr>
        <sz val="11"/>
        <color theme="1"/>
        <rFont val="Arial Narrow"/>
        <family val="2"/>
      </rPr>
      <t>38%</t>
    </r>
  </si>
  <si>
    <r>
      <rPr>
        <b/>
        <sz val="11"/>
        <color theme="1"/>
        <rFont val="Arial Narrow"/>
        <family val="2"/>
      </rPr>
      <t xml:space="preserve">GAU: </t>
    </r>
    <r>
      <rPr>
        <sz val="11"/>
        <color theme="1"/>
        <rFont val="Arial Narrow"/>
        <family val="2"/>
      </rPr>
      <t>70%</t>
    </r>
  </si>
  <si>
    <r>
      <rPr>
        <b/>
        <sz val="11"/>
        <color theme="1"/>
        <rFont val="Arial Narrow"/>
        <family val="2"/>
      </rPr>
      <t>GTIC</t>
    </r>
    <r>
      <rPr>
        <sz val="11"/>
        <color theme="1"/>
        <rFont val="Arial Narrow"/>
        <family val="2"/>
      </rPr>
      <t>: 3/08/2023</t>
    </r>
  </si>
  <si>
    <r>
      <rPr>
        <b/>
        <sz val="11"/>
        <color theme="1"/>
        <rFont val="Arial Narrow"/>
        <family val="2"/>
      </rPr>
      <t xml:space="preserve">GTIC: </t>
    </r>
    <r>
      <rPr>
        <sz val="11"/>
        <color theme="1"/>
        <rFont val="Arial Narrow"/>
        <family val="2"/>
      </rPr>
      <t xml:space="preserve">Implemento un esquema de respaldo sobre la información alojada en la entidad de las aplicaciones web en la nube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t>
    </r>
    <r>
      <rPr>
        <b/>
        <sz val="11"/>
        <color theme="1"/>
        <rFont val="Arial Narrow"/>
        <family val="2"/>
      </rPr>
      <t xml:space="preserve">Ver Anexo </t>
    </r>
    <r>
      <rPr>
        <sz val="11"/>
        <color theme="1"/>
        <rFont val="Arial Narrow"/>
        <family val="2"/>
      </rPr>
      <t>(Screen Shot 2022-11-23 at 5.16.30 AM ; Screen Shot 2022-11-23 at 5.08.51 AM; Screen Shot 2022-11-23 at 5.06.52 AM; Screen Shot 2022-11-23 at 5.06.39 AM; Screen Shot 2022-11-23 at 5.06.21 AM).</t>
    </r>
  </si>
  <si>
    <r>
      <rPr>
        <b/>
        <sz val="11"/>
        <color theme="1"/>
        <rFont val="Arial Narrow"/>
        <family val="2"/>
      </rPr>
      <t>GTIC</t>
    </r>
    <r>
      <rPr>
        <sz val="11"/>
        <color theme="1"/>
        <rFont val="Arial Narrow"/>
        <family val="2"/>
      </rPr>
      <t xml:space="preserve"> 15/08/2023</t>
    </r>
  </si>
  <si>
    <r>
      <rPr>
        <b/>
        <sz val="11"/>
        <color theme="1"/>
        <rFont val="Arial Narrow"/>
        <family val="2"/>
      </rPr>
      <t xml:space="preserve">GTIC: </t>
    </r>
    <r>
      <rPr>
        <sz val="11"/>
        <color theme="1"/>
        <rFont val="Arial Narrow"/>
        <family val="2"/>
      </rPr>
      <t xml:space="preserve">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xml:space="preserve"> - Correo procedimiento conflicto de intereses</t>
    </r>
  </si>
  <si>
    <t>66%%</t>
  </si>
  <si>
    <t xml:space="preserve">
GC: 16/08/2023
 DTCA:16/08/2023
DTPA: 16/08/2023
 DTAO:16/08/2023
 DTAM: 16/08/2023
DTOR: 16/08/2023
 DTAN: 16/08/2023
</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</si>
  <si>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ver Anexo No. 1,  IPMC-NC-003-2023 </t>
    </r>
    <r>
      <rPr>
        <sz val="11"/>
        <color theme="1"/>
        <rFont val="Arial Narrow"/>
        <family val="2"/>
      </rPr>
      <t>Consumibles de impresión</t>
    </r>
    <r>
      <rPr>
        <b/>
        <sz val="11"/>
        <color theme="1"/>
        <rFont val="Arial Narrow"/>
        <family val="2"/>
      </rPr>
      <t xml:space="preserve">, ver Anexo No. 2,  IPMC-NC-004-2023 </t>
    </r>
    <r>
      <rPr>
        <sz val="11"/>
        <color theme="1"/>
        <rFont val="Arial Narrow"/>
        <family val="2"/>
      </rPr>
      <t>Elementos de localización</t>
    </r>
    <r>
      <rPr>
        <b/>
        <sz val="11"/>
        <color theme="1"/>
        <rFont val="Arial Narrow"/>
        <family val="2"/>
      </rPr>
      <t xml:space="preserve">. ver Anexo No. 3, IPMC-NC-005-2023 </t>
    </r>
    <r>
      <rPr>
        <sz val="11"/>
        <color theme="1"/>
        <rFont val="Arial Narrow"/>
        <family val="2"/>
      </rPr>
      <t xml:space="preserve">Certificaciones Digitales, </t>
    </r>
    <r>
      <rPr>
        <b/>
        <sz val="11"/>
        <color theme="1"/>
        <rFont val="Arial Narrow"/>
        <family val="2"/>
      </rPr>
      <t>ver Anexo No. 4, IPMC-NC-006-2023</t>
    </r>
    <r>
      <rPr>
        <sz val="11"/>
        <color theme="1"/>
        <rFont val="Arial Narrow"/>
        <family val="2"/>
      </rPr>
      <t xml:space="preserve"> Gran Formato, </t>
    </r>
    <r>
      <rPr>
        <b/>
        <sz val="11"/>
        <color theme="1"/>
        <rFont val="Arial Narrow"/>
        <family val="2"/>
      </rPr>
      <t>ver Anexo No. 5, IPMC-NC-007-2023</t>
    </r>
    <r>
      <rPr>
        <sz val="11"/>
        <color theme="1"/>
        <rFont val="Arial Narrow"/>
        <family val="2"/>
      </rPr>
      <t xml:space="preserve"> Recarga de Extintores.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 xml:space="preserve">ver Anexo No. 1 MINIMA </t>
    </r>
    <r>
      <rPr>
        <sz val="11"/>
        <color theme="1"/>
        <rFont val="Arial Narrow"/>
        <family val="2"/>
      </rPr>
      <t xml:space="preserve"> suministro de manillas, </t>
    </r>
    <r>
      <rPr>
        <b/>
        <sz val="11"/>
        <color theme="1"/>
        <rFont val="Arial Narrow"/>
        <family val="2"/>
      </rPr>
      <t>ver Anexo No. 2 Minima</t>
    </r>
    <r>
      <rPr>
        <sz val="11"/>
        <color theme="1"/>
        <rFont val="Arial Narrow"/>
        <family val="2"/>
      </rPr>
      <t xml:space="preserve"> Productos de Papeleria, </t>
    </r>
    <r>
      <rPr>
        <b/>
        <sz val="11"/>
        <color theme="1"/>
        <rFont val="Arial Narrow"/>
        <family val="2"/>
      </rPr>
      <t>ver Anexo No. 3 Concurso de Meritos</t>
    </r>
    <r>
      <rPr>
        <sz val="11"/>
        <color theme="1"/>
        <rFont val="Arial Narrow"/>
        <family val="2"/>
      </rPr>
      <t xml:space="preserve"> inverventoria Old Providence,  </t>
    </r>
    <r>
      <rPr>
        <b/>
        <sz val="11"/>
        <color theme="1"/>
        <rFont val="Arial Narrow"/>
        <family val="2"/>
      </rPr>
      <t>ver Anexo No. 4</t>
    </r>
    <r>
      <rPr>
        <sz val="11"/>
        <color theme="1"/>
        <rFont val="Arial Narrow"/>
        <family val="2"/>
      </rPr>
      <t xml:space="preserve"> </t>
    </r>
    <r>
      <rPr>
        <b/>
        <sz val="11"/>
        <color theme="1"/>
        <rFont val="Arial Narrow"/>
        <family val="2"/>
      </rPr>
      <t xml:space="preserve">LICITACIÓN PUBLICA </t>
    </r>
    <r>
      <rPr>
        <sz val="11"/>
        <color theme="1"/>
        <rFont val="Arial Narrow"/>
        <family val="2"/>
      </rPr>
      <t xml:space="preserve">Obra Publica, </t>
    </r>
    <r>
      <rPr>
        <b/>
        <sz val="11"/>
        <color theme="1"/>
        <rFont val="Arial Narrow"/>
        <family val="2"/>
      </rPr>
      <t xml:space="preserve">ver Anexo No. 5  MINIMA </t>
    </r>
    <r>
      <rPr>
        <sz val="11"/>
        <color theme="1"/>
        <rFont val="Arial Narrow"/>
        <family val="2"/>
      </rPr>
      <t xml:space="preserve">Mantenimiento Equipos. </t>
    </r>
    <r>
      <rPr>
        <b/>
        <sz val="11"/>
        <color theme="1"/>
        <rFont val="Arial Narrow"/>
        <family val="2"/>
      </rPr>
      <t>ver Anexo No. 6  MINIMA</t>
    </r>
    <r>
      <rPr>
        <sz val="11"/>
        <color theme="1"/>
        <rFont val="Arial Narrow"/>
        <family val="2"/>
      </rPr>
      <t xml:space="preserve"> Alquiler de equipos.  </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ver Anexo No.1-IP-DTPA-010-2023 </t>
    </r>
    <r>
      <rPr>
        <sz val="11"/>
        <color theme="1"/>
        <rFont val="Arial Narrow"/>
        <family val="2"/>
      </rPr>
      <t>Suministro</t>
    </r>
    <r>
      <rPr>
        <b/>
        <sz val="11"/>
        <color theme="1"/>
        <rFont val="Arial Narrow"/>
        <family val="2"/>
      </rPr>
      <t xml:space="preserve">, ver Anexo No.2 IP-DTPA-005-2023 </t>
    </r>
    <r>
      <rPr>
        <sz val="11"/>
        <color theme="1"/>
        <rFont val="Arial Narrow"/>
        <family val="2"/>
      </rPr>
      <t>Prestación de servicios</t>
    </r>
    <r>
      <rPr>
        <b/>
        <sz val="11"/>
        <color theme="1"/>
        <rFont val="Arial Narrow"/>
        <family val="2"/>
      </rPr>
      <t xml:space="preserve">, ver  Anexo No.3-IP-DTPA-007-2023 </t>
    </r>
    <r>
      <rPr>
        <sz val="11"/>
        <color theme="1"/>
        <rFont val="Arial Narrow"/>
        <family val="2"/>
      </rPr>
      <t>Suministro</t>
    </r>
    <r>
      <rPr>
        <b/>
        <sz val="11"/>
        <color theme="1"/>
        <rFont val="Arial Narrow"/>
        <family val="2"/>
      </rPr>
      <t xml:space="preserve">, ver Anexo No.4-IP-DTPA-014-2023 </t>
    </r>
    <r>
      <rPr>
        <sz val="11"/>
        <color theme="1"/>
        <rFont val="Arial Narrow"/>
        <family val="2"/>
      </rPr>
      <t>Compra productos</t>
    </r>
    <r>
      <rPr>
        <b/>
        <sz val="11"/>
        <color theme="1"/>
        <rFont val="Arial Narrow"/>
        <family val="2"/>
      </rPr>
      <t xml:space="preserve">, ver Anexo No.5-IP-DTPA-011-2023 </t>
    </r>
    <r>
      <rPr>
        <sz val="11"/>
        <color theme="1"/>
        <rFont val="Arial Narrow"/>
        <family val="2"/>
      </rPr>
      <t xml:space="preserve">Prestación de servicio.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VER ANEXO No 1. DTAO-CSS-N-018-2023 </t>
    </r>
    <r>
      <rPr>
        <sz val="11"/>
        <color theme="1"/>
        <rFont val="Arial Narrow"/>
        <family val="2"/>
      </rPr>
      <t>SUMINISTRO DE RACIONES DE CAMPAÑA Isla de la Corota</t>
    </r>
    <r>
      <rPr>
        <b/>
        <sz val="11"/>
        <color theme="1"/>
        <rFont val="Arial Narrow"/>
        <family val="2"/>
      </rPr>
      <t xml:space="preserve">, VER ANEXO No 2. DTAO-CCV-N-007-2023 </t>
    </r>
    <r>
      <rPr>
        <sz val="11"/>
        <color theme="1"/>
        <rFont val="Arial Narrow"/>
        <family val="2"/>
      </rPr>
      <t>COMPRA DE ACITE Cueva de Guacharos</t>
    </r>
    <r>
      <rPr>
        <b/>
        <sz val="11"/>
        <color theme="1"/>
        <rFont val="Arial Narrow"/>
        <family val="2"/>
      </rPr>
      <t xml:space="preserve">, VER ANEXO No 3. DTAO-CCV-N-010-2023 </t>
    </r>
    <r>
      <rPr>
        <sz val="11"/>
        <color theme="1"/>
        <rFont val="Arial Narrow"/>
        <family val="2"/>
      </rPr>
      <t>COMPRA ASEO Y CAFETERIA Nevados del Huila</t>
    </r>
    <r>
      <rPr>
        <b/>
        <sz val="11"/>
        <color theme="1"/>
        <rFont val="Arial Narrow"/>
        <family val="2"/>
      </rPr>
      <t xml:space="preserve">, VER ANEXO No 4. DTAO-SAMC-F-002-2023 </t>
    </r>
    <r>
      <rPr>
        <sz val="11"/>
        <color theme="1"/>
        <rFont val="Arial Narrow"/>
        <family val="2"/>
      </rPr>
      <t xml:space="preserve">CONTRATO DE OBRA PUBLICA Cueva de Guacharos, </t>
    </r>
    <r>
      <rPr>
        <b/>
        <sz val="11"/>
        <rFont val="Arial Narrow"/>
        <family val="2"/>
      </rPr>
      <t xml:space="preserve">VER </t>
    </r>
    <r>
      <rPr>
        <b/>
        <sz val="11"/>
        <color theme="1"/>
        <rFont val="Arial Narrow"/>
        <family val="2"/>
      </rPr>
      <t xml:space="preserve">ANEXO No 5. -SAMC-F-001-2023 </t>
    </r>
    <r>
      <rPr>
        <sz val="11"/>
        <color theme="1"/>
        <rFont val="Arial Narrow"/>
        <family val="2"/>
      </rPr>
      <t xml:space="preserve">CONTRATO DE OBRA PUBLICA DE NEVADOS DEL HUILA. 
</t>
    </r>
    <r>
      <rPr>
        <b/>
        <sz val="11"/>
        <color theme="1"/>
        <rFont val="Arial Narrow"/>
        <family val="2"/>
      </rPr>
      <t xml:space="preserve">DTAM: </t>
    </r>
    <r>
      <rPr>
        <sz val="11"/>
        <color theme="1"/>
        <rFont val="Arial Narrow"/>
        <family val="2"/>
      </rPr>
      <t>Los siguientes estudios previos de los procesos de selección cuentan con los respectivos vistos buenos:</t>
    </r>
    <r>
      <rPr>
        <b/>
        <sz val="11"/>
        <color theme="1"/>
        <rFont val="Arial Narrow"/>
        <family val="2"/>
      </rPr>
      <t>ver Anexo No. 1 IPMC-DTAM-004-2023</t>
    </r>
    <r>
      <rPr>
        <sz val="11"/>
        <color theme="1"/>
        <rFont val="Arial Narrow"/>
        <family val="2"/>
      </rPr>
      <t xml:space="preserve">, suministro de viveres y raciones alimentarias, </t>
    </r>
    <r>
      <rPr>
        <b/>
        <sz val="11"/>
        <color theme="1"/>
        <rFont val="Arial Narrow"/>
        <family val="2"/>
      </rPr>
      <t>ver Anexo No. 2 IPMC-DTAM-014-2023</t>
    </r>
    <r>
      <rPr>
        <sz val="11"/>
        <color theme="1"/>
        <rFont val="Arial Narrow"/>
        <family val="2"/>
      </rPr>
      <t xml:space="preserve">, mantenimineto preventivo y correctivo de equipos de computo, </t>
    </r>
    <r>
      <rPr>
        <b/>
        <sz val="11"/>
        <color theme="1"/>
        <rFont val="Arial Narrow"/>
        <family val="2"/>
      </rPr>
      <t>ver Anexo No. 3 IPMC-DTAM-009-2023</t>
    </r>
    <r>
      <rPr>
        <sz val="11"/>
        <color theme="1"/>
        <rFont val="Arial Narrow"/>
        <family val="2"/>
      </rPr>
      <t xml:space="preserve">, suministro de tiquetes, </t>
    </r>
    <r>
      <rPr>
        <b/>
        <sz val="11"/>
        <color theme="1"/>
        <rFont val="Arial Narrow"/>
        <family val="2"/>
      </rPr>
      <t>ver Anexo No. 4 IPMC-DTAM-012-2023</t>
    </r>
    <r>
      <rPr>
        <sz val="11"/>
        <color theme="1"/>
        <rFont val="Arial Narrow"/>
        <family val="2"/>
      </rPr>
      <t xml:space="preserve">, suministro de viveres y raciones alimentarias, </t>
    </r>
    <r>
      <rPr>
        <b/>
        <sz val="11"/>
        <color theme="1"/>
        <rFont val="Arial Narrow"/>
        <family val="2"/>
      </rPr>
      <t>ver Anexo No. 4 IPMC-DTAM-014-2023</t>
    </r>
    <r>
      <rPr>
        <sz val="11"/>
        <color theme="1"/>
        <rFont val="Arial Narrow"/>
        <family val="2"/>
      </rPr>
      <t xml:space="preserve"> Mantenimiento de Equipos, </t>
    </r>
    <r>
      <rPr>
        <b/>
        <sz val="11"/>
        <color theme="1"/>
        <rFont val="Arial Narrow"/>
        <family val="2"/>
      </rPr>
      <t>ver Anexo No. 5 IPMC-DTAM-016-2023</t>
    </r>
    <r>
      <rPr>
        <sz val="11"/>
        <color theme="1"/>
        <rFont val="Arial Narrow"/>
        <family val="2"/>
      </rPr>
      <t xml:space="preserve">,suministro de llantas y accesorios.
</t>
    </r>
    <r>
      <rPr>
        <b/>
        <sz val="11"/>
        <color theme="1"/>
        <rFont val="Arial Narrow"/>
        <family val="2"/>
      </rPr>
      <t xml:space="preserve">DTOR: </t>
    </r>
    <r>
      <rPr>
        <sz val="11"/>
        <color theme="1"/>
        <rFont val="Arial Narrow"/>
        <family val="2"/>
      </rPr>
      <t xml:space="preserve">Los siguientes estudios previos de los procesos de selección cuentan con los respectivos vistos buenos: </t>
    </r>
    <r>
      <rPr>
        <b/>
        <sz val="11"/>
        <color theme="1"/>
        <rFont val="Arial Narrow"/>
        <family val="2"/>
      </rPr>
      <t>Ver ANEXO  No.1_DTOR-SASI-009-2023</t>
    </r>
    <r>
      <rPr>
        <sz val="11"/>
        <color theme="1"/>
        <rFont val="Arial Narrow"/>
        <family val="2"/>
      </rPr>
      <t xml:space="preserve">_EP_Ferreteria_acuerdos de conservación, </t>
    </r>
    <r>
      <rPr>
        <b/>
        <sz val="11"/>
        <color theme="1"/>
        <rFont val="Arial Narrow"/>
        <family val="2"/>
      </rPr>
      <t>ver ANEXO  No.2_DTOR-SAMC-005-2023_EP</t>
    </r>
    <r>
      <rPr>
        <sz val="11"/>
        <color theme="1"/>
        <rFont val="Arial Narrow"/>
        <family val="2"/>
      </rPr>
      <t xml:space="preserve">_Sistemas_fotovoltaicos acuerdos, </t>
    </r>
    <r>
      <rPr>
        <b/>
        <sz val="11"/>
        <color theme="1"/>
        <rFont val="Arial Narrow"/>
        <family val="2"/>
      </rPr>
      <t>ver ANEXO  No.3_DTOR-SASI-005-2023_EP</t>
    </r>
    <r>
      <rPr>
        <sz val="11"/>
        <color theme="1"/>
        <rFont val="Arial Narrow"/>
        <family val="2"/>
      </rPr>
      <t xml:space="preserve">_ferreteria y materiasles acuerdos de conservación Sum, </t>
    </r>
    <r>
      <rPr>
        <b/>
        <sz val="11"/>
        <color theme="1"/>
        <rFont val="Arial Narrow"/>
        <family val="2"/>
      </rPr>
      <t>ver ANEXO  No.4_DTOR-CM-001-2023</t>
    </r>
    <r>
      <rPr>
        <sz val="11"/>
        <color theme="1"/>
        <rFont val="Arial Narrow"/>
        <family val="2"/>
      </rPr>
      <t xml:space="preserve">_inteventoria Obra ching, </t>
    </r>
    <r>
      <rPr>
        <b/>
        <sz val="11"/>
        <color theme="1"/>
        <rFont val="Arial Narrow"/>
        <family val="2"/>
      </rPr>
      <t>ver ANEXO  No.5_IPMC-DTOR-036-2023</t>
    </r>
    <r>
      <rPr>
        <sz val="11"/>
        <color theme="1"/>
        <rFont val="Arial Narrow"/>
        <family val="2"/>
      </rPr>
      <t xml:space="preserve">_EP Mmto Vehiculos Dtor.
</t>
    </r>
    <r>
      <rPr>
        <b/>
        <sz val="11"/>
        <color theme="1"/>
        <rFont val="Arial Narrow"/>
        <family val="2"/>
      </rPr>
      <t>DTAN</t>
    </r>
    <r>
      <rPr>
        <sz val="11"/>
        <color theme="1"/>
        <rFont val="Arial Narrow"/>
        <family val="2"/>
      </rPr>
      <t xml:space="preserve">:  Los siguientes estudios previos de los procesos de selección cuentan con los respectivos vistos buenos de estrucutadores tecnicos y financieros: </t>
    </r>
    <r>
      <rPr>
        <b/>
        <sz val="11"/>
        <color theme="1"/>
        <rFont val="Arial Narrow"/>
        <family val="2"/>
      </rPr>
      <t xml:space="preserve">ver Anexo: 1. ESTUDIO PREVIO SASI-DTAN-004-2023 </t>
    </r>
    <r>
      <rPr>
        <sz val="11"/>
        <color theme="1"/>
        <rFont val="Arial Narrow"/>
        <family val="2"/>
      </rPr>
      <t>RACIONES ALIMENTARIAS</t>
    </r>
    <r>
      <rPr>
        <b/>
        <sz val="11"/>
        <color theme="1"/>
        <rFont val="Arial Narrow"/>
        <family val="2"/>
      </rPr>
      <t xml:space="preserve">.  ver Anexo: 2. IP-DTAN-026-2023 </t>
    </r>
    <r>
      <rPr>
        <sz val="11"/>
        <color theme="1"/>
        <rFont val="Arial Narrow"/>
        <family val="2"/>
      </rPr>
      <t>SUMINISTRO DE COMBUSTIBLE.</t>
    </r>
    <r>
      <rPr>
        <b/>
        <sz val="11"/>
        <color theme="1"/>
        <rFont val="Arial Narrow"/>
        <family val="2"/>
      </rPr>
      <t xml:space="preserve"> Ver Anexo No. 3 SA-SI-DTAN-006-2023 </t>
    </r>
    <r>
      <rPr>
        <sz val="11"/>
        <color theme="1"/>
        <rFont val="Arial Narrow"/>
        <family val="2"/>
      </rPr>
      <t xml:space="preserve">INSUMOS SECTOR BOYACA. </t>
    </r>
  </si>
  <si>
    <r>
      <t xml:space="preserve">GC: </t>
    </r>
    <r>
      <rPr>
        <sz val="11"/>
        <color theme="1"/>
        <rFont val="Arial Narrow"/>
        <family val="2"/>
      </rPr>
      <t>66,6%</t>
    </r>
    <r>
      <rPr>
        <b/>
        <sz val="11"/>
        <color theme="1"/>
        <rFont val="Arial Narrow"/>
        <family val="2"/>
      </rPr>
      <t xml:space="preserve">
DTCA: </t>
    </r>
    <r>
      <rPr>
        <sz val="11"/>
        <color theme="1"/>
        <rFont val="Arial Narrow"/>
        <family val="2"/>
      </rPr>
      <t>66,6%</t>
    </r>
    <r>
      <rPr>
        <b/>
        <sz val="11"/>
        <color theme="1"/>
        <rFont val="Arial Narrow"/>
        <family val="2"/>
      </rPr>
      <t xml:space="preserve">
DTAO: </t>
    </r>
    <r>
      <rPr>
        <sz val="11"/>
        <color theme="1"/>
        <rFont val="Arial Narrow"/>
        <family val="2"/>
      </rPr>
      <t xml:space="preserve">66,6% </t>
    </r>
    <r>
      <rPr>
        <b/>
        <sz val="11"/>
        <color theme="1"/>
        <rFont val="Arial Narrow"/>
        <family val="2"/>
      </rPr>
      <t xml:space="preserve">
DTAM: </t>
    </r>
    <r>
      <rPr>
        <sz val="11"/>
        <color theme="1"/>
        <rFont val="Arial Narrow"/>
        <family val="2"/>
      </rPr>
      <t>66,6%</t>
    </r>
    <r>
      <rPr>
        <b/>
        <sz val="11"/>
        <color theme="1"/>
        <rFont val="Arial Narrow"/>
        <family val="2"/>
      </rPr>
      <t xml:space="preserve">
DTAN:</t>
    </r>
    <r>
      <rPr>
        <sz val="11"/>
        <color theme="1"/>
        <rFont val="Arial Narrow"/>
        <family val="2"/>
      </rPr>
      <t>66,6%</t>
    </r>
    <r>
      <rPr>
        <b/>
        <sz val="11"/>
        <color theme="1"/>
        <rFont val="Arial Narrow"/>
        <family val="2"/>
      </rPr>
      <t xml:space="preserve">
DTPA: </t>
    </r>
    <r>
      <rPr>
        <sz val="11"/>
        <color theme="1"/>
        <rFont val="Arial Narrow"/>
        <family val="2"/>
      </rPr>
      <t>66,6%</t>
    </r>
    <r>
      <rPr>
        <b/>
        <sz val="11"/>
        <color theme="1"/>
        <rFont val="Arial Narrow"/>
        <family val="2"/>
      </rPr>
      <t xml:space="preserve">
DTOR:</t>
    </r>
    <r>
      <rPr>
        <sz val="11"/>
        <color theme="1"/>
        <rFont val="Arial Narrow"/>
        <family val="2"/>
      </rPr>
      <t xml:space="preserve"> 66,6%</t>
    </r>
  </si>
  <si>
    <t>GC: X
DTCA: X
DTAO: X
DTAM: X
DTAN:X
DTPA: X
DTOR: X</t>
  </si>
  <si>
    <t xml:space="preserve">GC: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DTAM: l monitoreo y los soportes suministrados, son conformes a la descripción del mapa de riesgos, denotando un adecuado seguimiento
DTAN:El monitoreo y los soportes suministrados, son conformes a la descripción del mapa de riesgos, denotando un adecuado seguimiento
DTPA:  El monitoreo y los soportes suministrados, son conformes a la descripción del mapa de riesgos, denotando un adecuado seguimiento
DTOR: l monitoreo y los soportes suministrados, son conformes a la descripción del mapa de riesgos, denotando un adecuado seguimiento
</t>
  </si>
  <si>
    <t xml:space="preserve">GC: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DTAM: el monitoreo y los soportes suministrados, son conformes a la descripción del mapa de riesgos, denotando un adecuado seguimiento
DTAN:El monitoreo y los soportes suministrados, son conformes a la descripción del mapa de riesgos, denotando un adecuado seguimiento
DTPA:  El monitoreo y los soportes suministrados, son conformes a la descripción del mapa de riesgos, denotando un adecuado seguimiento
DTOR: l monitoreo y los soportes suministrados, son conformes a la descripción del mapa de riesgos, denotando un adecuado seguimiento
</t>
  </si>
  <si>
    <r>
      <rPr>
        <b/>
        <sz val="11"/>
        <color theme="1"/>
        <rFont val="Arial Narrow"/>
        <family val="2"/>
      </rPr>
      <t xml:space="preserve">GC: </t>
    </r>
    <r>
      <rPr>
        <sz val="11"/>
        <color theme="1"/>
        <rFont val="Arial Narrow"/>
        <family val="2"/>
      </rPr>
      <t>En los procesos de selección adelantados se recibieron las siguientes observaciones asi</t>
    </r>
    <r>
      <rPr>
        <b/>
        <sz val="11"/>
        <color theme="1"/>
        <rFont val="Arial Narrow"/>
        <family val="2"/>
      </rPr>
      <t xml:space="preserve">:  ver  Anexo No.1 OBSERVACIÓN IPMC-NC-005-2023 Certificados digitales, ver Anexo No.2  OBSERVACIÓN IPMC-NC-006-2023 </t>
    </r>
    <r>
      <rPr>
        <sz val="11"/>
        <color theme="1"/>
        <rFont val="Arial Narrow"/>
        <family val="2"/>
      </rPr>
      <t>Gran Formato</t>
    </r>
    <r>
      <rPr>
        <b/>
        <sz val="11"/>
        <color theme="1"/>
        <rFont val="Arial Narrow"/>
        <family val="2"/>
      </rPr>
      <t xml:space="preserve">,  ver Anexo No. 3 OBSERVACIÓN LP-NC-001-2023 </t>
    </r>
    <r>
      <rPr>
        <sz val="11"/>
        <color theme="1"/>
        <rFont val="Arial Narrow"/>
        <family val="2"/>
      </rPr>
      <t>Seguros</t>
    </r>
    <r>
      <rPr>
        <b/>
        <sz val="11"/>
        <color theme="1"/>
        <rFont val="Arial Narrow"/>
        <family val="2"/>
      </rPr>
      <t xml:space="preserve">. ver Anexo No. 4 OBSERVACIÓN IPMC-NC-003-2023 </t>
    </r>
    <r>
      <rPr>
        <sz val="11"/>
        <color theme="1"/>
        <rFont val="Arial Narrow"/>
        <family val="2"/>
      </rPr>
      <t>Consumibles de impresión</t>
    </r>
    <r>
      <rPr>
        <b/>
        <sz val="11"/>
        <color theme="1"/>
        <rFont val="Arial Narrow"/>
        <family val="2"/>
      </rPr>
      <t xml:space="preserve">. 
</t>
    </r>
    <r>
      <rPr>
        <sz val="11"/>
        <color theme="1"/>
        <rFont val="Arial Narrow"/>
        <family val="2"/>
      </rPr>
      <t xml:space="preserve">
</t>
    </r>
    <r>
      <rPr>
        <b/>
        <sz val="11"/>
        <color theme="1"/>
        <rFont val="Arial Narrow"/>
        <family val="2"/>
      </rPr>
      <t>DTCA:</t>
    </r>
    <r>
      <rPr>
        <sz val="11"/>
        <color theme="1"/>
        <rFont val="Arial Narrow"/>
        <family val="2"/>
      </rPr>
      <t xml:space="preserve"> En los procesos de selección adelantados se recibieron las siguientes observaciones asi:  </t>
    </r>
    <r>
      <rPr>
        <b/>
        <sz val="11"/>
        <color theme="1"/>
        <rFont val="Arial Narrow"/>
        <family val="2"/>
      </rPr>
      <t>ver Anexo No. 1 Observación -LP-DTCA-001-2023</t>
    </r>
    <r>
      <rPr>
        <sz val="11"/>
        <color theme="1"/>
        <rFont val="Arial Narrow"/>
        <family val="2"/>
      </rPr>
      <t xml:space="preserve"> -Obra Pública, </t>
    </r>
    <r>
      <rPr>
        <b/>
        <sz val="11"/>
        <color theme="1"/>
        <rFont val="Arial Narrow"/>
        <family val="2"/>
      </rPr>
      <t>Ver Anexo No. 2 Observación CM-DTCA-001-2023</t>
    </r>
    <r>
      <rPr>
        <sz val="11"/>
        <color theme="1"/>
        <rFont val="Arial Narrow"/>
        <family val="2"/>
      </rPr>
      <t xml:space="preserve"> Concurso de Meritos Interventoria, </t>
    </r>
    <r>
      <rPr>
        <b/>
        <sz val="11"/>
        <color theme="1"/>
        <rFont val="Arial Narrow"/>
        <family val="2"/>
      </rPr>
      <t>Ver Anexo No. 3</t>
    </r>
    <r>
      <rPr>
        <sz val="11"/>
        <color theme="1"/>
        <rFont val="Arial Narrow"/>
        <family val="2"/>
      </rPr>
      <t xml:space="preserve">  </t>
    </r>
    <r>
      <rPr>
        <b/>
        <sz val="11"/>
        <color theme="1"/>
        <rFont val="Arial Narrow"/>
        <family val="2"/>
      </rPr>
      <t>Observación -LP-DTCA-001-2023 -</t>
    </r>
    <r>
      <rPr>
        <sz val="11"/>
        <color theme="1"/>
        <rFont val="Arial Narrow"/>
        <family val="2"/>
      </rPr>
      <t xml:space="preserve">Obra Pública. </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En los procesos de selección adelantados se recibieron las siguientes observaciones asi:   v</t>
    </r>
    <r>
      <rPr>
        <b/>
        <sz val="11"/>
        <color theme="1"/>
        <rFont val="Arial Narrow"/>
        <family val="2"/>
      </rPr>
      <t xml:space="preserve">er Anexo No.1 Observaciones </t>
    </r>
    <r>
      <rPr>
        <sz val="11"/>
        <color theme="1"/>
        <rFont val="Arial Narrow"/>
        <family val="2"/>
      </rPr>
      <t>INTERVENTORÍA CABAÑAS PNN FARALLONES</t>
    </r>
    <r>
      <rPr>
        <b/>
        <sz val="11"/>
        <color theme="1"/>
        <rFont val="Arial Narrow"/>
        <family val="2"/>
      </rPr>
      <t xml:space="preserve">, ver Anexo No.2 Observaciones </t>
    </r>
    <r>
      <rPr>
        <sz val="11"/>
        <color theme="1"/>
        <rFont val="Arial Narrow"/>
        <family val="2"/>
      </rPr>
      <t>CONSTRUCCIÓN CABAÑAS PNN FARALLONES</t>
    </r>
    <r>
      <rPr>
        <b/>
        <sz val="11"/>
        <color theme="1"/>
        <rFont val="Arial Narrow"/>
        <family val="2"/>
      </rPr>
      <t xml:space="preserve">,ver Anexo No.3 Observaciones </t>
    </r>
    <r>
      <rPr>
        <sz val="11"/>
        <color theme="1"/>
        <rFont val="Arial Narrow"/>
        <family val="2"/>
      </rPr>
      <t>Asociación emprendimiento social sostenible</t>
    </r>
    <r>
      <rPr>
        <b/>
        <sz val="11"/>
        <color theme="1"/>
        <rFont val="Arial Narrow"/>
        <family val="2"/>
      </rPr>
      <t xml:space="preserve">, ver Anexo No.4 </t>
    </r>
    <r>
      <rPr>
        <sz val="11"/>
        <color theme="1"/>
        <rFont val="Arial Narrow"/>
        <family val="2"/>
      </rPr>
      <t>Observaciones Compra de motores</t>
    </r>
    <r>
      <rPr>
        <b/>
        <sz val="11"/>
        <color theme="1"/>
        <rFont val="Arial Narrow"/>
        <family val="2"/>
      </rPr>
      <t xml:space="preserve">, Anexo No.5 Observaciones </t>
    </r>
    <r>
      <rPr>
        <sz val="11"/>
        <color theme="1"/>
        <rFont val="Arial Narrow"/>
        <family val="2"/>
      </rPr>
      <t xml:space="preserve">INGFRACOL S.A.S
</t>
    </r>
    <r>
      <rPr>
        <b/>
        <sz val="11"/>
        <color theme="1"/>
        <rFont val="Arial Narrow"/>
        <family val="2"/>
      </rPr>
      <t>DTAO:</t>
    </r>
    <r>
      <rPr>
        <sz val="11"/>
        <color theme="1"/>
        <rFont val="Arial Narrow"/>
        <family val="2"/>
      </rPr>
      <t xml:space="preserve">En los procesos de selección adelantados se recibieron las siguientes observaciones asi:  </t>
    </r>
    <r>
      <rPr>
        <b/>
        <sz val="11"/>
        <color theme="1"/>
        <rFont val="Arial Narrow"/>
        <family val="2"/>
      </rPr>
      <t>ver ANEXO No 1.  DTAO-CSS-N-018-2023 OBSERVACIÓN</t>
    </r>
    <r>
      <rPr>
        <sz val="11"/>
        <color theme="1"/>
        <rFont val="Arial Narrow"/>
        <family val="2"/>
      </rPr>
      <t xml:space="preserve"> SUMINISTRO DE RACIONES DE CAMPAÑA Isla de la Corota,  </t>
    </r>
    <r>
      <rPr>
        <b/>
        <sz val="11"/>
        <color theme="1"/>
        <rFont val="Arial Narrow"/>
        <family val="2"/>
      </rPr>
      <t>ver</t>
    </r>
    <r>
      <rPr>
        <sz val="11"/>
        <color theme="1"/>
        <rFont val="Arial Narrow"/>
        <family val="2"/>
      </rPr>
      <t xml:space="preserve"> </t>
    </r>
    <r>
      <rPr>
        <b/>
        <sz val="11"/>
        <color theme="1"/>
        <rFont val="Arial Narrow"/>
        <family val="2"/>
      </rPr>
      <t>ANEXO No 2. DTAO-CCV-N-007-2023 OBSERVACIÓN</t>
    </r>
    <r>
      <rPr>
        <sz val="11"/>
        <color theme="1"/>
        <rFont val="Arial Narrow"/>
        <family val="2"/>
      </rPr>
      <t xml:space="preserve"> COMPRA DE ACITES Cueva de Guacharos, </t>
    </r>
    <r>
      <rPr>
        <b/>
        <sz val="11"/>
        <color theme="1"/>
        <rFont val="Arial Narrow"/>
        <family val="2"/>
      </rPr>
      <t>ver ANEXO No 3. DTAO-CCV-N 010-2023 OBSERVACIÓN</t>
    </r>
    <r>
      <rPr>
        <sz val="11"/>
        <color theme="1"/>
        <rFont val="Arial Narrow"/>
        <family val="2"/>
      </rPr>
      <t xml:space="preserve"> COMPRA DE ASEO Y CAFETERIA Nevados del Huila, </t>
    </r>
    <r>
      <rPr>
        <b/>
        <sz val="11"/>
        <color theme="1"/>
        <rFont val="Arial Narrow"/>
        <family val="2"/>
      </rPr>
      <t>ver  ANEXO No 4. DTAO-CSS-N-003-2023 OBSERVACIÓN</t>
    </r>
    <r>
      <rPr>
        <sz val="11"/>
        <color theme="1"/>
        <rFont val="Arial Narrow"/>
        <family val="2"/>
      </rPr>
      <t xml:space="preserve"> Y RESPUESTA SUMINISTRO DE ASEO Selva de Florencia, </t>
    </r>
    <r>
      <rPr>
        <b/>
        <sz val="11"/>
        <color theme="1"/>
        <rFont val="Arial Narrow"/>
        <family val="2"/>
      </rPr>
      <t xml:space="preserve">ver ANEXO No 5. -SAMC-F-001-2023 OBSERVACIONES </t>
    </r>
    <r>
      <rPr>
        <sz val="11"/>
        <color theme="1"/>
        <rFont val="Arial Narrow"/>
        <family val="2"/>
      </rPr>
      <t xml:space="preserve">CONTRATO DE OBRA PUBLICA DE NEVADOS DEL HUILA.
</t>
    </r>
    <r>
      <rPr>
        <b/>
        <sz val="11"/>
        <color theme="1"/>
        <rFont val="Arial Narrow"/>
        <family val="2"/>
      </rPr>
      <t xml:space="preserve">DTAM: </t>
    </r>
    <r>
      <rPr>
        <sz val="11"/>
        <color theme="1"/>
        <rFont val="Arial Narrow"/>
        <family val="2"/>
      </rPr>
      <t xml:space="preserve">En los procesos de selección adelantados se recibieron las siguientes observaciones asi: </t>
    </r>
    <r>
      <rPr>
        <b/>
        <sz val="11"/>
        <color theme="1"/>
        <rFont val="Arial Narrow"/>
        <family val="2"/>
      </rPr>
      <t>ver Anexo No. 1 Observacion IPMC-DTAM-016-2023</t>
    </r>
    <r>
      <rPr>
        <sz val="11"/>
        <color theme="1"/>
        <rFont val="Arial Narrow"/>
        <family val="2"/>
      </rPr>
      <t xml:space="preserve"> Suministro de llantas.  
</t>
    </r>
    <r>
      <rPr>
        <b/>
        <sz val="11"/>
        <color theme="1"/>
        <rFont val="Arial Narrow"/>
        <family val="2"/>
      </rPr>
      <t xml:space="preserve">DTOR: </t>
    </r>
    <r>
      <rPr>
        <sz val="11"/>
        <color theme="1"/>
        <rFont val="Arial Narrow"/>
        <family val="2"/>
      </rPr>
      <t>En los procesos de selección adelantados se recibieron las siguientes observaciones asi:</t>
    </r>
    <r>
      <rPr>
        <b/>
        <sz val="11"/>
        <color theme="1"/>
        <rFont val="Arial Narrow"/>
        <family val="2"/>
      </rPr>
      <t xml:space="preserve"> ver ANEXO No.1_observaciones IPMC-DTOR-036-2023 </t>
    </r>
    <r>
      <rPr>
        <sz val="11"/>
        <color theme="1"/>
        <rFont val="Arial Narrow"/>
        <family val="2"/>
      </rPr>
      <t>Mantenimientos de Vehiculos</t>
    </r>
    <r>
      <rPr>
        <b/>
        <sz val="11"/>
        <color theme="1"/>
        <rFont val="Arial Narrow"/>
        <family val="2"/>
      </rPr>
      <t xml:space="preserve">, ver  ANEXO No.2_observaciones DTOR-CM-001-2023 </t>
    </r>
    <r>
      <rPr>
        <sz val="11"/>
        <color theme="1"/>
        <rFont val="Arial Narrow"/>
        <family val="2"/>
      </rPr>
      <t>Inteventoria obra Chingaza</t>
    </r>
    <r>
      <rPr>
        <b/>
        <sz val="11"/>
        <color theme="1"/>
        <rFont val="Arial Narrow"/>
        <family val="2"/>
      </rPr>
      <t xml:space="preserve">, ver ANEXO No.3_observaciones DTOR-SAMC-004-2023 </t>
    </r>
    <r>
      <rPr>
        <sz val="11"/>
        <color theme="1"/>
        <rFont val="Arial Narrow"/>
        <family val="2"/>
      </rPr>
      <t>Obras Tuparro Sector Tomo</t>
    </r>
    <r>
      <rPr>
        <b/>
        <sz val="11"/>
        <color theme="1"/>
        <rFont val="Arial Narrow"/>
        <family val="2"/>
      </rPr>
      <t>, ver ANEXO No.4_observaciones IPMC-DTOR-054-2023</t>
    </r>
    <r>
      <rPr>
        <sz val="11"/>
        <color theme="1"/>
        <rFont val="Arial Narrow"/>
        <family val="2"/>
      </rPr>
      <t xml:space="preserve"> insumos Picachos,</t>
    </r>
    <r>
      <rPr>
        <b/>
        <sz val="11"/>
        <color theme="1"/>
        <rFont val="Arial Narrow"/>
        <family val="2"/>
      </rPr>
      <t xml:space="preserve"> ver ANEXO No.5_observaciones IPMC-DTOR-056-2023 </t>
    </r>
    <r>
      <rPr>
        <sz val="11"/>
        <color theme="1"/>
        <rFont val="Arial Narrow"/>
        <family val="2"/>
      </rPr>
      <t xml:space="preserve">Raciones de campaña.
</t>
    </r>
    <r>
      <rPr>
        <b/>
        <sz val="11"/>
        <color theme="1"/>
        <rFont val="Arial Narrow"/>
        <family val="2"/>
      </rPr>
      <t>DTAN</t>
    </r>
    <r>
      <rPr>
        <sz val="11"/>
        <color theme="1"/>
        <rFont val="Arial Narrow"/>
        <family val="2"/>
      </rPr>
      <t xml:space="preserve">:   En los procesos de selección adelantados se recibieron las siguientes observaciones asi:  </t>
    </r>
    <r>
      <rPr>
        <b/>
        <sz val="11"/>
        <color theme="1"/>
        <rFont val="Arial Narrow"/>
        <family val="2"/>
      </rPr>
      <t>ver Anexo No. 1</t>
    </r>
    <r>
      <rPr>
        <sz val="11"/>
        <color theme="1"/>
        <rFont val="Arial Narrow"/>
        <family val="2"/>
      </rPr>
      <t xml:space="preserve"> </t>
    </r>
    <r>
      <rPr>
        <b/>
        <sz val="11"/>
        <color theme="1"/>
        <rFont val="Arial Narrow"/>
        <family val="2"/>
      </rPr>
      <t xml:space="preserve">OBSERVACIONES </t>
    </r>
    <r>
      <rPr>
        <sz val="11"/>
        <color theme="1"/>
        <rFont val="Arial Narrow"/>
        <family val="2"/>
      </rPr>
      <t xml:space="preserve"> </t>
    </r>
    <r>
      <rPr>
        <b/>
        <sz val="11"/>
        <color theme="1"/>
        <rFont val="Arial Narrow"/>
        <family val="2"/>
      </rPr>
      <t xml:space="preserve">DTAN-IP-018-2023 SUMINISTRO COMBUSTIBLE. ver Anexo No. 2 OBSERVACIONES  IP-DTAN-021-2023 SUMINISTRO DE BATERIAS.  </t>
    </r>
    <r>
      <rPr>
        <sz val="11"/>
        <color theme="1"/>
        <rFont val="Arial Narrow"/>
        <family val="2"/>
      </rPr>
      <t xml:space="preserve">   </t>
    </r>
  </si>
  <si>
    <r>
      <t xml:space="preserve">GC: </t>
    </r>
    <r>
      <rPr>
        <sz val="11"/>
        <color theme="1"/>
        <rFont val="Arial Narrow"/>
        <family val="2"/>
      </rPr>
      <t>33,4%</t>
    </r>
    <r>
      <rPr>
        <b/>
        <sz val="11"/>
        <color theme="1"/>
        <rFont val="Arial Narrow"/>
        <family val="2"/>
      </rPr>
      <t xml:space="preserve">
DTCA: </t>
    </r>
    <r>
      <rPr>
        <sz val="11"/>
        <color theme="1"/>
        <rFont val="Arial Narrow"/>
        <family val="2"/>
      </rPr>
      <t xml:space="preserve">33,4%
</t>
    </r>
    <r>
      <rPr>
        <b/>
        <sz val="11"/>
        <color theme="1"/>
        <rFont val="Arial Narrow"/>
        <family val="2"/>
      </rPr>
      <t>DTPA:</t>
    </r>
    <r>
      <rPr>
        <sz val="11"/>
        <color theme="1"/>
        <rFont val="Arial Narrow"/>
        <family val="2"/>
      </rPr>
      <t xml:space="preserve"> 33,4%</t>
    </r>
    <r>
      <rPr>
        <b/>
        <sz val="11"/>
        <color theme="1"/>
        <rFont val="Arial Narrow"/>
        <family val="2"/>
      </rPr>
      <t xml:space="preserve">
DTAO: </t>
    </r>
    <r>
      <rPr>
        <sz val="11"/>
        <color theme="1"/>
        <rFont val="Arial Narrow"/>
        <family val="2"/>
      </rPr>
      <t xml:space="preserve">33,4% </t>
    </r>
    <r>
      <rPr>
        <b/>
        <sz val="11"/>
        <color theme="1"/>
        <rFont val="Arial Narrow"/>
        <family val="2"/>
      </rPr>
      <t xml:space="preserve">
DTAM: </t>
    </r>
    <r>
      <rPr>
        <sz val="11"/>
        <color theme="1"/>
        <rFont val="Arial Narrow"/>
        <family val="2"/>
      </rPr>
      <t>33,4%</t>
    </r>
    <r>
      <rPr>
        <b/>
        <sz val="11"/>
        <color theme="1"/>
        <rFont val="Arial Narrow"/>
        <family val="2"/>
      </rPr>
      <t xml:space="preserve">
DTOR:</t>
    </r>
    <r>
      <rPr>
        <sz val="11"/>
        <color theme="1"/>
        <rFont val="Arial Narrow"/>
        <family val="2"/>
      </rPr>
      <t xml:space="preserve"> 33,4%
</t>
    </r>
    <r>
      <rPr>
        <b/>
        <sz val="11"/>
        <color theme="1"/>
        <rFont val="Arial Narrow"/>
        <family val="2"/>
      </rPr>
      <t>DTAN:</t>
    </r>
    <r>
      <rPr>
        <sz val="11"/>
        <color theme="1"/>
        <rFont val="Arial Narrow"/>
        <family val="2"/>
      </rPr>
      <t>33,4%</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</si>
  <si>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 xml:space="preserve">ver  Anexo No.1 RTA OBSERVACIÓN IPMC-NC-005-2023 Certificados digitales, ver Anexo No.2  RTA OBSERVACIÓN IPMC-NC-006-2023 Gran Formato,  ver Anexo No. 3 RTA OBSERVACIÓN LP-NC-001-2023 Seguros. ver Anexo No. 4 RTA OBSERVACIÓN IPMC-NC-003-2023 Consumibles de impresión. 
</t>
    </r>
    <r>
      <rPr>
        <sz val="11"/>
        <color theme="1"/>
        <rFont val="Arial Narrow"/>
        <family val="2"/>
      </rPr>
      <t xml:space="preserve">
</t>
    </r>
    <r>
      <rPr>
        <b/>
        <sz val="11"/>
        <color theme="1"/>
        <rFont val="Arial Narrow"/>
        <family val="2"/>
      </rPr>
      <t xml:space="preserve">DTCA: </t>
    </r>
    <r>
      <rPr>
        <sz val="11"/>
        <color theme="1"/>
        <rFont val="Arial Narrow"/>
        <family val="2"/>
      </rPr>
      <t>Se publicaron en la palataforma del SECOP II las siguientes respuestas a observaciones:</t>
    </r>
    <r>
      <rPr>
        <b/>
        <sz val="11"/>
        <color theme="1"/>
        <rFont val="Arial Narrow"/>
        <family val="2"/>
      </rPr>
      <t xml:space="preserve">  ver Anexo No. 1 RTA Observación CM-DTCA-001-2023 </t>
    </r>
    <r>
      <rPr>
        <sz val="11"/>
        <color theme="1"/>
        <rFont val="Arial Narrow"/>
        <family val="2"/>
      </rPr>
      <t xml:space="preserve">Concurso de Meritos Interventoria, </t>
    </r>
    <r>
      <rPr>
        <b/>
        <sz val="11"/>
        <color theme="1"/>
        <rFont val="Arial Narrow"/>
        <family val="2"/>
      </rPr>
      <t xml:space="preserve">Ver Anexo No. 2 RTA Observación -LP-DTCA-001-2023 </t>
    </r>
    <r>
      <rPr>
        <sz val="11"/>
        <color theme="1"/>
        <rFont val="Arial Narrow"/>
        <family val="2"/>
      </rPr>
      <t>-Obra Pública,</t>
    </r>
    <r>
      <rPr>
        <b/>
        <sz val="11"/>
        <color theme="1"/>
        <rFont val="Arial Narrow"/>
        <family val="2"/>
      </rPr>
      <t xml:space="preserve"> Ver Anexo No. 3 RTA Observación -LP-DTCA-001-2023 -</t>
    </r>
    <r>
      <rPr>
        <sz val="11"/>
        <color theme="1"/>
        <rFont val="Arial Narrow"/>
        <family val="2"/>
      </rPr>
      <t>Obra Pública.</t>
    </r>
    <r>
      <rPr>
        <b/>
        <sz val="11"/>
        <color theme="1"/>
        <rFont val="Arial Narrow"/>
        <family val="2"/>
      </rPr>
      <t xml:space="preserve">
DTPA: </t>
    </r>
    <r>
      <rPr>
        <sz val="11"/>
        <color theme="1"/>
        <rFont val="Arial Narrow"/>
        <family val="2"/>
      </rPr>
      <t xml:space="preserve">Se publicaron en la palataforma del SECOP II las siguientes respuestas a observaciones: </t>
    </r>
    <r>
      <rPr>
        <b/>
        <sz val="11"/>
        <color theme="1"/>
        <rFont val="Arial Narrow"/>
        <family val="2"/>
      </rPr>
      <t xml:space="preserve">ver Anexo No.1 RTA OBSERVACIONES </t>
    </r>
    <r>
      <rPr>
        <sz val="11"/>
        <color theme="1"/>
        <rFont val="Arial Narrow"/>
        <family val="2"/>
      </rPr>
      <t>PROCESO DE SELECCIÓN ABREVIADA PARA LA ADQUISICIÓN DE BIENES</t>
    </r>
    <r>
      <rPr>
        <b/>
        <sz val="11"/>
        <color theme="1"/>
        <rFont val="Arial Narrow"/>
        <family val="2"/>
      </rPr>
      <t xml:space="preserve">
ver Anexo No.2 RTA OBSERVACIONES </t>
    </r>
    <r>
      <rPr>
        <sz val="11"/>
        <color theme="1"/>
        <rFont val="Arial Narrow"/>
        <family val="2"/>
      </rPr>
      <t>A LA LICITACIÓN PÚBLICA No. DTPA-LIC-FONAM-</t>
    </r>
    <r>
      <rPr>
        <sz val="11"/>
        <rFont val="Arial Narrow"/>
        <family val="2"/>
      </rPr>
      <t>2023-001</t>
    </r>
    <r>
      <rPr>
        <b/>
        <sz val="11"/>
        <color theme="1"/>
        <rFont val="Arial Narrow"/>
        <family val="2"/>
      </rPr>
      <t xml:space="preserve">, ver Anexo No.3 RTA OBSERVACIONES </t>
    </r>
    <r>
      <rPr>
        <sz val="11"/>
        <color theme="1"/>
        <rFont val="Arial Narrow"/>
        <family val="2"/>
      </rPr>
      <t>AL PROYECTO DE PLIEGO DE CONDICIONES DEL CONCURSO DE MÉRITOS No. DTPA-CM-FONAM-2023-001</t>
    </r>
    <r>
      <rPr>
        <b/>
        <sz val="11"/>
        <color theme="1"/>
        <rFont val="Arial Narrow"/>
        <family val="2"/>
      </rPr>
      <t xml:space="preserve">, ver Anexo No.4 RTA OBSERVACIONES INGFRACOL S.A.S, ver Anexo No.5 RTA OBSERVACIONES </t>
    </r>
    <r>
      <rPr>
        <sz val="11"/>
        <color theme="1"/>
        <rFont val="Arial Narrow"/>
        <family val="2"/>
      </rPr>
      <t>DTPA-IP-NACION-2023-012</t>
    </r>
    <r>
      <rPr>
        <b/>
        <sz val="11"/>
        <color theme="1"/>
        <rFont val="Arial Narrow"/>
        <family val="2"/>
      </rPr>
      <t xml:space="preserve">
DTAO: </t>
    </r>
    <r>
      <rPr>
        <sz val="11"/>
        <color theme="1"/>
        <rFont val="Arial Narrow"/>
        <family val="2"/>
      </rPr>
      <t>Se publicaron en la palataforma del SECOP II las siguientes respuestas a observaciones:</t>
    </r>
    <r>
      <rPr>
        <b/>
        <sz val="11"/>
        <color theme="1"/>
        <rFont val="Arial Narrow"/>
        <family val="2"/>
      </rPr>
      <t xml:space="preserve"> VER ANEXO No 1.  DTAO-CSS-N-018-2023 OBSERVACIÓN SUMINISTRO DE RACIONES DE CAMPAÑA Isla de la Corota, VER ANEXO No 2. DTAO-CCV-N-007-2023 OBSERVACIÓN </t>
    </r>
    <r>
      <rPr>
        <sz val="11"/>
        <color theme="1"/>
        <rFont val="Arial Narrow"/>
        <family val="2"/>
      </rPr>
      <t>COMPRA DE ACITES Cueva de Guacharos</t>
    </r>
    <r>
      <rPr>
        <b/>
        <sz val="11"/>
        <color theme="1"/>
        <rFont val="Arial Narrow"/>
        <family val="2"/>
      </rPr>
      <t xml:space="preserve">, VER ANEXO No 3. DTAO-CCV-N 010-2023 OBSERVACIÓN </t>
    </r>
    <r>
      <rPr>
        <sz val="11"/>
        <color theme="1"/>
        <rFont val="Arial Narrow"/>
        <family val="2"/>
      </rPr>
      <t>COMPRA DE ASEO Y CAFETERIA Nevados del Huila</t>
    </r>
    <r>
      <rPr>
        <b/>
        <sz val="11"/>
        <color theme="1"/>
        <rFont val="Arial Narrow"/>
        <family val="2"/>
      </rPr>
      <t xml:space="preserve">, VER ANEXO No 4. DTAO-CSS-N-003-2023 OBSERVACIÓN Y RESPUESTA </t>
    </r>
    <r>
      <rPr>
        <sz val="11"/>
        <color theme="1"/>
        <rFont val="Arial Narrow"/>
        <family val="2"/>
      </rPr>
      <t xml:space="preserve">SUMINISTRO DE ASEO Selva de Florencia. 
</t>
    </r>
    <r>
      <rPr>
        <b/>
        <sz val="11"/>
        <color theme="1"/>
        <rFont val="Arial Narrow"/>
        <family val="2"/>
      </rPr>
      <t xml:space="preserve">DTAM: </t>
    </r>
    <r>
      <rPr>
        <sz val="11"/>
        <color theme="1"/>
        <rFont val="Arial Narrow"/>
        <family val="2"/>
      </rPr>
      <t xml:space="preserve">Se publicó en la palataforma del SECOP II la siguiente respuestas a la observación: </t>
    </r>
    <r>
      <rPr>
        <b/>
        <sz val="11"/>
        <color theme="1"/>
        <rFont val="Arial Narrow"/>
        <family val="2"/>
      </rPr>
      <t>ver ANEXO No. 3 RTA A OBSERVACIONES IPMC-016-2023</t>
    </r>
    <r>
      <rPr>
        <sz val="11"/>
        <color theme="1"/>
        <rFont val="Arial Narrow"/>
        <family val="2"/>
      </rPr>
      <t xml:space="preserve"> Suministro de llantas. 
</t>
    </r>
    <r>
      <rPr>
        <b/>
        <sz val="11"/>
        <color theme="1"/>
        <rFont val="Arial Narrow"/>
        <family val="2"/>
      </rPr>
      <t xml:space="preserve">DTOR: </t>
    </r>
    <r>
      <rPr>
        <sz val="11"/>
        <color theme="1"/>
        <rFont val="Arial Narrow"/>
        <family val="2"/>
      </rPr>
      <t xml:space="preserve">Se publicaron en la palataforma del SECOP II las siguientes respuestas a observaciones: </t>
    </r>
    <r>
      <rPr>
        <b/>
        <sz val="11"/>
        <color theme="1"/>
        <rFont val="Arial Narrow"/>
        <family val="2"/>
      </rPr>
      <t>ver ANEXO No.1</t>
    </r>
    <r>
      <rPr>
        <sz val="11"/>
        <color theme="1"/>
        <rFont val="Arial Narrow"/>
        <family val="2"/>
      </rPr>
      <t>_</t>
    </r>
    <r>
      <rPr>
        <b/>
        <sz val="11"/>
        <color theme="1"/>
        <rFont val="Arial Narrow"/>
        <family val="2"/>
      </rPr>
      <t xml:space="preserve">RTA </t>
    </r>
    <r>
      <rPr>
        <sz val="11"/>
        <color theme="1"/>
        <rFont val="Arial Narrow"/>
        <family val="2"/>
      </rPr>
      <t>observaciones IPMC-DTOR-036-2023 Mantenimientos de Vehiculos,</t>
    </r>
    <r>
      <rPr>
        <b/>
        <sz val="11"/>
        <color theme="1"/>
        <rFont val="Arial Narrow"/>
        <family val="2"/>
      </rPr>
      <t xml:space="preserve"> ver  ANEXO No.2_RTA o</t>
    </r>
    <r>
      <rPr>
        <sz val="11"/>
        <color theme="1"/>
        <rFont val="Arial Narrow"/>
        <family val="2"/>
      </rPr>
      <t xml:space="preserve">bservaciones DTOR-CM-001-2023 Inteventoria obra Chingaza, </t>
    </r>
    <r>
      <rPr>
        <b/>
        <sz val="11"/>
        <color theme="1"/>
        <rFont val="Arial Narrow"/>
        <family val="2"/>
      </rPr>
      <t>ver ANEXO No.3</t>
    </r>
    <r>
      <rPr>
        <sz val="11"/>
        <color theme="1"/>
        <rFont val="Arial Narrow"/>
        <family val="2"/>
      </rPr>
      <t>_</t>
    </r>
    <r>
      <rPr>
        <b/>
        <sz val="11"/>
        <color theme="1"/>
        <rFont val="Arial Narrow"/>
        <family val="2"/>
      </rPr>
      <t>RTA</t>
    </r>
    <r>
      <rPr>
        <sz val="11"/>
        <color theme="1"/>
        <rFont val="Arial Narrow"/>
        <family val="2"/>
      </rPr>
      <t xml:space="preserve"> observaciones DTOR-SAMC-004-2023 Obras Tuparro Sector Tomo, </t>
    </r>
    <r>
      <rPr>
        <b/>
        <sz val="11"/>
        <color theme="1"/>
        <rFont val="Arial Narrow"/>
        <family val="2"/>
      </rPr>
      <t>ver ANEXO No.4_RTA observaciones</t>
    </r>
    <r>
      <rPr>
        <sz val="11"/>
        <color theme="1"/>
        <rFont val="Arial Narrow"/>
        <family val="2"/>
      </rPr>
      <t xml:space="preserve"> IPMC-DTOR-054-2023 insumos Picachos, </t>
    </r>
    <r>
      <rPr>
        <b/>
        <sz val="11"/>
        <color theme="1"/>
        <rFont val="Arial Narrow"/>
        <family val="2"/>
      </rPr>
      <t>ver</t>
    </r>
    <r>
      <rPr>
        <sz val="11"/>
        <color theme="1"/>
        <rFont val="Arial Narrow"/>
        <family val="2"/>
      </rPr>
      <t xml:space="preserve"> </t>
    </r>
    <r>
      <rPr>
        <b/>
        <sz val="11"/>
        <color theme="1"/>
        <rFont val="Arial Narrow"/>
        <family val="2"/>
      </rPr>
      <t>ANEXO No.5_RTA observaciones</t>
    </r>
    <r>
      <rPr>
        <sz val="11"/>
        <color theme="1"/>
        <rFont val="Arial Narrow"/>
        <family val="2"/>
      </rPr>
      <t xml:space="preserve"> IPMC-DTOR-056-2023 Raciones de campaña.
</t>
    </r>
    <r>
      <rPr>
        <b/>
        <sz val="11"/>
        <color theme="1"/>
        <rFont val="Arial Narrow"/>
        <family val="2"/>
      </rPr>
      <t>DTAN:</t>
    </r>
    <r>
      <rPr>
        <sz val="11"/>
        <color theme="1"/>
        <rFont val="Arial Narrow"/>
        <family val="2"/>
      </rPr>
      <t xml:space="preserve">Se publicaron en la palataforma del SECOP II las siguientes respuestas a observaciones: </t>
    </r>
    <r>
      <rPr>
        <b/>
        <sz val="11"/>
        <color theme="1"/>
        <rFont val="Arial Narrow"/>
        <family val="2"/>
      </rPr>
      <t>ver ANEXO No. 1 RESPUESTA OBSERVACIONES</t>
    </r>
    <r>
      <rPr>
        <sz val="11"/>
        <color theme="1"/>
        <rFont val="Arial Narrow"/>
        <family val="2"/>
      </rPr>
      <t xml:space="preserve"> RACIONES SASI-004-2023, v</t>
    </r>
    <r>
      <rPr>
        <b/>
        <sz val="11"/>
        <color theme="1"/>
        <rFont val="Arial Narrow"/>
        <family val="2"/>
      </rPr>
      <t xml:space="preserve">er ANEXO No. 2 RESPUESTA OBSERVACIONES </t>
    </r>
    <r>
      <rPr>
        <sz val="11"/>
        <color theme="1"/>
        <rFont val="Arial Narrow"/>
        <family val="2"/>
      </rPr>
      <t xml:space="preserve">SASI-002-2023 INCENDIOS GRUPAL, </t>
    </r>
    <r>
      <rPr>
        <b/>
        <sz val="11"/>
        <color theme="1"/>
        <rFont val="Arial Narrow"/>
        <family val="2"/>
      </rPr>
      <t>ver ANEXO No. 3 RESPUESTA OBSERVACIONES</t>
    </r>
    <r>
      <rPr>
        <sz val="11"/>
        <color theme="1"/>
        <rFont val="Arial Narrow"/>
        <family val="2"/>
      </rPr>
      <t xml:space="preserve"> SASI-003-2023 EQUIPOS INCENDIOS ANULE.
</t>
    </r>
  </si>
  <si>
    <r>
      <rPr>
        <b/>
        <sz val="11"/>
        <color theme="1"/>
        <rFont val="Arial Narrow"/>
        <family val="2"/>
      </rPr>
      <t>GPC:</t>
    </r>
    <r>
      <rPr>
        <sz val="11"/>
        <color theme="1"/>
        <rFont val="Arial Narrow"/>
        <family val="2"/>
      </rPr>
      <t xml:space="preserve"> 18/08/2023</t>
    </r>
  </si>
  <si>
    <r>
      <rPr>
        <b/>
        <sz val="11"/>
        <color theme="1"/>
        <rFont val="Arial Narrow"/>
        <family val="2"/>
      </rPr>
      <t>GPC:</t>
    </r>
    <r>
      <rPr>
        <sz val="11"/>
        <color theme="1"/>
        <rFont val="Arial Narrow"/>
        <family val="2"/>
      </rPr>
      <t xml:space="preserve"> Por parte del Grupo de Gestión Humana, asistió a Sesión Comité Código de Integridad, Prevención de Riesgos de Corrupción, Conflicto de Intereses, Transparencia y Ética, con el fin de normalizar y preparar presentación para Parques Nacionales Naturales de Colombia.
Anexo 1. Registro_asistencia_participantes 2023-06-22 Código Integridad
Anexo 2. Presentación_Acciones_estrategia_politica_integridad 2023-06-22</t>
    </r>
  </si>
  <si>
    <r>
      <rPr>
        <b/>
        <sz val="11"/>
        <color theme="1"/>
        <rFont val="Arial Narrow"/>
        <family val="2"/>
      </rPr>
      <t xml:space="preserve">GPC: </t>
    </r>
    <r>
      <rPr>
        <sz val="11"/>
        <color theme="1"/>
        <rFont val="Arial Narrow"/>
        <family val="2"/>
      </rPr>
      <t>18/08/2023</t>
    </r>
  </si>
  <si>
    <t>GPC: 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t>
  </si>
  <si>
    <r>
      <rPr>
        <b/>
        <sz val="11"/>
        <color theme="1"/>
        <rFont val="Arial Narrow"/>
        <family val="2"/>
      </rPr>
      <t>GPC: 100</t>
    </r>
    <r>
      <rPr>
        <sz val="11"/>
        <color theme="1"/>
        <rFont val="Arial Narrow"/>
        <family val="2"/>
      </rPr>
      <t>%</t>
    </r>
  </si>
  <si>
    <r>
      <rPr>
        <b/>
        <sz val="12"/>
        <color rgb="FF000000"/>
        <rFont val="Arial Narrow"/>
        <family val="2"/>
      </rPr>
      <t xml:space="preserve">GC: </t>
    </r>
    <r>
      <rPr>
        <sz val="12"/>
        <color rgb="FF000000"/>
        <rFont val="Arial Narrow"/>
        <family val="2"/>
      </rPr>
      <t>16/08/2023</t>
    </r>
  </si>
  <si>
    <r>
      <rPr>
        <b/>
        <sz val="12"/>
        <color rgb="FF000000"/>
        <rFont val="Arial Narrow"/>
        <family val="2"/>
      </rPr>
      <t xml:space="preserve">GC: </t>
    </r>
    <r>
      <rPr>
        <sz val="12"/>
        <color rgb="FF000000"/>
        <rFont val="Arial Narrow"/>
        <family val="2"/>
      </rPr>
      <t xml:space="preserve">Se implementa  la plataforma transaccional SECOP II  incorporando  documentación en forma virtual. Ver Anexo No. 1 - Evidencia usuarios del SECOP de publicación. </t>
    </r>
  </si>
  <si>
    <r>
      <rPr>
        <b/>
        <sz val="12"/>
        <color rgb="FF000000"/>
        <rFont val="Arial Narrow"/>
        <family val="2"/>
      </rPr>
      <t xml:space="preserve">GC: </t>
    </r>
    <r>
      <rPr>
        <sz val="12"/>
        <color rgb="FF000000"/>
        <rFont val="Arial Narrow"/>
        <family val="2"/>
      </rPr>
      <t>66%</t>
    </r>
  </si>
  <si>
    <r>
      <rPr>
        <b/>
        <sz val="12"/>
        <color rgb="FF000000"/>
        <rFont val="Arial Narrow"/>
        <family val="2"/>
      </rPr>
      <t xml:space="preserve">GTIC: </t>
    </r>
    <r>
      <rPr>
        <sz val="12"/>
        <color rgb="FF000000"/>
        <rFont val="Arial Narrow"/>
        <family val="2"/>
      </rPr>
      <t>Realiza la supervisión del contrato de conectividad en ejecución y monitoreo sobre el esquema de conectividad.</t>
    </r>
  </si>
  <si>
    <r>
      <rPr>
        <b/>
        <sz val="12"/>
        <color rgb="FF000000"/>
        <rFont val="Arial Narrow"/>
        <family val="2"/>
      </rPr>
      <t xml:space="preserve">DTAN: </t>
    </r>
    <r>
      <rPr>
        <sz val="12"/>
        <color rgb="FF000000"/>
        <rFont val="Arial Narrow"/>
        <family val="2"/>
      </rPr>
      <t xml:space="preserve">La información del portal y la intranet, puntualmente el recorrido virtual se actualizan a medida que las áreas protegidas y la dtan solicitan cambios en este espacio por ingreso o retiro de funcionarios y contratistas. Se adjuntan en el drive  los pdfs con el nombre de cada uno de las áreas protegidas y la dtan donde se evidencia que los contenidos están actualizados según solicitudes. Así mismo se adjunta un archivo con el nombre correos electrónicos donde se evidencia las solicitudes de las áreas protegidas. 
</t>
    </r>
    <r>
      <rPr>
        <b/>
        <sz val="12"/>
        <color rgb="FF000000"/>
        <rFont val="Arial Narrow"/>
        <family val="2"/>
      </rPr>
      <t xml:space="preserve">Anexos: </t>
    </r>
    <r>
      <rPr>
        <sz val="12"/>
        <color rgb="FF000000"/>
        <rFont val="Arial Narrow"/>
        <family val="2"/>
      </rPr>
      <t>CATATUMBO, COCUY, Correos electronicos, DTAN, ESTORAQUES, GUANENTA, IGUAQUE, PISBA, TAMA, YARGIUIES.</t>
    </r>
  </si>
  <si>
    <r>
      <rPr>
        <b/>
        <sz val="12"/>
        <color rgb="FF000000"/>
        <rFont val="Arial Narrow"/>
        <family val="2"/>
      </rPr>
      <t xml:space="preserve">DTAN: </t>
    </r>
    <r>
      <rPr>
        <sz val="12"/>
        <color rgb="FF000000"/>
        <rFont val="Arial Narrow"/>
        <family val="2"/>
      </rPr>
      <t xml:space="preserve">La información de copias de seguridad se salvaguarda periodicamente en el drive del correo electronico: soporteit.dtan@parquesnacionaes.gov.co, cuenta de correo con espacio ilimitado para esta actividad, el link del drive es el sigueinte: https://drive.google.com/drive/folders/11jS0yrmZa1sLO7w-XQUKtylBxLX2rWIF?usp=sharing
Así mismo se adjunta el pdf con el resumen de las copias de seguridad realizadas para el presente cuatrimestre por cada área protegida adscrita a la DTAN. 
</t>
    </r>
    <r>
      <rPr>
        <b/>
        <sz val="12"/>
        <color rgb="FF000000"/>
        <rFont val="Arial Narrow"/>
        <family val="2"/>
      </rPr>
      <t>Anexo:</t>
    </r>
    <r>
      <rPr>
        <sz val="12"/>
        <color rgb="FF000000"/>
        <rFont val="Arial Narrow"/>
        <family val="2"/>
      </rPr>
      <t xml:space="preserve"> COPIAS DE SEGURIDAD DTAN Y AREAS PROTEGIDAS 2023</t>
    </r>
  </si>
  <si>
    <r>
      <rPr>
        <b/>
        <sz val="12"/>
        <rFont val="Arial Narrow"/>
        <family val="2"/>
      </rPr>
      <t xml:space="preserve">GGCI: </t>
    </r>
    <r>
      <rPr>
        <sz val="12"/>
        <rFont val="Arial Narrow"/>
        <family val="2"/>
      </rPr>
      <t xml:space="preserve">Con el objetivo de generar y estructurar la información a partir del catalogo de objetos se generaron diferentes reuniones en el primer semestre entre el equipo de GGCI y GTIC para analizar la estructura y organización de la información geográfica buscando estandarizar a los procesos y procedimientos vigentes de la entidad en la base de datos geográfiica
Anexo_1: ListadAsisten_Diseño_Estructura_Actualiza_CatalogoObjetos
</t>
    </r>
  </si>
  <si>
    <r>
      <rPr>
        <b/>
        <sz val="12"/>
        <color rgb="FF000000"/>
        <rFont val="Arial Narrow"/>
        <family val="2"/>
      </rPr>
      <t xml:space="preserve">GGCI: </t>
    </r>
    <r>
      <rPr>
        <sz val="12"/>
        <color rgb="FF000000"/>
        <rFont val="Arial Narrow"/>
        <family val="2"/>
      </rPr>
      <t>50%</t>
    </r>
  </si>
  <si>
    <t>GPC: En la vigencia 2022 se realizó dos sensibilizaciones y mesas técnicas con el Archivo General de la Nación, en los temas de socializacion en los temas de actualización de tablas de retención documental y sensibilización en temas de ventanillas únicas.
Anexo 1. Acta-Asistencia Técnica AGN 30Marzo2023
Anexo 2. Lista Asistencia Sensibilización Actualización TRD-AGN 28Abril2023</t>
  </si>
  <si>
    <t>GPC: 100%</t>
  </si>
  <si>
    <t>DTCA-PNN-COR: Para este cuatrimestre no se adelantaron acciones, las mismas se tienen programadas para el Siguiente cuatrimestre.</t>
  </si>
  <si>
    <t>DTCA-PNN-COR: 0%</t>
  </si>
  <si>
    <r>
      <rPr>
        <b/>
        <sz val="12"/>
        <color rgb="FF000000"/>
        <rFont val="Arial Narrow"/>
        <family val="2"/>
      </rPr>
      <t xml:space="preserve">GPC: </t>
    </r>
    <r>
      <rPr>
        <sz val="12"/>
        <color rgb="FF000000"/>
        <rFont val="Arial Narrow"/>
        <family val="2"/>
      </rPr>
      <t>18/08/2023</t>
    </r>
  </si>
  <si>
    <r>
      <rPr>
        <b/>
        <sz val="12"/>
        <color rgb="FF000000"/>
        <rFont val="Arial Narrow"/>
        <family val="2"/>
      </rPr>
      <t>DTCA-PNN-COR:</t>
    </r>
    <r>
      <rPr>
        <sz val="12"/>
        <color rgb="FF000000"/>
        <rFont val="Arial Narrow"/>
        <family val="2"/>
      </rPr>
      <t xml:space="preserve"> 18/08/2023</t>
    </r>
  </si>
  <si>
    <r>
      <rPr>
        <b/>
        <sz val="12"/>
        <color rgb="FF000000"/>
        <rFont val="Arial Narrow"/>
        <family val="2"/>
      </rPr>
      <t xml:space="preserve">OAJ: </t>
    </r>
    <r>
      <rPr>
        <sz val="12"/>
        <color rgb="FF000000"/>
        <rFont val="Arial Narrow"/>
        <family val="2"/>
      </rPr>
      <t>20/08/2023</t>
    </r>
  </si>
  <si>
    <r>
      <rPr>
        <b/>
        <sz val="12"/>
        <color rgb="FF000000"/>
        <rFont val="Arial Narrow"/>
        <family val="2"/>
      </rPr>
      <t>OAJ</t>
    </r>
    <r>
      <rPr>
        <sz val="12"/>
        <color rgb="FF000000"/>
        <rFont val="Arial Narrow"/>
        <family val="2"/>
      </rPr>
      <t>: Se realizó el diligenciamiento de las matriz de seguimiento de los productos jurídicos que desarrolló la OAJ.
20230817 Anexo 1. Base de datos actos administrativos.
20230817 Anexo 2 Base de actuaciones prediales.
20230817 Anexo 4. Base de datos procesos penales.
20230817 Anexo 5. Base de datos acciones de tutela.
20230817 Anexo 6. Base de datos procesos judiciales.</t>
    </r>
  </si>
  <si>
    <r>
      <rPr>
        <b/>
        <sz val="12"/>
        <color rgb="FF000000"/>
        <rFont val="Arial Narrow"/>
        <family val="2"/>
      </rPr>
      <t xml:space="preserve">OAJ: </t>
    </r>
    <r>
      <rPr>
        <sz val="12"/>
        <color rgb="FF000000"/>
        <rFont val="Arial Narrow"/>
        <family val="2"/>
      </rPr>
      <t>66%</t>
    </r>
  </si>
  <si>
    <r>
      <rPr>
        <b/>
        <sz val="12"/>
        <color rgb="FF000000"/>
        <rFont val="Arial Narrow"/>
        <family val="2"/>
      </rPr>
      <t xml:space="preserve">GAU: </t>
    </r>
    <r>
      <rPr>
        <sz val="12"/>
        <color rgb="FF000000"/>
        <rFont val="Arial Narrow"/>
        <family val="2"/>
      </rPr>
      <t>23/08/2023</t>
    </r>
  </si>
  <si>
    <r>
      <rPr>
        <b/>
        <sz val="12"/>
        <color rgb="FF000000"/>
        <rFont val="Arial Narrow"/>
        <family val="2"/>
      </rPr>
      <t xml:space="preserve">GAU: </t>
    </r>
    <r>
      <rPr>
        <sz val="12"/>
        <color rgb="FF000000"/>
        <rFont val="Arial Narrow"/>
        <family val="2"/>
      </rPr>
      <t>70%</t>
    </r>
  </si>
  <si>
    <r>
      <rPr>
        <b/>
        <sz val="12"/>
        <color rgb="FF000000"/>
        <rFont val="Arial Narrow"/>
        <family val="2"/>
      </rPr>
      <t xml:space="preserve">GAU: 1) </t>
    </r>
    <r>
      <rPr>
        <sz val="12"/>
        <color rgb="FF000000"/>
        <rFont val="Arial Narrow"/>
        <family val="2"/>
      </rPr>
      <t>Se asisitió en actividad de participación ciudadana en el colegio Tibabuyes, dando a conocer a los estudiantes información general de la entidad.
Evidencia: Formato de asistencia - Registro fotográfico.</t>
    </r>
    <r>
      <rPr>
        <b/>
        <sz val="12"/>
        <color rgb="FF000000"/>
        <rFont val="Arial Narrow"/>
        <family val="2"/>
      </rPr>
      <t xml:space="preserve">
2) </t>
    </r>
    <r>
      <rPr>
        <sz val="12"/>
        <color rgb="FF000000"/>
        <rFont val="Arial Narrow"/>
        <family val="2"/>
      </rPr>
      <t xml:space="preserve">Se participó en feria realizada por la Superintendencia de Sociedades, dando a conocer los servicios y trámites de Parques Nacionales Naturales de Colombia.
Evidencia: Formato de asistencia - Registro fotográfico.
</t>
    </r>
    <r>
      <rPr>
        <b/>
        <sz val="12"/>
        <color rgb="FF000000"/>
        <rFont val="Arial Narrow"/>
        <family val="2"/>
      </rPr>
      <t>3)</t>
    </r>
    <r>
      <rPr>
        <sz val="12"/>
        <color rgb="FF000000"/>
        <rFont val="Arial Narrow"/>
        <family val="2"/>
      </rPr>
      <t xml:space="preserve"> Se partició en feria realizada en la Universidad Santo Tomas, brindando información de los trámites y servicios de la entidad.
Evidencias: Formato de asistencia - Registro fotográfico</t>
    </r>
  </si>
  <si>
    <r>
      <rPr>
        <b/>
        <sz val="12"/>
        <color rgb="FF000000"/>
        <rFont val="Arial Narrow"/>
        <family val="2"/>
      </rPr>
      <t xml:space="preserve">GGF: </t>
    </r>
    <r>
      <rPr>
        <sz val="12"/>
        <color rgb="FF000000"/>
        <rFont val="Arial Narrow"/>
        <family val="2"/>
      </rPr>
      <t>Se realiza seguimiento a la ejecución de ingresos de Transferencias del Sector Eléctrico frente al aforo para la vigencia</t>
    </r>
  </si>
  <si>
    <r>
      <rPr>
        <b/>
        <sz val="12"/>
        <color rgb="FF000000"/>
        <rFont val="Arial Narrow"/>
        <family val="2"/>
      </rPr>
      <t xml:space="preserve">GGF: </t>
    </r>
    <r>
      <rPr>
        <sz val="12"/>
        <color rgb="FF000000"/>
        <rFont val="Arial Narrow"/>
        <family val="2"/>
      </rPr>
      <t>31/07/2023</t>
    </r>
  </si>
  <si>
    <r>
      <rPr>
        <b/>
        <sz val="12"/>
        <color rgb="FF000000"/>
        <rFont val="Arial Narrow"/>
        <family val="2"/>
      </rPr>
      <t xml:space="preserve">GGF: </t>
    </r>
    <r>
      <rPr>
        <sz val="12"/>
        <color rgb="FF000000"/>
        <rFont val="Arial Narrow"/>
        <family val="2"/>
      </rPr>
      <t>66,66%</t>
    </r>
  </si>
  <si>
    <t>El monitoreo y los soportes suministrados, son conformes a la descripción del mapade riesgos, denotando un adecuado seguimiento</t>
  </si>
  <si>
    <r>
      <rPr>
        <b/>
        <sz val="10"/>
        <rFont val="Arial Narrow"/>
        <family val="2"/>
      </rPr>
      <t>DTOR:</t>
    </r>
    <r>
      <rPr>
        <sz val="10"/>
        <rFont val="Arial Narrow"/>
        <family val="2"/>
      </rPr>
      <t xml:space="preserve"> 09/08/2023
</t>
    </r>
    <r>
      <rPr>
        <b/>
        <sz val="10"/>
        <rFont val="Arial Narrow"/>
        <family val="2"/>
      </rPr>
      <t>DTPA:</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DTAM:</t>
    </r>
    <r>
      <rPr>
        <sz val="10"/>
        <rFont val="Arial Narrow"/>
        <family val="2"/>
      </rPr>
      <t xml:space="preserve"> 09/08/2023
</t>
    </r>
    <r>
      <rPr>
        <b/>
        <sz val="10"/>
        <rFont val="Arial Narrow"/>
        <family val="2"/>
      </rPr>
      <t>DTAO:</t>
    </r>
    <r>
      <rPr>
        <sz val="10"/>
        <rFont val="Arial Narrow"/>
        <family val="2"/>
      </rPr>
      <t xml:space="preserve"> 10/08/2023
</t>
    </r>
    <r>
      <rPr>
        <b/>
        <sz val="10"/>
        <rFont val="Arial Narrow"/>
        <family val="2"/>
      </rPr>
      <t>DTAN:</t>
    </r>
    <r>
      <rPr>
        <sz val="10"/>
        <rFont val="Arial Narrow"/>
        <family val="2"/>
      </rPr>
      <t xml:space="preserve"> 10/08/2023</t>
    </r>
  </si>
  <si>
    <t>El monitoreo y los soportes suministrados, son conformes a la descripción del mapade riesgos, denotando un adecuado seguimiento.</t>
  </si>
  <si>
    <r>
      <rPr>
        <b/>
        <sz val="10"/>
        <rFont val="Arial Narrow"/>
        <family val="2"/>
      </rPr>
      <t xml:space="preserve">GPC: </t>
    </r>
    <r>
      <rPr>
        <sz val="10"/>
        <rFont val="Arial Narrow"/>
        <family val="2"/>
      </rPr>
      <t xml:space="preserve">Con base en la acción de Control se realizó el ingreso de bienes a nivel nacional y se envío el correo a la Aseguradora para el proceso de inclución en los seguros, así mismo se anexo de los bienes ingresados en las respectivas pólizas por parte de la aseguradora.
https://drive.google.com/drive/folders/1umPeiPLxt9B-lJDNAL6cT0Zb_6S8kPP4
</t>
    </r>
    <r>
      <rPr>
        <sz val="10"/>
        <color theme="1"/>
        <rFont val="Arial Narrow"/>
        <family val="2"/>
      </rPr>
      <t xml:space="preserve">Anexo 1. Anexos II Cuatrimestre $3.018.406
</t>
    </r>
  </si>
  <si>
    <r>
      <rPr>
        <b/>
        <sz val="10"/>
        <rFont val="Arial Narrow"/>
        <family val="2"/>
      </rPr>
      <t>DTOR:</t>
    </r>
    <r>
      <rPr>
        <sz val="10"/>
        <rFont val="Arial Narrow"/>
        <family val="2"/>
      </rPr>
      <t xml:space="preserve">  "Dado que no se materializó el control no se activa por ende no se ejecuta y no se generan evidencias
</t>
    </r>
    <r>
      <rPr>
        <b/>
        <sz val="10"/>
        <rFont val="Arial Narrow"/>
        <family val="2"/>
      </rPr>
      <t xml:space="preserve">DTPA: </t>
    </r>
    <r>
      <rPr>
        <sz val="10"/>
        <rFont val="Arial Narrow"/>
        <family val="2"/>
      </rPr>
      <t xml:space="preserve"> En el cuatrimestre reportado se presentaron los siguientes siniestros en los PNN MUNCHIQUE, PNN MALPELO y PNN UTRIA, se realizó memorando dirigido a la oficina de Control Disciplinario Interno informando la situación presentada. Es importante resaltar que se aplicaria la garantia a los siniestros.
Evidencias: Anexo_ELEMENTOS DE BUCEO .MALPELO, Anexo_MOTO YAMAHA 125 PLACA KZJ82-MUNCHIQUE, Anexo_REPORTE CONDOR -MUNCHIQUE, Anexo_REPORTE DOS MOTORES YAMAHA -MALPELO, Anexo_REPORTE SINIESTRO HURTO MOTOCICLETA-UTRIA
Link evidencias: 
https://drive.google.com/drive/folders/1U6c__1vnhm9h2WCAxJyISsPq5rJ4W7u2
</t>
    </r>
    <r>
      <rPr>
        <b/>
        <sz val="10"/>
        <rFont val="Arial Narrow"/>
        <family val="2"/>
      </rPr>
      <t xml:space="preserve">DTCA: </t>
    </r>
    <r>
      <rPr>
        <sz val="10"/>
        <rFont val="Arial Narrow"/>
        <family val="2"/>
      </rPr>
      <t xml:space="preserve">Para el reporte correspondiente al segundo cuatrimestre de la vigencia 2023, la Dirección Territorial Caribe reportó 4 siniestros a la oficina de control disciplinario. De igual manera, se realizó la inclusión de 5 bienes devolutivos correspondientes a reposición de siniestro.
https://drive.google.com/drive/folders/1dPz8rsEvp3GUZ_cPowRrgtxetBNqJM_0
</t>
    </r>
    <r>
      <rPr>
        <b/>
        <sz val="10"/>
        <rFont val="Arial Narrow"/>
        <family val="2"/>
      </rPr>
      <t xml:space="preserve">DTAO: </t>
    </r>
    <r>
      <rPr>
        <sz val="10"/>
        <rFont val="Arial Narrow"/>
        <family val="2"/>
      </rPr>
      <t xml:space="preserve">No se presentaron siniestros o perdida de bienes durante el II cuatrimestre. No se adjuntan evidencias.
</t>
    </r>
    <r>
      <rPr>
        <b/>
        <sz val="10"/>
        <rFont val="Arial Narrow"/>
        <family val="2"/>
      </rPr>
      <t>DTAM:</t>
    </r>
    <r>
      <rPr>
        <sz val="10"/>
        <rFont val="Arial Narrow"/>
        <family val="2"/>
      </rPr>
      <t xml:space="preserve"> No se presentaron siniestros o perdida de bienes durante el II cuatrimestre. No se adjuntan evidencias.
</t>
    </r>
    <r>
      <rPr>
        <b/>
        <sz val="10"/>
        <rFont val="Arial Narrow"/>
        <family val="2"/>
      </rPr>
      <t>DTAN:</t>
    </r>
    <r>
      <rPr>
        <sz val="10"/>
        <rFont val="Arial Narrow"/>
        <family val="2"/>
      </rPr>
      <t xml:space="preserve"> Para el segundo cuatriemestre de 2023 la DTAN reporto siniestros mediante memorandos se  procedió a informar a la oficina de Control Disciplinario interno. 1. Reporte de siniestro 20235570000363.-  2. Reporte de siniestro 120235570000553. Anexo enlace al drive con las evidencias:
https://drive.google.com/drive/folders/1rTlTB76uSWOD2d8u4-gCnPbCnqEPIOg9</t>
    </r>
  </si>
  <si>
    <t>NC X</t>
  </si>
  <si>
    <t>DTPA X
DTCA X
DTAN X</t>
  </si>
  <si>
    <t xml:space="preserve">DTAO X
DTOR X
DTAM X
</t>
  </si>
  <si>
    <r>
      <rPr>
        <b/>
        <sz val="10"/>
        <rFont val="Arial Narrow"/>
        <family val="2"/>
      </rPr>
      <t>DTOR:</t>
    </r>
    <r>
      <rPr>
        <sz val="10"/>
        <rFont val="Arial Narrow"/>
        <family val="2"/>
      </rPr>
      <t xml:space="preserve"> 09/08/2023
</t>
    </r>
    <r>
      <rPr>
        <b/>
        <sz val="10"/>
        <rFont val="Arial Narrow"/>
        <family val="2"/>
      </rPr>
      <t>DTPA:</t>
    </r>
    <r>
      <rPr>
        <sz val="10"/>
        <rFont val="Arial Narrow"/>
        <family val="2"/>
      </rPr>
      <t xml:space="preserve"> 09/08/2023
</t>
    </r>
    <r>
      <rPr>
        <b/>
        <sz val="10"/>
        <rFont val="Arial Narrow"/>
        <family val="2"/>
      </rPr>
      <t>DTCA:</t>
    </r>
    <r>
      <rPr>
        <sz val="10"/>
        <rFont val="Arial Narrow"/>
        <family val="2"/>
      </rPr>
      <t xml:space="preserve"> 09/08/2023
</t>
    </r>
    <r>
      <rPr>
        <b/>
        <sz val="10"/>
        <rFont val="Arial Narrow"/>
        <family val="2"/>
      </rPr>
      <t xml:space="preserve">DTAM: </t>
    </r>
    <r>
      <rPr>
        <sz val="10"/>
        <rFont val="Arial Narrow"/>
        <family val="2"/>
      </rPr>
      <t xml:space="preserve">09/08/2023
</t>
    </r>
    <r>
      <rPr>
        <b/>
        <sz val="10"/>
        <rFont val="Arial Narrow"/>
        <family val="2"/>
      </rPr>
      <t>DTAO:</t>
    </r>
    <r>
      <rPr>
        <sz val="10"/>
        <rFont val="Arial Narrow"/>
        <family val="2"/>
      </rPr>
      <t xml:space="preserve"> 10/08/2023
</t>
    </r>
    <r>
      <rPr>
        <b/>
        <sz val="10"/>
        <rFont val="Arial Narrow"/>
        <family val="2"/>
      </rPr>
      <t>DTAN:</t>
    </r>
    <r>
      <rPr>
        <sz val="10"/>
        <rFont val="Arial Narrow"/>
        <family val="2"/>
      </rPr>
      <t xml:space="preserve"> 10/08/2023</t>
    </r>
  </si>
  <si>
    <t>DTOR: 66%
DTPA: 66%
DTCA: 66%
DTAM: 66%
DTAO: 66%
DTAN: 66%</t>
  </si>
  <si>
    <t>DTOR:X
DTPA: X
DTCA: X
DTAM: X
DTAO: X
DTAN: X</t>
  </si>
  <si>
    <r>
      <rPr>
        <b/>
        <sz val="12"/>
        <color rgb="FF000000"/>
        <rFont val="Arial Narrow"/>
        <family val="2"/>
      </rPr>
      <t>GPC</t>
    </r>
    <r>
      <rPr>
        <sz val="12"/>
        <color rgb="FF000000"/>
        <rFont val="Arial Narrow"/>
        <family val="2"/>
      </rPr>
      <t>: 18/08/2023</t>
    </r>
  </si>
  <si>
    <r>
      <rPr>
        <b/>
        <sz val="12"/>
        <color rgb="FF000000"/>
        <rFont val="Arial Narrow"/>
        <family val="2"/>
      </rPr>
      <t xml:space="preserve">OAP: </t>
    </r>
    <r>
      <rPr>
        <sz val="12"/>
        <color rgb="FF000000"/>
        <rFont val="Arial Narrow"/>
        <family val="2"/>
      </rPr>
      <t>50%</t>
    </r>
  </si>
  <si>
    <r>
      <rPr>
        <b/>
        <sz val="12"/>
        <color rgb="FF000000"/>
        <rFont val="Arial Narrow"/>
        <family val="2"/>
      </rPr>
      <t>GPC</t>
    </r>
    <r>
      <rPr>
        <sz val="12"/>
        <color rgb="FF000000"/>
        <rFont val="Arial Narrow"/>
        <family val="2"/>
      </rPr>
      <t>: A través de la Intranet de Parques Nacionales Naturales de Colombia, se realizan campañas de uso eficiente del Agua y la Energía.
Se tiene programado para el próximo cuatrimestre campañas a través de flashes informativos.
https://intranet.parquesnacionales.gov.co/</t>
    </r>
  </si>
  <si>
    <r>
      <rPr>
        <b/>
        <sz val="11"/>
        <rFont val="Arial Narrow"/>
        <family val="2"/>
      </rPr>
      <t>DTOR:</t>
    </r>
    <r>
      <rPr>
        <sz val="11"/>
        <rFont val="Arial Narrow"/>
        <family val="2"/>
      </rPr>
      <t xml:space="preserve"> 09/08/2023
</t>
    </r>
    <r>
      <rPr>
        <b/>
        <sz val="11"/>
        <rFont val="Arial Narrow"/>
        <family val="2"/>
      </rPr>
      <t>DTPA:</t>
    </r>
    <r>
      <rPr>
        <sz val="11"/>
        <rFont val="Arial Narrow"/>
        <family val="2"/>
      </rPr>
      <t xml:space="preserve">  09/08/2023
</t>
    </r>
    <r>
      <rPr>
        <b/>
        <sz val="11"/>
        <rFont val="Arial Narrow"/>
        <family val="2"/>
      </rPr>
      <t>DTCA:</t>
    </r>
    <r>
      <rPr>
        <sz val="11"/>
        <rFont val="Arial Narrow"/>
        <family val="2"/>
      </rPr>
      <t xml:space="preserve"> 09/08/2023
</t>
    </r>
    <r>
      <rPr>
        <b/>
        <sz val="11"/>
        <rFont val="Arial Narrow"/>
        <family val="2"/>
      </rPr>
      <t xml:space="preserve">DTAM: </t>
    </r>
    <r>
      <rPr>
        <sz val="11"/>
        <rFont val="Arial Narrow"/>
        <family val="2"/>
      </rPr>
      <t xml:space="preserve">09/08/2023
</t>
    </r>
    <r>
      <rPr>
        <b/>
        <sz val="11"/>
        <rFont val="Arial Narrow"/>
        <family val="2"/>
      </rPr>
      <t>DTAO:</t>
    </r>
    <r>
      <rPr>
        <sz val="11"/>
        <rFont val="Arial Narrow"/>
        <family val="2"/>
      </rPr>
      <t xml:space="preserve"> 10/08/2023
</t>
    </r>
    <r>
      <rPr>
        <b/>
        <sz val="11"/>
        <rFont val="Arial Narrow"/>
        <family val="2"/>
      </rPr>
      <t>DTAN:</t>
    </r>
    <r>
      <rPr>
        <sz val="11"/>
        <rFont val="Arial Narrow"/>
        <family val="2"/>
      </rPr>
      <t xml:space="preserve"> 10/08/2023</t>
    </r>
  </si>
  <si>
    <t>DTOR X
DTPA X
DTCA X
DTAM X
DTAO X
DTAN X</t>
  </si>
  <si>
    <t>na</t>
  </si>
  <si>
    <t>GPC X</t>
  </si>
  <si>
    <t xml:space="preserve">
DTAO X
DTOR X
DTAM X
</t>
  </si>
  <si>
    <r>
      <rPr>
        <b/>
        <sz val="11"/>
        <color rgb="FF000000"/>
        <rFont val="Arial Narrow"/>
        <family val="2"/>
      </rPr>
      <t>DTPA</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DTCA</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DTAN</t>
    </r>
    <r>
      <rPr>
        <sz val="11"/>
        <color rgb="FF000000"/>
        <rFont val="Arial Narrow"/>
        <family val="2"/>
      </rPr>
      <t xml:space="preserve"> El monitoreo y los soportes suministrados, son conformes a la descripción del mapade riesgos, denotando un adecuado seguimiento.
</t>
    </r>
    <r>
      <rPr>
        <b/>
        <sz val="11"/>
        <color rgb="FF000000"/>
        <rFont val="Arial Narrow"/>
        <family val="2"/>
      </rPr>
      <t>DTAO</t>
    </r>
    <r>
      <rPr>
        <sz val="11"/>
        <color rgb="FF000000"/>
        <rFont val="Arial Narrow"/>
        <family val="2"/>
      </rPr>
      <t xml:space="preserve">: No se materializó el riesgo
</t>
    </r>
    <r>
      <rPr>
        <b/>
        <sz val="11"/>
        <color rgb="FF000000"/>
        <rFont val="Arial Narrow"/>
        <family val="2"/>
      </rPr>
      <t>DTOR</t>
    </r>
    <r>
      <rPr>
        <sz val="11"/>
        <color rgb="FF000000"/>
        <rFont val="Arial Narrow"/>
        <family val="2"/>
      </rPr>
      <t xml:space="preserve">: No se materializó el riesgo
</t>
    </r>
    <r>
      <rPr>
        <b/>
        <sz val="11"/>
        <color rgb="FF000000"/>
        <rFont val="Arial Narrow"/>
        <family val="2"/>
      </rPr>
      <t>DTAM</t>
    </r>
    <r>
      <rPr>
        <sz val="11"/>
        <color rgb="FF000000"/>
        <rFont val="Arial Narrow"/>
        <family val="2"/>
      </rPr>
      <t>: No se materializó el riesgo</t>
    </r>
  </si>
  <si>
    <t xml:space="preserve">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DTAO: El monitoreo y los soportes suministrados, son conformes a la descripción del mapa de riesgos, denotando un adecuado seguimiento.
DTAN están conforme a la descripción del mapade riesgos, denotando un adecuado seguimiento.
DTCA están conforme a la descripción del mapa de riesgos, denotando un adecuado seguimiento. </t>
  </si>
  <si>
    <r>
      <rPr>
        <b/>
        <sz val="10"/>
        <rFont val="Arial Narrow"/>
        <family val="2"/>
      </rPr>
      <t>DTOR:</t>
    </r>
    <r>
      <rPr>
        <sz val="10"/>
        <rFont val="Arial Narrow"/>
        <family val="2"/>
      </rPr>
      <t xml:space="preserve"> 1 Se reporta las evidencias correspondientes al segundo cuatrtrimestre  así:  Para el trimestre del 1 de mayo al 31 de julio se realizaron las siguientes entradas a almacén clasificadas así: 12 entradas almacén  por Gobierno y 8 Entradas almacén  por Fonam 
ANEXO 1.1 Entradas almacen gobierno, 
ANEXO 1.2 Entradas almacen  fonam.  2.  Formatos de Inclusión de 24 elementos como controlable y devoluticos para su correspondiente aseguramiento Anexo 2.1 aseguramiento _programas _seguros. 3. Correo de envio de formato de inclusion y/o Exclusión al nivel central.cAnexo  3.2_correo_inclusion_aseguramiento
https://drive.google.com/drive/folders/17bzvciGDLmCezCtgu51yi9rTkMv7quFM?usp=sharing
</t>
    </r>
    <r>
      <rPr>
        <b/>
        <sz val="10"/>
        <rFont val="Arial Narrow"/>
        <family val="2"/>
      </rPr>
      <t>DTPA:</t>
    </r>
    <r>
      <rPr>
        <sz val="10"/>
        <rFont val="Arial Narrow"/>
        <family val="2"/>
      </rPr>
      <t xml:space="preserve"> Durante el segundo trimestre, se viene desarrollando las entradas al almacen de acuerdo con el procedimiento, realizando el formato de inclusión el cual es remitido a NC. Evidencias: Se adjunta las Entradas, Formatos de inclusión y correos de inclusión. 20237500008063.
Anexo 1_Correo - FORMATOS INCLUSIÓN Y EXCLUSIÓN DE BIENES_DTPA.pdf, Anexo 2_Correo- FORMATO INCLUSIÓN AL SEGURO EQUIPOS DE MEDICIÓN_KFW_DTPA.pdf, Anexo 3_1001-2235-MEC.pdf, Anexo 4_1001-2244-MEC.pdf, Anexo 5_FORMATO INCLUSIÓN BIENES_INCLUSIÓN.pdf, Anexo 6_FORMATO INCLUSIÓN BIENES_REPOSICIÓN SINIESNTRO PNN MUNCHIQUE.pdf
https://drive.google.com/drive/folders/1aWiQJLYTYo9AWf7jJiqFiogk8AhJPxN5
</t>
    </r>
    <r>
      <rPr>
        <b/>
        <sz val="10"/>
        <rFont val="Arial Narrow"/>
        <family val="2"/>
      </rPr>
      <t xml:space="preserve">DTCA: </t>
    </r>
    <r>
      <rPr>
        <sz val="10"/>
        <rFont val="Arial Narrow"/>
        <family val="2"/>
      </rPr>
      <t xml:space="preserve">Para el reporte correspondiente al segundo cuatrimestre de la vigencia 2023, el 100% de los activos ingresados al Software del NEON fueron 59 bienes, los cuales estan diferenciados de la siguiente manera:  48 bienes devolutivos en calidad de donación, 6 bienes en calidad de reposición de siniestro,  5 de bienes en calidad de compra y venta. Se adjunta: 1-GRF_F_FO~2.pdf, 2-GR33 9F~1.pdf, 3-Correo 2.pdf y 4-Correo 1.pdf. </t>
    </r>
    <r>
      <rPr>
        <b/>
        <sz val="10"/>
        <rFont val="Arial Narrow"/>
        <family val="2"/>
      </rPr>
      <t>Nota</t>
    </r>
    <r>
      <rPr>
        <sz val="10"/>
        <rFont val="Arial Narrow"/>
        <family val="2"/>
      </rPr>
      <t xml:space="preserve">. Se anexa una evidencia con fechas en abril, dado que no alcanzó a presentar en el reporta anterior por fecha. 
https://drive.google.com/drive/folders/1vJchBiMIGTT7LviJEJStFwMBvws51hri
</t>
    </r>
    <r>
      <rPr>
        <b/>
        <sz val="10"/>
        <rFont val="Arial Narrow"/>
        <family val="2"/>
      </rPr>
      <t>DTAM</t>
    </r>
    <r>
      <rPr>
        <sz val="10"/>
        <rFont val="Arial Narrow"/>
        <family val="2"/>
      </rPr>
      <t xml:space="preserve">: Durante este periodo se genera ingreso de elementos a través del aplicativo NEON por donación.
Anexo 1 COMPROBANTE ENTRADA DE ALMACEN
Se genera reporte para ingreso a programa de seguros del mes de mayo.
Anexo 2  formato INCLUSION YO EXCLUSION DE BIENES MAYO.
https://drive.google.com/drive/u/0/folders/1X3aaH1inDUykH7D9PdOcsjlT6AgPgKeA
</t>
    </r>
    <r>
      <rPr>
        <b/>
        <sz val="10"/>
        <rFont val="Arial Narrow"/>
        <family val="2"/>
      </rPr>
      <t xml:space="preserve">DTAO: </t>
    </r>
    <r>
      <rPr>
        <sz val="10"/>
        <rFont val="Arial Narrow"/>
        <family val="2"/>
      </rPr>
      <t xml:space="preserve">REPORTE AL GRUPO DE PROCESO CORPORATIVOS, LOS BIENES DEVOLUTIVOS A LOS CUALES SE LES SOLICITA
SU ASEGURAMIENTO POR PARTE DE LA ASEGURADORA. BIENES INGRESADOS EN EL PERIODO  DESDE EL 1° DE MAYO AL 28 DE JULIO DE 2023.
COMO EVIDENCIA SE ANEXAN FORMATOS INCLUSIÓN Y EXCLUSION DE BIENES Y FORMATO DE ENTRADA A ALMACEN.
EVIDENCIA:  ENLACE DRIVE  https://drive.google.com/drive/folders/14VvScz-4MqkPYoFAO_PCRrF8-6kBV-Zg
FORMATOS:
GRF_FO_14-Inclusión-yo-Exclusión-de-bienes-programas-de-seguros .xlsx
GRF_FO_14-Inclusión-yo-Exclusión-de-bienes-programas-de-seguros .pdf
Correo de Parques Nacionales Naturales de Colombia - Fwd_ INCLUSIÓN BIENES MESES DE MAYO, JUNIO Y JULIO 2023.pdf
2023051_EntradaElementosProtecciónOTUN_Q.pdf
2023050_EntradaAccesoriosMularesPNNOrquideas.pdf
2023049_EntradaMaterialVeterinarioPNNOrquideas.pdf
2023047_EntradaSillaOtun.pdf
2023046_EntradaAseoyCafeteriaPNNHUila.pdf
2023045_EntradaSanRemoOrquideas.pdf
2023044_EntradaEquiposDonacionKfw.pdf
2023043_EntradaDonacionFaoTatama.pdf
2023034_EntradaEquiposDtao.pdf
2023019_EntradaEquiposGuacharos.pdf
</t>
    </r>
    <r>
      <rPr>
        <b/>
        <sz val="10"/>
        <rFont val="Arial Narrow"/>
        <family val="2"/>
      </rPr>
      <t xml:space="preserve">DTAN: </t>
    </r>
    <r>
      <rPr>
        <sz val="10"/>
        <rFont val="Arial Narrow"/>
        <family val="2"/>
      </rPr>
      <t>En el  segundo cuantrimestre de 2023  el Almacenista de la DTAN  diligencio adecuadamente  los  formatos Traslado y préstamo de bienes que cuentan con la información de los bienes prestados, la justificación del préstamo y las firmas de quien recibe y entrega. Anexos: Se adjuntan 6 archivos  formatos de traslados y prestamos de bienes. Anexos: 1. Traslado de act. 69145.- 2. TRASLADO_29MAY2023_56841_E.OLAYA.-  2. TRASLADO_29MAY2023_56841_E.OLAYA.- 3. TRASLADO_17JUL23_69145_H.NIÑO.-   4. TRASLADO_19JUL23_69145_F.MUÑOZ...-  5. TRASLADO_25JUL23_56861_ H.ZABALA.-  6. PRESTAMO _27JUL 23_47524_ W.ROA.-  
https://drive.google.com/drive/folders/1ttlu5pb2quurluFR9ASrRagQsLBZD-9X?usp=sharing</t>
    </r>
  </si>
  <si>
    <r>
      <rPr>
        <b/>
        <sz val="11"/>
        <rFont val="Arial Narrow"/>
        <family val="2"/>
      </rPr>
      <t>DTOR:</t>
    </r>
    <r>
      <rPr>
        <sz val="11"/>
        <rFont val="Arial Narrow"/>
        <family val="2"/>
      </rPr>
      <t xml:space="preserve"> Para este  Segundo cuatrimestre se realizo  los  Formatos de traslado, prestamos de bienes entre  Mayo-Junio-Julio.
Anexo. 4.1  traslado y préstamo temporal  movimientos   mayo.  
Anexo. 4.2  traslado y préstamo temporal  movimientos  junio.
Anexo. 4.3  traslado y préstamo temporal  movimientos  julio.
https://drive.google.com/drive/u/0/folders/1xPhwdCSvpJE_9VEip5hZUlC9Zlv_auVH
</t>
    </r>
    <r>
      <rPr>
        <b/>
        <sz val="11"/>
        <rFont val="Arial Narrow"/>
        <family val="2"/>
      </rPr>
      <t>DTPA:</t>
    </r>
    <r>
      <rPr>
        <sz val="11"/>
        <rFont val="Arial Narrow"/>
        <family val="2"/>
      </rPr>
      <t xml:space="preserve"> Durante el periodo el almacenista de la Dirección Territorial, realizó el diligenciamiento adecuado de los formatos de traslados y prestamos de bienes, partiendo de la solicitud del cuentadante  verificando cada vez que se requiera; los cuales poseen la información del bien, la justificación del préstamo y las firmas de quien recibe y entrega con el fin de controlar el préstamo y la entrega del bien. Evidencias: Anexo 1_FORMATO TRASLADO Y PRESTAMO DE BIENES_ABRIL 2023,  Anexo 2_FORMATOS DE TRASLADO Y PRESTAMO DE BIENES_MAYO 2023, Anexo 3_FORMATOS DE TRASLADOS Y PRESTAMO DE BIENES_JUNIO 2023 20237500008063.
https://drive.google.com/drive/u/0/folders/1kiubj9g2At0SrXM05HMSla2-3v0p7g-t
</t>
    </r>
    <r>
      <rPr>
        <b/>
        <sz val="11"/>
        <rFont val="Arial Narrow"/>
        <family val="2"/>
      </rPr>
      <t>DTCA:</t>
    </r>
    <r>
      <rPr>
        <sz val="11"/>
        <rFont val="Arial Narrow"/>
        <family val="2"/>
      </rPr>
      <t xml:space="preserve"> DTCA: Para el reporte correspondiente al segundo cuatrimestre de la vigencia 2023,  la Dirección Territorial Caribe de PNNC, atendió el requerimiento del PNN BAHÍA PORTETE Y PNN TAYRONA realizando el traslado de 36 bienes en total.
https://drive.google.com/drive/u/0/folders/1XpY4SSu3odJhfPtM_pyvEgRccH2geulg
</t>
    </r>
    <r>
      <rPr>
        <b/>
        <sz val="11"/>
        <rFont val="Arial Narrow"/>
        <family val="2"/>
      </rPr>
      <t>DTAM:</t>
    </r>
    <r>
      <rPr>
        <sz val="11"/>
        <rFont val="Arial Narrow"/>
        <family val="2"/>
      </rPr>
      <t xml:space="preserve"> para este cuatrimestre se generaron traslados de elementos a los diferentes cuantadantes de la Territorial como de las Áreas protegidas.
Anexo 1 Traslado claudia Muñoz
Anexo 2 Traslado claudia Muñoz1
Anexo 3 Traslado Hamilton
Anexo 4 Traslado luis alberto
Anexo 5 Traslado prestamo de bienes vacaciones Wilfrey Criollo (1)
Anexo 6 Traslados 15-05-2023 Wilfrey-Wlaker
https://drive.google.com/drive/u/0/folders/1UB0HcTn-1I9dNc6-p52xk8ft87ilH0OX
</t>
    </r>
    <r>
      <rPr>
        <b/>
        <sz val="11"/>
        <rFont val="Arial Narrow"/>
        <family val="2"/>
      </rPr>
      <t>DTAO:</t>
    </r>
    <r>
      <rPr>
        <sz val="11"/>
        <rFont val="Arial Narrow"/>
        <family val="2"/>
      </rPr>
      <t xml:space="preserve"> SE REALIZA LA VERIFICACION Y  CONTROL DE LAS SOLICITUDES DE TRASLADOS ALLEGADAS DESDE LAS DIFERENTES DEPENDENCIAS.
CONSISTENTE EN EL REGISTRO DE LA INFORMACION EN EL APLICATIVO NEON- SOFTWARE DE INVENTARIOS, ESTO DE ACUERDO AL PROCEDIMIENTO ESTABLECIDO.
FORMATOS:
21_Traslado_Jair-OwerJurado_Corota.pdf
22_Traslado_Jair-RubyJojoa_Corota.pdf
19_TrasladoHenryAlirio_A_Jerubiano_Hermosas.pdf
20_Traslado_Jair-RubyJojoa_Corota.pdf
18_Traslado_JJacinto_A_Jerubiano_Hermosas.pdf
017_Traslado_LilyFernnandez_A_RubyJojoa_SF_Crota.pdf
015_Traslado_HenryPinzon_A_JorgeEdmundoMatabanchoy_SF_Crota.pdf
016_Traslado_DanielAmaya_A_RubyJojoa_SF_Crota.pdf
012_TrasladoJECeballosALAmosquera.pdf
013_TrasladoTemporalPCAJuridia.pdf
014_Traslado_FannyRuiz_A_JairAmaya_SF_Crota.pdf
008_TrasladoErubibianoAJoseArley_Cvdjc.pdf
009_TrasladoErubibianoAJTroncoso_Tatama.pdf
010_TrasladoErubianoAGTSerna_Otun.pdf
011_TrasladoErubianoAALmosquera.pdf
006_TrasladoPortatilEdilbertoASusana_DTAO.pdf
007_TrasladoHenry-JairAmaya-Corota.pdf
005_TrasladoPortatilEdilbertoAcarolinaC_Temporal.pdf
004_TrasladoCamionetaTatamaACorota.pdf
002_TrasladoHenryAYasminCorota.pdf
003_TrasladoAlvaroRAJerubianoOtun Corregido.pdf
001_TrasladoMariaFdaAHenryPinzonCorota.pdf
https://drive.google.com/drive/folders/1CKi_3hdINRGKJPSPzIhMUBuSZ4lOGlJi
</t>
    </r>
    <r>
      <rPr>
        <b/>
        <sz val="11"/>
        <rFont val="Arial Narrow"/>
        <family val="2"/>
      </rPr>
      <t>DTAN:</t>
    </r>
    <r>
      <rPr>
        <sz val="11"/>
        <rFont val="Arial Narrow"/>
        <family val="2"/>
      </rPr>
      <t xml:space="preserve"> En el  segundo cuantrimestre de 2023  el Almacenista de la DTAN  diligencio adecuadamente  los  formatos Traslado y préstamo de bienes que cuentan con la información de los bienes prestados, la justificación del préstamo y las firmas de quien recibe y entrega. Anexos: Se adjuntan 6 archivos  formatos de traslados y prestamos de bienes. Anexos: 1. Traslado de act. 69145.- 2. TRASLADO_29MAY2023_56841_E.OLAYA.-  2. TRASLADO_29MAY2023_56841_E.OLAYA.- 3. TRASLADO_17JUL23_69145_H.NIÑO.-   4. TRASLADO_19JUL23_69145_F.MUÑOZ...-  5. TRASLADO_25JUL23_56861_ H.ZABALA.-  6. PRESTAMO _27JUL 23_47524_ W.ROA.-  
https://drive.google.com/drive/u/0/folders/10_8ZDGi2xh8KAUunbGnubX6nsBS7PSfS</t>
    </r>
  </si>
  <si>
    <r>
      <rPr>
        <b/>
        <sz val="11"/>
        <rFont val="Arial Narrow"/>
        <family val="2"/>
      </rPr>
      <t>GPC:</t>
    </r>
    <r>
      <rPr>
        <sz val="11"/>
        <rFont val="Arial Narrow"/>
        <family val="2"/>
      </rPr>
      <t xml:space="preserve"> Se realizó encuesta  encuesta de conocimiento al Grupo de Procesos Corporativos con el fin de realizar seguimiento al conocimiento y apropiación sobre los lineamientos estandarizados y documentados por la Entidad relacionados con conflicto de intereses a Julio.
Anexo1: Análisis de encuesta sobre el conocimiento y apropiación sobre los lineamientos relacionados con conflicto de intereses
https://drive.google.com/drive/u/0/folders/1DMuyiL5Fi_KxXtfMoIClfQ36j7-vP2k5</t>
    </r>
  </si>
  <si>
    <r>
      <rPr>
        <b/>
        <sz val="10"/>
        <rFont val="Arial Narrow"/>
        <family val="2"/>
      </rPr>
      <t xml:space="preserve">GPC: </t>
    </r>
    <r>
      <rPr>
        <sz val="10"/>
        <rFont val="Arial Narrow"/>
        <family val="2"/>
      </rPr>
      <t>X</t>
    </r>
  </si>
  <si>
    <r>
      <rPr>
        <b/>
        <sz val="10"/>
        <rFont val="Arial Narrow"/>
        <family val="2"/>
      </rPr>
      <t xml:space="preserve">GPC: </t>
    </r>
    <r>
      <rPr>
        <sz val="10"/>
        <rFont val="Arial Narrow"/>
        <family val="2"/>
      </rPr>
      <t>El monitoreo y los soportes suministrados, son conformes a la descripción del mapade riesgos, denotando un adecuado seguimiento.</t>
    </r>
  </si>
  <si>
    <r>
      <rPr>
        <b/>
        <sz val="11"/>
        <color theme="1"/>
        <rFont val="Arial Narrow"/>
        <family val="2"/>
      </rPr>
      <t xml:space="preserve">GPC: </t>
    </r>
    <r>
      <rPr>
        <sz val="11"/>
        <color theme="1"/>
        <rFont val="Arial Narrow"/>
        <family val="2"/>
      </rPr>
      <t xml:space="preserve"> Se remitió correo electrónico al Equipo de Trabajo del Grupo de Preocesos Corporativos, reiterando la implementación del Procedimiento de Conflicto de Intereses.
Anexo 1. Correo Recordatorio cumplimiento procedimiento conflicto de intereses
Anexo 2. Presentación Conflicto de intereses.</t>
    </r>
  </si>
  <si>
    <r>
      <rPr>
        <b/>
        <sz val="11"/>
        <color theme="1"/>
        <rFont val="Arial Narrow"/>
        <family val="2"/>
      </rPr>
      <t xml:space="preserve">GPC: </t>
    </r>
    <r>
      <rPr>
        <sz val="11"/>
        <color theme="1"/>
        <rFont val="Arial Narrow"/>
        <family val="2"/>
      </rPr>
      <t>100%</t>
    </r>
  </si>
  <si>
    <r>
      <rPr>
        <b/>
        <sz val="11"/>
        <color theme="1"/>
        <rFont val="Arial Narrow"/>
        <family val="2"/>
      </rPr>
      <t>GPC</t>
    </r>
    <r>
      <rPr>
        <sz val="11"/>
        <color theme="1"/>
        <rFont val="Arial Narrow"/>
        <family val="2"/>
      </rPr>
      <t>: Se elaboró flash informativo para el manejo y debida administración de los bienes de Gestión de Recursos Físicos, el cual se encuentra en aprobación por la SAF, para su envío al Grupo de Comunicaciones para diseño y debida socialización a Nivel Nacional.
Anexo 1. Flash-Informativo Recursos Físicos
https://drive.google.com/drive/u/0/folders/1DMuyiL5Fi_KxXtfMoIClfQ36j7-vP2k5</t>
    </r>
  </si>
  <si>
    <t>PNN Farallones de Cali: 50%
PNN Gorgona: 25%
PNN Utría: 0%
PNN Katios:25%
PNN Munchique: 50%
PNN Sanquianga: 0%
PNN Uramba: 0%
SFF Malpelo: 0%</t>
  </si>
  <si>
    <r>
      <rPr>
        <b/>
        <sz val="10"/>
        <rFont val="Arial Narrow"/>
        <family val="2"/>
      </rPr>
      <t>DTPA</t>
    </r>
    <r>
      <rPr>
        <sz val="10"/>
        <rFont val="Arial Narrow"/>
        <family val="2"/>
      </rPr>
      <t xml:space="preserve">: A continuación, veremos al detalle el estado que se encuentra el plan de riesgo público para las áreas protegidas:
</t>
    </r>
    <r>
      <rPr>
        <b/>
        <sz val="10"/>
        <rFont val="Arial Narrow"/>
        <family val="2"/>
      </rPr>
      <t>Farallones</t>
    </r>
    <r>
      <rPr>
        <sz val="10"/>
        <rFont val="Arial Narrow"/>
        <family val="2"/>
      </rPr>
      <t xml:space="preserve">:  El plan de riesgo público se encuentra actualizado a la fecha y en periodo de vigencia, se realizó socialización del Riesgo público el día 14 de agosto de 2023. Anexo_MEMORANDO 20237500010763 - PNN Farallones de Cali.pdf
Anexo_Lista de asistencia_Capacitación Riesgo público – Farallones.pdf
</t>
    </r>
    <r>
      <rPr>
        <b/>
        <sz val="10"/>
        <rFont val="Arial Narrow"/>
        <family val="2"/>
      </rPr>
      <t>Utría</t>
    </r>
    <r>
      <rPr>
        <sz val="10"/>
        <rFont val="Arial Narrow"/>
        <family val="2"/>
      </rPr>
      <t xml:space="preserve">: Al momento de realizar el reporte para el monitoreo del Mapa de riesgos, se evidencia que el área protegida Utría tiene el plan de riesgo público en estado vigente con fecha 16 de agosto de 2023, así mismo se encuentra en estado de actualización el Plan de Riesgo Público, cuando se realice el plan se realizará la socialización del mismo. Anexo_MEMORANDO 20237500010783 - PNN Utría.pdf
</t>
    </r>
    <r>
      <rPr>
        <b/>
        <sz val="10"/>
        <rFont val="Arial Narrow"/>
        <family val="2"/>
      </rPr>
      <t>Munchique</t>
    </r>
    <r>
      <rPr>
        <sz val="10"/>
        <rFont val="Arial Narrow"/>
        <family val="2"/>
      </rPr>
      <t xml:space="preserve">: El plan de riesgo público se encuentra actualizado a la fecha y en periodo de vigencia, se realizó socialización del Riesgo público los días 08 – 14 de agosto de 2023. Anexo_MEMORANDO 20237500010823 - PNN Munchique.pdf
Anexo_gd_fo_01_acta-de-reunion_v_3 - SOCIALIZACION Y ACTUALIZACION PLAN DEL RIESGO-8 AGOS-2023.pdf
Anexo_gd_fo_01_acta-de-reunion_v_3 - SOCIALIZACION Y ACTUALIZACION PLAN DEL RIESGO-14 AGOS-2023.pdf
</t>
    </r>
    <r>
      <rPr>
        <b/>
        <sz val="10"/>
        <rFont val="Arial Narrow"/>
        <family val="2"/>
      </rPr>
      <t>Uramba</t>
    </r>
    <r>
      <rPr>
        <sz val="10"/>
        <rFont val="Arial Narrow"/>
        <family val="2"/>
      </rPr>
      <t xml:space="preserve">: El plan de riesgo público se encuentra actualizado a la fecha y en periodo de vigencia, se tiene programada la socialización para el ultimo cuatrismestre del año. Anexo_MEMORANDO 20237500010833 - PNN Uramba Bahía Málaga.pdf
</t>
    </r>
    <r>
      <rPr>
        <b/>
        <sz val="10"/>
        <rFont val="Arial Narrow"/>
        <family val="2"/>
      </rPr>
      <t>Malpelo</t>
    </r>
    <r>
      <rPr>
        <sz val="10"/>
        <rFont val="Arial Narrow"/>
        <family val="2"/>
      </rPr>
      <t xml:space="preserve">: El plan de riesgo público se encuentra actualizado a la fecha y en periodo de vigencia, se proyecta socialización del Riesgo público para este trimestre. Anexo_MEMORANDO 20237500010843 - SFF Malpelo.pdf
</t>
    </r>
    <r>
      <rPr>
        <b/>
        <sz val="10"/>
        <rFont val="Arial Narrow"/>
        <family val="2"/>
      </rPr>
      <t>Gorgona</t>
    </r>
    <r>
      <rPr>
        <sz val="10"/>
        <rFont val="Arial Narrow"/>
        <family val="2"/>
      </rPr>
      <t xml:space="preserve">: el plan de riesgo público se encuentra en estado vencido para el presente año, se elaboró el documento y se remito por medio de memorando 20237580001013 a la Oficina de Gestión del Riesgo para revisión y aprobación del documento Plan de Riesgo Público del PNN Gorgona. Anexo_PRP GORGONA 2020_Actualizado 2023 para revision.pdf
ANEXO_MEMORANDO 20237580001013 - REMISIÓN PARA APROBACIÓN PLAN DE RIESGO PÚBLICO PNN GORGONA - DTPA.pdf
</t>
    </r>
    <r>
      <rPr>
        <b/>
        <sz val="10"/>
        <rFont val="Arial Narrow"/>
        <family val="2"/>
      </rPr>
      <t>Sanquianga</t>
    </r>
    <r>
      <rPr>
        <sz val="10"/>
        <rFont val="Arial Narrow"/>
        <family val="2"/>
      </rPr>
      <t xml:space="preserve">: se tiene el plan de riesgo público, el cual se está terminando de actualizar con el equipo para ser enviado para su revisión y aprobación.
</t>
    </r>
    <r>
      <rPr>
        <b/>
        <sz val="10"/>
        <rFont val="Arial Narrow"/>
        <family val="2"/>
      </rPr>
      <t>Katíos</t>
    </r>
    <r>
      <rPr>
        <sz val="10"/>
        <rFont val="Arial Narrow"/>
        <family val="2"/>
      </rPr>
      <t xml:space="preserve">: el plan de riesgo público se encuentra en estado vencido para el presente año, se elaboró el documento y se remito por medio de memorando 20237680015633 a la DTPA para revisión y aprobación del documento Plan de Riesgo Público del PNN Katíos. ANEXO_PROTOCOLO DE RIESGO PUBLICO ACTUALIZADO 2023 PNNK.pdf
ANEXO_MEMORANDO 20237680015633 - REMISIÓN PARA APROBACIÓN DOCUMENTO DE RIESGO PUBLICO ACTUALIZADO DEL PNN LOS KATÍOS AÑO 2023.pdf
Link evidencia: https://drive.google.com/drive/folders/1IWm9bzMSVPGmj1nQNheOcFN9oIFLdakJ
</t>
    </r>
  </si>
  <si>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La Unidad de Decisión no programó avances al respecto para el periodo reportado.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no programó avances al respecto para el periodo reportado.
PNN Uramba: La Unidad de Decisión no programó avances al respecto para el periodo reportado.
SFF Malpelo: La Unidad de Decisión no programó avances al respecto para el periodo reportado.</t>
  </si>
  <si>
    <r>
      <rPr>
        <b/>
        <sz val="11"/>
        <rFont val="Arial Narrow"/>
        <family val="2"/>
      </rPr>
      <t>GCM:</t>
    </r>
    <r>
      <rPr>
        <sz val="11"/>
        <rFont val="Arial Narrow"/>
        <family val="2"/>
      </rPr>
      <t xml:space="preserve"> En el mes de agosto, se realizó el lanzamiento de la nueva página WEB de Parques Nacionales Naturales de Colombia y se realizó la migración de la información de la página WEB antigua. Así mismo, se reestructuró el Índice de Transparencia y Acceso a la Informa Pública - ITA, de acuerdo al Decreto 1519 de 2020 de MinTIC en el siguiente enlace: https://www.parquesnacionales.gov.co/transparencia/ 
Evidencias:
1) 04-05-2023 Asistencia Reunión Capacitacion Página WEB GGCI
2) 20-06-2023 Reunión Pag.WEB e ITA - OAP
3) 20-06-2023 Reunión Plan de Trabajo ITA
4) 10-07-2023 Asistencia Reunión Capacitacion Página WEB DTAM DYAN DTAO DTCA
Enlace Evidencias:
https://drive.google.com/drive/folders/1BNpWOnr3Wzrmf0yJY80riQ2bzzs-Tlmf</t>
    </r>
  </si>
  <si>
    <r>
      <rPr>
        <b/>
        <sz val="11"/>
        <rFont val="Arial Narrow"/>
        <family val="2"/>
      </rPr>
      <t xml:space="preserve">GCM: </t>
    </r>
    <r>
      <rPr>
        <sz val="11"/>
        <rFont val="Arial Narrow"/>
        <family val="2"/>
      </rPr>
      <t>17/08/2023</t>
    </r>
  </si>
  <si>
    <r>
      <rPr>
        <b/>
        <sz val="11"/>
        <rFont val="Arial Narrow"/>
        <family val="2"/>
      </rPr>
      <t>GCM:</t>
    </r>
    <r>
      <rPr>
        <sz val="11"/>
        <rFont val="Arial Narrow"/>
        <family val="2"/>
      </rPr>
      <t xml:space="preserve"> El día 08 de agosto del 2023, se realizó una encuestra a los miembros del equipo del Grupo de Comunicaciones, sobre Conflicto de Intereses
Evidencias:
1) Resultado Medición del Impacto Procedimiento Conflicto de Intereses
https://drive.google.com/drive/folders/18GdJOX447KFPon1iCAS9MjpAJQtozGAA</t>
    </r>
  </si>
  <si>
    <r>
      <rPr>
        <b/>
        <sz val="11"/>
        <color theme="1"/>
        <rFont val="Arial Narrow"/>
        <family val="2"/>
      </rPr>
      <t>GCM:</t>
    </r>
    <r>
      <rPr>
        <sz val="11"/>
        <color theme="1"/>
        <rFont val="Arial Narrow"/>
        <family val="2"/>
      </rPr>
      <t xml:space="preserve"> Mediante memorandos interno, el Grupo de Comunicaciones solicitó a las Unidades de Decisión la Certificación de Actualización de contenidos en la Página WEB e Intranet del segundo trimestre 2023.
Las solicitudes se realizaron mediante los siguientes memorandos
Evidencias:
1) 20231020009063 Solicitud Certificación Actualización Contenidos WEB e Intranet DTAM
2) 20231020009073 Solicitud Certificación Actualización Contenidos WEB e Intranet DTAN
3) 20231020009083 Solicitud Certificación Actualización Contenidos WEB e Intranet DTAO
4) 20231020009093 Solicitud Certificación Actualización Contenidos WEB e Intranet DTCA
5) 20231020009103 Solicitud Certificación Actualización Contenidos WEB e Intranet DTOR
6) 20231020009113 Solicitud Certificación Actualización Contenidos WEB e Intranet DTPA
7) 20231020009123 Solicitud Certificación Actualización Contenidos WEB e Intranet GTIC
8) 20231020009133 Solicitud Certificación Actualización Contenidos WEB e Intranet OAJ
9) 20231020009143 Solicitud Certificación Actualización Contenidos WEB e Intranet OAP
10) 20231020009153 Solicitud Certificación Actualización Contenidos WEB e Intranet OCDI
11) 20231020009163 Solicitud Certificación Actualización Contenidos WEB e Intranet OGR
12) 20231020009173 Solicitud Certificación Actualización Contenidos WEB e Intranet SAF
13) 20231020009183 Solicitud Certificación Actualización Contenidos WEB e Intranet SGM
14) 20231020009193 Solicitud Certificación Actualización Contenidos WEB e Intranet SSNA
15) 20231020009203 Solicitud Certificación Actualización Contenidos WEB e Intranet GCI
Enlace: 
https://drive.google.com/drive/folders/1vCeVBuQ-Hzm6-vvVM65sYVc1meACCnkw</t>
    </r>
  </si>
  <si>
    <t xml:space="preserve">Se recibe el informe de monitoreo por el Sistema Orfeo el  día 9 de agosto de 2023, evidenciando el cumplimiento. </t>
  </si>
  <si>
    <t xml:space="preserve">De acuerdo con los soportes evidenciados en la carpeta compartida, se observa que efectivamente, se viene ejecutando el tratamiento asociado al riesgo. </t>
  </si>
  <si>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Evidencias:
2.1. Pieza Importancia Ley 1712 de 2014
2.2. Correo Electrónico del 08 de agosto de 2023
Enlace Evidencias:
https://drive.google.com/drive/folders/1RLOEhgn3dLJ63p9dvwlK_rlExV1bcPka</t>
    </r>
  </si>
  <si>
    <r>
      <rPr>
        <b/>
        <sz val="11"/>
        <color theme="1"/>
        <rFont val="Arial Narrow"/>
        <family val="2"/>
      </rPr>
      <t xml:space="preserve">GCM: </t>
    </r>
    <r>
      <rPr>
        <sz val="11"/>
        <color theme="1"/>
        <rFont val="Arial Narrow"/>
        <family val="2"/>
      </rPr>
      <t xml:space="preserve">El día 08 de agosto de 2023, se socializó con el equipo de trabajo del Grupo de Comunicaciones información importante sobre Conflicto de Intereses. 
</t>
    </r>
    <r>
      <rPr>
        <b/>
        <sz val="11"/>
        <color theme="1"/>
        <rFont val="Arial Narrow"/>
        <family val="2"/>
      </rPr>
      <t>Evidencias:</t>
    </r>
    <r>
      <rPr>
        <sz val="11"/>
        <color theme="1"/>
        <rFont val="Arial Narrow"/>
        <family val="2"/>
      </rPr>
      <t xml:space="preserve">
1) Correo - Recuerda que tenemos un procedimiento de Conflicto de Intereses
Enlace:
https://drive.google.com/drive/folders/1PFwRx2BLrElkew6Pm640e-xss0zkPUfh</t>
    </r>
  </si>
  <si>
    <r>
      <rPr>
        <b/>
        <sz val="11"/>
        <color theme="1"/>
        <rFont val="Arial Narrow"/>
        <family val="2"/>
      </rPr>
      <t xml:space="preserve">GCM: </t>
    </r>
    <r>
      <rPr>
        <sz val="11"/>
        <color theme="1"/>
        <rFont val="Arial Narrow"/>
        <family val="2"/>
      </rPr>
      <t>17/08/2023</t>
    </r>
  </si>
  <si>
    <r>
      <rPr>
        <b/>
        <sz val="11"/>
        <color theme="1"/>
        <rFont val="Arial Narrow"/>
        <family val="2"/>
      </rPr>
      <t xml:space="preserve">GCM: </t>
    </r>
    <r>
      <rPr>
        <sz val="11"/>
        <color theme="1"/>
        <rFont val="Arial Narrow"/>
        <family val="2"/>
      </rPr>
      <t>40%</t>
    </r>
  </si>
  <si>
    <r>
      <rPr>
        <b/>
        <sz val="11"/>
        <color theme="1"/>
        <rFont val="Arial Narrow"/>
        <family val="2"/>
      </rPr>
      <t xml:space="preserve">GCM: </t>
    </r>
    <r>
      <rPr>
        <sz val="11"/>
        <color theme="1"/>
        <rFont val="Arial Narrow"/>
        <family val="2"/>
      </rPr>
      <t>13,5%</t>
    </r>
  </si>
  <si>
    <r>
      <rPr>
        <b/>
        <sz val="11"/>
        <color theme="1"/>
        <rFont val="Arial Narrow"/>
        <family val="2"/>
      </rPr>
      <t xml:space="preserve">GCM: </t>
    </r>
    <r>
      <rPr>
        <sz val="11"/>
        <color theme="1"/>
        <rFont val="Arial Narrow"/>
        <family val="2"/>
      </rPr>
      <t>66%</t>
    </r>
  </si>
  <si>
    <r>
      <rPr>
        <b/>
        <sz val="11"/>
        <color rgb="FF000000"/>
        <rFont val="Arial Narrow"/>
        <family val="2"/>
      </rPr>
      <t xml:space="preserve">GCM: </t>
    </r>
    <r>
      <rPr>
        <sz val="11"/>
        <color rgb="FF000000"/>
        <rFont val="Arial Narrow"/>
        <family val="2"/>
      </rPr>
      <t>14/08/2023</t>
    </r>
  </si>
  <si>
    <r>
      <rPr>
        <b/>
        <sz val="11"/>
        <color rgb="FF000000"/>
        <rFont val="Arial Narrow"/>
        <family val="2"/>
      </rPr>
      <t xml:space="preserve">GCM: </t>
    </r>
    <r>
      <rPr>
        <sz val="11"/>
        <color rgb="FF000000"/>
        <rFont val="Arial Narrow"/>
        <family val="2"/>
      </rPr>
      <t>Durante los dos primeros cuatrimestres del 2023, se realizarón piezas gráficas de diseño para promover y dar a conocer la gestión y misionalidad de Parques Nacionales Naturales de Colombia, así como para fomentar la conservación de las Áreas Protegidas.
Se presentan 65 productos.
Evidencias:
https://drive.google.com/drive/folders/15DWjLKnG7JSpiimmZe_r3O5t3AOPekEj</t>
    </r>
  </si>
  <si>
    <r>
      <rPr>
        <b/>
        <sz val="11"/>
        <color rgb="FF000000"/>
        <rFont val="Arial Narrow"/>
        <family val="2"/>
      </rPr>
      <t xml:space="preserve">GCM: </t>
    </r>
    <r>
      <rPr>
        <sz val="11"/>
        <color rgb="FF000000"/>
        <rFont val="Arial Narrow"/>
        <family val="2"/>
      </rPr>
      <t>66%</t>
    </r>
  </si>
  <si>
    <r>
      <rPr>
        <b/>
        <sz val="10"/>
        <rFont val="Arial Narrow"/>
        <family val="2"/>
      </rPr>
      <t xml:space="preserve">GCM: </t>
    </r>
    <r>
      <rPr>
        <sz val="10"/>
        <rFont val="Arial Narrow"/>
        <family val="2"/>
      </rPr>
      <t xml:space="preserve">En el segundo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https://drive.google.com/drive/folders/1kI_tPM-9n0RjjcxSgEfm8SvryLDdG1hQ</t>
    </r>
  </si>
  <si>
    <r>
      <rPr>
        <b/>
        <sz val="10"/>
        <rFont val="Arial Narrow"/>
        <family val="2"/>
      </rPr>
      <t>GCM:</t>
    </r>
    <r>
      <rPr>
        <sz val="10"/>
        <rFont val="Arial Narrow"/>
        <family val="2"/>
      </rPr>
      <t xml:space="preserve"> La profesional WEB Master del Grupo de Comunicaciones, realizó la verificación de una solicitud realizada por el GGCI y DTAM, DTAN, DATO Y DTCA y se procedió a la capacitación para el tipo y foirma de cargue de la información en la Página WEB.</t>
    </r>
    <r>
      <rPr>
        <b/>
        <sz val="10"/>
        <rFont val="Arial Narrow"/>
        <family val="2"/>
      </rPr>
      <t xml:space="preserve">
Evidencias:</t>
    </r>
    <r>
      <rPr>
        <sz val="10"/>
        <rFont val="Arial Narrow"/>
        <family val="2"/>
      </rPr>
      <t xml:space="preserve">
2.1) 04-05-2023 Asistencia Reunión Capacitacion Página WEB GGCI
2.2) 10-07-2023 Asistencia Reunión Capacitacion Página WEB DTAM DYAN DTAO DTCA
</t>
    </r>
    <r>
      <rPr>
        <b/>
        <sz val="10"/>
        <rFont val="Arial Narrow"/>
        <family val="2"/>
      </rPr>
      <t>Enlace Evidencias:</t>
    </r>
    <r>
      <rPr>
        <sz val="10"/>
        <rFont val="Arial Narrow"/>
        <family val="2"/>
      </rPr>
      <t xml:space="preserve">
https://drive.google.com/drive/folders/1H23ZIPjNhjWkEna6A-p5e1KRbUXNbEkf</t>
    </r>
  </si>
  <si>
    <r>
      <rPr>
        <b/>
        <sz val="10"/>
        <rFont val="Arial Narrow"/>
        <family val="2"/>
      </rPr>
      <t xml:space="preserve">GCM: </t>
    </r>
    <r>
      <rPr>
        <sz val="10"/>
        <rFont val="Arial Narrow"/>
        <family val="2"/>
      </rPr>
      <t>17/08/2023</t>
    </r>
  </si>
  <si>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https://drive.google.com/drive/folders/1WxDfoWRccRSW9BxJuAC-r6U-R2Oqw9Mx</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</si>
  <si>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2.2 Correo - ¡Hoy! Acompáñanos al lanzamiento de la nueva página web
</t>
    </r>
    <r>
      <rPr>
        <b/>
        <sz val="10"/>
        <rFont val="Arial Narrow"/>
        <family val="2"/>
      </rPr>
      <t xml:space="preserve">Enlace Evidencias: </t>
    </r>
    <r>
      <rPr>
        <sz val="10"/>
        <rFont val="Arial Narrow"/>
        <family val="2"/>
      </rPr>
      <t xml:space="preserve">
https://drive.google.com/drive/folders/107S_R8E9J1Lpggz3Eb7zEJ-OE84D8XZ9</t>
    </r>
  </si>
  <si>
    <r>
      <rPr>
        <b/>
        <sz val="10"/>
        <rFont val="Arial Narrow"/>
        <family val="2"/>
      </rPr>
      <t xml:space="preserve">GCM: </t>
    </r>
    <r>
      <rPr>
        <sz val="10"/>
        <rFont val="Arial Narrow"/>
        <family val="2"/>
      </rPr>
      <t>17/04/2023</t>
    </r>
  </si>
  <si>
    <r>
      <rPr>
        <b/>
        <sz val="10"/>
        <rFont val="Arial Narrow"/>
        <family val="2"/>
      </rPr>
      <t xml:space="preserve">GCM: </t>
    </r>
    <r>
      <rPr>
        <sz val="10"/>
        <rFont val="Arial Narrow"/>
        <family val="2"/>
      </rPr>
      <t>66,66%</t>
    </r>
  </si>
  <si>
    <t>SFF ACANDÍ: El área protegida cuenta con el protocolo de prevención, vigilancia y control aprobado por la entidad y se mantiene activo frente a cualquier situación que se presente; así mismo se realizara socialización del mismo al equipo técnico del Área durante el mes agosto.           
SFF LOS COLORADOS: Hasta la fecha, no se han presentado situaciones de riesgo público.
PNN CRSB: Para los meses abril, mayo, junio y julio en el PNN CRSB no se reportan situaciones de riesgo público.
PNN PARAMILLO: Durante el periodo no se presentaron en el PNN Paramillo situaciones de riesgo público. 
PNN SNSM: Durante el periodo de reporte, no se han presentado situaciones en el PNN SNSM, por lo cual no ha sido necesario activar el PCRP
PNN CMH: El 9 de junio mediante correo electrónico enviado por la jefe del área protegida al director territorial, se informa sobre las situaciones de riesgo público generadas en el área protegida en el mes de mayo y se realizan las recomendaciones correspondientes.
Anexo 1_e-mail_Reporte_Situaciones_Riesgo_Público.
PNN CP: Sin información.
PNN MACUIRA: No se presentaron eventos de riesgo público en el período
PNN OPMBL: El 9 de abril se presentó una situación de riesgo público ante la amenaza de pescadores en zona no permitida en ejercicio de la autoridad ambiental, por lo que en activación del protocolo del Plan de contingencia por riesgo público. Iniciando con la comunicación del evento a la DTCA y enviar el respectivo informe mediante correo electrónico, para que luego desde el nivel territorial se procediera con el acompañamiento y trámites pertinentes. 
Correo de Parques Nacionales Naturales de Colombia - Reporte de amenaza contratista
RNC BEATA: En proceso de estructuración de la AP, por lo tanto, aún no genera reportes.
SFF CGSM: Para los meses de abril, mayo, junio y julio en el SFFCGSM no se reportan situaciones de riesgo público directo que genere la coordinación de su atención oportuna con las instancias competentes. La hoja metodológica (HM) indica que: Las áreas protegidas en las cuales no se presenten situaciones de riesgo público, no será necesario su reporte. A pesar de lo anterior en el área de influencia se reportan algunas situaciones de amenazas a través de audios enviados a las comunidades donde se prohíbe el tránsito por ciertos sectores, durante días específicos. Además, en el municipio de Remolino también produjeron intimidación por redes sociales a la comunidad que fue obligada a permanecer en sus casas, cerrar negocios y suspender las clases.
PNN TAYRONA: Durante el segundo trimestre del año se presentó una situación de riesgo público reportada en le marco del procedimiento establecido en la entidad:
El Operario Calificado Código 4169 grado 13 ALVARO FLOREZ ROBLES, en ejercicio de sus funciones relacionadas con recorrido de PVC en el sector de Los Naranjos del PNN Tayrona, específicamente en el predio Los Méndez, fue víctima de actos de violencia verbal y física por parte del señor Robinson Méndez Polo, identificado con cédula de ciudadanía No. 1082.841.321 de Santa Marta. 
Atendiendo el Procedimiento Ante Amenazas por Riesgo Público Código AAMB_PR_18 Versión: 1, numeral 2, el funcionario reporta la situación a la suscrita y procede a interponer la denuncia ante la Fiscalía General de la Nación. Acto seguido, el 4 de abril se comunica a la DTCA en hecho a través de memorando 20236720001411. De igual manera, se reportó a la Personería. 
Link cargue de documentos: 
https://drive.google.com/drive/u/2/folders/1riYWr7onTrwH9lWWmrOlmljwjjHPlHL6
SFF LOS FLAMENCOS: Sin información. No se anexan evidencias
PNN BPK: El 14 de abril de la presente vigencia se reportó el robo que se presentó en la sede operativa del PNN Bahia Portete Kaurrele, el día de 10 de abril del año en curso. Anexo 2_ Informe de robo, denuncia
Enlace de verificación de las evidencias: 
https://drive.google.com/drive/folders/1YqN1GvtijmPQ2yMg61dvsHr_nT1BjGK6?usp=sharing</t>
  </si>
  <si>
    <t>PNN TAYRONA: X
PNN BAHÍA PORTETE: X
SFF EL CORCHAL MONO HERNANDEZ: X
PNN OLD PROVIDENCE MC BEAN LAGOON: X</t>
  </si>
  <si>
    <t>SFF ACANDÍ: X
PNN TAYRONA: X
SFF LOS FLAMENCOS: X
PNN BPK: X
SFF LOS COLORADOS: X
PNN CRSB: X
PNN PARAMILLO: X
PNN SNSM: X
SFF CMH: X
PNN CP: X
PNN MACUIRA: X
PNN OPMBL: X
RN CB: X
SFF CGSM: X
PNN CRSB: X</t>
  </si>
  <si>
    <t>SFF LOS COLORADOS: X
PNN CRSB: X
PNN PARAMILLO: X
PNN SNSM: X
SFF CMH: X
PNN CP: X
PNN MACUIRA: X
PNN OPMBL: X
RN CB: X
SFF CGSM: X
PNN CRSB: X
SFF ACANDÍ: X
PNN TAYRONA: X
SFF LOS FLAMENCOS: X
PNN BPK: X</t>
  </si>
  <si>
    <r>
      <rPr>
        <b/>
        <sz val="10"/>
        <color theme="1"/>
        <rFont val="Arial Narrow"/>
        <family val="2"/>
      </rPr>
      <t>SFF ACANDÍ</t>
    </r>
    <r>
      <rPr>
        <sz val="10"/>
        <color theme="1"/>
        <rFont val="Arial Narrow"/>
        <family val="2"/>
      </rPr>
      <t xml:space="preserve">: Sin información.
</t>
    </r>
    <r>
      <rPr>
        <b/>
        <sz val="10"/>
        <color theme="1"/>
        <rFont val="Arial Narrow"/>
        <family val="2"/>
      </rPr>
      <t>SFF LOS COLORADOS:</t>
    </r>
    <r>
      <rPr>
        <sz val="10"/>
        <color theme="1"/>
        <rFont val="Arial Narrow"/>
        <family val="2"/>
      </rPr>
      <t xml:space="preserve"> El plan de contingencia de riesgo público (PRP) del SFF Los Colorados fue aprobado el 12 de agosto de 2021, mediante memorando N°20211500001883 emitido por la OGR y continua vigente hasta el 12 de agosto de 2023. De acuerdo al procedimiento establecido, el equipo del SFF los Colorados realizó la actualización correspondiente; se llevó a cabo la revisión y ajuste final con la DTCA el día 13 de junio (Anexo 1. Listado-memoria-Reunión-revisión-PRP-DTCA-SFFcol13-06-23) y se envió mediante memorando 20236750001293 del 16 de junio a la DTCA (Anexo 2. Memorando-radicación-PRP-DTCA); posteriormente, la DTCA realizó la respectiva radicación ante la OGR para su aprobación, mediante memorando 20236550001013 el 28 de junio de 2023 (Anexo 3. Memorando-radicación-PRP-OGR).
PNN CRSB: El área avanza en la actualización del plan de contingencia de riesgo público, el cual fue remitido a la DTCA 20236660003993. Se anexa memorando 120236660003993_00003 Plan de riesgo público
PNN PARAMILLO: El 15 de mayo de 2022 fue aprobada la actualización al Plan de Riesgo Público del PNN Paramillo mediante memorando No. 20221500001133. Adicionalmente, el 27 de octubre de 2022 se realizó la socialización del Plan de Riesgo Público al personal del PNN Paramillo. Se anexa memorando de aprobación de la actualización del Plan de riesgo público del PNN Paramillo, el listado de asistencia de la socialización de dicho plan y la presentación en power point.
PNN SNSM: Sin información.
PNN CMH: El día 6 de junio en reunión de comité local, se realiza la socialización del paln de contingencia de riesgo público, el cual fue activado por situaciones que alteraron le tranquilidad en las comunidades aledañas al Santuario, como fueron los operativos que realizó la Armada Nacional contra grupos al margen de la ley y lucha contra el narcotráfico.
Anexo 1_Acta_Comité_Local_06062023 (contiene registro fotográfico y listado de asistencia).
PNN CP: El PNN Corales de Profundidad, reporta una situación de riesgo público a la DTCA, presentado el día 01 de julio del 2023 al interior del PNN Corales de Profundidad, durante recorridos marino-oceánicos, de Prevención, Vigilancia y Control, con posibles actores armados ilegales.  
Limitaciones. El PNN Corales de Profundidad, carece de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PNN de Macuira: El PNN de Macuira cuenta con el documento Protocolo de PVC aprobado mediante memorando No 20202000005463 de fecha 28/09/2020, con asunto  "Concepto de viabilidad técnica del Protocolo de Prevención, Vigilancia y Control". El documento se encuentra en su tercer año de implementación y el AP esta coordinando iniciar con la actualización del protocolo.
En el marco del subprograma Prevención, Vigilancia y Control de la líena estratégica de Fortalecimiento a la gobernanza y educación ambiental del PNN de Macuira para el segundo trimestre se registraron 43 recorridos de PVC desarrollados en los 4 sectores de manejo del Parque (Anuwapa’a, Kajashiwo’u, Tawaira y Siapana), se visitaron las más de 40 rutas de PVC que tiene el AP. Durante estos patrullajes se registraron avistamientos de fauna y cambios en los estados fenológicos de las especies de flora presentes en el Parque. Así mismo, se realizaron actividades de educación ambiental en los diferentes centros etnoeducativos presentes tanto al interior como en la zona  de influencia del Parque. También se avanza en el fortalecimiento de la gobernanza a través del desarrollo de las instancias de participación y coordinación contempladas en el REM, especialmente las reuniones comunitarias por territorios, cuyos objetivos pueden ser muy variables: realizar seguimiento a compromisos asumidos durante las instancias de coordinación del REM; abordar conjuntamente con la comunidad la intención de reapertura atractivos turísticos en determinados sitios del AP; socializar estrategia Régimen Especial de Manejo a algunas comunidades que por cuenta del relevo generacional desconocen muchos aspectos relativos a dicha estrategia de conservación y manejo conjunto de la serranía.
Por otro lado, se continúa de manera intermitente con ejercicios de seguimiento de caudal en los cuatro arroyos temporales priorizados por el Parque (Wotkasainru’u, Mekijano’u, Kajashiwo’u y Kaneweru’u), mediante el empleo de los métodos de flotador y aforo volumétrico.
PNN OPMBL: Se cuenta con el plan de contigencia de riesgo publico aprobado mediante el memorando 20221500145893, falta son las acciones de socializacion del mismo.
RNC BEATA: En proceso de estructuración de la AP, por lo tanto, aún no genera reportes.
SFF CGSM: Para el caso del PCRP del Santuario se encuentra actualizado por medio del memorando 20211500003283 del 26 de noviembre del 2021. de la OGR.
PNN CRSB: El área avanza en la actualización del plan de contingencia de riesgo público, el cual fue remitido a la DTCA 20236660003993. Se anexa memorando 120236660003993_00003 Plan de riesgo público
PNN TAYRONA: Durante el segundo cuatrimestre del año se adelantaron avances en el proceso de actualización del plan de riesgo público:
El día 15 de mayo se adelantó una mesa de trabajo con los líderes temáticos de cada línea estratégica, a fin de presentar el contexto de riesgo público de la entidad, conceptos asociados a riesgo público, antecedentes a nivel nacional y local de hechos asociados a esta temática, y, finalmente, identificar las amenazas y tensiones procedentes del ejercicio de gobernabilidad en el territorio.
Es preciso indicar que, el documento Plan de Riesgo Público del PNN Tayrona está en proceso de actualización, el cual ha sido culminado por el AP y remitido al líder temático de la DTCA. Adicionalmente, el AP han adelantado actividades como socialización de los procedimientos, guías e instructivos relacionados con Riesgo Público en el ejercicio de la autoridad ambiental, programa de PVC. 
Link cargue de documentos: https://drive.google.com/drive/u/2/folders/13IvBlzb_2paVx8TCHhthvh5wmzuvVqo2
SFF LOS FLAMENCOS: Sin información.
PNN BPK: Sin información.</t>
    </r>
  </si>
  <si>
    <t xml:space="preserve">SFF ACANDÍ: El monitoreo y las evidencias de soporte no se entregaron de forma oportuna para generar el monitoreo correspondiente. El Porcentaje esta erroneo
SFF LOS COLORADOS:  El monitoreo y las evidencias de soporte no se entregaron de forma oportuna para generar el monitoreo correspondiente. El Porcentaje esta erroneo
PNN CRSB: El monitoreo y las evidencias de soporte no se entregaron de forma oportuna para generar el monitoreo correspondiente. El Porcentaje esta erroneo
PNN PARAMILLO: El monitoreo y las evidencias de soporte no se entregaron de forma oportuna para generar el monitoreo correspondiente. El Porcentaje esta erroneo
PNN SNSM: El monitoreo y las evidencias de soporte no se entregaron de forma oportuna para generar el monitoreo correspondiente. El Porcentaje esta erroneo
SFF CMH: El monitoreo y las evidencias de soporte no se entregaron de forma oportuna para generar el monitoreo correspondiente. El Porcentaje esta erroneo
PNN CP: El monitoreo y las evidencias de soporte no se entregaron de forma oportuna para generar el monitoreo correspondiente. El Porcentaje esta erroneo
PNN MACUIRA: El monitoreo y las evidencias de soporte no se entregaron de forma oportuna para generar el monitoreo correspondiente. El Porcentaje esta erroneo
PNN OPMBL:  El monitoreo y las evidencias de soporte no se entregaron de forma oportuna para generar el monitoreo correspondiente. El Porcentaje esta erroneo
RN CB: El monitoreo y las evidencias de soporte no se entregaron de forma oportuna para generar el monitoreo correspondiente. El Porcentaje esta erroneo
SFF CGSM: El monitoreo y las evidencias de soporte no se entregaron de forma oportuna para generar el monitoreo correspondiente. El Porcentaje esta erroneo
PNN CRSB: El monitoreo y las evidencias de soporte no se entregaron de forma oportuna para generar el monitoreo correspondiente. El Porcentaje esta erroneo
PNN TAYRONA: El monitoreo y las evidencias de soporte no se entregaron de forma oportuna para generar el monitoreo correspondiente. El Porcentaje esta erroneo
SFF LOS FLAMENCOS:  El monitoreo y las evidencias de soporte no se entregaron de forma oportuna para generar el monitoreo correspondiente. El Porcentaje esta erroneo
PNN BPK: El monitoreo y las evidencias de soporte no se entregaron de forma oportuna para generar el monitoreo correspondiente. El Porcentaje esta erroneo
</t>
  </si>
  <si>
    <r>
      <rPr>
        <b/>
        <sz val="11"/>
        <color theme="1"/>
        <rFont val="Arial Narrow"/>
        <family val="2"/>
      </rPr>
      <t>DTCA</t>
    </r>
    <r>
      <rPr>
        <sz val="11"/>
        <color theme="1"/>
        <rFont val="Arial Narrow"/>
        <family val="2"/>
      </rPr>
      <t>: Durante el periodo de mayo a julio de 2023, se atendieron en impulsaron dos (2) solicitudes de trámite de adecuación, reposición o mejora, de las cuales una fue resuelta en su totalidad y la segunda se encuentra en trámite. Como resultado de lo anterior se han expedido 2 actos administrativos. La revisión de las salidas permitieron verificar el cumplimiento de los requisitos; por tal motivo, para el período no se reportaron salidas no conformes. Se adjuntan 2 anexos: - 120236510000263_00006 (memorando orfeo) / 120236510000263_00005 (1) (archivo en excel)</t>
    </r>
  </si>
  <si>
    <r>
      <rPr>
        <b/>
        <sz val="11"/>
        <color theme="1"/>
        <rFont val="Arial Narrow"/>
        <family val="2"/>
      </rPr>
      <t>DTCA</t>
    </r>
    <r>
      <rPr>
        <sz val="11"/>
        <color theme="1"/>
        <rFont val="Arial Narrow"/>
        <family val="2"/>
      </rPr>
      <t xml:space="preserve">: Durante el Periodo de Mayo a Julio de 2023, las solicitudes de trámite de adecuación, reposición  o mejoras de estructuras al interior del PNN CRSB fueron impulsadas a través de la herramienta documental Orfeo. </t>
    </r>
    <r>
      <rPr>
        <sz val="11"/>
        <rFont val="Arial Narrow"/>
        <family val="2"/>
      </rPr>
      <t xml:space="preserve">
</t>
    </r>
    <r>
      <rPr>
        <b/>
        <sz val="11"/>
        <rFont val="Arial Narrow"/>
        <family val="2"/>
      </rPr>
      <t>Evidencias</t>
    </r>
    <r>
      <rPr>
        <sz val="11"/>
        <rFont val="Arial Narrow"/>
        <family val="2"/>
      </rPr>
      <t>: PERMISOS SOLICITADOS DE 2023</t>
    </r>
  </si>
  <si>
    <r>
      <t>DTAO: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Evidencias: Para este periodo se reporta el envío de las matrices de Abril a Julio de 2023, enviadas con los memorandos respectivos según consta en la carpeta de evidencias. MATRIZ AGOSTO DE 2023, MATRIZ JULIO 2023, MATRIZ JUNIO 2023, MATRIZ MAYO 2023, Memorando  Matriz Agosto 2023, Memorando  Matriz Julio 2023, Memorando Matriz Junio 2023 y Memorando Matriz Mayo 2023
DTPA: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pese a que no incorporan las matrices mes a mes en el reporte.
Evidencias: Para este periodo se reporta un archivo con la matriz consolidada de Abril a Julio de 2023. 
Anexo_Formato Reporte Mensual Exp. Sancionatorios DTPA Julio 2023, Anexo_Formato Reporte Mensual Exp. Sancionatorios DTPA Junio 2023, Anexo_Formato Reporte Mensual Exp. Sancionatorios DTPA mayo 2023, Anexo_Memorando remite matriz mensual de sancionatorios actualizada a 30 de junio 2023, Anexo_Memorando remite matriz mensual de sancionatorios actualizado a 31 de julio 2023 y Anexo_Memorando remite matriz mensual de sancionatorios actualizado a 31 de mayo 2023
DTAM: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 pese a que no incorporan el memorando remisorio de la matriz del mes de mayo.
Evidencias: Para este periodo se reporta un archivo con la matriz consolidada de Abril a Julio de 2023.
Anexo 7 memorando reporte matriz sancionatorios, Anexo 7.1 matriz sancionatorios DTAM, Anexo 8 memorando 120235050000523, Anexo 8.1 matriz sancion</t>
    </r>
    <r>
      <rPr>
        <sz val="11"/>
        <rFont val="Arial Narrow"/>
        <family val="2"/>
      </rPr>
      <t>atorios DTAM, Anexo 9 120235050000653 y Anexo 9.1 matriz sancionatorios DTAM 
DTOR: De acuerdo con lo citado en la descripción de control, que se hará entrega los primeros 5 días del mes, la matriz oficial de sancionatorios. Por lo anterior se reporta lo siguiente:
*Abril: Matriz de procesos Sancionatorios enviada el 02 de mayo de 2023, mediante Memorando No. 20237030000543. (Anexo6)
Matriz BBD (Anexo6.1)
*Mayo: Matriz de procesos Sancionatorios enviada el 02 de junio de 2023, mediante Memorando No. 20237030000833. (Anexo7)
Matriz BBD (Anexo7.1)
*Junio: Matriz de procesos Sancionatorios enviada el 04 de julio de 2023, mediante Memorando No. 20237030001263. (Anexo8)
Matriz BBD (Anexo8.1)
*Julio: Matriz de procesos Sancionatorios enviada el 02 de junio de 2023, mediante Memorando No. 20237030001593. (Anexo 12)
Matriz BBD (Anexo12.1)</t>
    </r>
    <r>
      <rPr>
        <sz val="11"/>
        <color rgb="FFFF0000"/>
        <rFont val="Arial Narrow"/>
        <family val="2"/>
      </rPr>
      <t xml:space="preserve">
</t>
    </r>
    <r>
      <rPr>
        <sz val="11"/>
        <color rgb="FF000000"/>
        <rFont val="Arial Narrow"/>
        <family val="2"/>
      </rPr>
      <t>DTCA: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periódica y regular por medio del gestor ORFEO,</t>
    </r>
    <r>
      <rPr>
        <sz val="11"/>
        <rFont val="Arial Narrow"/>
        <family val="2"/>
      </rPr>
      <t xml:space="preserve"> pese a que no incorporan el memorando remisorio en agosto con la matriz del mes de julio.</t>
    </r>
    <r>
      <rPr>
        <sz val="11"/>
        <color rgb="FF000000"/>
        <rFont val="Arial Narrow"/>
        <family val="2"/>
      </rPr>
      <t xml:space="preserve">
NUEVA Matriz - plantilla para reporte de procesos sancionatorios (2023), REMISIÓN DE MATRIZ MES DE JULIO, REMISIÓN DE MATRIZ MES DE JUNIO y REMISIÓN DE MATRIZ MES DE MAYO 
DTAN: La Dirección Territorial adelanta la consolidación del estado de sus procesos sancionatorios activos e inactivos y los consigna en las respectivas matrices de estado de procesos sancionatorios (reporte mensual) que de acuerdo a las evidencias aportadas ha sido remitido de manera periodica y regular por medio del gestor ORFEO.
Evidencias: Para este periodo se reporta el envío de las matrices de Abril a Julio de 2023, enviadas con los memorandos respectivos según consta en la carpeta de evidencias. 
2. 20235510001533 Matriz Sancionatorios mayo, 2. MATRIZ ACTUALIZADA MES MAYO 2023, 3. 20235520003183 Matriz Sancionatorios junio, 3. MATIZ ACT MES JUNIO 2023, 4. Matriz DTAN consolidada jul-2023, 4. Memo Matriz Sancionatorios mes julio 2023 y 5. MATRIZ MES JULIO DE 2023</t>
    </r>
  </si>
  <si>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t>
  </si>
  <si>
    <r>
      <rPr>
        <b/>
        <sz val="10"/>
        <rFont val="Arial Narrow"/>
        <family val="2"/>
      </rPr>
      <t xml:space="preserve">DTAN: </t>
    </r>
    <r>
      <rPr>
        <sz val="10"/>
        <rFont val="Arial Narrow"/>
        <family val="2"/>
      </rPr>
      <t xml:space="preserve">Al primer semestre del año (30-06-2023), según reporte de PAA, LAS 7 Áreas adscritas a la Direccion Territorial que han firmado acuerdos con población campesina, han evidenciado seguimiento, orientado en 2 fases:1, Seguimiento al área en conservación del acuerdo firmado con el campesino.- 2.Seguimiento al Sistema sostenible para lo conservación, para validar los compromisos frente al usos sostenible tanto de los recursos del predio por fuera del AP, como de la utilización de los equipos y elementos entregados en el marco del acuerdo acciones de seguimiento en las 7 áreas protegidas con acuerdos con población campesina (todos menos PNN Catatumbo que no tiene firmados acuerdos). Se adjunta 7 informes de seguimiento de cada una de las AP de la DTAN y un informe general consolidado correspondiente al indicador 11 del PAA. Anexos enlace al drive donde reposan las evidencias descritas en el avnace descriptivo. </t>
    </r>
    <r>
      <rPr>
        <b/>
        <sz val="10"/>
        <rFont val="Arial Narrow"/>
        <family val="2"/>
      </rPr>
      <t xml:space="preserve">
Evidecncias: </t>
    </r>
    <r>
      <rPr>
        <sz val="10"/>
        <rFont val="Arial Narrow"/>
        <family val="2"/>
      </rPr>
      <t xml:space="preserve">1. Informe de SSC TOTAL DTAN  - Seguimiento a Acuerdos.-    2. Informe de SSC - Seguimiento a Acuerdos JUNIO SFF Iguaque..-    3. Informe de SSC - Seguimiento a Acuerdos JUNIO SFF GARF.-   4. Informe de SSC - Seguimiento a Acuerdos JUNIO PNN Yariguies Junio.-   5. Informe de SSC - Seguimiento a Acuerdos JUNIO PNN Tama.-  6. Informe de SSC - Seguimiento a Acuerdos JUNIO PNN Pisba.-  7. Informe de SSC - Seguimiento a Acuerdos JUNIO PNN Cocuy.-  8. Informe de SSC - Seguimiento a Acuerdos JUNIO 
https://drive.google.com/drive/u/0/folders/1ELgEPtA1G4BzQrS8oKjCf4QdkrZ977o1
</t>
    </r>
    <r>
      <rPr>
        <b/>
        <sz val="10"/>
        <rFont val="Arial Narrow"/>
        <family val="2"/>
      </rPr>
      <t>DTOR</t>
    </r>
    <r>
      <rPr>
        <sz val="10"/>
        <rFont val="Arial Narrow"/>
        <family val="2"/>
      </rPr>
      <t xml:space="preserve">:   Para el cuatrimestre reportado se presentan los siguientes avances por área protegida:
DNMI Cinaruco: se concertaron un total de 8 predios alrededor que suman alrededor de 397,4ha para restauración, de las cuales 363,4ha corresponden a restauración pasiva y 34ha a restauración activa en el marco de la meta 2023 de suscripción de 11 nuevos acuerdos de conservación y sistemas sostenibles con familias campesinas llaneras. Los predios seleccionados correspondieron a: Fundo Nuevo, Capuriche, El Congrial, La Florida, El Rosario, La Gloria, Piñalito y Nueva Granada. Se elaboró la cartografía predial con las familias para el reconocimiento de las coberturas vegetales y zonificación, lo que permitió orientar la reconstrucción de procesos de transformación de coberturas, haciendo posible guiar la toma de decisiones para seleccionar las áreas de restauración. Adicionalmente, se llevó a cabo el seguimiento y mantenimiento de dos viveros que corresponden a los acuerdos suscritos en el 2021 en los predios la Gloria y Piñalito con el fin de verificar el estado de las instalaciones y del material vegetal que allí se propaga (Anexo 1. DNMIC, Anexo 2. DNMIC).
PNN Cordillera de Los Picachos:  con el fin de avanzar en la suscripción de nuevos acuerdos de conservación, restauración ecológica y buen vivir de las familias campesinas, se avanzó en el relacionamiento con las organizaciones sociales de la ZRC-PB AMCOP y con la del bajo Pato, ASABP, con las cuales se realizó un plan de trabajo para la selección de las familias que ingresarán en el proyecto durante el 2023 y se llevó a cabo una socialización de la estrategia de construcción de acuerdos. De igual forma, se realizó la cartografía predial participativa y se inició la identificación de tratamientos de restauración y sistemas sostenibles (Anexo 3. PNNCP).
De otro lado, se realizó el seguimiento y asesoramiento técnico a 24 familias restauradoras, en las veredas El Venado, Rovira, La Abeja, Guayabal, El Oso, La Paz, y el Roble, en donde en total se abarcó el 45,29% de los acuerdos vigentes. Se encontró que: ocho (8) acuerdos se encuentran en cumplimiento total de compromisos;  seis (6) acuerdos se encuentran en un alto porcentaje de cumplimiento siendo la actividad de propagación, siembra y mantenimiento de plántulas de especies nativas, la que presenta menor porcentaje de cumplimiento, debido a la demanda de tiempo y, en algunos casos, la falta de capacidades técnicas de algunas familias para lograr la propagación del material vegetal nativo; cinco (5) acuerdos de vigencias 2021 y 2022 se encuentran en estado medio de cumplimiento dado el plan de acción de estos que está operando normalmente; cinco (5) familias se encuentran en un estado bajo de cumplimiento en donde las principales dificultades para dar cumplimiento a estos acuerdos es la falta de presencia en los predios, debido a situaciones familiares, de salud y de seguridad, así como se ha presentado dificultades en la siembra y establecimiento de plántulas, sin embargo, se iniciará un seguimiento y acompañamiento cercano para garantizar el cumplimiento del acuerdo. 
Por último, y en el marco de las acciones de restauración ecológica participativa de los acuerdos vigentes, se adelantaron varios espacios de evaluación y análisis de los resultados obtenidos durante el T0 o línea base de especies sembradas en procesos de restauración, adelantando de manera conjunta con las comunidades y ProCat las fichas prediales y el componente de monitoreo.
PNN Sumapaz: se llevaron a cabo las siguientes acciones: 
i.        Se realizó socialización de la minuta del acuerdo de conservación a la comunidad de las veredas Agua Linda y Lusitania, del municipio de Lejanías, con el acompañamiento del proyecto Áreas Protegidas y Paz (Anexo 4).
ii.        Se adelantó reunión de seguimiento a los acuerdos de conservación, en el municipio de San Bernardo. 
iii.        Visita a familias vinculadas a acuerdos de conservación, para retomar presencia institucional y diálogos con las comunidades de las veredas El Pilar y vegas del municipio de San Bernardo (Anexo 5).
PNN Chingaza: durante el periodo se adelantó visitas predio a predio para realizar seguimiento a las implementaciones de los acuerdos suscritos en san Juanito, a las familias campesinas de Cortuagua (Anexo 6). Adicionalmente, se adelantó socialización del segundo plan de compras para los acuerdos de restauración celebrados en el municipio de San Juanito-El calvario; en compañía de la corporación Cortuagua. Se reitera el cumplimiento de dichos acuerdos para afianzar los lazos de confianza con las comunidades campesinas (Anexo 7).
https://drive.google.com/drive/folders/1HX4Ee4LP8882z0m5khixEP5AKIkJwaLk
</t>
    </r>
    <r>
      <rPr>
        <b/>
        <sz val="10"/>
        <rFont val="Arial Narrow"/>
        <family val="2"/>
      </rPr>
      <t xml:space="preserve">DTAM: </t>
    </r>
    <r>
      <rPr>
        <sz val="10"/>
        <rFont val="Arial Narrow"/>
        <family val="2"/>
      </rPr>
      <t xml:space="preserve">Se realiza Reporte de seguimiento y/o monitoreo a acuerdos suscritos. Y anexos que apliquen (matrices, listas de asistencia, actas, correos electrónicos). 
Anexo 1 REPORTE DE SEGUIMIENTO Y MONITOREO A LOS ACUERDOS SUSCRITOS DTAM _IIcuatrimestre2023
ANEXO 1.1. 06_07_2023_Articulación con DSCI, apoyo y acompañam a benefic PNIS diferenc_Orito
ANEXO 2 07_12_2023_Articulación con DSCI, apoyo y acompañam a benefic PNIS
ANEXO 3. PNNSCH_INF_SEG ACUERDOS rev
ANEXO 4. pAFI_ACUERDOS REP AP&amp;P
ANEXO 5.  Anexo_Espacios REP
ANEXO 6. AFIW_Restauracion_Ecolo_Partic_2Trm
ANEXO 7. Acta_31_07_2023_SSC_DTAM
https://drive.google.com/drive/folders/11acgsoKC9fZz5XjZaEpvRszUu16Onf-h
</t>
    </r>
    <r>
      <rPr>
        <b/>
        <sz val="10"/>
        <rFont val="Arial Narrow"/>
        <family val="2"/>
      </rPr>
      <t xml:space="preserve">DTPA: </t>
    </r>
    <r>
      <rPr>
        <sz val="10"/>
        <rFont val="Arial Narrow"/>
        <family val="2"/>
      </rPr>
      <t xml:space="preserve">Dentro de las gestiones que se vienen realizando, el PNN Farallones, en el ejercicio de planificación se pretende llevar a cabo la ruta de Acuerdos para la conservación, se han realizado 17 acercamientos comunitarios, de los cuales catorce (14) corresponden a reuniones de socialización del proceso, caracterización y definición de insumos en las diferentes líneas de inversión que aplican para la zona y tres (3) a visitas de campo. Igualmente, para ratificar el Acuerdo Colectivo de voluntades, celebrado entre la vereda Pueblo Nuevo parte alta y el Parque, se ha socializado con Nivel Central de manera que validen el ejercicio y se puedan reportar los avances de gestión, inversión y manejo de la zona. En total se tienen 16 predios potenciales para la firma de Acuerdos de conservación individuales, que suman alrededor de 498, 5 hectáreas que aportarán a los procesos de recuperación, rehabilitación y restauración ecológica del Parque, pero además fortalecerán el relacionamiento con las comunidades que habitan dentro del mismo. Por otro lado, se tiene previsto renovar 12 Acuerdos vencidos.
Evidencia:Anexo_Planeacion De Espacio De Andes Cabecer Y Pueblo Nuevo.pdf
Anexo_Metodología Para La Reconstrucción De La Memoria Historica De Pueblo Nuevo.pdf
Anexo_acuerdo colectivo pueblo nuevo parte alta
    - Acta y Asistencia Pueblo Nuevo.pdf
    - Imagen 1.jpg
    - Imagen 2.jpg
    - Imagen 3.jpg
    - Imagen 4.jpg
    - Imagen 5.jpg
    - Imagen 6.jpg
Link evidencia:https://drive.google.com/drive/u/1/folders/1TOr5Xd_CtlskKA_KHuAOf15VV3La5Gjo
</t>
    </r>
    <r>
      <rPr>
        <b/>
        <sz val="10"/>
        <rFont val="Arial Narrow"/>
        <family val="2"/>
      </rPr>
      <t>DTAO</t>
    </r>
    <r>
      <rPr>
        <sz val="10"/>
        <rFont val="Arial Narrow"/>
        <family val="2"/>
      </rPr>
      <t xml:space="preserve">: Para el segundo cuatrimestre del 2023 no ha desarrollado acciones de seguimiento a los acuerdos de Restauracion Ecologica Participativa firmados durante la vigencia 2023 (SFF Galeras) porque los procesos de implementación de lo consignado en los anexos técnicos de los acuerdos aún no han surtido el procesos de contratación. Evidencias:  no aplica 
</t>
    </r>
    <r>
      <rPr>
        <b/>
        <sz val="10"/>
        <rFont val="Arial Narrow"/>
        <family val="2"/>
      </rPr>
      <t>DTCA</t>
    </r>
    <r>
      <rPr>
        <sz val="10"/>
        <rFont val="Arial Narrow"/>
        <family val="2"/>
      </rPr>
      <t>:Se vienen adelantando los anexos técnicos, salidas gráficas, fichas FREP y ERRE de los 10 acuerdos que se gestionan con recursos del Gobierno Nacional, se espera que para el próximo trimestre se haya cumplido con dicha entrega. También, el área realizó reunión de seguimiento del acuerdo de conservación colectiva firmado con los pescadores de la Comunidad de Bocacerrada en donde se abordaron los aspectos importantes de los acuerdos firmados por el Colectivo de pescadores de Bocacerrada, se realizó la Presentación de los resultados del monitoreo de la pesca en las Ciénagas del  SFF El Corchal y realización de Ejercicio por grupos de pescadores para identificar las temporadas más estratégicas de reproducción de los peces estuarinos y otros que forman parte de las capturas para esta comunidad. Ver anexo 3: acta de reunión con los pescadores. 
https://drive.google.com/drive/folders/1WBkd8qzu-rmRENWdt-cnlfWSF5YoouGj?usp=drive_link</t>
    </r>
  </si>
  <si>
    <r>
      <rPr>
        <b/>
        <sz val="10"/>
        <rFont val="Arial Narrow"/>
        <family val="2"/>
      </rPr>
      <t xml:space="preserve">DTAN: </t>
    </r>
    <r>
      <rPr>
        <sz val="10"/>
        <rFont val="Arial Narrow"/>
        <family val="2"/>
      </rPr>
      <t xml:space="preserve">33,33%
</t>
    </r>
    <r>
      <rPr>
        <b/>
        <sz val="10"/>
        <rFont val="Arial Narrow"/>
        <family val="2"/>
      </rPr>
      <t xml:space="preserve">DTOR: </t>
    </r>
    <r>
      <rPr>
        <sz val="10"/>
        <rFont val="Arial Narrow"/>
        <family val="2"/>
      </rPr>
      <t xml:space="preserve">33,33%
</t>
    </r>
    <r>
      <rPr>
        <b/>
        <sz val="10"/>
        <rFont val="Arial Narrow"/>
        <family val="2"/>
      </rPr>
      <t xml:space="preserve">DTAM: </t>
    </r>
    <r>
      <rPr>
        <sz val="10"/>
        <rFont val="Arial Narrow"/>
        <family val="2"/>
      </rPr>
      <t xml:space="preserve">33,33%
</t>
    </r>
    <r>
      <rPr>
        <b/>
        <sz val="10"/>
        <rFont val="Arial Narrow"/>
        <family val="2"/>
      </rPr>
      <t>DTPA</t>
    </r>
    <r>
      <rPr>
        <sz val="10"/>
        <rFont val="Arial Narrow"/>
        <family val="2"/>
      </rPr>
      <t xml:space="preserve">: 33,33%
</t>
    </r>
    <r>
      <rPr>
        <b/>
        <sz val="10"/>
        <rFont val="Arial Narrow"/>
        <family val="2"/>
      </rPr>
      <t>DTAO:</t>
    </r>
    <r>
      <rPr>
        <sz val="10"/>
        <rFont val="Arial Narrow"/>
        <family val="2"/>
      </rPr>
      <t xml:space="preserve"> 0%
</t>
    </r>
    <r>
      <rPr>
        <b/>
        <sz val="10"/>
        <rFont val="Arial Narrow"/>
        <family val="2"/>
      </rPr>
      <t>DTCA</t>
    </r>
    <r>
      <rPr>
        <sz val="10"/>
        <rFont val="Arial Narrow"/>
        <family val="2"/>
      </rPr>
      <t>: 33,33%</t>
    </r>
  </si>
  <si>
    <r>
      <rPr>
        <b/>
        <sz val="10"/>
        <rFont val="Arial Narrow"/>
        <family val="2"/>
      </rPr>
      <t>DTAN:</t>
    </r>
    <r>
      <rPr>
        <sz val="10"/>
        <rFont val="Arial Narrow"/>
        <family val="2"/>
      </rPr>
      <t xml:space="preserve"> En el segundo cuatrimestre 2023 se contrató la profesional de investigación y monitoreo ( julio 21 de 2023) desde la fecha se ha logrado cumplir las actividades  y acciones que propone el riesgo 27 en el primero reporte de la acción 1. Las gestiones realizadas para el presente cuatrimestre son las siguientes: Se realizaron las  reuniones con cada área protegida de la DTAN encaminadas a formular y aprobar el “Plan de trabajo para el apoyo en la formulación y/o implementación del programa de monitoreo y portafolio de investigación. Se adjuntan 8 listas de asistencia de las áreas protegidas de la DTAN.  Por otro lado, como avance significativo a las actividades programadas para la acción para segundo reporte del riesgo se adjuntan las fichas de línea base, datos registrados e informe de los tres indicadores número y nombre de los VOC priorizados para 2023, que serán entregadas y validadas en el mes septiembre 2023, fecha de entrega del tercer seguimiento al PAA (trimestral ), pero está pendiente la generación del Consolidado en formato word por cada área protegida y/o por DT y su correspondiente del cargue y/o validación según corresponda, para los VOC/PIC priorizados.
Evidencias:
 1.  ACTAS PRIMER REPORTE:  Acta 01_ Reu_Mon y Inv_ANU Los Estoraques.- Acta 01_ Reu_Mon y Inv_SFF Iguaque.- Anexo 2 _Acta 01_ Reu_Mon y Inv_PNN Tama.-    Anexo 2_Acta 01_ Reu_Mon y Inv_PNN Catatumbo Barí .-     Anexo 2_Acta 01_ Reu_Mon y Inv_PNN El Cocuy.-    Anexo 2_Acta 01_ Reu_Mon y Inv_PNN Pisba.-  Anexo 2_Acta 01_ Reu_Mon y Inv_PNN SYA .-   Anexo 2_Acta 01_ Reu_Mon y Inv_SFF GARF. 
2. VOC/PIC PRIORIZADOS: %VocInfoMonitoreo_20abr2023.- %VOCInforInvestigación_28abr2023 .- HM_No.Invetigaciones_20abr2023
https://drive.google.com/drive/u/0/folders/1G2E1lTIkc52RVIRQpTieBmARe3Y4xdbl
</t>
    </r>
    <r>
      <rPr>
        <b/>
        <sz val="10"/>
        <rFont val="Arial Narrow"/>
        <family val="2"/>
      </rPr>
      <t>DTOR</t>
    </r>
    <r>
      <rPr>
        <sz val="10"/>
        <rFont val="Arial Narrow"/>
        <family val="2"/>
      </rPr>
      <t xml:space="preserve">: Durante el periodo se llevaron a cabo las siguientes actividades:
i. Se realizó el plan de trabajo con cada una de las áreas protegidas en la que se identificaron los avances en la línea de investigación y monitoreo y en la implementación de SMART, así mismo, se definió la ruta de trabajo para el 2023 para la actualización de los programas de monitoreo y portafolios de investigaciones (Anexo 15, 16, 17, 18 y 19)
ii. Se realizó la revisión y validación de los datos obtenidos desde monitoreo y/o investigación de los parques Chingaza, Tinigua, Tuparro y Sumapaz, de acuerdo a los indicadores proyectados en el PAA. Dicha información fue enviada al nivel central quien realizó su respectiva validación (Anexo 20, 21, 22 y 23).
iii.  Se realizó un taller liderado por el equipo de investigación y monitoreo de nivel central, en el cual se abordaron los lineamentos para la actualización del programa de monitoreo y portafolio de investigaciones, el análisis de integridad ecológica y la implementación del SMART, así mismo, se conocieron los avances, proyecciones, dificultades y retos de cada una de las áreas adscritas a la DTOR durante la implementación de la línea (Anexo 24). 
iv. Se realizaron espacios de trabajo con los Parques Macarena, Tinigua y Chingaza o, abordando diferentes temas como la revisión y ajuste de los diseños de monitoreo, revisión y ajuste de avales de investigación, revisión del programa de monitoreo, construcción de modelos de datos en SMART, entre otros. (Anexo 25, 26, 27, 28, y 29) 
https://drive.google.com/drive/folders/1vlVpUwo3Df0Zba8fGTUEhZoHZ81bTWad?usp=sharing
</t>
    </r>
    <r>
      <rPr>
        <b/>
        <sz val="10"/>
        <rFont val="Arial Narrow"/>
        <family val="2"/>
      </rPr>
      <t xml:space="preserve">DTAM: </t>
    </r>
    <r>
      <rPr>
        <sz val="10"/>
        <rFont val="Arial Narrow"/>
        <family val="2"/>
      </rPr>
      <t xml:space="preserve">en el mes de II cuatrimestre se avanzó con la contratación de los profesionales de Inv. y Monitoreo del PNNYAP, PNNRPU, SFPMOIA, PNNCAH, PNNAMA y la RNNPUI. Se anexan los planes de trabajo con las AP, con en el PNN Serranía de los Churumbelos el cual no priorizó en sus metas del PAA avanzar con los indicadores de Investigación y Monitoreo.
Se realizó  acompañamiento y seguimiento a los planes de trabajo entre la DTAM y las AP para avanzar con el monitoreo e investigación de las VOC/PIC priorizadas, así como en la implementación de los programas de monitoreo y portafolios de investigación en articulación con aliados estrategicos. La DTAM entregó a Nivel Central  lo datos sistematizados  de investigación y monitoreo por las AP.
El PNNSCh y el PNNAFIW  entrego a NC el cargue de datos en Smart de la información de investigación y monitoreo en el marco del proyecto de AP y PAZ. Adicionalmente, el PNNCAH entregó a NC la información en el marco de monitoreo de tortuga charapa para ser cargados en Smart.
Se aclara quealgunas AP por temas de orden público y/o porque priorizaron VOC/PIC de filtro grueso y no de filtro fino no cargan la información en la plataforma Smart, teniendo en cuenta que esta plataforma fue creada solo para la información de filtro fino.
Anexo 1 Remorte datos sistematizados Inv y Monitoreo AP DTAM  II Trim 2023
Anexo 2 Asist_memoria Plan de trabajo Monitoreo RNN Nukak - DTAM - copia (1)
Anexo 3 Plan de trabajo Inv. Monitoreo RNN Nukak - DTAM
Anexo 4 Asist memoria seguimiento plan de trabajo PNNAMA
Anexo 5 Asist_memoria Plan de trabajo RNNPUI
Anexo 6 Asist Presentación y discusión avances de sistema de monitoreo participativo-Proyecto AP y PAZ
Anexo 7 Asist jornada I Seguimiento Estrategia Charapa
Anexo 8 Asis memoria monitoreo coberturas RNN Nukak
Anexo 9 Asist custodia de información PNN AFIW-AP y Paz.
Anexo 10 Asist_memoria monitoreo coberturas PNNCAH
Anexo 11 Asist_memoria caracterización biofisica PNNCAH
Anexo 12 Asist reunion_GBD Consolidacion
Anexo 13 Asist_memoria reunión datos de fototrampeo PNNRPU_DTAM
Anexo 14 Asist memoria fototrampeo PNNRPU- DTAM -CI
Anexo 15 Asist_memoria Reunión Smart-datos de fototrampeo SFPMOIA
Anexo 16 Asist memoria U. El Bosque - RNN Nukak - DTAM_ Articulación RH
https://drive.google.com/drive/folders/1dEv1GkO9ILIJJBxyz3_z2U87BwSVAdMo
</t>
    </r>
    <r>
      <rPr>
        <b/>
        <sz val="10"/>
        <color rgb="FFFF0000"/>
        <rFont val="Arial Narrow"/>
        <family val="2"/>
      </rPr>
      <t>DTPA</t>
    </r>
    <r>
      <rPr>
        <sz val="10"/>
        <color rgb="FFFF0000"/>
        <rFont val="Arial Narrow"/>
        <family val="2"/>
      </rPr>
      <t>:  : En el segundo cuatrimestre 2023, se realizó el avance de los planes de trabajo para la vigencia 2023 en todas las AP, generando como evidencia las actas de inicio para el avance de los monitoreos e investigación articulados al PAA, indicador VOC. Las evidencias se encuentran en el siguiente enlace: https://drive.google.com/file/d/1EFL4MPuYvXpQ3JA1IGr5oAAswWcZmmb7/view?usp=sharing</t>
    </r>
    <r>
      <rPr>
        <sz val="10"/>
        <rFont val="Arial Narrow"/>
        <family val="2"/>
      </rPr>
      <t xml:space="preserve">
</t>
    </r>
    <r>
      <rPr>
        <b/>
        <sz val="10"/>
        <rFont val="Arial Narrow"/>
        <family val="2"/>
      </rPr>
      <t xml:space="preserve">DTAO: </t>
    </r>
    <r>
      <rPr>
        <sz val="10"/>
        <rFont val="Arial Narrow"/>
        <family val="2"/>
      </rPr>
      <t xml:space="preserve">1. Se ha realizado reuniones de plan de trabajo con: PNN CVDJC, Cueva de los Guácharos, Las Hermosas, Los Nevados, Puracé, Selva de Florencia, SFF Galeras y Otún Quimbaya.
No se realizaron reuniones de plan de trabajo con PNN Tatamá, Nevado del Huila, Orquídeas y SF Isla de la Corota.
Como parte de los compromisos, por orden del Grupo de Planeación y Manejo de Nivel Central se planeó y realizó una reunión presencial con los profesionales de investigación y monitoreo o de aquellas líneas temáticas que realicen algún tipo de monitoreo, en la que asistieron 10 AP de la DTAO. Entre estás estaban Nevado del Huila, Orquídeas y SF Isla de la Corota.
En el caso del PNN Tatamá se asistió a un taller presencial donde se socializaron los resultados de monitoreo y se proyectó el enfoque en el contexto de la ampliación del AP.
En la carpeta "Riesgo 27" (contenida en las carpetas Riesgo Gestión DTAO y ADMON Y MANEJO SPNN), se presentan como evidencias las siguientes actas de reunión y listados de asistencia:
Plan de trabajo CVDJC_I&amp;M_DTAO
Plan de trabajo GUA_DTAO
Plan de trabajo I&amp;M Hermosas – DTAO
Plan de trabajo I&amp;M Los Nevados – DTAO
Plan de trabajo Selva de Florencia – DTAO
Plan de trabajo I&amp;M SFF Galeras – DTAO
Plan de trabajo Puracé – DTAO
Plan de trabajo I&amp;M SFF Otún Quimbaya - DTAO
Lista de asistencia Taller monitoreo DTAO
Lista de asistencia Taller monitoreo Tatamá
La carpeta con las actas de reunión se presenta en el siguiente enlace:
2. No se han generado validaciones de datos por las AP de la DTAO.
 https://drive.google.com/drive/folders/15_mxO1QccR_vgamEiSxIkNJkx3cE4i46
</t>
    </r>
    <r>
      <rPr>
        <b/>
        <sz val="10"/>
        <rFont val="Arial Narrow"/>
        <family val="2"/>
      </rPr>
      <t>DTCA</t>
    </r>
    <r>
      <rPr>
        <sz val="10"/>
        <rFont val="Arial Narrow"/>
        <family val="2"/>
      </rPr>
      <t>: En el segundo cuatrimestre 2023, se realizó el avance de los planes de trabajo para la vigencia 2023 en todas las AP, generando como evidencia las actas de inicio para el avance de los monitoreos e investigación articulados al PAA, indicador VOC. Evidencia: Uniletd: https://drive.google.com/file/d/1EFL4MPuYvXpQ3JA1IGr5oAAswWcZmmb7/view?usp=sharing</t>
    </r>
  </si>
  <si>
    <r>
      <rPr>
        <b/>
        <sz val="10"/>
        <rFont val="Arial Narrow"/>
        <family val="2"/>
      </rPr>
      <t xml:space="preserve">DTAN: </t>
    </r>
    <r>
      <rPr>
        <sz val="10"/>
        <rFont val="Arial Narrow"/>
        <family val="2"/>
      </rPr>
      <t xml:space="preserve">16,66%
</t>
    </r>
    <r>
      <rPr>
        <b/>
        <sz val="10"/>
        <rFont val="Arial Narrow"/>
        <family val="2"/>
      </rPr>
      <t>DTOR:</t>
    </r>
    <r>
      <rPr>
        <sz val="10"/>
        <rFont val="Arial Narrow"/>
        <family val="2"/>
      </rPr>
      <t xml:space="preserve"> 33,33%
</t>
    </r>
    <r>
      <rPr>
        <b/>
        <sz val="10"/>
        <rFont val="Arial Narrow"/>
        <family val="2"/>
      </rPr>
      <t xml:space="preserve">DTAM: </t>
    </r>
    <r>
      <rPr>
        <sz val="10"/>
        <rFont val="Arial Narrow"/>
        <family val="2"/>
      </rPr>
      <t xml:space="preserve">24%
</t>
    </r>
    <r>
      <rPr>
        <b/>
        <sz val="10"/>
        <rFont val="Arial Narrow"/>
        <family val="2"/>
      </rPr>
      <t xml:space="preserve">DTPA: </t>
    </r>
    <r>
      <rPr>
        <sz val="10"/>
        <rFont val="Arial Narrow"/>
        <family val="2"/>
      </rPr>
      <t xml:space="preserve">33,33%
</t>
    </r>
    <r>
      <rPr>
        <b/>
        <sz val="10"/>
        <rFont val="Arial Narrow"/>
        <family val="2"/>
      </rPr>
      <t>DTAO</t>
    </r>
    <r>
      <rPr>
        <sz val="10"/>
        <rFont val="Arial Narrow"/>
        <family val="2"/>
      </rPr>
      <t>: 16,66%
DTCA: 33,33%</t>
    </r>
  </si>
  <si>
    <r>
      <rPr>
        <b/>
        <sz val="10"/>
        <rFont val="Arial Narrow"/>
        <family val="2"/>
      </rPr>
      <t xml:space="preserve">DTAN: </t>
    </r>
    <r>
      <rPr>
        <sz val="10"/>
        <rFont val="Arial Narrow"/>
        <family val="2"/>
      </rPr>
      <t xml:space="preserve">Los soportes anexados no corresponden a las evidencias programadas para la fecha debido a factores externos, sin embargo, se reportan avances en la descripción
</t>
    </r>
    <r>
      <rPr>
        <b/>
        <sz val="10"/>
        <rFont val="Arial Narrow"/>
        <family val="2"/>
      </rPr>
      <t xml:space="preserve">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El monitoreo y los soportes suministrados, son conformes a la descripción del mapa de riesgos, denotando un adecuado seguimiento
DTAO: El monitoreo y los soportes suministrados, son conformes a la descripción del mapa de riesgos, denotando un adecuado seguimiento.
DTCA: Los soportes anexados no corresponden a las evidencias programadas, sin embargo, se reportan avances en la descripción.</t>
    </r>
  </si>
  <si>
    <r>
      <rPr>
        <b/>
        <sz val="10"/>
        <rFont val="Arial Narrow"/>
        <family val="2"/>
      </rPr>
      <t xml:space="preserve">DTAN: </t>
    </r>
    <r>
      <rPr>
        <sz val="10"/>
        <rFont val="Arial Narrow"/>
        <family val="2"/>
      </rPr>
      <t xml:space="preserve">X
</t>
    </r>
    <r>
      <rPr>
        <b/>
        <sz val="10"/>
        <rFont val="Arial Narrow"/>
        <family val="2"/>
      </rPr>
      <t xml:space="preserve">DTOR: </t>
    </r>
    <r>
      <rPr>
        <sz val="10"/>
        <rFont val="Arial Narrow"/>
        <family val="2"/>
      </rPr>
      <t xml:space="preserve">X
</t>
    </r>
    <r>
      <rPr>
        <b/>
        <sz val="10"/>
        <rFont val="Arial Narrow"/>
        <family val="2"/>
      </rPr>
      <t xml:space="preserve">DTAM: </t>
    </r>
    <r>
      <rPr>
        <sz val="10"/>
        <rFont val="Arial Narrow"/>
        <family val="2"/>
      </rPr>
      <t xml:space="preserve">X
</t>
    </r>
    <r>
      <rPr>
        <b/>
        <sz val="10"/>
        <rFont val="Arial Narrow"/>
        <family val="2"/>
      </rPr>
      <t xml:space="preserve">DTPA: </t>
    </r>
    <r>
      <rPr>
        <sz val="10"/>
        <rFont val="Arial Narrow"/>
        <family val="2"/>
      </rPr>
      <t xml:space="preserve">X
</t>
    </r>
    <r>
      <rPr>
        <b/>
        <sz val="10"/>
        <rFont val="Arial Narrow"/>
        <family val="2"/>
      </rPr>
      <t>DTAO</t>
    </r>
    <r>
      <rPr>
        <sz val="10"/>
        <rFont val="Arial Narrow"/>
        <family val="2"/>
      </rPr>
      <t>: X
DTCA: X</t>
    </r>
  </si>
  <si>
    <r>
      <rPr>
        <b/>
        <sz val="10"/>
        <rFont val="Arial Narrow"/>
        <family val="2"/>
      </rPr>
      <t xml:space="preserve">DTAN: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DTAO</t>
    </r>
    <r>
      <rPr>
        <sz val="10"/>
        <rFont val="Arial Narrow"/>
        <family val="2"/>
      </rPr>
      <t>: El monitoreo y los soportes suministrados, son conformes a la descripción del mapa de riesgos, denotando un adecuado seguimiento
DTCA: Los soportes anexados no corresponden a las evidencias programadas, sin embargo, se reportan avances en la descripción.</t>
    </r>
  </si>
  <si>
    <t>No remtieron reporte</t>
  </si>
  <si>
    <t>No se ha materializado el riesgo en el periodo reportado.</t>
  </si>
  <si>
    <r>
      <rPr>
        <b/>
        <sz val="10"/>
        <rFont val="Arial Narrow"/>
        <family val="2"/>
      </rPr>
      <t xml:space="preserve">GCI: </t>
    </r>
    <r>
      <rPr>
        <sz val="10"/>
        <rFont val="Arial Narrow"/>
        <family val="2"/>
      </rPr>
      <t>10/08/2023</t>
    </r>
  </si>
  <si>
    <r>
      <rPr>
        <b/>
        <sz val="10"/>
        <rFont val="Arial Narrow"/>
        <family val="2"/>
      </rPr>
      <t>GCI:</t>
    </r>
    <r>
      <rPr>
        <sz val="10"/>
        <rFont val="Arial Narrow"/>
        <family val="2"/>
      </rPr>
      <t xml:space="preserve">  Para el segundo cuatrimestre, la Coordinadora del Grupo de Control Interno realizó los seguimientos mensuales correspondientes a los meses de mayo, junio, julio, donde se verificó el cuimplimiento de las Auditorías, Informes de Ley y seguimientos establecidos dentro del Plan Anual de Auditorías 2023 .
</t>
    </r>
    <r>
      <rPr>
        <b/>
        <sz val="10"/>
        <rFont val="Arial Narrow"/>
        <family val="2"/>
      </rPr>
      <t>Evidencia:</t>
    </r>
    <r>
      <rPr>
        <sz val="10"/>
        <rFont val="Arial Narrow"/>
        <family val="2"/>
      </rPr>
      <t xml:space="preserve"> Actas de seguimiento:
-Mayo: 2 actas
-Junio: 2 actas 
-Julio: 2 actas 
-Agosto (Ejecución)
https://drive.google.com/drive/folders/10D6UEES8JuT-JTqA1eUxq897_fxf2hJx</t>
    </r>
  </si>
  <si>
    <r>
      <rPr>
        <b/>
        <sz val="10"/>
        <rFont val="Arial Narrow"/>
        <family val="2"/>
      </rPr>
      <t xml:space="preserve">GCI: </t>
    </r>
    <r>
      <rPr>
        <sz val="10"/>
        <rFont val="Arial Narrow"/>
        <family val="2"/>
      </rPr>
      <t>Para el segundo cuatrimestre del año 2023, no se ha generado incumplimiento de las actividades propuestas dentro del Plan Anual de Auditorias, razón por la cual, no se ha informado al Comité Institucional de Coordinación de Control Interno sobre dicho incumplimiento.
De acuerdo con lo expuesto anteriormente, no se anexa evidencia.</t>
    </r>
  </si>
  <si>
    <r>
      <rPr>
        <b/>
        <sz val="10"/>
        <rFont val="Arial Narrow"/>
        <family val="2"/>
      </rPr>
      <t xml:space="preserve">GCI: </t>
    </r>
    <r>
      <rPr>
        <sz val="10"/>
        <rFont val="Arial Narrow"/>
        <family val="2"/>
      </rPr>
      <t xml:space="preserve">El Plan Anual de Auditorías para la vigencia 2023 fue aprobado el 31 de marzo de 2023, durante el segundo cuatrimestre de la vigencia en mención no se ha realizdo modificaciones al Plan, razón por la cual, no se ha convocado al Comité Institucional de Coordinación de Control Interno  para presentar las modificaciones. De acuerdo con lo anterior no se anexa evidencia.
</t>
    </r>
  </si>
  <si>
    <t xml:space="preserve">Se recibe el reporte de seguimiento por correo electrónico el 14 de agosto. Se solicitan ajustes el 29 de agosto, los cuales se realizan por correo electrónico. </t>
  </si>
  <si>
    <t>El área responsable reporta que la acción se ejecurtará en el ejercicio de planeación estratégica vigencia 2024,</t>
  </si>
  <si>
    <r>
      <rPr>
        <b/>
        <sz val="10"/>
        <rFont val="Arial Narrow"/>
        <family val="2"/>
      </rPr>
      <t xml:space="preserve">GCI: </t>
    </r>
    <r>
      <rPr>
        <sz val="10"/>
        <rFont val="Arial Narrow"/>
        <family val="2"/>
      </rPr>
      <t>En las reuniones realizadas en el segundo cuatrimestre al seguimiento del Plan Anual de Auditorías, dentro las actas de reunión se relacionarón  los compromisos adquiridos por parte de los miembros del equipo auditor, generados con base a las observaciones realizadas por la Coordinadora del Grupo de Control Interno.</t>
    </r>
    <r>
      <rPr>
        <b/>
        <sz val="10"/>
        <rFont val="Arial Narrow"/>
        <family val="2"/>
      </rPr>
      <t xml:space="preserve">
Evidencia:</t>
    </r>
    <r>
      <rPr>
        <sz val="10"/>
        <rFont val="Arial Narrow"/>
        <family val="2"/>
      </rPr>
      <t>Actas de reuniones (Mayo, Junio y Julio)
https://drive.google.com/drive/folders/1U9gMdK49_ZMMVlyRY8y7pkjxvQQ3B6Ko</t>
    </r>
  </si>
  <si>
    <r>
      <rPr>
        <b/>
        <sz val="10"/>
        <rFont val="Arial Narrow"/>
        <family val="2"/>
      </rPr>
      <t>GCI:</t>
    </r>
    <r>
      <rPr>
        <sz val="10"/>
        <rFont val="Arial Narrow"/>
        <family val="2"/>
      </rPr>
      <t xml:space="preserve">  La acción se ejecutará en el ejercicio de la Planeación Estratégica para la vigencia 2024, por lo tanto no se anexa evidencia.</t>
    </r>
  </si>
  <si>
    <r>
      <rPr>
        <b/>
        <sz val="10"/>
        <rFont val="Arial Narrow"/>
        <family val="2"/>
      </rPr>
      <t xml:space="preserve">GCI: </t>
    </r>
    <r>
      <rPr>
        <sz val="10"/>
        <rFont val="Arial Narrow"/>
        <family val="2"/>
      </rPr>
      <t>15%</t>
    </r>
  </si>
  <si>
    <r>
      <rPr>
        <b/>
        <sz val="10"/>
        <rFont val="Arial Narrow"/>
        <family val="2"/>
      </rPr>
      <t xml:space="preserve">GCI: </t>
    </r>
    <r>
      <rPr>
        <sz val="10"/>
        <rFont val="Arial Narrow"/>
        <family val="2"/>
      </rPr>
      <t>0%</t>
    </r>
  </si>
  <si>
    <r>
      <rPr>
        <b/>
        <sz val="10"/>
        <rFont val="Arial Narrow"/>
        <family val="2"/>
      </rPr>
      <t xml:space="preserve">GCI: </t>
    </r>
    <r>
      <rPr>
        <sz val="10"/>
        <rFont val="Arial Narrow"/>
        <family val="2"/>
      </rPr>
      <t>66%</t>
    </r>
  </si>
  <si>
    <r>
      <rPr>
        <b/>
        <sz val="11"/>
        <rFont val="Arial Narrow"/>
        <family val="2"/>
      </rPr>
      <t>GCI:</t>
    </r>
    <r>
      <rPr>
        <sz val="11"/>
        <rFont val="Arial Narrow"/>
        <family val="2"/>
      </rPr>
      <t xml:space="preserve">
Para el segundo cuatrimestre del año 2023, se llevó acabo la apertura de  cuatro auditorías, para las cuales se presentó  previamente la lista de verificación a la Coordinadora del Grupo de Control Interno.
A continuación, se detalla  la auditoria junto con su fecha  de apertura: 
1. Auditoria Procesos de Gestión de Tecnologia y Seguridad de la Información el día 23 de junio de 2023.
2. Auditoria Proceso de Gestión de Recursos Físicos - Tienda de Parques el día 4 de julio de 2023.
3. Auditoria Procesos de Apoyo y Mionales DTPA  el día 24 de julio de 2023
</t>
    </r>
    <r>
      <rPr>
        <b/>
        <sz val="11"/>
        <rFont val="Arial Narrow"/>
        <family val="2"/>
      </rPr>
      <t>Evidencia:</t>
    </r>
    <r>
      <rPr>
        <sz val="11"/>
        <rFont val="Arial Narrow"/>
        <family val="2"/>
      </rPr>
      <t xml:space="preserve">  Correos electrónicos de listas de verificación.</t>
    </r>
  </si>
  <si>
    <t>No se ha reportado el riesgos</t>
  </si>
  <si>
    <r>
      <rPr>
        <b/>
        <sz val="11"/>
        <rFont val="Arial Narrow"/>
        <family val="2"/>
      </rPr>
      <t>GCI:</t>
    </r>
    <r>
      <rPr>
        <sz val="11"/>
        <rFont val="Arial Narrow"/>
        <family val="2"/>
      </rPr>
      <t xml:space="preserve">
Para el segundo cuatrimestre del año 2023, se llevó acabo el cierre  de las siguientes auditorías:
1. Auditoría  Procesos de Apoyo DTPA- 28 de julio de 2023
2. Auditoría  Procesos Misionales DTPA - 28 de julio de 2023
3. Auditoría Procesos de Gestión de Tecnologia y Seguridad de la Información - 21 de julio de 2023.
</t>
    </r>
    <r>
      <rPr>
        <b/>
        <sz val="11"/>
        <rFont val="Arial Narrow"/>
        <family val="2"/>
      </rPr>
      <t xml:space="preserve">Evidencia:  </t>
    </r>
    <r>
      <rPr>
        <sz val="11"/>
        <rFont val="Arial Narrow"/>
        <family val="2"/>
      </rPr>
      <t>Correos electrónicos de presentación de cierre auditorías.</t>
    </r>
  </si>
  <si>
    <r>
      <rPr>
        <b/>
        <sz val="11"/>
        <rFont val="Arial Narrow"/>
        <family val="2"/>
      </rPr>
      <t>GCI:</t>
    </r>
    <r>
      <rPr>
        <sz val="11"/>
        <rFont val="Arial Narrow"/>
        <family val="2"/>
      </rPr>
      <t xml:space="preserve">
Para el segundo cuatrimestre del año 2023, se llevó acabo la apertura de  cuatro auditorías, para las cuales se diligenció y se socializó vía ORFEO a los auditados.
</t>
    </r>
    <r>
      <rPr>
        <b/>
        <sz val="11"/>
        <rFont val="Arial Narrow"/>
        <family val="2"/>
      </rPr>
      <t xml:space="preserve">Evidencia: </t>
    </r>
    <r>
      <rPr>
        <sz val="11"/>
        <rFont val="Arial Narrow"/>
        <family val="2"/>
      </rPr>
      <t xml:space="preserve"> Formato conflicto de intereses.</t>
    </r>
  </si>
  <si>
    <r>
      <rPr>
        <b/>
        <sz val="11"/>
        <rFont val="Arial Narrow"/>
        <family val="2"/>
      </rPr>
      <t xml:space="preserve">GCI: 
</t>
    </r>
    <r>
      <rPr>
        <sz val="11"/>
        <rFont val="Arial Narrow"/>
        <family val="2"/>
      </rPr>
      <t>Durante el segundo cuatrimestre del año 2023, no se han identificado posibles hechos de corrupción,por lo tanto no se anexa evidencia.</t>
    </r>
  </si>
  <si>
    <t>Se recibe el reporte por correo electrónico el 14 de agosto y se ajusta  el 29 de agosto por correo electrónico.</t>
  </si>
  <si>
    <t>De acuerdo con los soportes suministrados  y las evidencias verificadas, se concluye que se  viene ejecutando el tratamiento asociado al riesgo.</t>
  </si>
  <si>
    <r>
      <t xml:space="preserve">GCI:
</t>
    </r>
    <r>
      <rPr>
        <sz val="10"/>
        <rFont val="Arial Narrow"/>
        <family val="2"/>
      </rPr>
      <t>Para el segundo cuatrismestre correspondiente al año 2023, la Coordinadora realizó observaciones a los memorandos e informes enviados por los contratisitas y funcionarios en relación con la auditorías y planes de mejoramiento.</t>
    </r>
    <r>
      <rPr>
        <b/>
        <sz val="10"/>
        <rFont val="Arial Narrow"/>
        <family val="2"/>
      </rPr>
      <t xml:space="preserve">
Evidencias:
</t>
    </r>
    <r>
      <rPr>
        <sz val="10"/>
        <rFont val="Arial Narrow"/>
        <family val="2"/>
      </rPr>
      <t>Correos electronicos.</t>
    </r>
  </si>
  <si>
    <r>
      <rPr>
        <b/>
        <sz val="11"/>
        <color theme="1"/>
        <rFont val="Arial Narrow"/>
        <family val="2"/>
      </rPr>
      <t xml:space="preserve">GCI: 
</t>
    </r>
    <r>
      <rPr>
        <sz val="11"/>
        <color theme="1"/>
        <rFont val="Arial Narrow"/>
        <family val="2"/>
      </rPr>
      <t>La actividad se tiene programada para ejecutarse en el segundo semestre de 2023, cuando se complete el grupo de contratistas del grupo de Control Interno, por lo tanto, no se anexa evidencia.</t>
    </r>
  </si>
  <si>
    <r>
      <rPr>
        <b/>
        <sz val="11"/>
        <color theme="1"/>
        <rFont val="Arial Narrow"/>
        <family val="2"/>
      </rPr>
      <t>GCI</t>
    </r>
    <r>
      <rPr>
        <sz val="11"/>
        <color theme="1"/>
        <rFont val="Arial Narrow"/>
        <family val="2"/>
      </rPr>
      <t xml:space="preserve">:  Durante el segundo cuatrimestre, en las reuniones de las aperturas de las auditorías realizadas en el segundo cuatrimestre del año 2023 ,  al finalizar se relaciona  diapositica con la </t>
    </r>
    <r>
      <rPr>
        <b/>
        <i/>
        <sz val="11"/>
        <color theme="1"/>
        <rFont val="Arial Narrow"/>
        <family val="2"/>
      </rPr>
      <t>Ley 1474 de 2011</t>
    </r>
    <r>
      <rPr>
        <sz val="11"/>
        <color theme="1"/>
        <rFont val="Arial Narrow"/>
        <family val="2"/>
      </rPr>
      <t xml:space="preserve"> la cual indica que la Coordinadora del  Grupoo de Control Interno debe reportar  los  posibles hechos de corrupción que se envidencien en la ejecución de las auditorías. Sin embargo, las campañas se encuentra programadas septiembre y noviembre.</t>
    </r>
  </si>
  <si>
    <r>
      <rPr>
        <b/>
        <sz val="11"/>
        <color theme="1"/>
        <rFont val="Arial Narrow"/>
        <family val="2"/>
      </rPr>
      <t xml:space="preserve">GCI: </t>
    </r>
    <r>
      <rPr>
        <sz val="11"/>
        <color theme="1"/>
        <rFont val="Arial Narrow"/>
        <family val="2"/>
      </rPr>
      <t>10/08/2023</t>
    </r>
  </si>
  <si>
    <r>
      <rPr>
        <b/>
        <sz val="12"/>
        <color rgb="FF000000"/>
        <rFont val="Arial Narrow"/>
        <family val="2"/>
      </rPr>
      <t xml:space="preserve">GCI:
</t>
    </r>
    <r>
      <rPr>
        <sz val="12"/>
        <color rgb="FF000000"/>
        <rFont val="Arial Narrow"/>
        <family val="2"/>
      </rPr>
      <t xml:space="preserve">Para el segundo cuatrimestre se realizarón 3 campañas de autocontrol sobre: 
1. Estructura MECI.
2. Líneas de defensa.
3. Sistema de control Interno.
</t>
    </r>
  </si>
  <si>
    <t>GCI: 66,66%</t>
  </si>
  <si>
    <r>
      <rPr>
        <b/>
        <sz val="10"/>
        <rFont val="Arial Narrow"/>
        <family val="2"/>
      </rPr>
      <t>OAP</t>
    </r>
    <r>
      <rPr>
        <sz val="10"/>
        <rFont val="Arial Narrow"/>
        <family val="2"/>
      </rPr>
      <t>: Para el cuatrimestre no se generaron solicitudes de revisión y aportes para obligaciones contractuales de la persona para el contrato de prestación de servicios como enlace de cooperación. No se anexan evidencias.</t>
    </r>
  </si>
  <si>
    <t>PNN TAYRONA: X
PNN BAHÍA PORTETE: No evidencia comunicado informado situación
SFF EL CORCHAL MONO HERNANDEZ: El monitoreo y los soportes suministrados, son conformes a la descripción del mapa de riesgos, denotando un adecuado seguimiento
PNN OLD PROVIDENCE MC BEAN LAGOON: No evidencia las acciones tomada solo la comunicación
Las otras AP informar que no ejecutaron el control porque no se materializó el riesgo.</t>
  </si>
  <si>
    <t>DTPA
DTCA
DTAN</t>
  </si>
  <si>
    <r>
      <rPr>
        <b/>
        <sz val="10"/>
        <color theme="1"/>
        <rFont val="Arial Narrow"/>
        <family val="2"/>
      </rPr>
      <t xml:space="preserve">GGH: </t>
    </r>
    <r>
      <rPr>
        <sz val="10"/>
        <color theme="1"/>
        <rFont val="Arial Narrow"/>
        <family val="2"/>
      </rPr>
      <t>17/08/2023</t>
    </r>
  </si>
  <si>
    <t>GGH: Se elaboró un informe de actividades asociadas al Plan Estrratégico de Talento Humano, en el que se eviencian la gestión adelantada en el segundo cuatrimestre.
LINK - https://docs.google.com/spreadsheets/d/15GzM10_QYxbBLXHUqoPVPPK7GTb-nf2g/edit?usp=drive_link&amp;ouid=109886172369983170508&amp;rtpof=true&amp;sd=true</t>
  </si>
  <si>
    <r>
      <rPr>
        <b/>
        <sz val="10"/>
        <color theme="1"/>
        <rFont val="Arial Narrow"/>
        <family val="2"/>
      </rPr>
      <t xml:space="preserve">GGH: </t>
    </r>
    <r>
      <rPr>
        <sz val="10"/>
        <color theme="1"/>
        <rFont val="Arial Narrow"/>
        <family val="2"/>
      </rPr>
      <t>El Plan Estratégico de Talento Humano incluye las estrategias que se adelantan para propiciar espacios que permitan mayor cobertura. Así las cosas, durante el segundo cuatrimestre se adelantaron las actividades programadas para el periodo. Lo anterior se evidencia a través de los listados de asistencia y fotos de las actividades realizadas. 
LINK:  https://drive.google.com/drive/folders/15I0SSp-CfIDkG0zl0ahulEufDzkAaKXS?usp=sharing</t>
    </r>
  </si>
  <si>
    <r>
      <rPr>
        <b/>
        <sz val="10"/>
        <color theme="1"/>
        <rFont val="Arial Narrow"/>
        <family val="2"/>
      </rPr>
      <t xml:space="preserve">GGH: </t>
    </r>
    <r>
      <rPr>
        <sz val="10"/>
        <color theme="1"/>
        <rFont val="Arial Narrow"/>
        <family val="2"/>
      </rPr>
      <t xml:space="preserve">En el segundo cuatrimestre no se presentaron  incumplimientos de las actividades programadas motivo por el cual no se reporta la evidencia </t>
    </r>
  </si>
  <si>
    <r>
      <rPr>
        <b/>
        <sz val="10"/>
        <color theme="1"/>
        <rFont val="Arial Narrow"/>
        <family val="2"/>
      </rPr>
      <t xml:space="preserve">GTH: </t>
    </r>
    <r>
      <rPr>
        <sz val="10"/>
        <color theme="1"/>
        <rFont val="Arial Narrow"/>
        <family val="2"/>
      </rPr>
      <t>Durante cuatrimestre se adelantaron las actividades programadas para el periodo. Lo anterior se evidencia a través del informe consolidado de actividades del Plan Estratégico de Talento Humano, así como con los soportes y evidencias de las actividades realizadas. 
LINK:  
https://docs.google.com/spreadsheets/d/1vFeF7IVZpxShf4q68k2iY6fkSvmzaYU1/edit?usp=sharing&amp;ouid=109886172369983170508&amp;rtpof=true&amp;sd=true
https://drive.google.com/drive/u/2/folders/1eOvVOsegH2vM3lTzUz3b6oc3arIqi3UX
https://drive.google.com/drive/folders/1nAMhFwZHJH4YW6ueWdlEz7Loyjaf70IW?usp=sharing</t>
    </r>
  </si>
  <si>
    <r>
      <rPr>
        <b/>
        <sz val="10"/>
        <color theme="1"/>
        <rFont val="Arial Narrow"/>
        <family val="2"/>
      </rPr>
      <t>GTH</t>
    </r>
    <r>
      <rPr>
        <sz val="10"/>
        <color theme="1"/>
        <rFont val="Arial Narrow"/>
        <family val="2"/>
      </rPr>
      <t>: Acción adelantada en el primer cuatrimestre.</t>
    </r>
  </si>
  <si>
    <r>
      <rPr>
        <b/>
        <sz val="10"/>
        <color theme="1"/>
        <rFont val="Arial Narrow"/>
        <family val="2"/>
      </rPr>
      <t xml:space="preserve">GTH: </t>
    </r>
    <r>
      <rPr>
        <sz val="10"/>
        <color theme="1"/>
        <rFont val="Arial Narrow"/>
        <family val="2"/>
      </rPr>
      <t>20%</t>
    </r>
  </si>
  <si>
    <r>
      <rPr>
        <b/>
        <sz val="10"/>
        <rFont val="Arial Narrow"/>
        <family val="2"/>
      </rPr>
      <t xml:space="preserve">GTH: </t>
    </r>
    <r>
      <rPr>
        <sz val="10"/>
        <rFont val="Arial Narrow"/>
        <family val="2"/>
      </rPr>
      <t>46%</t>
    </r>
  </si>
  <si>
    <r>
      <rPr>
        <b/>
        <sz val="11"/>
        <color theme="1"/>
        <rFont val="Arial Narrow"/>
        <family val="2"/>
      </rPr>
      <t>GTH:</t>
    </r>
    <r>
      <rPr>
        <sz val="11"/>
        <color theme="1"/>
        <rFont val="Arial Narrow"/>
        <family val="2"/>
      </rPr>
      <t xml:space="preserve"> 17/08/2023</t>
    </r>
  </si>
  <si>
    <t xml:space="preserve">Se realizó monitoreo y se evidenció los soportes suministrados en el drive correspondiente, encontrando que las evidencias son conformes a la descripción del mapa de riesgos y a lo reportado con un adecuado seguimiento. </t>
  </si>
  <si>
    <r>
      <rPr>
        <b/>
        <sz val="11"/>
        <color rgb="FF000000"/>
        <rFont val="Arial Narrow"/>
        <family val="2"/>
      </rPr>
      <t>GGH</t>
    </r>
    <r>
      <rPr>
        <sz val="11"/>
        <color rgb="FF000000"/>
        <rFont val="Arial Narrow"/>
        <family val="2"/>
      </rPr>
      <t>- A traves de una encuesta se realizó seguimiento al conocimiento y apropiación sobre los lineamientos estandarizados y documentados por la Entidad relacionados con el procedimiento de conflicto de intereses del personal del grupo de Gestió de talento humano.
SOPORTES: https://drive.google.com/drive/folders/1yBLCgdvVerclLxfL4vyrKCWFURJCB98l</t>
    </r>
  </si>
  <si>
    <r>
      <rPr>
        <b/>
        <sz val="10"/>
        <color theme="1"/>
        <rFont val="Arial Narrow"/>
        <family val="2"/>
      </rPr>
      <t>GTH:</t>
    </r>
    <r>
      <rPr>
        <sz val="10"/>
        <color theme="1"/>
        <rFont val="Arial Narrow"/>
        <family val="2"/>
      </rPr>
      <t xml:space="preserve"> 24/08/2023</t>
    </r>
  </si>
  <si>
    <t xml:space="preserve">GGH Se realizó socialización del procedimiento de conflicto de interés al interior del GGH recordando la importancia del mismo.
Anexo: https://drive.google.com/drive/folders/1xOtPN9LxbbAP3QqavlCjZzOAfaszHqRS
</t>
  </si>
  <si>
    <t xml:space="preserve">El monitoreo  al tratamiento del riesgo y los soportes suministrados  son conformes a la descripción del mapa de riesgos, encontrando un adecuado seguimiento. </t>
  </si>
  <si>
    <r>
      <rPr>
        <b/>
        <sz val="10"/>
        <color theme="1"/>
        <rFont val="Arial Narrow"/>
        <family val="2"/>
      </rPr>
      <t>GTH:</t>
    </r>
    <r>
      <rPr>
        <sz val="10"/>
        <color theme="1"/>
        <rFont val="Arial Narrow"/>
        <family val="2"/>
      </rPr>
      <t xml:space="preserve"> 17/08/2023</t>
    </r>
  </si>
  <si>
    <r>
      <rPr>
        <b/>
        <sz val="11"/>
        <rFont val="Arial Narrow"/>
        <family val="2"/>
      </rPr>
      <t xml:space="preserve">GTH: </t>
    </r>
    <r>
      <rPr>
        <sz val="11"/>
        <rFont val="Arial Narrow"/>
        <family val="2"/>
      </rPr>
      <t>53%</t>
    </r>
  </si>
  <si>
    <r>
      <rPr>
        <b/>
        <sz val="11"/>
        <color theme="1"/>
        <rFont val="Arial Narrow"/>
        <family val="2"/>
      </rPr>
      <t xml:space="preserve">GTH: </t>
    </r>
    <r>
      <rPr>
        <sz val="11"/>
        <color theme="1"/>
        <rFont val="Arial Narrow"/>
        <family val="2"/>
      </rPr>
      <t>5%</t>
    </r>
  </si>
  <si>
    <r>
      <t>GTH:</t>
    </r>
    <r>
      <rPr>
        <sz val="11"/>
        <color rgb="FF000000"/>
        <rFont val="Arial Narrow"/>
        <family val="2"/>
      </rPr>
      <t xml:space="preserve"> Durante el periodo del presente monitoreo, se ha trabajado conjuntamente con diferentes dependencias involucradas en la actualización del procedimiento de delcaración de conflicto de interés. Desde mayo a agosto, se ha realizado 2 mesas de trabajo y se cuenta con un documento borrador que está en proceso de comentarios y ajustes.
Link evidencias: 
https://drive.google.com/drive/u/1/folders/1sdlwfg_4tNOifK1Va97ES6mbdgBXyVmf</t>
    </r>
  </si>
  <si>
    <r>
      <rPr>
        <b/>
        <sz val="12"/>
        <color rgb="FF000000"/>
        <rFont val="Arial Narrow"/>
        <family val="2"/>
      </rPr>
      <t>GTH</t>
    </r>
    <r>
      <rPr>
        <sz val="12"/>
        <color rgb="FF000000"/>
        <rFont val="Arial Narrow"/>
        <family val="2"/>
      </rPr>
      <t>: 28/08/2023</t>
    </r>
  </si>
  <si>
    <r>
      <rPr>
        <b/>
        <sz val="12"/>
        <color rgb="FF000000"/>
        <rFont val="Arial Narrow"/>
        <family val="2"/>
      </rPr>
      <t>GTH:</t>
    </r>
    <r>
      <rPr>
        <sz val="12"/>
        <color rgb="FF000000"/>
        <rFont val="Arial Narrow"/>
        <family val="2"/>
      </rPr>
      <t xml:space="preserve"> Desde el Grupo de Gestión Humana, se construyó una matriz de caracterización del talento humano, con información de los funcionarios a nivel nacional. Es importante referenciar que, no se está gestionando a travéz de SIGEP II, porque la información que arroja el sistema es insuficiente para realizar una caracterización significativa.  </t>
    </r>
  </si>
  <si>
    <r>
      <rPr>
        <b/>
        <sz val="12"/>
        <color theme="1"/>
        <rFont val="Arial Narrow"/>
        <family val="2"/>
      </rPr>
      <t xml:space="preserve">GTH: </t>
    </r>
    <r>
      <rPr>
        <sz val="12"/>
        <color theme="1"/>
        <rFont val="Arial Narrow"/>
        <family val="2"/>
      </rPr>
      <t>100%</t>
    </r>
  </si>
  <si>
    <r>
      <rPr>
        <b/>
        <sz val="9"/>
        <color rgb="FF000000"/>
        <rFont val="Arial Narrow"/>
        <family val="2"/>
      </rPr>
      <t>OCDI:</t>
    </r>
    <r>
      <rPr>
        <sz val="9"/>
        <color rgb="FF000000"/>
        <rFont val="Arial Narrow"/>
        <family val="2"/>
      </rPr>
      <t xml:space="preserve"> 16/08/2023</t>
    </r>
  </si>
  <si>
    <r>
      <rPr>
        <b/>
        <sz val="9"/>
        <color rgb="FF000000"/>
        <rFont val="Arial Narrow"/>
        <family val="2"/>
      </rPr>
      <t>OCDI.</t>
    </r>
    <r>
      <rPr>
        <sz val="9"/>
        <color rgb="FF000000"/>
        <rFont val="Arial Narrow"/>
        <family val="2"/>
      </rPr>
      <t xml:space="preserve"> Los abogados de la Oficina, participaron en las siguientes actividades ofertadas por la Personería de Bogotá:
* Capacitaciòn Aplicaciòn de la Ley 1996 del 2019 - 05-07-2023 Emiliano
* Capacitaciòn Constitucacionalizaiòn del regimen disciplinario 07-06-2023 Emiliano
* Capacitaciòn Constitucionalizaciòn del regimen disciplinarioa 07-06-2023 Norma
* Capacitaciòn diligenciamiento hoja de control archivo 16/05/2023 Paola, Leidy
* Capacitaciòn Lienamiento de Archivo 22-06-2023 Maria del pilar, Leidy
* Capacitaciòn Organizaciòn Documental 23-05-2023 OCDI
* Capacitaciòn Presupuesto Cuentas 04-05-2023 Norma
* Capacitaciòn VII Encuentro de oficina de control disciplinario Interno del Distrito 30-05-2023 Maria del Pilar
* Certifiaciòn derecho fundamental y administraciòn justicia 09-08-2023 Yury 
Ver Anexo. "REPORTE SEGUNDO CUATRIMESTRE - CAPACITACIONES"</t>
    </r>
  </si>
  <si>
    <r>
      <rPr>
        <b/>
        <sz val="10"/>
        <color rgb="FF000000"/>
        <rFont val="Arial Narrow"/>
        <family val="2"/>
      </rPr>
      <t xml:space="preserve">OCDI: </t>
    </r>
    <r>
      <rPr>
        <sz val="10"/>
        <color rgb="FF000000"/>
        <rFont val="Arial Narrow"/>
        <family val="2"/>
      </rPr>
      <t>50%</t>
    </r>
  </si>
  <si>
    <r>
      <rPr>
        <b/>
        <sz val="12"/>
        <color rgb="FF000000"/>
        <rFont val="Arial Narrow"/>
        <family val="2"/>
      </rPr>
      <t>PNN Churumbelos</t>
    </r>
    <r>
      <rPr>
        <sz val="12"/>
        <color rgb="FF000000"/>
        <rFont val="Arial Narrow"/>
        <family val="2"/>
      </rPr>
      <t>: durante el cuatrimestre el área protegida ha avanzado en reuniones de articulación con comunidades indígenas y campesinas que se encuentran en la zona de influencia. De igual manera las acciones que se adelantan con las comunidades indígenas con quienes se tiene situación de traslape.
Anexo 1 ACTA _VISITA RESTAURADOR NIXON CALDERON-SAN JORGE- 18-05-2023
Anexo 2 Acta 001-2023 Activacion Subnodo C.
Anexo 3 Acta Apertura CP MBC Mininterior 
Anexo 4 Relatoria _02_06_2023_CL_Control y vigilancia
Anexo 5 Reunión acercamiento Gran Tierra-PNN SCHAW_05 mayo 2023 articulación</t>
    </r>
  </si>
  <si>
    <r>
      <rPr>
        <b/>
        <sz val="11"/>
        <color theme="1"/>
        <rFont val="Arial Narrow"/>
        <family val="2"/>
      </rPr>
      <t>OCDI:</t>
    </r>
    <r>
      <rPr>
        <sz val="11"/>
        <color theme="1"/>
        <rFont val="Arial Narrow"/>
        <family val="2"/>
      </rPr>
      <t>16/08/2023</t>
    </r>
  </si>
  <si>
    <r>
      <rPr>
        <b/>
        <sz val="11"/>
        <color theme="1"/>
        <rFont val="Arial Narrow"/>
        <family val="2"/>
      </rPr>
      <t>OCDI</t>
    </r>
    <r>
      <rPr>
        <sz val="11"/>
        <color theme="1"/>
        <rFont val="Arial Narrow"/>
        <family val="2"/>
      </rPr>
      <t xml:space="preserve"> Se revisó diariamente el estado de los expedientes y priorizó el impulso de los siguientes Expedientes: 946-2021, 1006-2022, 995-2022, 951-2022, 1010-2023, 949-2022, 996-2022, 931-2022, 989-2022, 1003-2022, 960-2022, 986-2022, 935-2021, 970-2022, 974-2022, 969-2022, 999-2022, 940-2021, 945-2022, 978-2022, 1012-2023, 1000-2022, 995-2021, 973-2022, 1014-2023, 981-2022, 972-2022, 987-2022, 996-2022, 957-2022, 1002-2022, 960-2022, 1011-2023, 991-2022, 986-2022, 1005-2022, 949-2022, 998-2022, 969-2022, 946-2022, 987-2022, 1001-2022, 965-2022, 1013-2023, 1009-2023, 968-2022, 945-2022, 1007-2022, 1018-2023, 1019-2023, 931-2022 y 1008-2022
Ver anexo "Matriz base de datos de los Actos Administrativos evaluados Mayo a 15 Agosto 2023"</t>
    </r>
  </si>
  <si>
    <t xml:space="preserve">El monitoreo  al tratamiento del rieso y los soportes suministrados  son conformes a la descripción del mapa de riesgos, encontrando un adecuado seguimiento. </t>
  </si>
  <si>
    <r>
      <t xml:space="preserve">OCDI. </t>
    </r>
    <r>
      <rPr>
        <sz val="11"/>
        <color theme="1"/>
        <rFont val="Arial Narrow"/>
        <family val="2"/>
      </rPr>
      <t>La OCID adelantó entre Mayo a 15 de Agosto de 2023, la siguientes socialización sobre conflicto de intereses: 
1. 26/05/2023	Identificación, declaración y gestión del conflicto de intereses.
2. 29/05/2023	Conflicto de intereses, grados de parentesco a los que hace referencia la constitución y la ley.
3. 21/06/2023	Definición conflicto de intereses.
4. 28/07/2023	Conflicto de intereses, Artículo 44 del Código General Disciplinario.
Ver Anexo: "Correo Pùblicaciòn frase 26 de mayo de 2023
                   Correo Publucaciòn frase 29 de mayo de 2023
                   Correo Pùblicaciòn frase 21 de junio de 2023
                    Correo Publicaciòn Frase 28 de julio de 2023"</t>
    </r>
  </si>
  <si>
    <t xml:space="preserve">El monitoreo  al tratamiento del rieso y los soportes suministrados, son conformes a la descripción del mapa de riesgos, encontrando un adecuado seguimiento. </t>
  </si>
  <si>
    <r>
      <rPr>
        <b/>
        <sz val="11"/>
        <rFont val="Arial Narrow"/>
        <family val="2"/>
      </rPr>
      <t>OCDI:</t>
    </r>
    <r>
      <rPr>
        <sz val="11"/>
        <rFont val="Arial Narrow"/>
        <family val="2"/>
      </rPr>
      <t xml:space="preserve"> 16/08/2023</t>
    </r>
  </si>
  <si>
    <r>
      <rPr>
        <b/>
        <sz val="11"/>
        <rFont val="Arial Narrow"/>
        <family val="2"/>
      </rPr>
      <t xml:space="preserve">OCDI. </t>
    </r>
    <r>
      <rPr>
        <sz val="11"/>
        <rFont val="Arial Narrow"/>
        <family val="2"/>
      </rPr>
      <t>La Jefe de Oficina a traves de correos electronicos de fechas 28 de abril, 02 de Mayo, 01 de Junio, 04 y 05 de Julio, y01, 03 y 14 de Agostol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</si>
  <si>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Se llevò a cabo el control de los siguientes Expedientes que fueron asignados en los repartos a los abogados en los meses de Mayo a 15 de Agosto 2023, los cuales, una vez revisados y practicadas las pruebas o evaluados, fueron guaradados en el archivo dispuesto para ello: 
Ver Anexo: "Certificaciòn control Expedientes asignados en repartos Mayo a 15 Agosto 2023"
https://drive.google.com/drive/folders/1kOnFYGbj8-rYmEWzxQJaVH0DWClEivIb
</t>
    </r>
  </si>
  <si>
    <r>
      <rPr>
        <b/>
        <sz val="11"/>
        <rFont val="Arial Narrow"/>
        <family val="2"/>
      </rPr>
      <t>OCDI.</t>
    </r>
    <r>
      <rPr>
        <sz val="11"/>
        <rFont val="Arial Narrow"/>
        <family val="2"/>
      </rPr>
      <t xml:space="preserve"> Se radicaron durante el periodo de Mayo a 15 de Agostol de 2023,  56 quejas y/o informes, las cuales fueron evaluadas con la decisión que en derecho correspondió, expidición el respectivo acto administrativo.
Ver Anexo "Base de datos quejas Mayo a 15 Agosto 2023"
</t>
    </r>
  </si>
  <si>
    <r>
      <rPr>
        <b/>
        <sz val="11"/>
        <color theme="1"/>
        <rFont val="Arial Narrow"/>
        <family val="2"/>
      </rPr>
      <t xml:space="preserve">OCDI: </t>
    </r>
    <r>
      <rPr>
        <sz val="11"/>
        <color theme="1"/>
        <rFont val="Arial Narrow"/>
        <family val="2"/>
      </rPr>
      <t>33,33%</t>
    </r>
  </si>
  <si>
    <r>
      <rPr>
        <b/>
        <sz val="10"/>
        <rFont val="Arial Narrow"/>
        <family val="2"/>
      </rPr>
      <t>OCDI:</t>
    </r>
    <r>
      <rPr>
        <sz val="10"/>
        <rFont val="Arial Narrow"/>
        <family val="2"/>
      </rPr>
      <t xml:space="preserve"> 16/08/2023</t>
    </r>
  </si>
  <si>
    <r>
      <rPr>
        <b/>
        <sz val="10"/>
        <rFont val="Arial Narrow"/>
        <family val="2"/>
      </rPr>
      <t>OCDI.</t>
    </r>
    <r>
      <rPr>
        <sz val="10"/>
        <rFont val="Arial Narrow"/>
        <family val="2"/>
      </rPr>
      <t xml:space="preserve"> 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53 procesos disciplinarios.
Ver Anexo. "Base de Datos Actos Administrativo expedidos segundo trimestre 2023 "
https://drive.google.com/drive/folders/16cokR2wukmr_lEemOLWWd_-bPxn6Jg1N
 </t>
    </r>
  </si>
  <si>
    <r>
      <rPr>
        <b/>
        <sz val="10"/>
        <rFont val="Arial Narrow"/>
        <family val="2"/>
      </rPr>
      <t>OCDI.</t>
    </r>
    <r>
      <rPr>
        <sz val="10"/>
        <rFont val="Arial Narrow"/>
        <family val="2"/>
      </rPr>
      <t xml:space="preserve"> La Jefe de Oficina a traves de correos electronicos de fechas 28 de abril, 02 de Mayo, 01 de Junio, 04 y 05 de Julio, y01, 03 y 14 de Agostol de 2023, realizó el reparto de los procesos disciplinarios priorizados, cuya etapa de encontraba proxima a vencer. 
Ver Anexo. "Correos electronicos reparto"
https://drive.google.com/drive/folders/1Xf-n5hmS2KkcK-YC5CWk0FXSZRlqkNpk</t>
    </r>
  </si>
  <si>
    <r>
      <rPr>
        <b/>
        <sz val="10"/>
        <rFont val="Arial Narrow"/>
        <family val="2"/>
      </rPr>
      <t xml:space="preserve">OCDI: </t>
    </r>
    <r>
      <rPr>
        <sz val="10"/>
        <rFont val="Arial Narrow"/>
        <family val="2"/>
      </rPr>
      <t>16/08/2023</t>
    </r>
  </si>
  <si>
    <r>
      <rPr>
        <b/>
        <sz val="10"/>
        <rFont val="Arial Narrow"/>
        <family val="2"/>
      </rPr>
      <t xml:space="preserve">OCDI. </t>
    </r>
    <r>
      <rPr>
        <sz val="10"/>
        <rFont val="Arial Narrow"/>
        <family val="2"/>
      </rPr>
      <t>Los abogados cumplimieron con el reparto asignado dentro de los meses de Mayo a 15 de Agosto 2023.
Ver Anexo. "Correos electronicos reparto"
https://drive.google.com/drive/folders/1Xf-n5hmS2KkcK-YC5CWk0FXSZRlqkNpk</t>
    </r>
  </si>
  <si>
    <r>
      <rPr>
        <b/>
        <sz val="10"/>
        <rFont val="Arial Narrow"/>
        <family val="2"/>
      </rPr>
      <t>OCDI</t>
    </r>
    <r>
      <rPr>
        <sz val="10"/>
        <rFont val="Arial Narrow"/>
        <family val="2"/>
      </rPr>
      <t xml:space="preserve"> Se revisó diariamente el estado de los expedientes y priorizó el impulso de los siguientes Expedientes: 946-2021, 1006-2022, 995-2022, 951-2022, 1010-2023, 949-2022, 996-2022, 931-2022, 989-2022, 1003-2022, 960-2022, 986-2022, 935-2021, 970-2022, 974-2022, 969-2022, 999-2022, 940-2021, 945-2022, 978-2022, 1012-2023, 1000-2022, 995-2021, 973-2022, 1014-2023, 981-2022, 972-2022, 987-2022, 996-2022, 957-2022, 1002-2022, 960-2022, 1011-2023, 991-2022, 986-2022, 1005-2022, 949-2022, 998-2022, 969-2022, 946-2022, 987-2022, 1001-2022, 965-2022, 1013-2023, 1009-2023, 968-2022, 945-2022, 1007-2022, 1018-2023, 1019-2023, 931-2022 y 1008-2022
Ver anexo "CERTIFICACIÒN  BASE DE DATOS MAYO A 16 AGOSTO 2023"
https://drive.google.com/drive/folders/1Xf-n5hmS2KkcK-YC5CWk0FXSZRlqkNpk</t>
    </r>
  </si>
  <si>
    <r>
      <rPr>
        <b/>
        <sz val="10"/>
        <rFont val="Arial Narrow"/>
        <family val="2"/>
      </rPr>
      <t>OCDI:</t>
    </r>
    <r>
      <rPr>
        <sz val="10"/>
        <rFont val="Arial Narrow"/>
        <family val="2"/>
      </rPr>
      <t xml:space="preserve"> 16/08/2024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</si>
  <si>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935-2021, 970-2022 Y 949-2022
Ver anexo "Base de Datos Autos Pliegos de cargos y de citación audiencia Mayo a 15 agosto 2023"
https://drive.google.com/drive/folders/1J9iW2dkaMByIvuG0sun2rmvsStI00XIW</t>
    </r>
  </si>
  <si>
    <t>DTOR 13,33%
DTAN: 20%
DTCA: 20%
DTAM: 2%
DTAO: 13,33%
DTPA: 20%
GTEA: 0%</t>
  </si>
  <si>
    <t>DTOR: El monitoreo y los soportes suministrados, son conformes a la descripción del mapa de riesgos, denotando un adecuado seguimiento
DTCA: El monitoreo y los soportes suministrados, son conformes a la descripción del mapa de riesgos, denotando un adecuado seguimiento
DTAO: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t>
  </si>
  <si>
    <t>DTOR 26,66%
DTAN: 26,66%
DTCA: 13,33%
DTAM: 33,3%
DTAO: 26,66%
DTPA: 26.66%</t>
  </si>
  <si>
    <r>
      <rPr>
        <b/>
        <sz val="10"/>
        <rFont val="Arial Narrow"/>
        <family val="2"/>
      </rPr>
      <t>GPC:</t>
    </r>
    <r>
      <rPr>
        <sz val="10"/>
        <rFont val="Arial Narrow"/>
        <family val="2"/>
      </rPr>
      <t xml:space="preserve"> Se adelantaron socializaciones y apoyo a través de correo electrónico del manejo y administración del Sistema de Gestión Documental Electrónico, así mismo se realizó el proceso de acompañamiento del levantamiento de encuestas Documentales en el Nivel Central. y se adelantó la elaboración de procedimiento de eliminación de documentos y la actualización de formatos de Gestión Documental.
https://drive.google.com/drive/folders/1EOphZToAevYD-vgV3Uky6rLViWp5NUJC
Anexo 1. Soportes
</t>
    </r>
    <r>
      <rPr>
        <b/>
        <sz val="10"/>
        <rFont val="Arial Narrow"/>
        <family val="2"/>
      </rPr>
      <t>DTAN:</t>
    </r>
    <r>
      <rPr>
        <sz val="10"/>
        <rFont val="Arial Narrow"/>
        <family val="2"/>
      </rPr>
      <t xml:space="preserve"> Se realizó el envío del avance del plan de trabajo al grupo de procesos corporativos, se adjuntan Anexos: Correo electrónico plan de trabajo 2 trimestre de 2023 Plan de trabajo 2023 (avance 2 trimestre). Enlace al drive con las evindencias:
https://drive.google.com/drive/folders/1Fj9ytFHuzXEWEXtoVQCYRKlyaREop-Wu?usp=sharing
</t>
    </r>
    <r>
      <rPr>
        <b/>
        <sz val="10"/>
        <rFont val="Arial Narrow"/>
        <family val="2"/>
      </rPr>
      <t xml:space="preserve">DTOR: </t>
    </r>
    <r>
      <rPr>
        <sz val="10"/>
        <rFont val="Arial Narrow"/>
        <family val="2"/>
      </rPr>
      <t xml:space="preserve">Se realizó las respectivas actividades y acciones y se cargaron las evidencias.
https://drive.google.com/drive/folders/1KGPCMaEcpbo_2Sh1dEw-5CPdvzfKP4WF
</t>
    </r>
    <r>
      <rPr>
        <b/>
        <sz val="10"/>
        <rFont val="Arial Narrow"/>
        <family val="2"/>
      </rPr>
      <t>DTCA:</t>
    </r>
    <r>
      <rPr>
        <sz val="10"/>
        <rFont val="Arial Narrow"/>
        <family val="2"/>
      </rPr>
      <t xml:space="preserve"> Se realizaron jornadas de sensibilizaciones en las fechas 25-04-2023 y 20-06-2023, orientando al personal sobre la adecuada conservación, organización, uso y manejo de los documentos fisicos y archivos que se deriven del ejercicio de las funciones del áreas protegida, dando a conocer  las pautas para la organización de los documentos en sus unidades de conservación, ( carpetas y cajas) ordenación, clasificación, depuración foliación, y elabolación de rotulos de identificación, tambien se resalto la importancia de actulizar los inventarios documentales y realizando un ejercicio práctico para el diligenciamiento del formato de
inventario dcuemntal que debe realizar cada persona responsable de apoyar los procesos del área de esta manera evidenciar los registros de información con los que cuenta el áreas Protegida, uso y manejo del Sistema Documental Orfeo, adjunto evidencia, porcentaje de avances.
https://drive.google.com/drive/u/2/folders/1cz4BYDua5YwANY2yE2nYkd3ASo1Lo1gX
</t>
    </r>
    <r>
      <rPr>
        <b/>
        <sz val="10"/>
        <rFont val="Arial Narrow"/>
        <family val="2"/>
      </rPr>
      <t>DTAM:</t>
    </r>
    <r>
      <rPr>
        <sz val="10"/>
        <rFont val="Arial Narrow"/>
        <family val="2"/>
      </rPr>
      <t xml:space="preserve"> Para este periodo  se realizó capacitaciones en el tema de gestion documental- herramienta ORFEO a las AP y la DTAM. 
ANEXO: 2 Listas de asistencia/presentacion
https://drive.google.com/drive/u/0/folders/1oZ7Nd7nB9CqVE0Y0ldmAi87E9yFuFrfI
</t>
    </r>
    <r>
      <rPr>
        <b/>
        <sz val="10"/>
        <rFont val="Arial Narrow"/>
        <family val="2"/>
      </rPr>
      <t>DTAO:</t>
    </r>
    <r>
      <rPr>
        <sz val="10"/>
        <rFont val="Arial Narrow"/>
        <family val="2"/>
      </rPr>
      <t xml:space="preserve"> Se realizó sensibilización y Capacitación en el Sistema de Gestión Documental Orfeo y gestión documental en general.
Anexo 1. Lista Asistencia
Anexo 2. Presentación Capacitación gestión Documental
https://drive.google.com/drive/folders/1lmKv_YtEvh66bZi6X5P4NiGiFDGR3vGR?usp=drive_link</t>
    </r>
    <r>
      <rPr>
        <b/>
        <sz val="10"/>
        <rFont val="Arial Narrow"/>
        <family val="2"/>
      </rPr>
      <t xml:space="preserve">
DTPA: </t>
    </r>
    <r>
      <rPr>
        <sz val="10"/>
        <rFont val="Arial Narrow"/>
        <family val="2"/>
      </rPr>
      <t>20237500016563: Se realizó capacitación de gestión documental al personal de la territorial pacifico; organización de archivos, tablas de retención documental y sistema de gestión documental Orfeo. Evidencia:  Anexo 1_Listado de asistencia Capacitación Archivo - Utría.pdf, Anexo 2_Listado de asistencia Capacitación Archivo - Utría.pdf, Anexo 3_Listado de asistencia Capacitación Orfeo - DTPA.pdf
Link evidencias: https://drive.google.com/drive/folders/1pvoMBnOP_MM4zvwcSXQTlnpEyALSlAGv</t>
    </r>
  </si>
  <si>
    <r>
      <t>GPM:</t>
    </r>
    <r>
      <rPr>
        <sz val="10"/>
        <rFont val="Arial Narrow"/>
        <family val="2"/>
      </rPr>
      <t xml:space="preserve"> 33,33%</t>
    </r>
  </si>
  <si>
    <r>
      <rPr>
        <b/>
        <sz val="10"/>
        <rFont val="Arial Narrow"/>
        <family val="2"/>
      </rPr>
      <t>DTAN</t>
    </r>
    <r>
      <rPr>
        <sz val="10"/>
        <rFont val="Arial Narrow"/>
        <family val="2"/>
      </rPr>
      <t xml:space="preserve">: de acuerdo a las actividades del segundo cuatrimestre del 2023, se ha logrado avanzar en la validación del modelo de acuerdo a implementar el cual ha sido enviado a nivel central para su revisión y validación. Se anexan los correos electrónicos enviados, con los modelos de acuerdo y la respuesta recibida de la revisión efectuada, asi como la solicitud de algunos conceptos adicionales asociados: 1- Acuerdos con Reservas Naturales De La Sociedad Civil, 2- Sobre instrumentos para valorar vulnerabilidad de población Campesina  mecanismos de entrega de maquinaria a población campesina elementos técnicos y contenido de los acuerdos a suscribirse con comunidades campesinas que contemplan acciones relacionadas con economía campesina y alternativas de uso compatibles con los objetivos de conservación. Frente al modelo de acuerdo se solicitó la valoración en email enviado el 11-07-2023 y ha sido realizado la valoración y revisión por parte de nivel central en mail de respuesta del 29-07-2023.
Finalmente, cabe resaltar que no se ha enviado concepto favorable por medio de memorando a la SGM como lo indica el control, pero por medio de los correos electrónicos se ha venido adelantando el ejercicio de retroalimentación de validación de información de los acuerdos.
Evidencias: 1. VERSION ACUERDO Campesinos SSC revisado28072023.-  2. Correo de Parques Nacionales Naturales de Colombia - ENVIO DE VERSION PRELIMINAR De Modelo de Acuerdo de Conservación de SSC, para valoración y revision.-  3. Correo de Parques Nacionales Naturales de Colombia - CONCEPTO_ Acuerdos de Conservación con RNSC de personas Naturales.-   4. Correo de Parques Nacionales Naturales de Colombia - CONCEPTO_ Acuerdos como modelo para pactos SOCIOAMBIENTALES, con ORGANIZACIONES COMUNITARIAS de base Campesina.-     5. Correo de Parques Nacionales Naturales de Colombia - Concepto sobre los Criterios para determinar _población Campesina en Condición de Vulnerabilidad. 
https://drive.google.com/drive/u/0/folders/1AsJ2IYYlHcKGfyE_nKaDtRSM8SYUpuV4
</t>
    </r>
    <r>
      <rPr>
        <b/>
        <sz val="10"/>
        <rFont val="Arial Narrow"/>
        <family val="2"/>
      </rPr>
      <t>DTOR</t>
    </r>
    <r>
      <rPr>
        <sz val="10"/>
        <rFont val="Arial Narrow"/>
        <family val="2"/>
      </rPr>
      <t xml:space="preserve">: Durante el periodo del reporte se emitió por parte de la Subdirección de Gestión y Manejo el concepto técnico N° 20232000000276 para la suscripción de 28 acuerdos entre Parques Nacionales Naturales de Colombia, CORMACARENA y las familias campesinas de la vereda Agua Linda del Municipio de Lejanías- Meta en el PNN Sumapaz. (Anexo 30).
https://drive.google.com/drive/folders/17bzvciGDLmCezCtgu51yi9rTkMv7quFM?usp=sharing
</t>
    </r>
    <r>
      <rPr>
        <b/>
        <sz val="10"/>
        <rFont val="Arial Narrow"/>
        <family val="2"/>
      </rPr>
      <t>DTCA</t>
    </r>
    <r>
      <rPr>
        <sz val="10"/>
        <rFont val="Arial Narrow"/>
        <family val="2"/>
      </rPr>
      <t xml:space="preserve">: PPNN Paramillo: alcanzó la firma de 44 acuerdos de conservación con campesinos en el sector de Uré, en el marco del Proyecto Territorio Forestales Sostenibles - TEFOS, financiado por el Reino Unido cuyo objetivo es ayudar el Gobierno de Colombia a reducir la deforestación en zonas afectadas por el conflicto. Los acuerdos firmados tendrán una duración de 5 años y se podrán prorrogar si se cumplen las condiciones pactadas en el acuerdo. Se adjunta ANEXO 1_ Solitud de concepto técnico para firma de acuerdos con campesinos en el PNN Paramillo - Proyecto Reino Unido - UK y ANEXO 2_ coNcepto técnico emitido por la Subdirección de Gestión y Manejo de Áreas protegidas.
__SFF El Corchal: Se vienen adelantando los anexos técnicos, salidas gráficas, fichas FREP y ERRE de los 10 acuerdos que se gestionan con recursos del Gobierno Nacional, se espera que para el próximo trimestre se haya cumplido con dicha entrega.
https://drive.google.com/drive/folders/1WBkd8qzu-rmRENWdt-cnlfWSF5YoouGj?usp=drive_link
</t>
    </r>
    <r>
      <rPr>
        <b/>
        <sz val="10"/>
        <rFont val="Arial Narrow"/>
        <family val="2"/>
      </rPr>
      <t>DTPA</t>
    </r>
    <r>
      <rPr>
        <sz val="10"/>
        <rFont val="Arial Narrow"/>
        <family val="2"/>
      </rPr>
      <t xml:space="preserve">: En la planificación se pretende llevar a cabo la ruta de Acuerdos para la conservación, se han realizado 17 acercamientos comunitarios, de los cuales catorce (14) corresponden a reuniones de socialización del proceso y tres (3) a visitas de campo. El Acuerdo Colectivo de voluntades, celebrado entre la vereda Pueblo Nuevo parte alta y el Parque, se ha socializado con Nivel Central de manera que validen el ejercicio y se puedan reportar los avances de gestión, inversión y manejo de la zona. Evidencia: ANEXO_INFORME SEGUIMIENTO ACUERDOS.pdf
Link evidencia:https://drive.google.com/drive/u/1/folders/1TOr5Xd_CtlskKA_KHuAOf15VV3La5Gjo
</t>
    </r>
    <r>
      <rPr>
        <b/>
        <sz val="10"/>
        <rFont val="Arial Narrow"/>
        <family val="2"/>
      </rPr>
      <t>DTAO</t>
    </r>
    <r>
      <rPr>
        <sz val="10"/>
        <rFont val="Arial Narrow"/>
        <family val="2"/>
      </rPr>
      <t xml:space="preserve">: Durante el segundo cuatrimestre 2023 Si se han realizado (6) Acuerdos de Restauracion Ecologica Participativa por parte del AP SFF Galeras con familias Campesinas. Los Acuerdos REP contemplan acciones para Restaurar, Conservar e Incrementar la conectividad ecologica estructural en areas degradadas en el ecosistema del bosque altoandino y los valores objeto de conservación del area protegida. 
Evidencias: Acuerdo_Alirio Cabrera_sGal, Acuerdo_Carlos_Gómez_sGal, Acuerdo_Cesar Cuatindioy_sGal, Acuerdo_Gerardo_Solarte_sGal, Acuerdo_Miqueas_Cuatindioy_sGal, Acuerdo_Rosa_Gómez_sGal y Anexo. Acta de firma de auerdos de RE - 20_junio2023 
https://drive.google.com/drive/u/1/folders/1TOr5Xd_CtlskKA_KHuAOf15VV3La5Gjo
</t>
    </r>
    <r>
      <rPr>
        <b/>
        <sz val="10"/>
        <rFont val="Arial Narrow"/>
        <family val="2"/>
      </rPr>
      <t>DTAM</t>
    </r>
    <r>
      <rPr>
        <sz val="10"/>
        <rFont val="Arial Narrow"/>
        <family val="2"/>
      </rPr>
      <t xml:space="preserve">: Para este cuatrimestre no se adelantaron acciones en relación a la actividad de control </t>
    </r>
  </si>
  <si>
    <t xml:space="preserve">
DTAN: No se generan alertas por que se cumple las funciones y actividades programadas
DTOR: No se generan alertas ya que se esta ejecutando el control.
DTAM:  N.A.
DTPA: N.A.
DTCA: N.A.
DTAO: No se genera alerta, se cumple con el control.</t>
  </si>
  <si>
    <t xml:space="preserve">
DTAN: No se ha materializado el riesgo, se aplican los controles
DTOR: No se ha materializado el riesgo, se aplican los controles
DTAM: :No se ha materializado el riesgo.
DTPA: :No se ha materializado el riesgo, se aplican los controles
DTCA: N.A.
DTAO: :No se ha materializado el riesgo, se aplican los controles</t>
  </si>
  <si>
    <t>Para las AP PNN Munchique, PNN Farallones,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
https://drive.google.com/drive/folders/1IWm9bzMSVPGmj1nQNheOcFN9oIFLdakJ</t>
  </si>
  <si>
    <t xml:space="preserve">PNN Farallones de Cali: el AP realizó el segundo informes de PVC. Evidencia: Anexo_Correo de Parques Nacionales Naturales de Colombia - Fwd_ segundo trimestre de patrullajes -Farallones
PNN Gorgona: Se anexan los formatos de actividades de PVC, los cuales corresponden a los patrullajes ejecutados en segundo trimestre. En dichos formatos se diligenciaron presiones en los casos identificados. Evidencia: Anexo_Correo PNNC - Segundo reporte PAA indicador 18 - PVC - Gorgona
PNN Utría: El parque registra las presiones en los recorridos realizados y se plasma la información en los informes de PVC. Evidencia: Anexo_Correo de Parques Nacionales Naturales de Colombia - Fwd_ Recorridos PVC - UTRIA
PNN Katios: Para este segundo trimestre se reporta presiones antrópicas en los recorridos de PVC. Evidencias: Memorando Reporte de recorridos prevención, vigilancia y control
correspondiente corte desde el 28 de abril al 18 del mes de mayo. Memorando Reporte de recorridos prevención, vigilancia y control correspondiente al mes de julio.
PNN Munchique: Por situaciones de orden público en el AP no se han retomado los recorridos de PVC
PNN Sanquianga: el AP remitio segundo informe trimestral Evidencia: Anexo_Correo de PNNC - Segundo reporte PAA indicador 18 - PVC sanquianga
PNN Uramba: PNN Uramba: Se está trabajando en la capacitación para manejo de GPS, Smart y tener las embarcaciones para la operatividad. Se generaron los permisos de la embarcación de la Cantora, el 24 de agosto de 2023 entro al área para realizar los recorridos de vigilancias y se realizó todo el proceso para la compra de los motores de la Uramba. Evidencia: ANEXO_DOC. EMBARCACION CANTORA-UBM.pdf
SFF Malpelo: el AP realizó el segundo informe trimestral. Evidencia: Anexo_Correo de Parques Nacionales Naturales de Colombia - Fwd_ Recorridos Malpelo segundo trimestre de 2023 - Malpelo
</t>
  </si>
  <si>
    <r>
      <rPr>
        <b/>
        <sz val="11"/>
        <color theme="1"/>
        <rFont val="Arial Narrow"/>
        <family val="2"/>
      </rPr>
      <t>DTOR</t>
    </r>
    <r>
      <rPr>
        <sz val="11"/>
        <color theme="1"/>
        <rFont val="Arial Narrow"/>
        <family val="2"/>
      </rPr>
      <t xml:space="preserve">: 1) Auto No. 065 del 25 de mayo de 2023, " Por el cual se ordena el traslado para presentar alegatos de conclusión" Expediente DTOR-012-2017  del PNN Tinigua (Anexo1)
2) Auto No. 066 del 25 de mayo de 2023, " Por el cual se ordena el traslado para presentar alegatos de conclusión" Expediente Expediente DTOR-015-2017  del PNN Sierra de la Macarena  (Anexo2)
3) Auto No. 072 del 14 de junio de 2023, " Por el cual se ordena el archivo definitivo de la indagación preliminar" Expediente DTOR-010-2022  del PNN Cordillera los Picachos (Anexo3)
4) Resolución No. 073 del 20 de junio de 2023, " Por medio de la cual resuelve de fondo el proceso sancionatorio" Expediente DTOR-012-2016  del PNN Chingaza (Anexo4)
5) Auto No. 074 del 21 de junio de 2023, " Por el cual se formula cargo único en contra de la ANT" Expediente DTOR-045-2020  del PNN Tuparro (Anexo5)
</t>
    </r>
    <r>
      <rPr>
        <b/>
        <sz val="11"/>
        <color theme="1"/>
        <rFont val="Arial Narrow"/>
        <family val="2"/>
      </rPr>
      <t>DTAN</t>
    </r>
    <r>
      <rPr>
        <sz val="11"/>
        <color theme="1"/>
        <rFont val="Arial Narrow"/>
        <family val="2"/>
      </rPr>
      <t xml:space="preserve">: Para el segundo trimestre monitoreado, se adjunta los actos administrativos publicados en la Gaceta Oficial de PNNC” correspondiente a lo ejecutado entre mayo a agosto.
Evidencias: Anexo_Gaceta Ambiental 2023 DTPA - Mayo.pdf
Anexo_Gaceta Ambiental 2023 DTPA - Junio.pdf
Anexo_Gaceta Ambiental 2023 DTPA - Julio.pdf
Anexo_Gaceta Ambiental 2023 DTPA - Agosto.pdf
Link Evidencia: https://drive.google.com/drive/folders/14qeVPzgi5mRkLsBoL26YdjIE3JEMbHNy
</t>
    </r>
    <r>
      <rPr>
        <b/>
        <sz val="11"/>
        <color theme="1"/>
        <rFont val="Arial Narrow"/>
        <family val="2"/>
      </rPr>
      <t>DTAM</t>
    </r>
    <r>
      <rPr>
        <sz val="11"/>
        <color theme="1"/>
        <rFont val="Arial Narrow"/>
        <family val="2"/>
      </rPr>
      <t xml:space="preserve">: Se profirieron informes técnicos iniciales para proceso sancionatorio, se practicaron notificaciones por aviso, se entregó copia de expediente para que el presunto infractor ejerciera el derecho a la defensa.
Se anexa Matriz del sistema de gestión documental orfeo con los oficios y memorandos  generados en el marco del  proceso sancionatorio
Evidencia: Anexo 6 matriz transacciones orfeo II cuatrimestre 2023
</t>
    </r>
    <r>
      <rPr>
        <b/>
        <sz val="11"/>
        <color theme="1"/>
        <rFont val="Arial Narrow"/>
        <family val="2"/>
      </rPr>
      <t>DTAO</t>
    </r>
    <r>
      <rPr>
        <sz val="11"/>
        <color theme="1"/>
        <rFont val="Arial Narrow"/>
        <family val="2"/>
      </rPr>
      <t xml:space="preserve">: Se descarga y se anexa reporte de Tracciones de orfeo del Abogado de proceso sancionatorios JOSE LUIS BULA MADERA en la cual se ven reflejadas las actuaciones realizadas en los procesos sancionatorios de la DTAO
</t>
    </r>
    <r>
      <rPr>
        <b/>
        <sz val="11"/>
        <rFont val="Arial Narrow"/>
        <family val="2"/>
      </rPr>
      <t>evidencia</t>
    </r>
    <r>
      <rPr>
        <sz val="11"/>
        <color theme="1"/>
        <rFont val="Arial Narrow"/>
        <family val="2"/>
      </rPr>
      <t xml:space="preserve">: Reporte orfeos 
</t>
    </r>
    <r>
      <rPr>
        <b/>
        <sz val="11"/>
        <color theme="1"/>
        <rFont val="Arial Narrow"/>
        <family val="2"/>
      </rPr>
      <t>DTPA</t>
    </r>
    <r>
      <rPr>
        <sz val="11"/>
        <color theme="1"/>
        <rFont val="Arial Narrow"/>
        <family val="2"/>
      </rPr>
      <t xml:space="preserve">: :Para el segundo trimestre monitoreado, se adjunta los actos administrativos publicados en la Gaceta Oficial de PNNC” correspondiente a lo ejecutado entre mayo a agosto.
Evidencias: Anexo_Gaceta Ambiental 2023 DTPA - Mayo.pdf
Anexo_Gaceta Ambiental 2023 DTPA - Junio.pdf
Anexo_Gaceta Ambiental 2023 DTPA - Julio.pdf
Anexo_Gaceta Ambiental 2023 DTPA - Agosto.pdf
Link Evidencia: https://drive.google.com/drive/folders/14qeVPzgi5mRkLsBoL26YdjIE3JEMbHNy
</t>
    </r>
    <r>
      <rPr>
        <b/>
        <sz val="11"/>
        <color theme="1"/>
        <rFont val="Arial Narrow"/>
        <family val="2"/>
      </rPr>
      <t>DTCA</t>
    </r>
    <r>
      <rPr>
        <sz val="11"/>
        <color theme="1"/>
        <rFont val="Arial Narrow"/>
        <family val="2"/>
      </rPr>
      <t>: Se adjunta reporte de orfeo del líder del  equipo de apoyo jurídico de la DTCA donde se evidencia el impulso de los procesos sancionatorios durante los periodos de Mayo a Julio de  2023. Evidencia: REPORTE DE ORFEO DEL LIDER DE EQUIPO JURÍDICO SANCIONATORIOS</t>
    </r>
  </si>
  <si>
    <r>
      <rPr>
        <b/>
        <sz val="11"/>
        <rFont val="Arial Narrow"/>
        <family val="2"/>
      </rPr>
      <t xml:space="preserve">GTIC: </t>
    </r>
    <r>
      <rPr>
        <sz val="11"/>
        <rFont val="Arial Narrow"/>
        <family val="2"/>
      </rPr>
      <t xml:space="preserve">Implemento un esquema de respaldo sobre la información alojada en la entidad de las aplicaciones web en la nube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t>
    </r>
    <r>
      <rPr>
        <b/>
        <sz val="11"/>
        <rFont val="Arial Narrow"/>
        <family val="2"/>
      </rPr>
      <t xml:space="preserve">Ver Anexo: </t>
    </r>
    <r>
      <rPr>
        <sz val="11"/>
        <rFont val="Arial Narrow"/>
        <family val="2"/>
      </rPr>
      <t>Screen Shot 2023-08-01 at 8.15.17 PM; Screen Shot 2023-08-01 at 8.15.32 PM; Screen Shot 2023-08-01 at 8.15.54 PMScreen Shot 2023-08-01 at 8.16.11 PM; Screen Shot 2023-08-01 at 8.16.11 PM</t>
    </r>
  </si>
  <si>
    <r>
      <rPr>
        <b/>
        <sz val="11"/>
        <rFont val="Arial Narrow"/>
        <family val="2"/>
      </rPr>
      <t xml:space="preserve">GTIC: </t>
    </r>
    <r>
      <rPr>
        <sz val="11"/>
        <rFont val="Arial Narrow"/>
        <family val="2"/>
      </rPr>
      <t>66%</t>
    </r>
  </si>
  <si>
    <r>
      <rPr>
        <b/>
        <sz val="11"/>
        <color theme="1"/>
        <rFont val="Arial Narrow"/>
        <family val="2"/>
      </rPr>
      <t xml:space="preserve">
DTCA: </t>
    </r>
    <r>
      <rPr>
        <sz val="11"/>
        <color theme="1"/>
        <rFont val="Arial Narrow"/>
        <family val="2"/>
      </rPr>
      <t>Durante el segundo cuatrimestre (el período de vacaciones del señor Julián Monsalvo inició en el mes de abril pero concluyó el día 5 de mayo, por lo que se incluyó dentro del segundo cuatrimestre), se han realizado una solicitud de vacaciones, novedad que se realizo (Ajuste del Perfil) en SIIF 20236590000053 11-04-2023 profesional de presupuesto. Se adjuntan 11 evidencias: 120236590000053_00001/120236590000053_00002/120236590000053_00003/120236590000053_00004/120236590000053_00005/120236590000053_00006/120236590000053_00007/120236590000053_00008/120236590000053_00009/120236590000053_00010/Captura de pantalla 2023-08-25 102647</t>
    </r>
    <r>
      <rPr>
        <b/>
        <sz val="11"/>
        <color theme="1"/>
        <rFont val="Arial Narrow"/>
        <family val="2"/>
      </rPr>
      <t xml:space="preserve">
DTPA: </t>
    </r>
    <r>
      <rPr>
        <sz val="11"/>
        <color theme="1"/>
        <rFont val="Arial Narrow"/>
        <family val="2"/>
      </rPr>
      <t xml:space="preserve">Para el segundo cuatrimestre monitoreado, se realizarón las siguientes novedades las cuales fueron solicitadas para Activación perfil SIIF, Modificación perfil e Inactivar perfil SIIF.
Evidencias: ANEXO 07 - Apoyo SIFF - Julio 2023.pdf, ANEXO 07- ACTIVACION PERFILES SIIF - Junio 2023.pdf
Link Evidencia: https://drive.google.com/drive/folders/1PBihycv1HY8ikyCpLp2voUKmvh_2OiN1
</t>
    </r>
    <r>
      <rPr>
        <b/>
        <sz val="11"/>
        <color theme="1"/>
        <rFont val="Arial Narrow"/>
        <family val="2"/>
      </rPr>
      <t xml:space="preserve">DTAN: </t>
    </r>
    <r>
      <rPr>
        <sz val="11"/>
        <color theme="1"/>
        <rFont val="Arial Narrow"/>
        <family val="2"/>
      </rPr>
      <t xml:space="preserve">Para el segundo cuatriemstre de 2023, no se presentaron novedades tales como Licencias, vacaciones y/o permiso. Para este periodo no se presentan evidencias. Evidencia reposa en el link:https://drive.google.com/drive/folders/1yRf7c8zY81uGwje5Q9y4vUOJbUyEAzhu
</t>
    </r>
    <r>
      <rPr>
        <b/>
        <sz val="11"/>
        <color theme="1"/>
        <rFont val="Arial Narrow"/>
        <family val="2"/>
      </rPr>
      <t xml:space="preserve">DTOR: </t>
    </r>
    <r>
      <rPr>
        <sz val="11"/>
        <color theme="1"/>
        <rFont val="Arial Narrow"/>
        <family val="2"/>
      </rPr>
      <t xml:space="preserve">Se presento 1 novedad de creacion de perfil de consulta en el portal bancario para la contadora de la territorial
Anexo1_Nuevoperfilbancario_LeidyVelasquez Evidencia reposa en el link: https://drive.google.com/drive/folders/1eR153hGN29vcjyyzSqQBqVixcggXT3HU
</t>
    </r>
    <r>
      <rPr>
        <b/>
        <sz val="11"/>
        <color theme="1"/>
        <rFont val="Arial Narrow"/>
        <family val="2"/>
      </rPr>
      <t xml:space="preserve">DTAO: </t>
    </r>
    <r>
      <rPr>
        <sz val="11"/>
        <color theme="1"/>
        <rFont val="Arial Narrow"/>
        <family val="2"/>
      </rPr>
      <t xml:space="preserve">La DT  presento la  novedad  de vacaciones de la usuaria Susana Moreno en el portal bancario y su usuario de SIIF Nación
Evidencias: Carpeta Control 1 con archivos: "1 Solicitud SIIF y Portal Bancario Susana Moreno.pdf, grfn_fo_26_formato-novedades-portal-bancario_v1-2.pdf, grfn-fo-28-solicitud-creacion-y-o-modificacion-usuarios-siif-v-1-ajustado-encabezado (2) (1).pdf"
</t>
    </r>
    <r>
      <rPr>
        <b/>
        <sz val="11"/>
        <color theme="1"/>
        <rFont val="Arial Narrow"/>
        <family val="2"/>
      </rPr>
      <t xml:space="preserve">DTAM: </t>
    </r>
    <r>
      <rPr>
        <sz val="11"/>
        <color theme="1"/>
        <rFont val="Arial Narrow"/>
        <family val="2"/>
      </rPr>
      <t xml:space="preserve"> Mediante orfeo se ha dejado evidencia de las novedades reportadas tanto en el portal bancario como en el SIIF Nación (generadas por licencias, vacaciones, permisos, cambio de funciones y nuevas vinculaciones)
Se adjunta formato de Cambio de perfil.
Anexo 1 Formato solicitud de cambio perfil
Anexo 1.1  SOLICITUD CAMBIO PERFIL APROBADOR BANCO DE BOGOTA
Anexo 2 SOLICITUD CAMBIO PERFIL APROBADOR BANCO DE BOGOTA
Eidencia reposa en link: https://drive.google.com/drive/u/0/folders/1byrwouFmmFwGXy-Awo9bPKf-4oEukvm_</t>
    </r>
  </si>
  <si>
    <r>
      <rPr>
        <b/>
        <sz val="11"/>
        <rFont val="Arial Narrow"/>
        <family val="2"/>
      </rPr>
      <t>GGF</t>
    </r>
    <r>
      <rPr>
        <sz val="11"/>
        <rFont val="Arial Narrow"/>
        <family val="2"/>
      </rPr>
      <t xml:space="preserve">:Desde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t>
    </r>
    <r>
      <rPr>
        <b/>
        <sz val="11"/>
        <rFont val="Arial Narrow"/>
        <family val="2"/>
      </rPr>
      <t>DTCA</t>
    </r>
    <r>
      <rPr>
        <sz val="11"/>
        <rFont val="Arial Narrow"/>
        <family val="2"/>
      </rPr>
      <t xml:space="preserve">: Se adjunta el soporte documental del segundo cuatrimtesrtre, de los Pagos masivo del Banco de Bogota.
https://drive.google.com/drive/u/0/folders/1Wwy_JzDkD2-AFNFKk_v8KfJDwLC9E2Kd
</t>
    </r>
    <r>
      <rPr>
        <b/>
        <sz val="11"/>
        <rFont val="Arial Narrow"/>
        <family val="2"/>
      </rPr>
      <t>DTPA</t>
    </r>
    <r>
      <rPr>
        <sz val="11"/>
        <rFont val="Arial Narrow"/>
        <family val="2"/>
      </rPr>
      <t xml:space="preserve">: Se verifica en el reporte de pagos masivos Colombia emitidios por el Portal Empresarial Bancario, la Gestion de Pagos realizados en el trimestre (Abril, mayo, junio). Evidencia: Anexo_Reporte de pagos masivos.pdf
</t>
    </r>
    <r>
      <rPr>
        <b/>
        <sz val="11"/>
        <rFont val="Arial Narrow"/>
        <family val="2"/>
      </rPr>
      <t>DTAN</t>
    </r>
    <r>
      <rPr>
        <sz val="11"/>
        <rFont val="Arial Narrow"/>
        <family val="2"/>
      </rPr>
      <t xml:space="preserve">: Se siguie el procedimento de boletin caja - bancos. En donde el perfil preparador (pagador) realiza la primera parte del pago en el portal bancario y el perfirl aprobador (coordinador) realiza la respectiva revision y aprobacion del pago se adjunta reporte bancario mensual de la seccion de PAGOS MASIVOS de abril ( no reportado  en cuatriemstre anterior) asi mismo el de los meses mayo, junio y julio.  ANEXOS: 1. PAGOS MASIVOS ABRIL 2023.- 2. PAGOS MASIVOS MAYO 2023.-  3. PAGOS MASIVOS JUNIO 2023.-  4. PAGOS MASIVOS JULIO 2023
</t>
    </r>
    <r>
      <rPr>
        <b/>
        <sz val="11"/>
        <rFont val="Arial Narrow"/>
        <family val="2"/>
      </rPr>
      <t>DTOR</t>
    </r>
    <r>
      <rPr>
        <sz val="11"/>
        <rFont val="Arial Narrow"/>
        <family val="2"/>
      </rPr>
      <t xml:space="preserve">: Pago de servicios públicos, inmediatamente envía un correo a la coordinadora del grupo interno de trabajo notificando la fecha en la que se hará efectivo el ingreso del dinero para que  la coordinadora ingrese al portal bancario en la fecha estimada y realice el pago por medio de pse; en cuanto a las ordenes de pago no presupuestales, correspondiente al pago de planillas de seguridad social e impuestos, se verifico toda la información previa, con los formularios de impuestos municipales y planillas de seguridad social. posterior a la verificación de los formularios de impuestos se realizo el ingreso al banco y se elaboro las plantillas de pago por cada municipio,  inmediatamente se envía un correo a la coordinadora del grupo interno de trabajo notificando la fecha en la que se hará efectivo el ingreso del dinero para que  la coordinadora ingrese al portal bancario en la fecha estimada y realice la aprobación de la plantilla y el pago se pueda hacer efectivo. Anexo1_repopagmasiv_Abril_Julio.pdf
</t>
    </r>
    <r>
      <rPr>
        <b/>
        <sz val="11"/>
        <rFont val="Arial Narrow"/>
        <family val="2"/>
      </rPr>
      <t xml:space="preserve">DTAO: </t>
    </r>
    <r>
      <rPr>
        <sz val="11"/>
        <rFont val="Arial Narrow"/>
        <family val="2"/>
      </rPr>
      <t xml:space="preserve">La DT el pagador realiza la verificación Al momento de realizarse un pago con traspaso a pagaduría (presupuestal o no presupuestal) por lo cual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Evidencias: Reporte de Detalles de Pagos Colombia 01 MAYO AL 31 DE JULIO DE 2023 Y Reporte de Detalles de Pagos Masivos Colombia 01 MAYO AL 31 JULIO 2023
Evidencias: Reporte de Pagos masivos Colombia a 31 de julio de 2023
</t>
    </r>
    <r>
      <rPr>
        <b/>
        <sz val="11"/>
        <rFont val="Arial Narrow"/>
        <family val="2"/>
      </rPr>
      <t>DTAM</t>
    </r>
    <r>
      <rPr>
        <sz val="11"/>
        <rFont val="Arial Narrow"/>
        <family val="2"/>
      </rPr>
      <t>: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Anexo 1 Reporte de Detalles de pagos Colombia 01 Mayo al 31 de Julio 2023
(https://drive.google.com/drive/folders/1FPgohBV-uozZ3WZStqZX68CVhB6WS-sT?usp=drive_link)</t>
    </r>
  </si>
  <si>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y administrativas  de la territorial Andes Nororientales.
Alta rotación de personal  contratistas que afecta la continuidad de los procesos.</t>
  </si>
  <si>
    <t>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t>
  </si>
  <si>
    <t xml:space="preserve">Se cuentan con plataformas y sistemas de información para el seguimiento de las actividades misionales en la Entidad como:  SULA, SICOSMART, AEMAPPS, entre otros.    </t>
  </si>
  <si>
    <t>Desconocimiento en la utilización de los equipos técnológicos en las áreas protegidas
Dificultad de acceso a herramientas técnologicas por la deficiente conectividad a internet en las Areas Protegidas.</t>
  </si>
  <si>
    <t>Se cuenta con un proceso de planeación estructurado como eje articulador de las actividades y funciones que se desarrolladas en PNN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</si>
  <si>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Múltiples herramientas de control administrativo, el control estrategico  y seguimiento en general, que limitan la gestion en las D.T. y en las A.P.
Carencia de un sitema de información, que permita hacer el seguimiento y reporte de la informacion para que se compile y asegure la informacion institucional. </t>
  </si>
  <si>
    <t>Programa  de  informacion financiera  que permiten tener la seguridad de la informacion  y cuentan con las respectivas licencias de PNNC.
Recursos de cooperación nacional e internacional para apoyar el manejo de las Áreas Protegidas y Dirección Territorial. 
Se cuenta con instalaciones e infraestructura propias que permiten la operacion administrativa.</t>
  </si>
  <si>
    <t>Limitados recursos para dar cumplimiento a las necesidades de ejecucion de los proyectos  y las actividades de las  territorial.                            
No esta  relacionada directamente el area de planeacion con la informacion financiera que permita el seguimiento y control de los planes y proyectos en la territorial.</t>
  </si>
  <si>
    <t>Incertidumbre en la asignación presupuestal de la entidad debido a las prioridades del Gobierno
Variable situación económica internacional  frente al tema de la cooperación.
Recesion economica que afecta directamente los ingresos del estado limitando y afectando el crecimiento de las areas protegidas de PNN.</t>
  </si>
  <si>
    <t xml:space="preserve"> Adecuado relacionamiento político con instancias de los tres niveles (Nacional, Regional, Local).
Independencia politica en la adminsitración y gestion territorial</t>
  </si>
  <si>
    <t>Planes de desarrollo del gobierno que puedan afectar las metas de la entidad.
Existencia de diferentes autoridades ambientales.</t>
  </si>
  <si>
    <t xml:space="preserve">Se ajustó el contexto de la Dirección Territorial Andes Nororientales </t>
  </si>
  <si>
    <t>Se ajustaron las causas inmediatas y la causa raiz, al igual que se incluyo el responsable del control número 1, conforme la guía del DAF, versión 6.
Se eliminó el control 2 ( correctivo) dado que no disminuia el impacto en caso de materialización.
Se ajusto el nombre del responsable de la acción 1 del plan de tratamiento.</t>
  </si>
  <si>
    <t>Se ajustaron las causas inmediatas y la causa raiz, al igual que se incluyo el responsable de los controles número 1 y 2, conforme la guía del DAF, versión 6.
Se eliminó el control 3 ( correctivo) dado que no disminuia el impacto en caso de materialización.
Se ajustaron los nombres de los responsables de las acciones 1 y 2 del plan de tratamiento.</t>
  </si>
  <si>
    <t>Se ajustaron las causas inmediatas y la causa raiz, al igual que se incluyó el responsable y su frecuencia de ejecución del control número 1, conforme la guía del DAF, versión 6.</t>
  </si>
  <si>
    <t>Debilidad en la capacidad operativa y articulacion con los actores sociales e institucionales estrategicos, regionales y nacionales, para asumir compromisos vinculados con el SINAP. 
Desconocimiento de la Entidad en las responsabilidades y actividades a ejecutar en el tema de coordinación SINAP generando una pérdida en la credibilidad y confianza de las instancias del SINAP</t>
  </si>
  <si>
    <t>Desconocimiento de la Entidad en las responsabilidades y actividades a ejecutar en el tema de coordinación SINAP.
Debido una débil implementación de acciones de acompañamiento y/o orientación, para el ejericio de coordinación del SINAP en los subsistema Regionales de AP, conforme a los lineamientos del CONPES 4050.</t>
  </si>
  <si>
    <t>1. Posibilidad de recibir y aceptar información incompleta o erronea remitida por parte de las fuentes.
Pérdida de la credibilidad y confianza frente a la informacion de las áreas protegias inscritas en el RUNAP y toma de decisiones erróneas por las partes interesadas.</t>
  </si>
  <si>
    <t>2. Debilidad por parte de las fuentes inscritas, en el conocimiento requerido para la entrega de información.
3. Posibles falencias por parte de la Entidad en la validación de la información remitida por parte de las fuentes.
Debido a la generación de información estadística incompleta o errónea de las áreas protegidas inscritas en el RUNAP.</t>
  </si>
  <si>
    <t>Los Funcionarios de GGIS, semestralmente verifica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En caso de desviación en relación al tiempo de la entrega se reitera la necesidad del envío del informe de gestión en los tiempos establecidos.</t>
  </si>
  <si>
    <r>
      <t>Los dos profesionales asignados a validaciones de la información en RUNAP son: 1. Administrador temático, verifica que la información alfanumérica incorporada en el RUNAP este acorde a lo soportado en los actos administrativos y 2. Administrador geográfico quien verifica que la información cartográfica cumpla con los criterios del RUNAP; ellos realizan validaciones de acuerdo a la demanda, la cuál inicia a partir de la inscripción de un área protegida; en caso de presentar desviaciones (errores o inconsistencias) de carácter alfanumérico o errores</t>
    </r>
    <r>
      <rPr>
        <strike/>
        <sz val="10"/>
        <rFont val="Arial Narrow"/>
        <family val="2"/>
      </rPr>
      <t xml:space="preserve"> son</t>
    </r>
    <r>
      <rPr>
        <sz val="10"/>
        <rFont val="Arial Narrow"/>
        <family val="2"/>
      </rPr>
      <t xml:space="preserve"> sobre la información cartográfica, estos se regresan a la autoridad ambiental competente para que realice las verificaciones y ajustes de la información.
Una vez la información cumple con las dos validaciones en  el RUNAP aparecerá como área protegida validada. (evidencia: Base de datos con columna que indica las fecha de validación)</t>
    </r>
  </si>
  <si>
    <t>La coordinación del grupo de gestión e integración del SINAP verifica que todas las autoridades ambientales reciban socializaciones y sensibilización en el aplicativo RUNAP de forma programada (anualmente) y/o a demanda, para fortalecer el cargue o actualización de la información en el RUNAP e indiciar los medios de solicitud de apoyos posteriores que brinda la Entidad. Para los casos que se identifique la falta de una autoridad ambiental se realizará la reprogramación de la actividad o invitación a una mesa de trabajo para socializar. Evidencia: el listado de asistencia y/o acta y/o presentación.</t>
  </si>
  <si>
    <t>Profesionales designados como administradores temático y geográfico del Grupo de Gestión e Integración del SINAP - Nivel central</t>
  </si>
  <si>
    <t>Profesionales asignados a temáticas SINAP del Grupo de Gestión e Integración del SINAP - Nivel central
Profesionales asignados a temáticas SINAP en las Direcciones Territoriales (DTAN - DTPA - DTCA - DTAO-DTOR-DTAM)</t>
  </si>
  <si>
    <r>
      <t>1. El profesional del SGI del proceso Coordinación del SINAP</t>
    </r>
    <r>
      <rPr>
        <strike/>
        <sz val="11"/>
        <rFont val="Arial Narrow"/>
        <family val="2"/>
      </rPr>
      <t xml:space="preserve"> se</t>
    </r>
    <r>
      <rPr>
        <sz val="11"/>
        <rFont val="Arial Narrow"/>
        <family val="2"/>
      </rPr>
      <t xml:space="preserve"> realiza cuatrimestralmente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En caso de desviaciones (que la persona no tenga conocimiento) se socializará los lineamientos del tema y se realizará nuevamente la encuesta.</t>
    </r>
  </si>
  <si>
    <t xml:space="preserve">El equipo de la línea temática de participación y gobernanza de la SGM-GPM validará ( mayo-noviembre) los compromisos en los planes de trabajo por cada DT en la matriz de seguimiento cuantitativo y cualitativo,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</si>
  <si>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El equipo de acuerdos de las DT, validaran según remisión de cada AP los elementos técnicos y contenido de los acuerdos a suscribirse con comunidades campesinas que contemplan acciones relacionadas con economía campesina y alternativas de uso compatibles con los objetivos de conservación, emitiendo concepto por medio de memorando a la SGM. En caso de presentarse observaciones, se reunirán los tres niveles de gestión en mesa técnica para hacer la respectiva retroalimentación.</t>
  </si>
  <si>
    <t>El equipo de la línea temática de acuerdos campesinos de la SGM-GPM verificará el concepto emitido por la DT en relación con los acuerdos a suscribirse con comunidades campesinas que contemplan acciones relacionadas con economía campesina y alternativas de uso compatibles con los objetivos de conservación, emitiendo concepto técnico en caso de concordancia.  En caso de presentarse observaciones, se reunirán los tres niveles de gestión en mesa técnica para hacer la respectiva retroalimentación.</t>
  </si>
  <si>
    <t>El equipo de la línea temática de monitoreo e investigación de la SGM-GPM validará ( según la entrega) los indicadores de monitoreo e investigación de cada AP y DT en matrices, verificando que las actividades y el flujo de información se están realizando de acuerdo con lo planeado. De acuerdo a los resultados se convocaran sesiones de trabajo de apoyo y/o retroalimentación que permitan fortalecer la ejecución del monitoreo e investigación en las APs.
Nota: La evidencia son matriz por cada indicador.</t>
  </si>
  <si>
    <t>1. El profesional de monitoreo responsable de avales de investigación en la SGM-GPM verificará a las área protegidas (según los tiempos pactados con cada una) el estado de los compromisos de avales (resultados y datos derivados de cada investigación), mediante la matriz de seguimiento de avales de investigación con el objetivo que la información este disponible para los tres niveles de gestión cuando sea requerido. En caso de incumplimiento y/o retrasos de los compromisos, se deberá informar a la SGM-GPM por medio de un memorando y/o en su defecto correo electrónico. Posteriormente la SGM-GPM, realizará seguimiento al estado del incumplimiento.
Evidencia. Matriz de seguimiento de avales de investigación.</t>
  </si>
  <si>
    <t xml:space="preserve">Se ajustaron los controles 1, 2, 3 en relación al responsable de ejecutar los controles. 
Eliminación del control 4.
Se ajustaron las acciones 1 y 2 en relación al responsable de ejecutar las actividades. </t>
  </si>
  <si>
    <t>Se ajustó el control 1 en relación al responsable de ejecutar la acción.
Se eliminó el control 2.
Se ajustaron las acciones 1 y 2 en relación al responsable de ejecutar las actividades.</t>
  </si>
  <si>
    <t>Se ajustaron las causas imediatas y causa raíz.
Se ajustaron los controles 1 y 2 incluyendo el nombre del responsable y dejando clara la evidencia y se elimina el control 3 dado que no minimiza el impacto del riesgos en caso de materialización, conforme la Guía del DAFP.
Se ajustó el reposable de la acción 1 del plan de tratamiento del riesgo.</t>
  </si>
  <si>
    <t>Se ajustaron las causas imediatas y causa raíz.
Se ajustaron los controles 1 y 2 incluyendo el nombre del responsable y dejando clara la evidencia (control 2) y se elimina el control 3 dado que no minimiza el impacto del riesgos en caso de materialización, conforme la Guía del DAFP.
Se ajustó el reposable de las acciones 1 y 2 del plan de tratamiento del riesgo.</t>
  </si>
  <si>
    <t>Se ajustaron las causas imediatas y causa raíz.
Se ajustaron los controles 1 y 2 incluyendo el nombre del responsable y se elimina el control 3 dado que no minimiza el impacto del riesgos en caso de materialización, conforme la Guía del DAFP.
Se ajustó el reposable de la acción 1 del plan de tratamiento del riesgo.</t>
  </si>
  <si>
    <t>Se ajustaron las causas imediatas y causa raíz.
Se ajustaron los controles. Control 1 se incuye el nombre del responsable, el tiempo verbal de redacción y se incluye el objetivo del control. Control 2 se incuye el nombre del responsable, el tiempo verbal de redacción y se incluye la evidencia del control. Control 3 se incuye el nombre del responsable y se incluye el objetivo del control y se elimina el control 4 dado que no minimiza el impacto del riesgos en caso de materialización, conforme la Guía del DAFP.
Se ajustó el reposable de las acciones 1, 2 y 3 del plan de tratamiento del riesgo.</t>
  </si>
  <si>
    <t>Se ajustó el Control 1 se incluye el nombre del responsable, el tiempo verbal de redacción, se aclara la frecuencia y se incluye el objetivo del control  conforme la Guía del DAFP.
Se ajustó el reposable de la acción 1 del plan de tratamiento del riesgo.</t>
  </si>
  <si>
    <t>Se ajustó el Control 1 se incluye el nombre del responsable, el tiempo verbal de redacción y se aclara la frecuencia conforme la Guía del DAFP.
Se ajustó el reposable de la acción 1 del plan de tratamiento del riesgo.</t>
  </si>
  <si>
    <t>Se ajustó el Control 1 se incluye el nombre del responsable, el tiempo verbal de redacción y se aclara la evidencia conforme la Guía del DAFP.
Se ajustó el Control 2 se incluye el nombre del responsable, el tiempo verbal de redacción y se incluye una nota aclaratoria para la evidencia, conforme la Guía del DAFP.
Se ajustó el reposable de la acción 1 del plan de tratamiento del riesgo.</t>
  </si>
  <si>
    <t>1. Desconocimiento u omisión del procedimiento o documentos del proceso.
2. Contratación de personal  sin la competencia adecuada y/o contratación con duplicidad de funciones para las necesidades de cooperación.
3. devolución para revisiones adicionales o no aprobados, pérdida de recursos y pérdida de beneficios derivados del proyecto</t>
  </si>
  <si>
    <t>por reprocesos de devolución para revisiones adicionales o no aprobados, pérdida de recursos y pérdida de beneficios derivados del proyecto
 debido a los proyectos de cooperación puedan no cumplir con algunos de los puntos de control establecidos en el procedimiento.</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</si>
  <si>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dejando como evidencia las comunicaciones del tema, en caso de presentarse de informará a las dependencias correspondientes.</t>
  </si>
  <si>
    <t xml:space="preserve">Los profesionales designados a temas de Cooperación Nacional e Internacional de la Oficina Asesora de Planeación </t>
  </si>
  <si>
    <t xml:space="preserve">1. Falta de apropiación de los componentes del modelo integrado de planeación y gestión 
2. Falta de seguimiento a la implementación del modelo integrado de planeación y gestión por parte de los responsables.
3. sanciones por incumplimiento normativo y detrimento de la imagen de la Enitad ante sus partes interesadas </t>
  </si>
  <si>
    <t xml:space="preserve">Por incumplimiento normativo y detrimento de la imagen de la Enitad ante sus partes interesadas.
debido a Desarticulación intrainstitucional  para el cumplimento del Modelo Integrado de Planeación y Gestión </t>
  </si>
  <si>
    <t xml:space="preserve">Los profesionales de la OAP designados para los diferentes temas del MIPG, verifican de forma frencuente según los reportes la documentación de algunas acciones tales como riesgos, documentación, reporte de salidas No conformes, cumplimiento de los compromisos pactados en la Revisión por la Dirección, entre otros que aportan en la implementación del MIPG en las diferentes dimensiones, dejando como evidencias actas o asistencias, o cominicaciones, con el objetivo que los procesos ejecuten actividades de mejora de forma continúa, buscando que la información sea clara, concisa, completa y conforme los lineamientos del SGI. En caso de desviaciones se informa al proceso para el ajuste, respuesta y remisión de la información. </t>
  </si>
  <si>
    <t>El o los profesional(es) asignado(s) de la Oficina Asesora de Planeación para temas del MIPG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</si>
  <si>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Los profesionales desigandos a temas del MIPG Oficina Asesora de Planeación</t>
  </si>
  <si>
    <t>Los profesionales desigandos a temas del presupuesto Oficina Asesora de Planeación</t>
  </si>
  <si>
    <t>Los profesionales de la Oficina Asesora de Planeación asingados al tema de proyectos de inversión verifican mensualmente la información remitida por los líderes de producto en el formato de seguimiento de proyectos de inversión con el objetivo de revisar la coherencia de la información entregada; en caso de existir inconsistencias (desviaciones) se solicitarán los ajustes o justificaciones correspondientes. Quedando como evidencia correos electrónicos.</t>
  </si>
  <si>
    <t>El profesional asigando al tema de la Oficina Asesora de Planeación asingados al tema de proyectos de inversión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</si>
  <si>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1. No se cuenta con las herramientas técnicas, para la consolidación de la información.
2. Falta de recursos o herramintas tecnologica para la consolidación de la información.
3. Debil estandarización de los lineamientos para el conocimiento de todo el personal competente para la entrega de la información.
4. negación de los trámites presupuestales en los proyectos de inversión, datos errados en los seguimientos, reprocesos e incongruencia de la información,</t>
  </si>
  <si>
    <t>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</si>
  <si>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1. Información inadecuada o no disponible para la toma de decisiones 
2. Lineamientos o metodologías débiles o inexistentes para la formulación y/o seguimiento de los planes.
3. Personal no capacitado para la formulación y seguimiento adecuado de los planes en la Entidad. 
4.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t>
  </si>
  <si>
    <t xml:space="preserve">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</si>
  <si>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 xml:space="preserve">Los profesionales en temas de planeación estratégica de la Oficina Asesora de Planeación verifican que la información del Balance de los seguimientos trimestrales del PAA- PEI, llegue a los líderes de procesos en el nivel central, de forma trimestral, quedando como evidencias las comunicaciones de remisión (ORFEO) con el objetivo de divulgar a la primera linea de defensa el estado de sus metas y determinar las necesidades de alertas y en caso de no remitir, inmediatamente se generá el comunicado mediante ORFEO. </t>
  </si>
  <si>
    <t>Los profesionales en temas de planeación estratégica de la Oficina Asesora de Planeación verifican el cumplimiento a los lineamientos en relación al reporte en temas como las fechas, cargue y seguimiento del año en curso a los tres niveles de gestión, con el próposito de obtener un reporte oportuno que nos permita llegar al producto final (seguimiento al PAA institucional), quedando como evidencias las comunicaciones en el tema y en caso de desviación o falla en el reporte se generará la comunicación correspondiente.</t>
  </si>
  <si>
    <t>Los profesionales responsables en temas de planeación estratégica en la Oficina Asesora de Planeación, realizan evaluación del PEI y del PAA conforme su ejecución en respuesta a los objetivos estratégicos y ejes estratégicos y lo presentan el PEI (anualmente) y PAA (trimestralmente) al Comité de Gestión y Desempeño, con el objetivo de difundir el estado de las metas y determinar las acciones preventivas requeridas, quedando reportado en el acta correspondiente o presentación empleada, en caso de desviaciones se generarán las alertas correspondientes al proceso que aplique.</t>
  </si>
  <si>
    <t>Los profesionales desigandos a temas del planeacion estratégica Oficina Asesora de Planeación</t>
  </si>
  <si>
    <t>1. Los profesionales designados a temas de Cooperación Nacional e Internacional de la Oficina Asesora de Planeación validan que las dependencias reciban acompañamientos y/o comunicaciones de orientación cada vez que lo requieras las dependencias, para el cumplimiento del procedimiento de cooperación Nacional No Oficial e internacional mediante reuniones y/o, comunicaciones y/o asesorías, en caso de presentarsen formulación o propuesta no alineada se genera una comunicación indicando que no da a lugar. Dejando como evidencias Listados de asistencia o actas o memorandos o correos electrónicos.</t>
  </si>
  <si>
    <t>1. El profesional del SGI desde la Oficina Asesora de Planeación realiza cuatrimestralmente seguimiento al conocimiento y apropiación sobre los lineamientos estandarizados y documentados por la Entidad relacionados con conflicto de intereses al personal del proceso Cooperación Nacional No Oficial e Internacional con el objetivo de ser implementado y ejecutado el tema según la necesidad u ocurrencia del tema; Mediante una encuesta de conocimiento. En caso de desviaciones (que la persona no tenga conocimiento) se socializarán los lineamientos del tema y se realizará nuevamente la encuesta.</t>
  </si>
  <si>
    <t>El profesional del SGI de la Oficina Asesora de Planeación</t>
  </si>
  <si>
    <t>Los profesionales designados para el tema de PAA en la Oficina Asesora de Planeación</t>
  </si>
  <si>
    <t>1. Los profesionales responsables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Quedando como evidencia el comunicado de modificación y el ajuste en el PAA vigente. En caso de presentarsé desviaciones en la información remitida se generan las alertas correspondientes al proceso.</t>
  </si>
  <si>
    <r>
      <t xml:space="preserve">2. Los profesionales responsables del tema de planeación estratégica en la </t>
    </r>
    <r>
      <rPr>
        <strike/>
        <sz val="11"/>
        <rFont val="Arial Narrow"/>
        <family val="2"/>
      </rPr>
      <t xml:space="preserve">La </t>
    </r>
    <r>
      <rPr>
        <sz val="11"/>
        <rFont val="Arial Narrow"/>
        <family val="2"/>
      </rPr>
      <t>OAP verifica</t>
    </r>
    <r>
      <rPr>
        <strike/>
        <sz val="11"/>
        <rFont val="Arial Narrow"/>
        <family val="2"/>
      </rPr>
      <t>r</t>
    </r>
    <r>
      <rPr>
        <sz val="11"/>
        <rFont val="Arial Narrow"/>
        <family val="2"/>
      </rPr>
      <t xml:space="preserve"> el estado del seguimiento del (PAA - PEI) y los compromisos establecidos, </t>
    </r>
    <r>
      <rPr>
        <strike/>
        <sz val="11"/>
        <rFont val="Arial Narrow"/>
        <family val="2"/>
      </rPr>
      <t xml:space="preserve">para </t>
    </r>
    <r>
      <rPr>
        <sz val="11"/>
        <rFont val="Arial Narrow"/>
        <family val="2"/>
      </rPr>
      <t>y los presenta</t>
    </r>
    <r>
      <rPr>
        <strike/>
        <sz val="11"/>
        <rFont val="Arial Narrow"/>
        <family val="2"/>
      </rPr>
      <t>r</t>
    </r>
    <r>
      <rPr>
        <sz val="11"/>
        <rFont val="Arial Narrow"/>
        <family val="2"/>
      </rPr>
      <t xml:space="preserve">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
</t>
    </r>
    <r>
      <rPr>
        <b/>
        <sz val="11"/>
        <rFont val="Arial Narrow"/>
        <family val="2"/>
      </rPr>
      <t>Nota</t>
    </r>
    <r>
      <rPr>
        <sz val="11"/>
        <rFont val="Arial Narrow"/>
        <family val="2"/>
      </rPr>
      <t>. Dadas las fechas y los tiempos para revisión y firma de las actas del CIGD, en caso de no estar oficial en el momento de monitoreo del mapa de riesgos, se presentarán las evidencias existentes, como agenda o presentación o correo electrónico de citación.</t>
    </r>
  </si>
  <si>
    <t>1. El profesional del SGI desde la Oficina Asesora de Planeación realiza cuatrimestralmente seguimiento al conocimiento y apropiación sobre los lineamientos estandarizados y documentados por la Entidad relacionados con conflicto de intereses al personal del proceso Direccionamiento Estratégico con el objetivo de ser implementado y ejecutado el tema según la necesidad u ocurrencia del tema; Mediante una encuesta de conocimiento. En caso de desviaciones (que la persona no tenga conocimiento) se socializará los lineamientos del tema y se realizará nuevamente la encuesta.</t>
  </si>
  <si>
    <t>Los funcionarios y contratistas asignados a temas de cooperación nacional no oficial e internacional relizan seguimiento de ejecución de los puntos de control del procedimiento formulación, gestión y seguimiento a los proyectos gestionados y negociados de cooperación Nacional No Oficial e Internacional, que corresponden a la Jefetura OAP y/o delegados, en cada uno de los proyectos de cooperación asignados e identificados, con el objetivo de dar cumplimiento a los lineamientos del tema, dejando como evidencias las diferentes comunicaciones sobre los proyectos, en caso de desviación se devolvera a la actividad anterior con el objetivo de subsanar las falencias.</t>
  </si>
  <si>
    <t xml:space="preserve">
1. Usabilidad y accesibilidad de la información
2. Ejecución de herramientas o mecanismos para evitar la fuga del conocimiento.
3.  Toma de decisiones  inadecuada o sanciones</t>
  </si>
  <si>
    <t>1. Falta de mecanismos para la recopilación y almacenamiento de la información.
2. Falta de capacitación para los servidores públicos en el manejo y entrega de la información y documentación.
3. Falta de recursos para la asignación de correos institucionales a todos los funcionarios y contratistas
4. Perdida del conocimiento de la información explicita y tacita de la Entidad</t>
  </si>
  <si>
    <t xml:space="preserve">Posibilidad de afectación económica y reputacional por la toma de decisiones  inadecuada o sanciones debido a perdida del conocimiento de la información explicita y tacita de la Entidad </t>
  </si>
  <si>
    <t>Los ingenieros GTIC, conforme la solicitud realizada a traves del aplicativo de mesa de ayuda  por parte del supervisor o jefe inmediato, en cumplimiento del Procedimiento gestión de usuarios Código: GTSI_PR_05, verifica mediante el peso generado en el backup de los correos y DRIVE asigandos a los contratistas o funcionario, de la cuenta institucional en el momento de finalización del contrato o desvinculación, con el fin de salvalguardar la información producida en el desarrollo de las gestiones realizadas. Quedando como evidencia: Formato de devolución de bienes y servicios tecnológicos código GTSI_FO_04 . En caso de desviación (fallas en el proceso de Backup por ejemplo caida en google), se vuelve a generar la actividad.</t>
  </si>
  <si>
    <t xml:space="preserve">El profesional del Grupo de Tecnologías de la Información – GTIC (responsable infraestructura)  realiza seguimiento a la variación en la capacidad de almacenamiento en la unidades asignadas a las dependencias en las cuales los funcionarios conforme la periocidad establecida por el jefe inmediato, ejecutan el respaldo de la información de sus actividades en la carpeta designada para tal fin, con el objetivo de salvaguardar la información y evitar la perdida, en cumplimiento del instructivo copias de seguridad código GTSI_IN_03, quedando como evidencia: Informe de Bakcup generado por GTIC. En caso de desviación es decir en caso que se llegue al limite de la capacidad de almacenamiento se gestiona ampliación de la capacidad y/o depuración a la dependencia correspondiente-
</t>
  </si>
  <si>
    <t>El supervisor(es) de GGCI, mensualmente verifican que los contratistas en el desarrollo de sus contratos consolidan y reportar las evidencias de las actividades realizadas, en DRIVES y/o herramienta asignada por la entidad y lineamientos normativos adicionales, con el objetivo de conservar y preservar la información construida y generada para evitar la perdida de la misma. Quedando evidencia una matriz de seguimiento. En caso de desviación (que el contratista no subio las evidencias), no se da trámite a la cuenta de cobro.</t>
  </si>
  <si>
    <t>1. Generar acciones para identificar necesidades de la entidad en relación al levantamiento de la información relevante de la entidad.</t>
  </si>
  <si>
    <t>Listados de asistencia, comunicaciones o correos u ORFEOS.</t>
  </si>
  <si>
    <t>El Grupo Gestión del Conocimiento y la Innovación - GGCI a través del Responsable asignado para liderar el sistema de información institucional</t>
  </si>
  <si>
    <t>1. Discrepancia de la estructuración de la información.
2. Mala imagen institucional, impactos negativos sobre el cumplimiento de objetivos sectoriales, generación decisiones erroneas de la entidad y/o sanciones o afectaciones legales.
3. Debilidad en la acsecibilidad interna y externa de la información de las aplicaciones para terceros.</t>
  </si>
  <si>
    <t>1. Debilidades en la infraestructura y hardware requerida para el desarrollo de la actividad.
2. Indisponibilidad o poca integridad de la información geográfica para las partes interesadas (usuarios internos y externos)</t>
  </si>
  <si>
    <t>2. Generar acciones para la divulgación y acceso a la información por parte de grupos de interes externos</t>
  </si>
  <si>
    <t>3. Acceso de la base de datos para leer la base actual y los servicios.</t>
  </si>
  <si>
    <t>Actas o listas de asistencia o correos electrónicos.</t>
  </si>
  <si>
    <t xml:space="preserve">Informe de acciones </t>
  </si>
  <si>
    <t xml:space="preserve">Grupo de Tecnologías de Información y Las Comunicaciones a través del administrador de información   </t>
  </si>
  <si>
    <t>El Grupo Gestión del Conocimiento y la Innovación - GGCI a través del coordinador</t>
  </si>
  <si>
    <t>1. Analizar las necesidades tecnológicas para la gestión de información espacial de la entidad.</t>
  </si>
  <si>
    <t xml:space="preserve">El Grupo Gestión del Conocimiento y la Innovación - GGCI a través del Responsable asignado para liderar el sistema de información institucional  
</t>
  </si>
  <si>
    <r>
      <t xml:space="preserve">1. La persona asignada para calidad en el proceso de Gestión del Conocimiento e Innovación (NC), tres veces al año, realizará seguimiento al conocimiento y apropiación sobre los lineamientos estandarizados y documentados por la Entidad relacionados con conflicto de intereses, mediante una encuesta de conocimiento tabulada (formulario), con el objetivo de reforzar que se implemente y ejecute el tema en el desarrollo de las actividades del procesos, según la necesidad u ocurrencia del mismo. En caso de desviaciones (que la persona no tenga conocimiento) se socializarán los lineamientos del tema y se realizará nuevamente la encuesta en espacios diferentes a la periodicidad establecida.
</t>
    </r>
    <r>
      <rPr>
        <b/>
        <sz val="11"/>
        <rFont val="Arial Narrow"/>
        <family val="2"/>
      </rPr>
      <t>Nota</t>
    </r>
    <r>
      <rPr>
        <sz val="11"/>
        <rFont val="Arial Narrow"/>
        <family val="2"/>
      </rPr>
      <t>. El control para la vigencia 2023 solo se ejecutará dos veces para el año.</t>
    </r>
  </si>
  <si>
    <t>Se ajustaron los factrores en los procesos, legal, tecnológicos, estratégicos</t>
  </si>
  <si>
    <t>Se ajustó la redacción del riesgo, control y su respectiva evaluación en cumplimiento a la guia del DAFP y la observación del GCI.</t>
  </si>
  <si>
    <t>Se ajustó la causa raiz, causa inmediata, redacción del riesgo, se crearon 3 nuevos controles , se eliminó el control correctivo debido a que el mismo no disminuia el impacto en caso de materialización y se ajustó el control 1 con su respectiva calificación, en la acción 1 se ajustó la actividad, evidencia y responsable.</t>
  </si>
  <si>
    <t>Se ajustó la causa raiz, causa inmediata, se eliminó el control 3 correctivo debido a que el mismo no disminuia el impacto en caso de materialización, se ajustó la redacción de las 3 acciones en relación a actividad, evidencia y responsable y se ajusto la fecha de inicio de la segunda acción.</t>
  </si>
  <si>
    <t xml:space="preserve">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
Falta identificar nuevas herramientas para convertir el conocimiento tácito en explicito, para que sea versatil y al alcance de todos. (ej: audiovisual).
Falta de recursos para la asignación de correos institucionales a todos los funcionarios y contratistas
Perdida del conocimiento de la información explicita y tacita de la Entidad </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</si>
  <si>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
Baja participación de todos los niveles de gestión para plasmar en la planeación institucional para la gestión del conocimiento y la innovación, debido a que es acogido recientemente por la Entidad, para generar estructura, recursos y demás que se requieran para su ejecución en los tres niveles de gestión. 
Acogimiento reciente de la Entidad para la gestión del conocimiento y la innovación, para generar estructura, recursos y demás que se requieren para su ejecución en los tres niveles de gestión. 
Adopción de arquitectura empresarial para la planeación institucional (se realiza análisis institucional, objetivos institucionales y que se requiere adquirir). No está implementado en la Entidad. 
Indisponibilidad o poca integridad de la información geográfica para las partes interesadas (usuarios internos y externos)</t>
  </si>
  <si>
    <t>Modificaciones en la normatividad asociada, que genere cambios drásticos en la aplicación del proceso.
Toma de decisiones  inadecuada o sanciones
Mala imagen institucional, impactos negativos sobre el cumplimiento de objetivos sectoriales, generación decisiones erroneas de la entidad y/o sanciones o afectaciones legales</t>
  </si>
  <si>
    <t>Debilidad en la conectividad por parte los prestadores de servicio de internet.
Debidlidad en la acsecibilidad interna y externa de la información de las aplicaciones para terceros</t>
  </si>
  <si>
    <t xml:space="preserve">1. Baja apropiación en la aplicación de la estrategia de comunicaciones en los tres niveles.
2. Baja apropiación en la adherencia de los canales de comunicación.
3. Desinformación de la gestión de la entidad que pueda afectar la imagen de la misma, debilitando el trabajo técnico de la gestión de la entidad </t>
  </si>
  <si>
    <t xml:space="preserve">1. Desinformación de la gestión de la entidad que pueda afectar la imagen de la misma, debilitando el trabajo técnico de la gestión de la entidad
2. Debido al incumplimiento en la implementación de los mecanismos de comunicación establecidos. </t>
  </si>
  <si>
    <t>Los responsables de la comunicación interna y externa del proceso Gestión de comunicaciones  realizan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es decir la implementación de la estrategia se generar una acción de mejora.</t>
  </si>
  <si>
    <r>
      <t xml:space="preserve">Los responsables de los mecanismos de comunicación (comunicaciones oficiales externas, eventos de Dirección General) en el nivel central a demanda realizan la verificación de los insumos entregados por la dependencia solicitante, validando que la misma este completa para  llevar a cabo el requerimiento solicitado, en caso de no cumplir se informará al solicitante. Quedando como evidencia los comunicados con los solicitantes. 
</t>
    </r>
    <r>
      <rPr>
        <b/>
        <sz val="10"/>
        <rFont val="Arial Narrow"/>
        <family val="2"/>
      </rPr>
      <t>Nota</t>
    </r>
    <r>
      <rPr>
        <sz val="10"/>
        <rFont val="Arial Narrow"/>
        <family val="2"/>
      </rPr>
      <t>: Se remitirá solo una muestra de los comunicados.</t>
    </r>
  </si>
  <si>
    <t>Equipo de Trabajo del Grupo de Comunicaciones y Educación Ambiental GCEA</t>
  </si>
  <si>
    <t>Se ajustaron las causas inmediatas y la causa raíz. 
Se incluyeron los responsables para el control No.1 y No.2, y se eliminó el control 3, teniendo en cuenta que no disminuye el impacto en caso de materialización.
Se ajustó el responsable de la acción No.1 y No.2</t>
  </si>
  <si>
    <t xml:space="preserve">Se incluyó el responsable para el control No.1, se ajusto el tiempo del control a presente.
En acción No.1 y No.2 se incluyeron los responsables de ejecutar la acción. </t>
  </si>
  <si>
    <t xml:space="preserve">Se incluyó el responsable para el control No.1, se ajusto el tiempo del control a presente.
En acción No.1 se incluyeron los responsables de ejecutar la acción. </t>
  </si>
  <si>
    <r>
      <t>1. La Coordinación del Grupo de Comunicaciones y Educación Ambiental o quien él asigne, realiza</t>
    </r>
    <r>
      <rPr>
        <strike/>
        <sz val="11"/>
        <rFont val="Arial Narrow"/>
        <family val="2"/>
      </rPr>
      <t>rá</t>
    </r>
    <r>
      <rPr>
        <sz val="11"/>
        <rFont val="Arial Narrow"/>
        <family val="2"/>
      </rPr>
      <t xml:space="preserve"> mensualmente seguimiento al Plan de Trabajo que se genere, para el cumplimiento de la Ley 1712 de 2014 y su normatividad complementaria, verificando únicamente el cumplimiento de temas de estructuración en el enlace de transparencia y acceso a la información pública de la página web de Parques Nacionales Naturales de Colombia, quedando como evidencia actas o ayudas de memoria de los seguimientos y los compromisos, en caso de desviación se priorizaran las acciones que no se han cumplido. 
</t>
    </r>
    <r>
      <rPr>
        <b/>
        <sz val="11"/>
        <rFont val="Arial Narrow"/>
        <family val="2"/>
      </rPr>
      <t xml:space="preserve">Nota: </t>
    </r>
    <r>
      <rPr>
        <sz val="11"/>
        <rFont val="Arial Narrow"/>
        <family val="2"/>
      </rPr>
      <t>El seguimiento iniciará en el mes de abril cuando se cuente con la contratación del Web Master</t>
    </r>
  </si>
  <si>
    <t>1. La Líder del SGI del proceso de Gestión de Comunicaciones realiza trimestralmente el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En caso de desviaciones (que la persona no tenga conocimiento) se socializa los lineamientos del tema y se realiza nuevamente la encuesta.</t>
  </si>
  <si>
    <t>Líder del SGI del Grupo de Comunicaciones y Educación Ambiental GCEA</t>
  </si>
  <si>
    <r>
      <t xml:space="preserve">1.	Solicita las certificaciones de las unidades de decisión frente a la actualización de contenidos en la página web e Intranet.
</t>
    </r>
    <r>
      <rPr>
        <b/>
        <sz val="10"/>
        <rFont val="Arial Narrow"/>
        <family val="2"/>
      </rPr>
      <t>Nota</t>
    </r>
    <r>
      <rPr>
        <sz val="10"/>
        <rFont val="Arial Narrow"/>
        <family val="2"/>
      </rPr>
      <t>: la meta corresponde a los 3 cuatrimestres que se reportaran.</t>
    </r>
  </si>
  <si>
    <t>2. Socializar a la Entidad la importancia de la actualización de los contenidos y/o las responsabilidades de la divulgación de la información en cumplimiento de la Ley 1712 de 2014, durante piezas comunicacionales.</t>
  </si>
  <si>
    <t>1. Socializar del procedimiento de conflicto de intereses al Grupo de Comunicaciones  y remite por correo electrónico recordatorios cuatrimestrales, sobre su cumplimiento.
Nota. La meta corresponde a una socialización y 3 recordatorios.</t>
  </si>
  <si>
    <t>Se ajustó el control y acción 1 en relación al responsable de ejecutar.</t>
  </si>
  <si>
    <t>Se ajustó la acción 1 en relación al responsable de ejecutar.</t>
  </si>
  <si>
    <t>Equipo de la línea temática de participación y gobernanza -GPM</t>
  </si>
  <si>
    <t>Profesionales DTs de acuerdos campesinos</t>
  </si>
  <si>
    <t>Profesional monitoreo e investigación del Grupo Planeación y Manejo</t>
  </si>
  <si>
    <t>Profesionales de monitoreo e investigación en las Direcciones Territoriales
DTAO;
DTAN;
DTCA;
DTPA;
DTOR;
DTAM</t>
  </si>
  <si>
    <t xml:space="preserve">Profesional encargado de avales de investigación del Grupo de Planeación y Manejo </t>
  </si>
  <si>
    <t>Profesional de calidad del Grupo Planeación y Manejo</t>
  </si>
  <si>
    <t>Debilidad en la evaluación y seguimiento de las actividades requeridas, para el diseño y/o ajuste y/o implementación de mecanismos financieros en PNNC.
Debilidades en la planeación de metas para el diseño y/o ajuste de los mecanismos financieros necesarios.
Ampliación de la brecha financiera e incumplimiento de los objetivos institucionales debido a insostenibilidad financiera en la gestión e implementación de los mecanismos financieros</t>
  </si>
  <si>
    <t xml:space="preserve">
Incumplimiento de los objetivos institucionales.
debido a insostenibilidad financiera en la gestión e implementación de los mecanismos financieros definidos e identificados por el proceso en las áreas a las que aplique, para generar recursos propios para PNNC.</t>
  </si>
  <si>
    <t>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t>
  </si>
  <si>
    <t xml:space="preserve">Los profesionales asignados al proceso de Sostenibilidad Financiera realizan seguimiento a los mecanismos financieros diseñados y en implementación, con el fin reducción de la brecha financiera e incumplimiento de los objetivos institucionales, de acuerdo a los tiempos establecidos del respectivo mecanismo, quedando como evidencia el documento del seguimiento efectuado y las recomendaciones recomendadas, en caso de aplicar; en caso de desviación se realizará el ajuste o se darán recomendaciones al proceso para el cumplimiento.
</t>
  </si>
  <si>
    <t>El profesional asignado al tema de necesidades en los mecanismos económicos y/o financieros dentro de la Subdirección de Sostenibilidad y Negocios Ambientales, semestralmente verifica los requerimientos que posee la entidad identificando las necesidades para trabajar en el desarrollo de mecanismos económicos y/o financieros, así como alianzas estratégicas, con el fin de aportar a la reducción de la brecha financiera, quedando como evidencia un documento técnico de las necesidades. En caso de incluir una nueva necesidad que no estaba detectada (desviación), se incluirá el o los ajustes necesarios con el objetivo de dar cumplimiento a las metas establecidas por la Entidad.</t>
  </si>
  <si>
    <t>Profesional de SSNA asignado al tema de necesidades en mecanismos económicos y/o financieros</t>
  </si>
  <si>
    <t xml:space="preserve">1. Los profesionales asignados al proceso de Sostenibilidad Financiera y Negocios Ambientales realizan seguimiento según la frecuencia pacta en cada alianza, a la ejecución según la necesidad del proceso, verificando los recursos aportados y/o cumplimiento de las obligaciones versus lo indicado por los informes y/o los compromisos adquiridos; para conocer las entregas, el destino de los recursos físicos y/o cumplimiento de lo pactado con la alianza. Quedando como evidencia el acta de seguimiento;  en caso de evidenciar diferencias entre lo pactado inicialmente y lo entregado o ejecutado, se procede a solicitar ajuste a los actores involucrados en el proceso, con el fin de que se subsane las diferencias encontradas y sea remitidas nuevamente al equipo de SSNA que realiza el seguimiento. </t>
  </si>
  <si>
    <t xml:space="preserve">Profesional/supervisor asingado a cada alianza en la Subdirección de sostenibilidad y negocios ambientales </t>
  </si>
  <si>
    <t>Líder del proceso</t>
  </si>
  <si>
    <t>1. El profesional asignado para temas del SGI al proceso de Sosteniblidad Financiera y Negocios Ambientales (NC),  tres veces al año, realiza seguimiento al conocimiento y apropiación sobre los lineamientos estandarizados y documentados por la Entidad relacionados con conflicto de intereses, con el objetivo de fortalecer e implementar y ejecución del tema, según la necesidad u ocurrencia del mismo en el desarrollo de las actividades del procesos; mediante una encuesta de conocimiento y tabulación de la misma (formulario), En caso de desviaciones (que la persona no tenga conocimiento) se socializarán los lineamientos del tema y se realizará nuevamente la encuesta en espacios diferentes a la periodicidad establecida.</t>
  </si>
  <si>
    <t>Se ajustó la redacción en relación al responsable y la frecuencia de ejecución del control 1.
Se ajustó el responsable de la acción 1, del tratamiento de riesgos.</t>
  </si>
  <si>
    <t>Se ajustó la redacción en relación al responsable del control 1.</t>
  </si>
  <si>
    <t>Se ajustaron las causas inmediata, causa raíz y redacción del riesgo, conforme la Guía del DAFP.
Se incluyó el responsable para los controles 1 y 2 y se eliminó el control correctivo porque este no esta directamente controlando el impacto en caso de materialización del riesgo.
Se ajustó el responsable de la acción 1, del tratamiento de riesgos.</t>
  </si>
  <si>
    <t xml:space="preserve">Se ajusta redacción de la acción 2 y el responsable </t>
  </si>
  <si>
    <t>La jefe de la Oficina de Control Disciplinario hace la asignación de metas mensuales para cada uno de los abogados con el objetivo de priorizar los procesos próximos al vencimiento de su etapa procesal para que sean evaluado, quedando documentado a través de correos electrónicos. En caso de no cumplir con la meta se solicitará reportar el proyecto que corresponda.</t>
  </si>
  <si>
    <t xml:space="preserve">Se ajusta redacción del control 2, de acuerdo a las recomendaciones del Grupo de Control Interno </t>
  </si>
  <si>
    <t xml:space="preserve">2. Creación y remisión de la pieza de socialización sobre conflicto de intereses </t>
  </si>
  <si>
    <t xml:space="preserve">Se inlcuyen las nuevas causas identificadas en el riesgo de corrupción 229 em contexto interno (tecnología) </t>
  </si>
  <si>
    <t xml:space="preserve">Falta de robustez e interoperabilidad para soportar y administrar de manera óptima la información de la Entidad.
Vulnerabilidad de la información, debido al trabajo en casa derivado de la emergencia sanitaria donde la entidad no puede ejercer el control suficiente frente a la seguridad de la información.
Insuficiencia de equipos de radiocomunicaciones en las áreas protegidas.
Falta de un esquema de gestión y/o monitorieo para la realización de los backups.
Falta de herramienta que facilite la construcción de los bakups de forma automatica onpremise. 
No se cuenta con la totalidad de backups de la información de onpremise en nube. 
Posiibilidad con el compromiso de la información. 
Malas prácticas o fallta de actualizaciones sobre el código que permite el funcionamiento de la aplicación. 
</t>
  </si>
  <si>
    <t xml:space="preserve">El profesional del Grupo de Tecnologías de la Información – GTIC (responsable de infraestructura en nube) implementa un esquema de respaldo y valida aleatoriamente mediante el restablecimiento del backup del mismo conforme los lineamientos establecidos en el GTSI_IN_08 Copias de seguridad para los sistemas de información de la entidad en el esquema onpremise y nube con el objetivo de verificar la efectividad de la consistencia generando como evidencia informe de Bakcup para copias onpremise y los pantallazos de backups en nube, en caso de desviación (no existe consistencia en la información ) verificar las copias de respaldo anteriores hasta lograr una consistente y en caso de no identificarla realizar una sobre la informaicón actual. </t>
  </si>
  <si>
    <t xml:space="preserve">El Técnico Administrativo (responsable asignado mesa de ayuda) verifica la efectividad de desactivar en el directorio activo a un usuario conforme la solicitud recibida por parte del Grupo de Talento Humano y/o Supervisor con el objetivo de evitar el acceso a los servicios tecnólogicos de la Entidad, quedando como evidencia la trazabilidad en la mesa de ayuda. En caso de desviación es decir (no recibir novedades por las dependencias y/o supervisor) se generaran alertas por parte del Grupo TIC. </t>
  </si>
  <si>
    <r>
      <t xml:space="preserve">El profesional del Grupo de Tecnologías de la Información – GTIC (responsable de seguridad de la información) monitorea semestralmente mediante herramientas especializadas la postura de seguridad de los sistemas de infiormación nube y ompremise, con el objetivo de definir el nivel de riesgo, quedando como evidencia el reporte que genera la herramienta. En caso de desviación (de no lograr realizar la ejecución del momitoreo) se debe realizar la alerta al Cordinador del Grupo de Tecnologias de la Información y las Comunicaciones. 
</t>
    </r>
    <r>
      <rPr>
        <b/>
        <sz val="10"/>
        <rFont val="Arial Narrow"/>
        <family val="2"/>
      </rPr>
      <t xml:space="preserve">Nota: </t>
    </r>
    <r>
      <rPr>
        <sz val="10"/>
        <rFont val="Arial Narrow"/>
        <family val="2"/>
      </rPr>
      <t>Monitoreo se realizara en los meses de Junio y Noviembre por lo cual su reporte será en el II y III Cuatrimestre</t>
    </r>
    <r>
      <rPr>
        <b/>
        <sz val="10"/>
        <rFont val="Arial Narrow"/>
        <family val="2"/>
      </rPr>
      <t xml:space="preserve">. </t>
    </r>
  </si>
  <si>
    <t xml:space="preserve">El profesional del Grupo de Tecnologías de la Información – GTIC </t>
  </si>
  <si>
    <t>Se actualizan de forma completa los controles 1, 2 y 3 y se realiza la calificación de los atributos, se elimina el control existente 4. 
Se ajusta el responsable de la acción 1.</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</si>
  <si>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
5. paralisis en los procesos e incumplimiento de la entrega de servicios a los grupos de valor</t>
  </si>
  <si>
    <t>1. Falla lógica en los Sistemas de información (Software o Hardware).
2. No contar concontratos de soporte y mantenimiento vigentes. 
3. Debido a indisponibilidad o perdida de continuidad de los servicios informáticos críticos de la entidad.</t>
  </si>
  <si>
    <t xml:space="preserve">El profesional del Grupo de Tecnologías de la Información – GTIC (responsable de infraestructura) realiza monitoreos diariamente mediante herramientas a la seguridad perimetral  con el objetivo de contar con la disponibilidad y salubridad de un esquema de alta disponibilidad en la nube para los sistemas de información,  los resultados de los monitoreos  quedan documentados en  los reportes mensuales de seguridad de la Entidad. En caso de desviación se realizan las actividades necesarias para mitigar las alertas presentadas en el monitoreo y se documenta lo ejecutado. </t>
  </si>
  <si>
    <t>El profesional del Grupo de Tecnologías de la Información – GTIC (responsable de infraestructura) activa el plan de contigecia en centro alterno (nube / datacenter alterno) dejando como evidencia el informe de activación del plan con el objetivo de dismunir el impacto de la información que se encuentra en nube.</t>
  </si>
  <si>
    <t xml:space="preserve">El profesional del Grupo de Tecnologías de la Información – GTIC (responsable de radiocomunicaciones) verifica el correcto funcionamiento del sistemas de radiocomunicaciones conforme a la solciitudes recibidas por las áreas protegidas con el objetivo de garantizar el correcto funcionaiento de las redes de comunicaciones de la entidad, dejando como evidencia  actas y/o, simulaciones y/o, diagnostico y/o documentos. En caso de desviación (es decir que en e momento de verificar el equipo no es el adecuado) se solicita su remisión para configurarlo.  </t>
  </si>
  <si>
    <t>El profesional del Grupo de Tecnologías de la Información – GTIC (responsable de infraestructura en nube)</t>
  </si>
  <si>
    <t>Se ajustan las causas inmediatas y la causa raiz.
Se actualizan los controles 1, 3 y 4  en relación a los atributos, acción, evidencia y responsable, se elimina el control existente 2. Generando cambio en la numeración de los controles.
Se ajusta la acción 1 en actividad, evidencia y responsable.</t>
  </si>
  <si>
    <t>1. Actualizar documento DRP, generar los lineamientos de continuidad del negocio, solicitar un espacio en el CGID para su aprobación y hacer la proyección en el PAA.</t>
  </si>
  <si>
    <t xml:space="preserve">1 Documento DRP actualizado
2. Lineamientos en la continuidad del negocio
3. Correo soporte solicitando espacio en el CGID
4. Costeo de Plan de Continuidad 
</t>
  </si>
  <si>
    <t>1. Suplantación de identidad.
 2. Omisión del uso correcto de los sistemas de infiormación
3. investigaciones disciplinarias, daños, publicación de información incorrecta, manipulación y acciones ilicitas que se origina</t>
  </si>
  <si>
    <t>1. Debilidad en los lineamientos sobre el uso y la privacidad de la información de la entidad. 
2. debido al uso indebido de la información digital de la entidad .</t>
  </si>
  <si>
    <t>El profesional del Grupo de Tecnologías de la Información – GTIC (responsable infraestructura) realiza seguimiento a la variación en la capacidad de almacenamiento en la unidades asignadas a las dependencias en las cuales los funcionarios conforme la periocidad establecida por el jefe inmediato, ejecutan el respaldo de la información de sus actividades en la carpeta designada para tal fin, con el objetivo de salvaguardar la información y evitar la perdida, en cumplimiento del instructivo copias de seguridad código GTSI_IN_03, quedando como evidencia: Informe de Bakcup generado. En caso de desviación (es decir en caso que se llegue al limite de la capcidad de almacenamiento) se gestiona ampliación de la capacidad y/o depuración a la dependencia correspondiente.</t>
  </si>
  <si>
    <t xml:space="preserve">El profesional del Grupo de Tecnologías de la Información – GTIC (responsable infraestructura y sistemas de información) realiza el seguimiento  mensualmente sobre la trazabilidad de las acciones ejecutadas en los sistemas de información mediante  la herramienta de correlación de eventos, con el objetivo de identificar acciones de uso indebidio de la información digital de la entidad, quedando como evidencia el reporte generado por la herramienta de correlación de eventos. En caso de desviación (es decir presencia de alertas criticas 5 a 10) se genera reporte via correo electrónico al Administrador de Seguridad de la Informaición. 
</t>
  </si>
  <si>
    <r>
      <t xml:space="preserve">1. Implementar el esquema de auditoria sobre 3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onprimese con auditoria  / número de recursos onprimese de la entidad) * 0.5 </t>
    </r>
  </si>
  <si>
    <r>
      <t xml:space="preserve">2. Implementar el esquema de auditoria sobre 1 recurso dentro de la entidad. 
</t>
    </r>
    <r>
      <rPr>
        <b/>
        <sz val="10"/>
        <rFont val="Arial Narrow"/>
        <family val="2"/>
      </rPr>
      <t>NOTA:</t>
    </r>
    <r>
      <rPr>
        <sz val="10"/>
        <rFont val="Arial Narrow"/>
        <family val="2"/>
      </rPr>
      <t xml:space="preserve"> Se medira mediante: 
(Número de aplicaciones con auditoria  / Total de aplicaciones con auditorias)*0.5 
+
(Número de recursos con auditoria de log / total de recursos recursos con auditorias log)*0.5. </t>
    </r>
  </si>
  <si>
    <t>Se actualiza causa inmediata, causa raiz, 
Se ajustó el control 1 y se elimino 2 anterior, creando un nuevo control dectectivo con la respectiva calificación de los atributos.
Se ajustaron las acciones 1 y 2 en nota de la actividad que indicaba la forma de medir las acciones y el responsable de ejecutarlas</t>
  </si>
  <si>
    <t xml:space="preserve">1. Falta de un esquema de gestión y/o monitorieo para la realización de los backups.
2. Falta de herramienta que facilite la construcción de los bakups de forma automatica onpremise. 
3. No se cuenta con la totalidad de backups de la información de onpremise en nube. 
4. Posiibilidad con el compromiso de la información. 
5. Malas prácticas o fallta de actualizaciones sobre el código que permite el funcionamiento de la aplicación. </t>
  </si>
  <si>
    <t>1. El profesional del Grupo de Tecnologías de la Información – GTIC (responsable infraestructura (nube y onpremise)) monitorea  diariamente las aplicaciones web de forma automatica con el objetivo de mitigar los ataques informaticos y eventos de seguridad que se generan sobre las aplicaciones quedando como evidencia la documentación de  los reportes mensuales de seguridad de la Entidad.  En caso de desviación se realizan las actividades necesarias para mitigar las alertas presentadas en el monitoreo y se documenta lo ejecutado.</t>
  </si>
  <si>
    <t xml:space="preserve">2. El profesional del Grupo de Tecnologías de la Información – GTIC (responsable infraestructura) valida diariamente las solicitudes recibidas por la mesa de ayuda  y realiza la depuración del directorio activo actualizando los campos del mismo quedando como evidencia la respuesta entregada por la mesa de ayuda. En caso desviación se deshabilitran los usuarios de acuerdo a los reportes recibidos del personal funcionario y contratista inactivos en la Entidad. </t>
  </si>
  <si>
    <t>3. El profesional del Grupo de Tecnologías de la Información – GTIC (responsable infraestructura) monitorea las vulnerabilidades en la plataforma de gestión de vulnerabilidades de la entidad semestralmente, dejando como evidencia el informe del mismo y backlog para que el dueño del activo evaluado consigne la información  de mitigación del mismo . En caso de desviación se implementa un plan de convivencia de vulnerabilidades.</t>
  </si>
  <si>
    <t xml:space="preserve">4. El profesional del Grupo de Tecnologías de la Información – GTIC (responsable sistemas de información) monitorea automaticamente mediante un agente las aplicaciones los errores generados por las mismas para que cada dueño de la aplicación mitigue los errores presentados, quedando como evidencia un reporte en Sentry. En caso de desviación  se revisan los log de sus apicaciones y reportar las soluciones a los errrores presentados. </t>
  </si>
  <si>
    <t xml:space="preserve">5. El profesional del Grupo de Tecnologías de la Información – GTIC (responsable sistemas de información y infraestructura) monitorea las entradas en el log de seguridad de cloudflare trimestralmente y se realizan los ajustes respectivos en la configuración de la herramienta, quedando como evidencia un pantallazo de la actividad realizada. En caso de desviación no se realizan monitoreos sobre los sistemas de información. </t>
  </si>
  <si>
    <t xml:space="preserve">6. El profesional del Grupo de Tecnologías de la Información – GTIC (responsable sistemas de información)  valida cuatrimestralmente  que  los desarrollo se encuentren integrados en el sistemas el usuario quedando como evidencia un pantallazo de la aplicaciión de usuarios. En caso de desviación es que no se encuentra la aplicación no se encuentra integrada se pone en riesgo la informaicón de la entidad. </t>
  </si>
  <si>
    <t xml:space="preserve">7. El profesional del Grupo de Tecnologías de la Información – GTIC (responsable sistemas de información) valida anualmente que se almacene la información de los eventos fundamentales  del usuario en la aplicación  quedando como evidencia el pantallazo del esquema de auditoria implementado. En caso de desviación no se cuenta con la trazabilidad de los cambios realizados por los usuarios. </t>
  </si>
  <si>
    <t xml:space="preserve">8. El profesional del Grupo de Tecnologías de la Información – GTIC (responsable infraestructura) verifica trimestralmente la versión estable de kubernetes sobre los nodos del sistema de información de la entidad dejando como evidencia el pantallazo de actualización de kubernetes. En caso de desviación no se puede tener acceso a los sistemas de información.  </t>
  </si>
  <si>
    <t>1. Gestionar las acciones para la adquisición de una herramienta de gestión de backups y planificar la implementación de la herramienta adquirida.</t>
  </si>
  <si>
    <t xml:space="preserve">Documentación requerida para el proceso contractual y evidencia de la planificación. </t>
  </si>
  <si>
    <t>Coordinador del Grupo de Tecnologías de la Información y Comunicaciones 
Profesional del Grupo de Tecnologías de la Información – GTIC (responsable infraestructura)</t>
  </si>
  <si>
    <t xml:space="preserve">Se actualizan las causas y el control 1 existente.
Se incluyen siete (7) nuevos controles al riesgo con la respectiva valoración.
Se ajusta la acción1 en los campos de actividad, registro o evidencias y responsable. </t>
  </si>
  <si>
    <t>El Profesional del Grupo de Tecnologías de la Información – GTIC (persona asignada en temas de SGI) en el proceso de Gestión de Tecnologías y Seguridad de la Información realizará cuatrimestralmente seguimiento al conocimiento y apropiación de los lineamientos estandarizados y documentados por la Entidad relacionados con el procedimiento vigente de conflicto de intereses,  con el objetivo de ser implementado y ejecutado; dejando como evidencia los resultados una encuesta. En caso de desviaciones (que la persona no tenga conocimiento) se socializará los lineamientos del tema y se realizará nuevamente la encuesta.</t>
  </si>
  <si>
    <t>Profesional del Grupo de Tecnologías de la Información – GTIC (persona asignada en temas de SGI)</t>
  </si>
  <si>
    <t>Se actualiza el control 1 existente en relación al responsable.
Se actualiza la acción 1 en el campo responsable.</t>
  </si>
  <si>
    <t>Se aclara quién es el responsable de ejecutar en el control 1</t>
  </si>
  <si>
    <t>Se aclara quién es el responsable de ejecutar, se ajustó la redacción de la desviación y se ajusta la evidencia en el control 1
Se aclara quién es el responsable de ejecutar y se agrega una nota en la acción 1</t>
  </si>
  <si>
    <t>Se aclara quién es el responsable de ejecutar en el control 3
Se pasa a presente el control 1 y control 2 
Se aclara quién es el responsable de ejecutar en la acción 1, acción 2 y acción 3</t>
  </si>
  <si>
    <t>Seguimiento inadecuado de  las presiones antrópicas existentes en las AP 
Escaso registro de presiones antropicas existentes en las AP
No aplicación de acciones permisivas para el control de las presiones antropicas detectadas en los recorridos de PVC.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por dificultad de la planeación y ejecución de las actividades para el manejo del área protegida, por empleo de información no real o incompleta para las diferentes AP del sistema</t>
  </si>
  <si>
    <t xml:space="preserve"> debido a desconocimiento de las dinámicas reales de territori</t>
  </si>
  <si>
    <t>El profesional designado para temas de PVC en el área protegida (DTAM)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</si>
  <si>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DTAM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</si>
  <si>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El profesional designado para temas de PVC en el área protegida (DTCA)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</si>
  <si>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DTCA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</si>
  <si>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profesional designado para temas de PVC en el área protegida (DTOR)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</si>
  <si>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DTOR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</si>
  <si>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profesional designado para temas de PVC en el área protegida (DTAO)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</si>
  <si>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DTAO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</si>
  <si>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profesional designado para temas de PVC en el área protegida (DTAN)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</si>
  <si>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DTAN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</si>
  <si>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profesional designado para temas de PVC en el área protegida (DTPA)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</si>
  <si>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El profesional designado para PVC en la DTPA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</si>
  <si>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Profesional asignado para PVC del GTEA</t>
  </si>
  <si>
    <t>Debidlidad en las respuestas a la atención y  el reporte de las situaciones de orden público.
Canales de comunicación no permite una agil y pronta divulgación de alertas o boletines de otras entidades, para determinar las acciones preventivas a implementar en el AP. 
por perdida(s) en la integridad del personal que labora en la Entidad</t>
  </si>
  <si>
    <t xml:space="preserve">Desconocimiento del personal de las áreas protegidas de las directrices sobre seguridad de la institución (Plan de Contingencia de Riesgo Público, Procedimientos Ante amenazas por Riesgo Público y Formulación e Implementación del Plan de Contingencia para el Riesgo Público, guía Actitud y Comprotamiento frente al riesgo público e instructivo Seguridad en Territorio).
que el personal de las áreas protegidas en el ejercicio de autoridad ambiental (PVC), no aplique las directrices de seguridad de la Entidad en las diferentes situaciones de orden público. </t>
  </si>
  <si>
    <t xml:space="preserve">
Posibilidad de afectación reputacional por perdida(s) en la integridad del personal que labora en la Entidad, debido a que el personal de las áreas protegidas en el ejercicio de autoridad ambiental (PVC), no aplique las directrices de seguridad de la Entidad en las diferentes situaciones de orden público. </t>
  </si>
  <si>
    <r>
      <t xml:space="preserve">El profesional designado en el área protegida (DTPA),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</si>
  <si>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(DTPA)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</si>
  <si>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r>
      <t xml:space="preserve">El profesional designado en el área protegida (DTOR),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</si>
  <si>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(DTOR)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</si>
  <si>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r>
      <t xml:space="preserve">El profesional designado en el área protegida (DTAN),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</si>
  <si>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(DTAN)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</si>
  <si>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r>
      <t xml:space="preserve">El profesional designado en el área protegida (DTCA),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</si>
  <si>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(DTCA)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</si>
  <si>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r>
      <t xml:space="preserve">El profesional designado en el área protegida (DTAO),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</si>
  <si>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(DTAO)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</si>
  <si>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r>
      <t xml:space="preserve">El profesional designado en el área protegida (DTAM), verifica trimestralmente la funcionalidad y aplicación de las actividades descritas en el plan de contigencia de riesgo público que posee el AP, con el objetivo de determinar su avance de implentación, el cumplimiento de las directrices y la concordancia de las acciones con el AP, incluyendo acciones relacionadas con territorios remotos. Quedando como evidencia soportes de avances (comunicaciones, actas, informes técnicos, fotografías u otros que consideren). En caso de desviación (es decir que no exista avance de implentación, no se cumpla con las directrices o exista falta concordancia de las acciones con el AP), comunicarse con la OGR para realizar la actualización o ajuste del plan de contigencia de riesgo público. 
</t>
    </r>
    <r>
      <rPr>
        <b/>
        <sz val="10"/>
        <rFont val="Arial Narrow"/>
        <family val="2"/>
      </rPr>
      <t>Nota</t>
    </r>
    <r>
      <rPr>
        <sz val="10"/>
        <rFont val="Arial Narrow"/>
        <family val="2"/>
      </rPr>
      <t>. para el reporte del tercer cuatrimestre la evidencia correspondera al diligenciamiento del formato Informe de Implementación PCRP AP.</t>
    </r>
  </si>
  <si>
    <r>
      <t xml:space="preserve">El profesional de riesgo público en la Dirección Territorial (DTAM) validará, anualmente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la remisión a la OGR del informe de implemación validado. En caso de desviación (ajustes o complementación de información en el informe de implementación), se informará al área protegida correspondiente para las modificaciones o ajustes requeridos.
</t>
    </r>
    <r>
      <rPr>
        <b/>
        <sz val="10"/>
        <rFont val="Arial Narrow"/>
        <family val="2"/>
      </rPr>
      <t>Nota</t>
    </r>
    <r>
      <rPr>
        <sz val="10"/>
        <rFont val="Arial Narrow"/>
        <family val="2"/>
      </rPr>
      <t>. Tener presente las fechas anuales de validación descritas en el procedimiento vigente  AAMB_PR_07_Formulación e Implementación del Plan de Contingencia para el Riesgo Público</t>
    </r>
  </si>
  <si>
    <t xml:space="preserve">3. Informará trimestralmente a las Direcciones Territoriales el estado de actualización de los planes de contingencia de riesgo público de sus APs. </t>
  </si>
  <si>
    <t>Memorando de comunicación a la DT.</t>
  </si>
  <si>
    <t>Profesionales (funcionario o contratista) Oficina Gestión del Riesgo</t>
  </si>
  <si>
    <r>
      <t xml:space="preserve">1. actualizar y/o divulgar el plan de contingencia de riesgo público conforme los lineamientos para el tema y teniendo en cuenta los tiempos previos al vencimiento para la revisiones oportunas por parte de la DT y OGR.
</t>
    </r>
    <r>
      <rPr>
        <b/>
        <sz val="11"/>
        <rFont val="Arial Narrow"/>
        <family val="2"/>
      </rPr>
      <t xml:space="preserve">
Nota: </t>
    </r>
    <r>
      <rPr>
        <sz val="11"/>
        <rFont val="Arial Narrow"/>
        <family val="2"/>
      </rPr>
      <t>La meta corresponde a uno (1), debido a que es un plan de contingencia de riesgo público, el cual posee una vigencia de dos años. Por ende, si el plan fue aprobado en la vigencia anterior, la socialización contará como el cumplimiento total de la acción.</t>
    </r>
  </si>
  <si>
    <t>La persona asignada en el AP para el tema de riesgo público
PNN AMACAYACU
PNN ALTO FRAGUA 
PNN CAHUINARI 
RNN NUKAK 
PNN LA PAYA 
SF PLANTAS MEDICINALES ORITO 
RNN PUINAWAI 
PNN RIO PURE
PNN SERRANIA DEL CHIRIBIQUETE
PNN SERRANIA DE LOS CHURUMBELOS
PNN YAIGOJE APAPORIS
(DTAM)</t>
  </si>
  <si>
    <t>La persona asignada en el AP para el tema de riesgo público
PNN COMPLEJO VOLCANICO DOÑA JUANA
PNN CUEVA DE LOS GUACHAROS 
SFF GALERAS
SFF ISLA DE LA COROTA 
PNN LAS HERMOSAS 
PNN LAS ORQUIDEAS 
PNN LOS NEVADOS 
PNN NEVADO DEL HUILA
SFF OTUN QUIMBAYA 
PNN PURACE 
PNN SELVAS TATAMA
PNN SELVA DE FLORENCIA
(DTAO)</t>
  </si>
  <si>
    <t>La persona asignada en el AP para el tema de riesgo público
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</si>
  <si>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La persona asignada en el AP para el tema de riesgo público
PNN CATATUMBO BARI 
PNN COCUY 
AUN ESTORAQUES
SFF GUANENTA ALTO RIO FONCE
SFF IGUAQUE
PNN PISBA
PNN SERRANIA YARIGUIES
PNN TAMA
(DTAN)</t>
  </si>
  <si>
    <t>La persona asignada en el AP para el tema de riesgo público
PNN CORDILLERA DE LOS PICACHOS
PNN CHINGAZA
PNN SIERRA DE LA MACARENA 
PNN TUPARRO
PNN TINIGUA
PNN SUMAPAZ
DNMI Cinaruco
(DTOR)</t>
  </si>
  <si>
    <t>La persona asignada en el AP para el tema de riesgo público
PNN FARALLONES DE CALI
PNN GORGONA
SFF ISLA DE MALPELO
PNN LOS KATIOS 
PNN MUNCHIQUE 
PNN SANQUIANGA
PNN URAMBA BAHIA MALAGA
PNN UTRIA
(DTPA)</t>
  </si>
  <si>
    <t>Listados de Asistencia, Actas de reunion, informes,   presentaciones y/o oficio de comunicación de socialización a instancias territoriales del SNGRD u otras entidades</t>
  </si>
  <si>
    <t>La persona asignada en el AP para el tema de riesgo natural y socionatural 
PNN AMACAYACU
PNN ALTO FRAGUA 
PNN CAHUINARI 
RNN NUKAK 
PNN LA PAYA 
SF PLANTAS MEDICINALES ORITO 
RNN PUINAWAI 
PNN RIO PURE
PNN SERRANIA DEL CHIRIBIQUETE
PNN SERRANIA DE LOS CHURUMBELOS
PNN YAIGOJE APAPORIS
(DTAM)</t>
  </si>
  <si>
    <t>2. Socializar al interior del equipo, el Plan de Emergencia y Contingencias para Desastres Naturales una vez aprobado por la OGR.</t>
  </si>
  <si>
    <t>La persona asignada en el AP para el tema de riesgo natural y socionatura
PNN AMACAYACU
PNN ALTO FRAGUA 
PNN CAHUINARI 
RNN NUKAK 
PNN LA PAYA 
SF PLANTAS MEDICINALES ORITO 
RNN PUINAWAI 
PNN RIO PURE
PNN SERRANIA DEL CHIRIBIQUETE
PNN SERRANIA DE LOS CHURUMBELOS
PNN YAIGOJE APAPORIS
(DTAM)</t>
  </si>
  <si>
    <t>3. Seguimiento al estado (esta actualizado o próximo a vencerse) de los Planes de Emergencia y Contingencia de las áreas protegidas.</t>
  </si>
  <si>
    <t>Memorando a las Direcciones Territoriales sobre el estado de los planes</t>
  </si>
  <si>
    <t>Profesionales (funcionarios o contratistas) Oficina de Gestión del Riesgos</t>
  </si>
  <si>
    <t>La persona asignada en el AP para el tema de riesgo natural y socionatural
PNN COMPLEJO VOLCANICO DOÑA JUANA
PNN CUEVA DE LOS GUACHAROS 
SFF GALERAS
SFF ISLA DE LA COROTA 
PNN LAS HERMOSAS 
PNN LAS ORQUIDEAS 
PNN LOS NEVADOS 
PNN NEVADO DEL HUILA
SFF OTUN QUIMBAYA 
PNN PURACE 
PNN SELVAS TATAMA
PNN SELVA DE FLORENCIA
(DTAO)</t>
  </si>
  <si>
    <t xml:space="preserve">1. Realizar gestión y/o socializar los Planes de Emergencia y Contingencia aprobados por la OGR, con las instancias territoriales del SNGRD u otras entidades con las que el Área considere necesario. </t>
  </si>
  <si>
    <t>La persona asignada en el AP para el tema de riesgo natural y socionatural 
PNN COMPLEJO VOLCANICO DOÑA JUANA
PNN CUEVA DE LOS GUACHAROS 
SFF GALERAS
SFF ISLA DE LA COROTA 
PNN LAS HERMOSAS 
PNN LAS ORQUIDEAS 
PNN LOS NEVADOS 
PNN NEVADO DEL HUILA
SFF OTUN QUIMBAYA 
PNN PURACE 
PNN SELVAS TATAMA
PNN SELVA DE FLORENCIA
(DTAO)</t>
  </si>
  <si>
    <t>La persona asignada en el AP para el tema de riesgo natural y socionatural
PNN CATATUMBO BARI 
PNN COCUY 
AUN ESTORAQUES
SFF GUANENTA ALTO RIO FONCE
SFF IGUAQUE
PNN PISBA
PNN SERRANIA YARIGUIES
PNN TAMA
(DTAN)</t>
  </si>
  <si>
    <t>La persona asignada en el AP para el tema de riesgo natural y socionatural
PNN CORDILLERA DE LOS PICACHOS
PNN CHINGAZA
PNN SIERRA DE LA MACARENA 
PNN TUPARRO
PNN TINIGUA
PNN SUMAPAZ
DNMI Cinaruco
(DTOR)</t>
  </si>
  <si>
    <t>La persona asignada en el AP para el tema de riesgo natural y socionatural
PNN FARALLONES DE CALI
PNN GORGONA
SFF ISLA DE MALPELO
PNN LOS KATIOS 
PNN MUNCHIQUE 
PNN SANQUIANGA
PNN URAMBA BAHIA MALAGA
PNN UTRIA
(DTPA)</t>
  </si>
  <si>
    <t>La persona asignada en el AP para el tema de riesgo natural y socionatural
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</si>
  <si>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r>
      <t xml:space="preserve">El profesional designado en el área protegida (DTCA),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</si>
  <si>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t>El profesional designado para riesgos naturales y socionaturales de la Dirección Territorial (DTCA)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</si>
  <si>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r>
      <t xml:space="preserve">El profesional designado en el área protegida (DTPA),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</si>
  <si>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t>El profesional designado para riesgos naturales y socionaturales de la Dirección Territorial (DTPA)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</si>
  <si>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r>
      <t xml:space="preserve">El profesional designado en el área protegida (DTOR),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</si>
  <si>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t>El profesional designado para riesgos naturales y socionaturales de la Dirección Territorial (DTOR)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</si>
  <si>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r>
      <t xml:space="preserve">El profesional designado en el área protegida (DTAN),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</si>
  <si>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t>El profesional designado para riesgos naturales y socionaturales de la Dirección Territorial (DTAN)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</si>
  <si>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t>El profesional designado para riesgos naturales y socionaturales de la Dirección Territorial (DTAO)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</si>
  <si>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r>
      <t xml:space="preserve">El profesional designado en el área protegida (DTAO),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</si>
  <si>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r>
      <t xml:space="preserve">El profesional designado en el área protegida (DTAM), verifica trimestralmente la funcionalidad y aplicación de las actividades descritas en el plan de emergencias y contingencias por desastres naturales que posee el AP, con el objetivo de determinar su avance de implentación, el cumplimiento de las directrices y la concordancia de las acciones con el AP. Quedando como evidencia  (comunicaciones, actas, informes técnicos, fotografías, u otros que consideren). conforme al cronograma de actividades del PECNDS ejecutado por cada área protegida. En caso de desviación (es decir que no exista avance de implentación, no se cumpla con las directrices o exista falta concordancia de las acciones con el AP), comunicarse con la OGR para realizar la actualización o ajuste del plan de emergencias y contingencias por desastres naturales. 
</t>
    </r>
    <r>
      <rPr>
        <b/>
        <sz val="10"/>
        <rFont val="Arial Narrow"/>
        <family val="2"/>
      </rPr>
      <t>Nota</t>
    </r>
    <r>
      <rPr>
        <sz val="10"/>
        <rFont val="Arial Narrow"/>
        <family val="2"/>
      </rPr>
      <t>. Conforme la fecha de aprobación del plan de emergencias y contingencias por desastres naturales la evidencia correspondera al informe de implementación del plan de emergencias y contingencias por desastres naturales, teniendo presente que no se presenta el cuarto trimestre debido a las fechas de monitoreo.</t>
    </r>
  </si>
  <si>
    <t>El profesional designado para riesgos naturales y socionaturales de la Dirección Territorial (DTAM) validará, conforme la fecha de aprobación del plan de emergencias y contingencias por desastres naturales de cada área protegida, la información remitida en el informe de implementación, de cada una de las áreas protegidas adscritas, con el objetivo de determinar su avance de implentación, el cumplimiento de las directrices y la concordancia de las acciones de cada AP y en caso de cumplir se generá la remisión a la OGR, quedando como evidencia comunicado de remisión a la OGR del informe de implemación validado. En caso de desviación (ajustes o complementación de información en el informe de implementación), se informará al área protegida correspondiente para las modificaciones o ajustes requeridos.</t>
  </si>
  <si>
    <t>1. El líder del SGI del proceso Autoridad Ambiental, trimestralmente realiza seguimiento al conocimiento y apropiación sobre los lineamientos estandarizados y documentados por la Entidad relacionados con conflicto de intereses con el objetivo de reforzar que se implemente y ejecute el tema según la necesidad u ocurrencia del tema; quedando como evidencia: Mediante una encuesta de conocimiento y los resultados obtenidos. En caso de desviaciones (que la persona no tenga conocimiento) se socializará los lineamientos del tema y se realizará nuevamente la encuesta.</t>
  </si>
  <si>
    <r>
      <t xml:space="preserve">1. Socializar al personal del proceso de Autoridad Ambiental en el nivel central mediante una jornada empleando diferentes medios de difusión del procedimiento de conflicto de intereses y recordatorios cuatrimestrales sobre su cumplimiento por correo electrónico.
</t>
    </r>
    <r>
      <rPr>
        <b/>
        <sz val="11"/>
        <rFont val="Arial Narrow"/>
        <family val="2"/>
      </rPr>
      <t>Nota</t>
    </r>
    <r>
      <rPr>
        <sz val="11"/>
        <rFont val="Arial Narrow"/>
        <family val="2"/>
      </rPr>
      <t>. La meta corresponde a 1 socialización y tres correos de recordatorios.</t>
    </r>
  </si>
  <si>
    <t>1. El profesional designado para PVC en el área protegida (DTPA)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</si>
  <si>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t>1. El profesional designado para PVC en el área protegida (DTOR)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</si>
  <si>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t>1. El profesional designado para PVC en el área protegida (DTAN)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</si>
  <si>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t>1. El profesional designado para PVC en el área protegida (DTCA)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</si>
  <si>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t>1. El profesional designado para PVC en el área protegida (DTAO)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</si>
  <si>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t>1. El profesional designado para PVC en el área protegida (DTAM) revisa y verifica el registro de las presiones antrópicas reportadas en los recorridos de PVC, con el objetivo de conocer la dinámica de las presiones identificadas para garantizar la completitud de la información, lo cual se ejecuta trimestralmente, dejando como evidencia: correo electrónico a la DT con el reporte de los registros validados y aprobados en el área protegida, mediante los soportes de acciones de vigilacia (de las herramientas con las que cuenta la Entidad). En caso de desviación, es decir que al verificar los registros estos no están completos o presentan inconsistencias se solicitarán ajustes o modificación a quien tomó la información en campo.</t>
  </si>
  <si>
    <r>
      <t xml:space="preserve">1. Generar programación y ejecución trimestral de recorridos de PVC.
</t>
    </r>
    <r>
      <rPr>
        <b/>
        <sz val="11"/>
        <rFont val="Arial Narrow"/>
        <family val="2"/>
      </rPr>
      <t>Nota.</t>
    </r>
    <r>
      <rPr>
        <sz val="11"/>
        <rFont val="Arial Narrow"/>
        <family val="2"/>
      </rPr>
      <t xml:space="preserve"> Solo se reportaran los tres primeros trimestres de la vigencia.
En el caso de las áreas protegidas que por riesgo público no pueden acceder al AP no aplica la presente acción, por lo cual anexarán soporte que evidencie la situación. </t>
    </r>
  </si>
  <si>
    <t>El profesional designado para PVC por el Área Protegida 
(DTAM)</t>
  </si>
  <si>
    <t>El profesional designado para PVC por el Área Protegida 
(DTAO)</t>
  </si>
  <si>
    <t>El profesional designado para PVC por el Área Protegida 
(DTCA)</t>
  </si>
  <si>
    <t>El profesional designado para PVC por el Área Protegida 
(DTAN)</t>
  </si>
  <si>
    <t>El profesional designado para PVC por el Área Protegida 
(DTOR)</t>
  </si>
  <si>
    <t>El profesional designado para PVC por el Área Protegida 
(DTPA)</t>
  </si>
  <si>
    <r>
      <t xml:space="preserve">1. El Coordinador del Grupo de Trámites y Evaluación Ambiental revisa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xml:space="preserve">: Actos administrativos con visto bueno de revisión del Coordinador de GTEA. </t>
    </r>
  </si>
  <si>
    <r>
      <t xml:space="preserve">2. El Director Territorial Caribe revisa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Actos administrativos con la firma del Director Territorial Caribe y Correos electrónicos de visto bueno del líder del equipo de apoyo jurídico DTCA previo a la firma del acto administrativo por parte del director territorial.</t>
    </r>
  </si>
  <si>
    <t>3.Los profesionales del GTEA designados para el tema de trámites revisan trimestralmente el cumplimiento de los requisitos de la salida de trámites para verificar tiempos con el objetivo de dar cumplimiento a la ejecución de cada fase de conformidad al procedimiento establecido para cada tipo de trámite, con el objetivo de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</si>
  <si>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r>
      <t>1.</t>
    </r>
    <r>
      <rPr>
        <sz val="11"/>
        <color rgb="FFFF0000"/>
        <rFont val="Arial Narrow"/>
        <family val="2"/>
      </rPr>
      <t xml:space="preserve"> </t>
    </r>
    <r>
      <rPr>
        <sz val="11"/>
        <rFont val="Arial Narrow"/>
        <family val="2"/>
      </rPr>
      <t>Asigna al profesional correspondiente (abogados o técnicos) los trámites mediante ORFEO para dar respuesta a la solicitud del usuario.</t>
    </r>
  </si>
  <si>
    <t xml:space="preserve"> El Coordinador(a) del Grupo de Trámites y Evaluación Ambiental GTEA</t>
  </si>
  <si>
    <t>Líder del equipo de apoyo jurídico DTCA Dirección Territorial Caribe</t>
  </si>
  <si>
    <t>Profesional jurídico en temas de trámites en GTEA y Dirección Territorial Caribe</t>
  </si>
  <si>
    <t>1. El responsable Jurídico asignado por cada Dirección Territorial y/o, Subdireccción de Gestión y Manejo –GTEA, en el periodo de reporte del mapa de riesgos de acuerdo a su instancia, verifica el estado de todos los procesos sancionatorios elaborando reporte de impulso de las investigaciones sancionatorias (identificando tipo de presión, medidas preventivas impuestas e identificación de actos administrativos de cada etapa del proceso), que se hubiesen gestionado en el ámbito de sus competencias, para dar cumplimiento a lo requerido por la legislación vigente y evitar extralimitación de las funciones y/o dilación de los tiempos, en las diferentes instancias que adelantan procesos sancionatorios ambientales al interior de PNNC. Evidencia: reporte de impulso de las investigaciones sancionatorias y sus soportes (actos administrativos, resoluciones, autos, oficios de respuesta de peticiones allegados por entes de control o interesados y su correspondiente constancia de envío). En el marco de las competencias establecidas en la resolución 476 del 28 de diciembre de 2012, si el impulso a elaborar es contrario a la ley y/o a la competencia de la DT y/o SGM-GTEA respectivamente (desviación), se deberá revisar el marco legal y/o competencia, adoptando las medidas correspondientes.</t>
  </si>
  <si>
    <r>
      <t xml:space="preserve">2. El equipo jurídico de la Dirección Territorial – DT, actualiza trimestralmente el estado de los procesos sancionatorios, verificando que presenten alguna complejidad de índole procesal sancionatorio ambiental, tales como: encontrarse bajo el seguimiento de alguna autoridad de control; ser objeto de algún plan de mejoramiento; de importancia institucional, ecológica, política, entre otras. Lo anterior con el propósito de dar cumplimiento a lo requerido por la legislación vigente y evitar extralimitación de las funciones y/o dilación de los tiempos, que por competencia de la resolución 476 del 28 de diciembre de 2012, corresponda a la DT.
Evidencia: informe del Estado de los Procesos Sancionatorios actualizado trimestralmente y elaborado con los procesos verificados y enviado al líder del proceso; en caso de que se determine la posibilidad de presentarse una presunta extralimitación y/o dilación, la DT en el marco de las competencias establecidas en la resolución 476 del 28 de diciembre de 2012,  verifica las actuaciones y los motivos de soporte que han generado la misma.
</t>
    </r>
    <r>
      <rPr>
        <b/>
        <sz val="11"/>
        <rFont val="Arial Narrow"/>
        <family val="2"/>
      </rPr>
      <t>Nota 1.</t>
    </r>
    <r>
      <rPr>
        <sz val="11"/>
        <rFont val="Arial Narrow"/>
        <family val="2"/>
      </rPr>
      <t xml:space="preserve"> se reportará los tres primeros trimestres, dado la fecha de reporte del mapa de riesgos.
</t>
    </r>
    <r>
      <rPr>
        <b/>
        <sz val="11"/>
        <rFont val="Arial Narrow"/>
        <family val="2"/>
      </rPr>
      <t>Nota 2</t>
    </r>
    <r>
      <rPr>
        <sz val="11"/>
        <rFont val="Arial Narrow"/>
        <family val="2"/>
      </rPr>
      <t>. Dicho informe debe guardar total y plena coherencia con la matriz del estado de procesos sancionatorios remitido mensualmente.</t>
    </r>
  </si>
  <si>
    <r>
      <t xml:space="preserve">3. Socializar  al equipo de trabajo sobre la normativa y/o procedimientos aplicables a la temática sancionatorio ambiental para fortalecer los equipos en la aplicabilidad de los mismos
Este control se ejecuta a través de una socialización anual como mínimo y cuando sea necesario.
</t>
    </r>
    <r>
      <rPr>
        <b/>
        <sz val="11"/>
        <rFont val="Arial Narrow"/>
        <family val="2"/>
      </rPr>
      <t xml:space="preserve">Nota: </t>
    </r>
    <r>
      <rPr>
        <sz val="11"/>
        <rFont val="Arial Narrow"/>
        <family val="2"/>
      </rPr>
      <t>El nivel central socializar al nivel territorial y el nivel territorial será responsable de la sensibilización de las áreas protegidas adscritas y por ende las modificaciones que en ella se presente.</t>
    </r>
  </si>
  <si>
    <t>El Director(a)Territorial y/o líder del equipo de apoyo jurídico en cada DT</t>
  </si>
  <si>
    <t>Profesional jurídico y técnico de GTEA
Profesional jurídico Dirección Territorial</t>
  </si>
  <si>
    <t>Generar espacios sensibilización del proceso ADMINISTRATIVO AMBIENTAL DE CARÁCTER SANCIONATORIO fortaleciido a los equipos en la aplicabilidad del procedimiento adoptado por Parques Nacionales Naturales, en el Sistema de Gestión Integrado. (Código: AAMB_PR_13- Versión: 5 - Vigente desde: 26/07/2023)</t>
  </si>
  <si>
    <t>Cumplimiento en lo dispuesto por la ley en el marco de las Funciones de Parques Nacionales Naturales como Autoridad Ambiental.</t>
  </si>
  <si>
    <t xml:space="preserve">1. Socializaciones
</t>
  </si>
  <si>
    <t>Correos electrónicos y/o comunicaciones, y/o asistencias</t>
  </si>
  <si>
    <t>Se aprueva el ajuste remitido por la DTAM para la oportunidad 34, se informa para que sea incluida por la Oficina Asesora de Planeación en el consolidado, en respuesta al memorando 20235000011423.</t>
  </si>
  <si>
    <t>Se ajutan las causas inmediatas y causa raíz
Se eliminó el control 3 ya qué no minimiza el impacto
Se aclara quién es el responsable de ejecutar en el control 1 y control 2
Se aclara quién es el responsable de ejecutar en la acción 1</t>
  </si>
  <si>
    <t>Se ajutan las causas inmediatas y causa raíz
Se austa la redacción del riesgo.
Se incluyeron los territorios remotos del control 1
Se ajustaron las acciones 1 y 2 en actividad, responsable y porcentaje.
Se creo la nueva acción 3 con todos sus componentes.</t>
  </si>
  <si>
    <t>Se ajutan las causas inmediatas y causa raíz
Se incluyeron notas del procedimiento en el control 1 y control 2.
Se ajustaron las acciones 1 y 2 en actividad, responsable y porcentaje.
Se elimino la acción 3 con todos sus componentes.</t>
  </si>
  <si>
    <t xml:space="preserve">Se ajusta la reducción del riesgo, la redacción del control 1 y se elimina el control 2. Teniendo en cuenta el ajuste en la redacción del control 1, se ajusta la valoración del mismo en cuanto a clasificación, Segregación y autoridad del responsable y el propósito; lo que afecta el total del diseño del control, su calificación, la calificación de la ejecución y el promedio total para la calificación de la solidez del conjunto de controles.
En cuanto a las acciones de manejo, se eliminó la segunda acción, lo que requirío el ajuste en la ponderación de la primera acción; se validaron y ajustaron los responsables de la acción 1 y la fecha de inicio. De conformidad con el manejo actual del riesgo por parte del proceso. </t>
  </si>
  <si>
    <t xml:space="preserve">GESTIÓN DEL TALENTO HUMANO </t>
  </si>
  <si>
    <t>Se ajusta la redacción de la acción para el tratamiento del riesgo, así como el producto o evidencia.</t>
  </si>
  <si>
    <t>El  profesional asignado en cada Dirección Territorial y en Nivel Central para el seguimiento de PQRSD, quincenalmente verifica que las respuesta dadas a los peticionarios cumplan con los criterios definidos por el proceso, con el propósito de generar el correcto cierre del trámite en el sistema de gestión documental, dejando como evidencia la matriz de seguimiento de PQRSD del Grupo de Servicio al Ciudadano actualizada con la validación. En caso de desviación se solicita a la dependencia responsable el cumplimiento del criterio</t>
  </si>
  <si>
    <r>
      <t xml:space="preserve">El  profesional asignado en cada Dirección Territorial y en Nivel Central para el seguimiento de PQRSD, semanalmente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t>
    </r>
    <r>
      <rPr>
        <b/>
        <sz val="10"/>
        <rFont val="Arial Narrow"/>
        <family val="2"/>
      </rPr>
      <t>Nota</t>
    </r>
    <r>
      <rPr>
        <sz val="10"/>
        <rFont val="Arial Narrow"/>
        <family val="2"/>
      </rPr>
      <t xml:space="preserve">: Se aclara que para las áreas protegidas que no reciban PQRSD se remitirán correos electrónicos recordando los tiempos de respuesta legalmente establecidos. Esta verificación debe realizarse al menos una vez a la semana, pero podría ejecutarse conforme con lo requerido. </t>
    </r>
  </si>
  <si>
    <t>2. Realizar mesas de trabajo con GTIC para efectuar seguimiento a los ajustes requeridos para mejorar el gestor documental en cuanto a PQRSD.</t>
  </si>
  <si>
    <t>3. Realizar un informe trimestral de la gestion de  PQRSD, su trámite, tiempos y calidad en respuesta, e identifcación de las dificultades presentadas por las diferentes dependencias. 
Nota: Teniendo en cuenta que el periodo del último cuatrimestre es de septiembre a diciembre, el informe correspondiente al último cuatrimestre se entregará en el primer monitoréo de 2024.</t>
  </si>
  <si>
    <t xml:space="preserve">Informe Trimestral PQRSD </t>
  </si>
  <si>
    <r>
      <t xml:space="preserve">1. Realizar sensiblizaciones a Nivel Central y Direcciones Territoriales sobre generalidades de PQRS, tratamiento y términos, incluyendo los lineamientos para el correcto cierre en el Gestor Documental. 
</t>
    </r>
    <r>
      <rPr>
        <b/>
        <sz val="10"/>
        <rFont val="Arial Narrow"/>
        <family val="2"/>
      </rPr>
      <t>Nota:</t>
    </r>
    <r>
      <rPr>
        <sz val="10"/>
        <rFont val="Arial Narrow"/>
        <family val="2"/>
      </rPr>
      <t xml:space="preserve"> La meta de la acción de control es anual y corresponde a cada unidad de decisión.
Se solicitará apoyo al GPC cuando se requiera para las socializaciones del uso adecuado del Gestor Documental en el trámite de las PQRDS.</t>
    </r>
  </si>
  <si>
    <t xml:space="preserve">Se ajustan los controles existentes (1,2) y se elimina el tercer control. Se ajusta la redación y los porcentajes de las acciones existentes (1,2) y se incluye una nueva asociada al seguimiento y monitoréo; de conformidad con el manejo actual del riesgo por parte del proceso. </t>
  </si>
  <si>
    <t xml:space="preserve">La tesorería de NC en conjunto con los responsables de ejecución de PAC (Nivel central y territorial) a través de mesas mensuales hace seguimiento al comportamiento de los indicadores de cumplimiento para asignación de PAC (definidos por el Ministerio de Hacienda en la circular anual de inicio de vigencia); se hace seguimiento a compromisos anteriores. En caso de que se presente incumplimientos, se definen nuevos compromisos para la optimización de esta ejecución, quedando como evidencia las actas que resultan de las mesas. 
Teniendo en cuenta los cortes de monitoreo, harán parte de las evidencias diez (10) actas correspondientes a la vigencia. </t>
  </si>
  <si>
    <t>Informe de Ejecución INPANUT</t>
  </si>
  <si>
    <t xml:space="preserve">1. Realizar seguimiento a la ejecución del indicador INPANUT por parte de los ejecutores de PAC. </t>
  </si>
  <si>
    <t xml:space="preserve">Se unifican los controles 4 controles en uno solo, teniendo en cuenta que la desagregación que se había realizado es innecesaria y que la redacción del nuevo control contempla el seguimiento de todos los indicadores de PAC. Así mismo se elimina la acción que se tenía contemplada y se incluye una nueva acción que contempla todo el comportamiento del PAC.  De conformidad con el manejo actual del riesgo por parte del proceso. </t>
  </si>
  <si>
    <t>Procesos disciplinarios al Representante Legal u otros funcionarios.</t>
  </si>
  <si>
    <t xml:space="preserve">
Posibilidad de afectación Reputacional por procesos disciplinarios al Representante legal u otros funcionarios debido a la extemporaneidad en la transmisión y publicación de los Estados Financieros y/o perdida de razonabilidad financiera. </t>
  </si>
  <si>
    <t xml:space="preserve">El profesional asignado en Nivel Central verifica mensualmente los estados financieros con el objetivo de determinar si se presentaron incumplimientos tanto en nivel central como en las Direcciones Territoriales, quedando registrado en un informe mensual y en caso de incumplimientos genera comunicación al remitente informado la inconsistencia para que se realice el ajuste pertinente. </t>
  </si>
  <si>
    <t xml:space="preserve">El profesional asignado para temas contables en el Nivel Central, mensualmente analiza determinando la calidad y razonabilidad de la información contable y los procesos de depuración, definiendo una medición porcentual y descriptiva, y dejando registro mediante el plan de control contable generado. En caso de desviaciones o diferencias se debe elevar ante el Comité de Sostenibilidad Contable. </t>
  </si>
  <si>
    <t xml:space="preserve">1. Establecer lineamientos de cierre y entrega de información contable a Nivel Central y Direcciones Territoriales.
Nota: La circular de cierre se presenta en el primer cuatrimestre de la siguiente vigencia, teniendo en cuenta que es preciso esperar los lineamientos de cierre de SIIF Nación por parte de Ministerio de Hacienda y Crédito Público. 
</t>
  </si>
  <si>
    <t>2. Socialización y/o acompañamiento dirigida a contadores y a quienes generan información que debe ser incorporada en los Estados Financieros de la Entidad.</t>
  </si>
  <si>
    <t>Actas mesas de trabajo, socializaciones o acompañamiento a las dependencias para aplicación del marco normativo contable entidades de gobierno</t>
  </si>
  <si>
    <t xml:space="preserve">
- Circular o comunicación (correo y/o memorando) anual de lineamientos de cierre y entrega de información contable.
- Circular o comunicación (correo y/o memorando) con los lineamientos para el cierre de vigencia y entrega de información contable.</t>
  </si>
  <si>
    <t xml:space="preserve">Se ajusta la redacción del riesgo, el impacto y la causa inmediata, así como la redacción de los controles y la tipología del segundo control. En cuanto al plan de acción, se ajustan los productos del primer control y la meta; y adicionalmente se cambia totalmente la acción 2 (redacción, producto, ponderación y meta). De conformidad con el manejo actual del riesgo por parte del proceso. </t>
  </si>
  <si>
    <t>Al momento de hacer el registro presupuestal, la persona asignada para presupuesto (Nivel central - Dirección Territorial) valida que el compromiso no está afectando el principo de anualidad. Esto queda registrado en el informe de registros presupuestales generado del SIIF Nación y en el Informe Técnico Financiero firmado por el ordenador del Gasto y la coordinación de los equipos internos de trabajo (ambos trimestrales), mediante los cuales  se verifica que no se comprometan recursos faltando al principio de anualidad. En caso de determinar faltas al principio de anualidad en cualquiera de las validaciónes, se devuelve a la dependencia remitente para que se realicen la modificaciones que correspondan.</t>
  </si>
  <si>
    <t>2. El ordenador de gasto cuando se presenten hechos que superen la vigencia, solicita ajustes en los actos administrativos, los cuales quedarán registrados en los listados de los registros presupuestales.</t>
  </si>
  <si>
    <t xml:space="preserve">Se ajusta la redacción y el tipo en el control 1; así como la redacción de la segunda acción. De conformidad con el manejo actual del riesgo por parte del proceso. </t>
  </si>
  <si>
    <t xml:space="preserve">Cada vez que se recibe una solicitud de CDP, el profesional asignado en nivel Central y Direcciones territoriales valida la información registrada en el formato, con el objetivo de determinar  la adecuada afectación presupuestal y el uso de los catalogos del DANE, quedando como evidencia los formatos de solicitud de CDP. En caso de que se presente una desviación, es decir no encontrarse el uso presupuestal, se valida con el Grupo de Gestión Financiera la necesidad de activación de un nuevo uso prespupuestal, y de requerirse, se adelanta la gestión ante el Ministerio de Hacienda y Crédito Público.
Teniendo en cuenta la cantidad de solicitudes, solo se anexarán tres (3) formatos de solicitud de CDP por mes como evidencia. </t>
  </si>
  <si>
    <t xml:space="preserve">Se eliminan el control 1 y 3 por no ser actividades que funcionen como control del riesgo y se ajusta la redación del control 2, pasando a ser ahora el control 1. De conformidad con el manejo actual del riesgo por parte del proceso. </t>
  </si>
  <si>
    <t xml:space="preserve">1. El responsable de presupuesto en Nivel Central y Direcciones Territoriales cada vez que se emite un registro prespuestal, lo elabora, con base en el acto administrativo remitido mediante ORFEO al grupo interno de trabajo de Financiera y adjunta el mismo firmado por el jefe de presupuesto o quien haga sus veces, con el objetivo de que se formalice el acto administrativo entre las dos partes, dejando como eviencia el Listado de Registros Presupuestales. En caso modificaciones el tramite se devuelve al remitente. 
</t>
  </si>
  <si>
    <t xml:space="preserve">Se ajusta la redaccion del control 1, de conformidad con el manejo actual del riesgo por parte del proceso. </t>
  </si>
  <si>
    <t xml:space="preserve">1. El Grupo de Gestión Financiera realiza de manera mensual una revisión a los pagos con traspaso a pagaduría realizados por el Nivel Central y las Direcciones Territoriales, con el fin de validar que los pagos se hayan realizado a los terceros correspondientes conforme la documentación aportada para el pago, quedando como evidencia el reporte de pagos del portal bancario. En caso de que se presente alguna novedad, se debe informar al Coordinador del Grupo de Gestión Financiera o Director Territorial, para que adelante las verificaciones correspondientes.   </t>
  </si>
  <si>
    <t>Jefe de Grupo Interno de Trabajo
Direcciones Territoriales</t>
  </si>
  <si>
    <t xml:space="preserve">1. Solicitar las activaciones y/o inactivaciones de los usuarios en portal bancario y/o SIIF Nación, de conformidad con las novedades de personal que se presenten, por parte de: 
Nivel Central: Jefe de Grupo Interno de Trabajo
Direcciones Territoriales: Coordinador Administrativo y Financiero.  </t>
  </si>
  <si>
    <t>Posibilidad de recibir coimas o dadivas para generar pagos presupuestales y no presupuestales que no correspondan al beneficiario del pago o de la deducción sin los soportes correspondientes, en beneficio propio o a cambio de una retribución economica</t>
  </si>
  <si>
    <t xml:space="preserve">1. Cada vez que se requiera, las Direcciones Territoriales a través del perfil preparador que esta a cargo del funcionario con funciones de pagaduría, realiza la verificación de los soportes con el fin de registrar la información en el Portal Bancario, dejando como evidencia soporte de los pagos pendientes de autorización. 
Seguidamente el  perfil autorizador esta a cargo del Coordinador del Grupo interno de trabajo, quien ingresa al portal bancario y verifica la información registrada por el pertil preparador, y aprueba los registros para pago; se documenta con el reporte de pagos masivos que genera el portal. 
En nivel central, el perfil preparador esta a cargo del profesional de la Tesorería y el perfil aprobador esta a cargo del funcionario con funciones de pagaduría. El profesional de tesorería realiza la verificación de los soportes con el fin de registrar la información en el Portal Bancario, dejando como evidencia soporte de los pagos pendientes de autorización. 
Seguidamente el  perfil autorizador esta a cargo del profesional de pagaduría, quien ingresa al portal bancario y verifica la información registrada por el pertil preparador, y aprueba los registros para pago; se documenta con el reporte de pagos masivos que genera el portal. 
En caso de incumplimiento de los requisitos para pago, identificado desde el perfil preparador, se devuleve la solicitud de pago al solicitante del pago, para que se hagan los ajustes correspondientes. Si el incumplimiento se identifica desde el perfil del pagador, se rechaza el pago y se gestiona el ajuste en la solicitud de pago por parte del perfil preparador. </t>
  </si>
  <si>
    <t xml:space="preserve">2. Mensualmente el profesional de tesorería con perfil pagador (nivel central) verifica a traves del reporte de pagos masivos emitidio por el Portal Empresarial Bancario, la Gestion de Pagos con traspaso a pagaduria y cumplimiento al lineamiento establecido a traves del procedimiento de boletín de caja y bancos, los desembolsos que se realizaron a los terceros benefeciarios, dejando como evidencia un informe trimestral. </t>
  </si>
  <si>
    <t xml:space="preserve">1. Realizar el Informe Trimestral de seguimiento a la Gestión de las Tesorería de las DTs.   </t>
  </si>
  <si>
    <t xml:space="preserve">Se ajusta la redacció del riesgo y la redacción de los dos controles. Así mismo, se eliminan las actividades de tratamiento de riesgo No. 1 y 3, y se ajustó la redacción de la acción No. 2 (ahora acción 1) y su ponderación. De conformidad con el manejo actual del riesgo por parte del proceso. </t>
  </si>
  <si>
    <t xml:space="preserve">Cuando se presente incumplimientos en la ejecución de las actividades de cualquiera de los planes, la Coordinación del Grupo de Gestión Humana solicitará formalmente la justificación al responsable del plan, por el incumplimiento de las actividades programadas, quedando como evidencia las comunicaciones entre el Coordinador y el Responsable del Plan. </t>
  </si>
  <si>
    <t>1.Establecer en el Plan Estratégico de Talento Humano y sus planes temáticos, las actividades a ejecutar.
Nota: Los planes temáticos son Plan de Bienestar e incentivos, Plan Anual del Sistema de Seguridad y Salud en el Trabajo y Plan Institucional de capacitación. La meta de la accion de control es anual.</t>
  </si>
  <si>
    <t xml:space="preserve">2. Ejecutar las actividades del Plan Estratégico y sus planes temáticos de conformidad con la programación. </t>
  </si>
  <si>
    <t xml:space="preserve">Se ajusta la redacción del riesgo y de los dos controles (1,3). Se identifica que el segundo control no hace la funcion de control y por tanto, se elimina. Se ajusta la redacción de las dos acciones en el campo de actividades. De conformidad con el manejo actual del riesgo por parte del proceso. </t>
  </si>
  <si>
    <t>1. El profesional encargado del Sistema de Gestión Integrado del proceso de Gestion del Talento Humano realizará seguimiento al conocimiento y apropiación sobre los lineamientos estandarizados y documentados por la Entidad relacionados con conflicto de intereses, con el objetivo de ser implementado y ejecutado según la necesidad u ocurrencia del tema; mediante una encuesta de conocimiento cuatrimestral. En caso de desviaciones (que la persona no tenga conocimiento) se socializará los lineamientos del tema y se realizará nuevamente la encuesta.</t>
  </si>
  <si>
    <t xml:space="preserve">2. El Grupo de Gestión Humana liderará la construcción de un documento con lineamientos asociados a conflicto de interés, y realizará la respectiva socialización. </t>
  </si>
  <si>
    <t xml:space="preserve">Documento de lineamientos asociado con conflicto de intereses emitido y socializado. </t>
  </si>
  <si>
    <t xml:space="preserve">Se ajusta la redacción del control 1 para precisar el responsable. Así mismo, se ajusta la redacción de la segunda acción, así como el Registro / Evidencia. De conformidad con el manejo actual del riesgo por parte del proceso. </t>
  </si>
  <si>
    <t xml:space="preserve">No asegurar los bienes de la entidad al momento de su adquisición y legalización.  </t>
  </si>
  <si>
    <t xml:space="preserve">Posibilidad de afectación económica y reputacional de la entidad por la perdida total o parcial de los bienes al no tenerlos asegurados. </t>
  </si>
  <si>
    <t xml:space="preserve">Cada vez que se hace una novedad de ingreso o baja en el sistema de inventarios, el encargado de la Dirección Territorial o del GPC diligencia el Formato de inclusión y/o exclusión de bienes y lo remite al GPC, quien a su vez verifica la información reportada y la remite a la Aseguradora para la respectiva incorporación en el programa de seguros de la entidad, quedando como evidencia los formatos de solicitud de inclusión y/o exclusión y los anexos modificatorios enviados por la Aseguradora. En caso de que los formatos y/o anexos modificatorios recibidos no cumplan con los lineamientos impartidos en la documentación asociada al procedimiento, se devuelve por correo eléctrónico para ajuste correspondiente. </t>
  </si>
  <si>
    <t xml:space="preserve">La Coordinación del GPC y/o el Director Territorial, en caso de perdida total o parcial de los bienes, inmediatamente identifica los funcionarios y/o contratistas involucados en los hechos e informa mediante memorando a la Oficina de Control Disciplinario Interno (funcionarios) y al (los) supervisor (es) según corresponda, con el fin de de realizar el trámite respectivo. Dejando como evidencia el memorando enviado al GCD y/o al supervisor. </t>
  </si>
  <si>
    <t>Direcciones Territoriales
Grupo de Procesos Corporativos</t>
  </si>
  <si>
    <t xml:space="preserve">Se ajusta la redacción de: Causa raiz, riesgo y los controles 1 y 2. Así mismo, se actualizó el responsable de la acción de plan de acción. De conformidad con el manejo actual del riesgo por parte del proceso. </t>
  </si>
  <si>
    <t xml:space="preserve">Posibilidad de afectación económica y reputacional debido a la pérdida de la documentación física y digital de la entidad por debilidad en el seguimiento a los controles establecidos en los procedimientos de archivo y correspondencia. </t>
  </si>
  <si>
    <t>Grupo de Procesos Corporativos verifica de forma trimestral el cumplimiento del plan de trabajo y la actualización de inventarios documentales, con el fin de determinar el cumplimiento de las actividades de administración, manejo y conservación de los archivos de la Entidad quedando como evidencia el avance del plan de trabajo de las dependecias de Nivel Central. En caso de presentarse incumplimientos de la entrega de información se requerira a la depedencia involucrada la remisión de la misma en el menor tiempo posible.</t>
  </si>
  <si>
    <t>Cada Dirección Territorial verifica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Nivel Central (Grupo de Procesos Corporativos). En caso de presentarse incumplimientos de la entrega de información se requerira a la depedencia involucrada la remisión de la misma en el menor tiempo posible.</t>
  </si>
  <si>
    <t>Listado de asistencia y/o correos electrónicos y/o soportes de socializaciones ejecutadas</t>
  </si>
  <si>
    <t>Se ajusta la redacción de: Riesgo y de los controles 1 y 2. Así mismo, se hace una precisión en los productos o evidencias de la acción contemplada en el plan de acción. De conformidad con el manejo actual del riesgo por parte del proceso.</t>
  </si>
  <si>
    <r>
      <t xml:space="preserve">1.El responsable de la administración del inventario de la Dirección Territorial y/o Nivel Central, cada vez que se requiera, verifica la solicitud del cuentadante cada vez que se requiere un bien en calidad de préstamo o traslado, en relación al diligenciamiento adecuado del formato Traslado y préstamo de bienes y que posea la información del bien, la justificación del préstamo y las firmas de quien recibe y entrega con el fin de controlar el préstamo y la entrega del bien, dejando como evidencia  los formatos de traslado y préstamo debidamente firmados. En caso de no contar con las firmas no se tramita la solicitud.
</t>
    </r>
    <r>
      <rPr>
        <b/>
        <sz val="11"/>
        <rFont val="Arial Narrow"/>
        <family val="2"/>
      </rPr>
      <t>Nota</t>
    </r>
    <r>
      <rPr>
        <sz val="11"/>
        <rFont val="Arial Narrow"/>
        <family val="2"/>
      </rPr>
      <t>. El que entrega el bien es el cuentadante.  
Cuando no se registre la necesidad de traslado o préstamo de bienes, el responsable de la administración del inventario (a nivel central y territorial) remitirá un correo electrónico al Coordinador de Grupo Interno de Trabajo (administrativo y financiero) informando que no se realizaron préstamos o traslados de bienes.</t>
    </r>
  </si>
  <si>
    <t xml:space="preserve">Se ajusta la redacción del control 1. </t>
  </si>
  <si>
    <t>1. Realizar una jornada de socialización del procedimiento de conflicto de intereses y/o recordatorios Cuatrimestrales por correo electrónico sobre su cumplimiento.</t>
  </si>
  <si>
    <t>Listado de asistencia y/o correo electrónico</t>
  </si>
  <si>
    <r>
      <t xml:space="preserve">1. 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t>
    </r>
    <r>
      <rPr>
        <b/>
        <sz val="11"/>
        <rFont val="Arial Narrow"/>
        <family val="2"/>
      </rPr>
      <t>como evidencia el avance del plan de trabajo de las dependencias de Nivel Central</t>
    </r>
    <r>
      <rPr>
        <sz val="11"/>
        <rFont val="Arial Narrow"/>
        <family val="2"/>
      </rPr>
      <t>. En caso de presentarse incumplimientos de la entrega de información se requerirá a la dependencia involucrada la remisión de la misma en el menor tiempo posible.</t>
    </r>
  </si>
  <si>
    <r>
      <t xml:space="preserve">2. 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t>
    </r>
    <r>
      <rPr>
        <b/>
        <sz val="11"/>
        <rFont val="Arial Narrow"/>
        <family val="2"/>
      </rPr>
      <t>Nivel Central (Grupo de Procesos Corporativos).</t>
    </r>
    <r>
      <rPr>
        <sz val="11"/>
        <rFont val="Arial Narrow"/>
        <family val="2"/>
      </rPr>
      <t xml:space="preserve"> En caso de presentarse incumplimientos de la entrega de información se requerirá a la dependencia involucrada la remisión de la misma en el menor tiempo posible.</t>
    </r>
  </si>
  <si>
    <t>Comunicación (memorando y/o correo electrónico) solicitando la socialización
Evidencia de la realización de la sensibilización</t>
  </si>
  <si>
    <t>Grupo de Procesos Corporativos
Grupo de Gestión Humana</t>
  </si>
  <si>
    <r>
      <t xml:space="preserve">1. Solicitar y realizar sensibilización a los servidores públicos del Grupo de Procesos corporativos y responsables de la Gestión Documental en territorio, sobre el código de intregridad adoptado por la Entidad. 
</t>
    </r>
    <r>
      <rPr>
        <b/>
        <sz val="11"/>
        <rFont val="Arial Narrow"/>
        <family val="2"/>
      </rPr>
      <t>Nota</t>
    </r>
    <r>
      <rPr>
        <sz val="11"/>
        <rFont val="Arial Narrow"/>
        <family val="2"/>
      </rPr>
      <t>: La meta de la acción de control es anual</t>
    </r>
  </si>
  <si>
    <t xml:space="preserve">Se ajusta la redacción de los controles 1 y 2. Así mismo, se ajusta la redacción de la acción, así como del Registro / Evidencia y los responsables. De conformidad con el manejo actual del riesgo por parte del proceso. </t>
  </si>
  <si>
    <t>1. El abogado responsable del proceso de selección del Grupo de Contratos conforme al cambio de instrumentos normativos, genera los lineamientos y documentación requerida (manual de contratación y procedimientos) a los instrumentos normativos contractuales, con el propósito de dar cumplimiento a la normatividad vigente. Dejando como evidencia el manual de contratación, procedimientos e instrumentos normativos. En caso de desviación se informará al ente de control correspondiente para generar los correctivos desde su competencia</t>
  </si>
  <si>
    <t>1.El abogado responsable del proceso de selección  conforme a la dinámica contractual recibe y responde observaciones a los documentos contractuales remitidos por los procesos, con el objetivo de advertir un posible direccionamiento en alguno de ellos. Dejando como evidencia la respuesta con las respectivas observaciones. En caso de desviación se adecua el proceso por medio de una denda o se revoca de inmediato</t>
  </si>
  <si>
    <t>2. Revisión y vistos buenos de las respuestas a las observaciones generadas por los responsables del proceso según sea el caso.</t>
  </si>
  <si>
    <t>Dependencia Responsable del Proceso</t>
  </si>
  <si>
    <t>Se ajustaron los responsables en  el control 1 y la acción 2.</t>
  </si>
  <si>
    <t>El enlace del SGI del proceso de Gestión Contractual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los resultados de la encuesta. En caso de desviaciones (que la persona no tenga conocimiento) se socializará los lineamientos del tema y se realizará nuevamente la encuesta.</t>
  </si>
  <si>
    <t>Grupo de Contratos</t>
  </si>
  <si>
    <t>Se ajustaron los responsables en  el control 1 y la acción 1.</t>
  </si>
  <si>
    <t>Se ajustó de acuerdo con las recomendaciones de la OCI, la periodicidad, el propósito en la redacción del control y se acoge la redacción según la metodología de riesgos, de igual forma en la acción de tratamiento se ajustó la periodicidad, con relación a los responsables ya están claramente definidos, razón por la cual no se hacen ajustes adicionales.</t>
  </si>
  <si>
    <t>Se ajustó de acuerdo con las recomendaciones de la OCI, el responsable, en la redacción del control y se acoge la redacción según la metodología de riesgos.</t>
  </si>
  <si>
    <t>1.	Todos los documentos trabajados por la Oficina Asesora Jurídica de manera permanente serán proyectados o revisados por un profesional y aprobados por el jefe de la Oficina Asesora Jurídica, con el objetivo de brindar seguridad jurídica institucional, quedando como evidencia de la revisión el envío por el aplicativo oficial de correspondencia y/o el correo electrónico. En caso de desviación el jefe de la Oficina Asesora Jurídica devolverá al profesional, para realizar el ajuste del documento y el profesional lo presentará nuevamente para aprobación. Nota:Nota:Este control comprende la gestión predial, normativa y la judicial, exceptuando las acciones de tutela.</t>
  </si>
  <si>
    <t>1. El profesional del proceso de Gestión Jurídica designado por el jefe realizará seguimiento al conocimiento y apropiación sobre los lineamientos estandarizados y documentados por la Entidad relacionados con conflicto de intereses de manera cuatrimestral con el objetivo de ser implementado y ejecutado, según la necesidad u ocurrencia del tema; Mediante la ejecución de una encuesta de conocimiento y apropiación del tema, quedando como evidencia un formulario. En caso de desviaciones (que la persona no tenga conocimiento) se socializará los lineamientos del tema y se realizará nuevamente la encuesta.</t>
  </si>
  <si>
    <t>1. Seguimiento trimestral aleatoria a los documentos revisados y/o aprobados por correo electrónico y por el aplicativo ORFEO relacionados con la gestión predial, normativa, y la gestión judicial.</t>
  </si>
  <si>
    <t>Los profesionales de la Oficina Asesora Jurídica de manera cuatrimestral registran la información del seguimiento y avance en el desarrollo de los productos normativos con el objetivo de tener consolidados dichos productos. Dejando como evidencia la base de datos de seguimiento. En caso de desviación se informará al superior para solicitar al equipo el ajuste en la base de datos correspondiente.</t>
  </si>
  <si>
    <t>Los profesionales de la Oficina Asesora Jurídica en caso de retraso en la emisión de productos jurídicos cuando se requiera, informarán de manera presencial al jefe de la dependencia las novedades de los retrasos con el objetivo de emitir los productos jurídicos de manera oportuna. Dejando como evidencia el correo electrónico en el cual se informa la situación particular. En caso de desviación el jefe de la dependencia solicitará información de manera inmediata respecto al retraso del producto jurídico.</t>
  </si>
  <si>
    <t>Se ajustó el responsable del control.</t>
  </si>
  <si>
    <t>Se ajusto tanto la causa raíz como la causa inmediata asociada al riesgo, por otro lado se elimino el control No.2 vinculado a este riesgo, considerando  que es un control a un riesgo ya materealizado. Por otro lado se ajusto la acción determinando la frecuencia para su implementación.</t>
  </si>
  <si>
    <t>Se ajusto la redacción de la acción indicado su propósito y los criterios que guían su implementación</t>
  </si>
  <si>
    <t xml:space="preserve">Falta de control dentro del proceso.
La necesidad de dar respuesta a auditorias especiales o requerimientos de nivel directivo.
Afectación en la contratación del equipo de trabajo dada la entrada en vigencia de la Ley de Garantías.
Asignación de recursos insuficiente.
por perdida de credibilidad de GCI, afectación de la Imagen Institucional, apertura de investigaciones Disciplinarias, sanciones y dilatación del proceso adelantado por GCI </t>
  </si>
  <si>
    <t>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</si>
  <si>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 xml:space="preserve">1. Verifica mensualmente el cumplimiento al Plan Anual de Auditoría mediante seguimientos y revisión de documentos soporte. En las reuniones de seguimiento del GCI, la coordinación realiza las observaciones y desviaciones al equipo de trabajo, lo cual queda consignado en actas. </t>
  </si>
  <si>
    <t>1. Verifica permanentemente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</si>
  <si>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1. Diseñar campañas enfocadas en formentar el autocontrol  para la entidad basadas  en la  dimensión No.7 del MIPG y el MECI</t>
  </si>
  <si>
    <t>Diálogos   y espacios de  coordinacion con representante legal, secretarios de territorio de CITYA y /o instancias de coordinacion REM   para la implementación de agendas de  relacionamiento.</t>
  </si>
  <si>
    <t>Reuniones y/o 
Espacios de Diálogo y /o realizacion instancias de coordinacion REM.</t>
  </si>
  <si>
    <t>Actas y/o asistencias, y/o
Informes de implmentacion REM 2023</t>
  </si>
  <si>
    <t>Se ajustó la redacción de los controles 1 y 2, dando cumplimiento a los criterios establecidos en Guía para la administración del riesgo y el diseño de controles en entidades públicas.</t>
  </si>
  <si>
    <t>Se ajustó la oportunidad, la acción para aborar la oportunidad y el registro o la evidencia de la misma</t>
  </si>
  <si>
    <t>Se ajusta toda la redacción del control 1
Se ajusta toda la redacción del control 2
En ambos controles se actualizaron las evaluaciones
Se ajusta la acción 3 en actividad y reponsable.</t>
  </si>
  <si>
    <t>Se ajustó la acción determinando la frecuencia para su implementación.</t>
  </si>
  <si>
    <t>SFF Isla de Mapelo - Jefe del área protegida</t>
  </si>
  <si>
    <t xml:space="preserve">Dificultad para el desarrollo de las actividades previstas en el Plan Estratégico de Talento Humano y sus planes temáticos, por límitar las actividades a la disponibilidad de recursos financieros. </t>
  </si>
  <si>
    <t>Falta de recursos económicos para ejecutar el Plan Estratégico de Talento Humano y sus planes temáticos (Plan de Bienestar e incentivos, Plan Anual del Sistema de Seguridad y Salud en el Trabajo y Plan Institucional de capacitación).</t>
  </si>
  <si>
    <t>Posibilidad de afectación reputacional por un bajo índice de desempeño institucional debido al incumplimiento en la ejecución del Plan Estratégico de Talento Humano y sus planes temáticos (Plan de Bienestar e incentivos, Plan Anual del Sistema de Seguridad y Salud en el Trabajo y Plan Institucional de capacitación).</t>
  </si>
  <si>
    <t>La Coordinación del Grupo de Gestión Humana y los profesionales que apoyan la actividad, verifican anualmente que se incluya en la formulación del Plan Estratégico de Talento Humano y sus planes temáticos (Plan de Bienestar e incentivos, Plan Anual del Sistema de Seguridad y Salud en el Trabajo y Plan Institucional de capacitación) actividades, estrategias y gestión que permita la implementación de los mismos con alcance territorial sorteando las limitiaciones presupuestales.  En caso de identificar que no se incluyeron los criterios referidos (actividades, estrategias y gestión), se realizarán los ajustes correspondientes con el objetivo de garantizar el cumplimiento de medición y control para dichos planes.</t>
  </si>
  <si>
    <t>Los profesionales asignados para el seguimiento del Plan Estratégico y planes temáticos de Talento Humano desde el Nivel Central, realiza trimestralmente una validación de la ejecución de las actividades de cada plan, con el objetivo de identificar el porcentaje de cumplimiento dejando como evidencia el Informe de actividades. En caso de desviación, se debe realizar una reprogramación, dejando el soporte del las circunstancias que afectaron la ejecución de la actividad.</t>
  </si>
  <si>
    <t xml:space="preserve">De acuerdo con las observaciones recibidas por la DTPA, en el proceso de socialización de la actualización del Mapa de Riesgos, se ajusta la Descripción del Riesgo (Causa Inmediata, Causa Raíz y Riesgo). Así mismo, se incluye un primer control preventivo y se hace un ajuste de redacción en el segundo control. </t>
  </si>
  <si>
    <t>9 - 10</t>
  </si>
  <si>
    <t xml:space="preserve"> 9 - 10</t>
  </si>
  <si>
    <t>8 -9 - 10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</si>
</sst>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dd/mm/yyyy;@"/>
    <numFmt numFmtId="165" formatCode="0.0%"/>
    <numFmt numFmtId="166" formatCode="d/m/yyyy"/>
    <numFmt numFmtId="167" formatCode="d/mm/yyyy;@"/>
    <numFmt numFmtId="168" formatCode="dd/mm/yyyy"/>
  </numFmts>
  <fonts count="11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b/>
      <sz val="12"/>
      <color theme="0"/>
      <name val="Arial Narrow"/>
      <family val="2"/>
    </font>
    <font>
      <sz val="11"/>
      <color rgb="FF000000"/>
      <name val="Arial Narrow"/>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sz val="10"/>
      <color rgb="FF000000"/>
      <name val="Tahoma"/>
      <family val="2"/>
    </font>
    <font>
      <b/>
      <sz val="10"/>
      <color rgb="FF000000"/>
      <name val="Tahoma"/>
      <family val="2"/>
    </font>
    <font>
      <sz val="10"/>
      <color rgb="FF000000"/>
      <name val="Arial"/>
      <family val="2"/>
    </font>
    <font>
      <b/>
      <u/>
      <sz val="11"/>
      <name val="Arial Narrow"/>
      <family val="2"/>
    </font>
    <font>
      <b/>
      <sz val="11"/>
      <color rgb="FF000000"/>
      <name val="Arial Narrow"/>
      <family val="2"/>
    </font>
    <font>
      <sz val="10"/>
      <color rgb="FF000000"/>
      <name val="Arial Narrow"/>
      <family val="2"/>
    </font>
    <font>
      <b/>
      <sz val="10"/>
      <color rgb="FF000000"/>
      <name val="Arial Narrow"/>
      <family val="2"/>
    </font>
    <font>
      <sz val="14"/>
      <name val="Arial"/>
      <family val="2"/>
    </font>
    <font>
      <sz val="14"/>
      <color theme="1"/>
      <name val="Arial Narrow"/>
      <family val="2"/>
    </font>
    <font>
      <b/>
      <sz val="10"/>
      <color theme="1"/>
      <name val="Arial Narrow"/>
      <family val="2"/>
    </font>
    <font>
      <sz val="10"/>
      <name val="Arial Narrow"/>
      <family val="2"/>
    </font>
    <font>
      <b/>
      <sz val="12"/>
      <name val="Arial Narrow"/>
      <family val="2"/>
    </font>
    <font>
      <u/>
      <sz val="10"/>
      <color indexed="12"/>
      <name val="Arial"/>
      <family val="2"/>
    </font>
    <font>
      <sz val="16"/>
      <name val="Arial Narrow"/>
      <family val="2"/>
    </font>
    <font>
      <sz val="14"/>
      <name val="Arial Narrow"/>
      <family val="2"/>
    </font>
    <font>
      <b/>
      <sz val="10"/>
      <color theme="0"/>
      <name val="Arial Narrow"/>
      <family val="2"/>
    </font>
    <font>
      <b/>
      <sz val="10"/>
      <name val="Arial Narrow"/>
      <family val="2"/>
    </font>
    <font>
      <sz val="9"/>
      <color rgb="FF000000"/>
      <name val="Arial Narrow"/>
      <family val="2"/>
    </font>
    <font>
      <b/>
      <sz val="9"/>
      <color rgb="FF000000"/>
      <name val="Arial Narrow"/>
      <family val="2"/>
    </font>
    <font>
      <b/>
      <sz val="16"/>
      <name val="Arial Narrow"/>
      <family val="2"/>
    </font>
    <font>
      <b/>
      <sz val="11"/>
      <color theme="9" tint="-0.249977111117893"/>
      <name val="Arial Narrow"/>
      <family val="2"/>
    </font>
    <font>
      <sz val="11"/>
      <color theme="3" tint="0.249977111117893"/>
      <name val="Arial Narrow"/>
      <family val="2"/>
    </font>
    <font>
      <b/>
      <sz val="11"/>
      <color theme="1" tint="0.34998626667073579"/>
      <name val="Arial Narrow"/>
      <family val="2"/>
    </font>
    <font>
      <b/>
      <sz val="26"/>
      <color theme="1"/>
      <name val="Arial Narrow"/>
      <family val="2"/>
    </font>
    <font>
      <sz val="24"/>
      <name val="Arial"/>
      <family val="2"/>
    </font>
    <font>
      <b/>
      <sz val="24"/>
      <color rgb="FF000000"/>
      <name val="Arial Narrow"/>
      <family val="2"/>
    </font>
    <font>
      <sz val="11"/>
      <color theme="0"/>
      <name val="Calibri"/>
      <family val="2"/>
      <scheme val="minor"/>
    </font>
    <font>
      <sz val="26"/>
      <color rgb="FF000000"/>
      <name val="Arial Narrow"/>
      <family val="2"/>
    </font>
    <font>
      <sz val="26"/>
      <color rgb="FFFFFFFF"/>
      <name val="Arial Narrow"/>
      <family val="2"/>
    </font>
    <font>
      <sz val="16"/>
      <color rgb="FF000000"/>
      <name val="Arial Narrow"/>
      <family val="2"/>
    </font>
    <font>
      <sz val="11"/>
      <name val="Calibri"/>
      <family val="2"/>
      <scheme val="minor"/>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Arial"/>
      <family val="2"/>
    </font>
    <font>
      <sz val="10"/>
      <color rgb="FF000000"/>
      <name val="Arial"/>
      <family val="2"/>
    </font>
    <font>
      <sz val="12"/>
      <color rgb="FF000000"/>
      <name val="Arial Narrow"/>
      <family val="2"/>
    </font>
    <font>
      <sz val="14"/>
      <color rgb="FF000000"/>
      <name val="Arial"/>
      <family val="2"/>
    </font>
    <font>
      <sz val="10"/>
      <name val="Calibri"/>
      <family val="2"/>
    </font>
    <font>
      <b/>
      <sz val="14"/>
      <name val="Arial Narrow"/>
      <family val="2"/>
    </font>
    <font>
      <sz val="14"/>
      <name val="Calibri"/>
      <family val="2"/>
    </font>
    <font>
      <strike/>
      <sz val="11"/>
      <name val="Arial Narrow"/>
      <family val="2"/>
    </font>
    <font>
      <b/>
      <sz val="22"/>
      <color rgb="FF000000"/>
      <name val="Arial Narrow"/>
      <family val="2"/>
    </font>
    <font>
      <sz val="11"/>
      <name val="Calibri"/>
      <family val="2"/>
    </font>
    <font>
      <b/>
      <sz val="9"/>
      <name val="Arial Narrow"/>
      <family val="2"/>
    </font>
    <font>
      <sz val="9"/>
      <name val="Arial Narrow"/>
      <family val="2"/>
    </font>
    <font>
      <sz val="9"/>
      <color rgb="FF3366FF"/>
      <name val="Arial Narrow"/>
      <family val="2"/>
    </font>
    <font>
      <sz val="10"/>
      <color indexed="8"/>
      <name val="Calibri"/>
      <family val="2"/>
    </font>
    <font>
      <sz val="10"/>
      <color rgb="FF000000"/>
      <name val="Calibri"/>
      <family val="2"/>
    </font>
    <font>
      <sz val="10"/>
      <color indexed="8"/>
      <name val="Arial"/>
      <family val="2"/>
    </font>
    <font>
      <sz val="10"/>
      <color rgb="FF000000"/>
      <name val="Calibri"/>
      <family val="2"/>
      <scheme val="minor"/>
    </font>
    <font>
      <sz val="12"/>
      <name val="Arial Narrow"/>
      <family val="2"/>
    </font>
    <font>
      <strike/>
      <sz val="10"/>
      <name val="Arial Narrow"/>
      <family val="2"/>
    </font>
    <font>
      <sz val="11"/>
      <color indexed="8"/>
      <name val="Arial Narrow"/>
      <family val="2"/>
    </font>
    <font>
      <b/>
      <sz val="11"/>
      <color indexed="8"/>
      <name val="Arial Narrow"/>
      <family val="2"/>
    </font>
    <font>
      <b/>
      <sz val="9"/>
      <color rgb="FF000000"/>
      <name val="Tahoma"/>
      <family val="2"/>
    </font>
    <font>
      <sz val="9"/>
      <color rgb="FF000000"/>
      <name val="Tahoma"/>
      <family val="2"/>
    </font>
    <font>
      <strike/>
      <sz val="10"/>
      <color rgb="FFFF0000"/>
      <name val="Arial Narrow"/>
      <family val="2"/>
    </font>
    <font>
      <sz val="11"/>
      <color rgb="FFFF0000"/>
      <name val="Arial Narrow"/>
      <family val="2"/>
    </font>
    <font>
      <sz val="10"/>
      <color rgb="FFFF0000"/>
      <name val="Arial Narrow"/>
      <family val="2"/>
    </font>
    <font>
      <b/>
      <sz val="10"/>
      <color rgb="FF9C0006"/>
      <name val="Arial Narrow"/>
      <family val="2"/>
    </font>
    <font>
      <sz val="11"/>
      <color rgb="FF0070C0"/>
      <name val="Arial Narrow"/>
      <family val="2"/>
    </font>
    <font>
      <sz val="14"/>
      <color rgb="FFFF0000"/>
      <name val="Arial Narrow"/>
      <family val="2"/>
    </font>
    <font>
      <u/>
      <sz val="10"/>
      <color rgb="FF0000FF"/>
      <name val="Arial Narrow"/>
      <family val="2"/>
    </font>
    <font>
      <u/>
      <sz val="10"/>
      <color rgb="FF1155CC"/>
      <name val="Arial Narrow"/>
      <family val="2"/>
    </font>
    <font>
      <sz val="11"/>
      <color theme="1"/>
      <name val="&quot;Arial Narrow&quot;"/>
    </font>
    <font>
      <i/>
      <sz val="11"/>
      <name val="Arial Narrow"/>
      <family val="2"/>
    </font>
    <font>
      <i/>
      <sz val="11"/>
      <color theme="1"/>
      <name val="Arial Narrow"/>
      <family val="2"/>
    </font>
    <font>
      <u/>
      <sz val="11"/>
      <name val="Arial Narrow"/>
      <family val="2"/>
    </font>
    <font>
      <b/>
      <u/>
      <sz val="10"/>
      <name val="Arial Narrow"/>
      <family val="2"/>
    </font>
    <font>
      <b/>
      <sz val="11"/>
      <color rgb="FF222222"/>
      <name val="Arial Narrow"/>
      <family val="2"/>
    </font>
    <font>
      <sz val="11"/>
      <color rgb="FF222222"/>
      <name val="Arial Narrow"/>
      <family val="2"/>
    </font>
    <font>
      <u/>
      <sz val="10"/>
      <color rgb="FF000000"/>
      <name val="Arial Narrow"/>
      <family val="2"/>
    </font>
    <font>
      <i/>
      <sz val="10"/>
      <name val="Arial Narrow"/>
      <family val="2"/>
    </font>
    <font>
      <sz val="10"/>
      <color rgb="FF6D9EEB"/>
      <name val="Arial Narrow"/>
      <family val="2"/>
    </font>
    <font>
      <b/>
      <sz val="10"/>
      <color rgb="FFFF0000"/>
      <name val="Arial Narrow"/>
      <family val="2"/>
    </font>
    <font>
      <sz val="11"/>
      <color rgb="FF9900FF"/>
      <name val="Arial Narrow"/>
      <family val="2"/>
    </font>
    <font>
      <sz val="10"/>
      <color rgb="FF1155CC"/>
      <name val="Arial Narrow"/>
      <family val="2"/>
    </font>
    <font>
      <b/>
      <sz val="11"/>
      <color rgb="FFFF0066"/>
      <name val="Arial Narrow"/>
      <family val="2"/>
    </font>
    <font>
      <b/>
      <sz val="11"/>
      <color rgb="FFFF0000"/>
      <name val="Arial Narrow"/>
      <family val="2"/>
    </font>
    <font>
      <b/>
      <i/>
      <sz val="11"/>
      <color theme="1"/>
      <name val="Arial Narrow"/>
      <family val="2"/>
    </font>
  </fonts>
  <fills count="73">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B8CCE4"/>
        <bgColor rgb="FFB8CCE4"/>
      </patternFill>
    </fill>
    <fill>
      <patternFill patternType="solid">
        <fgColor rgb="FFC2D69B"/>
        <bgColor rgb="FFC2D69B"/>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59999389629810485"/>
        <bgColor rgb="FFC2D69B"/>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88D4DD"/>
        <bgColor indexed="64"/>
      </patternFill>
    </fill>
    <fill>
      <patternFill patternType="solid">
        <fgColor rgb="FFAFD7AC"/>
        <bgColor rgb="FF76923C"/>
      </patternFill>
    </fill>
    <fill>
      <patternFill patternType="solid">
        <fgColor rgb="FFAFD7AC"/>
        <bgColor indexed="64"/>
      </patternFill>
    </fill>
    <fill>
      <patternFill patternType="solid">
        <fgColor rgb="FF88D4DD"/>
        <bgColor rgb="FFEAF1DD"/>
      </patternFill>
    </fill>
    <fill>
      <patternFill patternType="solid">
        <fgColor theme="6" tint="0.59999389629810485"/>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FFFF"/>
        <bgColor rgb="FFFFFFFF"/>
      </patternFill>
    </fill>
    <fill>
      <patternFill patternType="solid">
        <fgColor theme="2" tint="-0.249977111117893"/>
        <bgColor indexed="64"/>
      </patternFill>
    </fill>
    <fill>
      <patternFill patternType="solid">
        <fgColor theme="8" tint="0.39997558519241921"/>
        <bgColor theme="0"/>
      </patternFill>
    </fill>
    <fill>
      <patternFill patternType="solid">
        <fgColor rgb="FFB6DDE8"/>
        <bgColor rgb="FFB6DDE8"/>
      </patternFill>
    </fill>
    <fill>
      <patternFill patternType="solid">
        <fgColor rgb="FFFFFF00"/>
        <bgColor theme="0"/>
      </patternFill>
    </fill>
    <fill>
      <patternFill patternType="solid">
        <fgColor theme="6" tint="0.39997558519241921"/>
        <bgColor indexed="64"/>
      </patternFill>
    </fill>
    <fill>
      <patternFill patternType="solid">
        <fgColor rgb="FFC0C0C0"/>
        <bgColor rgb="FFC0C0C0"/>
      </patternFill>
    </fill>
    <fill>
      <patternFill patternType="solid">
        <fgColor rgb="FF99CCFF"/>
        <bgColor rgb="FF99CCFF"/>
      </patternFill>
    </fill>
    <fill>
      <patternFill patternType="solid">
        <fgColor theme="6" tint="0.39997558519241921"/>
        <bgColor theme="0"/>
      </patternFill>
    </fill>
    <fill>
      <patternFill patternType="solid">
        <fgColor rgb="FF00B2B3"/>
        <bgColor indexed="64"/>
      </patternFill>
    </fill>
    <fill>
      <patternFill patternType="solid">
        <fgColor rgb="FFAA82E2"/>
        <bgColor indexed="64"/>
      </patternFill>
    </fill>
    <fill>
      <patternFill patternType="solid">
        <fgColor rgb="FF6ADA9E"/>
        <bgColor indexed="64"/>
      </patternFill>
    </fill>
    <fill>
      <patternFill patternType="solid">
        <fgColor rgb="FF00B2B3"/>
        <bgColor rgb="FFEAF1DD"/>
      </patternFill>
    </fill>
    <fill>
      <patternFill patternType="solid">
        <fgColor rgb="FFFBD4B4"/>
        <bgColor rgb="FFFBD4B4"/>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92CDDC"/>
        <bgColor rgb="FF92CDDC"/>
      </patternFill>
    </fill>
    <fill>
      <patternFill patternType="solid">
        <fgColor theme="9" tint="0.59999389629810485"/>
        <bgColor rgb="FFD99594"/>
      </patternFill>
    </fill>
    <fill>
      <patternFill patternType="solid">
        <fgColor theme="9" tint="-0.249977111117893"/>
        <bgColor rgb="FFF2DBDB"/>
      </patternFill>
    </fill>
    <fill>
      <patternFill patternType="solid">
        <fgColor rgb="FFAA82E2"/>
        <bgColor rgb="FF76923C"/>
      </patternFill>
    </fill>
    <fill>
      <patternFill patternType="solid">
        <fgColor theme="6" tint="-0.249977111117893"/>
        <bgColor rgb="FF76923C"/>
      </patternFill>
    </fill>
    <fill>
      <patternFill patternType="solid">
        <fgColor theme="6" tint="-0.249977111117893"/>
        <bgColor indexed="64"/>
      </patternFill>
    </fill>
    <fill>
      <patternFill patternType="solid">
        <fgColor rgb="FFAFD7AC"/>
        <bgColor rgb="FFEAF1DD"/>
      </patternFill>
    </fill>
    <fill>
      <patternFill patternType="solid">
        <fgColor theme="8" tint="0.39997558519241921"/>
        <bgColor rgb="FF92CDDC"/>
      </patternFill>
    </fill>
    <fill>
      <patternFill patternType="solid">
        <fgColor rgb="FFFFC7CE"/>
        <bgColor rgb="FFFFC7CE"/>
      </patternFill>
    </fill>
    <fill>
      <patternFill patternType="solid">
        <fgColor rgb="FF00B2B3"/>
        <bgColor rgb="FF205867"/>
      </patternFill>
    </fill>
    <fill>
      <patternFill patternType="solid">
        <fgColor theme="0"/>
        <bgColor rgb="FFFFFF00"/>
      </patternFill>
    </fill>
    <fill>
      <patternFill patternType="solid">
        <fgColor theme="2"/>
        <bgColor indexed="64"/>
      </patternFill>
    </fill>
    <fill>
      <patternFill patternType="solid">
        <fgColor rgb="FFFFFFFF"/>
        <bgColor indexed="64"/>
      </patternFill>
    </fill>
    <fill>
      <patternFill patternType="solid">
        <fgColor theme="0"/>
        <bgColor rgb="FFFFFFFF"/>
      </patternFill>
    </fill>
  </fills>
  <borders count="1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diagonal/>
    </border>
    <border>
      <left style="thin">
        <color rgb="FF000000"/>
      </left>
      <right/>
      <top style="thin">
        <color auto="1"/>
      </top>
      <bottom style="thin">
        <color rgb="FF000000"/>
      </bottom>
      <diagonal/>
    </border>
    <border>
      <left style="thin">
        <color rgb="FF000000"/>
      </left>
      <right style="thin">
        <color auto="1"/>
      </right>
      <top/>
      <bottom style="thin">
        <color auto="1"/>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top style="medium">
        <color auto="1"/>
      </top>
      <bottom/>
      <diagonal/>
    </border>
    <border>
      <left/>
      <right/>
      <top/>
      <bottom style="medium">
        <color auto="1"/>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style="thin">
        <color auto="1"/>
      </left>
      <right style="thin">
        <color rgb="FF000000"/>
      </right>
      <top style="thin">
        <color rgb="FF000000"/>
      </top>
      <bottom/>
      <diagonal/>
    </border>
    <border>
      <left style="thin">
        <color auto="1"/>
      </left>
      <right style="thin">
        <color rgb="FF000000"/>
      </right>
      <top style="thin">
        <color auto="1"/>
      </top>
      <bottom/>
      <diagonal/>
    </border>
    <border>
      <left/>
      <right style="thin">
        <color auto="1"/>
      </right>
      <top style="thin">
        <color rgb="FF000000"/>
      </top>
      <bottom/>
      <diagonal/>
    </border>
    <border>
      <left style="thin">
        <color auto="1"/>
      </left>
      <right/>
      <top style="thin">
        <color rgb="FF000000"/>
      </top>
      <bottom style="thin">
        <color rgb="FF000000"/>
      </bottom>
      <diagonal/>
    </border>
    <border>
      <left style="medium">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auto="1"/>
      </left>
      <right/>
      <top style="medium">
        <color indexed="64"/>
      </top>
      <bottom/>
      <diagonal/>
    </border>
    <border>
      <left style="thin">
        <color auto="1"/>
      </left>
      <right style="thin">
        <color indexed="64"/>
      </right>
      <top/>
      <bottom style="medium">
        <color rgb="FF000000"/>
      </bottom>
      <diagonal/>
    </border>
  </borders>
  <cellStyleXfs count="1497">
    <xf numFmtId="0" fontId="0" fillId="0" borderId="0"/>
    <xf numFmtId="0" fontId="8" fillId="0" borderId="18"/>
    <xf numFmtId="0" fontId="21" fillId="0" borderId="18"/>
    <xf numFmtId="0" fontId="21" fillId="0" borderId="18"/>
    <xf numFmtId="0" fontId="21"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21" fillId="0" borderId="18"/>
    <xf numFmtId="0" fontId="21" fillId="0" borderId="18"/>
    <xf numFmtId="0" fontId="7" fillId="0" borderId="18"/>
    <xf numFmtId="0" fontId="21" fillId="0" borderId="18"/>
    <xf numFmtId="0" fontId="21" fillId="0" borderId="18"/>
    <xf numFmtId="9" fontId="21"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0" fontId="22" fillId="0" borderId="18"/>
    <xf numFmtId="0" fontId="8" fillId="0" borderId="18"/>
    <xf numFmtId="0" fontId="8" fillId="0" borderId="18"/>
    <xf numFmtId="0" fontId="8"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8" fillId="0" borderId="18"/>
    <xf numFmtId="0" fontId="8" fillId="0" borderId="18"/>
    <xf numFmtId="0" fontId="6" fillId="0" borderId="18"/>
    <xf numFmtId="0" fontId="8" fillId="0" borderId="18"/>
    <xf numFmtId="0" fontId="8" fillId="0" borderId="18"/>
    <xf numFmtId="9" fontId="8"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0" fontId="22" fillId="0" borderId="18"/>
    <xf numFmtId="9" fontId="22" fillId="0" borderId="18" applyFont="0" applyFill="0" applyBorder="0" applyAlignment="0" applyProtection="0"/>
    <xf numFmtId="0" fontId="22"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44" fontId="22" fillId="0" borderId="18" applyFont="0" applyFill="0" applyBorder="0" applyAlignment="0" applyProtection="0"/>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0" fontId="4" fillId="0" borderId="18"/>
    <xf numFmtId="0" fontId="4" fillId="0" borderId="18"/>
    <xf numFmtId="9" fontId="31" fillId="0" borderId="0" applyFont="0" applyFill="0" applyBorder="0" applyAlignment="0" applyProtection="0"/>
    <xf numFmtId="0" fontId="41" fillId="0" borderId="18" applyNumberFormat="0" applyFill="0" applyBorder="0" applyAlignment="0" applyProtection="0">
      <alignment vertical="top"/>
      <protection locked="0"/>
    </xf>
    <xf numFmtId="0" fontId="8" fillId="0" borderId="18"/>
    <xf numFmtId="9" fontId="4" fillId="0" borderId="18" applyFont="0" applyFill="0" applyBorder="0" applyAlignment="0" applyProtection="0"/>
    <xf numFmtId="0" fontId="65" fillId="0" borderId="18"/>
    <xf numFmtId="0" fontId="80"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44" fontId="22"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9" fontId="3" fillId="0" borderId="18" applyFont="0" applyFill="0" applyBorder="0" applyAlignment="0" applyProtection="0"/>
    <xf numFmtId="0" fontId="22" fillId="0" borderId="18"/>
    <xf numFmtId="0" fontId="2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cellStyleXfs>
  <cellXfs count="1694">
    <xf numFmtId="0" fontId="0" fillId="0" borderId="0" xfId="0"/>
    <xf numFmtId="0" fontId="9" fillId="2" borderId="1" xfId="0" applyFont="1" applyFill="1" applyBorder="1"/>
    <xf numFmtId="0" fontId="9" fillId="0" borderId="0" xfId="0" applyFont="1"/>
    <xf numFmtId="0" fontId="12" fillId="2" borderId="1" xfId="0" applyFont="1" applyFill="1" applyBorder="1" applyAlignment="1">
      <alignment horizontal="center" vertical="center" textRotation="90" wrapText="1"/>
    </xf>
    <xf numFmtId="0" fontId="12" fillId="0" borderId="2" xfId="0" applyFont="1" applyBorder="1" applyAlignment="1">
      <alignment vertical="center"/>
    </xf>
    <xf numFmtId="0" fontId="12" fillId="0" borderId="2" xfId="0" applyFont="1" applyBorder="1" applyAlignment="1">
      <alignment horizontal="center" vertical="center"/>
    </xf>
    <xf numFmtId="0" fontId="13" fillId="6" borderId="2"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5" fillId="2" borderId="12" xfId="0" applyFont="1" applyFill="1" applyBorder="1"/>
    <xf numFmtId="0" fontId="15" fillId="2" borderId="15" xfId="0" applyFont="1" applyFill="1" applyBorder="1"/>
    <xf numFmtId="0" fontId="15" fillId="2" borderId="1" xfId="0" applyFont="1" applyFill="1" applyBorder="1"/>
    <xf numFmtId="0" fontId="12" fillId="0" borderId="2" xfId="0" applyFont="1" applyBorder="1" applyAlignment="1">
      <alignment horizontal="center" vertical="center" wrapText="1"/>
    </xf>
    <xf numFmtId="0" fontId="15" fillId="0" borderId="0" xfId="0" applyFont="1"/>
    <xf numFmtId="0" fontId="17" fillId="10" borderId="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24" xfId="0" applyFont="1" applyFill="1" applyBorder="1" applyAlignment="1">
      <alignment horizontal="center" vertical="center"/>
    </xf>
    <xf numFmtId="0" fontId="17" fillId="10" borderId="14" xfId="0" applyFont="1" applyFill="1" applyBorder="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xf>
    <xf numFmtId="0" fontId="19" fillId="0" borderId="18" xfId="0" applyFont="1" applyBorder="1" applyAlignment="1">
      <alignment horizontal="center"/>
    </xf>
    <xf numFmtId="0" fontId="15" fillId="0" borderId="18" xfId="0" applyFont="1" applyBorder="1" applyAlignment="1">
      <alignment horizontal="center"/>
    </xf>
    <xf numFmtId="0" fontId="19" fillId="0" borderId="18" xfId="213" applyFont="1"/>
    <xf numFmtId="0" fontId="16" fillId="0" borderId="18" xfId="213" applyFont="1" applyAlignment="1">
      <alignment vertical="center"/>
    </xf>
    <xf numFmtId="0" fontId="19" fillId="0" borderId="18" xfId="213" applyFont="1" applyAlignment="1">
      <alignment vertical="center"/>
    </xf>
    <xf numFmtId="0" fontId="16" fillId="2" borderId="18" xfId="213" applyFont="1" applyFill="1" applyAlignment="1">
      <alignment horizontal="center"/>
    </xf>
    <xf numFmtId="0" fontId="16" fillId="0" borderId="18" xfId="213" applyFont="1"/>
    <xf numFmtId="0" fontId="16" fillId="2" borderId="18" xfId="213" applyFont="1" applyFill="1" applyAlignment="1">
      <alignment horizontal="left" vertical="center" wrapText="1"/>
    </xf>
    <xf numFmtId="0" fontId="16" fillId="4" borderId="2" xfId="213" applyFont="1" applyFill="1" applyBorder="1" applyAlignment="1">
      <alignment horizontal="center"/>
    </xf>
    <xf numFmtId="0" fontId="15" fillId="9" borderId="2" xfId="213" applyFont="1" applyFill="1" applyBorder="1" applyAlignment="1">
      <alignment vertical="center"/>
    </xf>
    <xf numFmtId="0" fontId="16" fillId="4" borderId="4" xfId="213" applyFont="1" applyFill="1" applyBorder="1" applyAlignment="1">
      <alignment horizontal="center"/>
    </xf>
    <xf numFmtId="0" fontId="15" fillId="9" borderId="2" xfId="213" applyFont="1" applyFill="1" applyBorder="1" applyAlignment="1">
      <alignment vertical="center" wrapText="1"/>
    </xf>
    <xf numFmtId="0" fontId="16" fillId="4" borderId="4" xfId="213" applyFont="1" applyFill="1" applyBorder="1" applyAlignment="1">
      <alignment horizontal="center" wrapText="1"/>
    </xf>
    <xf numFmtId="0" fontId="19" fillId="0" borderId="18" xfId="213" applyFont="1" applyAlignment="1">
      <alignment wrapText="1"/>
    </xf>
    <xf numFmtId="164" fontId="15" fillId="0" borderId="0" xfId="0" applyNumberFormat="1" applyFont="1" applyAlignment="1">
      <alignment horizontal="center"/>
    </xf>
    <xf numFmtId="0" fontId="18" fillId="12" borderId="5" xfId="213"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6" fillId="2" borderId="18" xfId="213" applyFont="1" applyFill="1" applyAlignment="1">
      <alignment horizontal="right" vertical="center" wrapText="1"/>
    </xf>
    <xf numFmtId="0" fontId="14" fillId="0" borderId="38" xfId="0" applyFont="1" applyBorder="1" applyAlignment="1">
      <alignment horizontal="center" vertical="center"/>
    </xf>
    <xf numFmtId="0" fontId="33" fillId="30" borderId="38" xfId="0" applyFont="1" applyFill="1" applyBorder="1" applyAlignment="1">
      <alignment vertical="center"/>
    </xf>
    <xf numFmtId="9" fontId="12" fillId="0" borderId="2" xfId="0" applyNumberFormat="1" applyFont="1" applyBorder="1" applyAlignment="1">
      <alignment horizontal="center" vertical="center"/>
    </xf>
    <xf numFmtId="9" fontId="12" fillId="0" borderId="2" xfId="397" applyFont="1" applyBorder="1" applyAlignment="1">
      <alignment horizontal="center" vertical="center"/>
    </xf>
    <xf numFmtId="0" fontId="14" fillId="2" borderId="38" xfId="0" applyFont="1" applyFill="1" applyBorder="1" applyAlignment="1">
      <alignment horizontal="center" vertical="center"/>
    </xf>
    <xf numFmtId="0" fontId="9" fillId="15" borderId="1" xfId="0" applyFont="1" applyFill="1" applyBorder="1"/>
    <xf numFmtId="0" fontId="15" fillId="15" borderId="1" xfId="0" applyFont="1" applyFill="1" applyBorder="1"/>
    <xf numFmtId="0" fontId="0" fillId="15" borderId="0" xfId="0" applyFill="1"/>
    <xf numFmtId="0" fontId="9" fillId="15" borderId="0" xfId="0" applyFont="1" applyFill="1"/>
    <xf numFmtId="0" fontId="15" fillId="15" borderId="0" xfId="0" applyFont="1" applyFill="1"/>
    <xf numFmtId="0" fontId="19" fillId="0" borderId="38" xfId="0" applyFont="1" applyBorder="1" applyAlignment="1">
      <alignment horizontal="center" vertical="center" wrapText="1"/>
    </xf>
    <xf numFmtId="0" fontId="19" fillId="0" borderId="38" xfId="0" applyFont="1" applyBorder="1" applyAlignment="1">
      <alignment horizontal="center" vertical="center"/>
    </xf>
    <xf numFmtId="0" fontId="19" fillId="0" borderId="0" xfId="0" applyFont="1" applyAlignment="1">
      <alignment vertical="center"/>
    </xf>
    <xf numFmtId="0" fontId="19" fillId="0" borderId="0" xfId="0" applyFont="1"/>
    <xf numFmtId="0" fontId="33" fillId="18" borderId="38" xfId="0" applyFont="1" applyFill="1" applyBorder="1" applyAlignment="1">
      <alignment horizontal="center" vertical="center"/>
    </xf>
    <xf numFmtId="0" fontId="33" fillId="18" borderId="38" xfId="0" applyFont="1" applyFill="1" applyBorder="1" applyAlignment="1">
      <alignment horizontal="center"/>
    </xf>
    <xf numFmtId="0" fontId="19" fillId="0" borderId="38" xfId="0" applyFont="1" applyBorder="1" applyAlignment="1">
      <alignment vertical="center"/>
    </xf>
    <xf numFmtId="0" fontId="33" fillId="29" borderId="69" xfId="0" applyFont="1" applyFill="1" applyBorder="1" applyAlignment="1">
      <alignment horizontal="center" vertical="center" wrapText="1" readingOrder="1"/>
    </xf>
    <xf numFmtId="0" fontId="33" fillId="29" borderId="70" xfId="0" applyFont="1" applyFill="1" applyBorder="1" applyAlignment="1">
      <alignment horizontal="center" vertical="center" wrapText="1" readingOrder="1"/>
    </xf>
    <xf numFmtId="0" fontId="33" fillId="0" borderId="18" xfId="0" applyFont="1" applyBorder="1" applyAlignment="1">
      <alignment vertical="center"/>
    </xf>
    <xf numFmtId="0" fontId="33" fillId="15" borderId="44" xfId="0" applyFont="1" applyFill="1" applyBorder="1" applyAlignment="1">
      <alignment horizontal="center" vertical="center" wrapText="1" readingOrder="1"/>
    </xf>
    <xf numFmtId="0" fontId="19" fillId="15" borderId="44" xfId="0" applyFont="1" applyFill="1" applyBorder="1" applyAlignment="1">
      <alignment horizontal="justify" vertical="center" wrapText="1" readingOrder="1"/>
    </xf>
    <xf numFmtId="9" fontId="33" fillId="15" borderId="72" xfId="0" applyNumberFormat="1" applyFont="1" applyFill="1" applyBorder="1" applyAlignment="1">
      <alignment horizontal="center" vertical="center" wrapText="1" readingOrder="1"/>
    </xf>
    <xf numFmtId="0" fontId="19" fillId="0" borderId="18" xfId="0" applyFont="1" applyBorder="1" applyAlignment="1">
      <alignment horizontal="center" vertical="center"/>
    </xf>
    <xf numFmtId="0" fontId="19" fillId="0" borderId="18" xfId="0" applyFont="1" applyBorder="1"/>
    <xf numFmtId="0" fontId="33" fillId="15" borderId="38" xfId="0" applyFont="1" applyFill="1" applyBorder="1" applyAlignment="1">
      <alignment horizontal="center" vertical="center" wrapText="1" readingOrder="1"/>
    </xf>
    <xf numFmtId="0" fontId="19" fillId="15" borderId="38" xfId="0" applyFont="1" applyFill="1" applyBorder="1" applyAlignment="1">
      <alignment horizontal="justify" vertical="center" wrapText="1" readingOrder="1"/>
    </xf>
    <xf numFmtId="9" fontId="33" fillId="15" borderId="73" xfId="0" applyNumberFormat="1" applyFont="1" applyFill="1" applyBorder="1" applyAlignment="1">
      <alignment horizontal="center" vertical="center" wrapText="1" readingOrder="1"/>
    </xf>
    <xf numFmtId="0" fontId="19" fillId="0" borderId="45" xfId="0" applyFont="1" applyBorder="1" applyAlignment="1">
      <alignment horizontal="center" vertical="center"/>
    </xf>
    <xf numFmtId="0" fontId="19" fillId="0" borderId="38" xfId="0" applyFont="1" applyBorder="1" applyAlignment="1">
      <alignment vertical="center" wrapText="1"/>
    </xf>
    <xf numFmtId="0" fontId="19" fillId="0" borderId="38" xfId="0" applyFont="1" applyBorder="1"/>
    <xf numFmtId="0" fontId="19" fillId="15" borderId="73" xfId="0" applyFont="1" applyFill="1" applyBorder="1" applyAlignment="1">
      <alignment horizontal="center" vertical="center" wrapText="1" readingOrder="1"/>
    </xf>
    <xf numFmtId="0" fontId="19" fillId="0" borderId="0" xfId="0" applyFont="1" applyAlignment="1">
      <alignment horizontal="center" vertical="center"/>
    </xf>
    <xf numFmtId="0" fontId="33" fillId="15" borderId="59" xfId="0" applyFont="1" applyFill="1" applyBorder="1" applyAlignment="1">
      <alignment horizontal="center" vertical="center" wrapText="1" readingOrder="1"/>
    </xf>
    <xf numFmtId="0" fontId="19" fillId="15" borderId="59" xfId="0" applyFont="1" applyFill="1" applyBorder="1" applyAlignment="1">
      <alignment horizontal="justify" vertical="center" wrapText="1" readingOrder="1"/>
    </xf>
    <xf numFmtId="0" fontId="19" fillId="15" borderId="60" xfId="0" applyFont="1" applyFill="1" applyBorder="1" applyAlignment="1">
      <alignment horizontal="center" vertical="center" wrapText="1" readingOrder="1"/>
    </xf>
    <xf numFmtId="0" fontId="50" fillId="20" borderId="0" xfId="0" applyFont="1" applyFill="1" applyAlignment="1">
      <alignment horizontal="center" vertical="center"/>
    </xf>
    <xf numFmtId="0" fontId="19" fillId="24" borderId="0" xfId="0" applyFont="1" applyFill="1" applyAlignment="1">
      <alignment horizontal="center" vertical="center"/>
    </xf>
    <xf numFmtId="0" fontId="19" fillId="23" borderId="0" xfId="0" applyFont="1" applyFill="1" applyAlignment="1">
      <alignment horizontal="center" vertical="center"/>
    </xf>
    <xf numFmtId="0" fontId="33" fillId="0" borderId="0" xfId="0" applyFont="1"/>
    <xf numFmtId="0" fontId="19" fillId="0" borderId="38" xfId="0" applyFont="1" applyBorder="1" applyAlignment="1">
      <alignment horizontal="center" wrapText="1"/>
    </xf>
    <xf numFmtId="0" fontId="19" fillId="0" borderId="38" xfId="0" applyFont="1" applyBorder="1" applyAlignment="1">
      <alignment wrapText="1"/>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16" fillId="0" borderId="38" xfId="0" applyFont="1" applyBorder="1" applyAlignment="1">
      <alignment horizontal="center" vertical="center" wrapText="1"/>
    </xf>
    <xf numFmtId="0" fontId="19" fillId="0" borderId="18" xfId="0" applyFont="1" applyBorder="1" applyAlignment="1">
      <alignment wrapText="1"/>
    </xf>
    <xf numFmtId="0" fontId="33" fillId="0" borderId="18" xfId="0" applyFont="1" applyBorder="1" applyAlignment="1">
      <alignment horizontal="center"/>
    </xf>
    <xf numFmtId="0" fontId="19" fillId="0" borderId="0" xfId="0" applyFont="1" applyAlignment="1">
      <alignment horizontal="center"/>
    </xf>
    <xf numFmtId="0" fontId="20" fillId="0" borderId="21" xfId="0" applyFont="1" applyBorder="1" applyAlignment="1">
      <alignment horizontal="center"/>
    </xf>
    <xf numFmtId="0" fontId="39" fillId="0" borderId="44" xfId="396" applyFont="1" applyBorder="1" applyAlignment="1" applyProtection="1">
      <alignment horizontal="justify" vertical="center" wrapText="1"/>
      <protection locked="0"/>
    </xf>
    <xf numFmtId="0" fontId="39" fillId="0" borderId="38" xfId="396" applyFont="1" applyBorder="1" applyAlignment="1" applyProtection="1">
      <alignment horizontal="justify" vertical="center" wrapText="1"/>
      <protection locked="0"/>
    </xf>
    <xf numFmtId="0" fontId="39" fillId="0" borderId="59" xfId="396" applyFont="1" applyBorder="1" applyAlignment="1" applyProtection="1">
      <alignment horizontal="justify" vertical="center" wrapText="1"/>
      <protection locked="0"/>
    </xf>
    <xf numFmtId="0" fontId="20" fillId="0" borderId="23" xfId="0" applyFont="1" applyBorder="1" applyAlignment="1">
      <alignment horizontal="center"/>
    </xf>
    <xf numFmtId="0" fontId="39" fillId="0" borderId="44" xfId="396" applyFont="1" applyBorder="1" applyAlignment="1" applyProtection="1">
      <alignment horizontal="center" vertical="center" textRotation="90" wrapText="1"/>
      <protection locked="0"/>
    </xf>
    <xf numFmtId="0" fontId="4" fillId="0" borderId="18" xfId="396" applyProtection="1">
      <protection locked="0"/>
    </xf>
    <xf numFmtId="0" fontId="43" fillId="0" borderId="18" xfId="398" applyFont="1" applyFill="1" applyBorder="1" applyAlignment="1" applyProtection="1">
      <alignment vertical="center" wrapText="1"/>
      <protection locked="0"/>
    </xf>
    <xf numFmtId="164" fontId="4" fillId="0" borderId="18" xfId="396" applyNumberFormat="1" applyAlignment="1" applyProtection="1">
      <alignment vertical="center"/>
      <protection locked="0"/>
    </xf>
    <xf numFmtId="0" fontId="4" fillId="0" borderId="18" xfId="396" applyAlignment="1" applyProtection="1">
      <alignment vertical="center"/>
      <protection locked="0"/>
    </xf>
    <xf numFmtId="9" fontId="4" fillId="0" borderId="18" xfId="397" applyFont="1" applyFill="1" applyBorder="1" applyAlignment="1" applyProtection="1">
      <alignment horizontal="center" vertical="center"/>
      <protection locked="0"/>
    </xf>
    <xf numFmtId="0" fontId="15" fillId="0" borderId="18" xfId="396" applyFont="1" applyProtection="1">
      <protection locked="0"/>
    </xf>
    <xf numFmtId="0" fontId="45" fillId="16" borderId="38" xfId="399" applyFont="1" applyFill="1" applyBorder="1" applyAlignment="1" applyProtection="1">
      <alignment horizontal="center" vertical="center" wrapText="1"/>
      <protection locked="0"/>
    </xf>
    <xf numFmtId="0" fontId="15" fillId="15" borderId="18" xfId="396" applyFont="1" applyFill="1" applyProtection="1">
      <protection locked="0"/>
    </xf>
    <xf numFmtId="0" fontId="20" fillId="0" borderId="18" xfId="396" applyFont="1" applyAlignment="1" applyProtection="1">
      <alignment horizontal="center" vertical="center"/>
      <protection locked="0"/>
    </xf>
    <xf numFmtId="0" fontId="20" fillId="0" borderId="18" xfId="396" applyFont="1" applyAlignment="1" applyProtection="1">
      <alignment horizontal="center" vertical="center" wrapText="1"/>
      <protection locked="0"/>
    </xf>
    <xf numFmtId="0" fontId="20" fillId="0" borderId="18" xfId="396" applyFont="1" applyProtection="1">
      <protection locked="0"/>
    </xf>
    <xf numFmtId="0" fontId="20" fillId="0" borderId="18" xfId="396" applyFont="1" applyAlignment="1" applyProtection="1">
      <alignment horizontal="center"/>
      <protection locked="0"/>
    </xf>
    <xf numFmtId="164" fontId="20" fillId="0" borderId="18" xfId="396" applyNumberFormat="1" applyFont="1" applyAlignment="1" applyProtection="1">
      <alignment vertical="center"/>
      <protection locked="0"/>
    </xf>
    <xf numFmtId="0" fontId="20" fillId="0" borderId="18" xfId="396" applyFont="1" applyAlignment="1" applyProtection="1">
      <alignment vertical="center"/>
      <protection locked="0"/>
    </xf>
    <xf numFmtId="9" fontId="20" fillId="0" borderId="18" xfId="397" applyFont="1" applyBorder="1" applyAlignment="1" applyProtection="1">
      <alignment horizontal="center" vertical="center"/>
      <protection locked="0"/>
    </xf>
    <xf numFmtId="0" fontId="45" fillId="0" borderId="44" xfId="396" applyFont="1" applyBorder="1" applyAlignment="1">
      <alignment horizontal="center" vertical="center" textRotation="90" wrapText="1"/>
    </xf>
    <xf numFmtId="0" fontId="45" fillId="0" borderId="59" xfId="396" applyFont="1" applyBorder="1" applyAlignment="1">
      <alignment horizontal="center" vertical="center" textRotation="90" wrapText="1"/>
    </xf>
    <xf numFmtId="0" fontId="4" fillId="15" borderId="18" xfId="396" applyFill="1"/>
    <xf numFmtId="0" fontId="4" fillId="0" borderId="18" xfId="396"/>
    <xf numFmtId="0" fontId="53" fillId="15" borderId="18" xfId="396" applyFont="1" applyFill="1" applyAlignment="1">
      <alignment horizontal="center" vertical="center" wrapText="1"/>
    </xf>
    <xf numFmtId="0" fontId="54" fillId="37" borderId="18" xfId="396" applyFont="1" applyFill="1" applyAlignment="1">
      <alignment horizontal="center" vertical="center" wrapText="1" readingOrder="1"/>
    </xf>
    <xf numFmtId="0" fontId="55" fillId="15" borderId="18" xfId="396" applyFont="1" applyFill="1"/>
    <xf numFmtId="0" fontId="56" fillId="38" borderId="77" xfId="396" applyFont="1" applyFill="1" applyBorder="1" applyAlignment="1">
      <alignment horizontal="center" vertical="center" wrapText="1" readingOrder="1"/>
    </xf>
    <xf numFmtId="0" fontId="56" fillId="0" borderId="77" xfId="396" applyFont="1" applyBorder="1" applyAlignment="1">
      <alignment horizontal="center" vertical="center" wrapText="1" readingOrder="1"/>
    </xf>
    <xf numFmtId="0" fontId="56" fillId="0" borderId="77" xfId="396" applyFont="1" applyBorder="1" applyAlignment="1">
      <alignment horizontal="justify" vertical="center" wrapText="1" readingOrder="1"/>
    </xf>
    <xf numFmtId="0" fontId="56" fillId="39" borderId="78" xfId="396" applyFont="1" applyFill="1" applyBorder="1" applyAlignment="1">
      <alignment horizontal="center" vertical="center" wrapText="1" readingOrder="1"/>
    </xf>
    <xf numFmtId="0" fontId="56" fillId="0" borderId="78" xfId="396" applyFont="1" applyBorder="1" applyAlignment="1">
      <alignment horizontal="center" vertical="center" wrapText="1" readingOrder="1"/>
    </xf>
    <xf numFmtId="0" fontId="56" fillId="0" borderId="78" xfId="396" applyFont="1" applyBorder="1" applyAlignment="1">
      <alignment horizontal="justify" vertical="center" wrapText="1" readingOrder="1"/>
    </xf>
    <xf numFmtId="0" fontId="56" fillId="40" borderId="78" xfId="396" applyFont="1" applyFill="1" applyBorder="1" applyAlignment="1">
      <alignment horizontal="center" vertical="center" wrapText="1" readingOrder="1"/>
    </xf>
    <xf numFmtId="0" fontId="56" fillId="41" borderId="78" xfId="396" applyFont="1" applyFill="1" applyBorder="1" applyAlignment="1">
      <alignment horizontal="center" vertical="center" wrapText="1" readingOrder="1"/>
    </xf>
    <xf numFmtId="0" fontId="57" fillId="23" borderId="78" xfId="396" applyFont="1" applyFill="1" applyBorder="1" applyAlignment="1">
      <alignment horizontal="center" vertical="center" wrapText="1" readingOrder="1"/>
    </xf>
    <xf numFmtId="0" fontId="58" fillId="15" borderId="18" xfId="396" applyFont="1" applyFill="1" applyAlignment="1">
      <alignment horizontal="justify" vertical="center" wrapText="1" readingOrder="1"/>
    </xf>
    <xf numFmtId="0" fontId="16" fillId="15" borderId="18" xfId="396" applyFont="1" applyFill="1" applyAlignment="1">
      <alignment vertical="center"/>
    </xf>
    <xf numFmtId="0" fontId="59" fillId="15" borderId="18" xfId="396" applyFont="1" applyFill="1"/>
    <xf numFmtId="0" fontId="55" fillId="0" borderId="18" xfId="396" applyFont="1"/>
    <xf numFmtId="0" fontId="58" fillId="0" borderId="18" xfId="396" applyFont="1" applyAlignment="1">
      <alignment horizontal="justify" vertical="center" wrapText="1" readingOrder="1"/>
    </xf>
    <xf numFmtId="0" fontId="60" fillId="0" borderId="18" xfId="396" applyFont="1" applyAlignment="1">
      <alignment vertical="center"/>
    </xf>
    <xf numFmtId="0" fontId="61" fillId="0" borderId="18" xfId="396" applyFont="1"/>
    <xf numFmtId="0" fontId="62" fillId="0" borderId="18" xfId="396" applyFont="1"/>
    <xf numFmtId="0" fontId="63" fillId="0" borderId="18" xfId="396" applyFont="1"/>
    <xf numFmtId="0" fontId="59" fillId="0" borderId="18" xfId="396" applyFont="1"/>
    <xf numFmtId="0" fontId="39" fillId="0" borderId="44" xfId="396" applyFont="1" applyBorder="1" applyAlignment="1">
      <alignment horizontal="center" vertical="center" wrapText="1"/>
    </xf>
    <xf numFmtId="165" fontId="39" fillId="0" borderId="44" xfId="400" applyNumberFormat="1" applyFont="1" applyBorder="1" applyAlignment="1" applyProtection="1">
      <alignment horizontal="center" vertical="center" wrapText="1"/>
    </xf>
    <xf numFmtId="164" fontId="39" fillId="15" borderId="38" xfId="396" applyNumberFormat="1" applyFont="1" applyFill="1" applyBorder="1" applyAlignment="1" applyProtection="1">
      <alignment vertical="center" wrapText="1"/>
      <protection locked="0"/>
    </xf>
    <xf numFmtId="0" fontId="39" fillId="15" borderId="38" xfId="396" applyFont="1" applyFill="1" applyBorder="1" applyAlignment="1" applyProtection="1">
      <alignment vertical="center" wrapText="1"/>
      <protection locked="0"/>
    </xf>
    <xf numFmtId="9" fontId="39" fillId="15" borderId="38" xfId="397" applyFont="1" applyFill="1" applyBorder="1" applyAlignment="1" applyProtection="1">
      <alignment horizontal="center" vertical="center" wrapText="1"/>
      <protection locked="0"/>
    </xf>
    <xf numFmtId="0" fontId="39" fillId="15" borderId="18" xfId="396" applyFont="1" applyFill="1" applyAlignment="1" applyProtection="1">
      <alignment vertical="center" wrapText="1"/>
      <protection locked="0"/>
    </xf>
    <xf numFmtId="0" fontId="39" fillId="0" borderId="18" xfId="396" applyFont="1" applyAlignment="1" applyProtection="1">
      <alignment vertical="center" wrapText="1"/>
      <protection locked="0"/>
    </xf>
    <xf numFmtId="14" fontId="39" fillId="0" borderId="38" xfId="396" applyNumberFormat="1" applyFont="1" applyBorder="1" applyAlignment="1" applyProtection="1">
      <alignment horizontal="center" vertical="center" wrapText="1"/>
      <protection locked="0"/>
    </xf>
    <xf numFmtId="0" fontId="39" fillId="15" borderId="18" xfId="396" applyFont="1" applyFill="1" applyAlignment="1" applyProtection="1">
      <alignment wrapText="1"/>
      <protection locked="0"/>
    </xf>
    <xf numFmtId="0" fontId="39" fillId="0" borderId="18" xfId="396" applyFont="1" applyAlignment="1" applyProtection="1">
      <alignment wrapText="1"/>
      <protection locked="0"/>
    </xf>
    <xf numFmtId="0" fontId="39" fillId="0" borderId="63" xfId="396" applyFont="1" applyBorder="1" applyAlignment="1">
      <alignment horizontal="center" vertical="center" wrapText="1"/>
    </xf>
    <xf numFmtId="0" fontId="39" fillId="0" borderId="59" xfId="396" applyFont="1" applyBorder="1" applyAlignment="1" applyProtection="1">
      <alignment horizontal="center" vertical="center" textRotation="90" wrapText="1"/>
      <protection locked="0"/>
    </xf>
    <xf numFmtId="165" fontId="39" fillId="0" borderId="59" xfId="400" applyNumberFormat="1" applyFont="1" applyBorder="1" applyAlignment="1" applyProtection="1">
      <alignment horizontal="center" vertical="center" wrapText="1"/>
    </xf>
    <xf numFmtId="0" fontId="39" fillId="0" borderId="54" xfId="396" applyFont="1" applyBorder="1" applyAlignment="1">
      <alignment horizontal="center" vertical="center" wrapText="1"/>
    </xf>
    <xf numFmtId="0" fontId="39" fillId="0" borderId="65" xfId="396" applyFont="1" applyBorder="1" applyAlignment="1">
      <alignment horizontal="center" vertical="center" wrapText="1"/>
    </xf>
    <xf numFmtId="164" fontId="39" fillId="0" borderId="38" xfId="396" applyNumberFormat="1" applyFont="1" applyBorder="1" applyAlignment="1" applyProtection="1">
      <alignment vertical="center" wrapText="1"/>
      <protection locked="0"/>
    </xf>
    <xf numFmtId="0" fontId="39" fillId="0" borderId="38" xfId="396" applyFont="1" applyBorder="1" applyAlignment="1" applyProtection="1">
      <alignment vertical="center" wrapText="1"/>
      <protection locked="0"/>
    </xf>
    <xf numFmtId="9" fontId="39" fillId="0" borderId="38" xfId="397" applyFont="1" applyBorder="1" applyAlignment="1" applyProtection="1">
      <alignment horizontal="center" vertical="center" wrapText="1"/>
      <protection locked="0"/>
    </xf>
    <xf numFmtId="0" fontId="19" fillId="0" borderId="18" xfId="213" applyFont="1" applyAlignment="1">
      <alignment vertical="center" wrapText="1"/>
    </xf>
    <xf numFmtId="0" fontId="45" fillId="0" borderId="45" xfId="396" applyFont="1" applyBorder="1" applyAlignment="1">
      <alignment horizontal="center" vertical="center" textRotation="90" wrapText="1"/>
    </xf>
    <xf numFmtId="9" fontId="39" fillId="0" borderId="45" xfId="396" applyNumberFormat="1" applyFont="1" applyBorder="1" applyAlignment="1">
      <alignment horizontal="center" vertical="center" wrapText="1"/>
    </xf>
    <xf numFmtId="0" fontId="45" fillId="0" borderId="38" xfId="396" applyFont="1" applyBorder="1" applyAlignment="1">
      <alignment horizontal="center" vertical="center" textRotation="90" wrapText="1"/>
    </xf>
    <xf numFmtId="1" fontId="39" fillId="0" borderId="38" xfId="396" applyNumberFormat="1" applyFont="1" applyBorder="1" applyAlignment="1" applyProtection="1">
      <alignment horizontal="center" vertical="center" wrapText="1"/>
      <protection locked="0"/>
    </xf>
    <xf numFmtId="165" fontId="39" fillId="0" borderId="45" xfId="400" applyNumberFormat="1" applyFont="1" applyBorder="1" applyAlignment="1" applyProtection="1">
      <alignment horizontal="center" vertical="center" wrapText="1"/>
    </xf>
    <xf numFmtId="164" fontId="39" fillId="0" borderId="38" xfId="396" applyNumberFormat="1" applyFont="1" applyBorder="1" applyAlignment="1" applyProtection="1">
      <alignment horizontal="center" vertical="center" wrapText="1"/>
      <protection locked="0"/>
    </xf>
    <xf numFmtId="9" fontId="43" fillId="0" borderId="18" xfId="398" applyNumberFormat="1" applyFont="1" applyFill="1" applyBorder="1" applyAlignment="1" applyProtection="1">
      <alignment vertical="center" wrapText="1"/>
      <protection locked="0"/>
    </xf>
    <xf numFmtId="9" fontId="20" fillId="0" borderId="18" xfId="396" applyNumberFormat="1" applyFont="1" applyProtection="1">
      <protection locked="0"/>
    </xf>
    <xf numFmtId="0" fontId="34" fillId="15" borderId="18" xfId="213" applyFont="1" applyFill="1" applyAlignment="1">
      <alignment wrapText="1"/>
    </xf>
    <xf numFmtId="0" fontId="34" fillId="0" borderId="18" xfId="213" applyFont="1" applyAlignment="1">
      <alignment wrapText="1"/>
    </xf>
    <xf numFmtId="0" fontId="34" fillId="15" borderId="18" xfId="213" applyFont="1" applyFill="1" applyAlignment="1">
      <alignment vertical="center" wrapText="1"/>
    </xf>
    <xf numFmtId="0" fontId="14" fillId="15" borderId="18" xfId="213" applyFont="1" applyFill="1" applyAlignment="1">
      <alignment vertical="center" wrapText="1"/>
    </xf>
    <xf numFmtId="9" fontId="14" fillId="15" borderId="18" xfId="397" applyFont="1" applyFill="1" applyBorder="1" applyAlignment="1">
      <alignment horizontal="center" vertical="center" wrapText="1"/>
    </xf>
    <xf numFmtId="164" fontId="14" fillId="15" borderId="18" xfId="213" applyNumberFormat="1" applyFont="1" applyFill="1" applyAlignment="1">
      <alignment horizontal="center" vertical="center" wrapText="1"/>
    </xf>
    <xf numFmtId="164" fontId="14" fillId="15" borderId="18" xfId="213" applyNumberFormat="1" applyFont="1" applyFill="1" applyAlignment="1">
      <alignment vertical="center" wrapText="1"/>
    </xf>
    <xf numFmtId="9" fontId="14" fillId="15" borderId="18" xfId="397" applyFont="1" applyFill="1" applyBorder="1" applyAlignment="1">
      <alignment vertical="center" wrapText="1"/>
    </xf>
    <xf numFmtId="0" fontId="14" fillId="15" borderId="2" xfId="213" applyFont="1" applyFill="1" applyBorder="1" applyAlignment="1">
      <alignment vertical="center" wrapText="1"/>
    </xf>
    <xf numFmtId="9" fontId="34" fillId="15" borderId="18" xfId="397" applyFont="1" applyFill="1" applyBorder="1" applyAlignment="1">
      <alignment horizontal="center" vertical="center" wrapText="1"/>
    </xf>
    <xf numFmtId="164" fontId="34" fillId="15" borderId="18" xfId="213" applyNumberFormat="1" applyFont="1" applyFill="1" applyAlignment="1">
      <alignment horizontal="center" vertical="center" wrapText="1"/>
    </xf>
    <xf numFmtId="164" fontId="34" fillId="15" borderId="18" xfId="213" applyNumberFormat="1" applyFont="1" applyFill="1" applyAlignment="1">
      <alignment vertical="center" wrapText="1"/>
    </xf>
    <xf numFmtId="9" fontId="34" fillId="15" borderId="18" xfId="397" applyFont="1" applyFill="1" applyBorder="1" applyAlignment="1">
      <alignment vertical="center" wrapText="1"/>
    </xf>
    <xf numFmtId="0" fontId="34" fillId="0" borderId="18" xfId="213" applyFont="1" applyAlignment="1">
      <alignment vertical="center" wrapText="1"/>
    </xf>
    <xf numFmtId="9" fontId="34" fillId="0" borderId="18" xfId="397" applyFont="1" applyBorder="1" applyAlignment="1">
      <alignment horizontal="center" vertical="center" wrapText="1"/>
    </xf>
    <xf numFmtId="164" fontId="34" fillId="0" borderId="18" xfId="213" applyNumberFormat="1" applyFont="1" applyAlignment="1">
      <alignment horizontal="center" vertical="center" wrapText="1"/>
    </xf>
    <xf numFmtId="164" fontId="34" fillId="0" borderId="18" xfId="213" applyNumberFormat="1" applyFont="1" applyAlignment="1">
      <alignment vertical="center" wrapText="1"/>
    </xf>
    <xf numFmtId="9" fontId="34" fillId="0" borderId="18" xfId="397" applyFont="1" applyBorder="1" applyAlignment="1">
      <alignment vertical="center" wrapText="1"/>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0" fontId="39" fillId="0" borderId="44" xfId="396" applyFont="1" applyBorder="1" applyAlignment="1" applyProtection="1">
      <alignment horizontal="center" vertical="center" wrapText="1"/>
      <protection locked="0"/>
    </xf>
    <xf numFmtId="9" fontId="39" fillId="0" borderId="44" xfId="396" applyNumberFormat="1" applyFont="1" applyBorder="1" applyAlignment="1">
      <alignment horizontal="center" vertical="center" wrapText="1"/>
    </xf>
    <xf numFmtId="9" fontId="39" fillId="0" borderId="2" xfId="0" applyNumberFormat="1"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39" fillId="0" borderId="2" xfId="0" applyFont="1" applyBorder="1" applyAlignment="1" applyProtection="1">
      <alignment horizontal="center" vertical="center"/>
      <protection locked="0"/>
    </xf>
    <xf numFmtId="9" fontId="15" fillId="0" borderId="79" xfId="0" applyNumberFormat="1" applyFont="1" applyBorder="1" applyAlignment="1">
      <alignment horizontal="center" vertical="center"/>
    </xf>
    <xf numFmtId="0" fontId="16" fillId="0" borderId="38" xfId="0" applyFont="1" applyBorder="1" applyAlignment="1">
      <alignment horizontal="center" vertical="center" textRotation="90" wrapText="1"/>
    </xf>
    <xf numFmtId="9" fontId="15" fillId="0" borderId="38" xfId="0" applyNumberFormat="1" applyFont="1" applyBorder="1" applyAlignment="1">
      <alignment horizontal="center" vertical="center"/>
    </xf>
    <xf numFmtId="0" fontId="16" fillId="0" borderId="38" xfId="0" applyFont="1" applyBorder="1" applyAlignment="1">
      <alignment horizontal="center" vertical="center" textRotation="90"/>
    </xf>
    <xf numFmtId="165" fontId="15" fillId="0" borderId="38" xfId="400" applyNumberFormat="1" applyFont="1" applyBorder="1" applyAlignment="1" applyProtection="1">
      <alignment horizontal="center" vertical="center"/>
    </xf>
    <xf numFmtId="0" fontId="34" fillId="0" borderId="18" xfId="213" applyFont="1"/>
    <xf numFmtId="0" fontId="35" fillId="30" borderId="38" xfId="213" applyFont="1" applyFill="1" applyBorder="1" applyAlignment="1">
      <alignment horizontal="center" vertical="center"/>
    </xf>
    <xf numFmtId="0" fontId="38" fillId="30" borderId="38" xfId="213" applyFont="1" applyFill="1" applyBorder="1" applyAlignment="1">
      <alignment horizontal="center" vertical="center"/>
    </xf>
    <xf numFmtId="0" fontId="35" fillId="30" borderId="38" xfId="213" applyFont="1" applyFill="1" applyBorder="1" applyAlignment="1">
      <alignment horizontal="center" vertical="center" wrapText="1"/>
    </xf>
    <xf numFmtId="0" fontId="35" fillId="0" borderId="18" xfId="213" applyFont="1" applyAlignment="1">
      <alignment horizontal="center" vertical="center"/>
    </xf>
    <xf numFmtId="0" fontId="18" fillId="12" borderId="29" xfId="213" applyFont="1" applyFill="1" applyBorder="1" applyAlignment="1">
      <alignment horizontal="center" vertical="center" wrapText="1"/>
    </xf>
    <xf numFmtId="0" fontId="66" fillId="0" borderId="38" xfId="0" applyFont="1" applyBorder="1" applyAlignment="1">
      <alignment vertical="center" wrapText="1"/>
    </xf>
    <xf numFmtId="9" fontId="66" fillId="0" borderId="38" xfId="397" applyFont="1" applyBorder="1" applyAlignment="1">
      <alignment horizontal="center" vertical="center" wrapText="1"/>
    </xf>
    <xf numFmtId="164" fontId="66" fillId="0" borderId="38" xfId="0" applyNumberFormat="1" applyFont="1" applyBorder="1" applyAlignment="1">
      <alignment horizontal="center" vertical="center" wrapText="1"/>
    </xf>
    <xf numFmtId="164" fontId="66" fillId="0" borderId="38" xfId="0" applyNumberFormat="1" applyFont="1" applyBorder="1" applyAlignment="1">
      <alignment vertical="center" wrapText="1"/>
    </xf>
    <xf numFmtId="9" fontId="66" fillId="0" borderId="38" xfId="397" applyFont="1" applyBorder="1" applyAlignment="1">
      <alignment vertical="center" wrapText="1"/>
    </xf>
    <xf numFmtId="0" fontId="66" fillId="0" borderId="0" xfId="0" applyFont="1" applyAlignment="1">
      <alignment vertical="center" wrapText="1"/>
    </xf>
    <xf numFmtId="0" fontId="66" fillId="15" borderId="18" xfId="213" applyFont="1" applyFill="1" applyAlignment="1">
      <alignment vertical="center" wrapText="1"/>
    </xf>
    <xf numFmtId="0" fontId="17" fillId="10" borderId="80" xfId="0" applyFont="1" applyFill="1" applyBorder="1" applyAlignment="1">
      <alignment horizontal="center" vertical="center"/>
    </xf>
    <xf numFmtId="167" fontId="16" fillId="0" borderId="0" xfId="0" applyNumberFormat="1" applyFont="1" applyAlignment="1">
      <alignment horizontal="center" vertical="center"/>
    </xf>
    <xf numFmtId="0" fontId="9" fillId="0" borderId="18" xfId="213" applyFont="1"/>
    <xf numFmtId="0" fontId="40" fillId="17" borderId="38" xfId="213" applyFont="1" applyFill="1" applyBorder="1" applyAlignment="1">
      <alignment horizontal="center" vertical="center"/>
    </xf>
    <xf numFmtId="0" fontId="40" fillId="17" borderId="38" xfId="213" applyFont="1" applyFill="1" applyBorder="1" applyAlignment="1">
      <alignment horizontal="center" vertical="center" wrapText="1"/>
    </xf>
    <xf numFmtId="0" fontId="40" fillId="43" borderId="38" xfId="213" applyFont="1" applyFill="1" applyBorder="1" applyAlignment="1">
      <alignment horizontal="center" vertical="center" wrapText="1"/>
    </xf>
    <xf numFmtId="0" fontId="14" fillId="0" borderId="18" xfId="213" applyFont="1"/>
    <xf numFmtId="164" fontId="20" fillId="0" borderId="38" xfId="213" applyNumberFormat="1" applyFont="1" applyBorder="1" applyAlignment="1">
      <alignment horizontal="center" vertical="center"/>
    </xf>
    <xf numFmtId="1" fontId="20" fillId="0" borderId="38" xfId="213" applyNumberFormat="1" applyFont="1" applyBorder="1" applyAlignment="1">
      <alignment horizontal="center" vertical="center"/>
    </xf>
    <xf numFmtId="0" fontId="20" fillId="0" borderId="38" xfId="213" applyFont="1" applyBorder="1" applyAlignment="1">
      <alignment horizontal="justify" vertical="center" wrapText="1"/>
    </xf>
    <xf numFmtId="0" fontId="8" fillId="0" borderId="38" xfId="213" applyFont="1" applyBorder="1" applyAlignment="1">
      <alignment horizontal="center" vertical="center" wrapText="1"/>
    </xf>
    <xf numFmtId="1" fontId="14" fillId="0" borderId="38" xfId="213" applyNumberFormat="1" applyFont="1" applyBorder="1"/>
    <xf numFmtId="0" fontId="22" fillId="0" borderId="38" xfId="213" applyBorder="1" applyAlignment="1">
      <alignment horizontal="center" vertical="center" wrapText="1"/>
    </xf>
    <xf numFmtId="9" fontId="39" fillId="0" borderId="38" xfId="396" applyNumberFormat="1" applyFont="1" applyBorder="1" applyAlignment="1" applyProtection="1">
      <alignment horizontal="center" vertical="center" wrapText="1"/>
      <protection locked="0"/>
    </xf>
    <xf numFmtId="0" fontId="15" fillId="15" borderId="38" xfId="213" applyFont="1" applyFill="1" applyBorder="1" applyAlignment="1">
      <alignment vertical="center"/>
    </xf>
    <xf numFmtId="0" fontId="19" fillId="0" borderId="18" xfId="0" applyFont="1" applyBorder="1" applyAlignment="1" applyProtection="1">
      <alignment horizontal="center"/>
      <protection locked="0"/>
    </xf>
    <xf numFmtId="0" fontId="15"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justify" vertical="center" wrapText="1"/>
      <protection locked="0"/>
    </xf>
    <xf numFmtId="0" fontId="15" fillId="15" borderId="2" xfId="0"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protection locked="0"/>
    </xf>
    <xf numFmtId="167" fontId="20" fillId="15" borderId="38" xfId="0" applyNumberFormat="1" applyFont="1" applyFill="1" applyBorder="1" applyAlignment="1" applyProtection="1">
      <alignment horizontal="center" vertical="center" wrapText="1"/>
      <protection locked="0"/>
    </xf>
    <xf numFmtId="0" fontId="20" fillId="15" borderId="38" xfId="0" applyFont="1" applyFill="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15" borderId="2" xfId="0" applyFont="1" applyFill="1" applyBorder="1" applyAlignment="1" applyProtection="1">
      <alignment horizontal="center" vertical="center" wrapText="1"/>
      <protection locked="0"/>
    </xf>
    <xf numFmtId="0" fontId="39" fillId="0" borderId="2" xfId="0" applyFont="1" applyBorder="1" applyAlignment="1" applyProtection="1">
      <alignment horizontal="justify" vertical="center" wrapText="1"/>
      <protection locked="0"/>
    </xf>
    <xf numFmtId="166" fontId="39" fillId="0" borderId="2" xfId="0" applyNumberFormat="1" applyFont="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protection locked="0"/>
    </xf>
    <xf numFmtId="9" fontId="15" fillId="15" borderId="38" xfId="397" applyFont="1" applyFill="1" applyBorder="1" applyAlignment="1" applyProtection="1">
      <alignment horizontal="center" vertical="center" wrapText="1"/>
      <protection locked="0"/>
    </xf>
    <xf numFmtId="164" fontId="15" fillId="15" borderId="38" xfId="0" applyNumberFormat="1" applyFont="1" applyFill="1" applyBorder="1" applyAlignment="1" applyProtection="1">
      <alignment horizontal="center"/>
      <protection locked="0"/>
    </xf>
    <xf numFmtId="0" fontId="15" fillId="15" borderId="38" xfId="0" applyFont="1" applyFill="1" applyBorder="1" applyAlignment="1" applyProtection="1">
      <alignment horizontal="center"/>
      <protection locked="0"/>
    </xf>
    <xf numFmtId="9" fontId="15" fillId="15" borderId="38" xfId="0" applyNumberFormat="1" applyFont="1" applyFill="1" applyBorder="1" applyAlignment="1" applyProtection="1">
      <alignment horizontal="center" vertical="center" wrapText="1"/>
      <protection locked="0"/>
    </xf>
    <xf numFmtId="0" fontId="19" fillId="15" borderId="18" xfId="0" applyFont="1" applyFill="1" applyBorder="1" applyAlignment="1" applyProtection="1">
      <alignment horizontal="center"/>
      <protection locked="0"/>
    </xf>
    <xf numFmtId="0" fontId="20" fillId="15" borderId="38" xfId="0" applyFont="1" applyFill="1" applyBorder="1" applyAlignment="1" applyProtection="1">
      <alignment horizontal="center" vertical="top" wrapText="1"/>
      <protection locked="0"/>
    </xf>
    <xf numFmtId="0" fontId="20" fillId="15" borderId="38" xfId="0" applyFont="1" applyFill="1" applyBorder="1" applyAlignment="1" applyProtection="1">
      <alignment horizontal="justify" vertical="center" wrapText="1"/>
      <protection locked="0"/>
    </xf>
    <xf numFmtId="9" fontId="15" fillId="15" borderId="2" xfId="0" applyNumberFormat="1" applyFont="1" applyFill="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wrapText="1"/>
      <protection locked="0"/>
    </xf>
    <xf numFmtId="167" fontId="20" fillId="15" borderId="45" xfId="0" applyNumberFormat="1" applyFont="1" applyFill="1" applyBorder="1" applyAlignment="1" applyProtection="1">
      <alignment horizontal="center" vertical="center" wrapText="1"/>
      <protection locked="0"/>
    </xf>
    <xf numFmtId="0" fontId="20" fillId="15" borderId="45" xfId="0" applyFont="1" applyFill="1" applyBorder="1" applyAlignment="1" applyProtection="1">
      <alignment horizontal="center" vertical="center" wrapText="1"/>
      <protection locked="0"/>
    </xf>
    <xf numFmtId="0" fontId="15" fillId="15" borderId="38" xfId="0"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167"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6" fillId="0" borderId="18" xfId="0" applyFont="1" applyBorder="1" applyAlignment="1" applyProtection="1">
      <alignment horizontal="center"/>
      <protection locked="0"/>
    </xf>
    <xf numFmtId="164" fontId="15" fillId="0" borderId="18" xfId="0" applyNumberFormat="1" applyFont="1" applyBorder="1" applyAlignment="1" applyProtection="1">
      <alignment horizontal="center"/>
      <protection locked="0"/>
    </xf>
    <xf numFmtId="9" fontId="15" fillId="0" borderId="18" xfId="397" applyFont="1" applyBorder="1" applyAlignment="1" applyProtection="1">
      <alignment horizontal="center"/>
      <protection locked="0"/>
    </xf>
    <xf numFmtId="9" fontId="15" fillId="0" borderId="18" xfId="0" applyNumberFormat="1" applyFont="1" applyBorder="1" applyAlignment="1" applyProtection="1">
      <alignment horizontal="center"/>
      <protection locked="0"/>
    </xf>
    <xf numFmtId="0" fontId="15" fillId="0" borderId="18" xfId="0" applyFont="1" applyBorder="1" applyAlignment="1" applyProtection="1">
      <alignment horizontal="center" vertical="center" wrapText="1"/>
      <protection locked="0"/>
    </xf>
    <xf numFmtId="0" fontId="15" fillId="0" borderId="18" xfId="0" applyFont="1" applyBorder="1" applyAlignment="1" applyProtection="1">
      <alignment horizontal="center" vertical="top"/>
      <protection locked="0"/>
    </xf>
    <xf numFmtId="0" fontId="15" fillId="0" borderId="18" xfId="0" applyFont="1" applyBorder="1" applyAlignment="1" applyProtection="1">
      <alignment horizontal="center" vertical="top" wrapText="1"/>
      <protection locked="0"/>
    </xf>
    <xf numFmtId="0" fontId="19" fillId="0" borderId="0" xfId="0" applyFont="1" applyAlignment="1" applyProtection="1">
      <alignment horizontal="center"/>
      <protection locked="0"/>
    </xf>
    <xf numFmtId="167" fontId="19" fillId="0" borderId="0" xfId="0" applyNumberFormat="1"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33" fillId="0" borderId="0" xfId="0" applyFont="1" applyAlignment="1" applyProtection="1">
      <alignment horizontal="center"/>
      <protection locked="0"/>
    </xf>
    <xf numFmtId="164" fontId="19" fillId="0" borderId="0" xfId="0" applyNumberFormat="1" applyFont="1" applyAlignment="1" applyProtection="1">
      <alignment horizontal="center"/>
      <protection locked="0"/>
    </xf>
    <xf numFmtId="9" fontId="19" fillId="0" borderId="0" xfId="397" applyFont="1" applyAlignment="1" applyProtection="1">
      <alignment horizontal="center"/>
      <protection locked="0"/>
    </xf>
    <xf numFmtId="9" fontId="19" fillId="0" borderId="0" xfId="0" applyNumberFormat="1" applyFont="1" applyAlignment="1" applyProtection="1">
      <alignment horizontal="center"/>
      <protection locked="0"/>
    </xf>
    <xf numFmtId="0" fontId="20" fillId="0" borderId="18" xfId="396" applyFont="1"/>
    <xf numFmtId="9" fontId="39" fillId="0" borderId="54" xfId="396" applyNumberFormat="1" applyFont="1" applyBorder="1" applyAlignment="1">
      <alignment horizontal="center" vertical="center" wrapText="1"/>
    </xf>
    <xf numFmtId="0" fontId="20" fillId="0" borderId="38" xfId="0" applyFont="1" applyBorder="1" applyAlignment="1">
      <alignment horizontal="center" vertical="center"/>
    </xf>
    <xf numFmtId="0" fontId="39" fillId="0" borderId="38" xfId="0" applyFont="1" applyBorder="1" applyAlignment="1">
      <alignment horizontal="left" vertical="center" wrapText="1"/>
    </xf>
    <xf numFmtId="0" fontId="16" fillId="44" borderId="18" xfId="213" applyFont="1" applyFill="1" applyAlignment="1">
      <alignment horizontal="right"/>
    </xf>
    <xf numFmtId="0" fontId="16" fillId="15" borderId="18" xfId="213" applyFont="1" applyFill="1"/>
    <xf numFmtId="0" fontId="17" fillId="15" borderId="18" xfId="213" applyFont="1" applyFill="1"/>
    <xf numFmtId="0" fontId="20" fillId="0" borderId="4" xfId="0" applyFont="1" applyBorder="1" applyAlignment="1">
      <alignment horizontal="left" vertical="center" wrapText="1"/>
    </xf>
    <xf numFmtId="0" fontId="20" fillId="0" borderId="4" xfId="0" applyFont="1" applyBorder="1" applyAlignment="1">
      <alignment horizontal="left" vertical="center"/>
    </xf>
    <xf numFmtId="0" fontId="20" fillId="0" borderId="2" xfId="0" applyFont="1" applyBorder="1" applyAlignment="1">
      <alignment horizontal="left" vertical="center" wrapText="1"/>
    </xf>
    <xf numFmtId="0" fontId="20" fillId="0" borderId="2" xfId="0" applyFont="1" applyBorder="1" applyAlignment="1">
      <alignment horizontal="left" vertical="center"/>
    </xf>
    <xf numFmtId="0" fontId="19" fillId="15" borderId="18" xfId="213" applyFont="1" applyFill="1"/>
    <xf numFmtId="0" fontId="23" fillId="44" borderId="18" xfId="0" applyFont="1" applyFill="1" applyBorder="1" applyAlignment="1">
      <alignment horizontal="left" vertical="center"/>
    </xf>
    <xf numFmtId="0" fontId="20" fillId="15" borderId="18" xfId="213" applyFont="1" applyFill="1"/>
    <xf numFmtId="0" fontId="23" fillId="2" borderId="18" xfId="0" applyFont="1" applyFill="1" applyBorder="1" applyAlignment="1">
      <alignment horizontal="left" vertical="center"/>
    </xf>
    <xf numFmtId="0" fontId="26" fillId="15" borderId="18" xfId="213" applyFont="1" applyFill="1"/>
    <xf numFmtId="0" fontId="23" fillId="2" borderId="18" xfId="0" applyFont="1" applyFill="1" applyBorder="1" applyAlignment="1">
      <alignment horizontal="left" vertical="center" wrapText="1"/>
    </xf>
    <xf numFmtId="0" fontId="23" fillId="4" borderId="4" xfId="0" applyFont="1" applyFill="1" applyBorder="1" applyAlignment="1">
      <alignment horizontal="center" vertical="center"/>
    </xf>
    <xf numFmtId="0" fontId="23" fillId="4" borderId="2" xfId="0" applyFont="1" applyFill="1" applyBorder="1" applyAlignment="1">
      <alignment horizontal="center" vertical="center"/>
    </xf>
    <xf numFmtId="0" fontId="20" fillId="9" borderId="2" xfId="0" applyFont="1" applyFill="1" applyBorder="1" applyAlignment="1">
      <alignment horizontal="left" vertical="center"/>
    </xf>
    <xf numFmtId="0" fontId="20" fillId="9" borderId="2" xfId="0" applyFont="1" applyFill="1" applyBorder="1" applyAlignment="1">
      <alignment horizontal="left" vertical="center" wrapText="1"/>
    </xf>
    <xf numFmtId="0" fontId="23" fillId="4" borderId="4" xfId="0" applyFont="1" applyFill="1" applyBorder="1" applyAlignment="1">
      <alignment horizontal="center" vertical="center" wrapText="1"/>
    </xf>
    <xf numFmtId="0" fontId="20" fillId="42" borderId="2" xfId="0" applyFont="1" applyFill="1" applyBorder="1" applyAlignment="1">
      <alignment horizontal="left" vertical="center" wrapText="1"/>
    </xf>
    <xf numFmtId="164" fontId="19" fillId="0" borderId="18" xfId="213" applyNumberFormat="1" applyFont="1" applyAlignment="1">
      <alignment horizontal="left"/>
    </xf>
    <xf numFmtId="0" fontId="15" fillId="0" borderId="4" xfId="0" applyFont="1" applyBorder="1" applyAlignment="1">
      <alignment horizontal="left" vertical="top" wrapText="1"/>
    </xf>
    <xf numFmtId="0" fontId="15" fillId="0" borderId="4" xfId="0" applyFont="1" applyBorder="1" applyAlignment="1">
      <alignment horizontal="left" vertical="center" wrapText="1"/>
    </xf>
    <xf numFmtId="0" fontId="15" fillId="0" borderId="2" xfId="0" applyFont="1" applyBorder="1" applyAlignment="1">
      <alignment horizontal="left" vertical="top" wrapText="1"/>
    </xf>
    <xf numFmtId="0" fontId="15" fillId="0" borderId="2" xfId="0" applyFont="1" applyBorder="1" applyAlignment="1">
      <alignment horizontal="left" vertical="center" wrapText="1"/>
    </xf>
    <xf numFmtId="0" fontId="15" fillId="0" borderId="2" xfId="0" applyFont="1" applyBorder="1" applyAlignment="1">
      <alignment vertical="top"/>
    </xf>
    <xf numFmtId="0" fontId="15" fillId="0" borderId="2" xfId="0" applyFont="1" applyBorder="1" applyAlignment="1">
      <alignment wrapText="1"/>
    </xf>
    <xf numFmtId="0" fontId="20" fillId="0" borderId="26" xfId="0" applyFont="1" applyBorder="1" applyAlignment="1">
      <alignment horizontal="left" vertical="center" wrapText="1"/>
    </xf>
    <xf numFmtId="0" fontId="20" fillId="0" borderId="14" xfId="0" applyFont="1" applyBorder="1" applyAlignment="1">
      <alignment horizontal="left" vertical="center" wrapText="1"/>
    </xf>
    <xf numFmtId="0" fontId="20" fillId="0" borderId="19" xfId="0" applyFont="1" applyBorder="1" applyAlignment="1">
      <alignment horizontal="left" vertical="center" wrapText="1"/>
    </xf>
    <xf numFmtId="0" fontId="16" fillId="44" borderId="18" xfId="0" applyFont="1" applyFill="1" applyBorder="1" applyAlignment="1">
      <alignment horizontal="right"/>
    </xf>
    <xf numFmtId="0" fontId="16" fillId="2" borderId="18" xfId="0" applyFont="1" applyFill="1" applyBorder="1" applyAlignment="1">
      <alignment horizontal="center"/>
    </xf>
    <xf numFmtId="0" fontId="16" fillId="2" borderId="18" xfId="0" applyFont="1" applyFill="1" applyBorder="1" applyAlignment="1">
      <alignment horizontal="right" vertical="center" wrapText="1"/>
    </xf>
    <xf numFmtId="0" fontId="16" fillId="2" borderId="18" xfId="0" applyFont="1" applyFill="1" applyBorder="1" applyAlignment="1">
      <alignment horizontal="left" vertical="center" wrapText="1"/>
    </xf>
    <xf numFmtId="0" fontId="16" fillId="4" borderId="4" xfId="0" applyFont="1" applyFill="1" applyBorder="1" applyAlignment="1">
      <alignment horizontal="center"/>
    </xf>
    <xf numFmtId="0" fontId="16" fillId="4" borderId="2" xfId="0" applyFont="1" applyFill="1" applyBorder="1" applyAlignment="1">
      <alignment horizontal="center"/>
    </xf>
    <xf numFmtId="0" fontId="15" fillId="9" borderId="2" xfId="0" applyFont="1" applyFill="1" applyBorder="1" applyAlignment="1">
      <alignment vertical="center"/>
    </xf>
    <xf numFmtId="0" fontId="15" fillId="0" borderId="4" xfId="0" applyFont="1" applyBorder="1" applyAlignment="1">
      <alignment vertical="top"/>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9" borderId="2" xfId="0" applyFont="1" applyFill="1" applyBorder="1" applyAlignment="1">
      <alignment vertical="center" wrapText="1"/>
    </xf>
    <xf numFmtId="0" fontId="15" fillId="0" borderId="2" xfId="0" applyFont="1" applyBorder="1" applyAlignment="1">
      <alignment vertical="center"/>
    </xf>
    <xf numFmtId="0" fontId="16" fillId="4" borderId="4" xfId="0" applyFont="1" applyFill="1" applyBorder="1" applyAlignment="1">
      <alignment horizontal="center" wrapText="1"/>
    </xf>
    <xf numFmtId="0" fontId="20" fillId="2" borderId="4" xfId="0" applyFont="1" applyFill="1" applyBorder="1" applyAlignment="1">
      <alignment horizontal="left" vertical="center" wrapText="1"/>
    </xf>
    <xf numFmtId="0" fontId="20" fillId="0" borderId="4" xfId="0" applyFont="1" applyBorder="1" applyAlignment="1">
      <alignment horizontal="justify" vertical="center" wrapText="1"/>
    </xf>
    <xf numFmtId="0" fontId="20" fillId="0" borderId="0" xfId="0" applyFont="1" applyAlignment="1">
      <alignment horizontal="left" vertical="center" wrapText="1"/>
    </xf>
    <xf numFmtId="0" fontId="8" fillId="0" borderId="19" xfId="0" applyFont="1" applyBorder="1" applyAlignment="1">
      <alignment horizontal="left" vertical="center" wrapText="1"/>
    </xf>
    <xf numFmtId="0" fontId="20" fillId="0" borderId="6" xfId="0" applyFont="1" applyBorder="1" applyAlignment="1">
      <alignment horizontal="left" vertical="center" wrapText="1"/>
    </xf>
    <xf numFmtId="0" fontId="20" fillId="0" borderId="6" xfId="0" applyFont="1" applyBorder="1" applyAlignment="1">
      <alignment horizontal="left" vertical="center"/>
    </xf>
    <xf numFmtId="0" fontId="20" fillId="0" borderId="5" xfId="0" applyFont="1" applyBorder="1" applyAlignment="1">
      <alignment horizontal="left" vertical="center"/>
    </xf>
    <xf numFmtId="0" fontId="39" fillId="0" borderId="19" xfId="0" applyFont="1" applyBorder="1" applyAlignment="1">
      <alignment horizontal="left" vertical="center" wrapText="1"/>
    </xf>
    <xf numFmtId="0" fontId="20" fillId="2" borderId="19" xfId="0" applyFont="1" applyFill="1" applyBorder="1" applyAlignment="1">
      <alignment horizontal="left" vertical="center" wrapText="1"/>
    </xf>
    <xf numFmtId="0" fontId="23" fillId="0" borderId="18" xfId="0" applyFont="1" applyBorder="1" applyAlignment="1">
      <alignment horizontal="left" vertical="center"/>
    </xf>
    <xf numFmtId="0" fontId="23" fillId="0" borderId="18" xfId="0" applyFont="1" applyBorder="1" applyAlignment="1">
      <alignment horizontal="left" vertical="center" wrapText="1"/>
    </xf>
    <xf numFmtId="0" fontId="23" fillId="47" borderId="18" xfId="0" applyFont="1" applyFill="1" applyBorder="1" applyAlignment="1">
      <alignment horizontal="left" vertical="center" wrapText="1"/>
    </xf>
    <xf numFmtId="0" fontId="20" fillId="0" borderId="0" xfId="0" applyFont="1" applyAlignment="1">
      <alignment horizontal="left" vertical="center"/>
    </xf>
    <xf numFmtId="0" fontId="74" fillId="48" borderId="2" xfId="0" applyFont="1" applyFill="1" applyBorder="1" applyAlignment="1">
      <alignment horizontal="center"/>
    </xf>
    <xf numFmtId="0" fontId="75" fillId="0" borderId="2" xfId="0" applyFont="1" applyBorder="1" applyAlignment="1">
      <alignment horizontal="left" vertical="top" wrapText="1"/>
    </xf>
    <xf numFmtId="0" fontId="75" fillId="0" borderId="4" xfId="0" applyFont="1" applyBorder="1" applyAlignment="1">
      <alignment horizontal="left" vertical="top" wrapText="1"/>
    </xf>
    <xf numFmtId="0" fontId="75" fillId="0" borderId="4" xfId="0" applyFont="1" applyBorder="1" applyAlignment="1">
      <alignment vertical="top" wrapText="1"/>
    </xf>
    <xf numFmtId="0" fontId="74" fillId="48" borderId="4" xfId="0" applyFont="1" applyFill="1" applyBorder="1" applyAlignment="1">
      <alignment horizontal="center" vertical="top" wrapText="1"/>
    </xf>
    <xf numFmtId="0" fontId="75" fillId="0" borderId="2" xfId="0" applyFont="1" applyBorder="1" applyAlignment="1">
      <alignment vertical="top" wrapText="1"/>
    </xf>
    <xf numFmtId="0" fontId="75" fillId="0" borderId="5" xfId="0" applyFont="1" applyBorder="1" applyAlignment="1">
      <alignment vertical="top" wrapText="1"/>
    </xf>
    <xf numFmtId="0" fontId="16" fillId="2" borderId="18" xfId="0" applyFont="1" applyFill="1" applyBorder="1" applyAlignment="1">
      <alignment horizontal="right"/>
    </xf>
    <xf numFmtId="0" fontId="16" fillId="50" borderId="18" xfId="0" applyFont="1" applyFill="1" applyBorder="1" applyAlignment="1">
      <alignment horizontal="right" vertical="center" wrapText="1"/>
    </xf>
    <xf numFmtId="0" fontId="15" fillId="2" borderId="4" xfId="0" applyFont="1" applyFill="1" applyBorder="1" applyAlignment="1">
      <alignment vertical="center" wrapText="1"/>
    </xf>
    <xf numFmtId="0" fontId="15" fillId="0" borderId="2" xfId="0" applyFont="1" applyBorder="1" applyAlignment="1">
      <alignment horizontal="center" vertical="top" wrapText="1"/>
    </xf>
    <xf numFmtId="0" fontId="20" fillId="0" borderId="82" xfId="0" applyFont="1" applyBorder="1" applyAlignment="1">
      <alignment horizontal="left" vertical="center" wrapText="1"/>
    </xf>
    <xf numFmtId="0" fontId="20" fillId="0" borderId="83" xfId="0" applyFont="1" applyBorder="1" applyAlignment="1">
      <alignment horizontal="left" vertical="center" wrapText="1"/>
    </xf>
    <xf numFmtId="0" fontId="20" fillId="2" borderId="2" xfId="0" applyFont="1" applyFill="1" applyBorder="1" applyAlignment="1">
      <alignment horizontal="left" vertical="center" wrapText="1"/>
    </xf>
    <xf numFmtId="0" fontId="20" fillId="0" borderId="5" xfId="0" applyFont="1" applyBorder="1" applyAlignment="1">
      <alignment horizontal="left" vertical="center" wrapText="1"/>
    </xf>
    <xf numFmtId="0" fontId="16" fillId="2" borderId="0" xfId="0" applyFont="1" applyFill="1" applyAlignment="1">
      <alignment horizontal="left"/>
    </xf>
    <xf numFmtId="0" fontId="16" fillId="2" borderId="0" xfId="0" applyFont="1" applyFill="1" applyAlignment="1">
      <alignment horizontal="center"/>
    </xf>
    <xf numFmtId="0" fontId="16" fillId="2" borderId="0" xfId="0" applyFont="1" applyFill="1" applyAlignment="1">
      <alignment horizontal="center" vertical="center"/>
    </xf>
    <xf numFmtId="0" fontId="16" fillId="2" borderId="0" xfId="0" applyFont="1" applyFill="1" applyAlignment="1">
      <alignment horizontal="left" vertical="center" wrapText="1"/>
    </xf>
    <xf numFmtId="0" fontId="16" fillId="50" borderId="0" xfId="0" applyFont="1" applyFill="1" applyAlignment="1">
      <alignment horizontal="left" vertical="center"/>
    </xf>
    <xf numFmtId="0" fontId="16" fillId="2" borderId="0" xfId="0" applyFont="1" applyFill="1" applyAlignment="1">
      <alignment horizontal="justify" vertical="center"/>
    </xf>
    <xf numFmtId="0" fontId="16" fillId="4" borderId="2" xfId="0" applyFont="1" applyFill="1" applyBorder="1" applyAlignment="1">
      <alignment horizontal="justify" vertical="center"/>
    </xf>
    <xf numFmtId="0" fontId="15" fillId="0" borderId="4" xfId="0" applyFont="1" applyBorder="1" applyAlignment="1">
      <alignment horizontal="justify" vertical="center" wrapText="1"/>
    </xf>
    <xf numFmtId="0" fontId="16" fillId="4" borderId="4" xfId="0" applyFont="1" applyFill="1" applyBorder="1" applyAlignment="1">
      <alignment horizontal="justify" vertical="center"/>
    </xf>
    <xf numFmtId="0" fontId="15" fillId="0" borderId="2" xfId="0" applyFont="1" applyBorder="1" applyAlignment="1">
      <alignment horizontal="justify" vertical="center" wrapText="1"/>
    </xf>
    <xf numFmtId="0" fontId="16" fillId="4" borderId="4" xfId="0" applyFont="1" applyFill="1" applyBorder="1" applyAlignment="1">
      <alignment horizontal="justify" vertical="center" wrapText="1"/>
    </xf>
    <xf numFmtId="0" fontId="23" fillId="2" borderId="0" xfId="0" applyFont="1" applyFill="1" applyAlignment="1">
      <alignment horizontal="left" vertical="center"/>
    </xf>
    <xf numFmtId="0" fontId="23" fillId="2" borderId="0" xfId="0" applyFont="1" applyFill="1" applyAlignment="1">
      <alignment horizontal="left" vertical="center" wrapText="1"/>
    </xf>
    <xf numFmtId="0" fontId="23" fillId="50" borderId="0" xfId="0" applyFont="1" applyFill="1" applyAlignment="1">
      <alignment horizontal="left" vertical="center" wrapText="1"/>
    </xf>
    <xf numFmtId="0" fontId="19" fillId="0" borderId="0" xfId="0" applyFont="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0" fontId="19" fillId="15" borderId="2" xfId="0" applyFont="1" applyFill="1" applyBorder="1" applyAlignment="1">
      <alignment horizontal="center" vertical="center" wrapText="1"/>
    </xf>
    <xf numFmtId="0" fontId="34" fillId="0" borderId="38" xfId="213" applyFont="1" applyBorder="1" applyAlignment="1">
      <alignment vertical="center"/>
    </xf>
    <xf numFmtId="0" fontId="39" fillId="0" borderId="38" xfId="396" applyFont="1" applyBorder="1" applyAlignment="1" applyProtection="1">
      <alignment horizontal="center" vertical="center" textRotation="90" wrapText="1"/>
      <protection locked="0"/>
    </xf>
    <xf numFmtId="0" fontId="20" fillId="0" borderId="38" xfId="0" applyFont="1" applyBorder="1" applyAlignment="1" applyProtection="1">
      <alignment horizontal="justify" vertical="center" wrapText="1"/>
      <protection locked="0"/>
    </xf>
    <xf numFmtId="9" fontId="39" fillId="0" borderId="38" xfId="0" applyNumberFormat="1" applyFont="1" applyBorder="1" applyAlignment="1" applyProtection="1">
      <alignment horizontal="center" vertical="center"/>
      <protection locked="0"/>
    </xf>
    <xf numFmtId="0" fontId="39" fillId="0" borderId="38" xfId="0" applyFont="1" applyBorder="1" applyAlignment="1" applyProtection="1">
      <alignment horizontal="justify"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protection locked="0"/>
    </xf>
    <xf numFmtId="0" fontId="39" fillId="0" borderId="38" xfId="0" applyFont="1" applyBorder="1" applyAlignment="1">
      <alignment horizontal="center" vertical="center" wrapText="1"/>
    </xf>
    <xf numFmtId="9" fontId="39" fillId="0" borderId="38" xfId="0" applyNumberFormat="1" applyFont="1" applyBorder="1" applyAlignment="1">
      <alignment horizontal="center" vertical="center"/>
    </xf>
    <xf numFmtId="166" fontId="39" fillId="0" borderId="38" xfId="0" applyNumberFormat="1" applyFont="1" applyBorder="1" applyAlignment="1">
      <alignment horizontal="center" vertical="center" wrapText="1"/>
    </xf>
    <xf numFmtId="0" fontId="39" fillId="0" borderId="38" xfId="0" applyFont="1" applyBorder="1" applyAlignment="1">
      <alignment horizontal="center" vertical="center"/>
    </xf>
    <xf numFmtId="0" fontId="39" fillId="0" borderId="38" xfId="0" applyFont="1" applyBorder="1" applyAlignment="1" applyProtection="1">
      <alignment horizontal="left" vertical="center" wrapText="1"/>
      <protection locked="0"/>
    </xf>
    <xf numFmtId="0" fontId="39" fillId="0" borderId="44" xfId="0" applyFont="1" applyBorder="1" applyAlignment="1">
      <alignment horizontal="center" vertical="center" wrapText="1"/>
    </xf>
    <xf numFmtId="0" fontId="39" fillId="0" borderId="38" xfId="0" applyFont="1" applyBorder="1" applyAlignment="1">
      <alignment horizontal="justify" vertical="center" wrapText="1"/>
    </xf>
    <xf numFmtId="0" fontId="39" fillId="0" borderId="38" xfId="0" applyFont="1" applyBorder="1" applyAlignment="1">
      <alignment vertical="center" wrapText="1"/>
    </xf>
    <xf numFmtId="1" fontId="39" fillId="0" borderId="38" xfId="0" applyNumberFormat="1" applyFont="1" applyBorder="1" applyAlignment="1">
      <alignment horizontal="center" vertical="center"/>
    </xf>
    <xf numFmtId="9" fontId="39" fillId="0" borderId="38" xfId="0" applyNumberFormat="1" applyFont="1" applyBorder="1" applyAlignment="1">
      <alignment horizontal="center" vertical="center" wrapText="1"/>
    </xf>
    <xf numFmtId="2" fontId="39" fillId="0" borderId="38" xfId="0" applyNumberFormat="1" applyFont="1" applyBorder="1" applyAlignment="1">
      <alignment horizontal="center" vertical="center" wrapText="1"/>
    </xf>
    <xf numFmtId="0" fontId="20" fillId="0" borderId="38" xfId="0" applyFont="1" applyBorder="1" applyAlignment="1">
      <alignment horizontal="left" vertical="center" wrapText="1"/>
    </xf>
    <xf numFmtId="0" fontId="81" fillId="0" borderId="38" xfId="0" applyFont="1" applyBorder="1" applyAlignment="1">
      <alignment horizontal="left" vertical="center" wrapText="1"/>
    </xf>
    <xf numFmtId="0" fontId="81" fillId="0" borderId="38" xfId="0" applyFont="1" applyBorder="1" applyAlignment="1">
      <alignment horizontal="center" vertical="center" wrapText="1"/>
    </xf>
    <xf numFmtId="166" fontId="39" fillId="0" borderId="38" xfId="0" applyNumberFormat="1" applyFont="1" applyBorder="1" applyAlignment="1">
      <alignment horizontal="center" vertical="center"/>
    </xf>
    <xf numFmtId="9" fontId="20" fillId="0" borderId="38" xfId="0" applyNumberFormat="1" applyFont="1" applyBorder="1" applyAlignment="1">
      <alignment horizontal="center" vertical="center"/>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45" xfId="396" applyFont="1" applyBorder="1" applyAlignment="1" applyProtection="1">
      <alignment horizontal="center" vertical="center" wrapText="1"/>
      <protection locked="0"/>
    </xf>
    <xf numFmtId="0" fontId="39" fillId="0" borderId="45" xfId="396" applyFont="1" applyBorder="1" applyAlignment="1" applyProtection="1">
      <alignment horizontal="justify" vertical="center" wrapText="1"/>
      <protection locked="0"/>
    </xf>
    <xf numFmtId="0" fontId="39" fillId="0" borderId="45" xfId="396" applyFont="1" applyBorder="1" applyAlignment="1" applyProtection="1">
      <alignment horizontal="center" vertical="center" textRotation="90" wrapText="1"/>
      <protection locked="0"/>
    </xf>
    <xf numFmtId="164" fontId="39" fillId="0" borderId="45" xfId="396" applyNumberFormat="1" applyFont="1" applyBorder="1" applyAlignment="1" applyProtection="1">
      <alignment vertical="center" wrapText="1"/>
      <protection locked="0"/>
    </xf>
    <xf numFmtId="0" fontId="39" fillId="0" borderId="45" xfId="396" applyFont="1" applyBorder="1" applyAlignment="1" applyProtection="1">
      <alignment vertical="center" wrapText="1"/>
      <protection locked="0"/>
    </xf>
    <xf numFmtId="0" fontId="39" fillId="0" borderId="54" xfId="0" applyFont="1" applyBorder="1" applyAlignment="1">
      <alignment horizontal="center" vertical="center" wrapText="1"/>
    </xf>
    <xf numFmtId="0" fontId="39" fillId="0" borderId="54" xfId="0" applyFont="1" applyBorder="1" applyAlignment="1">
      <alignment horizontal="left" vertical="center" wrapText="1"/>
    </xf>
    <xf numFmtId="0" fontId="39" fillId="0" borderId="54" xfId="396" applyFont="1" applyBorder="1" applyAlignment="1" applyProtection="1">
      <alignment horizontal="center" vertical="center" textRotation="90" wrapText="1"/>
      <protection locked="0"/>
    </xf>
    <xf numFmtId="165" fontId="39" fillId="0" borderId="54" xfId="400" applyNumberFormat="1" applyFont="1" applyBorder="1" applyAlignment="1" applyProtection="1">
      <alignment horizontal="center" vertical="center" wrapText="1"/>
    </xf>
    <xf numFmtId="0" fontId="45" fillId="0" borderId="54" xfId="396" applyFont="1" applyBorder="1" applyAlignment="1">
      <alignment horizontal="center" vertical="center" textRotation="90" wrapText="1"/>
    </xf>
    <xf numFmtId="0" fontId="39" fillId="0" borderId="89" xfId="396" applyFont="1" applyBorder="1" applyAlignment="1" applyProtection="1">
      <alignment wrapText="1"/>
      <protection locked="0"/>
    </xf>
    <xf numFmtId="0" fontId="39" fillId="0" borderId="90" xfId="396" applyFont="1" applyBorder="1" applyAlignment="1" applyProtection="1">
      <alignment wrapText="1"/>
      <protection locked="0"/>
    </xf>
    <xf numFmtId="1" fontId="39" fillId="0" borderId="38" xfId="0" applyNumberFormat="1" applyFont="1" applyBorder="1" applyAlignment="1">
      <alignment horizontal="center" vertical="center" wrapText="1"/>
    </xf>
    <xf numFmtId="14" fontId="39" fillId="0" borderId="38" xfId="0" applyNumberFormat="1" applyFont="1" applyBorder="1" applyAlignment="1">
      <alignment horizontal="center" vertical="center" wrapText="1"/>
    </xf>
    <xf numFmtId="0" fontId="82" fillId="0" borderId="38" xfId="0" applyFont="1" applyBorder="1" applyAlignment="1">
      <alignment horizontal="left" vertical="center" wrapText="1"/>
    </xf>
    <xf numFmtId="168" fontId="39" fillId="0" borderId="38" xfId="0" applyNumberFormat="1" applyFont="1" applyBorder="1" applyAlignment="1">
      <alignment horizontal="center" vertical="center" wrapText="1"/>
    </xf>
    <xf numFmtId="0" fontId="39" fillId="15" borderId="89" xfId="396" applyFont="1" applyFill="1" applyBorder="1" applyAlignment="1" applyProtection="1">
      <alignment wrapText="1"/>
      <protection locked="0"/>
    </xf>
    <xf numFmtId="0" fontId="39" fillId="0" borderId="45" xfId="0" applyFont="1" applyBorder="1" applyAlignment="1">
      <alignment horizontal="center" vertical="center" wrapText="1"/>
    </xf>
    <xf numFmtId="0" fontId="39" fillId="0" borderId="45" xfId="0" applyFont="1" applyBorder="1" applyAlignment="1">
      <alignment horizontal="left" vertical="center" wrapText="1"/>
    </xf>
    <xf numFmtId="0" fontId="39" fillId="0" borderId="44" xfId="0" applyFont="1" applyBorder="1" applyAlignment="1">
      <alignment horizontal="left" vertical="center" wrapText="1"/>
    </xf>
    <xf numFmtId="0" fontId="39" fillId="0" borderId="59" xfId="0" applyFont="1" applyBorder="1" applyAlignment="1">
      <alignment horizontal="center" vertical="center" wrapText="1"/>
    </xf>
    <xf numFmtId="0" fontId="39" fillId="0" borderId="59" xfId="0" applyFont="1" applyBorder="1" applyAlignment="1">
      <alignment horizontal="left" vertical="center" wrapText="1"/>
    </xf>
    <xf numFmtId="0" fontId="15" fillId="0" borderId="38" xfId="213" applyFont="1" applyBorder="1" applyAlignment="1">
      <alignment vertical="center"/>
    </xf>
    <xf numFmtId="0" fontId="20" fillId="0" borderId="38" xfId="0" applyFont="1" applyBorder="1" applyAlignment="1">
      <alignment horizontal="center" vertical="center" wrapText="1"/>
    </xf>
    <xf numFmtId="166" fontId="20" fillId="0" borderId="38" xfId="0" applyNumberFormat="1" applyFont="1" applyBorder="1" applyAlignment="1">
      <alignment horizontal="center" vertical="center" wrapText="1"/>
    </xf>
    <xf numFmtId="0" fontId="20" fillId="15" borderId="38" xfId="0" applyFont="1" applyFill="1" applyBorder="1" applyAlignment="1" applyProtection="1">
      <alignment horizontal="left" vertical="center" wrapText="1"/>
      <protection locked="0"/>
    </xf>
    <xf numFmtId="166" fontId="20" fillId="0" borderId="38" xfId="0" applyNumberFormat="1" applyFont="1" applyBorder="1" applyAlignment="1">
      <alignment horizontal="center" vertical="center"/>
    </xf>
    <xf numFmtId="0" fontId="15" fillId="0" borderId="0" xfId="0" applyFont="1" applyAlignment="1">
      <alignment horizontal="left"/>
    </xf>
    <xf numFmtId="0" fontId="15" fillId="0" borderId="18" xfId="0" applyFont="1" applyBorder="1" applyAlignment="1" applyProtection="1">
      <alignment horizontal="left"/>
      <protection locked="0"/>
    </xf>
    <xf numFmtId="0" fontId="19" fillId="0" borderId="0" xfId="0" applyFont="1" applyAlignment="1" applyProtection="1">
      <alignment horizontal="left"/>
      <protection locked="0"/>
    </xf>
    <xf numFmtId="1" fontId="15" fillId="15" borderId="2" xfId="0" applyNumberFormat="1" applyFont="1" applyFill="1" applyBorder="1" applyAlignment="1" applyProtection="1">
      <alignment horizontal="center" vertical="center" wrapText="1"/>
      <protection locked="0"/>
    </xf>
    <xf numFmtId="9" fontId="15" fillId="15" borderId="2" xfId="397" applyFont="1" applyFill="1" applyBorder="1" applyAlignment="1" applyProtection="1">
      <alignment horizontal="center" vertical="center" wrapText="1"/>
      <protection locked="0"/>
    </xf>
    <xf numFmtId="0" fontId="15" fillId="53" borderId="2" xfId="0" applyFont="1" applyFill="1" applyBorder="1" applyAlignment="1" applyProtection="1">
      <alignment horizontal="center" vertical="center"/>
      <protection locked="0"/>
    </xf>
    <xf numFmtId="0" fontId="15" fillId="0" borderId="38" xfId="0" applyFont="1" applyBorder="1" applyAlignment="1">
      <alignment horizontal="center" vertical="center"/>
    </xf>
    <xf numFmtId="14" fontId="20" fillId="0" borderId="38" xfId="0" applyNumberFormat="1" applyFont="1" applyBorder="1" applyAlignment="1">
      <alignment horizontal="center" vertical="center" wrapText="1"/>
    </xf>
    <xf numFmtId="9" fontId="20" fillId="0" borderId="38" xfId="0" applyNumberFormat="1" applyFont="1" applyBorder="1" applyAlignment="1">
      <alignment horizontal="center" vertical="center" wrapText="1"/>
    </xf>
    <xf numFmtId="0" fontId="20" fillId="0" borderId="38" xfId="0" applyFont="1" applyBorder="1" applyAlignment="1">
      <alignment horizontal="justify" vertical="center" wrapText="1"/>
    </xf>
    <xf numFmtId="0" fontId="34" fillId="15" borderId="18" xfId="213" applyFont="1" applyFill="1"/>
    <xf numFmtId="0" fontId="35" fillId="0" borderId="2" xfId="213" applyFont="1" applyBorder="1" applyAlignment="1">
      <alignment vertical="center"/>
    </xf>
    <xf numFmtId="0" fontId="37" fillId="2" borderId="18" xfId="213" applyFont="1" applyFill="1" applyAlignment="1">
      <alignment horizontal="center"/>
    </xf>
    <xf numFmtId="0" fontId="16" fillId="14" borderId="2" xfId="213" applyFont="1" applyFill="1" applyBorder="1"/>
    <xf numFmtId="0" fontId="38" fillId="14" borderId="2" xfId="213" applyFont="1" applyFill="1" applyBorder="1" applyAlignment="1">
      <alignment horizontal="center"/>
    </xf>
    <xf numFmtId="0" fontId="9" fillId="0" borderId="2" xfId="213" applyFont="1" applyBorder="1" applyAlignment="1">
      <alignment horizontal="center"/>
    </xf>
    <xf numFmtId="0" fontId="15" fillId="2" borderId="2" xfId="213" applyFont="1" applyFill="1" applyBorder="1" applyAlignment="1">
      <alignment horizontal="left" vertical="center" wrapText="1"/>
    </xf>
    <xf numFmtId="0" fontId="64" fillId="0" borderId="2" xfId="213" applyFont="1" applyBorder="1" applyAlignment="1">
      <alignment horizontal="center"/>
    </xf>
    <xf numFmtId="0" fontId="16" fillId="2" borderId="2" xfId="213" applyFont="1" applyFill="1" applyBorder="1" applyAlignment="1">
      <alignment horizontal="left" vertical="center" wrapText="1"/>
    </xf>
    <xf numFmtId="0" fontId="16" fillId="14" borderId="2" xfId="213" applyFont="1" applyFill="1" applyBorder="1" applyAlignment="1">
      <alignment horizontal="left" vertical="center" wrapText="1"/>
    </xf>
    <xf numFmtId="0" fontId="38" fillId="14" borderId="2" xfId="213" applyFont="1" applyFill="1" applyBorder="1" applyAlignment="1">
      <alignment horizontal="center" vertical="center"/>
    </xf>
    <xf numFmtId="0" fontId="22" fillId="0" borderId="19" xfId="213" applyBorder="1" applyAlignment="1">
      <alignment horizontal="center"/>
    </xf>
    <xf numFmtId="0" fontId="35" fillId="0" borderId="38" xfId="213" applyFont="1" applyBorder="1" applyAlignment="1">
      <alignment vertical="center"/>
    </xf>
    <xf numFmtId="0" fontId="35" fillId="0" borderId="38" xfId="213" applyFont="1" applyBorder="1" applyAlignment="1">
      <alignment vertical="center" wrapText="1"/>
    </xf>
    <xf numFmtId="0" fontId="66" fillId="15" borderId="18" xfId="213" applyFont="1" applyFill="1" applyAlignment="1">
      <alignment wrapText="1"/>
    </xf>
    <xf numFmtId="0" fontId="37" fillId="2" borderId="18" xfId="213" applyFont="1" applyFill="1" applyAlignment="1">
      <alignment horizontal="center" wrapText="1"/>
    </xf>
    <xf numFmtId="0" fontId="16" fillId="14" borderId="2" xfId="213" applyFont="1" applyFill="1" applyBorder="1" applyAlignment="1">
      <alignment wrapText="1"/>
    </xf>
    <xf numFmtId="0" fontId="38" fillId="14" borderId="2" xfId="213" applyFont="1" applyFill="1" applyBorder="1" applyAlignment="1">
      <alignment horizontal="center" wrapText="1"/>
    </xf>
    <xf numFmtId="0" fontId="9" fillId="0" borderId="2" xfId="213" applyFont="1" applyBorder="1" applyAlignment="1">
      <alignment horizontal="center" wrapText="1"/>
    </xf>
    <xf numFmtId="0" fontId="64" fillId="0" borderId="2" xfId="213" applyFont="1" applyBorder="1" applyAlignment="1">
      <alignment horizontal="center" wrapText="1"/>
    </xf>
    <xf numFmtId="0" fontId="38" fillId="14" borderId="2" xfId="213" applyFont="1" applyFill="1" applyBorder="1" applyAlignment="1">
      <alignment horizontal="center" vertical="center" wrapText="1"/>
    </xf>
    <xf numFmtId="0" fontId="22" fillId="0" borderId="2" xfId="213" applyBorder="1" applyAlignment="1">
      <alignment horizontal="center"/>
    </xf>
    <xf numFmtId="0" fontId="22" fillId="0" borderId="14" xfId="213" applyBorder="1" applyAlignment="1">
      <alignment horizontal="center"/>
    </xf>
    <xf numFmtId="0" fontId="22" fillId="0" borderId="6" xfId="213" applyBorder="1" applyAlignment="1">
      <alignment horizontal="center"/>
    </xf>
    <xf numFmtId="0" fontId="13" fillId="2" borderId="2" xfId="213" applyFont="1" applyFill="1" applyBorder="1" applyAlignment="1">
      <alignment vertical="center" wrapText="1"/>
    </xf>
    <xf numFmtId="0" fontId="15" fillId="0" borderId="2" xfId="213" applyFont="1" applyBorder="1" applyAlignment="1">
      <alignment horizontal="center"/>
    </xf>
    <xf numFmtId="0" fontId="64" fillId="2" borderId="2" xfId="213" applyFont="1" applyFill="1" applyBorder="1" applyAlignment="1">
      <alignment horizontal="center"/>
    </xf>
    <xf numFmtId="0" fontId="66" fillId="0" borderId="38" xfId="0" applyFont="1" applyBorder="1" applyAlignment="1">
      <alignment horizontal="center" vertical="center" wrapText="1"/>
    </xf>
    <xf numFmtId="0" fontId="14" fillId="0" borderId="18" xfId="402" applyFont="1"/>
    <xf numFmtId="1" fontId="14" fillId="0" borderId="18" xfId="402" applyNumberFormat="1" applyFont="1"/>
    <xf numFmtId="0" fontId="80" fillId="0" borderId="18" xfId="402"/>
    <xf numFmtId="1" fontId="13" fillId="55" borderId="2" xfId="402" applyNumberFormat="1" applyFont="1" applyFill="1" applyBorder="1" applyAlignment="1">
      <alignment horizontal="center" vertical="center" wrapText="1"/>
    </xf>
    <xf numFmtId="0" fontId="13" fillId="56" borderId="2" xfId="402" applyFont="1" applyFill="1" applyBorder="1" applyAlignment="1">
      <alignment horizontal="center" vertical="center" wrapText="1"/>
    </xf>
    <xf numFmtId="0" fontId="13" fillId="58" borderId="2" xfId="402" applyFont="1" applyFill="1" applyBorder="1" applyAlignment="1">
      <alignment horizontal="center" vertical="center" wrapText="1"/>
    </xf>
    <xf numFmtId="0" fontId="13" fillId="56" borderId="4" xfId="402" applyFont="1" applyFill="1" applyBorder="1" applyAlignment="1">
      <alignment horizontal="center" vertical="center" wrapText="1"/>
    </xf>
    <xf numFmtId="0" fontId="13" fillId="0" borderId="18" xfId="402" applyFont="1" applyAlignment="1">
      <alignment horizontal="center" vertical="center"/>
    </xf>
    <xf numFmtId="1" fontId="81" fillId="0" borderId="2" xfId="402" applyNumberFormat="1" applyFont="1" applyBorder="1" applyAlignment="1">
      <alignment horizontal="center" vertical="center"/>
    </xf>
    <xf numFmtId="0" fontId="81" fillId="0" borderId="2" xfId="402" applyFont="1" applyBorder="1" applyAlignment="1">
      <alignment horizontal="center" vertical="center"/>
    </xf>
    <xf numFmtId="49" fontId="81" fillId="2" borderId="2" xfId="402" applyNumberFormat="1" applyFont="1" applyFill="1" applyBorder="1" applyAlignment="1">
      <alignment horizontal="center" vertical="center" wrapText="1"/>
    </xf>
    <xf numFmtId="49" fontId="81" fillId="2" borderId="4" xfId="402" applyNumberFormat="1" applyFont="1" applyFill="1" applyBorder="1" applyAlignment="1">
      <alignment horizontal="center" vertical="center" wrapText="1"/>
    </xf>
    <xf numFmtId="1" fontId="81" fillId="0" borderId="2" xfId="402" applyNumberFormat="1" applyFont="1" applyBorder="1" applyAlignment="1">
      <alignment horizontal="center" vertical="center" wrapText="1"/>
    </xf>
    <xf numFmtId="49" fontId="81" fillId="0" borderId="2" xfId="402" applyNumberFormat="1" applyFont="1" applyBorder="1" applyAlignment="1">
      <alignment horizontal="center" vertical="center" wrapText="1"/>
    </xf>
    <xf numFmtId="0" fontId="81" fillId="2" borderId="18" xfId="402" applyFont="1" applyFill="1" applyAlignment="1">
      <alignment horizontal="center" vertical="center" wrapText="1"/>
    </xf>
    <xf numFmtId="49" fontId="81" fillId="2" borderId="18" xfId="402" applyNumberFormat="1" applyFont="1" applyFill="1"/>
    <xf numFmtId="0" fontId="81" fillId="2" borderId="18" xfId="402" applyFont="1" applyFill="1"/>
    <xf numFmtId="49" fontId="81" fillId="2" borderId="18" xfId="402" applyNumberFormat="1" applyFont="1" applyFill="1" applyAlignment="1">
      <alignment horizontal="center" vertical="center"/>
    </xf>
    <xf numFmtId="0" fontId="81" fillId="0" borderId="18" xfId="402" applyFont="1"/>
    <xf numFmtId="0" fontId="81" fillId="0" borderId="18" xfId="402" applyFont="1" applyAlignment="1">
      <alignment vertical="center"/>
    </xf>
    <xf numFmtId="49" fontId="81" fillId="2" borderId="18" xfId="402" applyNumberFormat="1" applyFont="1" applyFill="1" applyAlignment="1">
      <alignment horizontal="center" vertical="center" wrapText="1"/>
    </xf>
    <xf numFmtId="49" fontId="81" fillId="2" borderId="18" xfId="402" applyNumberFormat="1" applyFont="1" applyFill="1" applyAlignment="1">
      <alignment vertical="center" wrapText="1"/>
    </xf>
    <xf numFmtId="0" fontId="81" fillId="2" borderId="18" xfId="402" applyFont="1" applyFill="1" applyAlignment="1">
      <alignment wrapText="1"/>
    </xf>
    <xf numFmtId="0" fontId="81" fillId="2" borderId="18" xfId="402" applyFont="1" applyFill="1" applyAlignment="1">
      <alignment vertical="center"/>
    </xf>
    <xf numFmtId="0" fontId="81" fillId="2" borderId="18" xfId="402" applyFont="1" applyFill="1" applyAlignment="1">
      <alignment horizontal="center" vertical="center"/>
    </xf>
    <xf numFmtId="0" fontId="14" fillId="2" borderId="18" xfId="402" applyFont="1" applyFill="1"/>
    <xf numFmtId="0" fontId="14" fillId="2" borderId="18" xfId="402" applyFont="1" applyFill="1" applyAlignment="1">
      <alignment vertical="center"/>
    </xf>
    <xf numFmtId="0" fontId="14" fillId="2" borderId="18" xfId="402" applyFont="1" applyFill="1" applyAlignment="1">
      <alignment horizontal="center" vertical="center"/>
    </xf>
    <xf numFmtId="49" fontId="14" fillId="2" borderId="18" xfId="402" applyNumberFormat="1" applyFont="1" applyFill="1"/>
    <xf numFmtId="49" fontId="14" fillId="2" borderId="18" xfId="402" applyNumberFormat="1" applyFont="1" applyFill="1" applyAlignment="1">
      <alignment horizontal="center" vertical="center"/>
    </xf>
    <xf numFmtId="0" fontId="14" fillId="0" borderId="18" xfId="402" applyFont="1" applyAlignment="1">
      <alignment wrapText="1"/>
    </xf>
    <xf numFmtId="0" fontId="14" fillId="20" borderId="38" xfId="402" applyFont="1" applyFill="1" applyBorder="1" applyAlignment="1">
      <alignment horizontal="center" vertical="center"/>
    </xf>
    <xf numFmtId="0" fontId="14" fillId="41" borderId="38" xfId="402" applyFont="1" applyFill="1" applyBorder="1" applyAlignment="1">
      <alignment horizontal="center" vertical="center"/>
    </xf>
    <xf numFmtId="1" fontId="14" fillId="0" borderId="38" xfId="402" applyNumberFormat="1" applyFont="1" applyBorder="1" applyAlignment="1">
      <alignment horizontal="center" vertical="center"/>
    </xf>
    <xf numFmtId="0" fontId="80" fillId="0" borderId="18" xfId="402" applyAlignment="1">
      <alignment wrapText="1"/>
    </xf>
    <xf numFmtId="49" fontId="81" fillId="0" borderId="4" xfId="402" applyNumberFormat="1" applyFont="1" applyBorder="1" applyAlignment="1">
      <alignment horizontal="center" vertical="center" wrapText="1"/>
    </xf>
    <xf numFmtId="0" fontId="13" fillId="60" borderId="4" xfId="402" applyFont="1" applyFill="1" applyBorder="1" applyAlignment="1">
      <alignment horizontal="center" vertical="center" wrapText="1"/>
    </xf>
    <xf numFmtId="0" fontId="13" fillId="61" borderId="2" xfId="402" applyFont="1" applyFill="1" applyBorder="1" applyAlignment="1">
      <alignment horizontal="center" vertical="center" wrapText="1"/>
    </xf>
    <xf numFmtId="49" fontId="81" fillId="0" borderId="2" xfId="402" applyNumberFormat="1" applyFont="1" applyBorder="1" applyAlignment="1">
      <alignment horizontal="center" vertical="center"/>
    </xf>
    <xf numFmtId="0" fontId="39" fillId="0" borderId="2" xfId="0" applyFont="1" applyBorder="1" applyAlignment="1">
      <alignment horizontal="justify" vertical="center" wrapText="1"/>
    </xf>
    <xf numFmtId="0" fontId="9" fillId="0" borderId="94" xfId="0" applyFont="1" applyBorder="1" applyAlignment="1">
      <alignment horizontal="center" vertical="center" wrapText="1"/>
    </xf>
    <xf numFmtId="0" fontId="9" fillId="0" borderId="2" xfId="0" applyFont="1" applyBorder="1" applyAlignment="1">
      <alignment horizontal="center" vertical="center" wrapText="1"/>
    </xf>
    <xf numFmtId="14" fontId="20" fillId="0" borderId="38" xfId="0" applyNumberFormat="1" applyFont="1" applyBorder="1" applyAlignment="1">
      <alignment horizontal="center" vertical="center"/>
    </xf>
    <xf numFmtId="0" fontId="13" fillId="56" borderId="99" xfId="402" applyFont="1" applyFill="1" applyBorder="1" applyAlignment="1">
      <alignment horizontal="center" vertical="center" wrapText="1"/>
    </xf>
    <xf numFmtId="0" fontId="81" fillId="2" borderId="100" xfId="402" applyFont="1" applyFill="1" applyBorder="1" applyAlignment="1">
      <alignment vertical="center" wrapText="1"/>
    </xf>
    <xf numFmtId="0" fontId="81" fillId="0" borderId="99" xfId="402" applyFont="1" applyBorder="1" applyAlignment="1">
      <alignment horizontal="center" vertical="center"/>
    </xf>
    <xf numFmtId="49" fontId="81" fillId="0" borderId="101" xfId="402" applyNumberFormat="1" applyFont="1" applyBorder="1" applyAlignment="1">
      <alignment horizontal="center" vertical="center" wrapText="1"/>
    </xf>
    <xf numFmtId="49" fontId="81" fillId="0" borderId="99" xfId="402" applyNumberFormat="1" applyFont="1" applyBorder="1" applyAlignment="1">
      <alignment horizontal="center" vertical="center" wrapText="1"/>
    </xf>
    <xf numFmtId="0" fontId="81" fillId="0" borderId="100" xfId="402" applyFont="1" applyBorder="1" applyAlignment="1">
      <alignment vertical="center" wrapText="1"/>
    </xf>
    <xf numFmtId="0" fontId="81" fillId="0" borderId="101" xfId="402" applyFont="1" applyBorder="1" applyAlignment="1">
      <alignment horizontal="center" vertical="center"/>
    </xf>
    <xf numFmtId="0" fontId="14" fillId="2" borderId="102" xfId="402" applyFont="1" applyFill="1" applyBorder="1" applyAlignment="1">
      <alignment vertical="center" wrapText="1"/>
    </xf>
    <xf numFmtId="1" fontId="14" fillId="0" borderId="103" xfId="402" applyNumberFormat="1" applyFont="1" applyBorder="1" applyAlignment="1">
      <alignment horizontal="center" vertical="center" wrapText="1"/>
    </xf>
    <xf numFmtId="49" fontId="14" fillId="0" borderId="103" xfId="402" applyNumberFormat="1" applyFont="1" applyBorder="1" applyAlignment="1">
      <alignment horizontal="center" vertical="center" wrapText="1"/>
    </xf>
    <xf numFmtId="49" fontId="14" fillId="0" borderId="104" xfId="402" applyNumberFormat="1" applyFont="1" applyBorder="1" applyAlignment="1">
      <alignment horizontal="center" vertical="center" wrapText="1"/>
    </xf>
    <xf numFmtId="0" fontId="40" fillId="59" borderId="100" xfId="402" applyFont="1" applyFill="1" applyBorder="1" applyAlignment="1">
      <alignment horizontal="center" vertical="center"/>
    </xf>
    <xf numFmtId="49" fontId="81" fillId="2" borderId="99" xfId="402" applyNumberFormat="1" applyFont="1" applyFill="1" applyBorder="1" applyAlignment="1">
      <alignment horizontal="center" vertical="center" wrapText="1"/>
    </xf>
    <xf numFmtId="49" fontId="81" fillId="0" borderId="103" xfId="402" applyNumberFormat="1" applyFont="1" applyBorder="1" applyAlignment="1">
      <alignment horizontal="center" vertical="center" wrapText="1"/>
    </xf>
    <xf numFmtId="49" fontId="81" fillId="0" borderId="105" xfId="402" applyNumberFormat="1" applyFont="1" applyBorder="1" applyAlignment="1">
      <alignment horizontal="center" vertical="center" wrapText="1"/>
    </xf>
    <xf numFmtId="49" fontId="81" fillId="2" borderId="105" xfId="402" applyNumberFormat="1" applyFont="1" applyFill="1" applyBorder="1" applyAlignment="1">
      <alignment horizontal="center" vertical="center" wrapText="1"/>
    </xf>
    <xf numFmtId="49" fontId="81" fillId="2" borderId="106" xfId="402" applyNumberFormat="1" applyFont="1" applyFill="1" applyBorder="1" applyAlignment="1">
      <alignment horizontal="center" vertical="center" wrapText="1"/>
    </xf>
    <xf numFmtId="0" fontId="14" fillId="0" borderId="107" xfId="402" applyFont="1" applyBorder="1"/>
    <xf numFmtId="0" fontId="14" fillId="0" borderId="89" xfId="402" applyFont="1" applyBorder="1"/>
    <xf numFmtId="0" fontId="14" fillId="0" borderId="97" xfId="402" applyFont="1" applyBorder="1"/>
    <xf numFmtId="1" fontId="14" fillId="0" borderId="38" xfId="213" applyNumberFormat="1" applyFont="1" applyBorder="1" applyAlignment="1">
      <alignment horizontal="center" vertical="center"/>
    </xf>
    <xf numFmtId="0" fontId="20" fillId="0" borderId="38" xfId="213" applyFont="1" applyBorder="1" applyAlignment="1">
      <alignment horizontal="center" vertical="center"/>
    </xf>
    <xf numFmtId="0" fontId="39" fillId="0" borderId="94" xfId="0" applyFont="1" applyBorder="1" applyAlignment="1">
      <alignment horizontal="left" vertical="center" wrapText="1"/>
    </xf>
    <xf numFmtId="0" fontId="39" fillId="0" borderId="94" xfId="0" applyFont="1" applyBorder="1" applyAlignment="1">
      <alignment horizontal="justify" vertical="center" wrapText="1"/>
    </xf>
    <xf numFmtId="9" fontId="19" fillId="0" borderId="2" xfId="0" applyNumberFormat="1" applyFont="1" applyBorder="1" applyAlignment="1">
      <alignment horizontal="center" vertical="center" wrapText="1"/>
    </xf>
    <xf numFmtId="0" fontId="16" fillId="5" borderId="26"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39" xfId="0" applyFont="1" applyFill="1" applyBorder="1" applyAlignment="1">
      <alignment horizontal="center" vertical="center"/>
    </xf>
    <xf numFmtId="164" fontId="16" fillId="52" borderId="38" xfId="0" applyNumberFormat="1" applyFont="1" applyFill="1" applyBorder="1" applyAlignment="1" applyProtection="1">
      <alignment horizontal="center" vertical="center"/>
      <protection locked="0"/>
    </xf>
    <xf numFmtId="0" fontId="16" fillId="62" borderId="38" xfId="0" applyFont="1" applyFill="1" applyBorder="1" applyAlignment="1" applyProtection="1">
      <alignment horizontal="center" vertical="center" wrapText="1"/>
      <protection locked="0"/>
    </xf>
    <xf numFmtId="164" fontId="17"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9" fontId="39" fillId="2" borderId="38" xfId="0" applyNumberFormat="1" applyFont="1" applyFill="1" applyBorder="1" applyAlignment="1" applyProtection="1">
      <alignment horizontal="center" vertical="center"/>
      <protection locked="0"/>
    </xf>
    <xf numFmtId="0" fontId="39" fillId="2" borderId="38" xfId="0" applyFont="1" applyFill="1" applyBorder="1" applyAlignment="1" applyProtection="1">
      <alignment horizontal="justify" vertical="center" wrapText="1"/>
      <protection locked="0"/>
    </xf>
    <xf numFmtId="0" fontId="39" fillId="2" borderId="38" xfId="0" applyFont="1" applyFill="1" applyBorder="1" applyAlignment="1" applyProtection="1">
      <alignment horizontal="center" vertical="center"/>
      <protection locked="0"/>
    </xf>
    <xf numFmtId="0" fontId="39" fillId="2" borderId="38" xfId="0" applyFont="1" applyFill="1" applyBorder="1" applyAlignment="1" applyProtection="1">
      <alignment horizontal="center" vertical="center" wrapText="1"/>
      <protection locked="0"/>
    </xf>
    <xf numFmtId="0" fontId="15" fillId="0" borderId="38" xfId="0" applyFont="1" applyBorder="1" applyAlignment="1" applyProtection="1">
      <alignment horizontal="center" vertical="center"/>
      <protection locked="0"/>
    </xf>
    <xf numFmtId="166" fontId="9" fillId="2" borderId="38" xfId="0" applyNumberFormat="1" applyFont="1" applyFill="1" applyBorder="1" applyAlignment="1">
      <alignment horizontal="center" vertical="center" wrapText="1"/>
    </xf>
    <xf numFmtId="9" fontId="9" fillId="2" borderId="38" xfId="0" applyNumberFormat="1" applyFont="1" applyFill="1" applyBorder="1" applyAlignment="1">
      <alignment horizontal="center" vertical="center" wrapText="1"/>
    </xf>
    <xf numFmtId="0" fontId="19" fillId="0" borderId="45" xfId="0" applyFont="1" applyBorder="1" applyAlignment="1" applyProtection="1">
      <alignment horizontal="center" vertical="center"/>
      <protection locked="0"/>
    </xf>
    <xf numFmtId="164" fontId="39" fillId="0" borderId="18" xfId="396" applyNumberFormat="1" applyFont="1" applyAlignment="1" applyProtection="1">
      <alignment vertical="center" wrapText="1"/>
      <protection locked="0"/>
    </xf>
    <xf numFmtId="164" fontId="39" fillId="15" borderId="18" xfId="396" applyNumberFormat="1" applyFont="1" applyFill="1" applyAlignment="1" applyProtection="1">
      <alignment vertical="center" wrapText="1"/>
      <protection locked="0"/>
    </xf>
    <xf numFmtId="167" fontId="19" fillId="0" borderId="18" xfId="0" applyNumberFormat="1"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33" fillId="0" borderId="18" xfId="0" applyFont="1" applyBorder="1" applyAlignment="1" applyProtection="1">
      <alignment horizontal="center"/>
      <protection locked="0"/>
    </xf>
    <xf numFmtId="0" fontId="19" fillId="0" borderId="18" xfId="0" applyFont="1" applyBorder="1" applyAlignment="1" applyProtection="1">
      <alignment horizontal="left"/>
      <protection locked="0"/>
    </xf>
    <xf numFmtId="164" fontId="19" fillId="0" borderId="18" xfId="0" applyNumberFormat="1" applyFont="1" applyBorder="1" applyAlignment="1" applyProtection="1">
      <alignment horizontal="center"/>
      <protection locked="0"/>
    </xf>
    <xf numFmtId="9" fontId="19" fillId="0" borderId="18" xfId="397" applyFont="1" applyBorder="1" applyAlignment="1" applyProtection="1">
      <alignment horizontal="center"/>
      <protection locked="0"/>
    </xf>
    <xf numFmtId="9" fontId="19" fillId="0" borderId="18" xfId="0" applyNumberFormat="1" applyFont="1" applyBorder="1" applyAlignment="1" applyProtection="1">
      <alignment horizontal="center"/>
      <protection locked="0"/>
    </xf>
    <xf numFmtId="0" fontId="20" fillId="0" borderId="45" xfId="0" applyFont="1" applyBorder="1" applyAlignment="1">
      <alignment horizontal="center" vertical="center"/>
    </xf>
    <xf numFmtId="0" fontId="15" fillId="15" borderId="38" xfId="0" applyFont="1" applyFill="1" applyBorder="1" applyAlignment="1">
      <alignment horizontal="center" vertical="center"/>
    </xf>
    <xf numFmtId="0" fontId="15" fillId="0" borderId="38" xfId="0" applyFont="1" applyBorder="1" applyAlignment="1" applyProtection="1">
      <alignment horizontal="center" vertical="center" wrapText="1"/>
      <protection locked="0"/>
    </xf>
    <xf numFmtId="0" fontId="16" fillId="15" borderId="38" xfId="0" applyFont="1" applyFill="1" applyBorder="1" applyAlignment="1" applyProtection="1">
      <alignment horizontal="center" vertical="center"/>
      <protection locked="0"/>
    </xf>
    <xf numFmtId="0" fontId="15" fillId="15" borderId="38" xfId="0" applyFont="1" applyFill="1" applyBorder="1" applyAlignment="1" applyProtection="1">
      <alignment horizontal="center" vertical="center" wrapText="1"/>
      <protection locked="0"/>
    </xf>
    <xf numFmtId="9" fontId="15" fillId="15" borderId="38" xfId="0" applyNumberFormat="1" applyFont="1" applyFill="1" applyBorder="1" applyAlignment="1" applyProtection="1">
      <alignment horizontal="center" vertical="center"/>
      <protection locked="0"/>
    </xf>
    <xf numFmtId="164" fontId="15" fillId="15" borderId="38" xfId="0" applyNumberFormat="1" applyFont="1" applyFill="1" applyBorder="1" applyAlignment="1" applyProtection="1">
      <alignment horizontal="center" vertical="center" wrapText="1"/>
      <protection locked="0"/>
    </xf>
    <xf numFmtId="1" fontId="15" fillId="15" borderId="38" xfId="0" applyNumberFormat="1" applyFont="1" applyFill="1" applyBorder="1" applyAlignment="1" applyProtection="1">
      <alignment horizontal="center" vertical="center" wrapText="1"/>
      <protection locked="0"/>
    </xf>
    <xf numFmtId="0" fontId="20" fillId="0" borderId="38" xfId="0" applyFont="1" applyBorder="1" applyAlignment="1" applyProtection="1">
      <alignment horizontal="left" vertical="center" wrapText="1"/>
      <protection locked="0"/>
    </xf>
    <xf numFmtId="0" fontId="40" fillId="66" borderId="100" xfId="402" applyFont="1" applyFill="1" applyBorder="1" applyAlignment="1">
      <alignment horizontal="center" vertical="center"/>
    </xf>
    <xf numFmtId="0" fontId="20"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left" vertical="center" wrapText="1"/>
      <protection locked="0"/>
    </xf>
    <xf numFmtId="9" fontId="20" fillId="0" borderId="2" xfId="212" applyFont="1" applyFill="1" applyBorder="1" applyAlignment="1" applyProtection="1">
      <alignment horizontal="center" vertical="center" wrapText="1"/>
      <protection locked="0"/>
    </xf>
    <xf numFmtId="9" fontId="66" fillId="0" borderId="38" xfId="212" applyFont="1" applyBorder="1" applyAlignment="1">
      <alignment horizontal="center" vertical="center" wrapText="1"/>
    </xf>
    <xf numFmtId="0" fontId="81" fillId="0" borderId="38" xfId="0" applyFont="1" applyBorder="1" applyAlignment="1">
      <alignment vertical="center" wrapText="1"/>
    </xf>
    <xf numFmtId="0" fontId="34" fillId="0" borderId="38" xfId="213" applyFont="1" applyBorder="1" applyAlignment="1">
      <alignment vertical="center" wrapText="1"/>
    </xf>
    <xf numFmtId="0" fontId="34" fillId="0" borderId="18" xfId="213" applyFont="1" applyAlignment="1">
      <alignment vertical="center"/>
    </xf>
    <xf numFmtId="0" fontId="15" fillId="0" borderId="2" xfId="0" applyFont="1" applyBorder="1" applyAlignment="1" applyProtection="1">
      <alignment horizontal="left" vertical="center" wrapText="1"/>
      <protection locked="0"/>
    </xf>
    <xf numFmtId="0" fontId="81" fillId="0" borderId="100" xfId="402" applyFont="1" applyBorder="1" applyAlignment="1">
      <alignment vertical="center"/>
    </xf>
    <xf numFmtId="0" fontId="81" fillId="0" borderId="102" xfId="402" applyFont="1" applyBorder="1" applyAlignment="1">
      <alignment vertical="center"/>
    </xf>
    <xf numFmtId="9" fontId="66" fillId="0" borderId="38" xfId="397" applyFont="1" applyFill="1" applyBorder="1" applyAlignment="1">
      <alignment horizontal="center" vertical="center" wrapText="1"/>
    </xf>
    <xf numFmtId="9" fontId="39" fillId="0" borderId="38" xfId="397" applyFont="1" applyFill="1" applyBorder="1" applyAlignment="1" applyProtection="1">
      <alignment horizontal="center" vertical="center" wrapText="1"/>
      <protection locked="0"/>
    </xf>
    <xf numFmtId="0" fontId="9" fillId="0" borderId="18" xfId="213" applyFont="1" applyAlignment="1">
      <alignment horizontal="center"/>
    </xf>
    <xf numFmtId="9" fontId="39" fillId="2"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protection locked="0"/>
    </xf>
    <xf numFmtId="0" fontId="20" fillId="15" borderId="2" xfId="0" applyFont="1" applyFill="1" applyBorder="1" applyAlignment="1" applyProtection="1">
      <alignment horizontal="justify" vertical="center" wrapText="1"/>
      <protection locked="0"/>
    </xf>
    <xf numFmtId="164" fontId="20" fillId="15" borderId="38" xfId="213" applyNumberFormat="1" applyFont="1" applyFill="1" applyBorder="1" applyAlignment="1">
      <alignment horizontal="center" vertical="center"/>
    </xf>
    <xf numFmtId="1" fontId="20" fillId="15" borderId="38" xfId="213" applyNumberFormat="1" applyFont="1" applyFill="1" applyBorder="1" applyAlignment="1">
      <alignment horizontal="center" vertical="center"/>
    </xf>
    <xf numFmtId="0" fontId="81" fillId="15" borderId="38" xfId="0" applyFont="1" applyFill="1" applyBorder="1" applyAlignment="1">
      <alignment horizontal="left" vertical="center" wrapText="1"/>
    </xf>
    <xf numFmtId="0" fontId="89" fillId="0" borderId="38" xfId="0" applyFont="1" applyBorder="1" applyAlignment="1">
      <alignment horizontal="center" vertical="center" wrapText="1"/>
    </xf>
    <xf numFmtId="0" fontId="20" fillId="0" borderId="44" xfId="0" applyFont="1" applyBorder="1" applyAlignment="1">
      <alignment horizontal="left" vertical="center" wrapText="1"/>
    </xf>
    <xf numFmtId="9" fontId="39" fillId="0" borderId="44" xfId="0" applyNumberFormat="1" applyFont="1" applyBorder="1" applyAlignment="1">
      <alignment horizontal="center" vertical="center"/>
    </xf>
    <xf numFmtId="0" fontId="81" fillId="0" borderId="44" xfId="0" applyFont="1" applyBorder="1" applyAlignment="1">
      <alignment horizontal="center" vertical="center" wrapText="1"/>
    </xf>
    <xf numFmtId="0" fontId="20" fillId="15" borderId="2" xfId="0" applyFont="1" applyFill="1" applyBorder="1" applyAlignment="1" applyProtection="1">
      <alignment horizontal="left" vertical="center" wrapText="1"/>
      <protection locked="0"/>
    </xf>
    <xf numFmtId="0" fontId="15" fillId="15" borderId="4" xfId="0" applyFont="1" applyFill="1" applyBorder="1" applyAlignment="1" applyProtection="1">
      <alignment horizontal="center" vertical="center" wrapText="1"/>
      <protection locked="0"/>
    </xf>
    <xf numFmtId="164" fontId="20" fillId="0" borderId="38" xfId="0" applyNumberFormat="1" applyFont="1" applyBorder="1" applyAlignment="1">
      <alignment horizontal="center" vertical="center"/>
    </xf>
    <xf numFmtId="9" fontId="20" fillId="15" borderId="38" xfId="0" applyNumberFormat="1" applyFont="1" applyFill="1" applyBorder="1" applyAlignment="1" applyProtection="1">
      <alignment horizontal="center" vertical="center"/>
      <protection locked="0"/>
    </xf>
    <xf numFmtId="164" fontId="20" fillId="15" borderId="38" xfId="0" applyNumberFormat="1" applyFont="1" applyFill="1" applyBorder="1" applyAlignment="1" applyProtection="1">
      <alignment horizontal="center" vertical="center" wrapText="1"/>
      <protection locked="0"/>
    </xf>
    <xf numFmtId="9" fontId="20" fillId="15" borderId="38" xfId="212" applyFont="1" applyFill="1" applyBorder="1" applyAlignment="1" applyProtection="1">
      <alignment horizontal="center" vertical="center" wrapText="1"/>
      <protection locked="0"/>
    </xf>
    <xf numFmtId="1" fontId="20" fillId="15" borderId="38" xfId="0" applyNumberFormat="1" applyFont="1" applyFill="1" applyBorder="1" applyAlignment="1" applyProtection="1">
      <alignment horizontal="center" vertical="center" wrapText="1"/>
      <protection locked="0"/>
    </xf>
    <xf numFmtId="164" fontId="39" fillId="0" borderId="63" xfId="396" applyNumberFormat="1" applyFont="1" applyBorder="1" applyAlignment="1" applyProtection="1">
      <alignment vertical="center" wrapText="1"/>
      <protection locked="0"/>
    </xf>
    <xf numFmtId="0" fontId="39" fillId="0" borderId="63" xfId="396" applyFont="1" applyBorder="1" applyAlignment="1" applyProtection="1">
      <alignment vertical="center" wrapText="1"/>
      <protection locked="0"/>
    </xf>
    <xf numFmtId="164" fontId="15" fillId="15" borderId="63" xfId="0" applyNumberFormat="1" applyFont="1" applyFill="1" applyBorder="1" applyAlignment="1" applyProtection="1">
      <alignment horizontal="center"/>
      <protection locked="0"/>
    </xf>
    <xf numFmtId="0" fontId="15" fillId="15" borderId="63" xfId="0" applyFont="1" applyFill="1" applyBorder="1" applyAlignment="1" applyProtection="1">
      <alignment horizontal="center"/>
      <protection locked="0"/>
    </xf>
    <xf numFmtId="9" fontId="15" fillId="15" borderId="63" xfId="0" applyNumberFormat="1" applyFont="1" applyFill="1" applyBorder="1" applyAlignment="1" applyProtection="1">
      <alignment horizontal="center" vertical="center" wrapText="1"/>
      <protection locked="0"/>
    </xf>
    <xf numFmtId="0" fontId="15" fillId="15" borderId="28" xfId="0" applyFont="1" applyFill="1" applyBorder="1" applyAlignment="1" applyProtection="1">
      <alignment horizontal="center" vertical="center" wrapText="1"/>
      <protection locked="0"/>
    </xf>
    <xf numFmtId="9" fontId="20" fillId="15" borderId="2" xfId="0" applyNumberFormat="1" applyFont="1" applyFill="1" applyBorder="1" applyAlignment="1" applyProtection="1">
      <alignment horizontal="center" vertical="center"/>
      <protection locked="0"/>
    </xf>
    <xf numFmtId="164" fontId="20" fillId="15" borderId="2" xfId="0" applyNumberFormat="1" applyFont="1" applyFill="1" applyBorder="1" applyAlignment="1" applyProtection="1">
      <alignment horizontal="center" vertical="center" wrapText="1"/>
      <protection locked="0"/>
    </xf>
    <xf numFmtId="9" fontId="20" fillId="15" borderId="4" xfId="212" applyFont="1" applyFill="1" applyBorder="1" applyAlignment="1" applyProtection="1">
      <alignment horizontal="center" vertical="center" wrapText="1"/>
      <protection locked="0"/>
    </xf>
    <xf numFmtId="1" fontId="20" fillId="0" borderId="2" xfId="0" applyNumberFormat="1" applyFont="1" applyBorder="1" applyAlignment="1" applyProtection="1">
      <alignment horizontal="center" vertical="center" wrapText="1"/>
      <protection locked="0"/>
    </xf>
    <xf numFmtId="0" fontId="20" fillId="2" borderId="38" xfId="0" applyFont="1" applyFill="1" applyBorder="1" applyAlignment="1">
      <alignment horizontal="center" vertical="center" wrapText="1"/>
    </xf>
    <xf numFmtId="0" fontId="13" fillId="0" borderId="2" xfId="213" applyFont="1" applyBorder="1" applyAlignment="1">
      <alignment vertical="center" wrapText="1"/>
    </xf>
    <xf numFmtId="0" fontId="35" fillId="0" borderId="18" xfId="213" applyFont="1" applyAlignment="1">
      <alignment vertical="center"/>
    </xf>
    <xf numFmtId="0" fontId="37" fillId="0" borderId="18" xfId="213" applyFont="1" applyAlignment="1">
      <alignment horizontal="center"/>
    </xf>
    <xf numFmtId="0" fontId="13" fillId="0" borderId="18" xfId="213" applyFont="1" applyAlignment="1">
      <alignment vertical="center" wrapText="1"/>
    </xf>
    <xf numFmtId="0" fontId="38" fillId="0" borderId="18" xfId="213" applyFont="1" applyAlignment="1">
      <alignment horizontal="center" vertical="center"/>
    </xf>
    <xf numFmtId="0" fontId="38" fillId="0" borderId="18" xfId="213" applyFont="1" applyAlignment="1">
      <alignment horizontal="center"/>
    </xf>
    <xf numFmtId="0" fontId="15" fillId="0" borderId="18" xfId="213" applyFont="1" applyAlignment="1">
      <alignment horizontal="left" vertical="center" wrapText="1"/>
    </xf>
    <xf numFmtId="0" fontId="22" fillId="0" borderId="18" xfId="213" applyAlignment="1">
      <alignment horizontal="center"/>
    </xf>
    <xf numFmtId="0" fontId="16" fillId="0" borderId="18" xfId="213" applyFont="1" applyAlignment="1">
      <alignment horizontal="left" vertical="center" wrapText="1"/>
    </xf>
    <xf numFmtId="0" fontId="20" fillId="0" borderId="38" xfId="213" applyFont="1" applyBorder="1" applyAlignment="1">
      <alignment horizontal="left" vertical="center" wrapText="1"/>
    </xf>
    <xf numFmtId="1" fontId="20" fillId="0" borderId="38" xfId="213" applyNumberFormat="1" applyFont="1" applyBorder="1" applyAlignment="1">
      <alignment horizontal="center" vertical="center" wrapText="1"/>
    </xf>
    <xf numFmtId="0" fontId="20" fillId="15" borderId="38" xfId="0" applyFont="1" applyFill="1" applyBorder="1" applyAlignment="1" applyProtection="1">
      <alignment horizontal="left" vertical="top" wrapText="1"/>
      <protection locked="0"/>
    </xf>
    <xf numFmtId="0" fontId="23" fillId="0" borderId="38" xfId="0" applyFont="1" applyBorder="1" applyAlignment="1">
      <alignment horizontal="left" vertical="center" wrapText="1"/>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0" fontId="20" fillId="15" borderId="2" xfId="0" applyFont="1" applyFill="1" applyBorder="1" applyAlignment="1">
      <alignment horizontal="center" vertical="center" wrapText="1"/>
    </xf>
    <xf numFmtId="0" fontId="8" fillId="0" borderId="2" xfId="213" applyFont="1" applyBorder="1" applyAlignment="1">
      <alignment horizontal="center"/>
    </xf>
    <xf numFmtId="9" fontId="81" fillId="0" borderId="38" xfId="212" applyFont="1" applyBorder="1" applyAlignment="1">
      <alignment horizontal="center" vertical="center" wrapText="1"/>
    </xf>
    <xf numFmtId="164" fontId="20" fillId="0" borderId="38" xfId="213" applyNumberFormat="1" applyFont="1" applyBorder="1" applyAlignment="1">
      <alignment horizontal="center" vertical="center" wrapText="1"/>
    </xf>
    <xf numFmtId="0" fontId="14" fillId="0" borderId="18" xfId="213" applyFont="1" applyAlignment="1">
      <alignment wrapText="1"/>
    </xf>
    <xf numFmtId="0" fontId="89" fillId="0" borderId="38" xfId="396" applyFont="1" applyBorder="1" applyAlignment="1" applyProtection="1">
      <alignment horizontal="justify" vertical="center" wrapText="1"/>
      <protection locked="0"/>
    </xf>
    <xf numFmtId="0" fontId="81" fillId="0" borderId="2" xfId="402" applyFont="1" applyBorder="1" applyAlignment="1">
      <alignment horizontal="center" vertical="center" wrapText="1"/>
    </xf>
    <xf numFmtId="0" fontId="81" fillId="0" borderId="101" xfId="402" applyFont="1" applyBorder="1" applyAlignment="1">
      <alignment horizontal="center" vertical="center" wrapText="1"/>
    </xf>
    <xf numFmtId="49" fontId="81" fillId="0" borderId="99" xfId="402" applyNumberFormat="1" applyFont="1" applyBorder="1" applyAlignment="1">
      <alignment horizontal="center" vertical="center"/>
    </xf>
    <xf numFmtId="0" fontId="35" fillId="0" borderId="2" xfId="0" applyFont="1" applyBorder="1" applyAlignment="1">
      <alignment vertical="center"/>
    </xf>
    <xf numFmtId="0" fontId="34" fillId="0" borderId="0" xfId="0" applyFont="1"/>
    <xf numFmtId="0" fontId="37" fillId="2" borderId="18" xfId="0" applyFont="1" applyFill="1" applyBorder="1" applyAlignment="1">
      <alignment horizontal="center"/>
    </xf>
    <xf numFmtId="0" fontId="13" fillId="2" borderId="2" xfId="0" applyFont="1" applyFill="1" applyBorder="1" applyAlignment="1">
      <alignment vertical="center" wrapText="1"/>
    </xf>
    <xf numFmtId="0" fontId="16" fillId="14" borderId="2" xfId="0" applyFont="1" applyFill="1" applyBorder="1"/>
    <xf numFmtId="0" fontId="38" fillId="14" borderId="2" xfId="0" applyFont="1" applyFill="1" applyBorder="1" applyAlignment="1">
      <alignment horizontal="center"/>
    </xf>
    <xf numFmtId="0" fontId="9" fillId="0" borderId="2" xfId="0" applyFont="1" applyBorder="1" applyAlignment="1">
      <alignment horizontal="center"/>
    </xf>
    <xf numFmtId="0" fontId="15" fillId="2" borderId="2" xfId="0" applyFont="1" applyFill="1" applyBorder="1" applyAlignment="1">
      <alignment horizontal="left" vertical="center" wrapText="1"/>
    </xf>
    <xf numFmtId="0" fontId="64" fillId="0" borderId="2" xfId="0" applyFont="1" applyBorder="1" applyAlignment="1">
      <alignment horizontal="center"/>
    </xf>
    <xf numFmtId="0" fontId="22" fillId="0" borderId="19" xfId="0" applyFont="1" applyBorder="1" applyAlignment="1">
      <alignment horizontal="center"/>
    </xf>
    <xf numFmtId="0" fontId="16" fillId="2" borderId="2" xfId="0" applyFont="1" applyFill="1" applyBorder="1" applyAlignment="1">
      <alignment horizontal="left" vertical="center" wrapText="1"/>
    </xf>
    <xf numFmtId="0" fontId="16" fillId="14" borderId="2" xfId="0" applyFont="1" applyFill="1" applyBorder="1" applyAlignment="1">
      <alignment horizontal="left" vertical="center" wrapText="1"/>
    </xf>
    <xf numFmtId="0" fontId="38" fillId="14" borderId="2" xfId="0" applyFont="1" applyFill="1" applyBorder="1" applyAlignment="1">
      <alignment horizontal="center" vertical="center"/>
    </xf>
    <xf numFmtId="0" fontId="20" fillId="2" borderId="2" xfId="0" applyFont="1" applyFill="1" applyBorder="1" applyAlignment="1">
      <alignment horizontal="justify" vertical="center" wrapText="1"/>
    </xf>
    <xf numFmtId="0" fontId="20" fillId="15" borderId="2" xfId="0" applyFont="1" applyFill="1" applyBorder="1" applyAlignment="1">
      <alignment vertical="center" wrapText="1"/>
    </xf>
    <xf numFmtId="9"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166" fontId="20" fillId="15" borderId="2" xfId="0" applyNumberFormat="1" applyFont="1" applyFill="1" applyBorder="1" applyAlignment="1">
      <alignment horizontal="center" vertical="center" wrapText="1"/>
    </xf>
    <xf numFmtId="0" fontId="92" fillId="2" borderId="18" xfId="0" applyFont="1" applyFill="1" applyBorder="1" applyAlignment="1">
      <alignment horizontal="center"/>
    </xf>
    <xf numFmtId="0" fontId="13" fillId="2" borderId="4" xfId="0" applyFont="1" applyFill="1" applyBorder="1" applyAlignment="1">
      <alignment vertical="center" wrapText="1"/>
    </xf>
    <xf numFmtId="0" fontId="40" fillId="0" borderId="2" xfId="0" applyFont="1" applyBorder="1" applyAlignment="1">
      <alignment vertical="center" wrapText="1"/>
    </xf>
    <xf numFmtId="0" fontId="33" fillId="14" borderId="6" xfId="0" applyFont="1" applyFill="1" applyBorder="1" applyAlignment="1">
      <alignment horizontal="left"/>
    </xf>
    <xf numFmtId="0" fontId="35" fillId="14" borderId="19" xfId="0" applyFont="1" applyFill="1" applyBorder="1" applyAlignment="1">
      <alignment horizontal="center"/>
    </xf>
    <xf numFmtId="0" fontId="34" fillId="0" borderId="2" xfId="0" applyFont="1" applyBorder="1" applyAlignment="1">
      <alignment horizontal="center"/>
    </xf>
    <xf numFmtId="0" fontId="34" fillId="0" borderId="14" xfId="0" applyFont="1" applyBorder="1" applyAlignment="1">
      <alignment horizontal="center"/>
    </xf>
    <xf numFmtId="0" fontId="34" fillId="0" borderId="6" xfId="0" applyFont="1" applyBorder="1" applyAlignment="1">
      <alignment horizontal="center"/>
    </xf>
    <xf numFmtId="0" fontId="19" fillId="42" borderId="19" xfId="0" applyFont="1" applyFill="1" applyBorder="1" applyAlignment="1">
      <alignment horizontal="left"/>
    </xf>
    <xf numFmtId="0" fontId="34" fillId="0" borderId="19" xfId="0" applyFont="1" applyBorder="1" applyAlignment="1">
      <alignment horizontal="center"/>
    </xf>
    <xf numFmtId="0" fontId="33" fillId="42" borderId="6" xfId="0" applyFont="1" applyFill="1" applyBorder="1" applyAlignment="1">
      <alignment horizontal="left"/>
    </xf>
    <xf numFmtId="0" fontId="90" fillId="67" borderId="2" xfId="0" applyFont="1" applyFill="1" applyBorder="1" applyAlignment="1">
      <alignment horizontal="center"/>
    </xf>
    <xf numFmtId="0" fontId="92" fillId="0" borderId="18" xfId="0" applyFont="1" applyBorder="1" applyAlignment="1">
      <alignment horizontal="center"/>
    </xf>
    <xf numFmtId="0" fontId="34" fillId="0" borderId="18" xfId="0" applyFont="1" applyBorder="1"/>
    <xf numFmtId="0" fontId="35" fillId="0" borderId="18" xfId="0" applyFont="1" applyBorder="1" applyAlignment="1">
      <alignment vertical="center"/>
    </xf>
    <xf numFmtId="0" fontId="40" fillId="0" borderId="18" xfId="0" applyFont="1" applyBorder="1" applyAlignment="1">
      <alignment vertical="center" wrapText="1"/>
    </xf>
    <xf numFmtId="0" fontId="35" fillId="0" borderId="18" xfId="0" applyFont="1" applyBorder="1" applyAlignment="1">
      <alignment horizontal="center"/>
    </xf>
    <xf numFmtId="0" fontId="33" fillId="0" borderId="18" xfId="0" applyFont="1" applyBorder="1" applyAlignment="1">
      <alignment horizontal="left"/>
    </xf>
    <xf numFmtId="0" fontId="34" fillId="0" borderId="18" xfId="0" applyFont="1" applyBorder="1" applyAlignment="1">
      <alignment horizontal="center"/>
    </xf>
    <xf numFmtId="0" fontId="19" fillId="0" borderId="18" xfId="0" applyFont="1" applyBorder="1" applyAlignment="1">
      <alignment horizontal="left"/>
    </xf>
    <xf numFmtId="0" fontId="15" fillId="0" borderId="18" xfId="0" applyFont="1" applyBorder="1" applyAlignment="1">
      <alignment horizontal="left" vertical="center" wrapText="1"/>
    </xf>
    <xf numFmtId="0" fontId="90" fillId="0" borderId="18" xfId="0" applyFont="1" applyBorder="1" applyAlignment="1">
      <alignment horizontal="center"/>
    </xf>
    <xf numFmtId="0" fontId="16" fillId="68" borderId="38" xfId="0" applyFont="1" applyFill="1" applyBorder="1" applyAlignment="1" applyProtection="1">
      <alignment horizontal="center" vertical="center" wrapText="1"/>
      <protection locked="0"/>
    </xf>
    <xf numFmtId="0" fontId="66" fillId="0" borderId="38" xfId="0" applyFont="1" applyBorder="1" applyAlignment="1">
      <alignment horizontal="left" vertical="center"/>
    </xf>
    <xf numFmtId="0" fontId="14" fillId="15" borderId="18" xfId="213" applyFont="1" applyFill="1" applyAlignment="1">
      <alignment horizontal="left" vertical="center"/>
    </xf>
    <xf numFmtId="0" fontId="34" fillId="15" borderId="18" xfId="213" applyFont="1" applyFill="1" applyAlignment="1">
      <alignment horizontal="left" vertical="center"/>
    </xf>
    <xf numFmtId="0" fontId="34" fillId="0" borderId="18" xfId="213" applyFont="1" applyAlignment="1">
      <alignment horizontal="left" vertical="center"/>
    </xf>
    <xf numFmtId="164" fontId="39" fillId="15" borderId="38" xfId="396" applyNumberFormat="1" applyFont="1" applyFill="1" applyBorder="1" applyAlignment="1" applyProtection="1">
      <alignment horizontal="center" vertical="center" wrapText="1"/>
      <protection locked="0"/>
    </xf>
    <xf numFmtId="164" fontId="39" fillId="0" borderId="18" xfId="396" applyNumberFormat="1" applyFont="1" applyAlignment="1" applyProtection="1">
      <alignment horizontal="center" vertical="center" wrapText="1"/>
      <protection locked="0"/>
    </xf>
    <xf numFmtId="164" fontId="39" fillId="15" borderId="18" xfId="396" applyNumberFormat="1" applyFont="1" applyFill="1" applyAlignment="1" applyProtection="1">
      <alignment horizontal="center" vertical="center" wrapText="1"/>
      <protection locked="0"/>
    </xf>
    <xf numFmtId="164" fontId="20" fillId="0" borderId="18" xfId="396" applyNumberFormat="1"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center" vertical="top"/>
      <protection locked="0"/>
    </xf>
    <xf numFmtId="0" fontId="15" fillId="0" borderId="38" xfId="0" applyFont="1" applyBorder="1" applyAlignment="1">
      <alignment horizontal="center" vertical="center" wrapText="1"/>
    </xf>
    <xf numFmtId="0" fontId="15" fillId="0" borderId="38" xfId="213" applyFont="1" applyBorder="1" applyAlignment="1">
      <alignment horizontal="left" vertical="center" wrapText="1"/>
    </xf>
    <xf numFmtId="1" fontId="15" fillId="0" borderId="38" xfId="213" applyNumberFormat="1" applyFont="1" applyBorder="1" applyAlignment="1">
      <alignment horizontal="center" vertical="center" wrapText="1"/>
    </xf>
    <xf numFmtId="1" fontId="14" fillId="0" borderId="38" xfId="213" applyNumberFormat="1" applyFont="1" applyBorder="1" applyAlignment="1">
      <alignment horizontal="center" vertical="center" wrapText="1"/>
    </xf>
    <xf numFmtId="0" fontId="20" fillId="15" borderId="38" xfId="0" applyFont="1" applyFill="1" applyBorder="1" applyAlignment="1" applyProtection="1">
      <alignment horizontal="center" vertical="center"/>
      <protection locked="0"/>
    </xf>
    <xf numFmtId="0" fontId="20" fillId="15" borderId="38"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15" borderId="44" xfId="0" applyFont="1" applyFill="1" applyBorder="1" applyAlignment="1">
      <alignment horizontal="left" vertical="center" wrapText="1"/>
    </xf>
    <xf numFmtId="9" fontId="20" fillId="2" borderId="44" xfId="0" applyNumberFormat="1" applyFont="1" applyFill="1" applyBorder="1" applyAlignment="1">
      <alignment horizontal="center" vertical="center"/>
    </xf>
    <xf numFmtId="0" fontId="20" fillId="2" borderId="44" xfId="0" applyFont="1" applyFill="1" applyBorder="1" applyAlignment="1">
      <alignment horizontal="center" vertical="center" wrapText="1"/>
    </xf>
    <xf numFmtId="0" fontId="39" fillId="2" borderId="44" xfId="0" applyFont="1" applyFill="1" applyBorder="1" applyAlignment="1">
      <alignment horizontal="center" vertical="center"/>
    </xf>
    <xf numFmtId="9" fontId="20" fillId="2" borderId="38" xfId="0" applyNumberFormat="1" applyFont="1" applyFill="1" applyBorder="1" applyAlignment="1">
      <alignment horizontal="center" vertical="center"/>
    </xf>
    <xf numFmtId="0" fontId="20" fillId="2" borderId="38" xfId="0" applyFont="1" applyFill="1" applyBorder="1" applyAlignment="1">
      <alignment horizontal="center" vertical="center"/>
    </xf>
    <xf numFmtId="167" fontId="20" fillId="0" borderId="38" xfId="0" applyNumberFormat="1" applyFont="1" applyBorder="1" applyAlignment="1">
      <alignment horizontal="center" vertical="center"/>
    </xf>
    <xf numFmtId="49" fontId="81" fillId="2" borderId="28" xfId="402" applyNumberFormat="1" applyFont="1" applyFill="1" applyBorder="1" applyAlignment="1">
      <alignment horizontal="center" vertical="center" wrapText="1"/>
    </xf>
    <xf numFmtId="49" fontId="81" fillId="2" borderId="38" xfId="402" applyNumberFormat="1" applyFont="1" applyFill="1" applyBorder="1" applyAlignment="1">
      <alignment horizontal="center" vertical="center" wrapText="1"/>
    </xf>
    <xf numFmtId="49" fontId="81" fillId="2" borderId="101" xfId="402" applyNumberFormat="1" applyFont="1" applyFill="1" applyBorder="1" applyAlignment="1">
      <alignment horizontal="center" vertical="center" wrapText="1"/>
    </xf>
    <xf numFmtId="49" fontId="81" fillId="2" borderId="125" xfId="402" applyNumberFormat="1" applyFont="1" applyFill="1" applyBorder="1" applyAlignment="1">
      <alignment horizontal="center" vertical="center" wrapText="1"/>
    </xf>
    <xf numFmtId="49" fontId="81" fillId="2" borderId="22" xfId="402" applyNumberFormat="1" applyFont="1" applyFill="1" applyBorder="1" applyAlignment="1">
      <alignment horizontal="center" vertical="center" wrapText="1"/>
    </xf>
    <xf numFmtId="0" fontId="9" fillId="0" borderId="14" xfId="0" applyFont="1" applyBorder="1" applyAlignment="1">
      <alignment horizontal="left" vertical="center" wrapText="1"/>
    </xf>
    <xf numFmtId="0" fontId="9" fillId="2" borderId="6" xfId="0" applyFont="1" applyFill="1" applyBorder="1" applyAlignment="1">
      <alignment horizontal="left" vertical="center" wrapText="1"/>
    </xf>
    <xf numFmtId="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166"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left" vertical="center" wrapText="1"/>
    </xf>
    <xf numFmtId="9" fontId="9" fillId="2" borderId="2" xfId="0" applyNumberFormat="1" applyFont="1" applyFill="1" applyBorder="1" applyAlignment="1">
      <alignment horizontal="center" vertical="center" wrapText="1"/>
    </xf>
    <xf numFmtId="9" fontId="9" fillId="2" borderId="2" xfId="0" applyNumberFormat="1" applyFont="1" applyFill="1" applyBorder="1" applyAlignment="1">
      <alignment horizontal="center" vertical="center"/>
    </xf>
    <xf numFmtId="0" fontId="19" fillId="0" borderId="45" xfId="213" applyFont="1" applyBorder="1" applyAlignment="1" applyProtection="1">
      <alignment vertical="center"/>
      <protection locked="0"/>
    </xf>
    <xf numFmtId="0" fontId="19" fillId="0" borderId="45" xfId="213" applyFont="1" applyBorder="1" applyAlignment="1" applyProtection="1">
      <alignment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vertical="center"/>
      <protection locked="0"/>
    </xf>
    <xf numFmtId="0" fontId="19" fillId="0" borderId="44" xfId="213" applyFont="1" applyBorder="1" applyAlignment="1" applyProtection="1">
      <alignment vertical="center"/>
      <protection locked="0"/>
    </xf>
    <xf numFmtId="9" fontId="39" fillId="15" borderId="38" xfId="212" applyFont="1" applyFill="1" applyBorder="1" applyAlignment="1" applyProtection="1">
      <alignment horizontal="center" vertical="center" wrapText="1"/>
      <protection locked="0"/>
    </xf>
    <xf numFmtId="10" fontId="39" fillId="0" borderId="38" xfId="212" applyNumberFormat="1"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justify" vertical="center" wrapText="1"/>
      <protection locked="0"/>
    </xf>
    <xf numFmtId="0" fontId="20" fillId="15" borderId="38" xfId="213" applyFont="1" applyFill="1" applyBorder="1" applyAlignment="1" applyProtection="1">
      <alignment horizontal="left" vertical="center" wrapText="1"/>
      <protection locked="0"/>
    </xf>
    <xf numFmtId="164" fontId="39" fillId="0" borderId="38" xfId="396" applyNumberFormat="1" applyFont="1" applyBorder="1" applyAlignment="1" applyProtection="1">
      <alignment horizontal="left" vertical="center" wrapText="1"/>
      <protection locked="0"/>
    </xf>
    <xf numFmtId="166" fontId="39" fillId="0" borderId="40" xfId="0" applyNumberFormat="1" applyFont="1" applyBorder="1" applyAlignment="1">
      <alignment horizontal="center" vertical="center" wrapText="1"/>
    </xf>
    <xf numFmtId="9" fontId="39" fillId="0" borderId="40" xfId="0" applyNumberFormat="1" applyFont="1" applyBorder="1" applyAlignment="1">
      <alignment horizontal="center" vertical="center"/>
    </xf>
    <xf numFmtId="164" fontId="39" fillId="15" borderId="45" xfId="396" applyNumberFormat="1" applyFont="1" applyFill="1" applyBorder="1" applyAlignment="1" applyProtection="1">
      <alignment vertical="center" wrapText="1"/>
      <protection locked="0"/>
    </xf>
    <xf numFmtId="0" fontId="39" fillId="15" borderId="45" xfId="396" applyFont="1" applyFill="1" applyBorder="1" applyAlignment="1" applyProtection="1">
      <alignment vertical="center" wrapText="1"/>
      <protection locked="0"/>
    </xf>
    <xf numFmtId="9" fontId="39" fillId="15" borderId="45" xfId="397" applyFont="1" applyFill="1" applyBorder="1" applyAlignment="1" applyProtection="1">
      <alignment horizontal="center" vertical="center" wrapText="1"/>
      <protection locked="0"/>
    </xf>
    <xf numFmtId="164" fontId="39" fillId="0" borderId="44" xfId="396" applyNumberFormat="1" applyFont="1" applyBorder="1" applyAlignment="1" applyProtection="1">
      <alignment vertical="center" wrapText="1"/>
      <protection locked="0"/>
    </xf>
    <xf numFmtId="0" fontId="39" fillId="0" borderId="44" xfId="396" applyFont="1" applyBorder="1" applyAlignment="1" applyProtection="1">
      <alignment vertical="center" wrapText="1"/>
      <protection locked="0"/>
    </xf>
    <xf numFmtId="9" fontId="39" fillId="0" borderId="44" xfId="397" applyFont="1" applyFill="1" applyBorder="1" applyAlignment="1" applyProtection="1">
      <alignment horizontal="center" vertical="center" wrapText="1"/>
      <protection locked="0"/>
    </xf>
    <xf numFmtId="14" fontId="9" fillId="0" borderId="38" xfId="0" applyNumberFormat="1" applyFont="1" applyBorder="1" applyAlignment="1">
      <alignment horizontal="center" vertical="center" wrapText="1"/>
    </xf>
    <xf numFmtId="0" fontId="9" fillId="0" borderId="38" xfId="0" applyFont="1" applyBorder="1" applyAlignment="1">
      <alignment vertical="center" wrapText="1"/>
    </xf>
    <xf numFmtId="14" fontId="38" fillId="0" borderId="38" xfId="0" applyNumberFormat="1" applyFont="1" applyBorder="1" applyAlignment="1">
      <alignment horizontal="center" vertical="center" wrapText="1"/>
    </xf>
    <xf numFmtId="164" fontId="45" fillId="0" borderId="38" xfId="396" applyNumberFormat="1" applyFont="1" applyBorder="1" applyAlignment="1" applyProtection="1">
      <alignment vertical="center" wrapText="1"/>
      <protection locked="0"/>
    </xf>
    <xf numFmtId="9" fontId="15" fillId="0" borderId="38" xfId="212" applyFont="1" applyFill="1" applyBorder="1" applyAlignment="1" applyProtection="1">
      <alignment horizontal="center" vertical="center" wrapText="1"/>
      <protection locked="0"/>
    </xf>
    <xf numFmtId="164" fontId="39" fillId="15" borderId="38" xfId="765" applyNumberFormat="1" applyFont="1" applyFill="1" applyBorder="1" applyAlignment="1" applyProtection="1">
      <alignment vertical="center" wrapText="1"/>
      <protection locked="0"/>
    </xf>
    <xf numFmtId="0" fontId="39" fillId="15" borderId="38" xfId="765" applyFont="1" applyFill="1" applyBorder="1" applyAlignment="1" applyProtection="1">
      <alignment vertical="center" wrapText="1"/>
      <protection locked="0"/>
    </xf>
    <xf numFmtId="0" fontId="19" fillId="0" borderId="38" xfId="213" applyFont="1" applyBorder="1" applyAlignment="1" applyProtection="1">
      <alignment horizontal="center" vertical="center"/>
      <protection locked="0"/>
    </xf>
    <xf numFmtId="164" fontId="39" fillId="0" borderId="38" xfId="765" applyNumberFormat="1" applyFont="1" applyBorder="1" applyAlignment="1" applyProtection="1">
      <alignment horizontal="center" vertical="center" wrapText="1"/>
      <protection locked="0"/>
    </xf>
    <xf numFmtId="0" fontId="39" fillId="0" borderId="38" xfId="765" applyFont="1" applyBorder="1" applyAlignment="1" applyProtection="1">
      <alignment horizontal="left" vertical="top" wrapText="1"/>
      <protection locked="0"/>
    </xf>
    <xf numFmtId="0" fontId="39" fillId="0" borderId="38" xfId="765" applyFont="1" applyBorder="1" applyAlignment="1" applyProtection="1">
      <alignment vertical="center" wrapText="1"/>
      <protection locked="0"/>
    </xf>
    <xf numFmtId="165" fontId="39" fillId="0" borderId="38" xfId="212" applyNumberFormat="1" applyFont="1" applyFill="1" applyBorder="1" applyAlignment="1" applyProtection="1">
      <alignment horizontal="center" vertical="center" wrapText="1"/>
      <protection locked="0"/>
    </xf>
    <xf numFmtId="0" fontId="9" fillId="2" borderId="2" xfId="0" applyFont="1" applyFill="1" applyBorder="1" applyAlignment="1">
      <alignment vertical="center" wrapText="1"/>
    </xf>
    <xf numFmtId="0" fontId="15" fillId="2" borderId="2" xfId="0" applyFont="1" applyFill="1" applyBorder="1" applyAlignment="1">
      <alignment horizontal="center" vertical="center" wrapText="1"/>
    </xf>
    <xf numFmtId="165" fontId="9" fillId="2" borderId="2" xfId="0" applyNumberFormat="1" applyFont="1" applyFill="1" applyBorder="1" applyAlignment="1">
      <alignment horizontal="center" vertical="center" wrapText="1"/>
    </xf>
    <xf numFmtId="0" fontId="39" fillId="15" borderId="38" xfId="213" applyFont="1" applyFill="1" applyBorder="1" applyAlignment="1" applyProtection="1">
      <alignment horizontal="justify" vertical="center" wrapText="1"/>
      <protection locked="0"/>
    </xf>
    <xf numFmtId="0" fontId="9" fillId="2" borderId="2" xfId="0" applyFont="1" applyFill="1" applyBorder="1" applyAlignment="1">
      <alignment horizontal="justify" vertical="center" wrapText="1"/>
    </xf>
    <xf numFmtId="0" fontId="15" fillId="2" borderId="4" xfId="0" applyFont="1" applyFill="1" applyBorder="1" applyAlignment="1">
      <alignment horizontal="center" vertical="center" wrapText="1"/>
    </xf>
    <xf numFmtId="0" fontId="20" fillId="15" borderId="40" xfId="0" applyFont="1" applyFill="1" applyBorder="1" applyAlignment="1" applyProtection="1">
      <alignment horizontal="center" vertical="center" wrapText="1"/>
      <protection locked="0"/>
    </xf>
    <xf numFmtId="0" fontId="9" fillId="2" borderId="14" xfId="0" applyFont="1" applyFill="1" applyBorder="1" applyAlignment="1">
      <alignment vertical="center" wrapText="1"/>
    </xf>
    <xf numFmtId="0" fontId="20" fillId="15" borderId="41" xfId="0" applyFont="1" applyFill="1" applyBorder="1" applyAlignment="1" applyProtection="1">
      <alignment horizontal="center" vertical="center" wrapText="1"/>
      <protection locked="0"/>
    </xf>
    <xf numFmtId="0" fontId="9" fillId="0" borderId="14" xfId="0" applyFont="1" applyBorder="1" applyAlignment="1">
      <alignment horizontal="left" vertical="top" wrapText="1"/>
    </xf>
    <xf numFmtId="0" fontId="9" fillId="0" borderId="2" xfId="0" applyFont="1" applyBorder="1" applyAlignment="1">
      <alignment horizontal="left" vertical="center" wrapText="1"/>
    </xf>
    <xf numFmtId="0" fontId="9" fillId="0" borderId="14" xfId="0" applyFont="1" applyBorder="1" applyAlignment="1">
      <alignment horizontal="center" vertical="center" wrapText="1"/>
    </xf>
    <xf numFmtId="0" fontId="95" fillId="42" borderId="14" xfId="0" applyFont="1" applyFill="1" applyBorder="1" applyAlignment="1">
      <alignment horizontal="center" vertical="center" wrapText="1"/>
    </xf>
    <xf numFmtId="0" fontId="34" fillId="0" borderId="18" xfId="0" applyFont="1" applyBorder="1" applyAlignment="1">
      <alignment wrapText="1"/>
    </xf>
    <xf numFmtId="0" fontId="34" fillId="0" borderId="18" xfId="0" applyFont="1" applyBorder="1" applyAlignment="1">
      <alignment vertical="center" wrapText="1"/>
    </xf>
    <xf numFmtId="0" fontId="9" fillId="42" borderId="14" xfId="0" applyFont="1" applyFill="1" applyBorder="1" applyAlignment="1">
      <alignment vertical="center" wrapText="1"/>
    </xf>
    <xf numFmtId="0" fontId="9" fillId="42" borderId="14" xfId="0" applyFont="1" applyFill="1" applyBorder="1" applyAlignment="1">
      <alignment horizontal="center" vertical="center" wrapText="1"/>
    </xf>
    <xf numFmtId="0" fontId="34" fillId="0" borderId="38" xfId="0" applyFont="1" applyBorder="1" applyAlignment="1">
      <alignment vertical="center" wrapText="1"/>
    </xf>
    <xf numFmtId="0" fontId="9" fillId="0" borderId="2" xfId="0" applyFont="1" applyBorder="1" applyAlignment="1">
      <alignment vertical="center" wrapText="1"/>
    </xf>
    <xf numFmtId="168" fontId="9" fillId="2" borderId="2" xfId="0" applyNumberFormat="1" applyFont="1" applyFill="1" applyBorder="1" applyAlignment="1">
      <alignment horizontal="center" vertical="center" wrapText="1"/>
    </xf>
    <xf numFmtId="168" fontId="9" fillId="0" borderId="2" xfId="0" applyNumberFormat="1"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horizontal="center" vertical="center" wrapText="1"/>
    </xf>
    <xf numFmtId="0" fontId="19" fillId="0" borderId="2" xfId="0" applyFont="1" applyBorder="1" applyAlignment="1">
      <alignment horizontal="center" vertical="center"/>
    </xf>
    <xf numFmtId="9" fontId="15" fillId="15" borderId="4" xfId="397" applyFont="1" applyFill="1" applyBorder="1" applyAlignment="1" applyProtection="1">
      <alignment horizontal="center" vertical="center" wrapText="1"/>
      <protection locked="0"/>
    </xf>
    <xf numFmtId="0" fontId="9" fillId="2" borderId="38" xfId="0" applyFont="1" applyFill="1" applyBorder="1" applyAlignment="1">
      <alignment horizontal="left" vertical="center" wrapText="1"/>
    </xf>
    <xf numFmtId="0" fontId="75" fillId="0" borderId="38" xfId="765" applyFont="1" applyBorder="1" applyAlignment="1" applyProtection="1">
      <alignment vertical="center" wrapText="1"/>
      <protection locked="0"/>
    </xf>
    <xf numFmtId="0" fontId="39" fillId="0" borderId="38" xfId="765" applyFont="1" applyBorder="1" applyAlignment="1" applyProtection="1">
      <alignment horizontal="center" vertical="center" wrapText="1"/>
      <protection locked="0"/>
    </xf>
    <xf numFmtId="164" fontId="39" fillId="15" borderId="38" xfId="765" applyNumberFormat="1" applyFont="1" applyFill="1" applyBorder="1" applyAlignment="1" applyProtection="1">
      <alignment horizontal="center" vertical="center" wrapText="1"/>
      <protection locked="0"/>
    </xf>
    <xf numFmtId="0" fontId="39" fillId="0" borderId="38" xfId="765" applyFont="1" applyBorder="1" applyAlignment="1" applyProtection="1">
      <alignment horizontal="left" vertical="center" wrapText="1"/>
      <protection locked="0"/>
    </xf>
    <xf numFmtId="9" fontId="39" fillId="0" borderId="38" xfId="212" applyFont="1" applyBorder="1" applyAlignment="1" applyProtection="1">
      <alignment horizontal="center" vertical="center" wrapText="1"/>
      <protection locked="0"/>
    </xf>
    <xf numFmtId="0" fontId="20" fillId="0" borderId="38" xfId="213" applyFont="1" applyBorder="1" applyAlignment="1" applyProtection="1">
      <alignment horizontal="center" vertical="center" wrapText="1"/>
      <protection locked="0"/>
    </xf>
    <xf numFmtId="9" fontId="39" fillId="0" borderId="38" xfId="212" applyFont="1" applyFill="1" applyBorder="1" applyAlignment="1" applyProtection="1">
      <alignment horizontal="center" vertical="center" wrapText="1"/>
      <protection locked="0"/>
    </xf>
    <xf numFmtId="14" fontId="9" fillId="0" borderId="2" xfId="0" applyNumberFormat="1" applyFont="1" applyBorder="1" applyAlignment="1">
      <alignment horizontal="center" vertical="center" wrapText="1"/>
    </xf>
    <xf numFmtId="168" fontId="9" fillId="0" borderId="4"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165" fontId="9" fillId="0" borderId="14" xfId="0" applyNumberFormat="1" applyFont="1" applyBorder="1" applyAlignment="1">
      <alignment horizontal="center" vertical="center" wrapText="1"/>
    </xf>
    <xf numFmtId="9" fontId="9" fillId="0" borderId="14" xfId="0" applyNumberFormat="1" applyFont="1" applyBorder="1" applyAlignment="1">
      <alignment horizontal="center" vertical="center" wrapText="1"/>
    </xf>
    <xf numFmtId="0" fontId="39" fillId="0" borderId="38" xfId="765" applyFont="1" applyBorder="1" applyAlignment="1" applyProtection="1">
      <alignment horizontal="justify" vertical="center" wrapText="1"/>
      <protection locked="0"/>
    </xf>
    <xf numFmtId="0" fontId="20" fillId="0" borderId="45"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9" fontId="15" fillId="0" borderId="45" xfId="397" applyFont="1" applyFill="1" applyBorder="1" applyAlignment="1" applyProtection="1">
      <alignment horizontal="center" vertical="center" wrapText="1"/>
      <protection locked="0"/>
    </xf>
    <xf numFmtId="0" fontId="39" fillId="0" borderId="38" xfId="213" applyFont="1" applyBorder="1" applyAlignment="1" applyProtection="1">
      <alignment horizontal="left" vertical="center" wrapText="1"/>
      <protection locked="0"/>
    </xf>
    <xf numFmtId="9" fontId="9" fillId="0" borderId="38" xfId="212" applyFont="1" applyFill="1" applyBorder="1" applyAlignment="1" applyProtection="1">
      <alignment horizontal="center" vertical="center" wrapText="1"/>
      <protection locked="0"/>
    </xf>
    <xf numFmtId="0" fontId="9" fillId="15" borderId="2" xfId="0" applyFont="1" applyFill="1" applyBorder="1" applyAlignment="1">
      <alignment horizontal="center" vertical="center" wrapText="1"/>
    </xf>
    <xf numFmtId="164" fontId="39" fillId="0" borderId="38" xfId="765" applyNumberFormat="1" applyFont="1" applyBorder="1" applyAlignment="1" applyProtection="1">
      <alignment vertical="center" wrapText="1"/>
      <protection locked="0"/>
    </xf>
    <xf numFmtId="0" fontId="39" fillId="15" borderId="38" xfId="765" applyFont="1" applyFill="1" applyBorder="1" applyAlignment="1" applyProtection="1">
      <alignment horizontal="justify" vertical="center" wrapText="1"/>
      <protection locked="0"/>
    </xf>
    <xf numFmtId="0" fontId="45" fillId="15" borderId="38" xfId="765" applyFont="1" applyFill="1" applyBorder="1" applyAlignment="1" applyProtection="1">
      <alignment horizontal="justify" vertical="center" wrapText="1"/>
      <protection locked="0"/>
    </xf>
    <xf numFmtId="0" fontId="41" fillId="15" borderId="38" xfId="398" applyFill="1" applyBorder="1" applyAlignment="1" applyProtection="1">
      <alignment vertical="center" wrapText="1"/>
      <protection locked="0"/>
    </xf>
    <xf numFmtId="164" fontId="9" fillId="0" borderId="38" xfId="765" applyNumberFormat="1" applyFont="1" applyBorder="1" applyAlignment="1" applyProtection="1">
      <alignment horizontal="center" vertical="center" wrapText="1"/>
      <protection locked="0"/>
    </xf>
    <xf numFmtId="164" fontId="89" fillId="0" borderId="38" xfId="765" applyNumberFormat="1" applyFont="1" applyBorder="1" applyAlignment="1" applyProtection="1">
      <alignment vertical="center" wrapText="1"/>
      <protection locked="0"/>
    </xf>
    <xf numFmtId="0" fontId="39" fillId="0" borderId="38" xfId="396" applyFont="1" applyBorder="1" applyAlignment="1" applyProtection="1">
      <alignment horizontal="left" vertical="center" wrapText="1"/>
      <protection locked="0"/>
    </xf>
    <xf numFmtId="165" fontId="39" fillId="0" borderId="38" xfId="0" applyNumberFormat="1" applyFont="1" applyBorder="1" applyAlignment="1">
      <alignment horizontal="center" vertical="center" wrapText="1"/>
    </xf>
    <xf numFmtId="0" fontId="93" fillId="0" borderId="2" xfId="0" applyFont="1" applyBorder="1" applyAlignment="1">
      <alignment vertical="center" wrapText="1"/>
    </xf>
    <xf numFmtId="0" fontId="89" fillId="0" borderId="2" xfId="0" applyFont="1" applyBorder="1" applyAlignment="1">
      <alignment horizontal="center" vertical="center" wrapText="1"/>
    </xf>
    <xf numFmtId="0" fontId="9" fillId="0" borderId="19" xfId="0" applyFont="1" applyBorder="1" applyAlignment="1">
      <alignment vertical="center" wrapText="1"/>
    </xf>
    <xf numFmtId="0" fontId="15" fillId="0" borderId="19" xfId="0" applyFont="1" applyBorder="1" applyAlignment="1">
      <alignment horizontal="center" vertical="center" wrapText="1"/>
    </xf>
    <xf numFmtId="0" fontId="15" fillId="0" borderId="14" xfId="0" applyFont="1" applyBorder="1" applyAlignment="1">
      <alignment horizontal="center" vertical="center" wrapText="1"/>
    </xf>
    <xf numFmtId="0" fontId="20" fillId="0" borderId="38" xfId="0" applyFont="1" applyBorder="1" applyAlignment="1" applyProtection="1">
      <alignment vertical="center" wrapText="1"/>
      <protection locked="0"/>
    </xf>
    <xf numFmtId="0" fontId="9" fillId="42" borderId="14" xfId="0" applyFont="1" applyFill="1" applyBorder="1" applyAlignment="1">
      <alignment horizontal="left" vertical="center" wrapText="1"/>
    </xf>
    <xf numFmtId="0" fontId="19" fillId="0" borderId="38" xfId="213" applyFont="1" applyBorder="1" applyAlignment="1" applyProtection="1">
      <alignment vertical="center"/>
      <protection locked="0"/>
    </xf>
    <xf numFmtId="0" fontId="19" fillId="0" borderId="38" xfId="213" applyFont="1" applyBorder="1" applyAlignment="1" applyProtection="1">
      <alignment vertical="center" wrapText="1"/>
      <protection locked="0"/>
    </xf>
    <xf numFmtId="164" fontId="15" fillId="0" borderId="2" xfId="0" applyNumberFormat="1" applyFont="1" applyBorder="1" applyAlignment="1" applyProtection="1">
      <alignment horizontal="center" vertical="center"/>
      <protection locked="0"/>
    </xf>
    <xf numFmtId="0" fontId="19" fillId="0" borderId="38" xfId="213" applyFont="1" applyBorder="1" applyAlignment="1" applyProtection="1">
      <alignment horizontal="center" vertical="center" wrapText="1"/>
      <protection locked="0"/>
    </xf>
    <xf numFmtId="0" fontId="19" fillId="15" borderId="38" xfId="0" applyFont="1" applyFill="1" applyBorder="1" applyAlignment="1" applyProtection="1">
      <alignment horizontal="center" vertical="center"/>
      <protection locked="0"/>
    </xf>
    <xf numFmtId="0" fontId="19" fillId="15" borderId="38" xfId="0"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justify" vertical="top" wrapText="1"/>
      <protection locked="0"/>
    </xf>
    <xf numFmtId="164" fontId="38" fillId="15" borderId="38" xfId="765" applyNumberFormat="1" applyFont="1" applyFill="1" applyBorder="1" applyAlignment="1" applyProtection="1">
      <alignment vertical="center" wrapText="1"/>
      <protection locked="0"/>
    </xf>
    <xf numFmtId="10" fontId="39" fillId="15" borderId="38" xfId="212" applyNumberFormat="1" applyFont="1" applyFill="1" applyBorder="1" applyAlignment="1" applyProtection="1">
      <alignment horizontal="center" vertical="center" wrapText="1"/>
      <protection locked="0"/>
    </xf>
    <xf numFmtId="0" fontId="9" fillId="42" borderId="2" xfId="0" applyFont="1" applyFill="1" applyBorder="1" applyAlignment="1">
      <alignment vertical="center" wrapText="1"/>
    </xf>
    <xf numFmtId="0" fontId="34" fillId="0" borderId="0" xfId="0" applyFont="1" applyAlignment="1">
      <alignment horizontal="left" vertical="center" wrapText="1"/>
    </xf>
    <xf numFmtId="0" fontId="34" fillId="0" borderId="2" xfId="0" applyFont="1" applyBorder="1" applyAlignment="1">
      <alignment horizontal="left" vertical="center" wrapText="1"/>
    </xf>
    <xf numFmtId="0" fontId="34" fillId="2" borderId="2" xfId="0" applyFont="1" applyFill="1" applyBorder="1" applyAlignment="1">
      <alignment horizontal="left" vertical="center" wrapText="1"/>
    </xf>
    <xf numFmtId="0" fontId="9" fillId="42" borderId="2" xfId="0" applyFont="1" applyFill="1" applyBorder="1" applyAlignment="1">
      <alignment horizontal="left" vertical="center" wrapText="1"/>
    </xf>
    <xf numFmtId="0" fontId="9" fillId="69" borderId="2" xfId="0" applyFont="1" applyFill="1" applyBorder="1" applyAlignment="1">
      <alignment horizontal="left" vertical="center" wrapText="1"/>
    </xf>
    <xf numFmtId="0" fontId="34" fillId="42" borderId="2" xfId="0" applyFont="1" applyFill="1" applyBorder="1" applyAlignment="1">
      <alignment horizontal="left" vertical="center" wrapText="1"/>
    </xf>
    <xf numFmtId="0" fontId="39" fillId="15" borderId="18" xfId="765" applyFont="1" applyFill="1" applyAlignment="1" applyProtection="1">
      <alignment wrapText="1"/>
      <protection locked="0"/>
    </xf>
    <xf numFmtId="0" fontId="19" fillId="15" borderId="38" xfId="0" applyFont="1" applyFill="1" applyBorder="1" applyAlignment="1" applyProtection="1">
      <alignment horizontal="left" vertical="center" wrapText="1"/>
      <protection locked="0"/>
    </xf>
    <xf numFmtId="0" fontId="45" fillId="15" borderId="38" xfId="765" applyFont="1" applyFill="1" applyBorder="1" applyAlignment="1" applyProtection="1">
      <alignment vertical="center" wrapText="1"/>
      <protection locked="0"/>
    </xf>
    <xf numFmtId="14" fontId="39" fillId="0" borderId="18" xfId="765" applyNumberFormat="1" applyFont="1" applyAlignment="1" applyProtection="1">
      <alignment horizontal="center" vertical="center" wrapText="1"/>
      <protection locked="0"/>
    </xf>
    <xf numFmtId="0" fontId="9" fillId="15" borderId="38" xfId="765" applyFont="1" applyFill="1" applyBorder="1" applyAlignment="1" applyProtection="1">
      <alignment vertical="center" wrapText="1"/>
      <protection locked="0"/>
    </xf>
    <xf numFmtId="0" fontId="33" fillId="0" borderId="38" xfId="0" applyFont="1" applyBorder="1" applyAlignment="1" applyProtection="1">
      <alignment horizontal="center" vertical="center" wrapText="1"/>
      <protection locked="0"/>
    </xf>
    <xf numFmtId="10" fontId="39" fillId="0" borderId="38" xfId="212" applyNumberFormat="1" applyFont="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wrapText="1"/>
      <protection locked="0"/>
    </xf>
    <xf numFmtId="0" fontId="33" fillId="70" borderId="38" xfId="0" applyFont="1" applyFill="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protection locked="0"/>
    </xf>
    <xf numFmtId="0" fontId="9" fillId="70" borderId="38" xfId="765" applyFont="1" applyFill="1" applyBorder="1" applyAlignment="1" applyProtection="1">
      <alignment vertical="center" wrapText="1"/>
      <protection locked="0"/>
    </xf>
    <xf numFmtId="9" fontId="9" fillId="70" borderId="38" xfId="212"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left" vertical="center" wrapText="1"/>
      <protection locked="0"/>
    </xf>
    <xf numFmtId="164" fontId="9" fillId="70" borderId="38" xfId="765" applyNumberFormat="1" applyFont="1" applyFill="1" applyBorder="1" applyAlignment="1" applyProtection="1">
      <alignment horizontal="center" vertical="center" wrapText="1"/>
      <protection locked="0"/>
    </xf>
    <xf numFmtId="0" fontId="9" fillId="70" borderId="54" xfId="765" applyFont="1" applyFill="1" applyBorder="1" applyAlignment="1" applyProtection="1">
      <alignment vertical="center" wrapText="1"/>
      <protection locked="0"/>
    </xf>
    <xf numFmtId="164" fontId="38" fillId="70" borderId="38" xfId="765" applyNumberFormat="1" applyFont="1" applyFill="1" applyBorder="1" applyAlignment="1" applyProtection="1">
      <alignment horizontal="center" vertical="center" wrapText="1"/>
      <protection locked="0"/>
    </xf>
    <xf numFmtId="9" fontId="39" fillId="0" borderId="45" xfId="397" applyFont="1" applyBorder="1" applyAlignment="1" applyProtection="1">
      <alignment horizontal="center" vertical="center" wrapText="1"/>
      <protection locked="0"/>
    </xf>
    <xf numFmtId="14" fontId="34" fillId="0" borderId="38" xfId="0" applyNumberFormat="1" applyFont="1" applyBorder="1" applyAlignment="1">
      <alignment horizontal="left" vertical="center" wrapText="1"/>
    </xf>
    <xf numFmtId="0" fontId="38" fillId="70" borderId="38" xfId="765" applyFont="1" applyFill="1" applyBorder="1" applyAlignment="1" applyProtection="1">
      <alignment vertical="center" wrapText="1"/>
      <protection locked="0"/>
    </xf>
    <xf numFmtId="165" fontId="39" fillId="15" borderId="38" xfId="212" applyNumberFormat="1" applyFont="1" applyFill="1" applyBorder="1" applyAlignment="1" applyProtection="1">
      <alignment horizontal="center" vertical="center" wrapText="1"/>
      <protection locked="0"/>
    </xf>
    <xf numFmtId="9" fontId="15" fillId="0" borderId="38" xfId="212" applyFont="1" applyFill="1" applyBorder="1" applyAlignment="1" applyProtection="1">
      <alignment horizontal="left" vertical="center" wrapText="1"/>
      <protection locked="0"/>
    </xf>
    <xf numFmtId="9" fontId="16" fillId="0" borderId="38" xfId="212" applyFont="1" applyFill="1" applyBorder="1" applyAlignment="1" applyProtection="1">
      <alignment horizontal="left" vertical="center" wrapText="1"/>
      <protection locked="0"/>
    </xf>
    <xf numFmtId="9" fontId="15" fillId="0" borderId="38" xfId="397"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center" vertical="center" wrapText="1"/>
      <protection locked="0"/>
    </xf>
    <xf numFmtId="0" fontId="9" fillId="0" borderId="38" xfId="765" applyFont="1" applyBorder="1" applyAlignment="1" applyProtection="1">
      <alignment vertical="center" wrapText="1"/>
      <protection locked="0"/>
    </xf>
    <xf numFmtId="0" fontId="9" fillId="15" borderId="38" xfId="765" applyFont="1" applyFill="1" applyBorder="1" applyAlignment="1" applyProtection="1">
      <alignment horizontal="center" vertical="center" wrapText="1"/>
      <protection locked="0"/>
    </xf>
    <xf numFmtId="0" fontId="39" fillId="0" borderId="38" xfId="213" applyFont="1" applyBorder="1" applyAlignment="1" applyProtection="1">
      <alignment horizontal="justify" vertical="center" wrapText="1"/>
      <protection locked="0"/>
    </xf>
    <xf numFmtId="164" fontId="39" fillId="0" borderId="38" xfId="765" applyNumberFormat="1" applyFont="1" applyBorder="1" applyAlignment="1" applyProtection="1">
      <alignment horizontal="left" vertical="center" wrapText="1"/>
      <protection locked="0"/>
    </xf>
    <xf numFmtId="164" fontId="39" fillId="0" borderId="41" xfId="396" applyNumberFormat="1" applyFont="1" applyBorder="1" applyAlignment="1" applyProtection="1">
      <alignment horizontal="center" vertical="center" wrapText="1"/>
      <protection locked="0"/>
    </xf>
    <xf numFmtId="0" fontId="39" fillId="0" borderId="14" xfId="0" applyFont="1" applyBorder="1" applyAlignment="1">
      <alignment horizontal="center" vertical="center" wrapText="1"/>
    </xf>
    <xf numFmtId="165" fontId="9" fillId="0" borderId="41" xfId="0" applyNumberFormat="1" applyFont="1" applyBorder="1" applyAlignment="1">
      <alignment horizontal="center" vertical="center" wrapText="1"/>
    </xf>
    <xf numFmtId="0" fontId="9" fillId="0" borderId="44" xfId="0" applyFont="1" applyBorder="1" applyAlignment="1">
      <alignment vertical="center" wrapText="1"/>
    </xf>
    <xf numFmtId="0" fontId="20" fillId="0" borderId="38"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9" fontId="20" fillId="0" borderId="2" xfId="0" applyNumberFormat="1" applyFont="1" applyBorder="1" applyAlignment="1">
      <alignment horizontal="center" vertical="center" wrapText="1"/>
    </xf>
    <xf numFmtId="164" fontId="20" fillId="0" borderId="2" xfId="0" applyNumberFormat="1" applyFont="1" applyBorder="1" applyAlignment="1" applyProtection="1">
      <alignment horizontal="center" vertical="center" wrapText="1"/>
      <protection locked="0"/>
    </xf>
    <xf numFmtId="164" fontId="20" fillId="0" borderId="2" xfId="0" applyNumberFormat="1" applyFont="1" applyBorder="1" applyAlignment="1" applyProtection="1">
      <alignment horizontal="center" vertical="center"/>
      <protection locked="0"/>
    </xf>
    <xf numFmtId="0" fontId="20" fillId="0" borderId="5" xfId="0" applyFont="1" applyBorder="1" applyAlignment="1" applyProtection="1">
      <alignment horizontal="justify" vertical="center" wrapText="1"/>
      <protection locked="0"/>
    </xf>
    <xf numFmtId="164" fontId="39" fillId="0" borderId="45" xfId="396" applyNumberFormat="1" applyFont="1" applyBorder="1" applyAlignment="1" applyProtection="1">
      <alignment horizontal="center" vertical="center" wrapText="1"/>
      <protection locked="0"/>
    </xf>
    <xf numFmtId="164" fontId="39" fillId="0" borderId="63" xfId="396" applyNumberFormat="1" applyFont="1" applyBorder="1" applyAlignment="1" applyProtection="1">
      <alignment horizontal="center" vertical="center" wrapText="1"/>
      <protection locked="0"/>
    </xf>
    <xf numFmtId="168" fontId="9" fillId="0" borderId="2" xfId="0" applyNumberFormat="1" applyFont="1" applyBorder="1" applyAlignment="1">
      <alignment horizontal="center" vertical="center"/>
    </xf>
    <xf numFmtId="9" fontId="9" fillId="0" borderId="2" xfId="0" applyNumberFormat="1" applyFont="1" applyBorder="1" applyAlignment="1">
      <alignment horizontal="center" vertical="center" wrapText="1"/>
    </xf>
    <xf numFmtId="0" fontId="15" fillId="0" borderId="2" xfId="0" applyFont="1" applyBorder="1" applyAlignment="1" applyProtection="1">
      <alignment horizontal="justify" vertical="top" wrapText="1"/>
      <protection locked="0"/>
    </xf>
    <xf numFmtId="167" fontId="20" fillId="0" borderId="38" xfId="0" applyNumberFormat="1" applyFont="1" applyBorder="1" applyAlignment="1" applyProtection="1">
      <alignment horizontal="center" vertical="center" wrapText="1"/>
      <protection locked="0"/>
    </xf>
    <xf numFmtId="164" fontId="20" fillId="0" borderId="2" xfId="768" applyNumberFormat="1" applyFont="1" applyBorder="1" applyAlignment="1" applyProtection="1">
      <alignment horizontal="center" vertical="center"/>
      <protection locked="0"/>
    </xf>
    <xf numFmtId="0" fontId="20" fillId="0" borderId="2" xfId="768" applyFont="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67" fontId="23" fillId="0" borderId="38" xfId="0" applyNumberFormat="1" applyFont="1" applyBorder="1" applyAlignment="1" applyProtection="1">
      <alignment horizontal="center" vertical="center" wrapText="1"/>
      <protection locked="0"/>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0" fontId="9" fillId="0" borderId="38" xfId="0" applyFont="1" applyBorder="1" applyAlignment="1">
      <alignment horizontal="center" vertical="center" wrapText="1"/>
    </xf>
    <xf numFmtId="0" fontId="39" fillId="0" borderId="2" xfId="0" applyFont="1" applyBorder="1" applyAlignment="1">
      <alignment horizontal="center" vertical="center" wrapText="1"/>
    </xf>
    <xf numFmtId="0" fontId="34" fillId="0" borderId="14" xfId="0" applyFont="1" applyBorder="1" applyAlignment="1">
      <alignment vertical="center" wrapText="1"/>
    </xf>
    <xf numFmtId="0" fontId="9" fillId="0" borderId="19" xfId="0" applyFont="1" applyBorder="1" applyAlignment="1">
      <alignment horizontal="center" vertical="center" wrapText="1"/>
    </xf>
    <xf numFmtId="165" fontId="15" fillId="0" borderId="38" xfId="212" applyNumberFormat="1" applyFont="1" applyFill="1" applyBorder="1" applyAlignment="1" applyProtection="1">
      <alignment horizontal="center" vertical="center" wrapText="1"/>
      <protection locked="0"/>
    </xf>
    <xf numFmtId="9" fontId="16" fillId="0" borderId="38" xfId="212" applyFont="1" applyFill="1" applyBorder="1" applyAlignment="1" applyProtection="1">
      <alignment horizontal="center" vertical="center" wrapText="1"/>
      <protection locked="0"/>
    </xf>
    <xf numFmtId="168" fontId="15" fillId="0" borderId="2" xfId="0" applyNumberFormat="1" applyFont="1" applyBorder="1" applyAlignment="1">
      <alignment horizontal="center" vertical="center"/>
    </xf>
    <xf numFmtId="0" fontId="19" fillId="0" borderId="0" xfId="0" applyFont="1" applyAlignment="1">
      <alignment horizontal="left" vertical="center" wrapText="1"/>
    </xf>
    <xf numFmtId="9" fontId="15" fillId="0" borderId="2" xfId="0" applyNumberFormat="1" applyFont="1" applyBorder="1" applyAlignment="1">
      <alignment horizontal="center" vertical="center" wrapText="1"/>
    </xf>
    <xf numFmtId="0" fontId="45" fillId="0" borderId="38" xfId="765" applyFont="1" applyBorder="1" applyAlignment="1" applyProtection="1">
      <alignment vertical="center" wrapText="1"/>
      <protection locked="0"/>
    </xf>
    <xf numFmtId="0" fontId="38" fillId="0" borderId="2" xfId="0" applyFont="1" applyBorder="1" applyAlignment="1" applyProtection="1">
      <alignment horizontal="justify" vertical="center" wrapText="1"/>
      <protection locked="0"/>
    </xf>
    <xf numFmtId="164" fontId="20" fillId="0" borderId="4" xfId="0" applyNumberFormat="1" applyFont="1" applyBorder="1" applyAlignment="1" applyProtection="1">
      <alignment horizontal="center" vertical="center"/>
      <protection locked="0"/>
    </xf>
    <xf numFmtId="164" fontId="15" fillId="0" borderId="2" xfId="768" applyNumberFormat="1" applyFont="1" applyBorder="1" applyAlignment="1" applyProtection="1">
      <alignment horizontal="center" vertical="center"/>
      <protection locked="0"/>
    </xf>
    <xf numFmtId="0" fontId="15" fillId="0" borderId="2" xfId="768" applyFont="1" applyBorder="1" applyAlignment="1" applyProtection="1">
      <alignment horizontal="justify" vertical="center" wrapText="1"/>
      <protection locked="0"/>
    </xf>
    <xf numFmtId="0" fontId="15" fillId="0" borderId="2" xfId="768" applyFont="1" applyBorder="1" applyAlignment="1" applyProtection="1">
      <alignment horizontal="justify" vertical="top" wrapText="1"/>
      <protection locked="0"/>
    </xf>
    <xf numFmtId="164" fontId="15" fillId="0" borderId="2" xfId="0" applyNumberFormat="1"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wrapText="1"/>
      <protection locked="0"/>
    </xf>
    <xf numFmtId="164" fontId="15" fillId="0" borderId="38" xfId="0" applyNumberFormat="1" applyFont="1" applyBorder="1" applyAlignment="1" applyProtection="1">
      <alignment horizontal="center" vertical="center"/>
      <protection locked="0"/>
    </xf>
    <xf numFmtId="0" fontId="15" fillId="0" borderId="38" xfId="0" applyFont="1" applyBorder="1" applyAlignment="1" applyProtection="1">
      <alignment horizontal="justify" vertical="top" wrapText="1"/>
      <protection locked="0"/>
    </xf>
    <xf numFmtId="9" fontId="15" fillId="0" borderId="18" xfId="397" applyFont="1" applyFill="1" applyBorder="1" applyAlignment="1" applyProtection="1">
      <alignment horizontal="center"/>
      <protection locked="0"/>
    </xf>
    <xf numFmtId="0" fontId="20" fillId="0" borderId="38" xfId="0" applyFont="1" applyBorder="1" applyAlignment="1" applyProtection="1">
      <alignment horizontal="center" vertical="top" wrapText="1"/>
      <protection locked="0"/>
    </xf>
    <xf numFmtId="0" fontId="9" fillId="0" borderId="2" xfId="0" applyFont="1" applyBorder="1" applyAlignment="1">
      <alignment horizontal="center" vertical="top" wrapText="1"/>
    </xf>
    <xf numFmtId="167" fontId="20" fillId="0" borderId="38" xfId="768" applyNumberFormat="1" applyFont="1" applyBorder="1" applyAlignment="1" applyProtection="1">
      <alignment horizontal="center" vertical="center" wrapText="1"/>
      <protection locked="0"/>
    </xf>
    <xf numFmtId="0" fontId="20" fillId="0" borderId="38" xfId="768" applyFont="1" applyBorder="1" applyAlignment="1" applyProtection="1">
      <alignment horizontal="left" vertical="center" wrapText="1"/>
      <protection locked="0"/>
    </xf>
    <xf numFmtId="0" fontId="20" fillId="0" borderId="38" xfId="768" applyFont="1" applyBorder="1" applyAlignment="1" applyProtection="1">
      <alignment horizontal="center" vertical="center" wrapText="1"/>
      <protection locked="0"/>
    </xf>
    <xf numFmtId="0" fontId="20" fillId="0" borderId="38" xfId="768" applyFont="1" applyBorder="1" applyAlignment="1" applyProtection="1">
      <alignment horizontal="center" vertical="top" wrapText="1"/>
      <protection locked="0"/>
    </xf>
    <xf numFmtId="0" fontId="23" fillId="0" borderId="38" xfId="0" applyFont="1" applyBorder="1" applyAlignment="1" applyProtection="1">
      <alignment horizontal="left" vertical="center" wrapText="1"/>
      <protection locked="0"/>
    </xf>
    <xf numFmtId="0" fontId="9" fillId="0" borderId="14" xfId="0" applyFont="1" applyBorder="1" applyAlignment="1">
      <alignment vertical="center" wrapText="1"/>
    </xf>
    <xf numFmtId="0" fontId="9" fillId="0" borderId="14" xfId="0" applyFont="1" applyBorder="1" applyAlignment="1">
      <alignment vertical="center"/>
    </xf>
    <xf numFmtId="164" fontId="39" fillId="0" borderId="38" xfId="396" applyNumberFormat="1" applyFont="1" applyBorder="1" applyAlignment="1" applyProtection="1">
      <alignment horizontal="justify" vertical="center" wrapText="1"/>
      <protection locked="0"/>
    </xf>
    <xf numFmtId="0" fontId="20" fillId="0" borderId="38" xfId="0" applyFont="1" applyBorder="1" applyAlignment="1" applyProtection="1">
      <alignment horizontal="justify" vertical="top" wrapText="1"/>
      <protection locked="0"/>
    </xf>
    <xf numFmtId="0" fontId="19" fillId="0" borderId="38" xfId="0" applyFont="1" applyBorder="1" applyAlignment="1" applyProtection="1">
      <alignment horizontal="left" vertical="center" wrapText="1"/>
      <protection locked="0"/>
    </xf>
    <xf numFmtId="0" fontId="20" fillId="0" borderId="38" xfId="768" applyFont="1" applyBorder="1" applyAlignment="1" applyProtection="1">
      <alignment horizontal="justify" vertical="center" wrapText="1"/>
      <protection locked="0"/>
    </xf>
    <xf numFmtId="0" fontId="34" fillId="0" borderId="38" xfId="0" applyFont="1" applyBorder="1" applyAlignment="1" applyProtection="1">
      <alignment horizontal="center" vertical="center"/>
      <protection locked="0"/>
    </xf>
    <xf numFmtId="0" fontId="34" fillId="0" borderId="38" xfId="0"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protection locked="0"/>
    </xf>
    <xf numFmtId="14" fontId="15" fillId="0" borderId="2"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5" fillId="0" borderId="5" xfId="0" applyFont="1" applyBorder="1" applyAlignment="1">
      <alignment horizontal="center" vertical="top" wrapText="1"/>
    </xf>
    <xf numFmtId="167" fontId="20" fillId="0" borderId="45" xfId="0" applyNumberFormat="1" applyFont="1" applyBorder="1" applyAlignment="1" applyProtection="1">
      <alignment horizontal="center" vertical="center" wrapText="1"/>
      <protection locked="0"/>
    </xf>
    <xf numFmtId="0" fontId="20" fillId="0" borderId="45" xfId="0" applyFont="1" applyBorder="1" applyAlignment="1" applyProtection="1">
      <alignment horizontal="left" vertical="center" wrapText="1"/>
      <protection locked="0"/>
    </xf>
    <xf numFmtId="0" fontId="20" fillId="0" borderId="45" xfId="0" applyFont="1" applyBorder="1" applyAlignment="1" applyProtection="1">
      <alignment horizontal="center" vertical="top" wrapText="1"/>
      <protection locked="0"/>
    </xf>
    <xf numFmtId="0" fontId="15" fillId="0" borderId="18" xfId="0" applyFont="1" applyBorder="1" applyAlignment="1" applyProtection="1">
      <alignment horizontal="left" vertical="center"/>
      <protection locked="0"/>
    </xf>
    <xf numFmtId="0" fontId="15" fillId="0" borderId="38" xfId="0" applyFont="1" applyBorder="1" applyAlignment="1" applyProtection="1">
      <alignment horizontal="justify" vertical="center" wrapText="1"/>
      <protection locked="0"/>
    </xf>
    <xf numFmtId="14" fontId="39" fillId="0" borderId="38" xfId="396" applyNumberFormat="1" applyFont="1" applyBorder="1" applyAlignment="1" applyProtection="1">
      <alignment vertical="center" wrapText="1"/>
      <protection locked="0"/>
    </xf>
    <xf numFmtId="164" fontId="20" fillId="15" borderId="38" xfId="213" applyNumberFormat="1" applyFont="1" applyFill="1" applyBorder="1" applyAlignment="1">
      <alignment horizontal="center" vertical="center" wrapText="1"/>
    </xf>
    <xf numFmtId="0" fontId="20" fillId="15" borderId="38" xfId="213" applyFont="1" applyFill="1" applyBorder="1" applyAlignment="1">
      <alignment horizontal="justify" vertical="center" wrapText="1"/>
    </xf>
    <xf numFmtId="0" fontId="39" fillId="0" borderId="59" xfId="396" applyFont="1" applyBorder="1" applyAlignment="1">
      <alignment horizontal="center" vertical="center" wrapText="1"/>
    </xf>
    <xf numFmtId="9" fontId="15" fillId="15" borderId="38" xfId="0" applyNumberFormat="1" applyFont="1" applyFill="1" applyBorder="1" applyAlignment="1">
      <alignment horizontal="center" vertical="center" wrapText="1"/>
    </xf>
    <xf numFmtId="0" fontId="20" fillId="15" borderId="38" xfId="0" applyFont="1" applyFill="1" applyBorder="1" applyAlignment="1">
      <alignment horizontal="center" vertical="center" wrapText="1"/>
    </xf>
    <xf numFmtId="0" fontId="20" fillId="0" borderId="38" xfId="213" applyFont="1" applyBorder="1" applyAlignment="1" applyProtection="1">
      <alignment horizontal="justify" vertical="center" wrapText="1"/>
      <protection locked="0"/>
    </xf>
    <xf numFmtId="0" fontId="16" fillId="0" borderId="38" xfId="0" applyFont="1" applyBorder="1" applyAlignment="1" applyProtection="1">
      <alignment horizontal="center" vertical="center"/>
      <protection locked="0"/>
    </xf>
    <xf numFmtId="0" fontId="15" fillId="0" borderId="2" xfId="213" applyFont="1" applyBorder="1" applyAlignment="1" applyProtection="1">
      <alignment horizontal="justify" vertical="center" wrapText="1"/>
      <protection locked="0"/>
    </xf>
    <xf numFmtId="9" fontId="15" fillId="15" borderId="2" xfId="213" applyNumberFormat="1" applyFont="1" applyFill="1" applyBorder="1" applyAlignment="1" applyProtection="1">
      <alignment horizontal="center" vertical="center"/>
      <protection locked="0"/>
    </xf>
    <xf numFmtId="0" fontId="39" fillId="15" borderId="38" xfId="0" applyFont="1" applyFill="1" applyBorder="1" applyAlignment="1">
      <alignment horizontal="left" vertical="center" wrapText="1"/>
    </xf>
    <xf numFmtId="9" fontId="39" fillId="2" borderId="38" xfId="0" applyNumberFormat="1" applyFont="1" applyFill="1" applyBorder="1" applyAlignment="1">
      <alignment horizontal="center" vertical="center"/>
    </xf>
    <xf numFmtId="0" fontId="39" fillId="2" borderId="38" xfId="0" applyFont="1" applyFill="1" applyBorder="1" applyAlignment="1">
      <alignment horizontal="center" vertical="center" wrapText="1"/>
    </xf>
    <xf numFmtId="0" fontId="9" fillId="0" borderId="44" xfId="396" applyFont="1" applyBorder="1" applyAlignment="1">
      <alignment horizontal="center" vertical="center" wrapText="1"/>
    </xf>
    <xf numFmtId="0" fontId="9" fillId="0" borderId="54" xfId="396" applyFont="1" applyBorder="1" applyAlignment="1" applyProtection="1">
      <alignment horizontal="center" vertical="center" textRotation="90" wrapText="1"/>
      <protection locked="0"/>
    </xf>
    <xf numFmtId="0" fontId="9" fillId="0" borderId="38" xfId="396" applyFont="1" applyBorder="1" applyAlignment="1">
      <alignment horizontal="center" vertical="center" wrapText="1"/>
    </xf>
    <xf numFmtId="164" fontId="9" fillId="0" borderId="38" xfId="396" applyNumberFormat="1" applyFont="1" applyBorder="1" applyAlignment="1" applyProtection="1">
      <alignment vertical="center" wrapText="1"/>
      <protection locked="0"/>
    </xf>
    <xf numFmtId="168" fontId="9" fillId="0" borderId="2" xfId="0" applyNumberFormat="1" applyFont="1" applyBorder="1" applyAlignment="1">
      <alignment vertical="center" wrapText="1"/>
    </xf>
    <xf numFmtId="10" fontId="9" fillId="0" borderId="2" xfId="0" applyNumberFormat="1" applyFont="1" applyBorder="1" applyAlignment="1">
      <alignment horizontal="center" vertical="center" wrapText="1"/>
    </xf>
    <xf numFmtId="165" fontId="9" fillId="0" borderId="2" xfId="0" applyNumberFormat="1" applyFont="1" applyBorder="1" applyAlignment="1">
      <alignment horizontal="center" vertical="center" wrapText="1"/>
    </xf>
    <xf numFmtId="0" fontId="39" fillId="20" borderId="38" xfId="396" applyFont="1" applyFill="1" applyBorder="1" applyAlignment="1" applyProtection="1">
      <alignment vertical="center" wrapText="1"/>
      <protection locked="0"/>
    </xf>
    <xf numFmtId="9" fontId="45" fillId="15" borderId="38" xfId="212" applyFont="1" applyFill="1" applyBorder="1" applyAlignment="1" applyProtection="1">
      <alignment horizontal="center" vertical="center" wrapText="1"/>
      <protection locked="0"/>
    </xf>
    <xf numFmtId="165" fontId="15" fillId="15" borderId="38" xfId="212" applyNumberFormat="1" applyFont="1" applyFill="1" applyBorder="1" applyAlignment="1" applyProtection="1">
      <alignment horizontal="center" vertical="center" wrapText="1"/>
      <protection locked="0"/>
    </xf>
    <xf numFmtId="9" fontId="15" fillId="15" borderId="38" xfId="212" applyFont="1" applyFill="1" applyBorder="1" applyAlignment="1" applyProtection="1">
      <alignment horizontal="center" vertical="center" wrapText="1"/>
      <protection locked="0"/>
    </xf>
    <xf numFmtId="0" fontId="88" fillId="15" borderId="38" xfId="0" applyFont="1" applyFill="1" applyBorder="1" applyAlignment="1" applyProtection="1">
      <alignment horizontal="center" vertical="center" wrapText="1"/>
      <protection locked="0"/>
    </xf>
    <xf numFmtId="0" fontId="88" fillId="15" borderId="38" xfId="0" applyFont="1" applyFill="1" applyBorder="1" applyAlignment="1" applyProtection="1">
      <alignment horizontal="center" vertical="top" wrapText="1"/>
      <protection locked="0"/>
    </xf>
    <xf numFmtId="0" fontId="66" fillId="0" borderId="38" xfId="0" applyFont="1" applyBorder="1" applyAlignment="1">
      <alignment horizontal="left" vertical="center" wrapText="1"/>
    </xf>
    <xf numFmtId="165" fontId="66" fillId="0" borderId="38" xfId="212" applyNumberFormat="1" applyFont="1" applyBorder="1" applyAlignment="1">
      <alignment horizontal="center" vertical="center" wrapText="1"/>
    </xf>
    <xf numFmtId="0" fontId="25" fillId="0" borderId="38" xfId="0" applyFont="1" applyBorder="1" applyAlignment="1">
      <alignment vertical="center" wrapText="1"/>
    </xf>
    <xf numFmtId="164" fontId="25" fillId="0" borderId="38" xfId="0" applyNumberFormat="1" applyFont="1" applyBorder="1" applyAlignment="1">
      <alignment horizontal="center" vertical="center" wrapText="1"/>
    </xf>
    <xf numFmtId="10" fontId="66" fillId="0" borderId="38" xfId="212" applyNumberFormat="1" applyFont="1" applyBorder="1" applyAlignment="1">
      <alignment horizontal="center" vertical="center" wrapText="1"/>
    </xf>
    <xf numFmtId="167" fontId="23" fillId="15" borderId="38" xfId="0" applyNumberFormat="1" applyFont="1" applyFill="1" applyBorder="1" applyAlignment="1" applyProtection="1">
      <alignment horizontal="center" vertical="center" wrapText="1"/>
      <protection locked="0"/>
    </xf>
    <xf numFmtId="0" fontId="100" fillId="0" borderId="38" xfId="0" applyFont="1" applyBorder="1" applyAlignment="1">
      <alignment vertical="center" wrapText="1"/>
    </xf>
    <xf numFmtId="0" fontId="101" fillId="0" borderId="38" xfId="0" applyFont="1" applyBorder="1" applyAlignment="1">
      <alignment vertical="center" wrapText="1"/>
    </xf>
    <xf numFmtId="0" fontId="16" fillId="15" borderId="38" xfId="0" applyFont="1" applyFill="1" applyBorder="1" applyAlignment="1" applyProtection="1">
      <alignment horizontal="left" vertical="center" wrapText="1"/>
      <protection locked="0"/>
    </xf>
    <xf numFmtId="0" fontId="15" fillId="15" borderId="38" xfId="0" applyFont="1" applyFill="1" applyBorder="1" applyAlignment="1" applyProtection="1">
      <alignment horizontal="left" vertical="center" wrapText="1"/>
      <protection locked="0"/>
    </xf>
    <xf numFmtId="164" fontId="45" fillId="15" borderId="38" xfId="396" applyNumberFormat="1" applyFont="1" applyFill="1" applyBorder="1" applyAlignment="1" applyProtection="1">
      <alignment horizontal="center" vertical="center" wrapText="1"/>
      <protection locked="0"/>
    </xf>
    <xf numFmtId="0" fontId="102" fillId="0" borderId="14" xfId="0" applyFont="1" applyBorder="1" applyAlignment="1">
      <alignment vertical="center" wrapText="1"/>
    </xf>
    <xf numFmtId="168" fontId="9" fillId="0" borderId="14" xfId="0" applyNumberFormat="1" applyFont="1" applyBorder="1" applyAlignment="1">
      <alignment vertical="center" wrapText="1"/>
    </xf>
    <xf numFmtId="168" fontId="15" fillId="0" borderId="14" xfId="0" applyNumberFormat="1" applyFont="1" applyBorder="1" applyAlignment="1">
      <alignment vertical="center" wrapText="1"/>
    </xf>
    <xf numFmtId="168" fontId="34" fillId="0" borderId="6" xfId="0" applyNumberFormat="1" applyFont="1" applyBorder="1" applyAlignment="1">
      <alignment vertical="center" wrapText="1"/>
    </xf>
    <xf numFmtId="0" fontId="34" fillId="0" borderId="19" xfId="0" applyFont="1" applyBorder="1" applyAlignment="1">
      <alignment vertical="center" wrapText="1"/>
    </xf>
    <xf numFmtId="164" fontId="4" fillId="0" borderId="18" xfId="396" applyNumberFormat="1" applyAlignment="1" applyProtection="1">
      <alignment horizontal="center" vertical="center"/>
      <protection locked="0"/>
    </xf>
    <xf numFmtId="0" fontId="34" fillId="0" borderId="2" xfId="0" applyFont="1" applyBorder="1" applyAlignment="1">
      <alignment horizontal="center" vertical="center" wrapText="1"/>
    </xf>
    <xf numFmtId="168" fontId="34" fillId="0" borderId="6" xfId="0" applyNumberFormat="1" applyFont="1" applyBorder="1" applyAlignment="1">
      <alignment horizontal="center" vertical="center" wrapText="1"/>
    </xf>
    <xf numFmtId="168" fontId="9" fillId="0" borderId="14" xfId="0" applyNumberFormat="1" applyFont="1" applyBorder="1" applyAlignment="1">
      <alignment horizontal="center" vertical="center" wrapText="1"/>
    </xf>
    <xf numFmtId="0" fontId="34" fillId="0" borderId="19" xfId="0" applyFont="1" applyBorder="1" applyAlignment="1">
      <alignment horizontal="center" vertical="center" wrapText="1"/>
    </xf>
    <xf numFmtId="0" fontId="93" fillId="0" borderId="14" xfId="0" applyFont="1" applyBorder="1" applyAlignment="1">
      <alignment vertical="center" wrapText="1"/>
    </xf>
    <xf numFmtId="0" fontId="93" fillId="0" borderId="19" xfId="0" applyFont="1" applyBorder="1" applyAlignment="1">
      <alignment vertical="center" wrapText="1"/>
    </xf>
    <xf numFmtId="0" fontId="9" fillId="0" borderId="14" xfId="0" applyFont="1" applyBorder="1"/>
    <xf numFmtId="0" fontId="15" fillId="42" borderId="14" xfId="0" applyFont="1" applyFill="1" applyBorder="1" applyAlignment="1">
      <alignment horizontal="center" vertical="center" wrapText="1"/>
    </xf>
    <xf numFmtId="0" fontId="9" fillId="42" borderId="2" xfId="0" applyFont="1" applyFill="1" applyBorder="1" applyAlignment="1">
      <alignment horizontal="center" vertical="center" wrapText="1"/>
    </xf>
    <xf numFmtId="168" fontId="9" fillId="42" borderId="2" xfId="0" applyNumberFormat="1" applyFont="1" applyFill="1" applyBorder="1" applyAlignment="1">
      <alignment horizontal="center" vertical="center" wrapText="1"/>
    </xf>
    <xf numFmtId="168" fontId="9" fillId="0" borderId="6" xfId="0" applyNumberFormat="1" applyFont="1" applyBorder="1" applyAlignment="1">
      <alignment horizontal="center" vertical="center" wrapText="1"/>
    </xf>
    <xf numFmtId="0" fontId="15" fillId="0" borderId="14" xfId="0" applyFont="1" applyBorder="1" applyAlignment="1">
      <alignment vertical="center" wrapText="1"/>
    </xf>
    <xf numFmtId="168" fontId="9" fillId="20" borderId="2" xfId="0" applyNumberFormat="1" applyFont="1" applyFill="1" applyBorder="1" applyAlignment="1">
      <alignment vertical="center" wrapText="1"/>
    </xf>
    <xf numFmtId="0" fontId="9" fillId="0" borderId="14" xfId="0" applyFont="1" applyBorder="1" applyAlignment="1">
      <alignment vertical="top" wrapText="1"/>
    </xf>
    <xf numFmtId="0" fontId="34" fillId="42" borderId="2" xfId="0" applyFont="1" applyFill="1" applyBorder="1" applyAlignment="1">
      <alignment vertical="center" wrapText="1"/>
    </xf>
    <xf numFmtId="168" fontId="9" fillId="42" borderId="2" xfId="0" applyNumberFormat="1" applyFont="1" applyFill="1" applyBorder="1" applyAlignment="1">
      <alignment horizontal="left" vertical="center" wrapText="1"/>
    </xf>
    <xf numFmtId="0" fontId="93" fillId="2" borderId="2" xfId="0" applyFont="1" applyFill="1" applyBorder="1" applyAlignment="1">
      <alignment horizontal="justify" vertical="center" wrapText="1"/>
    </xf>
    <xf numFmtId="0" fontId="104" fillId="0" borderId="2" xfId="0" applyFont="1" applyBorder="1" applyAlignment="1">
      <alignment vertical="center" wrapText="1"/>
    </xf>
    <xf numFmtId="164" fontId="39" fillId="20" borderId="38" xfId="396" applyNumberFormat="1" applyFont="1" applyFill="1" applyBorder="1" applyAlignment="1" applyProtection="1">
      <alignment vertical="center" wrapText="1"/>
      <protection locked="0"/>
    </xf>
    <xf numFmtId="0" fontId="19" fillId="0" borderId="2" xfId="0" applyFont="1" applyBorder="1" applyAlignment="1">
      <alignment horizontal="left" vertical="center" wrapText="1"/>
    </xf>
    <xf numFmtId="14" fontId="15" fillId="2" borderId="2" xfId="0" applyNumberFormat="1" applyFont="1" applyFill="1" applyBorder="1" applyAlignment="1">
      <alignment horizontal="center" vertical="center" wrapText="1"/>
    </xf>
    <xf numFmtId="168" fontId="15" fillId="2" borderId="2" xfId="0" applyNumberFormat="1" applyFont="1" applyFill="1" applyBorder="1" applyAlignment="1">
      <alignment horizontal="center" vertical="center"/>
    </xf>
    <xf numFmtId="14" fontId="9" fillId="0" borderId="2" xfId="0" applyNumberFormat="1" applyFont="1" applyBorder="1" applyAlignment="1">
      <alignment vertical="center" wrapText="1"/>
    </xf>
    <xf numFmtId="0" fontId="14" fillId="0" borderId="2" xfId="0" applyFont="1" applyBorder="1" applyAlignment="1">
      <alignment horizontal="left" vertical="top" wrapText="1"/>
    </xf>
    <xf numFmtId="14" fontId="9" fillId="0" borderId="4" xfId="0" applyNumberFormat="1" applyFont="1" applyBorder="1" applyAlignment="1">
      <alignment vertical="center" wrapText="1"/>
    </xf>
    <xf numFmtId="0" fontId="34" fillId="0" borderId="38" xfId="0" applyFont="1" applyBorder="1" applyAlignment="1">
      <alignment wrapText="1"/>
    </xf>
    <xf numFmtId="0" fontId="15" fillId="0" borderId="14" xfId="0" applyFont="1" applyBorder="1" applyAlignment="1">
      <alignment horizontal="left" vertical="center" wrapText="1"/>
    </xf>
    <xf numFmtId="0" fontId="34" fillId="0" borderId="14" xfId="0" applyFont="1" applyBorder="1" applyAlignment="1">
      <alignment horizontal="center" vertical="center" wrapText="1"/>
    </xf>
    <xf numFmtId="0" fontId="34" fillId="42" borderId="14" xfId="0" applyFont="1" applyFill="1" applyBorder="1" applyAlignment="1">
      <alignment vertical="center" wrapText="1"/>
    </xf>
    <xf numFmtId="9" fontId="9" fillId="42" borderId="14" xfId="0" applyNumberFormat="1" applyFont="1" applyFill="1" applyBorder="1" applyAlignment="1">
      <alignment horizontal="center" vertical="center" wrapText="1"/>
    </xf>
    <xf numFmtId="14"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left" vertical="center" wrapText="1"/>
    </xf>
    <xf numFmtId="9" fontId="15" fillId="0" borderId="14" xfId="0" applyNumberFormat="1" applyFont="1" applyBorder="1" applyAlignment="1">
      <alignment horizontal="center" vertical="center" wrapText="1"/>
    </xf>
    <xf numFmtId="0" fontId="15" fillId="2" borderId="2" xfId="0" applyFont="1" applyFill="1" applyBorder="1" applyAlignment="1">
      <alignment vertical="center" wrapText="1"/>
    </xf>
    <xf numFmtId="0" fontId="9" fillId="0" borderId="5"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5" xfId="0" applyFont="1" applyBorder="1" applyAlignment="1">
      <alignment horizontal="left" vertical="center" wrapText="1"/>
    </xf>
    <xf numFmtId="0" fontId="106" fillId="0" borderId="5" xfId="0" applyFont="1" applyBorder="1" applyAlignment="1">
      <alignment horizontal="center" vertical="center" wrapText="1"/>
    </xf>
    <xf numFmtId="0" fontId="106" fillId="0" borderId="5" xfId="0" applyFont="1" applyBorder="1" applyAlignment="1">
      <alignment horizontal="center" vertical="top" wrapText="1"/>
    </xf>
    <xf numFmtId="168" fontId="14" fillId="0" borderId="6" xfId="0" applyNumberFormat="1" applyFont="1" applyBorder="1" applyAlignment="1">
      <alignment vertical="center" wrapText="1"/>
    </xf>
    <xf numFmtId="0" fontId="14" fillId="0" borderId="19" xfId="0" applyFont="1" applyBorder="1" applyAlignment="1">
      <alignment vertical="center" wrapText="1"/>
    </xf>
    <xf numFmtId="9" fontId="14" fillId="0" borderId="19" xfId="0" applyNumberFormat="1" applyFont="1" applyBorder="1" applyAlignment="1">
      <alignment horizontal="center" vertical="center" wrapText="1"/>
    </xf>
    <xf numFmtId="0" fontId="34" fillId="0" borderId="6" xfId="0" applyFont="1" applyBorder="1" applyAlignment="1">
      <alignment horizontal="left" vertical="center" wrapText="1"/>
    </xf>
    <xf numFmtId="0" fontId="9" fillId="0" borderId="6" xfId="0" applyFont="1" applyBorder="1" applyAlignment="1">
      <alignment horizontal="left" vertical="center" wrapText="1"/>
    </xf>
    <xf numFmtId="0" fontId="34" fillId="42" borderId="4" xfId="0" applyFont="1" applyFill="1" applyBorder="1" applyAlignment="1">
      <alignment vertical="center" wrapText="1"/>
    </xf>
    <xf numFmtId="0" fontId="39" fillId="15" borderId="38" xfId="396" applyFont="1" applyFill="1" applyBorder="1" applyAlignment="1" applyProtection="1">
      <alignment horizontal="justify" vertical="center" wrapText="1"/>
      <protection locked="0"/>
    </xf>
    <xf numFmtId="164" fontId="15" fillId="15" borderId="38" xfId="0" applyNumberFormat="1" applyFont="1" applyFill="1" applyBorder="1" applyAlignment="1" applyProtection="1">
      <alignment horizontal="center" vertical="center"/>
      <protection locked="0"/>
    </xf>
    <xf numFmtId="0" fontId="39" fillId="0" borderId="40" xfId="213" applyFont="1" applyBorder="1" applyAlignment="1" applyProtection="1">
      <alignment horizontal="justify" vertical="center" wrapText="1"/>
      <protection locked="0"/>
    </xf>
    <xf numFmtId="164" fontId="39" fillId="15" borderId="45" xfId="396" applyNumberFormat="1" applyFont="1" applyFill="1" applyBorder="1" applyAlignment="1" applyProtection="1">
      <alignment horizontal="center" vertical="center" wrapText="1"/>
      <protection locked="0"/>
    </xf>
    <xf numFmtId="14" fontId="34" fillId="0" borderId="38" xfId="0" applyNumberFormat="1" applyFont="1" applyBorder="1" applyAlignment="1">
      <alignment horizontal="center" vertical="center" wrapText="1"/>
    </xf>
    <xf numFmtId="0" fontId="35" fillId="0" borderId="38" xfId="0" applyFont="1" applyBorder="1" applyAlignment="1">
      <alignment vertical="center" wrapText="1"/>
    </xf>
    <xf numFmtId="0" fontId="39" fillId="0" borderId="38" xfId="396" applyFont="1" applyBorder="1" applyAlignment="1" applyProtection="1">
      <alignment horizontal="left" vertical="top" wrapText="1"/>
      <protection locked="0"/>
    </xf>
    <xf numFmtId="0" fontId="39" fillId="0" borderId="40" xfId="396" applyFont="1" applyBorder="1" applyAlignment="1" applyProtection="1">
      <alignment vertical="center" wrapText="1"/>
      <protection locked="0"/>
    </xf>
    <xf numFmtId="164" fontId="39" fillId="15" borderId="41" xfId="396" applyNumberFormat="1" applyFont="1" applyFill="1" applyBorder="1" applyAlignment="1" applyProtection="1">
      <alignment vertical="center" wrapText="1"/>
      <protection locked="0"/>
    </xf>
    <xf numFmtId="9" fontId="34" fillId="0" borderId="38" xfId="0" applyNumberFormat="1" applyFont="1" applyBorder="1" applyAlignment="1">
      <alignment horizontal="center" vertical="center" wrapText="1"/>
    </xf>
    <xf numFmtId="0" fontId="15" fillId="0" borderId="38" xfId="0" applyFont="1" applyBorder="1" applyAlignment="1" applyProtection="1">
      <alignment horizontal="left" vertical="center" wrapText="1"/>
      <protection locked="0"/>
    </xf>
    <xf numFmtId="0" fontId="15" fillId="0" borderId="29" xfId="0" applyFont="1" applyBorder="1" applyAlignment="1">
      <alignment horizontal="left" vertical="center" wrapText="1"/>
    </xf>
    <xf numFmtId="9" fontId="15" fillId="2" borderId="6" xfId="0" applyNumberFormat="1" applyFont="1" applyFill="1" applyBorder="1" applyAlignment="1">
      <alignment horizontal="center" vertical="center" wrapText="1"/>
    </xf>
    <xf numFmtId="0" fontId="66" fillId="0" borderId="40" xfId="0" applyFont="1" applyBorder="1" applyAlignment="1">
      <alignment vertical="center" wrapText="1"/>
    </xf>
    <xf numFmtId="164" fontId="66" fillId="0" borderId="41" xfId="0" applyNumberFormat="1" applyFont="1" applyBorder="1" applyAlignment="1">
      <alignment vertical="center" wrapText="1"/>
    </xf>
    <xf numFmtId="0" fontId="66" fillId="0" borderId="44" xfId="0" applyFont="1" applyBorder="1" applyAlignment="1">
      <alignment vertical="center" wrapText="1"/>
    </xf>
    <xf numFmtId="9" fontId="66" fillId="0" borderId="44" xfId="397" applyFont="1" applyBorder="1" applyAlignment="1">
      <alignment vertical="center" wrapText="1"/>
    </xf>
    <xf numFmtId="0" fontId="66" fillId="0" borderId="38" xfId="0" applyFont="1" applyBorder="1" applyAlignment="1">
      <alignment vertical="top" wrapText="1"/>
    </xf>
    <xf numFmtId="0" fontId="66" fillId="71" borderId="38" xfId="0" applyFont="1" applyFill="1" applyBorder="1" applyAlignment="1">
      <alignment vertical="top" wrapText="1"/>
    </xf>
    <xf numFmtId="164" fontId="66" fillId="0" borderId="44" xfId="0" applyNumberFormat="1" applyFont="1" applyBorder="1" applyAlignment="1">
      <alignment horizontal="center" vertical="center" wrapText="1"/>
    </xf>
    <xf numFmtId="0" fontId="66" fillId="71" borderId="38" xfId="0" applyFont="1" applyFill="1" applyBorder="1" applyAlignment="1">
      <alignment horizontal="center" vertical="center" wrapText="1"/>
    </xf>
    <xf numFmtId="164" fontId="66" fillId="0" borderId="45" xfId="0" applyNumberFormat="1" applyFont="1" applyBorder="1" applyAlignment="1">
      <alignment horizontal="center" vertical="center" wrapText="1"/>
    </xf>
    <xf numFmtId="9" fontId="66" fillId="0" borderId="45" xfId="397" applyFont="1" applyBorder="1" applyAlignment="1">
      <alignment vertical="center" wrapText="1"/>
    </xf>
    <xf numFmtId="0" fontId="25" fillId="0" borderId="38" xfId="0" applyFont="1" applyBorder="1" applyAlignment="1">
      <alignment horizontal="left" vertical="center" wrapText="1"/>
    </xf>
    <xf numFmtId="14" fontId="66" fillId="0" borderId="38" xfId="0" applyNumberFormat="1" applyFont="1" applyBorder="1" applyAlignment="1">
      <alignment horizontal="center" vertical="center" wrapText="1"/>
    </xf>
    <xf numFmtId="14" fontId="25" fillId="0" borderId="38" xfId="0" applyNumberFormat="1" applyFont="1" applyBorder="1" applyAlignment="1">
      <alignment horizontal="center" vertical="center" wrapText="1"/>
    </xf>
    <xf numFmtId="0" fontId="81" fillId="0" borderId="38" xfId="0" applyFont="1" applyBorder="1" applyAlignment="1">
      <alignment vertical="top" wrapText="1"/>
    </xf>
    <xf numFmtId="0" fontId="81" fillId="0" borderId="38" xfId="0" applyFont="1" applyBorder="1" applyAlignment="1">
      <alignment horizontal="left" vertical="top" wrapText="1"/>
    </xf>
    <xf numFmtId="164" fontId="9" fillId="0" borderId="38" xfId="0" applyNumberFormat="1" applyFont="1" applyBorder="1" applyAlignment="1" applyProtection="1">
      <alignment horizontal="center" vertical="center"/>
      <protection locked="0"/>
    </xf>
    <xf numFmtId="0" fontId="9" fillId="0" borderId="38" xfId="0" applyFont="1" applyBorder="1" applyAlignment="1" applyProtection="1">
      <alignment horizontal="left" vertical="center" wrapText="1"/>
      <protection locked="0"/>
    </xf>
    <xf numFmtId="164" fontId="45" fillId="0" borderId="38" xfId="0" applyNumberFormat="1" applyFont="1" applyBorder="1" applyAlignment="1" applyProtection="1">
      <alignment horizontal="center" vertical="center" wrapText="1"/>
      <protection locked="0"/>
    </xf>
    <xf numFmtId="164" fontId="39" fillId="0" borderId="41" xfId="0" applyNumberFormat="1" applyFont="1" applyBorder="1" applyAlignment="1" applyProtection="1">
      <alignment horizontal="center" vertical="center" wrapText="1"/>
      <protection locked="0"/>
    </xf>
    <xf numFmtId="0" fontId="45" fillId="0" borderId="41" xfId="0" applyFont="1" applyBorder="1" applyAlignment="1" applyProtection="1">
      <alignment vertical="center" wrapText="1"/>
      <protection locked="0"/>
    </xf>
    <xf numFmtId="9" fontId="66" fillId="0" borderId="38" xfId="212" applyFont="1" applyFill="1" applyBorder="1" applyAlignment="1">
      <alignment horizontal="center" vertical="center" wrapText="1"/>
    </xf>
    <xf numFmtId="0" fontId="66" fillId="0" borderId="38" xfId="0" applyFont="1" applyBorder="1" applyAlignment="1">
      <alignment horizontal="justify" vertical="center" wrapText="1"/>
    </xf>
    <xf numFmtId="0" fontId="39" fillId="0" borderId="2" xfId="0" applyFont="1" applyBorder="1" applyAlignment="1">
      <alignment vertical="center" wrapText="1"/>
    </xf>
    <xf numFmtId="0" fontId="39" fillId="2" borderId="2" xfId="0" applyFont="1" applyFill="1" applyBorder="1" applyAlignment="1">
      <alignment vertical="center" wrapText="1"/>
    </xf>
    <xf numFmtId="0" fontId="9" fillId="42" borderId="4" xfId="0" applyFont="1" applyFill="1" applyBorder="1" applyAlignment="1">
      <alignment horizontal="center" vertical="center" wrapText="1"/>
    </xf>
    <xf numFmtId="0" fontId="9" fillId="0" borderId="6" xfId="0" applyFont="1" applyBorder="1" applyAlignment="1">
      <alignment vertical="center" wrapText="1"/>
    </xf>
    <xf numFmtId="0" fontId="23" fillId="0" borderId="38" xfId="0" applyFont="1" applyBorder="1" applyAlignment="1" applyProtection="1">
      <alignment horizontal="justify" vertical="center" wrapText="1"/>
      <protection locked="0"/>
    </xf>
    <xf numFmtId="0" fontId="20" fillId="0" borderId="38" xfId="213" applyFont="1" applyBorder="1" applyAlignment="1" applyProtection="1">
      <alignment horizontal="left" vertical="center" wrapText="1"/>
      <protection locked="0"/>
    </xf>
    <xf numFmtId="0" fontId="15" fillId="0" borderId="6" xfId="0" applyFont="1" applyBorder="1" applyAlignment="1">
      <alignment horizontal="justify" vertical="center" wrapText="1"/>
    </xf>
    <xf numFmtId="0" fontId="88" fillId="0" borderId="5" xfId="0" applyFont="1" applyBorder="1" applyAlignment="1">
      <alignment horizontal="left" vertical="center" wrapText="1"/>
    </xf>
    <xf numFmtId="0" fontId="39" fillId="0" borderId="2" xfId="0" applyFont="1" applyBorder="1" applyAlignment="1">
      <alignment horizontal="left" vertical="center" wrapText="1"/>
    </xf>
    <xf numFmtId="0" fontId="39" fillId="0" borderId="5" xfId="0" applyFont="1" applyBorder="1" applyAlignment="1">
      <alignment horizontal="left" vertical="center" wrapText="1"/>
    </xf>
    <xf numFmtId="164" fontId="81" fillId="0" borderId="38" xfId="0" applyNumberFormat="1" applyFont="1" applyBorder="1" applyAlignment="1">
      <alignment horizontal="left" vertical="center" wrapText="1"/>
    </xf>
    <xf numFmtId="10" fontId="81" fillId="0" borderId="38" xfId="212" applyNumberFormat="1" applyFont="1" applyFill="1" applyBorder="1" applyAlignment="1">
      <alignment horizontal="center" vertical="center" wrapText="1"/>
    </xf>
    <xf numFmtId="0" fontId="9" fillId="0" borderId="5" xfId="0" applyFont="1" applyBorder="1" applyAlignment="1">
      <alignment horizontal="left" vertical="center" wrapText="1"/>
    </xf>
    <xf numFmtId="0" fontId="19" fillId="42" borderId="2" xfId="0" applyFont="1" applyFill="1" applyBorder="1" applyAlignment="1">
      <alignment horizontal="center" vertical="center"/>
    </xf>
    <xf numFmtId="0" fontId="34" fillId="42" borderId="2" xfId="0" applyFont="1" applyFill="1" applyBorder="1" applyAlignment="1">
      <alignment horizontal="center" vertical="center" wrapText="1"/>
    </xf>
    <xf numFmtId="0" fontId="34" fillId="72" borderId="2" xfId="0" applyFont="1" applyFill="1" applyBorder="1" applyAlignment="1">
      <alignment horizontal="center" vertical="center" wrapText="1"/>
    </xf>
    <xf numFmtId="0" fontId="9" fillId="72" borderId="2" xfId="0" applyFont="1" applyFill="1" applyBorder="1" applyAlignment="1">
      <alignment horizontal="left" vertical="center" wrapText="1"/>
    </xf>
    <xf numFmtId="0" fontId="45" fillId="15" borderId="38" xfId="396" applyFont="1" applyFill="1" applyBorder="1" applyAlignment="1" applyProtection="1">
      <alignment vertical="center" wrapText="1"/>
      <protection locked="0"/>
    </xf>
    <xf numFmtId="164" fontId="9" fillId="15" borderId="38" xfId="396" applyNumberFormat="1" applyFont="1" applyFill="1" applyBorder="1" applyAlignment="1" applyProtection="1">
      <alignment horizontal="center" vertical="center" wrapText="1"/>
      <protection locked="0"/>
    </xf>
    <xf numFmtId="0" fontId="9" fillId="15" borderId="38" xfId="396" applyFont="1" applyFill="1" applyBorder="1" applyAlignment="1" applyProtection="1">
      <alignment vertical="center" wrapText="1"/>
      <protection locked="0"/>
    </xf>
    <xf numFmtId="0" fontId="19" fillId="0" borderId="5" xfId="0" applyFont="1" applyBorder="1" applyAlignment="1">
      <alignment vertical="center"/>
    </xf>
    <xf numFmtId="0" fontId="19" fillId="42" borderId="2" xfId="0" applyFont="1" applyFill="1" applyBorder="1" applyAlignment="1">
      <alignment horizontal="left" vertical="center" wrapText="1"/>
    </xf>
    <xf numFmtId="0" fontId="9" fillId="15" borderId="38" xfId="765" applyFont="1" applyFill="1" applyBorder="1" applyAlignment="1" applyProtection="1">
      <alignment horizontal="justify" vertical="center" wrapText="1"/>
      <protection locked="0"/>
    </xf>
    <xf numFmtId="164" fontId="9" fillId="15" borderId="38" xfId="765" applyNumberFormat="1" applyFont="1" applyFill="1" applyBorder="1" applyAlignment="1" applyProtection="1">
      <alignment horizontal="center" vertical="center" wrapText="1"/>
      <protection locked="0"/>
    </xf>
    <xf numFmtId="0" fontId="9" fillId="15" borderId="54" xfId="765" applyFont="1" applyFill="1" applyBorder="1" applyAlignment="1" applyProtection="1">
      <alignment horizontal="justify" vertical="center" wrapText="1"/>
      <protection locked="0"/>
    </xf>
    <xf numFmtId="164" fontId="38" fillId="15" borderId="38" xfId="396" applyNumberFormat="1" applyFont="1" applyFill="1" applyBorder="1" applyAlignment="1" applyProtection="1">
      <alignment horizontal="center" vertical="center" wrapText="1"/>
      <protection locked="0"/>
    </xf>
    <xf numFmtId="0" fontId="9" fillId="15" borderId="38" xfId="396" applyFont="1" applyFill="1" applyBorder="1" applyAlignment="1" applyProtection="1">
      <alignment horizontal="justify" vertical="center" wrapText="1"/>
      <protection locked="0"/>
    </xf>
    <xf numFmtId="0" fontId="33" fillId="15" borderId="38" xfId="0" applyFont="1" applyFill="1" applyBorder="1" applyAlignment="1" applyProtection="1">
      <alignment horizontal="center" vertical="center" wrapText="1"/>
      <protection locked="0"/>
    </xf>
    <xf numFmtId="0" fontId="38" fillId="15" borderId="38" xfId="765" applyFont="1" applyFill="1" applyBorder="1" applyAlignment="1" applyProtection="1">
      <alignment horizontal="justify" vertical="center" wrapText="1"/>
      <protection locked="0"/>
    </xf>
    <xf numFmtId="0" fontId="19" fillId="0" borderId="5" xfId="0" applyFont="1" applyBorder="1" applyAlignment="1">
      <alignment horizontal="center" vertical="center"/>
    </xf>
    <xf numFmtId="0" fontId="34" fillId="2" borderId="2" xfId="0" applyFont="1" applyFill="1" applyBorder="1" applyAlignment="1">
      <alignment vertical="center" wrapText="1"/>
    </xf>
    <xf numFmtId="0" fontId="39" fillId="15" borderId="38" xfId="396" applyFont="1" applyFill="1" applyBorder="1" applyAlignment="1" applyProtection="1">
      <alignment horizontal="center" vertical="center" wrapText="1"/>
      <protection locked="0"/>
    </xf>
    <xf numFmtId="9" fontId="9" fillId="42" borderId="2" xfId="0" applyNumberFormat="1" applyFont="1" applyFill="1" applyBorder="1" applyAlignment="1">
      <alignment horizontal="center" vertical="center" wrapText="1"/>
    </xf>
    <xf numFmtId="164" fontId="39" fillId="15" borderId="38" xfId="765" applyNumberFormat="1" applyFont="1" applyFill="1" applyBorder="1" applyAlignment="1" applyProtection="1">
      <alignment horizontal="justify" vertical="center" wrapText="1"/>
      <protection locked="0"/>
    </xf>
    <xf numFmtId="164" fontId="9" fillId="15" borderId="38" xfId="765" applyNumberFormat="1" applyFont="1" applyFill="1" applyBorder="1" applyAlignment="1" applyProtection="1">
      <alignment horizontal="justify" vertical="center" wrapText="1"/>
      <protection locked="0"/>
    </xf>
    <xf numFmtId="9" fontId="9" fillId="15" borderId="38" xfId="212" applyFont="1" applyFill="1" applyBorder="1" applyAlignment="1" applyProtection="1">
      <alignment horizontal="center" vertical="center" wrapText="1"/>
      <protection locked="0"/>
    </xf>
    <xf numFmtId="0" fontId="39" fillId="15" borderId="38" xfId="396" applyFont="1" applyFill="1" applyBorder="1" applyAlignment="1" applyProtection="1">
      <alignment horizontal="left" vertical="center" wrapText="1"/>
      <protection locked="0"/>
    </xf>
    <xf numFmtId="0" fontId="19" fillId="15" borderId="38" xfId="0" applyFont="1" applyFill="1" applyBorder="1" applyAlignment="1">
      <alignment horizontal="left" vertical="center" wrapText="1"/>
    </xf>
    <xf numFmtId="0" fontId="19" fillId="0" borderId="38" xfId="0" applyFont="1" applyBorder="1" applyAlignment="1">
      <alignment horizontal="left" vertical="center" wrapText="1"/>
    </xf>
    <xf numFmtId="164" fontId="45" fillId="0" borderId="38" xfId="396" applyNumberFormat="1" applyFont="1" applyBorder="1" applyAlignment="1" applyProtection="1">
      <alignment horizontal="center" vertical="center" wrapText="1"/>
      <protection locked="0"/>
    </xf>
    <xf numFmtId="14" fontId="15" fillId="42" borderId="2" xfId="0" applyNumberFormat="1" applyFont="1" applyFill="1" applyBorder="1" applyAlignment="1">
      <alignment horizontal="center" vertical="center" wrapText="1"/>
    </xf>
    <xf numFmtId="0" fontId="15" fillId="42" borderId="2" xfId="0" applyFont="1" applyFill="1" applyBorder="1" applyAlignment="1">
      <alignment horizontal="center" vertical="center" wrapText="1"/>
    </xf>
    <xf numFmtId="0" fontId="15" fillId="42" borderId="2" xfId="0" applyFont="1" applyFill="1" applyBorder="1" applyAlignment="1">
      <alignment horizontal="left" vertical="center" wrapText="1"/>
    </xf>
    <xf numFmtId="0" fontId="23" fillId="15" borderId="38" xfId="0" applyFont="1" applyFill="1" applyBorder="1" applyAlignment="1" applyProtection="1">
      <alignment horizontal="left" vertical="top" wrapText="1"/>
      <protection locked="0"/>
    </xf>
    <xf numFmtId="0" fontId="15" fillId="15" borderId="2" xfId="0" applyFont="1" applyFill="1" applyBorder="1" applyAlignment="1" applyProtection="1">
      <alignment horizontal="justify" vertical="top" wrapText="1"/>
      <protection locked="0"/>
    </xf>
    <xf numFmtId="167" fontId="15" fillId="15" borderId="38" xfId="0" applyNumberFormat="1" applyFont="1" applyFill="1" applyBorder="1" applyAlignment="1" applyProtection="1">
      <alignment horizontal="center" vertical="center" wrapText="1"/>
      <protection locked="0"/>
    </xf>
    <xf numFmtId="0" fontId="15" fillId="15" borderId="38" xfId="0" applyFont="1" applyFill="1" applyBorder="1" applyAlignment="1" applyProtection="1">
      <alignment horizontal="justify" vertical="center" wrapText="1"/>
      <protection locked="0"/>
    </xf>
    <xf numFmtId="0" fontId="15" fillId="15" borderId="38" xfId="0" applyFont="1" applyFill="1" applyBorder="1" applyAlignment="1" applyProtection="1">
      <alignment horizontal="justify" wrapText="1"/>
      <protection locked="0"/>
    </xf>
    <xf numFmtId="0" fontId="19" fillId="15" borderId="38" xfId="0" applyFont="1" applyFill="1" applyBorder="1" applyAlignment="1" applyProtection="1">
      <alignment horizontal="center"/>
      <protection locked="0"/>
    </xf>
    <xf numFmtId="9" fontId="15" fillId="15" borderId="38" xfId="212" applyFont="1" applyFill="1" applyBorder="1" applyAlignment="1" applyProtection="1">
      <alignment horizontal="left" vertical="center" wrapText="1"/>
      <protection locked="0"/>
    </xf>
    <xf numFmtId="0" fontId="20" fillId="15" borderId="5" xfId="0" applyFont="1" applyFill="1" applyBorder="1" applyAlignment="1" applyProtection="1">
      <alignment horizontal="justify" vertical="center" wrapText="1"/>
      <protection locked="0"/>
    </xf>
    <xf numFmtId="9" fontId="23" fillId="15" borderId="38" xfId="212" applyFont="1" applyFill="1" applyBorder="1" applyAlignment="1" applyProtection="1">
      <alignment horizontal="center" vertical="center" wrapText="1"/>
      <protection locked="0"/>
    </xf>
    <xf numFmtId="0" fontId="15" fillId="2" borderId="2" xfId="0" applyFont="1" applyFill="1" applyBorder="1" applyAlignment="1">
      <alignment horizontal="left" wrapText="1"/>
    </xf>
    <xf numFmtId="9" fontId="15" fillId="2" borderId="2" xfId="0" applyNumberFormat="1" applyFont="1" applyFill="1" applyBorder="1" applyAlignment="1">
      <alignment horizontal="center" vertical="center" wrapText="1"/>
    </xf>
    <xf numFmtId="0" fontId="38" fillId="15" borderId="2" xfId="0" applyFont="1" applyFill="1" applyBorder="1" applyAlignment="1" applyProtection="1">
      <alignment horizontal="justify" vertical="center" wrapText="1"/>
      <protection locked="0"/>
    </xf>
    <xf numFmtId="168" fontId="15" fillId="69" borderId="2" xfId="0" applyNumberFormat="1" applyFont="1" applyFill="1" applyBorder="1" applyAlignment="1">
      <alignment horizontal="center" vertical="center"/>
    </xf>
    <xf numFmtId="0" fontId="15" fillId="69" borderId="2" xfId="0" applyFont="1" applyFill="1" applyBorder="1" applyAlignment="1">
      <alignment horizontal="center" vertical="center" wrapText="1"/>
    </xf>
    <xf numFmtId="9" fontId="15" fillId="69" borderId="2" xfId="0" applyNumberFormat="1" applyFont="1" applyFill="1" applyBorder="1" applyAlignment="1">
      <alignment horizontal="center" vertical="center" wrapText="1"/>
    </xf>
    <xf numFmtId="0" fontId="20" fillId="15" borderId="38" xfId="396" applyFont="1" applyFill="1" applyBorder="1" applyAlignment="1" applyProtection="1">
      <alignment vertical="center" wrapText="1"/>
      <protection locked="0"/>
    </xf>
    <xf numFmtId="168" fontId="66" fillId="42" borderId="2" xfId="0" applyNumberFormat="1" applyFont="1" applyFill="1" applyBorder="1" applyAlignment="1">
      <alignment horizontal="center" vertical="center" wrapText="1"/>
    </xf>
    <xf numFmtId="0" fontId="66" fillId="42" borderId="2" xfId="0" applyFont="1" applyFill="1" applyBorder="1" applyAlignment="1">
      <alignment vertical="center" wrapText="1"/>
    </xf>
    <xf numFmtId="9" fontId="66" fillId="0" borderId="2" xfId="0" applyNumberFormat="1" applyFont="1" applyBorder="1" applyAlignment="1">
      <alignment horizontal="center" vertical="center" wrapText="1"/>
    </xf>
    <xf numFmtId="168" fontId="66" fillId="0" borderId="2" xfId="0" applyNumberFormat="1" applyFont="1" applyBorder="1" applyAlignment="1">
      <alignment horizontal="center" vertical="center" wrapText="1"/>
    </xf>
    <xf numFmtId="0" fontId="66" fillId="0" borderId="2" xfId="0" applyFont="1" applyBorder="1" applyAlignment="1">
      <alignment vertical="center" wrapText="1"/>
    </xf>
    <xf numFmtId="168" fontId="66" fillId="0" borderId="2" xfId="0" applyNumberFormat="1" applyFont="1" applyBorder="1" applyAlignment="1">
      <alignment vertical="center" wrapText="1"/>
    </xf>
    <xf numFmtId="0" fontId="81" fillId="0" borderId="2" xfId="0" applyFont="1" applyBorder="1" applyAlignment="1">
      <alignment vertical="center" wrapText="1"/>
    </xf>
    <xf numFmtId="0" fontId="66" fillId="15" borderId="38" xfId="0" applyFont="1" applyFill="1" applyBorder="1" applyAlignment="1">
      <alignment horizontal="justify" vertical="center" wrapText="1"/>
    </xf>
    <xf numFmtId="9" fontId="66" fillId="15" borderId="38" xfId="212" applyFont="1" applyFill="1" applyBorder="1" applyAlignment="1">
      <alignment horizontal="center" vertical="center" wrapText="1"/>
    </xf>
    <xf numFmtId="0" fontId="66" fillId="15" borderId="38" xfId="0" applyFont="1" applyFill="1" applyBorder="1" applyAlignment="1">
      <alignment vertical="center" wrapText="1"/>
    </xf>
    <xf numFmtId="164" fontId="66" fillId="15" borderId="38" xfId="0" applyNumberFormat="1" applyFont="1" applyFill="1" applyBorder="1" applyAlignment="1">
      <alignment horizontal="center" vertical="center" wrapText="1"/>
    </xf>
    <xf numFmtId="164" fontId="19" fillId="0" borderId="38" xfId="0" applyNumberFormat="1" applyFont="1" applyBorder="1" applyAlignment="1">
      <alignment horizontal="center" vertical="center" wrapText="1"/>
    </xf>
    <xf numFmtId="0" fontId="19" fillId="0" borderId="38" xfId="0" applyFont="1" applyBorder="1" applyAlignment="1">
      <alignment horizontal="justify" vertical="top" wrapText="1"/>
    </xf>
    <xf numFmtId="9" fontId="19" fillId="0" borderId="38" xfId="212" applyFont="1" applyBorder="1" applyAlignment="1">
      <alignment horizontal="center" vertical="center" wrapText="1"/>
    </xf>
    <xf numFmtId="0" fontId="45" fillId="0" borderId="2" xfId="0" applyFont="1" applyBorder="1" applyAlignment="1">
      <alignment horizontal="center" vertical="center" wrapText="1"/>
    </xf>
    <xf numFmtId="0" fontId="34" fillId="0" borderId="38" xfId="0" applyFont="1" applyBorder="1" applyAlignment="1">
      <alignment horizontal="center" vertical="center" wrapText="1"/>
    </xf>
    <xf numFmtId="0" fontId="45" fillId="0" borderId="38" xfId="396" applyFont="1" applyBorder="1" applyAlignment="1" applyProtection="1">
      <alignment vertical="center" wrapText="1"/>
      <protection locked="0"/>
    </xf>
    <xf numFmtId="168" fontId="9" fillId="15" borderId="2" xfId="0" applyNumberFormat="1" applyFont="1" applyFill="1" applyBorder="1" applyAlignment="1">
      <alignment horizontal="center" vertical="center" wrapText="1"/>
    </xf>
    <xf numFmtId="0" fontId="9" fillId="15" borderId="2" xfId="0" applyFont="1" applyFill="1" applyBorder="1" applyAlignment="1">
      <alignment vertical="center" wrapText="1"/>
    </xf>
    <xf numFmtId="9" fontId="39" fillId="0" borderId="2" xfId="0" applyNumberFormat="1" applyFont="1" applyBorder="1" applyAlignment="1">
      <alignment horizontal="center" vertical="center" wrapText="1"/>
    </xf>
    <xf numFmtId="166" fontId="15" fillId="0" borderId="2" xfId="0" applyNumberFormat="1" applyFont="1" applyBorder="1" applyAlignment="1">
      <alignment horizontal="center" vertical="center" wrapText="1"/>
    </xf>
    <xf numFmtId="0" fontId="19" fillId="0" borderId="18" xfId="0" applyFont="1" applyBorder="1" applyAlignment="1">
      <alignment vertical="center" wrapText="1"/>
    </xf>
    <xf numFmtId="0" fontId="33" fillId="0" borderId="38" xfId="0" applyFont="1" applyBorder="1" applyAlignment="1">
      <alignment vertical="top" wrapText="1"/>
    </xf>
    <xf numFmtId="0" fontId="66" fillId="15" borderId="2" xfId="0" applyFont="1" applyFill="1" applyBorder="1" applyAlignment="1">
      <alignment vertical="center" wrapText="1"/>
    </xf>
    <xf numFmtId="9" fontId="14" fillId="0" borderId="2" xfId="0" applyNumberFormat="1" applyFont="1" applyBorder="1" applyAlignment="1">
      <alignment horizontal="center" vertical="center" wrapText="1"/>
    </xf>
    <xf numFmtId="0" fontId="46" fillId="0" borderId="38" xfId="0" applyFont="1" applyBorder="1" applyAlignment="1">
      <alignment vertical="center" wrapText="1"/>
    </xf>
    <xf numFmtId="9" fontId="34" fillId="0" borderId="38" xfId="212" applyFont="1" applyBorder="1" applyAlignment="1">
      <alignment horizontal="center" vertical="center" wrapText="1"/>
    </xf>
    <xf numFmtId="164" fontId="46" fillId="0" borderId="38" xfId="0" applyNumberFormat="1" applyFont="1" applyBorder="1" applyAlignment="1">
      <alignment horizontal="center" vertical="center" wrapText="1"/>
    </xf>
    <xf numFmtId="10" fontId="15" fillId="15" borderId="38" xfId="212" applyNumberFormat="1" applyFont="1" applyFill="1" applyBorder="1" applyAlignment="1" applyProtection="1">
      <alignment horizontal="center" vertical="center" wrapText="1"/>
      <protection locked="0"/>
    </xf>
    <xf numFmtId="9" fontId="45" fillId="0" borderId="38" xfId="212" applyFont="1" applyFill="1" applyBorder="1" applyAlignment="1" applyProtection="1">
      <alignment horizontal="center" vertical="center" wrapText="1"/>
      <protection locked="0"/>
    </xf>
    <xf numFmtId="0" fontId="15" fillId="2" borderId="4" xfId="0" applyFont="1" applyFill="1" applyBorder="1" applyAlignment="1">
      <alignment horizontal="left" vertical="center" wrapText="1"/>
    </xf>
    <xf numFmtId="0" fontId="39" fillId="2" borderId="14" xfId="0" applyFont="1" applyFill="1" applyBorder="1" applyAlignment="1">
      <alignment horizontal="justify" vertical="center" wrapText="1"/>
    </xf>
    <xf numFmtId="0" fontId="39" fillId="2" borderId="126" xfId="0" applyFont="1" applyFill="1" applyBorder="1" applyAlignment="1">
      <alignment horizontal="left" vertical="center" wrapText="1"/>
    </xf>
    <xf numFmtId="0" fontId="39" fillId="0" borderId="5" xfId="0" applyFont="1" applyBorder="1" applyAlignment="1">
      <alignment horizontal="justify" vertical="center" wrapText="1"/>
    </xf>
    <xf numFmtId="168" fontId="15"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168" fontId="15" fillId="0" borderId="38" xfId="0" applyNumberFormat="1" applyFont="1" applyBorder="1" applyAlignment="1">
      <alignment horizontal="center" vertical="center" wrapText="1"/>
    </xf>
    <xf numFmtId="0" fontId="22" fillId="0" borderId="38" xfId="0" applyFont="1" applyBorder="1" applyAlignment="1">
      <alignment horizontal="center" vertical="center" wrapText="1"/>
    </xf>
    <xf numFmtId="164" fontId="20" fillId="0" borderId="44" xfId="213" applyNumberFormat="1" applyFont="1" applyBorder="1" applyAlignment="1">
      <alignment horizontal="center" vertical="center"/>
    </xf>
    <xf numFmtId="164" fontId="20" fillId="0" borderId="44" xfId="213" applyNumberFormat="1" applyFont="1" applyBorder="1" applyAlignment="1">
      <alignment horizontal="center" vertical="center" wrapText="1"/>
    </xf>
    <xf numFmtId="1" fontId="20" fillId="0" borderId="44" xfId="213" applyNumberFormat="1" applyFont="1" applyBorder="1" applyAlignment="1">
      <alignment horizontal="center" vertical="center"/>
    </xf>
    <xf numFmtId="0" fontId="22" fillId="0" borderId="44" xfId="213" applyBorder="1" applyAlignment="1">
      <alignment horizontal="center" vertical="center" wrapText="1"/>
    </xf>
    <xf numFmtId="0" fontId="87" fillId="0" borderId="38" xfId="0" applyFont="1" applyBorder="1" applyAlignment="1">
      <alignment horizontal="left" vertical="center" wrapText="1"/>
    </xf>
    <xf numFmtId="0" fontId="39" fillId="0" borderId="38" xfId="396" applyFont="1" applyBorder="1" applyAlignment="1">
      <alignment horizontal="center" vertical="center" wrapText="1"/>
    </xf>
    <xf numFmtId="0" fontId="39" fillId="0" borderId="38" xfId="1495" applyFont="1" applyBorder="1" applyAlignment="1" applyProtection="1">
      <alignment horizontal="left" vertical="center" wrapText="1"/>
      <protection locked="0"/>
    </xf>
    <xf numFmtId="9" fontId="39" fillId="0" borderId="38" xfId="1495" applyNumberFormat="1" applyFont="1" applyBorder="1" applyAlignment="1" applyProtection="1">
      <alignment horizontal="center" vertical="center" wrapText="1"/>
      <protection locked="0"/>
    </xf>
    <xf numFmtId="14" fontId="39" fillId="0" borderId="38" xfId="1495" applyNumberFormat="1" applyFont="1" applyBorder="1" applyAlignment="1" applyProtection="1">
      <alignment horizontal="center" vertical="center" wrapText="1"/>
      <protection locked="0"/>
    </xf>
    <xf numFmtId="1" fontId="39" fillId="0" borderId="38" xfId="1495" applyNumberFormat="1" applyFont="1" applyBorder="1" applyAlignment="1" applyProtection="1">
      <alignment horizontal="center" vertical="center" wrapText="1"/>
      <protection locked="0"/>
    </xf>
    <xf numFmtId="0" fontId="20" fillId="0" borderId="38" xfId="0" applyFont="1" applyBorder="1" applyAlignment="1">
      <alignment vertical="center" wrapText="1"/>
    </xf>
    <xf numFmtId="0" fontId="20" fillId="0" borderId="45" xfId="0" applyFont="1" applyBorder="1" applyAlignment="1" applyProtection="1">
      <alignment horizontal="justify" vertical="center" wrapText="1"/>
      <protection locked="0"/>
    </xf>
    <xf numFmtId="0" fontId="23" fillId="0" borderId="38" xfId="0" applyFont="1" applyBorder="1" applyAlignment="1" applyProtection="1">
      <alignment horizontal="center" vertical="center"/>
      <protection locked="0"/>
    </xf>
    <xf numFmtId="0" fontId="20" fillId="0" borderId="45"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89" fillId="0" borderId="38" xfId="0" applyFont="1" applyBorder="1" applyAlignment="1">
      <alignment horizontal="left" vertical="center" wrapText="1"/>
    </xf>
    <xf numFmtId="0" fontId="82" fillId="0" borderId="38" xfId="0" applyFont="1" applyBorder="1" applyAlignment="1">
      <alignment horizontal="center" vertical="center" wrapText="1"/>
    </xf>
    <xf numFmtId="0" fontId="89" fillId="0" borderId="38" xfId="0" applyFont="1" applyBorder="1" applyAlignment="1">
      <alignment horizontal="center" vertical="center"/>
    </xf>
    <xf numFmtId="9" fontId="89" fillId="0" borderId="38" xfId="0" applyNumberFormat="1" applyFont="1" applyBorder="1" applyAlignment="1">
      <alignment horizontal="center" vertical="center"/>
    </xf>
    <xf numFmtId="9" fontId="81" fillId="0" borderId="38" xfId="212" applyFont="1" applyFill="1" applyBorder="1" applyAlignment="1">
      <alignment horizontal="center" vertical="center" wrapText="1"/>
    </xf>
    <xf numFmtId="164" fontId="81" fillId="0" borderId="38" xfId="0" applyNumberFormat="1" applyFont="1" applyBorder="1" applyAlignment="1">
      <alignment horizontal="center" vertical="center" wrapText="1"/>
    </xf>
    <xf numFmtId="49" fontId="81" fillId="20" borderId="2" xfId="402" applyNumberFormat="1" applyFont="1" applyFill="1" applyBorder="1" applyAlignment="1">
      <alignment horizontal="center" vertical="center" wrapText="1"/>
    </xf>
    <xf numFmtId="0" fontId="20" fillId="2" borderId="4" xfId="0" applyFont="1" applyFill="1" applyBorder="1" applyAlignment="1">
      <alignment horizontal="left" vertical="center" wrapText="1"/>
    </xf>
    <xf numFmtId="0" fontId="68" fillId="0" borderId="14" xfId="0" applyFont="1" applyBorder="1" applyAlignment="1">
      <alignment horizontal="left" vertical="center"/>
    </xf>
    <xf numFmtId="0" fontId="20" fillId="0" borderId="4" xfId="0" applyFont="1" applyBorder="1" applyAlignment="1">
      <alignment horizontal="left" vertical="center" wrapText="1"/>
    </xf>
    <xf numFmtId="0" fontId="23" fillId="4" borderId="28" xfId="0" applyFont="1" applyFill="1" applyBorder="1" applyAlignment="1">
      <alignment horizontal="center" vertical="center"/>
    </xf>
    <xf numFmtId="0" fontId="68" fillId="0" borderId="21" xfId="0" applyFont="1" applyBorder="1" applyAlignment="1">
      <alignment horizontal="center" vertical="center"/>
    </xf>
    <xf numFmtId="0" fontId="68" fillId="0" borderId="27" xfId="0" applyFont="1" applyBorder="1" applyAlignment="1">
      <alignment horizontal="center" vertical="center"/>
    </xf>
    <xf numFmtId="0" fontId="23" fillId="4" borderId="4" xfId="0" applyFont="1" applyFill="1" applyBorder="1" applyAlignment="1">
      <alignment horizontal="center" vertical="center"/>
    </xf>
    <xf numFmtId="0" fontId="68" fillId="0" borderId="14" xfId="0" applyFont="1" applyBorder="1" applyAlignment="1">
      <alignment horizontal="center" vertical="center"/>
    </xf>
    <xf numFmtId="0" fontId="23" fillId="45" borderId="28" xfId="0" applyFont="1" applyFill="1" applyBorder="1" applyAlignment="1">
      <alignment horizontal="center" vertical="center"/>
    </xf>
    <xf numFmtId="14" fontId="20" fillId="0" borderId="23" xfId="0" applyNumberFormat="1" applyFont="1" applyBorder="1" applyAlignment="1">
      <alignment horizontal="left" vertical="center"/>
    </xf>
    <xf numFmtId="0" fontId="68" fillId="0" borderId="23" xfId="0" applyFont="1" applyBorder="1" applyAlignment="1">
      <alignment horizontal="left" vertical="center"/>
    </xf>
    <xf numFmtId="0" fontId="23" fillId="2" borderId="23" xfId="0" applyFont="1" applyFill="1" applyBorder="1" applyAlignment="1">
      <alignment horizontal="center" vertical="center"/>
    </xf>
    <xf numFmtId="0" fontId="73" fillId="0" borderId="23" xfId="0" applyFont="1" applyBorder="1" applyAlignment="1">
      <alignment horizontal="center" vertical="center"/>
    </xf>
    <xf numFmtId="0" fontId="68" fillId="0" borderId="26" xfId="0" applyFont="1" applyBorder="1" applyAlignment="1">
      <alignment horizontal="center" vertical="center"/>
    </xf>
    <xf numFmtId="0" fontId="15" fillId="0" borderId="4" xfId="0" applyFont="1" applyBorder="1" applyAlignment="1">
      <alignment horizontal="justify" vertical="center" wrapText="1"/>
    </xf>
    <xf numFmtId="0" fontId="39" fillId="0" borderId="14" xfId="0" applyFont="1" applyBorder="1" applyAlignment="1">
      <alignment horizontal="justify" vertical="center"/>
    </xf>
    <xf numFmtId="0" fontId="23" fillId="2" borderId="23" xfId="0" applyFont="1" applyFill="1" applyBorder="1" applyAlignment="1">
      <alignment horizontal="left" vertical="center"/>
    </xf>
    <xf numFmtId="0" fontId="16" fillId="4" borderId="28" xfId="0" applyFont="1" applyFill="1" applyBorder="1" applyAlignment="1">
      <alignment horizontal="center" vertical="center"/>
    </xf>
    <xf numFmtId="0" fontId="39" fillId="0" borderId="21" xfId="0" applyFont="1" applyBorder="1"/>
    <xf numFmtId="0" fontId="39" fillId="0" borderId="27" xfId="0" applyFont="1" applyBorder="1"/>
    <xf numFmtId="0" fontId="16" fillId="4" borderId="4" xfId="0" applyFont="1" applyFill="1" applyBorder="1" applyAlignment="1">
      <alignment horizontal="justify" vertical="center"/>
    </xf>
    <xf numFmtId="0" fontId="16" fillId="45" borderId="28" xfId="0" applyFont="1" applyFill="1" applyBorder="1" applyAlignment="1">
      <alignment horizontal="center"/>
    </xf>
    <xf numFmtId="0" fontId="16" fillId="2" borderId="23" xfId="0" applyFont="1" applyFill="1" applyBorder="1" applyAlignment="1">
      <alignment horizontal="center" vertical="center"/>
    </xf>
    <xf numFmtId="0" fontId="20" fillId="0" borderId="23" xfId="0" applyFont="1" applyBorder="1" applyAlignment="1">
      <alignment horizontal="center" vertical="center"/>
    </xf>
    <xf numFmtId="0" fontId="16" fillId="4" borderId="4" xfId="0" applyFont="1" applyFill="1" applyBorder="1" applyAlignment="1">
      <alignment horizontal="center"/>
    </xf>
    <xf numFmtId="0" fontId="39" fillId="0" borderId="26" xfId="0" applyFont="1" applyBorder="1"/>
    <xf numFmtId="0" fontId="39" fillId="0" borderId="14" xfId="0" applyFont="1" applyBorder="1"/>
    <xf numFmtId="0" fontId="16" fillId="4" borderId="28" xfId="0" applyFont="1" applyFill="1" applyBorder="1" applyAlignment="1">
      <alignment horizontal="justify" vertical="center"/>
    </xf>
    <xf numFmtId="0" fontId="39" fillId="0" borderId="27" xfId="0" applyFont="1" applyBorder="1" applyAlignment="1">
      <alignment horizontal="justify" vertical="center"/>
    </xf>
    <xf numFmtId="0" fontId="39" fillId="0" borderId="23" xfId="0" applyFont="1" applyBorder="1" applyAlignment="1">
      <alignment horizontal="center" vertical="center"/>
    </xf>
    <xf numFmtId="168" fontId="19" fillId="0" borderId="23" xfId="0" applyNumberFormat="1" applyFont="1" applyBorder="1" applyAlignment="1">
      <alignment horizontal="center" vertical="center"/>
    </xf>
    <xf numFmtId="0" fontId="20" fillId="0" borderId="84" xfId="0" applyFont="1" applyBorder="1" applyAlignment="1">
      <alignment horizontal="left" vertical="center" wrapText="1"/>
    </xf>
    <xf numFmtId="0" fontId="68" fillId="0" borderId="85" xfId="0" applyFont="1" applyBorder="1" applyAlignment="1">
      <alignment horizontal="left" vertical="center"/>
    </xf>
    <xf numFmtId="0" fontId="16" fillId="2" borderId="23" xfId="0" applyFont="1" applyFill="1" applyBorder="1" applyAlignment="1">
      <alignment horizontal="center"/>
    </xf>
    <xf numFmtId="0" fontId="68" fillId="0" borderId="23" xfId="0" applyFont="1" applyBorder="1"/>
    <xf numFmtId="0" fontId="68" fillId="0" borderId="23" xfId="0" applyFont="1" applyBorder="1" applyAlignment="1">
      <alignment horizontal="center" vertical="center"/>
    </xf>
    <xf numFmtId="0" fontId="73" fillId="0" borderId="23" xfId="0" applyFont="1" applyBorder="1"/>
    <xf numFmtId="0" fontId="20" fillId="0" borderId="22" xfId="0" applyFont="1" applyBorder="1" applyAlignment="1">
      <alignment horizontal="left" vertical="center" wrapText="1"/>
    </xf>
    <xf numFmtId="0" fontId="68" fillId="0" borderId="19" xfId="0" applyFont="1" applyBorder="1" applyAlignment="1">
      <alignment horizontal="left" vertical="center"/>
    </xf>
    <xf numFmtId="0" fontId="15" fillId="0" borderId="4" xfId="0" applyFont="1" applyBorder="1" applyAlignment="1">
      <alignment horizontal="left" vertical="center" wrapText="1"/>
    </xf>
    <xf numFmtId="0" fontId="68" fillId="0" borderId="14" xfId="0" applyFont="1" applyBorder="1"/>
    <xf numFmtId="0" fontId="68" fillId="0" borderId="14" xfId="0" applyFont="1" applyBorder="1" applyAlignment="1">
      <alignment vertical="center"/>
    </xf>
    <xf numFmtId="0" fontId="15" fillId="0" borderId="4" xfId="0" applyFont="1" applyBorder="1" applyAlignment="1">
      <alignment horizontal="left" vertical="top" wrapText="1"/>
    </xf>
    <xf numFmtId="0" fontId="15" fillId="0" borderId="4" xfId="0" applyFont="1" applyBorder="1" applyAlignment="1">
      <alignment horizontal="center" vertical="top" wrapText="1"/>
    </xf>
    <xf numFmtId="0" fontId="68" fillId="0" borderId="21" xfId="0" applyFont="1" applyBorder="1"/>
    <xf numFmtId="0" fontId="68" fillId="0" borderId="27" xfId="0" applyFont="1" applyBorder="1"/>
    <xf numFmtId="0" fontId="16" fillId="4" borderId="4" xfId="0" applyFont="1" applyFill="1" applyBorder="1" applyAlignment="1">
      <alignment horizontal="center" vertical="center"/>
    </xf>
    <xf numFmtId="0" fontId="15" fillId="2" borderId="4" xfId="0" applyFont="1" applyFill="1" applyBorder="1" applyAlignment="1">
      <alignment horizontal="left" vertical="top" wrapText="1"/>
    </xf>
    <xf numFmtId="0" fontId="68" fillId="0" borderId="26" xfId="0" applyFont="1" applyBorder="1"/>
    <xf numFmtId="0" fontId="16" fillId="4" borderId="28" xfId="0" applyFont="1" applyFill="1" applyBorder="1" applyAlignment="1">
      <alignment horizontal="center"/>
    </xf>
    <xf numFmtId="0" fontId="75" fillId="0" borderId="4" xfId="0" applyFont="1" applyBorder="1" applyAlignment="1">
      <alignment horizontal="left" vertical="top" wrapText="1"/>
    </xf>
    <xf numFmtId="0" fontId="74" fillId="48" borderId="28" xfId="0" applyFont="1" applyFill="1" applyBorder="1" applyAlignment="1">
      <alignment horizontal="center" vertical="top" wrapText="1"/>
    </xf>
    <xf numFmtId="0" fontId="74" fillId="48" borderId="4" xfId="0" applyFont="1" applyFill="1" applyBorder="1" applyAlignment="1">
      <alignment horizontal="center" vertical="top" wrapText="1"/>
    </xf>
    <xf numFmtId="0" fontId="74" fillId="49" borderId="28" xfId="0" applyFont="1" applyFill="1" applyBorder="1" applyAlignment="1">
      <alignment horizontal="center" vertical="top" wrapText="1"/>
    </xf>
    <xf numFmtId="166" fontId="19" fillId="0" borderId="23" xfId="0" applyNumberFormat="1" applyFont="1" applyBorder="1" applyAlignment="1">
      <alignment horizontal="center" vertical="center"/>
    </xf>
    <xf numFmtId="0" fontId="68" fillId="0" borderId="23" xfId="0" applyFont="1" applyBorder="1" applyAlignment="1">
      <alignment horizontal="center"/>
    </xf>
    <xf numFmtId="0" fontId="23" fillId="0" borderId="23" xfId="0" applyFont="1" applyBorder="1" applyAlignment="1">
      <alignment horizontal="center" vertical="center"/>
    </xf>
    <xf numFmtId="0" fontId="73" fillId="0" borderId="23" xfId="0" applyFont="1" applyBorder="1" applyAlignment="1">
      <alignment horizontal="center"/>
    </xf>
    <xf numFmtId="0" fontId="74" fillId="48" borderId="4" xfId="0" applyFont="1" applyFill="1" applyBorder="1" applyAlignment="1">
      <alignment horizontal="center"/>
    </xf>
    <xf numFmtId="0" fontId="74" fillId="48" borderId="28" xfId="0" applyFont="1" applyFill="1" applyBorder="1" applyAlignment="1">
      <alignment horizontal="center"/>
    </xf>
    <xf numFmtId="0" fontId="20" fillId="2" borderId="26" xfId="0" applyFont="1" applyFill="1" applyBorder="1" applyAlignment="1">
      <alignment horizontal="left" vertical="center" wrapText="1"/>
    </xf>
    <xf numFmtId="0" fontId="20" fillId="0" borderId="26" xfId="0" applyFont="1" applyBorder="1" applyAlignment="1">
      <alignment horizontal="left" vertical="center" wrapText="1"/>
    </xf>
    <xf numFmtId="0" fontId="72" fillId="38" borderId="18" xfId="213" applyFont="1" applyFill="1" applyAlignment="1">
      <alignment horizontal="center"/>
    </xf>
    <xf numFmtId="0" fontId="20" fillId="42" borderId="26" xfId="0" applyFont="1" applyFill="1" applyBorder="1" applyAlignment="1">
      <alignment horizontal="left" vertical="center" wrapText="1"/>
    </xf>
    <xf numFmtId="0" fontId="20" fillId="0" borderId="28" xfId="0" applyFont="1" applyBorder="1" applyAlignment="1">
      <alignment horizontal="left" vertical="center" wrapText="1"/>
    </xf>
    <xf numFmtId="0" fontId="68" fillId="0" borderId="27" xfId="0" applyFont="1" applyBorder="1" applyAlignment="1">
      <alignment horizontal="left" vertical="center"/>
    </xf>
    <xf numFmtId="0" fontId="20" fillId="42" borderId="4" xfId="0" applyFont="1" applyFill="1" applyBorder="1" applyAlignment="1">
      <alignment horizontal="left" vertical="center" wrapText="1"/>
    </xf>
    <xf numFmtId="0" fontId="69" fillId="0" borderId="23" xfId="0" applyFont="1" applyBorder="1" applyAlignment="1">
      <alignment horizontal="center" vertical="center"/>
    </xf>
    <xf numFmtId="0" fontId="70" fillId="0" borderId="23" xfId="0" applyFont="1" applyBorder="1" applyAlignment="1">
      <alignment horizontal="center" vertical="center"/>
    </xf>
    <xf numFmtId="166" fontId="20" fillId="0" borderId="23" xfId="0" applyNumberFormat="1" applyFont="1" applyBorder="1" applyAlignment="1">
      <alignment horizontal="left" vertical="center"/>
    </xf>
    <xf numFmtId="0" fontId="69" fillId="46" borderId="23" xfId="0" applyFont="1" applyFill="1" applyBorder="1" applyAlignment="1">
      <alignment horizontal="center" vertical="center"/>
    </xf>
    <xf numFmtId="0" fontId="70" fillId="20" borderId="23" xfId="0" applyFont="1" applyFill="1" applyBorder="1" applyAlignment="1">
      <alignment horizontal="center" vertical="center"/>
    </xf>
    <xf numFmtId="0" fontId="20" fillId="15" borderId="4" xfId="0" applyFont="1" applyFill="1" applyBorder="1" applyAlignment="1">
      <alignment horizontal="left" vertical="center" wrapText="1"/>
    </xf>
    <xf numFmtId="0" fontId="68" fillId="15" borderId="14" xfId="0" applyFont="1" applyFill="1" applyBorder="1" applyAlignment="1">
      <alignment horizontal="left" vertical="center"/>
    </xf>
    <xf numFmtId="166" fontId="20" fillId="15" borderId="23" xfId="0" applyNumberFormat="1" applyFont="1" applyFill="1" applyBorder="1" applyAlignment="1">
      <alignment horizontal="left" vertical="center"/>
    </xf>
    <xf numFmtId="0" fontId="68" fillId="15" borderId="23" xfId="0" applyFont="1" applyFill="1" applyBorder="1" applyAlignment="1">
      <alignment horizontal="left" vertical="center"/>
    </xf>
    <xf numFmtId="0" fontId="69" fillId="2" borderId="23" xfId="0" applyFont="1" applyFill="1" applyBorder="1" applyAlignment="1">
      <alignment horizontal="center" vertical="center"/>
    </xf>
    <xf numFmtId="0" fontId="12" fillId="2" borderId="23" xfId="0" applyFont="1" applyFill="1" applyBorder="1" applyAlignment="1">
      <alignment horizontal="center"/>
    </xf>
    <xf numFmtId="0" fontId="70" fillId="0" borderId="23" xfId="0" applyFont="1" applyBorder="1"/>
    <xf numFmtId="166" fontId="19" fillId="0" borderId="23" xfId="0" applyNumberFormat="1" applyFont="1" applyBorder="1" applyAlignment="1">
      <alignment horizontal="left"/>
    </xf>
    <xf numFmtId="0" fontId="16" fillId="4" borderId="4" xfId="213" applyFont="1" applyFill="1" applyBorder="1" applyAlignment="1">
      <alignment horizontal="center" vertical="center"/>
    </xf>
    <xf numFmtId="0" fontId="16" fillId="4" borderId="26" xfId="213" applyFont="1" applyFill="1" applyBorder="1" applyAlignment="1">
      <alignment horizontal="center" vertical="center"/>
    </xf>
    <xf numFmtId="0" fontId="16" fillId="4" borderId="21" xfId="213" applyFont="1" applyFill="1" applyBorder="1" applyAlignment="1">
      <alignment horizontal="center" vertical="center"/>
    </xf>
    <xf numFmtId="0" fontId="16" fillId="4" borderId="27" xfId="213" applyFont="1" applyFill="1" applyBorder="1" applyAlignment="1">
      <alignment horizontal="center" vertical="center"/>
    </xf>
    <xf numFmtId="0" fontId="16" fillId="4" borderId="38" xfId="213" applyFont="1" applyFill="1" applyBorder="1" applyAlignment="1">
      <alignment horizontal="center" vertical="center"/>
    </xf>
    <xf numFmtId="0" fontId="16" fillId="25" borderId="4" xfId="213" applyFont="1" applyFill="1" applyBorder="1" applyAlignment="1">
      <alignment horizontal="center"/>
    </xf>
    <xf numFmtId="0" fontId="20" fillId="26" borderId="26" xfId="213" applyFont="1" applyFill="1" applyBorder="1"/>
    <xf numFmtId="0" fontId="20" fillId="26" borderId="18" xfId="213" applyFont="1" applyFill="1"/>
    <xf numFmtId="0" fontId="20" fillId="26" borderId="20" xfId="213" applyFont="1" applyFill="1" applyBorder="1"/>
    <xf numFmtId="0" fontId="16" fillId="4" borderId="38" xfId="213" applyFont="1" applyFill="1" applyBorder="1" applyAlignment="1">
      <alignment horizontal="center"/>
    </xf>
    <xf numFmtId="0" fontId="16" fillId="4" borderId="28" xfId="213" applyFont="1" applyFill="1" applyBorder="1" applyAlignment="1">
      <alignment horizontal="center"/>
    </xf>
    <xf numFmtId="0" fontId="16" fillId="4" borderId="27" xfId="213" applyFont="1" applyFill="1" applyBorder="1" applyAlignment="1">
      <alignment horizontal="center"/>
    </xf>
    <xf numFmtId="0" fontId="12" fillId="20" borderId="39" xfId="213" applyFont="1" applyFill="1" applyBorder="1" applyAlignment="1">
      <alignment horizontal="center"/>
    </xf>
    <xf numFmtId="0" fontId="15" fillId="2" borderId="39" xfId="213" applyFont="1" applyFill="1" applyBorder="1" applyAlignment="1">
      <alignment horizontal="center"/>
    </xf>
    <xf numFmtId="0" fontId="20" fillId="0" borderId="39" xfId="213" applyFont="1" applyBorder="1"/>
    <xf numFmtId="0" fontId="16" fillId="4" borderId="4" xfId="213" applyFont="1" applyFill="1" applyBorder="1" applyAlignment="1">
      <alignment horizontal="center"/>
    </xf>
    <xf numFmtId="0" fontId="20" fillId="0" borderId="26" xfId="213" applyFont="1" applyBorder="1"/>
    <xf numFmtId="0" fontId="20" fillId="0" borderId="14" xfId="213" applyFont="1" applyBorder="1"/>
    <xf numFmtId="14" fontId="20" fillId="0" borderId="23" xfId="0" applyNumberFormat="1" applyFont="1" applyBorder="1" applyAlignment="1">
      <alignment horizontal="center" vertical="center"/>
    </xf>
    <xf numFmtId="0" fontId="20" fillId="2" borderId="23" xfId="0" applyFont="1" applyFill="1" applyBorder="1" applyAlignment="1">
      <alignment horizontal="center" vertical="center"/>
    </xf>
    <xf numFmtId="0" fontId="69" fillId="2" borderId="23" xfId="0" applyFont="1" applyFill="1" applyBorder="1" applyAlignment="1">
      <alignment horizontal="center" vertical="center" wrapText="1"/>
    </xf>
    <xf numFmtId="0" fontId="70" fillId="0" borderId="23" xfId="0" applyFont="1" applyBorder="1" applyAlignment="1">
      <alignment horizontal="center" vertical="center" wrapText="1"/>
    </xf>
    <xf numFmtId="0" fontId="87" fillId="0" borderId="14" xfId="0" applyFont="1" applyBorder="1" applyAlignment="1">
      <alignment horizontal="left" vertical="center"/>
    </xf>
    <xf numFmtId="0" fontId="8" fillId="0" borderId="14" xfId="0" applyFont="1" applyBorder="1"/>
    <xf numFmtId="0" fontId="12" fillId="2" borderId="39" xfId="213" applyFont="1" applyFill="1" applyBorder="1" applyAlignment="1">
      <alignment horizontal="center"/>
    </xf>
    <xf numFmtId="164" fontId="19" fillId="0" borderId="39" xfId="213" applyNumberFormat="1" applyFont="1" applyBorder="1" applyAlignment="1">
      <alignment horizontal="left"/>
    </xf>
    <xf numFmtId="0" fontId="19" fillId="0" borderId="38" xfId="213" applyFont="1" applyBorder="1" applyAlignment="1">
      <alignment horizontal="center"/>
    </xf>
    <xf numFmtId="0" fontId="25" fillId="0" borderId="38" xfId="213" applyFont="1" applyBorder="1" applyAlignment="1">
      <alignment horizontal="center" vertical="center" wrapText="1"/>
    </xf>
    <xf numFmtId="0" fontId="25" fillId="0" borderId="38" xfId="213" applyFont="1" applyBorder="1" applyAlignment="1">
      <alignment horizontal="center" vertical="center"/>
    </xf>
    <xf numFmtId="164" fontId="19" fillId="0" borderId="39" xfId="213" applyNumberFormat="1" applyFont="1" applyBorder="1" applyAlignment="1">
      <alignment horizontal="center"/>
    </xf>
    <xf numFmtId="0" fontId="13" fillId="2" borderId="39" xfId="213" applyFont="1" applyFill="1" applyBorder="1" applyAlignment="1">
      <alignment horizontal="center"/>
    </xf>
    <xf numFmtId="0" fontId="34" fillId="0" borderId="45" xfId="213" applyFont="1" applyBorder="1" applyAlignment="1">
      <alignment horizontal="center" vertical="center"/>
    </xf>
    <xf numFmtId="0" fontId="34" fillId="0" borderId="63" xfId="213" applyFont="1" applyBorder="1" applyAlignment="1">
      <alignment horizontal="center" vertical="center"/>
    </xf>
    <xf numFmtId="0" fontId="34" fillId="0" borderId="44" xfId="213" applyFont="1" applyBorder="1" applyAlignment="1">
      <alignment horizontal="center" vertical="center"/>
    </xf>
    <xf numFmtId="0" fontId="33" fillId="0" borderId="38" xfId="213" applyFont="1" applyBorder="1" applyAlignment="1">
      <alignment horizontal="center" vertical="center" wrapText="1"/>
    </xf>
    <xf numFmtId="0" fontId="33" fillId="0" borderId="38" xfId="213" applyFont="1" applyBorder="1" applyAlignment="1">
      <alignment horizontal="center" vertical="center"/>
    </xf>
    <xf numFmtId="0" fontId="39" fillId="0" borderId="61" xfId="396" applyFont="1" applyBorder="1" applyAlignment="1" applyProtection="1">
      <alignment horizontal="center" vertical="center" textRotation="90" wrapText="1"/>
      <protection locked="0"/>
    </xf>
    <xf numFmtId="0" fontId="39" fillId="0" borderId="63" xfId="396" applyFont="1" applyBorder="1" applyAlignment="1" applyProtection="1">
      <alignment horizontal="center" vertical="center" textRotation="90" wrapText="1"/>
      <protection locked="0"/>
    </xf>
    <xf numFmtId="0" fontId="39" fillId="0" borderId="65" xfId="396" applyFont="1" applyBorder="1" applyAlignment="1" applyProtection="1">
      <alignment horizontal="center" vertical="center" textRotation="90" wrapText="1"/>
      <protection locked="0"/>
    </xf>
    <xf numFmtId="0" fontId="39" fillId="0" borderId="54" xfId="0" applyFont="1" applyBorder="1" applyAlignment="1">
      <alignment horizontal="center" vertical="center" wrapText="1"/>
    </xf>
    <xf numFmtId="0" fontId="68" fillId="0" borderId="38" xfId="0" applyFont="1" applyBorder="1" applyAlignment="1">
      <alignment vertical="center"/>
    </xf>
    <xf numFmtId="0" fontId="68" fillId="0" borderId="59" xfId="0" applyFont="1" applyBorder="1" applyAlignment="1">
      <alignment vertical="center"/>
    </xf>
    <xf numFmtId="0" fontId="39" fillId="0" borderId="61" xfId="396" applyFont="1" applyBorder="1" applyAlignment="1" applyProtection="1">
      <alignment horizontal="center" vertical="center" wrapText="1"/>
      <protection locked="0"/>
    </xf>
    <xf numFmtId="0" fontId="39" fillId="0" borderId="63" xfId="396" applyFont="1" applyBorder="1" applyAlignment="1" applyProtection="1">
      <alignment horizontal="center" vertical="center" wrapText="1"/>
      <protection locked="0"/>
    </xf>
    <xf numFmtId="0" fontId="39" fillId="0" borderId="65" xfId="396" applyFont="1" applyBorder="1" applyAlignment="1" applyProtection="1">
      <alignment horizontal="center" vertical="center" wrapText="1"/>
      <protection locked="0"/>
    </xf>
    <xf numFmtId="0" fontId="45" fillId="0" borderId="61" xfId="396" applyFont="1" applyBorder="1" applyAlignment="1">
      <alignment horizontal="center" vertical="center" wrapText="1"/>
    </xf>
    <xf numFmtId="0" fontId="45" fillId="0" borderId="63" xfId="396" applyFont="1" applyBorder="1" applyAlignment="1">
      <alignment horizontal="center" vertical="center" wrapText="1"/>
    </xf>
    <xf numFmtId="0" fontId="45" fillId="0" borderId="65" xfId="396" applyFont="1" applyBorder="1" applyAlignment="1">
      <alignment horizontal="center" vertical="center" wrapText="1"/>
    </xf>
    <xf numFmtId="9" fontId="39" fillId="0" borderId="61" xfId="396" applyNumberFormat="1" applyFont="1" applyBorder="1" applyAlignment="1">
      <alignment horizontal="center" vertical="center" wrapText="1"/>
    </xf>
    <xf numFmtId="9" fontId="39" fillId="0" borderId="63" xfId="396" applyNumberFormat="1" applyFont="1" applyBorder="1" applyAlignment="1">
      <alignment horizontal="center" vertical="center" wrapText="1"/>
    </xf>
    <xf numFmtId="9" fontId="39" fillId="0" borderId="65" xfId="396" applyNumberFormat="1" applyFont="1" applyBorder="1" applyAlignment="1">
      <alignment horizontal="center" vertical="center" wrapText="1"/>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86" xfId="396" applyFont="1" applyBorder="1" applyAlignment="1" applyProtection="1">
      <alignment horizontal="center" vertical="center" wrapText="1"/>
      <protection locked="0"/>
    </xf>
    <xf numFmtId="0" fontId="39" fillId="0" borderId="87" xfId="396" applyFont="1" applyBorder="1" applyAlignment="1" applyProtection="1">
      <alignment horizontal="center" vertical="center" wrapText="1"/>
      <protection locked="0"/>
    </xf>
    <xf numFmtId="0" fontId="39" fillId="0" borderId="88" xfId="396" applyFont="1" applyBorder="1" applyAlignment="1" applyProtection="1">
      <alignment horizontal="center" vertical="center" wrapText="1"/>
      <protection locked="0"/>
    </xf>
    <xf numFmtId="0" fontId="45" fillId="15" borderId="61" xfId="396" applyFont="1" applyFill="1" applyBorder="1" applyAlignment="1" applyProtection="1">
      <alignment horizontal="center" vertical="center" wrapText="1"/>
      <protection locked="0"/>
    </xf>
    <xf numFmtId="0" fontId="45" fillId="15" borderId="63" xfId="396" applyFont="1" applyFill="1" applyBorder="1" applyAlignment="1" applyProtection="1">
      <alignment horizontal="center" vertical="center" wrapText="1"/>
      <protection locked="0"/>
    </xf>
    <xf numFmtId="0" fontId="45" fillId="15" borderId="65" xfId="396" applyFont="1" applyFill="1" applyBorder="1" applyAlignment="1" applyProtection="1">
      <alignment horizontal="center" vertical="center" wrapText="1"/>
      <protection locked="0"/>
    </xf>
    <xf numFmtId="0" fontId="39" fillId="0" borderId="61" xfId="0" applyFont="1" applyBorder="1" applyAlignment="1">
      <alignment horizontal="left" vertical="center" wrapText="1"/>
    </xf>
    <xf numFmtId="0" fontId="39" fillId="0" borderId="63" xfId="0" applyFont="1" applyBorder="1" applyAlignment="1">
      <alignment horizontal="left" vertical="center" wrapText="1"/>
    </xf>
    <xf numFmtId="0" fontId="39" fillId="0" borderId="128" xfId="0" applyFont="1" applyBorder="1" applyAlignment="1">
      <alignment horizontal="left" vertical="center" wrapText="1"/>
    </xf>
    <xf numFmtId="0" fontId="39" fillId="0" borderId="44" xfId="0" applyFont="1" applyBorder="1" applyAlignment="1">
      <alignment horizontal="left" vertical="center" wrapText="1"/>
    </xf>
    <xf numFmtId="0" fontId="68" fillId="0" borderId="38" xfId="0" applyFont="1" applyBorder="1" applyAlignment="1">
      <alignment horizontal="left"/>
    </xf>
    <xf numFmtId="0" fontId="68" fillId="0" borderId="59" xfId="0" applyFont="1" applyBorder="1" applyAlignment="1">
      <alignment horizontal="left"/>
    </xf>
    <xf numFmtId="0" fontId="39" fillId="0" borderId="44" xfId="0" applyFont="1" applyBorder="1" applyAlignment="1">
      <alignment horizontal="center" vertical="center" wrapText="1"/>
    </xf>
    <xf numFmtId="0" fontId="68" fillId="0" borderId="38" xfId="0" applyFont="1" applyBorder="1"/>
    <xf numFmtId="0" fontId="68" fillId="0" borderId="59" xfId="0" applyFont="1" applyBorder="1"/>
    <xf numFmtId="0" fontId="16" fillId="65" borderId="4" xfId="0" applyFont="1" applyFill="1" applyBorder="1" applyAlignment="1" applyProtection="1">
      <alignment horizontal="center" vertical="center"/>
      <protection locked="0"/>
    </xf>
    <xf numFmtId="0" fontId="16" fillId="65" borderId="26" xfId="0" applyFont="1" applyFill="1" applyBorder="1" applyAlignment="1" applyProtection="1">
      <alignment horizontal="center" vertical="center"/>
      <protection locked="0"/>
    </xf>
    <xf numFmtId="0" fontId="16" fillId="65" borderId="14" xfId="0" applyFont="1" applyFill="1" applyBorder="1" applyAlignment="1" applyProtection="1">
      <alignment horizontal="center" vertical="center"/>
      <protection locked="0"/>
    </xf>
    <xf numFmtId="0" fontId="16" fillId="54" borderId="4" xfId="0" applyFont="1" applyFill="1" applyBorder="1" applyAlignment="1" applyProtection="1">
      <alignment horizontal="center" vertical="center"/>
      <protection locked="0"/>
    </xf>
    <xf numFmtId="0" fontId="16" fillId="54" borderId="26" xfId="0" applyFont="1" applyFill="1" applyBorder="1" applyAlignment="1" applyProtection="1">
      <alignment horizontal="center" vertical="center"/>
      <protection locked="0"/>
    </xf>
    <xf numFmtId="0" fontId="16" fillId="54" borderId="66" xfId="0" applyFont="1" applyFill="1" applyBorder="1" applyAlignment="1" applyProtection="1">
      <alignment horizontal="center" vertical="center"/>
      <protection locked="0"/>
    </xf>
    <xf numFmtId="0" fontId="16" fillId="54" borderId="67" xfId="0" applyFont="1" applyFill="1" applyBorder="1" applyAlignment="1" applyProtection="1">
      <alignment horizontal="center" vertical="center"/>
      <protection locked="0"/>
    </xf>
    <xf numFmtId="0" fontId="16" fillId="65" borderId="116" xfId="0" applyFont="1" applyFill="1" applyBorder="1" applyAlignment="1" applyProtection="1">
      <alignment horizontal="center" vertical="center"/>
      <protection locked="0"/>
    </xf>
    <xf numFmtId="0" fontId="39" fillId="0" borderId="127" xfId="396" applyFont="1" applyBorder="1" applyAlignment="1" applyProtection="1">
      <alignment horizontal="center" vertical="center" textRotation="90" wrapText="1"/>
      <protection locked="0"/>
    </xf>
    <xf numFmtId="0" fontId="39" fillId="0" borderId="112" xfId="396" applyFont="1" applyBorder="1" applyAlignment="1" applyProtection="1">
      <alignment horizontal="center" vertical="center" textRotation="90" wrapText="1"/>
      <protection locked="0"/>
    </xf>
    <xf numFmtId="0" fontId="15" fillId="2" borderId="38" xfId="0" applyFont="1" applyFill="1" applyBorder="1" applyAlignment="1">
      <alignment horizontal="center" vertical="center" wrapText="1"/>
    </xf>
    <xf numFmtId="0" fontId="39" fillId="0" borderId="91" xfId="0" applyFont="1" applyBorder="1" applyAlignment="1">
      <alignment horizontal="center" vertical="center" wrapText="1"/>
    </xf>
    <xf numFmtId="0" fontId="68" fillId="0" borderId="29" xfId="0" applyFont="1" applyBorder="1"/>
    <xf numFmtId="0" fontId="68" fillId="0" borderId="93" xfId="0" applyFont="1" applyBorder="1"/>
    <xf numFmtId="0" fontId="39" fillId="0" borderId="38" xfId="0" applyFont="1" applyBorder="1" applyAlignment="1">
      <alignment horizontal="center" vertical="center" wrapText="1"/>
    </xf>
    <xf numFmtId="0" fontId="39" fillId="0" borderId="54" xfId="0" applyFont="1" applyBorder="1" applyAlignment="1">
      <alignment horizontal="left" vertical="center" wrapText="1"/>
    </xf>
    <xf numFmtId="0" fontId="68" fillId="0" borderId="45" xfId="0" applyFont="1" applyBorder="1" applyAlignment="1">
      <alignment vertical="center"/>
    </xf>
    <xf numFmtId="0" fontId="39" fillId="0" borderId="38" xfId="396" applyFont="1" applyBorder="1" applyAlignment="1" applyProtection="1">
      <alignment horizontal="center" vertical="center" wrapText="1"/>
      <protection locked="0"/>
    </xf>
    <xf numFmtId="0" fontId="45" fillId="0" borderId="38" xfId="396" applyFont="1" applyBorder="1" applyAlignment="1" applyProtection="1">
      <alignment horizontal="center" vertical="center" wrapText="1"/>
      <protection locked="0"/>
    </xf>
    <xf numFmtId="0" fontId="39" fillId="52" borderId="86" xfId="396" applyFont="1" applyFill="1" applyBorder="1" applyAlignment="1" applyProtection="1">
      <alignment horizontal="center" vertical="center" wrapText="1"/>
      <protection locked="0"/>
    </xf>
    <xf numFmtId="0" fontId="39" fillId="52" borderId="87" xfId="396" applyFont="1" applyFill="1" applyBorder="1" applyAlignment="1" applyProtection="1">
      <alignment horizontal="center" vertical="center" wrapText="1"/>
      <protection locked="0"/>
    </xf>
    <xf numFmtId="0" fontId="39" fillId="52" borderId="88" xfId="396" applyFont="1" applyFill="1" applyBorder="1" applyAlignment="1" applyProtection="1">
      <alignment horizontal="center" vertical="center" wrapText="1"/>
      <protection locked="0"/>
    </xf>
    <xf numFmtId="0" fontId="39" fillId="0" borderId="61" xfId="0" applyFont="1" applyBorder="1" applyAlignment="1">
      <alignment horizontal="center" vertical="center" wrapText="1"/>
    </xf>
    <xf numFmtId="0" fontId="39" fillId="0" borderId="63" xfId="0" applyFont="1" applyBorder="1" applyAlignment="1">
      <alignment horizontal="center" vertical="center" wrapText="1"/>
    </xf>
    <xf numFmtId="0" fontId="39" fillId="51" borderId="86" xfId="396" applyFont="1" applyFill="1" applyBorder="1" applyAlignment="1" applyProtection="1">
      <alignment horizontal="center" vertical="center" wrapText="1"/>
      <protection locked="0"/>
    </xf>
    <xf numFmtId="0" fontId="39" fillId="51" borderId="87" xfId="396" applyFont="1" applyFill="1" applyBorder="1" applyAlignment="1" applyProtection="1">
      <alignment horizontal="center" vertical="center" wrapText="1"/>
      <protection locked="0"/>
    </xf>
    <xf numFmtId="0" fontId="39" fillId="51" borderId="88" xfId="396" applyFont="1" applyFill="1" applyBorder="1" applyAlignment="1" applyProtection="1">
      <alignment horizontal="center" vertical="center" wrapText="1"/>
      <protection locked="0"/>
    </xf>
    <xf numFmtId="9" fontId="39" fillId="0" borderId="54" xfId="396" applyNumberFormat="1" applyFont="1" applyBorder="1" applyAlignment="1">
      <alignment horizontal="center" vertical="center" wrapText="1"/>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9" fontId="39" fillId="0" borderId="44" xfId="396" applyNumberFormat="1" applyFont="1" applyBorder="1" applyAlignment="1" applyProtection="1">
      <alignment horizontal="center" vertical="center" wrapText="1"/>
      <protection locked="0"/>
    </xf>
    <xf numFmtId="9" fontId="39" fillId="0" borderId="38" xfId="396" applyNumberFormat="1" applyFont="1" applyBorder="1" applyAlignment="1" applyProtection="1">
      <alignment horizontal="center" vertical="center" wrapText="1"/>
      <protection locked="0"/>
    </xf>
    <xf numFmtId="9" fontId="39" fillId="0" borderId="59" xfId="396" applyNumberFormat="1" applyFont="1" applyBorder="1" applyAlignment="1" applyProtection="1">
      <alignment horizontal="center" vertical="center" wrapText="1"/>
      <protection locked="0"/>
    </xf>
    <xf numFmtId="9" fontId="39" fillId="0" borderId="54" xfId="396" applyNumberFormat="1" applyFont="1" applyBorder="1" applyAlignment="1" applyProtection="1">
      <alignment horizontal="center" vertical="center" wrapText="1"/>
      <protection locked="0"/>
    </xf>
    <xf numFmtId="0" fontId="45" fillId="0" borderId="45" xfId="396" applyFont="1" applyBorder="1" applyAlignment="1">
      <alignment horizontal="center" vertical="center" wrapText="1"/>
    </xf>
    <xf numFmtId="0" fontId="45" fillId="0" borderId="54" xfId="396" applyFont="1" applyBorder="1" applyAlignment="1">
      <alignment horizontal="center" vertical="center" wrapText="1"/>
    </xf>
    <xf numFmtId="0" fontId="45" fillId="0" borderId="38" xfId="396" applyFont="1" applyBorder="1" applyAlignment="1">
      <alignment horizontal="center" vertical="center" wrapText="1"/>
    </xf>
    <xf numFmtId="0" fontId="45" fillId="0" borderId="59" xfId="396" applyFont="1" applyBorder="1" applyAlignment="1">
      <alignment horizontal="center" vertical="center" wrapText="1"/>
    </xf>
    <xf numFmtId="0" fontId="45" fillId="15" borderId="50" xfId="396" applyFont="1" applyFill="1" applyBorder="1" applyAlignment="1" applyProtection="1">
      <alignment horizontal="center" vertical="center" wrapText="1"/>
      <protection locked="0"/>
    </xf>
    <xf numFmtId="0" fontId="45" fillId="15" borderId="64" xfId="396" applyFont="1" applyFill="1" applyBorder="1" applyAlignment="1" applyProtection="1">
      <alignment horizontal="center" vertical="center" wrapText="1"/>
      <protection locked="0"/>
    </xf>
    <xf numFmtId="0" fontId="39" fillId="38" borderId="53" xfId="396" applyFont="1" applyFill="1" applyBorder="1" applyAlignment="1" applyProtection="1">
      <alignment horizontal="center" vertical="center" wrapText="1"/>
      <protection locked="0"/>
    </xf>
    <xf numFmtId="0" fontId="39" fillId="38" borderId="62" xfId="396" applyFont="1" applyFill="1" applyBorder="1" applyAlignment="1" applyProtection="1">
      <alignment horizontal="center" vertical="center" wrapText="1"/>
      <protection locked="0"/>
    </xf>
    <xf numFmtId="0" fontId="39" fillId="38" borderId="58" xfId="396" applyFont="1" applyFill="1" applyBorder="1" applyAlignment="1" applyProtection="1">
      <alignment horizontal="center" vertical="center" wrapText="1"/>
      <protection locked="0"/>
    </xf>
    <xf numFmtId="0" fontId="39" fillId="0" borderId="44"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0" fontId="39" fillId="0" borderId="54" xfId="396" applyFont="1" applyBorder="1" applyAlignment="1" applyProtection="1">
      <alignment horizontal="center" vertical="center" wrapText="1"/>
      <protection locked="0"/>
    </xf>
    <xf numFmtId="0" fontId="45" fillId="0" borderId="61" xfId="396" applyFont="1" applyBorder="1" applyAlignment="1">
      <alignment horizontal="center" vertical="center"/>
    </xf>
    <xf numFmtId="0" fontId="45" fillId="0" borderId="63" xfId="396" applyFont="1" applyBorder="1" applyAlignment="1">
      <alignment horizontal="center" vertical="center"/>
    </xf>
    <xf numFmtId="0" fontId="45" fillId="0" borderId="65" xfId="396" applyFont="1" applyBorder="1" applyAlignment="1">
      <alignment horizontal="center" vertical="center"/>
    </xf>
    <xf numFmtId="0" fontId="39" fillId="0" borderId="53" xfId="396" applyFont="1" applyBorder="1" applyAlignment="1" applyProtection="1">
      <alignment horizontal="center" vertical="center" wrapText="1"/>
      <protection locked="0"/>
    </xf>
    <xf numFmtId="0" fontId="39" fillId="0" borderId="62" xfId="396" applyFont="1" applyBorder="1" applyAlignment="1" applyProtection="1">
      <alignment horizontal="center" vertical="center" wrapText="1"/>
      <protection locked="0"/>
    </xf>
    <xf numFmtId="0" fontId="39" fillId="0" borderId="58" xfId="396" applyFont="1" applyBorder="1" applyAlignment="1" applyProtection="1">
      <alignment horizontal="center" vertical="center" wrapText="1"/>
      <protection locked="0"/>
    </xf>
    <xf numFmtId="0" fontId="45" fillId="0" borderId="50" xfId="396" applyFont="1" applyBorder="1" applyAlignment="1" applyProtection="1">
      <alignment horizontal="center" vertical="center" wrapText="1"/>
      <protection locked="0"/>
    </xf>
    <xf numFmtId="0" fontId="45" fillId="0" borderId="64" xfId="396" applyFont="1" applyBorder="1" applyAlignment="1" applyProtection="1">
      <alignment horizontal="center" vertical="center" wrapText="1"/>
      <protection locked="0"/>
    </xf>
    <xf numFmtId="0" fontId="45" fillId="0" borderId="44" xfId="396" applyFont="1" applyBorder="1" applyAlignment="1">
      <alignment horizontal="center" vertical="center" wrapText="1"/>
    </xf>
    <xf numFmtId="9" fontId="39" fillId="0" borderId="44" xfId="396" applyNumberFormat="1" applyFont="1" applyBorder="1" applyAlignment="1">
      <alignment horizontal="center" vertical="center" wrapText="1"/>
    </xf>
    <xf numFmtId="0" fontId="17" fillId="63" borderId="38" xfId="0" applyFont="1" applyFill="1" applyBorder="1" applyAlignment="1" applyProtection="1">
      <alignment horizontal="center" vertical="center" wrapText="1"/>
      <protection locked="0"/>
    </xf>
    <xf numFmtId="0" fontId="26" fillId="64" borderId="38" xfId="0" applyFont="1" applyFill="1" applyBorder="1" applyAlignment="1" applyProtection="1">
      <alignment horizontal="center" vertical="center"/>
      <protection locked="0"/>
    </xf>
    <xf numFmtId="164" fontId="16" fillId="62" borderId="40" xfId="0" applyNumberFormat="1" applyFont="1" applyFill="1" applyBorder="1" applyAlignment="1" applyProtection="1">
      <alignment horizontal="center" vertical="center" wrapText="1"/>
      <protection locked="0"/>
    </xf>
    <xf numFmtId="164" fontId="16" fillId="62" borderId="42" xfId="0" applyNumberFormat="1" applyFont="1" applyFill="1" applyBorder="1" applyAlignment="1" applyProtection="1">
      <alignment horizontal="center" vertical="center" wrapText="1"/>
      <protection locked="0"/>
    </xf>
    <xf numFmtId="164" fontId="16" fillId="62" borderId="41" xfId="0" applyNumberFormat="1" applyFont="1" applyFill="1" applyBorder="1" applyAlignment="1" applyProtection="1">
      <alignment horizontal="center" vertical="center" wrapText="1"/>
      <protection locked="0"/>
    </xf>
    <xf numFmtId="0" fontId="39" fillId="0" borderId="71" xfId="396" applyFont="1" applyBorder="1" applyAlignment="1" applyProtection="1">
      <alignment horizontal="center" vertical="center" wrapText="1"/>
      <protection locked="0"/>
    </xf>
    <xf numFmtId="0" fontId="42" fillId="0" borderId="38" xfId="398"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protection locked="0"/>
    </xf>
    <xf numFmtId="0" fontId="44" fillId="31" borderId="38" xfId="399" applyFont="1" applyFill="1" applyBorder="1" applyAlignment="1" applyProtection="1">
      <alignment horizontal="center" vertical="center" wrapText="1"/>
      <protection locked="0"/>
    </xf>
    <xf numFmtId="9" fontId="16" fillId="32" borderId="38" xfId="396" applyNumberFormat="1" applyFont="1" applyFill="1" applyBorder="1" applyAlignment="1" applyProtection="1">
      <alignment horizontal="center" vertical="center" wrapText="1"/>
      <protection locked="0"/>
    </xf>
    <xf numFmtId="0" fontId="16" fillId="32" borderId="38" xfId="396" applyFont="1" applyFill="1" applyBorder="1" applyAlignment="1" applyProtection="1">
      <alignment horizontal="center" vertical="center" wrapText="1"/>
      <protection locked="0"/>
    </xf>
    <xf numFmtId="0" fontId="27" fillId="22" borderId="38" xfId="0" applyFont="1" applyFill="1" applyBorder="1" applyAlignment="1" applyProtection="1">
      <alignment horizontal="center" vertical="center" wrapText="1"/>
      <protection locked="0"/>
    </xf>
    <xf numFmtId="0" fontId="16" fillId="22" borderId="38" xfId="0" applyFont="1" applyFill="1" applyBorder="1" applyAlignment="1" applyProtection="1">
      <alignment horizontal="center" vertical="center" wrapText="1"/>
      <protection locked="0"/>
    </xf>
    <xf numFmtId="0" fontId="45" fillId="26" borderId="38" xfId="399"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textRotation="90" wrapText="1"/>
      <protection locked="0"/>
    </xf>
    <xf numFmtId="0" fontId="16" fillId="21" borderId="38" xfId="396" applyFont="1" applyFill="1" applyBorder="1" applyAlignment="1" applyProtection="1">
      <alignment horizontal="center" vertical="center" wrapText="1"/>
      <protection locked="0"/>
    </xf>
    <xf numFmtId="0" fontId="15" fillId="15" borderId="26" xfId="0" applyFont="1" applyFill="1" applyBorder="1" applyAlignment="1" applyProtection="1">
      <alignment horizontal="left" vertical="center"/>
      <protection locked="0"/>
    </xf>
    <xf numFmtId="0" fontId="20" fillId="15" borderId="7" xfId="0" applyFont="1" applyFill="1" applyBorder="1" applyAlignment="1" applyProtection="1">
      <alignment horizontal="left" vertical="center"/>
      <protection locked="0"/>
    </xf>
    <xf numFmtId="0" fontId="20" fillId="15" borderId="26" xfId="0" applyFont="1" applyFill="1" applyBorder="1" applyAlignment="1" applyProtection="1">
      <alignment horizontal="left" vertical="center"/>
      <protection locked="0"/>
    </xf>
    <xf numFmtId="0" fontId="20" fillId="15" borderId="8" xfId="0" applyFont="1" applyFill="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26"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48" fillId="0" borderId="38" xfId="398" applyFont="1" applyFill="1" applyBorder="1" applyAlignment="1" applyProtection="1">
      <alignment horizontal="center" vertical="center" wrapText="1"/>
      <protection locked="0"/>
    </xf>
    <xf numFmtId="0" fontId="23" fillId="16" borderId="48" xfId="396" applyFont="1" applyFill="1" applyBorder="1" applyAlignment="1" applyProtection="1">
      <alignment horizontal="center" vertical="center" wrapText="1"/>
      <protection locked="0"/>
    </xf>
    <xf numFmtId="0" fontId="23" fillId="16" borderId="43" xfId="396" applyFont="1" applyFill="1" applyBorder="1" applyAlignment="1" applyProtection="1">
      <alignment horizontal="center" vertical="center" wrapText="1"/>
      <protection locked="0"/>
    </xf>
    <xf numFmtId="0" fontId="23" fillId="16" borderId="49" xfId="396" applyFont="1" applyFill="1" applyBorder="1" applyAlignment="1" applyProtection="1">
      <alignment horizontal="center" vertical="center" wrapText="1"/>
      <protection locked="0"/>
    </xf>
    <xf numFmtId="0" fontId="23" fillId="16" borderId="51" xfId="396" applyFont="1" applyFill="1" applyBorder="1" applyAlignment="1" applyProtection="1">
      <alignment horizontal="center" vertical="center" wrapText="1"/>
      <protection locked="0"/>
    </xf>
    <xf numFmtId="0" fontId="23" fillId="16" borderId="39" xfId="396" applyFont="1" applyFill="1" applyBorder="1" applyAlignment="1" applyProtection="1">
      <alignment horizontal="center" vertical="center" wrapText="1"/>
      <protection locked="0"/>
    </xf>
    <xf numFmtId="0" fontId="23" fillId="16" borderId="52" xfId="396" applyFont="1" applyFill="1" applyBorder="1" applyAlignment="1" applyProtection="1">
      <alignment horizontal="center" vertical="center" wrapText="1"/>
      <protection locked="0"/>
    </xf>
    <xf numFmtId="164" fontId="16" fillId="33" borderId="38" xfId="0" applyNumberFormat="1" applyFont="1" applyFill="1" applyBorder="1" applyAlignment="1" applyProtection="1">
      <alignment horizontal="center" vertical="center" wrapText="1"/>
      <protection locked="0"/>
    </xf>
    <xf numFmtId="164" fontId="15" fillId="34" borderId="38" xfId="0" applyNumberFormat="1" applyFont="1" applyFill="1" applyBorder="1" applyAlignment="1" applyProtection="1">
      <alignment horizontal="center" vertical="center"/>
      <protection locked="0"/>
    </xf>
    <xf numFmtId="0" fontId="16" fillId="33" borderId="38" xfId="0" applyFont="1" applyFill="1" applyBorder="1" applyAlignment="1" applyProtection="1">
      <alignment horizontal="center" vertical="center" wrapText="1"/>
      <protection locked="0"/>
    </xf>
    <xf numFmtId="0" fontId="15" fillId="34" borderId="38" xfId="0" applyFont="1" applyFill="1" applyBorder="1" applyAlignment="1" applyProtection="1">
      <alignment horizontal="center" vertical="center"/>
      <protection locked="0"/>
    </xf>
    <xf numFmtId="9" fontId="16" fillId="33" borderId="38" xfId="397" applyFont="1" applyFill="1" applyBorder="1" applyAlignment="1" applyProtection="1">
      <alignment horizontal="center" vertical="center" wrapText="1"/>
      <protection locked="0"/>
    </xf>
    <xf numFmtId="9" fontId="15" fillId="34" borderId="38" xfId="397" applyFont="1" applyFill="1" applyBorder="1" applyAlignment="1" applyProtection="1">
      <alignment horizontal="center" vertical="center"/>
      <protection locked="0"/>
    </xf>
    <xf numFmtId="0" fontId="16" fillId="35" borderId="26" xfId="0" applyFont="1" applyFill="1" applyBorder="1" applyAlignment="1" applyProtection="1">
      <alignment horizontal="center" vertical="center"/>
      <protection locked="0"/>
    </xf>
    <xf numFmtId="0" fontId="16" fillId="35" borderId="4" xfId="0" applyFont="1" applyFill="1" applyBorder="1" applyAlignment="1" applyProtection="1">
      <alignment horizontal="center" vertical="center"/>
      <protection locked="0"/>
    </xf>
    <xf numFmtId="0" fontId="16" fillId="35" borderId="74" xfId="0" applyFont="1" applyFill="1" applyBorder="1" applyAlignment="1" applyProtection="1">
      <alignment horizontal="center" vertical="center"/>
      <protection locked="0"/>
    </xf>
    <xf numFmtId="0" fontId="16" fillId="35" borderId="67" xfId="0" applyFont="1" applyFill="1" applyBorder="1" applyAlignment="1" applyProtection="1">
      <alignment horizontal="center" vertical="center"/>
      <protection locked="0"/>
    </xf>
    <xf numFmtId="0" fontId="16" fillId="35" borderId="75" xfId="0" applyFont="1" applyFill="1" applyBorder="1" applyAlignment="1" applyProtection="1">
      <alignment horizontal="center" vertical="center"/>
      <protection locked="0"/>
    </xf>
    <xf numFmtId="0" fontId="16" fillId="35" borderId="66" xfId="0" applyFont="1" applyFill="1" applyBorder="1" applyAlignment="1" applyProtection="1">
      <alignment horizontal="center" vertical="center"/>
      <protection locked="0"/>
    </xf>
    <xf numFmtId="0" fontId="16" fillId="21" borderId="38" xfId="396" applyFont="1" applyFill="1" applyBorder="1" applyAlignment="1" applyProtection="1">
      <alignment horizontal="center" vertical="center" textRotation="90"/>
      <protection locked="0"/>
    </xf>
    <xf numFmtId="164" fontId="17" fillId="63" borderId="40" xfId="0" applyNumberFormat="1" applyFont="1" applyFill="1" applyBorder="1" applyAlignment="1" applyProtection="1">
      <alignment horizontal="center" vertical="center" wrapText="1"/>
      <protection locked="0"/>
    </xf>
    <xf numFmtId="164" fontId="17" fillId="63" borderId="42" xfId="0" applyNumberFormat="1" applyFont="1" applyFill="1" applyBorder="1" applyAlignment="1" applyProtection="1">
      <alignment horizontal="center" vertical="center" wrapText="1"/>
      <protection locked="0"/>
    </xf>
    <xf numFmtId="164" fontId="17" fillId="63" borderId="41" xfId="0" applyNumberFormat="1" applyFont="1" applyFill="1" applyBorder="1" applyAlignment="1" applyProtection="1">
      <alignment horizontal="center" vertical="center" wrapText="1"/>
      <protection locked="0"/>
    </xf>
    <xf numFmtId="0" fontId="16" fillId="65" borderId="66" xfId="0" applyFont="1" applyFill="1" applyBorder="1" applyAlignment="1" applyProtection="1">
      <alignment horizontal="center" vertical="center"/>
      <protection locked="0"/>
    </xf>
    <xf numFmtId="0" fontId="16" fillId="65" borderId="67" xfId="0" applyFont="1" applyFill="1" applyBorder="1" applyAlignment="1" applyProtection="1">
      <alignment horizontal="center" vertical="center"/>
      <protection locked="0"/>
    </xf>
    <xf numFmtId="0" fontId="16" fillId="65" borderId="75" xfId="0" applyFont="1" applyFill="1" applyBorder="1" applyAlignment="1" applyProtection="1">
      <alignment horizontal="center" vertical="center"/>
      <protection locked="0"/>
    </xf>
    <xf numFmtId="164" fontId="17" fillId="63" borderId="38" xfId="0" applyNumberFormat="1" applyFont="1" applyFill="1" applyBorder="1" applyAlignment="1" applyProtection="1">
      <alignment horizontal="center" vertical="center" wrapText="1"/>
      <protection locked="0"/>
    </xf>
    <xf numFmtId="164" fontId="26" fillId="64" borderId="38" xfId="0" applyNumberFormat="1" applyFont="1" applyFill="1" applyBorder="1" applyAlignment="1" applyProtection="1">
      <alignment horizontal="center" vertical="center"/>
      <protection locked="0"/>
    </xf>
    <xf numFmtId="0" fontId="16" fillId="54" borderId="14" xfId="0" applyFont="1" applyFill="1" applyBorder="1" applyAlignment="1" applyProtection="1">
      <alignment horizontal="center" vertical="center"/>
      <protection locked="0"/>
    </xf>
    <xf numFmtId="0" fontId="16" fillId="54" borderId="75" xfId="0" applyFont="1" applyFill="1" applyBorder="1" applyAlignment="1" applyProtection="1">
      <alignment horizontal="center" vertical="center"/>
      <protection locked="0"/>
    </xf>
    <xf numFmtId="0" fontId="16" fillId="65" borderId="74" xfId="0" applyFont="1" applyFill="1" applyBorder="1" applyAlignment="1" applyProtection="1">
      <alignment horizontal="center" vertical="center"/>
      <protection locked="0"/>
    </xf>
    <xf numFmtId="0" fontId="39" fillId="0" borderId="61" xfId="0" applyFont="1" applyBorder="1" applyAlignment="1" applyProtection="1">
      <alignment horizontal="center" vertical="center" wrapText="1"/>
      <protection locked="0"/>
    </xf>
    <xf numFmtId="0" fontId="39" fillId="0" borderId="63" xfId="0" applyFont="1" applyBorder="1" applyAlignment="1" applyProtection="1">
      <alignment horizontal="center" vertical="center" wrapText="1"/>
      <protection locked="0"/>
    </xf>
    <xf numFmtId="0" fontId="39" fillId="0" borderId="65" xfId="0" applyFont="1" applyBorder="1" applyAlignment="1" applyProtection="1">
      <alignment horizontal="center" vertical="center" wrapText="1"/>
      <protection locked="0"/>
    </xf>
    <xf numFmtId="0" fontId="9" fillId="0" borderId="91" xfId="0" applyFont="1" applyBorder="1" applyAlignment="1">
      <alignment horizontal="center" vertical="center" wrapText="1"/>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horizontal="center" vertical="center"/>
      <protection locked="0"/>
    </xf>
    <xf numFmtId="0" fontId="19" fillId="0" borderId="44" xfId="213" applyFont="1" applyBorder="1" applyAlignment="1" applyProtection="1">
      <alignment horizontal="center" vertical="center"/>
      <protection locked="0"/>
    </xf>
    <xf numFmtId="0" fontId="52" fillId="0" borderId="18" xfId="396" applyFont="1" applyAlignment="1">
      <alignment horizontal="center" vertical="center"/>
    </xf>
    <xf numFmtId="0" fontId="17" fillId="11" borderId="110" xfId="0" applyFont="1" applyFill="1" applyBorder="1" applyAlignment="1">
      <alignment horizontal="center" vertical="center" wrapText="1"/>
    </xf>
    <xf numFmtId="0" fontId="17" fillId="11" borderId="76" xfId="0" applyFont="1" applyFill="1" applyBorder="1" applyAlignment="1">
      <alignment horizontal="center" vertical="center" wrapText="1"/>
    </xf>
    <xf numFmtId="0" fontId="16" fillId="54" borderId="21" xfId="0" applyFont="1" applyFill="1" applyBorder="1" applyAlignment="1" applyProtection="1">
      <alignment horizontal="center" vertical="center"/>
      <protection locked="0"/>
    </xf>
    <xf numFmtId="0" fontId="16" fillId="54" borderId="27" xfId="0" applyFont="1" applyFill="1" applyBorder="1" applyAlignment="1" applyProtection="1">
      <alignment horizontal="center" vertical="center"/>
      <protection locked="0"/>
    </xf>
    <xf numFmtId="0" fontId="16" fillId="54" borderId="39" xfId="0" applyFont="1" applyFill="1" applyBorder="1" applyAlignment="1" applyProtection="1">
      <alignment horizontal="center" vertical="center"/>
      <protection locked="0"/>
    </xf>
    <xf numFmtId="0" fontId="16" fillId="54" borderId="47" xfId="0" applyFont="1" applyFill="1" applyBorder="1" applyAlignment="1" applyProtection="1">
      <alignment horizontal="center" vertical="center"/>
      <protection locked="0"/>
    </xf>
    <xf numFmtId="0" fontId="23" fillId="22" borderId="110" xfId="0" applyFont="1" applyFill="1" applyBorder="1" applyAlignment="1">
      <alignment horizontal="center" vertical="center" wrapText="1"/>
    </xf>
    <xf numFmtId="0" fontId="23" fillId="22" borderId="29"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5" fillId="0" borderId="28" xfId="0" applyFont="1" applyBorder="1" applyAlignment="1">
      <alignment horizontal="center"/>
    </xf>
    <xf numFmtId="0" fontId="15" fillId="0" borderId="21" xfId="0" applyFont="1" applyBorder="1" applyAlignment="1">
      <alignment horizontal="center"/>
    </xf>
    <xf numFmtId="0" fontId="15" fillId="0" borderId="30" xfId="0" applyFont="1" applyBorder="1" applyAlignment="1">
      <alignment horizontal="center"/>
    </xf>
    <xf numFmtId="0" fontId="15" fillId="0" borderId="18"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20" fillId="0" borderId="48" xfId="0" applyFont="1" applyBorder="1" applyAlignment="1">
      <alignment horizontal="center" vertical="center"/>
    </xf>
    <xf numFmtId="0" fontId="20" fillId="0" borderId="43" xfId="0" applyFont="1" applyBorder="1" applyAlignment="1">
      <alignment horizontal="center" vertical="center"/>
    </xf>
    <xf numFmtId="0" fontId="20" fillId="0" borderId="49" xfId="0" applyFont="1" applyBorder="1" applyAlignment="1">
      <alignment horizontal="center" vertical="center"/>
    </xf>
    <xf numFmtId="0" fontId="20" fillId="0" borderId="112" xfId="0" applyFont="1" applyBorder="1" applyAlignment="1">
      <alignment horizontal="center" vertical="center"/>
    </xf>
    <xf numFmtId="0" fontId="20" fillId="0" borderId="18"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39" xfId="0" applyFont="1" applyBorder="1" applyAlignment="1">
      <alignment horizontal="center" vertical="center"/>
    </xf>
    <xf numFmtId="0" fontId="20" fillId="0" borderId="52" xfId="0" applyFont="1" applyBorder="1" applyAlignment="1">
      <alignment horizontal="center" vertical="center"/>
    </xf>
    <xf numFmtId="0" fontId="15" fillId="15" borderId="116" xfId="0" applyFont="1" applyFill="1" applyBorder="1" applyAlignment="1" applyProtection="1">
      <alignment horizontal="left" vertical="center"/>
      <protection locked="0"/>
    </xf>
    <xf numFmtId="0" fontId="15" fillId="15" borderId="14" xfId="0" applyFont="1" applyFill="1" applyBorder="1" applyAlignment="1" applyProtection="1">
      <alignment horizontal="left" vertical="center"/>
      <protection locked="0"/>
    </xf>
    <xf numFmtId="0" fontId="23" fillId="22" borderId="5" xfId="0" applyFont="1" applyFill="1" applyBorder="1" applyAlignment="1">
      <alignment horizontal="center" vertical="center" wrapText="1"/>
    </xf>
    <xf numFmtId="0" fontId="23" fillId="22" borderId="111" xfId="0" applyFont="1" applyFill="1" applyBorder="1" applyAlignment="1">
      <alignment horizontal="center" vertical="center" wrapText="1"/>
    </xf>
    <xf numFmtId="0" fontId="23" fillId="22" borderId="124" xfId="0" applyFont="1" applyFill="1" applyBorder="1" applyAlignment="1">
      <alignment horizontal="center" vertical="center" wrapText="1"/>
    </xf>
    <xf numFmtId="0" fontId="23" fillId="22" borderId="45" xfId="0" applyFont="1" applyFill="1" applyBorder="1" applyAlignment="1">
      <alignment horizontal="center" vertical="center" wrapText="1"/>
    </xf>
    <xf numFmtId="0" fontId="23" fillId="22" borderId="63" xfId="0" applyFont="1" applyFill="1" applyBorder="1" applyAlignment="1">
      <alignment horizontal="center" vertical="center" wrapText="1"/>
    </xf>
    <xf numFmtId="0" fontId="23" fillId="22" borderId="76" xfId="0" applyFont="1" applyFill="1" applyBorder="1" applyAlignment="1">
      <alignment horizontal="center" vertical="center" wrapText="1"/>
    </xf>
    <xf numFmtId="0" fontId="17" fillId="11" borderId="40"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7" fillId="11" borderId="41" xfId="0" applyFont="1" applyFill="1" applyBorder="1" applyAlignment="1">
      <alignment horizontal="center" vertical="center" wrapText="1"/>
    </xf>
    <xf numFmtId="0" fontId="17" fillId="12" borderId="45" xfId="0" applyFont="1" applyFill="1" applyBorder="1" applyAlignment="1">
      <alignment horizontal="center" vertical="center" wrapText="1"/>
    </xf>
    <xf numFmtId="0" fontId="17" fillId="12" borderId="44" xfId="0" applyFont="1" applyFill="1" applyBorder="1" applyAlignment="1">
      <alignment horizontal="center" vertical="center" wrapText="1"/>
    </xf>
    <xf numFmtId="0" fontId="16" fillId="5" borderId="116"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21"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51" xfId="0" applyFont="1" applyFill="1" applyBorder="1" applyAlignment="1">
      <alignment horizontal="center" vertical="center"/>
    </xf>
    <xf numFmtId="0" fontId="16" fillId="5" borderId="39"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28" xfId="0" applyFont="1" applyFill="1" applyBorder="1" applyAlignment="1">
      <alignment horizontal="center" vertical="center"/>
    </xf>
    <xf numFmtId="0" fontId="16" fillId="5" borderId="46" xfId="0" applyFont="1" applyFill="1" applyBorder="1" applyAlignment="1">
      <alignment horizontal="center" vertical="center"/>
    </xf>
    <xf numFmtId="164" fontId="17" fillId="12" borderId="45" xfId="0" applyNumberFormat="1" applyFont="1" applyFill="1" applyBorder="1" applyAlignment="1">
      <alignment horizontal="center" vertical="center" wrapText="1"/>
    </xf>
    <xf numFmtId="164" fontId="17" fillId="12" borderId="44" xfId="0" applyNumberFormat="1" applyFont="1" applyFill="1" applyBorder="1" applyAlignment="1">
      <alignment horizontal="center" vertical="center" wrapText="1"/>
    </xf>
    <xf numFmtId="0" fontId="17" fillId="10" borderId="80" xfId="0" applyFont="1" applyFill="1" applyBorder="1" applyAlignment="1">
      <alignment horizontal="center" vertical="center"/>
    </xf>
    <xf numFmtId="0" fontId="17" fillId="10" borderId="118" xfId="0" applyFont="1" applyFill="1" applyBorder="1" applyAlignment="1">
      <alignment horizontal="center" vertical="center"/>
    </xf>
    <xf numFmtId="0" fontId="17" fillId="10" borderId="120" xfId="0" applyFont="1" applyFill="1" applyBorder="1" applyAlignment="1">
      <alignment horizontal="center" vertical="center"/>
    </xf>
    <xf numFmtId="0" fontId="17" fillId="11" borderId="117" xfId="0" applyFont="1" applyFill="1" applyBorder="1" applyAlignment="1">
      <alignment horizontal="center" vertical="center"/>
    </xf>
    <xf numFmtId="0" fontId="17" fillId="11" borderId="118" xfId="0" applyFont="1" applyFill="1" applyBorder="1" applyAlignment="1">
      <alignment horizontal="center" vertical="center"/>
    </xf>
    <xf numFmtId="0" fontId="17" fillId="11" borderId="119" xfId="0" applyFont="1" applyFill="1" applyBorder="1" applyAlignment="1">
      <alignment horizontal="center" vertical="center"/>
    </xf>
    <xf numFmtId="0" fontId="17" fillId="10" borderId="40" xfId="0" applyFont="1" applyFill="1" applyBorder="1" applyAlignment="1">
      <alignment horizontal="center" vertical="center"/>
    </xf>
    <xf numFmtId="0" fontId="17" fillId="10" borderId="42" xfId="0" applyFont="1" applyFill="1" applyBorder="1" applyAlignment="1">
      <alignment horizontal="center" vertical="center"/>
    </xf>
    <xf numFmtId="0" fontId="17" fillId="10" borderId="41" xfId="0" applyFont="1" applyFill="1" applyBorder="1" applyAlignment="1">
      <alignment horizontal="center" vertical="center"/>
    </xf>
    <xf numFmtId="0" fontId="27" fillId="22" borderId="5" xfId="0" applyFont="1" applyFill="1" applyBorder="1" applyAlignment="1">
      <alignment horizontal="center" vertical="center" wrapText="1"/>
    </xf>
    <xf numFmtId="0" fontId="27" fillId="22" borderId="6"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6" xfId="0" applyFont="1" applyFill="1" applyBorder="1" applyAlignment="1">
      <alignment horizontal="center" vertical="center" wrapText="1"/>
    </xf>
    <xf numFmtId="0" fontId="23" fillId="22" borderId="6" xfId="0" applyFont="1" applyFill="1" applyBorder="1" applyAlignment="1">
      <alignment horizontal="center" vertical="center" wrapText="1"/>
    </xf>
    <xf numFmtId="0" fontId="16" fillId="22" borderId="76" xfId="0" applyFont="1" applyFill="1" applyBorder="1" applyAlignment="1">
      <alignment horizontal="center" vertical="center" wrapText="1"/>
    </xf>
    <xf numFmtId="0" fontId="17" fillId="10" borderId="28" xfId="0" applyFont="1" applyFill="1" applyBorder="1" applyAlignment="1">
      <alignment horizontal="center"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23" fillId="22" borderId="115" xfId="0" applyFont="1" applyFill="1" applyBorder="1" applyAlignment="1">
      <alignment horizontal="center" vertical="center" wrapText="1"/>
    </xf>
    <xf numFmtId="0" fontId="23" fillId="22" borderId="50"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16" fillId="22" borderId="123" xfId="0" applyFont="1" applyFill="1" applyBorder="1" applyAlignment="1">
      <alignment horizontal="center" vertical="center" wrapText="1"/>
    </xf>
    <xf numFmtId="167" fontId="17" fillId="12" borderId="111" xfId="0" applyNumberFormat="1" applyFont="1" applyFill="1" applyBorder="1" applyAlignment="1">
      <alignment horizontal="center" vertical="center" wrapText="1"/>
    </xf>
    <xf numFmtId="167" fontId="17" fillId="12" borderId="81" xfId="0" applyNumberFormat="1" applyFont="1" applyFill="1" applyBorder="1" applyAlignment="1">
      <alignment horizontal="center" vertical="center" wrapText="1"/>
    </xf>
    <xf numFmtId="167" fontId="17" fillId="12" borderId="45" xfId="0" applyNumberFormat="1" applyFont="1" applyFill="1" applyBorder="1" applyAlignment="1">
      <alignment horizontal="center" vertical="center" wrapText="1"/>
    </xf>
    <xf numFmtId="167" fontId="17" fillId="12" borderId="44" xfId="0" applyNumberFormat="1" applyFont="1" applyFill="1" applyBorder="1" applyAlignment="1">
      <alignment horizontal="center" vertical="center" wrapText="1"/>
    </xf>
    <xf numFmtId="0" fontId="23" fillId="22" borderId="113" xfId="0" applyFont="1" applyFill="1" applyBorder="1" applyAlignment="1">
      <alignment horizontal="center" vertical="center" wrapText="1"/>
    </xf>
    <xf numFmtId="0" fontId="23" fillId="22" borderId="123" xfId="0" applyFont="1" applyFill="1" applyBorder="1" applyAlignment="1">
      <alignment horizontal="center" vertical="center" wrapText="1"/>
    </xf>
    <xf numFmtId="0" fontId="16" fillId="22" borderId="45" xfId="0" applyFont="1" applyFill="1" applyBorder="1" applyAlignment="1">
      <alignment horizontal="center" vertical="center" wrapText="1"/>
    </xf>
    <xf numFmtId="0" fontId="16" fillId="22" borderId="63" xfId="0" applyFont="1" applyFill="1" applyBorder="1" applyAlignment="1">
      <alignment horizontal="center" vertical="center" wrapText="1"/>
    </xf>
    <xf numFmtId="0" fontId="17" fillId="10" borderId="48" xfId="0" applyFont="1" applyFill="1" applyBorder="1" applyAlignment="1">
      <alignment horizontal="center" vertical="center"/>
    </xf>
    <xf numFmtId="0" fontId="17" fillId="10" borderId="43" xfId="0" applyFont="1" applyFill="1" applyBorder="1" applyAlignment="1">
      <alignment horizontal="center" vertical="center"/>
    </xf>
    <xf numFmtId="0" fontId="17" fillId="10" borderId="49" xfId="0" applyFont="1" applyFill="1" applyBorder="1" applyAlignment="1">
      <alignment horizontal="center" vertical="center"/>
    </xf>
    <xf numFmtId="0" fontId="17" fillId="10" borderId="112"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50" xfId="0" applyFont="1" applyFill="1" applyBorder="1" applyAlignment="1">
      <alignment horizontal="center" vertical="center"/>
    </xf>
    <xf numFmtId="0" fontId="17" fillId="10" borderId="51" xfId="0" applyFont="1" applyFill="1" applyBorder="1" applyAlignment="1">
      <alignment horizontal="center" vertical="center"/>
    </xf>
    <xf numFmtId="0" fontId="17" fillId="10" borderId="39" xfId="0" applyFont="1" applyFill="1" applyBorder="1" applyAlignment="1">
      <alignment horizontal="center" vertical="center"/>
    </xf>
    <xf numFmtId="0" fontId="17" fillId="10" borderId="52" xfId="0" applyFont="1" applyFill="1" applyBorder="1" applyAlignment="1">
      <alignment horizontal="center" vertical="center"/>
    </xf>
    <xf numFmtId="0" fontId="17" fillId="11" borderId="111" xfId="0" applyFont="1" applyFill="1" applyBorder="1" applyAlignment="1">
      <alignment horizontal="center" vertical="center" wrapText="1"/>
    </xf>
    <xf numFmtId="0" fontId="17" fillId="11" borderId="81" xfId="0" applyFont="1" applyFill="1" applyBorder="1" applyAlignment="1">
      <alignment horizontal="center" vertical="center" wrapText="1"/>
    </xf>
    <xf numFmtId="164" fontId="17" fillId="12" borderId="122" xfId="0" applyNumberFormat="1" applyFont="1" applyFill="1" applyBorder="1" applyAlignment="1">
      <alignment horizontal="center" vertical="center" wrapText="1"/>
    </xf>
    <xf numFmtId="0" fontId="17" fillId="12" borderId="122" xfId="0" applyFont="1" applyFill="1" applyBorder="1" applyAlignment="1">
      <alignment horizontal="center" vertical="center" wrapText="1"/>
    </xf>
    <xf numFmtId="0" fontId="38" fillId="0" borderId="4" xfId="213" applyFont="1" applyBorder="1" applyAlignment="1">
      <alignment horizontal="center"/>
    </xf>
    <xf numFmtId="0" fontId="68" fillId="0" borderId="14" xfId="213" applyFont="1" applyBorder="1"/>
    <xf numFmtId="0" fontId="38" fillId="13" borderId="4" xfId="213" applyFont="1" applyFill="1" applyBorder="1" applyAlignment="1">
      <alignment horizontal="left"/>
    </xf>
    <xf numFmtId="0" fontId="68" fillId="0" borderId="26" xfId="213" applyFont="1" applyBorder="1"/>
    <xf numFmtId="0" fontId="37" fillId="14" borderId="10" xfId="213" applyFont="1" applyFill="1" applyBorder="1" applyAlignment="1">
      <alignment horizontal="center"/>
    </xf>
    <xf numFmtId="0" fontId="68" fillId="0" borderId="11" xfId="213" applyFont="1" applyBorder="1"/>
    <xf numFmtId="0" fontId="68" fillId="0" borderId="13" xfId="213" applyFont="1" applyBorder="1"/>
    <xf numFmtId="0" fontId="9" fillId="0" borderId="4" xfId="213" applyFont="1" applyBorder="1" applyAlignment="1">
      <alignment horizontal="left" vertical="center" wrapText="1"/>
    </xf>
    <xf numFmtId="0" fontId="68" fillId="0" borderId="26" xfId="213" applyFont="1" applyBorder="1" applyAlignment="1">
      <alignment wrapText="1"/>
    </xf>
    <xf numFmtId="0" fontId="68" fillId="0" borderId="14" xfId="213" applyFont="1" applyBorder="1" applyAlignment="1">
      <alignment wrapText="1"/>
    </xf>
    <xf numFmtId="0" fontId="9" fillId="0" borderId="23" xfId="213" applyFont="1" applyBorder="1" applyAlignment="1">
      <alignment horizontal="center"/>
    </xf>
    <xf numFmtId="0" fontId="68" fillId="0" borderId="23" xfId="213" applyFont="1" applyBorder="1"/>
    <xf numFmtId="0" fontId="38" fillId="55" borderId="4" xfId="213" applyFont="1" applyFill="1" applyBorder="1" applyAlignment="1">
      <alignment horizontal="center" vertical="center"/>
    </xf>
    <xf numFmtId="0" fontId="38" fillId="13" borderId="4" xfId="0" applyFont="1" applyFill="1" applyBorder="1" applyAlignment="1">
      <alignment horizontal="left"/>
    </xf>
    <xf numFmtId="0" fontId="15" fillId="5" borderId="31" xfId="213" applyFont="1" applyFill="1" applyBorder="1" applyAlignment="1">
      <alignment horizontal="center" vertical="center" wrapText="1"/>
    </xf>
    <xf numFmtId="0" fontId="68" fillId="0" borderId="32" xfId="213" applyFont="1" applyBorder="1"/>
    <xf numFmtId="0" fontId="68" fillId="0" borderId="33" xfId="213" applyFont="1" applyBorder="1"/>
    <xf numFmtId="0" fontId="15" fillId="5" borderId="25" xfId="213" applyFont="1" applyFill="1" applyBorder="1" applyAlignment="1">
      <alignment horizontal="center" vertical="center" wrapText="1"/>
    </xf>
    <xf numFmtId="0" fontId="68" fillId="0" borderId="34" xfId="213" applyFont="1" applyBorder="1"/>
    <xf numFmtId="0" fontId="37" fillId="14" borderId="10" xfId="0" applyFont="1" applyFill="1" applyBorder="1" applyAlignment="1">
      <alignment horizontal="center"/>
    </xf>
    <xf numFmtId="0" fontId="68" fillId="0" borderId="11" xfId="0" applyFont="1" applyBorder="1"/>
    <xf numFmtId="0" fontId="68" fillId="0" borderId="13" xfId="0" applyFont="1" applyBorder="1"/>
    <xf numFmtId="0" fontId="15" fillId="5" borderId="35" xfId="213" applyFont="1" applyFill="1" applyBorder="1" applyAlignment="1">
      <alignment horizontal="center" vertical="center" wrapText="1"/>
    </xf>
    <xf numFmtId="0" fontId="68" fillId="0" borderId="36" xfId="213" applyFont="1" applyBorder="1"/>
    <xf numFmtId="0" fontId="68" fillId="0" borderId="37" xfId="213" applyFont="1" applyBorder="1"/>
    <xf numFmtId="0" fontId="38" fillId="55" borderId="4" xfId="0" applyFont="1" applyFill="1" applyBorder="1" applyAlignment="1">
      <alignment horizontal="center" vertical="center"/>
    </xf>
    <xf numFmtId="0" fontId="15" fillId="5" borderId="35" xfId="0" applyFont="1" applyFill="1" applyBorder="1" applyAlignment="1">
      <alignment horizontal="center" vertical="center" wrapText="1"/>
    </xf>
    <xf numFmtId="0" fontId="68" fillId="0" borderId="36" xfId="0" applyFont="1" applyBorder="1"/>
    <xf numFmtId="0" fontId="68" fillId="0" borderId="37" xfId="0" applyFont="1" applyBorder="1"/>
    <xf numFmtId="0" fontId="9" fillId="0" borderId="4" xfId="213" applyFont="1" applyBorder="1" applyAlignment="1">
      <alignment horizontal="left" vertical="center"/>
    </xf>
    <xf numFmtId="0" fontId="9" fillId="15" borderId="4" xfId="213" applyFont="1" applyFill="1" applyBorder="1" applyAlignment="1">
      <alignment horizontal="left" vertical="center" wrapText="1"/>
    </xf>
    <xf numFmtId="0" fontId="68" fillId="15" borderId="26" xfId="213" applyFont="1" applyFill="1" applyBorder="1" applyAlignment="1">
      <alignment wrapText="1"/>
    </xf>
    <xf numFmtId="0" fontId="68" fillId="15" borderId="14" xfId="213" applyFont="1" applyFill="1" applyBorder="1" applyAlignment="1">
      <alignment wrapText="1"/>
    </xf>
    <xf numFmtId="0" fontId="15" fillId="0" borderId="18" xfId="213" applyFont="1" applyAlignment="1">
      <alignment horizontal="center" vertical="center" wrapText="1"/>
    </xf>
    <xf numFmtId="0" fontId="68" fillId="0" borderId="18" xfId="213" applyFont="1"/>
    <xf numFmtId="0" fontId="38" fillId="0" borderId="18" xfId="213" applyFont="1" applyAlignment="1">
      <alignment horizontal="center"/>
    </xf>
    <xf numFmtId="0" fontId="38" fillId="0" borderId="18" xfId="213" applyFont="1" applyAlignment="1">
      <alignment horizontal="center" vertical="center"/>
    </xf>
    <xf numFmtId="0" fontId="9" fillId="0" borderId="18" xfId="213" applyFont="1" applyAlignment="1">
      <alignment horizontal="center"/>
    </xf>
    <xf numFmtId="0" fontId="68" fillId="15" borderId="26" xfId="213" applyFont="1" applyFill="1" applyBorder="1"/>
    <xf numFmtId="0" fontId="68" fillId="15" borderId="14" xfId="213" applyFont="1" applyFill="1" applyBorder="1"/>
    <xf numFmtId="0" fontId="9" fillId="0" borderId="18" xfId="213" applyFont="1" applyAlignment="1">
      <alignment horizontal="left" vertical="center" wrapText="1"/>
    </xf>
    <xf numFmtId="0" fontId="37" fillId="0" borderId="18" xfId="213" applyFont="1" applyAlignment="1">
      <alignment horizontal="center"/>
    </xf>
    <xf numFmtId="0" fontId="38" fillId="0" borderId="18" xfId="213" applyFont="1" applyAlignment="1">
      <alignment horizontal="left"/>
    </xf>
    <xf numFmtId="0" fontId="39" fillId="0" borderId="26" xfId="213" applyFont="1" applyBorder="1" applyAlignment="1">
      <alignment vertical="center" wrapText="1"/>
    </xf>
    <xf numFmtId="0" fontId="39" fillId="0" borderId="34" xfId="213" applyFont="1" applyBorder="1" applyAlignment="1">
      <alignment vertical="center" wrapText="1"/>
    </xf>
    <xf numFmtId="0" fontId="39" fillId="0" borderId="36" xfId="213" applyFont="1" applyBorder="1" applyAlignment="1">
      <alignment vertical="center" wrapText="1"/>
    </xf>
    <xf numFmtId="0" fontId="39" fillId="0" borderId="37" xfId="213" applyFont="1" applyBorder="1" applyAlignment="1">
      <alignment vertical="center" wrapText="1"/>
    </xf>
    <xf numFmtId="0" fontId="38" fillId="0" borderId="4" xfId="213" applyFont="1" applyBorder="1" applyAlignment="1">
      <alignment horizontal="center" wrapText="1"/>
    </xf>
    <xf numFmtId="0" fontId="39" fillId="0" borderId="14" xfId="213" applyFont="1" applyBorder="1" applyAlignment="1">
      <alignment wrapText="1"/>
    </xf>
    <xf numFmtId="0" fontId="39" fillId="0" borderId="32" xfId="213" applyFont="1" applyBorder="1" applyAlignment="1">
      <alignment vertical="center" wrapText="1"/>
    </xf>
    <xf numFmtId="0" fontId="39" fillId="0" borderId="33" xfId="213" applyFont="1" applyBorder="1" applyAlignment="1">
      <alignment vertical="center" wrapText="1"/>
    </xf>
    <xf numFmtId="0" fontId="38" fillId="28" borderId="4" xfId="213" applyFont="1" applyFill="1" applyBorder="1" applyAlignment="1">
      <alignment horizontal="center" vertical="center" wrapText="1"/>
    </xf>
    <xf numFmtId="0" fontId="39" fillId="27" borderId="26" xfId="213" applyFont="1" applyFill="1" applyBorder="1" applyAlignment="1">
      <alignment vertical="center" wrapText="1"/>
    </xf>
    <xf numFmtId="0" fontId="39" fillId="27" borderId="14" xfId="213" applyFont="1" applyFill="1" applyBorder="1" applyAlignment="1">
      <alignment vertical="center" wrapText="1"/>
    </xf>
    <xf numFmtId="0" fontId="39" fillId="0" borderId="38" xfId="213" applyFont="1" applyBorder="1" applyAlignment="1">
      <alignment horizontal="left" vertical="center" wrapText="1"/>
    </xf>
    <xf numFmtId="0" fontId="9" fillId="0" borderId="23" xfId="213" applyFont="1" applyBorder="1" applyAlignment="1">
      <alignment horizontal="center" wrapText="1"/>
    </xf>
    <xf numFmtId="0" fontId="39" fillId="0" borderId="23" xfId="213" applyFont="1" applyBorder="1" applyAlignment="1">
      <alignment wrapText="1"/>
    </xf>
    <xf numFmtId="0" fontId="39" fillId="0" borderId="36" xfId="213" applyFont="1" applyBorder="1" applyAlignment="1">
      <alignment vertical="center"/>
    </xf>
    <xf numFmtId="0" fontId="39" fillId="0" borderId="37" xfId="213" applyFont="1" applyBorder="1" applyAlignment="1">
      <alignment vertical="center"/>
    </xf>
    <xf numFmtId="0" fontId="38" fillId="13" borderId="38" xfId="213" applyFont="1" applyFill="1" applyBorder="1" applyAlignment="1">
      <alignment horizontal="left" wrapText="1"/>
    </xf>
    <xf numFmtId="0" fontId="14" fillId="14" borderId="10" xfId="213" applyFont="1" applyFill="1" applyBorder="1" applyAlignment="1">
      <alignment horizontal="center" wrapText="1"/>
    </xf>
    <xf numFmtId="0" fontId="81" fillId="0" borderId="11" xfId="213" applyFont="1" applyBorder="1" applyAlignment="1">
      <alignment wrapText="1"/>
    </xf>
    <xf numFmtId="0" fontId="81" fillId="0" borderId="13" xfId="213" applyFont="1" applyBorder="1" applyAlignment="1">
      <alignment wrapText="1"/>
    </xf>
    <xf numFmtId="0" fontId="39" fillId="0" borderId="14" xfId="213" applyFont="1" applyBorder="1"/>
    <xf numFmtId="0" fontId="39" fillId="0" borderId="32" xfId="213" applyFont="1" applyBorder="1" applyAlignment="1">
      <alignment vertical="center"/>
    </xf>
    <xf numFmtId="0" fontId="39" fillId="0" borderId="33" xfId="213" applyFont="1" applyBorder="1" applyAlignment="1">
      <alignment vertical="center"/>
    </xf>
    <xf numFmtId="0" fontId="39" fillId="0" borderId="26" xfId="213" applyFont="1" applyBorder="1" applyAlignment="1">
      <alignment vertical="center"/>
    </xf>
    <xf numFmtId="0" fontId="39" fillId="0" borderId="34" xfId="213" applyFont="1" applyBorder="1" applyAlignment="1">
      <alignment vertical="center"/>
    </xf>
    <xf numFmtId="0" fontId="39" fillId="0" borderId="23" xfId="213" applyFont="1" applyBorder="1"/>
    <xf numFmtId="0" fontId="38" fillId="28" borderId="4" xfId="213" applyFont="1" applyFill="1" applyBorder="1" applyAlignment="1">
      <alignment horizontal="center" vertical="center"/>
    </xf>
    <xf numFmtId="0" fontId="39" fillId="27" borderId="26" xfId="213" applyFont="1" applyFill="1" applyBorder="1" applyAlignment="1">
      <alignment vertical="center"/>
    </xf>
    <xf numFmtId="0" fontId="39" fillId="27" borderId="14" xfId="213" applyFont="1" applyFill="1" applyBorder="1" applyAlignment="1">
      <alignment vertical="center"/>
    </xf>
    <xf numFmtId="0" fontId="38" fillId="17" borderId="38" xfId="213" applyFont="1" applyFill="1" applyBorder="1" applyAlignment="1">
      <alignment horizontal="left"/>
    </xf>
    <xf numFmtId="0" fontId="39" fillId="0" borderId="11" xfId="213" applyFont="1" applyBorder="1"/>
    <xf numFmtId="0" fontId="39" fillId="0" borderId="13" xfId="213" applyFont="1" applyBorder="1"/>
    <xf numFmtId="0" fontId="39" fillId="0" borderId="38" xfId="213" applyFont="1" applyBorder="1" applyAlignment="1">
      <alignment horizontal="left" vertical="center"/>
    </xf>
    <xf numFmtId="0" fontId="34" fillId="0" borderId="38" xfId="213" applyFont="1" applyBorder="1" applyAlignment="1">
      <alignment horizontal="center"/>
    </xf>
    <xf numFmtId="0" fontId="35" fillId="0" borderId="38" xfId="213" applyFont="1" applyBorder="1" applyAlignment="1">
      <alignment horizontal="center" vertical="center" wrapText="1"/>
    </xf>
    <xf numFmtId="0" fontId="35" fillId="0" borderId="38" xfId="213" applyFont="1" applyBorder="1" applyAlignment="1">
      <alignment horizontal="center" vertical="center"/>
    </xf>
    <xf numFmtId="0" fontId="9" fillId="0" borderId="4" xfId="0" applyFont="1" applyBorder="1" applyAlignment="1">
      <alignment horizontal="left" vertical="center" wrapText="1"/>
    </xf>
    <xf numFmtId="0" fontId="9" fillId="0" borderId="23" xfId="0" applyFont="1" applyBorder="1" applyAlignment="1">
      <alignment horizontal="center"/>
    </xf>
    <xf numFmtId="0" fontId="38" fillId="0" borderId="4" xfId="0" applyFont="1" applyBorder="1" applyAlignment="1">
      <alignment horizontal="center"/>
    </xf>
    <xf numFmtId="0" fontId="15" fillId="5" borderId="31" xfId="0" applyFont="1" applyFill="1" applyBorder="1" applyAlignment="1">
      <alignment horizontal="center" vertical="center" wrapText="1"/>
    </xf>
    <xf numFmtId="0" fontId="68" fillId="0" borderId="32" xfId="0" applyFont="1" applyBorder="1"/>
    <xf numFmtId="0" fontId="68" fillId="0" borderId="33" xfId="0" applyFont="1" applyBorder="1"/>
    <xf numFmtId="0" fontId="15" fillId="5" borderId="25" xfId="0" applyFont="1" applyFill="1" applyBorder="1" applyAlignment="1">
      <alignment horizontal="center" vertical="center" wrapText="1"/>
    </xf>
    <xf numFmtId="0" fontId="68" fillId="0" borderId="34" xfId="0" applyFont="1" applyBorder="1"/>
    <xf numFmtId="0" fontId="9" fillId="0" borderId="4" xfId="0" applyFont="1" applyBorder="1" applyAlignment="1">
      <alignment horizontal="left" vertical="center"/>
    </xf>
    <xf numFmtId="0" fontId="39" fillId="0" borderId="11" xfId="0" applyFont="1" applyBorder="1"/>
    <xf numFmtId="0" fontId="39" fillId="0" borderId="13" xfId="0" applyFont="1" applyBorder="1"/>
    <xf numFmtId="0" fontId="39" fillId="0" borderId="4" xfId="0" applyFont="1" applyBorder="1" applyAlignment="1">
      <alignment horizontal="left" vertical="center" wrapText="1"/>
    </xf>
    <xf numFmtId="0" fontId="39" fillId="0" borderId="23" xfId="0" applyFont="1" applyBorder="1"/>
    <xf numFmtId="0" fontId="35" fillId="55" borderId="4" xfId="0" applyFont="1" applyFill="1" applyBorder="1" applyAlignment="1">
      <alignment horizontal="center"/>
    </xf>
    <xf numFmtId="0" fontId="19" fillId="5" borderId="4" xfId="0" applyFont="1" applyFill="1" applyBorder="1" applyAlignment="1">
      <alignment horizontal="center"/>
    </xf>
    <xf numFmtId="0" fontId="35" fillId="0" borderId="26" xfId="0" applyFont="1" applyBorder="1" applyAlignment="1">
      <alignment horizontal="center"/>
    </xf>
    <xf numFmtId="0" fontId="39" fillId="0" borderId="36" xfId="0" applyFont="1" applyBorder="1"/>
    <xf numFmtId="0" fontId="39" fillId="0" borderId="37" xfId="0" applyFont="1" applyBorder="1"/>
    <xf numFmtId="0" fontId="19" fillId="5" borderId="22" xfId="0" applyFont="1" applyFill="1" applyBorder="1" applyAlignment="1">
      <alignment horizontal="center"/>
    </xf>
    <xf numFmtId="0" fontId="39" fillId="0" borderId="19" xfId="0" applyFont="1" applyBorder="1"/>
    <xf numFmtId="0" fontId="19" fillId="0" borderId="18" xfId="0" applyFont="1" applyBorder="1" applyAlignment="1">
      <alignment horizontal="center"/>
    </xf>
    <xf numFmtId="0" fontId="39" fillId="0" borderId="18" xfId="0" applyFont="1" applyBorder="1"/>
    <xf numFmtId="0" fontId="38" fillId="0" borderId="18" xfId="0" applyFont="1" applyBorder="1" applyAlignment="1">
      <alignment horizontal="left"/>
    </xf>
    <xf numFmtId="0" fontId="37" fillId="0" borderId="18" xfId="0" applyFont="1" applyBorder="1" applyAlignment="1">
      <alignment horizontal="center"/>
    </xf>
    <xf numFmtId="0" fontId="39" fillId="0" borderId="18" xfId="0" applyFont="1" applyBorder="1" applyAlignment="1">
      <alignment horizontal="left" vertical="center" wrapText="1"/>
    </xf>
    <xf numFmtId="0" fontId="9" fillId="0" borderId="18" xfId="0" applyFont="1" applyBorder="1" applyAlignment="1">
      <alignment horizontal="center"/>
    </xf>
    <xf numFmtId="0" fontId="35" fillId="0" borderId="18" xfId="0" applyFont="1" applyBorder="1" applyAlignment="1">
      <alignment horizontal="center"/>
    </xf>
    <xf numFmtId="0" fontId="39" fillId="0" borderId="32" xfId="0" applyFont="1" applyBorder="1"/>
    <xf numFmtId="0" fontId="39" fillId="0" borderId="33" xfId="0" applyFont="1" applyBorder="1"/>
    <xf numFmtId="0" fontId="19" fillId="5" borderId="28" xfId="0" applyFont="1" applyFill="1" applyBorder="1" applyAlignment="1">
      <alignment horizontal="center"/>
    </xf>
    <xf numFmtId="0" fontId="39" fillId="0" borderId="34" xfId="0" applyFont="1" applyBorder="1"/>
    <xf numFmtId="0" fontId="18" fillId="12" borderId="40" xfId="213" applyFont="1" applyFill="1" applyBorder="1" applyAlignment="1">
      <alignment horizontal="center" vertical="center" wrapText="1"/>
    </xf>
    <xf numFmtId="0" fontId="18" fillId="12" borderId="41" xfId="213" applyFont="1" applyFill="1" applyBorder="1" applyAlignment="1">
      <alignment horizontal="center" vertical="center" wrapText="1"/>
    </xf>
    <xf numFmtId="0" fontId="14" fillId="0" borderId="38" xfId="213" applyFont="1" applyBorder="1" applyAlignment="1">
      <alignment horizontal="left" vertical="center" wrapText="1"/>
    </xf>
    <xf numFmtId="0" fontId="18" fillId="8" borderId="29" xfId="213" applyFont="1" applyFill="1" applyBorder="1" applyAlignment="1">
      <alignment horizontal="center" vertical="center" wrapText="1"/>
    </xf>
    <xf numFmtId="0" fontId="39" fillId="0" borderId="29" xfId="213" applyFont="1" applyBorder="1" applyAlignment="1">
      <alignment wrapText="1"/>
    </xf>
    <xf numFmtId="0" fontId="39" fillId="0" borderId="29" xfId="213" applyFont="1" applyBorder="1" applyAlignment="1">
      <alignment horizontal="center" vertical="center" wrapText="1"/>
    </xf>
    <xf numFmtId="0" fontId="18" fillId="12" borderId="22" xfId="213" applyFont="1" applyFill="1" applyBorder="1" applyAlignment="1">
      <alignment horizontal="center" vertical="center" wrapText="1"/>
    </xf>
    <xf numFmtId="0" fontId="39" fillId="0" borderId="29" xfId="213" applyFont="1" applyBorder="1" applyAlignment="1">
      <alignment horizontal="center" wrapText="1"/>
    </xf>
    <xf numFmtId="0" fontId="39" fillId="0" borderId="19" xfId="213" applyFont="1" applyBorder="1" applyAlignment="1">
      <alignment wrapText="1"/>
    </xf>
    <xf numFmtId="0" fontId="34" fillId="0" borderId="38" xfId="213" applyFont="1" applyBorder="1" applyAlignment="1">
      <alignment horizontal="center" wrapText="1"/>
    </xf>
    <xf numFmtId="0" fontId="13" fillId="0" borderId="38" xfId="213" applyFont="1" applyBorder="1" applyAlignment="1">
      <alignment horizontal="center" vertical="center" wrapText="1"/>
    </xf>
    <xf numFmtId="0" fontId="18" fillId="12" borderId="23" xfId="213" applyFont="1" applyFill="1" applyBorder="1" applyAlignment="1">
      <alignment horizontal="center" vertical="center" wrapText="1"/>
    </xf>
    <xf numFmtId="0" fontId="39" fillId="0" borderId="19" xfId="213" applyFont="1" applyBorder="1" applyAlignment="1">
      <alignment vertical="center" wrapText="1"/>
    </xf>
    <xf numFmtId="0" fontId="33" fillId="19" borderId="38" xfId="0" applyFont="1" applyFill="1" applyBorder="1" applyAlignment="1">
      <alignment horizontal="center" vertical="center"/>
    </xf>
    <xf numFmtId="0" fontId="19" fillId="0" borderId="38" xfId="0" applyFont="1" applyBorder="1" applyAlignment="1">
      <alignment horizontal="center" vertical="center"/>
    </xf>
    <xf numFmtId="0" fontId="23" fillId="22" borderId="28"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33" fillId="16" borderId="39" xfId="0" applyFont="1" applyFill="1" applyBorder="1" applyAlignment="1">
      <alignment horizontal="center" vertical="center" wrapText="1"/>
    </xf>
    <xf numFmtId="0" fontId="20" fillId="16" borderId="30" xfId="0" applyFont="1" applyFill="1" applyBorder="1" applyAlignment="1">
      <alignment horizontal="center"/>
    </xf>
    <xf numFmtId="0" fontId="23" fillId="22" borderId="38" xfId="0" applyFont="1" applyFill="1" applyBorder="1" applyAlignment="1">
      <alignment horizontal="center" vertical="center" wrapText="1"/>
    </xf>
    <xf numFmtId="0" fontId="20" fillId="16" borderId="38" xfId="0" applyFont="1" applyFill="1" applyBorder="1" applyAlignment="1">
      <alignment horizontal="center"/>
    </xf>
    <xf numFmtId="0" fontId="33" fillId="19" borderId="40" xfId="0" applyFont="1" applyFill="1" applyBorder="1" applyAlignment="1">
      <alignment horizontal="center" vertical="center"/>
    </xf>
    <xf numFmtId="0" fontId="33" fillId="19" borderId="41" xfId="0" applyFont="1" applyFill="1" applyBorder="1" applyAlignment="1">
      <alignment horizontal="center" vertical="center"/>
    </xf>
    <xf numFmtId="0" fontId="33" fillId="0" borderId="38" xfId="0" applyFont="1" applyBorder="1" applyAlignment="1">
      <alignment horizontal="center" vertical="center" wrapText="1"/>
    </xf>
    <xf numFmtId="0" fontId="33" fillId="0" borderId="40" xfId="0" applyFont="1" applyBorder="1" applyAlignment="1">
      <alignment horizontal="center" vertical="center"/>
    </xf>
    <xf numFmtId="0" fontId="33" fillId="0" borderId="42" xfId="0" applyFont="1" applyBorder="1" applyAlignment="1">
      <alignment horizontal="center" vertical="center"/>
    </xf>
    <xf numFmtId="0" fontId="33" fillId="0" borderId="41" xfId="0" applyFont="1" applyBorder="1" applyAlignment="1">
      <alignment horizontal="center" vertical="center"/>
    </xf>
    <xf numFmtId="0" fontId="33" fillId="0" borderId="38" xfId="0" applyFont="1" applyBorder="1" applyAlignment="1">
      <alignment horizontal="center" vertical="center"/>
    </xf>
    <xf numFmtId="0" fontId="33" fillId="29" borderId="55" xfId="0" applyFont="1" applyFill="1" applyBorder="1" applyAlignment="1">
      <alignment horizontal="center" vertical="center" wrapText="1" readingOrder="1"/>
    </xf>
    <xf numFmtId="0" fontId="33" fillId="29" borderId="56" xfId="0" applyFont="1" applyFill="1" applyBorder="1" applyAlignment="1">
      <alignment horizontal="center" vertical="center" wrapText="1" readingOrder="1"/>
    </xf>
    <xf numFmtId="0" fontId="33" fillId="29" borderId="57" xfId="0" applyFont="1" applyFill="1" applyBorder="1" applyAlignment="1">
      <alignment horizontal="center" vertical="center" wrapText="1" readingOrder="1"/>
    </xf>
    <xf numFmtId="0" fontId="33" fillId="29" borderId="68" xfId="0" applyFont="1" applyFill="1" applyBorder="1" applyAlignment="1">
      <alignment horizontal="center" vertical="center" wrapText="1" readingOrder="1"/>
    </xf>
    <xf numFmtId="0" fontId="33" fillId="29" borderId="69" xfId="0" applyFont="1" applyFill="1" applyBorder="1" applyAlignment="1">
      <alignment horizontal="center" vertical="center" wrapText="1" readingOrder="1"/>
    </xf>
    <xf numFmtId="0" fontId="33" fillId="15" borderId="71" xfId="0" applyFont="1" applyFill="1" applyBorder="1" applyAlignment="1">
      <alignment horizontal="center" vertical="center" wrapText="1" readingOrder="1"/>
    </xf>
    <xf numFmtId="0" fontId="33" fillId="15" borderId="62" xfId="0" applyFont="1" applyFill="1" applyBorder="1" applyAlignment="1">
      <alignment horizontal="center" vertical="center" wrapText="1" readingOrder="1"/>
    </xf>
    <xf numFmtId="0" fontId="33" fillId="15" borderId="44" xfId="0" applyFont="1" applyFill="1" applyBorder="1" applyAlignment="1">
      <alignment horizontal="center" vertical="center" wrapText="1" readingOrder="1"/>
    </xf>
    <xf numFmtId="0" fontId="33" fillId="15" borderId="38" xfId="0" applyFont="1" applyFill="1" applyBorder="1" applyAlignment="1">
      <alignment horizontal="center" vertical="center" wrapText="1" readingOrder="1"/>
    </xf>
    <xf numFmtId="0" fontId="33" fillId="15" borderId="58" xfId="0" applyFont="1" applyFill="1" applyBorder="1" applyAlignment="1">
      <alignment horizontal="center" vertical="center" wrapText="1" readingOrder="1"/>
    </xf>
    <xf numFmtId="0" fontId="33" fillId="15" borderId="59" xfId="0" applyFont="1" applyFill="1" applyBorder="1" applyAlignment="1">
      <alignment horizontal="center" vertical="center" wrapText="1" readingOrder="1"/>
    </xf>
    <xf numFmtId="0" fontId="15" fillId="15" borderId="18" xfId="0" applyFont="1" applyFill="1" applyBorder="1" applyAlignment="1">
      <alignment horizontal="justify" vertical="center" wrapText="1"/>
    </xf>
    <xf numFmtId="0" fontId="12" fillId="0" borderId="0" xfId="0" applyFont="1" applyAlignment="1">
      <alignment horizontal="center" vertical="center" textRotation="90" wrapText="1"/>
    </xf>
    <xf numFmtId="0" fontId="0" fillId="0" borderId="0" xfId="0"/>
    <xf numFmtId="0" fontId="12" fillId="2" borderId="16" xfId="0" applyFont="1" applyFill="1" applyBorder="1" applyAlignment="1">
      <alignment horizontal="center"/>
    </xf>
    <xf numFmtId="0" fontId="36" fillId="0" borderId="17" xfId="0" applyFont="1" applyBorder="1"/>
    <xf numFmtId="0" fontId="36" fillId="0" borderId="18" xfId="0" applyFont="1" applyBorder="1"/>
    <xf numFmtId="0" fontId="12" fillId="2" borderId="3" xfId="0" applyFont="1" applyFill="1" applyBorder="1" applyAlignment="1">
      <alignment horizontal="center" vertical="center"/>
    </xf>
    <xf numFmtId="0" fontId="8" fillId="0" borderId="7" xfId="0" applyFont="1" applyBorder="1"/>
    <xf numFmtId="0" fontId="8" fillId="0" borderId="8" xfId="0" applyFont="1" applyBorder="1"/>
    <xf numFmtId="0" fontId="10" fillId="0" borderId="9" xfId="0" applyFont="1" applyBorder="1" applyAlignment="1">
      <alignment horizontal="center" vertical="center"/>
    </xf>
    <xf numFmtId="0" fontId="8" fillId="0" borderId="9" xfId="0" applyFont="1" applyBorder="1"/>
    <xf numFmtId="0" fontId="12" fillId="0" borderId="9" xfId="0" applyFont="1" applyBorder="1" applyAlignment="1">
      <alignment horizontal="center" vertical="center"/>
    </xf>
    <xf numFmtId="0" fontId="36" fillId="0" borderId="9" xfId="0" applyFont="1" applyBorder="1"/>
    <xf numFmtId="0" fontId="11" fillId="36" borderId="3" xfId="0" applyFont="1" applyFill="1" applyBorder="1" applyAlignment="1">
      <alignment horizontal="center" vertical="center"/>
    </xf>
    <xf numFmtId="0" fontId="8" fillId="36" borderId="7" xfId="0" applyFont="1" applyFill="1" applyBorder="1"/>
    <xf numFmtId="0" fontId="8" fillId="36" borderId="8" xfId="0" applyFont="1" applyFill="1" applyBorder="1"/>
    <xf numFmtId="0" fontId="14" fillId="0" borderId="43" xfId="213" applyFont="1" applyBorder="1" applyAlignment="1">
      <alignment horizontal="left" vertical="center"/>
    </xf>
    <xf numFmtId="0" fontId="81" fillId="2" borderId="18" xfId="402" applyFont="1" applyFill="1" applyAlignment="1">
      <alignment horizontal="center" vertical="center" wrapText="1"/>
    </xf>
    <xf numFmtId="0" fontId="68" fillId="0" borderId="18" xfId="402" applyFont="1"/>
    <xf numFmtId="0" fontId="13" fillId="24" borderId="38" xfId="402" applyFont="1" applyFill="1" applyBorder="1" applyAlignment="1">
      <alignment horizontal="center" vertical="center" wrapText="1"/>
    </xf>
    <xf numFmtId="0" fontId="13" fillId="57" borderId="95" xfId="402" applyFont="1" applyFill="1" applyBorder="1" applyAlignment="1">
      <alignment horizontal="center" vertical="center" wrapText="1"/>
    </xf>
    <xf numFmtId="0" fontId="68" fillId="0" borderId="98" xfId="402" applyFont="1" applyBorder="1"/>
    <xf numFmtId="0" fontId="13" fillId="60" borderId="96" xfId="402" applyFont="1" applyFill="1" applyBorder="1" applyAlignment="1">
      <alignment horizontal="center" vertical="center" wrapText="1"/>
    </xf>
    <xf numFmtId="0" fontId="68" fillId="27" borderId="89" xfId="402" applyFont="1" applyFill="1" applyBorder="1"/>
    <xf numFmtId="0" fontId="13" fillId="56" borderId="96" xfId="402" applyFont="1" applyFill="1" applyBorder="1" applyAlignment="1">
      <alignment horizontal="center" vertical="center" wrapText="1"/>
    </xf>
    <xf numFmtId="0" fontId="68" fillId="0" borderId="97" xfId="402" applyFont="1" applyBorder="1"/>
    <xf numFmtId="0" fontId="13" fillId="57" borderId="108" xfId="402" applyFont="1" applyFill="1" applyBorder="1" applyAlignment="1">
      <alignment horizontal="center" vertical="center" wrapText="1"/>
    </xf>
    <xf numFmtId="0" fontId="13" fillId="60" borderId="92" xfId="402" applyFont="1" applyFill="1" applyBorder="1" applyAlignment="1">
      <alignment horizontal="center" vertical="center" wrapText="1"/>
    </xf>
    <xf numFmtId="0" fontId="68" fillId="27" borderId="32" xfId="402" applyFont="1" applyFill="1" applyBorder="1"/>
    <xf numFmtId="0" fontId="13" fillId="56" borderId="92" xfId="402" applyFont="1" applyFill="1" applyBorder="1" applyAlignment="1">
      <alignment horizontal="center" vertical="center" wrapText="1"/>
    </xf>
    <xf numFmtId="0" fontId="68" fillId="0" borderId="109" xfId="402" applyFont="1" applyBorder="1"/>
    <xf numFmtId="0" fontId="68" fillId="0" borderId="89" xfId="402" applyFont="1" applyBorder="1"/>
    <xf numFmtId="0" fontId="13" fillId="0" borderId="4" xfId="402" applyFont="1" applyBorder="1" applyAlignment="1">
      <alignment horizontal="center" vertical="center" wrapText="1"/>
    </xf>
    <xf numFmtId="0" fontId="13" fillId="0" borderId="26" xfId="402" applyFont="1" applyBorder="1" applyAlignment="1">
      <alignment horizontal="center" vertical="center" wrapText="1"/>
    </xf>
    <xf numFmtId="0" fontId="68" fillId="0" borderId="26" xfId="402" applyFont="1" applyBorder="1"/>
    <xf numFmtId="0" fontId="68" fillId="0" borderId="14" xfId="402" applyFont="1" applyBorder="1"/>
    <xf numFmtId="0" fontId="68" fillId="0" borderId="98" xfId="402" applyFont="1" applyBorder="1" applyAlignment="1">
      <alignment wrapText="1"/>
    </xf>
  </cellXfs>
  <cellStyles count="1497">
    <cellStyle name="Hipervínculo" xfId="398" builtinId="8"/>
    <cellStyle name="Moneda 2" xfId="304" xr:uid="{00000000-0005-0000-0000-000000000000}"/>
    <cellStyle name="Moneda 2 2" xfId="673" xr:uid="{00000000-0005-0000-0000-000000000000}"/>
    <cellStyle name="Moneda 2 2 2" xfId="1403" xr:uid="{00000000-0005-0000-0000-000000000000}"/>
    <cellStyle name="Moneda 2 3" xfId="1039"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12" xfId="401" xr:uid="{AFBF188B-C0CB-2B46-B9EB-5CA6E6A1B4EE}"/>
    <cellStyle name="Normal 12 2" xfId="767" xr:uid="{AFBF188B-C0CB-2B46-B9EB-5CA6E6A1B4EE}"/>
    <cellStyle name="Normal 13" xfId="402" xr:uid="{537A6A8E-4635-F542-97EA-4E65A55066BF}"/>
    <cellStyle name="Normal 14" xfId="768" xr:uid="{0E9A50F5-FD84-E84E-8F79-2FF88C175859}"/>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0 2 2" xfId="674" xr:uid="{00000000-0005-0000-0000-00000A000000}"/>
    <cellStyle name="Normal 2 2 10 2 2 2" xfId="1404" xr:uid="{00000000-0005-0000-0000-00000A000000}"/>
    <cellStyle name="Normal 2 2 10 2 3" xfId="1040" xr:uid="{00000000-0005-0000-0000-00000A000000}"/>
    <cellStyle name="Normal 2 2 10 3" xfId="493" xr:uid="{00000000-0005-0000-0000-000009000000}"/>
    <cellStyle name="Normal 2 2 10 3 2" xfId="1223" xr:uid="{00000000-0005-0000-0000-000009000000}"/>
    <cellStyle name="Normal 2 2 10 4" xfId="859" xr:uid="{00000000-0005-0000-0000-000009000000}"/>
    <cellStyle name="Normal 2 2 11" xfId="214" xr:uid="{00000000-0005-0000-0000-00000B000000}"/>
    <cellStyle name="Normal 2 2 11 2" xfId="583" xr:uid="{00000000-0005-0000-0000-00000B000000}"/>
    <cellStyle name="Normal 2 2 11 2 2" xfId="1313" xr:uid="{00000000-0005-0000-0000-00000B000000}"/>
    <cellStyle name="Normal 2 2 11 3" xfId="949" xr:uid="{00000000-0005-0000-0000-00000B000000}"/>
    <cellStyle name="Normal 2 2 12" xfId="403" xr:uid="{00000000-0005-0000-0000-000008000000}"/>
    <cellStyle name="Normal 2 2 12 2" xfId="1133" xr:uid="{00000000-0005-0000-0000-000008000000}"/>
    <cellStyle name="Normal 2 2 13" xfId="769" xr:uid="{00000000-0005-0000-0000-000008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2 2 2" xfId="676" xr:uid="{00000000-0005-0000-0000-00000F000000}"/>
    <cellStyle name="Normal 2 2 2 2 2 2 2 2" xfId="1406" xr:uid="{00000000-0005-0000-0000-00000F000000}"/>
    <cellStyle name="Normal 2 2 2 2 2 2 3" xfId="1042" xr:uid="{00000000-0005-0000-0000-00000F000000}"/>
    <cellStyle name="Normal 2 2 2 2 2 3" xfId="495" xr:uid="{00000000-0005-0000-0000-00000E000000}"/>
    <cellStyle name="Normal 2 2 2 2 2 3 2" xfId="1225" xr:uid="{00000000-0005-0000-0000-00000E000000}"/>
    <cellStyle name="Normal 2 2 2 2 2 4" xfId="861" xr:uid="{00000000-0005-0000-0000-00000E000000}"/>
    <cellStyle name="Normal 2 2 2 2 3" xfId="216" xr:uid="{00000000-0005-0000-0000-000010000000}"/>
    <cellStyle name="Normal 2 2 2 2 3 2" xfId="585" xr:uid="{00000000-0005-0000-0000-000010000000}"/>
    <cellStyle name="Normal 2 2 2 2 3 2 2" xfId="1315" xr:uid="{00000000-0005-0000-0000-000010000000}"/>
    <cellStyle name="Normal 2 2 2 2 3 3" xfId="951" xr:uid="{00000000-0005-0000-0000-000010000000}"/>
    <cellStyle name="Normal 2 2 2 2 4" xfId="405" xr:uid="{00000000-0005-0000-0000-00000D000000}"/>
    <cellStyle name="Normal 2 2 2 2 4 2" xfId="1135" xr:uid="{00000000-0005-0000-0000-00000D000000}"/>
    <cellStyle name="Normal 2 2 2 2 5" xfId="771" xr:uid="{00000000-0005-0000-0000-00000D000000}"/>
    <cellStyle name="Normal 2 2 2 3" xfId="8" xr:uid="{00000000-0005-0000-0000-000011000000}"/>
    <cellStyle name="Normal 2 2 2 3 2" xfId="113" xr:uid="{00000000-0005-0000-0000-000012000000}"/>
    <cellStyle name="Normal 2 2 2 3 2 2" xfId="308" xr:uid="{00000000-0005-0000-0000-000013000000}"/>
    <cellStyle name="Normal 2 2 2 3 2 2 2" xfId="677" xr:uid="{00000000-0005-0000-0000-000013000000}"/>
    <cellStyle name="Normal 2 2 2 3 2 2 2 2" xfId="1407" xr:uid="{00000000-0005-0000-0000-000013000000}"/>
    <cellStyle name="Normal 2 2 2 3 2 2 3" xfId="1043" xr:uid="{00000000-0005-0000-0000-000013000000}"/>
    <cellStyle name="Normal 2 2 2 3 2 3" xfId="496" xr:uid="{00000000-0005-0000-0000-000012000000}"/>
    <cellStyle name="Normal 2 2 2 3 2 3 2" xfId="1226" xr:uid="{00000000-0005-0000-0000-000012000000}"/>
    <cellStyle name="Normal 2 2 2 3 2 4" xfId="862" xr:uid="{00000000-0005-0000-0000-000012000000}"/>
    <cellStyle name="Normal 2 2 2 3 3" xfId="217" xr:uid="{00000000-0005-0000-0000-000014000000}"/>
    <cellStyle name="Normal 2 2 2 3 3 2" xfId="586" xr:uid="{00000000-0005-0000-0000-000014000000}"/>
    <cellStyle name="Normal 2 2 2 3 3 2 2" xfId="1316" xr:uid="{00000000-0005-0000-0000-000014000000}"/>
    <cellStyle name="Normal 2 2 2 3 3 3" xfId="952" xr:uid="{00000000-0005-0000-0000-000014000000}"/>
    <cellStyle name="Normal 2 2 2 3 4" xfId="406" xr:uid="{00000000-0005-0000-0000-000011000000}"/>
    <cellStyle name="Normal 2 2 2 3 4 2" xfId="1136" xr:uid="{00000000-0005-0000-0000-000011000000}"/>
    <cellStyle name="Normal 2 2 2 3 5" xfId="772" xr:uid="{00000000-0005-0000-0000-000011000000}"/>
    <cellStyle name="Normal 2 2 2 4" xfId="111" xr:uid="{00000000-0005-0000-0000-000015000000}"/>
    <cellStyle name="Normal 2 2 2 4 2" xfId="306" xr:uid="{00000000-0005-0000-0000-000016000000}"/>
    <cellStyle name="Normal 2 2 2 4 2 2" xfId="675" xr:uid="{00000000-0005-0000-0000-000016000000}"/>
    <cellStyle name="Normal 2 2 2 4 2 2 2" xfId="1405" xr:uid="{00000000-0005-0000-0000-000016000000}"/>
    <cellStyle name="Normal 2 2 2 4 2 3" xfId="1041" xr:uid="{00000000-0005-0000-0000-000016000000}"/>
    <cellStyle name="Normal 2 2 2 4 3" xfId="494" xr:uid="{00000000-0005-0000-0000-000015000000}"/>
    <cellStyle name="Normal 2 2 2 4 3 2" xfId="1224" xr:uid="{00000000-0005-0000-0000-000015000000}"/>
    <cellStyle name="Normal 2 2 2 4 4" xfId="860" xr:uid="{00000000-0005-0000-0000-000015000000}"/>
    <cellStyle name="Normal 2 2 2 5" xfId="215" xr:uid="{00000000-0005-0000-0000-000017000000}"/>
    <cellStyle name="Normal 2 2 2 5 2" xfId="584" xr:uid="{00000000-0005-0000-0000-000017000000}"/>
    <cellStyle name="Normal 2 2 2 5 2 2" xfId="1314" xr:uid="{00000000-0005-0000-0000-000017000000}"/>
    <cellStyle name="Normal 2 2 2 5 3" xfId="950" xr:uid="{00000000-0005-0000-0000-000017000000}"/>
    <cellStyle name="Normal 2 2 2 6" xfId="404" xr:uid="{00000000-0005-0000-0000-00000C000000}"/>
    <cellStyle name="Normal 2 2 2 6 2" xfId="1134" xr:uid="{00000000-0005-0000-0000-00000C000000}"/>
    <cellStyle name="Normal 2 2 2 7" xfId="770" xr:uid="{00000000-0005-0000-0000-00000C000000}"/>
    <cellStyle name="Normal 2 2 3" xfId="9" xr:uid="{00000000-0005-0000-0000-000018000000}"/>
    <cellStyle name="Normal 2 2 3 2" xfId="114" xr:uid="{00000000-0005-0000-0000-000019000000}"/>
    <cellStyle name="Normal 2 2 3 2 2" xfId="309" xr:uid="{00000000-0005-0000-0000-00001A000000}"/>
    <cellStyle name="Normal 2 2 3 2 2 2" xfId="678" xr:uid="{00000000-0005-0000-0000-00001A000000}"/>
    <cellStyle name="Normal 2 2 3 2 2 2 2" xfId="1408" xr:uid="{00000000-0005-0000-0000-00001A000000}"/>
    <cellStyle name="Normal 2 2 3 2 2 3" xfId="1044" xr:uid="{00000000-0005-0000-0000-00001A000000}"/>
    <cellStyle name="Normal 2 2 3 2 3" xfId="497" xr:uid="{00000000-0005-0000-0000-000019000000}"/>
    <cellStyle name="Normal 2 2 3 2 3 2" xfId="1227" xr:uid="{00000000-0005-0000-0000-000019000000}"/>
    <cellStyle name="Normal 2 2 3 2 4" xfId="863" xr:uid="{00000000-0005-0000-0000-000019000000}"/>
    <cellStyle name="Normal 2 2 3 3" xfId="218" xr:uid="{00000000-0005-0000-0000-00001B000000}"/>
    <cellStyle name="Normal 2 2 3 3 2" xfId="587" xr:uid="{00000000-0005-0000-0000-00001B000000}"/>
    <cellStyle name="Normal 2 2 3 3 2 2" xfId="1317" xr:uid="{00000000-0005-0000-0000-00001B000000}"/>
    <cellStyle name="Normal 2 2 3 3 3" xfId="953" xr:uid="{00000000-0005-0000-0000-00001B000000}"/>
    <cellStyle name="Normal 2 2 3 4" xfId="407" xr:uid="{00000000-0005-0000-0000-000018000000}"/>
    <cellStyle name="Normal 2 2 3 4 2" xfId="1137" xr:uid="{00000000-0005-0000-0000-000018000000}"/>
    <cellStyle name="Normal 2 2 3 5" xfId="773" xr:uid="{00000000-0005-0000-0000-000018000000}"/>
    <cellStyle name="Normal 2 2 4" xfId="10" xr:uid="{00000000-0005-0000-0000-00001C000000}"/>
    <cellStyle name="Normal 2 2 4 2" xfId="115" xr:uid="{00000000-0005-0000-0000-00001D000000}"/>
    <cellStyle name="Normal 2 2 4 2 2" xfId="310" xr:uid="{00000000-0005-0000-0000-00001E000000}"/>
    <cellStyle name="Normal 2 2 4 2 2 2" xfId="679" xr:uid="{00000000-0005-0000-0000-00001E000000}"/>
    <cellStyle name="Normal 2 2 4 2 2 2 2" xfId="1409" xr:uid="{00000000-0005-0000-0000-00001E000000}"/>
    <cellStyle name="Normal 2 2 4 2 2 3" xfId="1045" xr:uid="{00000000-0005-0000-0000-00001E000000}"/>
    <cellStyle name="Normal 2 2 4 2 3" xfId="498" xr:uid="{00000000-0005-0000-0000-00001D000000}"/>
    <cellStyle name="Normal 2 2 4 2 3 2" xfId="1228" xr:uid="{00000000-0005-0000-0000-00001D000000}"/>
    <cellStyle name="Normal 2 2 4 2 4" xfId="864" xr:uid="{00000000-0005-0000-0000-00001D000000}"/>
    <cellStyle name="Normal 2 2 4 3" xfId="219" xr:uid="{00000000-0005-0000-0000-00001F000000}"/>
    <cellStyle name="Normal 2 2 4 3 2" xfId="588" xr:uid="{00000000-0005-0000-0000-00001F000000}"/>
    <cellStyle name="Normal 2 2 4 3 2 2" xfId="1318" xr:uid="{00000000-0005-0000-0000-00001F000000}"/>
    <cellStyle name="Normal 2 2 4 3 3" xfId="954" xr:uid="{00000000-0005-0000-0000-00001F000000}"/>
    <cellStyle name="Normal 2 2 4 4" xfId="408" xr:uid="{00000000-0005-0000-0000-00001C000000}"/>
    <cellStyle name="Normal 2 2 4 4 2" xfId="1138" xr:uid="{00000000-0005-0000-0000-00001C000000}"/>
    <cellStyle name="Normal 2 2 4 5" xfId="774" xr:uid="{00000000-0005-0000-0000-00001C000000}"/>
    <cellStyle name="Normal 2 2 5" xfId="11" xr:uid="{00000000-0005-0000-0000-000020000000}"/>
    <cellStyle name="Normal 2 2 5 2" xfId="116" xr:uid="{00000000-0005-0000-0000-000021000000}"/>
    <cellStyle name="Normal 2 2 5 2 2" xfId="311" xr:uid="{00000000-0005-0000-0000-000022000000}"/>
    <cellStyle name="Normal 2 2 5 2 2 2" xfId="680" xr:uid="{00000000-0005-0000-0000-000022000000}"/>
    <cellStyle name="Normal 2 2 5 2 2 2 2" xfId="1410" xr:uid="{00000000-0005-0000-0000-000022000000}"/>
    <cellStyle name="Normal 2 2 5 2 2 3" xfId="1046" xr:uid="{00000000-0005-0000-0000-000022000000}"/>
    <cellStyle name="Normal 2 2 5 2 3" xfId="499" xr:uid="{00000000-0005-0000-0000-000021000000}"/>
    <cellStyle name="Normal 2 2 5 2 3 2" xfId="1229" xr:uid="{00000000-0005-0000-0000-000021000000}"/>
    <cellStyle name="Normal 2 2 5 2 4" xfId="865" xr:uid="{00000000-0005-0000-0000-000021000000}"/>
    <cellStyle name="Normal 2 2 5 3" xfId="220" xr:uid="{00000000-0005-0000-0000-000023000000}"/>
    <cellStyle name="Normal 2 2 5 3 2" xfId="589" xr:uid="{00000000-0005-0000-0000-000023000000}"/>
    <cellStyle name="Normal 2 2 5 3 2 2" xfId="1319" xr:uid="{00000000-0005-0000-0000-000023000000}"/>
    <cellStyle name="Normal 2 2 5 3 3" xfId="955" xr:uid="{00000000-0005-0000-0000-000023000000}"/>
    <cellStyle name="Normal 2 2 5 4" xfId="409" xr:uid="{00000000-0005-0000-0000-000020000000}"/>
    <cellStyle name="Normal 2 2 5 4 2" xfId="1139" xr:uid="{00000000-0005-0000-0000-000020000000}"/>
    <cellStyle name="Normal 2 2 5 5" xfId="775" xr:uid="{00000000-0005-0000-0000-000020000000}"/>
    <cellStyle name="Normal 2 2 6" xfId="12" xr:uid="{00000000-0005-0000-0000-000024000000}"/>
    <cellStyle name="Normal 2 2 6 2" xfId="117" xr:uid="{00000000-0005-0000-0000-000025000000}"/>
    <cellStyle name="Normal 2 2 6 2 2" xfId="312" xr:uid="{00000000-0005-0000-0000-000026000000}"/>
    <cellStyle name="Normal 2 2 6 2 2 2" xfId="681" xr:uid="{00000000-0005-0000-0000-000026000000}"/>
    <cellStyle name="Normal 2 2 6 2 2 2 2" xfId="1411" xr:uid="{00000000-0005-0000-0000-000026000000}"/>
    <cellStyle name="Normal 2 2 6 2 2 3" xfId="1047" xr:uid="{00000000-0005-0000-0000-000026000000}"/>
    <cellStyle name="Normal 2 2 6 2 3" xfId="500" xr:uid="{00000000-0005-0000-0000-000025000000}"/>
    <cellStyle name="Normal 2 2 6 2 3 2" xfId="1230" xr:uid="{00000000-0005-0000-0000-000025000000}"/>
    <cellStyle name="Normal 2 2 6 2 4" xfId="866" xr:uid="{00000000-0005-0000-0000-000025000000}"/>
    <cellStyle name="Normal 2 2 6 3" xfId="221" xr:uid="{00000000-0005-0000-0000-000027000000}"/>
    <cellStyle name="Normal 2 2 6 3 2" xfId="590" xr:uid="{00000000-0005-0000-0000-000027000000}"/>
    <cellStyle name="Normal 2 2 6 3 2 2" xfId="1320" xr:uid="{00000000-0005-0000-0000-000027000000}"/>
    <cellStyle name="Normal 2 2 6 3 3" xfId="956" xr:uid="{00000000-0005-0000-0000-000027000000}"/>
    <cellStyle name="Normal 2 2 6 4" xfId="410" xr:uid="{00000000-0005-0000-0000-000024000000}"/>
    <cellStyle name="Normal 2 2 6 4 2" xfId="1140" xr:uid="{00000000-0005-0000-0000-000024000000}"/>
    <cellStyle name="Normal 2 2 6 5" xfId="776" xr:uid="{00000000-0005-0000-0000-000024000000}"/>
    <cellStyle name="Normal 2 2 7" xfId="13" xr:uid="{00000000-0005-0000-0000-000028000000}"/>
    <cellStyle name="Normal 2 2 7 2" xfId="118" xr:uid="{00000000-0005-0000-0000-000029000000}"/>
    <cellStyle name="Normal 2 2 7 2 2" xfId="313" xr:uid="{00000000-0005-0000-0000-00002A000000}"/>
    <cellStyle name="Normal 2 2 7 2 2 2" xfId="682" xr:uid="{00000000-0005-0000-0000-00002A000000}"/>
    <cellStyle name="Normal 2 2 7 2 2 2 2" xfId="1412" xr:uid="{00000000-0005-0000-0000-00002A000000}"/>
    <cellStyle name="Normal 2 2 7 2 2 3" xfId="1048" xr:uid="{00000000-0005-0000-0000-00002A000000}"/>
    <cellStyle name="Normal 2 2 7 2 3" xfId="501" xr:uid="{00000000-0005-0000-0000-000029000000}"/>
    <cellStyle name="Normal 2 2 7 2 3 2" xfId="1231" xr:uid="{00000000-0005-0000-0000-000029000000}"/>
    <cellStyle name="Normal 2 2 7 2 4" xfId="867" xr:uid="{00000000-0005-0000-0000-000029000000}"/>
    <cellStyle name="Normal 2 2 7 3" xfId="222" xr:uid="{00000000-0005-0000-0000-00002B000000}"/>
    <cellStyle name="Normal 2 2 7 3 2" xfId="591" xr:uid="{00000000-0005-0000-0000-00002B000000}"/>
    <cellStyle name="Normal 2 2 7 3 2 2" xfId="1321" xr:uid="{00000000-0005-0000-0000-00002B000000}"/>
    <cellStyle name="Normal 2 2 7 3 3" xfId="957" xr:uid="{00000000-0005-0000-0000-00002B000000}"/>
    <cellStyle name="Normal 2 2 7 4" xfId="411" xr:uid="{00000000-0005-0000-0000-000028000000}"/>
    <cellStyle name="Normal 2 2 7 4 2" xfId="1141" xr:uid="{00000000-0005-0000-0000-000028000000}"/>
    <cellStyle name="Normal 2 2 7 5" xfId="777" xr:uid="{00000000-0005-0000-0000-000028000000}"/>
    <cellStyle name="Normal 2 2 8" xfId="14" xr:uid="{00000000-0005-0000-0000-00002C000000}"/>
    <cellStyle name="Normal 2 2 8 2" xfId="119" xr:uid="{00000000-0005-0000-0000-00002D000000}"/>
    <cellStyle name="Normal 2 2 8 2 2" xfId="314" xr:uid="{00000000-0005-0000-0000-00002E000000}"/>
    <cellStyle name="Normal 2 2 8 2 2 2" xfId="683" xr:uid="{00000000-0005-0000-0000-00002E000000}"/>
    <cellStyle name="Normal 2 2 8 2 2 2 2" xfId="1413" xr:uid="{00000000-0005-0000-0000-00002E000000}"/>
    <cellStyle name="Normal 2 2 8 2 2 3" xfId="1049" xr:uid="{00000000-0005-0000-0000-00002E000000}"/>
    <cellStyle name="Normal 2 2 8 2 3" xfId="502" xr:uid="{00000000-0005-0000-0000-00002D000000}"/>
    <cellStyle name="Normal 2 2 8 2 3 2" xfId="1232" xr:uid="{00000000-0005-0000-0000-00002D000000}"/>
    <cellStyle name="Normal 2 2 8 2 4" xfId="868" xr:uid="{00000000-0005-0000-0000-00002D000000}"/>
    <cellStyle name="Normal 2 2 8 3" xfId="223" xr:uid="{00000000-0005-0000-0000-00002F000000}"/>
    <cellStyle name="Normal 2 2 8 3 2" xfId="592" xr:uid="{00000000-0005-0000-0000-00002F000000}"/>
    <cellStyle name="Normal 2 2 8 3 2 2" xfId="1322" xr:uid="{00000000-0005-0000-0000-00002F000000}"/>
    <cellStyle name="Normal 2 2 8 3 3" xfId="958" xr:uid="{00000000-0005-0000-0000-00002F000000}"/>
    <cellStyle name="Normal 2 2 8 4" xfId="412" xr:uid="{00000000-0005-0000-0000-00002C000000}"/>
    <cellStyle name="Normal 2 2 8 4 2" xfId="1142" xr:uid="{00000000-0005-0000-0000-00002C000000}"/>
    <cellStyle name="Normal 2 2 8 5" xfId="778" xr:uid="{00000000-0005-0000-0000-00002C000000}"/>
    <cellStyle name="Normal 2 2 9" xfId="15" xr:uid="{00000000-0005-0000-0000-000030000000}"/>
    <cellStyle name="Normal 2 2 9 2" xfId="120" xr:uid="{00000000-0005-0000-0000-000031000000}"/>
    <cellStyle name="Normal 2 2 9 2 2" xfId="315" xr:uid="{00000000-0005-0000-0000-000032000000}"/>
    <cellStyle name="Normal 2 2 9 2 2 2" xfId="684" xr:uid="{00000000-0005-0000-0000-000032000000}"/>
    <cellStyle name="Normal 2 2 9 2 2 2 2" xfId="1414" xr:uid="{00000000-0005-0000-0000-000032000000}"/>
    <cellStyle name="Normal 2 2 9 2 2 3" xfId="1050" xr:uid="{00000000-0005-0000-0000-000032000000}"/>
    <cellStyle name="Normal 2 2 9 2 3" xfId="503" xr:uid="{00000000-0005-0000-0000-000031000000}"/>
    <cellStyle name="Normal 2 2 9 2 3 2" xfId="1233" xr:uid="{00000000-0005-0000-0000-000031000000}"/>
    <cellStyle name="Normal 2 2 9 2 4" xfId="869" xr:uid="{00000000-0005-0000-0000-000031000000}"/>
    <cellStyle name="Normal 2 2 9 3" xfId="224" xr:uid="{00000000-0005-0000-0000-000033000000}"/>
    <cellStyle name="Normal 2 2 9 3 2" xfId="593" xr:uid="{00000000-0005-0000-0000-000033000000}"/>
    <cellStyle name="Normal 2 2 9 3 2 2" xfId="1323" xr:uid="{00000000-0005-0000-0000-000033000000}"/>
    <cellStyle name="Normal 2 2 9 3 3" xfId="959" xr:uid="{00000000-0005-0000-0000-000033000000}"/>
    <cellStyle name="Normal 2 2 9 4" xfId="413" xr:uid="{00000000-0005-0000-0000-000030000000}"/>
    <cellStyle name="Normal 2 2 9 4 2" xfId="1143" xr:uid="{00000000-0005-0000-0000-000030000000}"/>
    <cellStyle name="Normal 2 2 9 5" xfId="779" xr:uid="{00000000-0005-0000-0000-000030000000}"/>
    <cellStyle name="Normal 2 3" xfId="16" xr:uid="{00000000-0005-0000-0000-000034000000}"/>
    <cellStyle name="Normal 2 3 10" xfId="121" xr:uid="{00000000-0005-0000-0000-000035000000}"/>
    <cellStyle name="Normal 2 3 10 2" xfId="316" xr:uid="{00000000-0005-0000-0000-000036000000}"/>
    <cellStyle name="Normal 2 3 10 2 2" xfId="685" xr:uid="{00000000-0005-0000-0000-000036000000}"/>
    <cellStyle name="Normal 2 3 10 2 2 2" xfId="1415" xr:uid="{00000000-0005-0000-0000-000036000000}"/>
    <cellStyle name="Normal 2 3 10 2 3" xfId="1051" xr:uid="{00000000-0005-0000-0000-000036000000}"/>
    <cellStyle name="Normal 2 3 10 3" xfId="504" xr:uid="{00000000-0005-0000-0000-000035000000}"/>
    <cellStyle name="Normal 2 3 10 3 2" xfId="1234" xr:uid="{00000000-0005-0000-0000-000035000000}"/>
    <cellStyle name="Normal 2 3 10 4" xfId="870" xr:uid="{00000000-0005-0000-0000-000035000000}"/>
    <cellStyle name="Normal 2 3 11" xfId="225" xr:uid="{00000000-0005-0000-0000-000037000000}"/>
    <cellStyle name="Normal 2 3 11 2" xfId="594" xr:uid="{00000000-0005-0000-0000-000037000000}"/>
    <cellStyle name="Normal 2 3 11 2 2" xfId="1324" xr:uid="{00000000-0005-0000-0000-000037000000}"/>
    <cellStyle name="Normal 2 3 11 3" xfId="960" xr:uid="{00000000-0005-0000-0000-000037000000}"/>
    <cellStyle name="Normal 2 3 12" xfId="414" xr:uid="{00000000-0005-0000-0000-000034000000}"/>
    <cellStyle name="Normal 2 3 12 2" xfId="1144" xr:uid="{00000000-0005-0000-0000-000034000000}"/>
    <cellStyle name="Normal 2 3 13" xfId="780" xr:uid="{00000000-0005-0000-0000-000034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2 2 2" xfId="687" xr:uid="{00000000-0005-0000-0000-00003B000000}"/>
    <cellStyle name="Normal 2 3 2 2 2 2 2 2" xfId="1417" xr:uid="{00000000-0005-0000-0000-00003B000000}"/>
    <cellStyle name="Normal 2 3 2 2 2 2 3" xfId="1053" xr:uid="{00000000-0005-0000-0000-00003B000000}"/>
    <cellStyle name="Normal 2 3 2 2 2 3" xfId="506" xr:uid="{00000000-0005-0000-0000-00003A000000}"/>
    <cellStyle name="Normal 2 3 2 2 2 3 2" xfId="1236" xr:uid="{00000000-0005-0000-0000-00003A000000}"/>
    <cellStyle name="Normal 2 3 2 2 2 4" xfId="872" xr:uid="{00000000-0005-0000-0000-00003A000000}"/>
    <cellStyle name="Normal 2 3 2 2 3" xfId="227" xr:uid="{00000000-0005-0000-0000-00003C000000}"/>
    <cellStyle name="Normal 2 3 2 2 3 2" xfId="596" xr:uid="{00000000-0005-0000-0000-00003C000000}"/>
    <cellStyle name="Normal 2 3 2 2 3 2 2" xfId="1326" xr:uid="{00000000-0005-0000-0000-00003C000000}"/>
    <cellStyle name="Normal 2 3 2 2 3 3" xfId="962" xr:uid="{00000000-0005-0000-0000-00003C000000}"/>
    <cellStyle name="Normal 2 3 2 2 4" xfId="416" xr:uid="{00000000-0005-0000-0000-000039000000}"/>
    <cellStyle name="Normal 2 3 2 2 4 2" xfId="1146" xr:uid="{00000000-0005-0000-0000-000039000000}"/>
    <cellStyle name="Normal 2 3 2 2 5" xfId="782" xr:uid="{00000000-0005-0000-0000-000039000000}"/>
    <cellStyle name="Normal 2 3 2 3" xfId="19" xr:uid="{00000000-0005-0000-0000-00003D000000}"/>
    <cellStyle name="Normal 2 3 2 3 2" xfId="124" xr:uid="{00000000-0005-0000-0000-00003E000000}"/>
    <cellStyle name="Normal 2 3 2 3 2 2" xfId="319" xr:uid="{00000000-0005-0000-0000-00003F000000}"/>
    <cellStyle name="Normal 2 3 2 3 2 2 2" xfId="688" xr:uid="{00000000-0005-0000-0000-00003F000000}"/>
    <cellStyle name="Normal 2 3 2 3 2 2 2 2" xfId="1418" xr:uid="{00000000-0005-0000-0000-00003F000000}"/>
    <cellStyle name="Normal 2 3 2 3 2 2 3" xfId="1054" xr:uid="{00000000-0005-0000-0000-00003F000000}"/>
    <cellStyle name="Normal 2 3 2 3 2 3" xfId="507" xr:uid="{00000000-0005-0000-0000-00003E000000}"/>
    <cellStyle name="Normal 2 3 2 3 2 3 2" xfId="1237" xr:uid="{00000000-0005-0000-0000-00003E000000}"/>
    <cellStyle name="Normal 2 3 2 3 2 4" xfId="873" xr:uid="{00000000-0005-0000-0000-00003E000000}"/>
    <cellStyle name="Normal 2 3 2 3 3" xfId="228" xr:uid="{00000000-0005-0000-0000-000040000000}"/>
    <cellStyle name="Normal 2 3 2 3 3 2" xfId="597" xr:uid="{00000000-0005-0000-0000-000040000000}"/>
    <cellStyle name="Normal 2 3 2 3 3 2 2" xfId="1327" xr:uid="{00000000-0005-0000-0000-000040000000}"/>
    <cellStyle name="Normal 2 3 2 3 3 3" xfId="963" xr:uid="{00000000-0005-0000-0000-000040000000}"/>
    <cellStyle name="Normal 2 3 2 3 4" xfId="417" xr:uid="{00000000-0005-0000-0000-00003D000000}"/>
    <cellStyle name="Normal 2 3 2 3 4 2" xfId="1147" xr:uid="{00000000-0005-0000-0000-00003D000000}"/>
    <cellStyle name="Normal 2 3 2 3 5" xfId="783" xr:uid="{00000000-0005-0000-0000-00003D000000}"/>
    <cellStyle name="Normal 2 3 2 4" xfId="122" xr:uid="{00000000-0005-0000-0000-000041000000}"/>
    <cellStyle name="Normal 2 3 2 4 2" xfId="317" xr:uid="{00000000-0005-0000-0000-000042000000}"/>
    <cellStyle name="Normal 2 3 2 4 2 2" xfId="686" xr:uid="{00000000-0005-0000-0000-000042000000}"/>
    <cellStyle name="Normal 2 3 2 4 2 2 2" xfId="1416" xr:uid="{00000000-0005-0000-0000-000042000000}"/>
    <cellStyle name="Normal 2 3 2 4 2 3" xfId="1052" xr:uid="{00000000-0005-0000-0000-000042000000}"/>
    <cellStyle name="Normal 2 3 2 4 3" xfId="505" xr:uid="{00000000-0005-0000-0000-000041000000}"/>
    <cellStyle name="Normal 2 3 2 4 3 2" xfId="1235" xr:uid="{00000000-0005-0000-0000-000041000000}"/>
    <cellStyle name="Normal 2 3 2 4 4" xfId="871" xr:uid="{00000000-0005-0000-0000-000041000000}"/>
    <cellStyle name="Normal 2 3 2 5" xfId="226" xr:uid="{00000000-0005-0000-0000-000043000000}"/>
    <cellStyle name="Normal 2 3 2 5 2" xfId="595" xr:uid="{00000000-0005-0000-0000-000043000000}"/>
    <cellStyle name="Normal 2 3 2 5 2 2" xfId="1325" xr:uid="{00000000-0005-0000-0000-000043000000}"/>
    <cellStyle name="Normal 2 3 2 5 3" xfId="961" xr:uid="{00000000-0005-0000-0000-000043000000}"/>
    <cellStyle name="Normal 2 3 2 6" xfId="415" xr:uid="{00000000-0005-0000-0000-000038000000}"/>
    <cellStyle name="Normal 2 3 2 6 2" xfId="1145" xr:uid="{00000000-0005-0000-0000-000038000000}"/>
    <cellStyle name="Normal 2 3 2 7" xfId="781" xr:uid="{00000000-0005-0000-0000-000038000000}"/>
    <cellStyle name="Normal 2 3 3" xfId="20" xr:uid="{00000000-0005-0000-0000-000044000000}"/>
    <cellStyle name="Normal 2 3 3 2" xfId="125" xr:uid="{00000000-0005-0000-0000-000045000000}"/>
    <cellStyle name="Normal 2 3 3 2 2" xfId="320" xr:uid="{00000000-0005-0000-0000-000046000000}"/>
    <cellStyle name="Normal 2 3 3 2 2 2" xfId="689" xr:uid="{00000000-0005-0000-0000-000046000000}"/>
    <cellStyle name="Normal 2 3 3 2 2 2 2" xfId="1419" xr:uid="{00000000-0005-0000-0000-000046000000}"/>
    <cellStyle name="Normal 2 3 3 2 2 3" xfId="1055" xr:uid="{00000000-0005-0000-0000-000046000000}"/>
    <cellStyle name="Normal 2 3 3 2 3" xfId="508" xr:uid="{00000000-0005-0000-0000-000045000000}"/>
    <cellStyle name="Normal 2 3 3 2 3 2" xfId="1238" xr:uid="{00000000-0005-0000-0000-000045000000}"/>
    <cellStyle name="Normal 2 3 3 2 4" xfId="874" xr:uid="{00000000-0005-0000-0000-000045000000}"/>
    <cellStyle name="Normal 2 3 3 3" xfId="229" xr:uid="{00000000-0005-0000-0000-000047000000}"/>
    <cellStyle name="Normal 2 3 3 3 2" xfId="598" xr:uid="{00000000-0005-0000-0000-000047000000}"/>
    <cellStyle name="Normal 2 3 3 3 2 2" xfId="1328" xr:uid="{00000000-0005-0000-0000-000047000000}"/>
    <cellStyle name="Normal 2 3 3 3 3" xfId="964" xr:uid="{00000000-0005-0000-0000-000047000000}"/>
    <cellStyle name="Normal 2 3 3 4" xfId="418" xr:uid="{00000000-0005-0000-0000-000044000000}"/>
    <cellStyle name="Normal 2 3 3 4 2" xfId="1148" xr:uid="{00000000-0005-0000-0000-000044000000}"/>
    <cellStyle name="Normal 2 3 3 5" xfId="784" xr:uid="{00000000-0005-0000-0000-000044000000}"/>
    <cellStyle name="Normal 2 3 4" xfId="21" xr:uid="{00000000-0005-0000-0000-000048000000}"/>
    <cellStyle name="Normal 2 3 4 2" xfId="126" xr:uid="{00000000-0005-0000-0000-000049000000}"/>
    <cellStyle name="Normal 2 3 4 2 2" xfId="321" xr:uid="{00000000-0005-0000-0000-00004A000000}"/>
    <cellStyle name="Normal 2 3 4 2 2 2" xfId="690" xr:uid="{00000000-0005-0000-0000-00004A000000}"/>
    <cellStyle name="Normal 2 3 4 2 2 2 2" xfId="1420" xr:uid="{00000000-0005-0000-0000-00004A000000}"/>
    <cellStyle name="Normal 2 3 4 2 2 3" xfId="1056" xr:uid="{00000000-0005-0000-0000-00004A000000}"/>
    <cellStyle name="Normal 2 3 4 2 3" xfId="509" xr:uid="{00000000-0005-0000-0000-000049000000}"/>
    <cellStyle name="Normal 2 3 4 2 3 2" xfId="1239" xr:uid="{00000000-0005-0000-0000-000049000000}"/>
    <cellStyle name="Normal 2 3 4 2 4" xfId="875" xr:uid="{00000000-0005-0000-0000-000049000000}"/>
    <cellStyle name="Normal 2 3 4 3" xfId="230" xr:uid="{00000000-0005-0000-0000-00004B000000}"/>
    <cellStyle name="Normal 2 3 4 3 2" xfId="599" xr:uid="{00000000-0005-0000-0000-00004B000000}"/>
    <cellStyle name="Normal 2 3 4 3 2 2" xfId="1329" xr:uid="{00000000-0005-0000-0000-00004B000000}"/>
    <cellStyle name="Normal 2 3 4 3 3" xfId="965" xr:uid="{00000000-0005-0000-0000-00004B000000}"/>
    <cellStyle name="Normal 2 3 4 4" xfId="419" xr:uid="{00000000-0005-0000-0000-000048000000}"/>
    <cellStyle name="Normal 2 3 4 4 2" xfId="1149" xr:uid="{00000000-0005-0000-0000-000048000000}"/>
    <cellStyle name="Normal 2 3 4 5" xfId="785" xr:uid="{00000000-0005-0000-0000-000048000000}"/>
    <cellStyle name="Normal 2 3 5" xfId="22" xr:uid="{00000000-0005-0000-0000-00004C000000}"/>
    <cellStyle name="Normal 2 3 5 2" xfId="127" xr:uid="{00000000-0005-0000-0000-00004D000000}"/>
    <cellStyle name="Normal 2 3 5 2 2" xfId="322" xr:uid="{00000000-0005-0000-0000-00004E000000}"/>
    <cellStyle name="Normal 2 3 5 2 2 2" xfId="691" xr:uid="{00000000-0005-0000-0000-00004E000000}"/>
    <cellStyle name="Normal 2 3 5 2 2 2 2" xfId="1421" xr:uid="{00000000-0005-0000-0000-00004E000000}"/>
    <cellStyle name="Normal 2 3 5 2 2 3" xfId="1057" xr:uid="{00000000-0005-0000-0000-00004E000000}"/>
    <cellStyle name="Normal 2 3 5 2 3" xfId="510" xr:uid="{00000000-0005-0000-0000-00004D000000}"/>
    <cellStyle name="Normal 2 3 5 2 3 2" xfId="1240" xr:uid="{00000000-0005-0000-0000-00004D000000}"/>
    <cellStyle name="Normal 2 3 5 2 4" xfId="876" xr:uid="{00000000-0005-0000-0000-00004D000000}"/>
    <cellStyle name="Normal 2 3 5 3" xfId="231" xr:uid="{00000000-0005-0000-0000-00004F000000}"/>
    <cellStyle name="Normal 2 3 5 3 2" xfId="600" xr:uid="{00000000-0005-0000-0000-00004F000000}"/>
    <cellStyle name="Normal 2 3 5 3 2 2" xfId="1330" xr:uid="{00000000-0005-0000-0000-00004F000000}"/>
    <cellStyle name="Normal 2 3 5 3 3" xfId="966" xr:uid="{00000000-0005-0000-0000-00004F000000}"/>
    <cellStyle name="Normal 2 3 5 4" xfId="420" xr:uid="{00000000-0005-0000-0000-00004C000000}"/>
    <cellStyle name="Normal 2 3 5 4 2" xfId="1150" xr:uid="{00000000-0005-0000-0000-00004C000000}"/>
    <cellStyle name="Normal 2 3 5 5" xfId="786" xr:uid="{00000000-0005-0000-0000-00004C000000}"/>
    <cellStyle name="Normal 2 3 6" xfId="23" xr:uid="{00000000-0005-0000-0000-000050000000}"/>
    <cellStyle name="Normal 2 3 6 2" xfId="128" xr:uid="{00000000-0005-0000-0000-000051000000}"/>
    <cellStyle name="Normal 2 3 6 2 2" xfId="323" xr:uid="{00000000-0005-0000-0000-000052000000}"/>
    <cellStyle name="Normal 2 3 6 2 2 2" xfId="692" xr:uid="{00000000-0005-0000-0000-000052000000}"/>
    <cellStyle name="Normal 2 3 6 2 2 2 2" xfId="1422" xr:uid="{00000000-0005-0000-0000-000052000000}"/>
    <cellStyle name="Normal 2 3 6 2 2 3" xfId="1058" xr:uid="{00000000-0005-0000-0000-000052000000}"/>
    <cellStyle name="Normal 2 3 6 2 3" xfId="511" xr:uid="{00000000-0005-0000-0000-000051000000}"/>
    <cellStyle name="Normal 2 3 6 2 3 2" xfId="1241" xr:uid="{00000000-0005-0000-0000-000051000000}"/>
    <cellStyle name="Normal 2 3 6 2 4" xfId="877" xr:uid="{00000000-0005-0000-0000-000051000000}"/>
    <cellStyle name="Normal 2 3 6 3" xfId="232" xr:uid="{00000000-0005-0000-0000-000053000000}"/>
    <cellStyle name="Normal 2 3 6 3 2" xfId="601" xr:uid="{00000000-0005-0000-0000-000053000000}"/>
    <cellStyle name="Normal 2 3 6 3 2 2" xfId="1331" xr:uid="{00000000-0005-0000-0000-000053000000}"/>
    <cellStyle name="Normal 2 3 6 3 3" xfId="967" xr:uid="{00000000-0005-0000-0000-000053000000}"/>
    <cellStyle name="Normal 2 3 6 4" xfId="421" xr:uid="{00000000-0005-0000-0000-000050000000}"/>
    <cellStyle name="Normal 2 3 6 4 2" xfId="1151" xr:uid="{00000000-0005-0000-0000-000050000000}"/>
    <cellStyle name="Normal 2 3 6 5" xfId="787" xr:uid="{00000000-0005-0000-0000-000050000000}"/>
    <cellStyle name="Normal 2 3 7" xfId="24" xr:uid="{00000000-0005-0000-0000-000054000000}"/>
    <cellStyle name="Normal 2 3 7 2" xfId="129" xr:uid="{00000000-0005-0000-0000-000055000000}"/>
    <cellStyle name="Normal 2 3 7 2 2" xfId="324" xr:uid="{00000000-0005-0000-0000-000056000000}"/>
    <cellStyle name="Normal 2 3 7 2 2 2" xfId="693" xr:uid="{00000000-0005-0000-0000-000056000000}"/>
    <cellStyle name="Normal 2 3 7 2 2 2 2" xfId="1423" xr:uid="{00000000-0005-0000-0000-000056000000}"/>
    <cellStyle name="Normal 2 3 7 2 2 3" xfId="1059" xr:uid="{00000000-0005-0000-0000-000056000000}"/>
    <cellStyle name="Normal 2 3 7 2 3" xfId="512" xr:uid="{00000000-0005-0000-0000-000055000000}"/>
    <cellStyle name="Normal 2 3 7 2 3 2" xfId="1242" xr:uid="{00000000-0005-0000-0000-000055000000}"/>
    <cellStyle name="Normal 2 3 7 2 4" xfId="878" xr:uid="{00000000-0005-0000-0000-000055000000}"/>
    <cellStyle name="Normal 2 3 7 3" xfId="233" xr:uid="{00000000-0005-0000-0000-000057000000}"/>
    <cellStyle name="Normal 2 3 7 3 2" xfId="602" xr:uid="{00000000-0005-0000-0000-000057000000}"/>
    <cellStyle name="Normal 2 3 7 3 2 2" xfId="1332" xr:uid="{00000000-0005-0000-0000-000057000000}"/>
    <cellStyle name="Normal 2 3 7 3 3" xfId="968" xr:uid="{00000000-0005-0000-0000-000057000000}"/>
    <cellStyle name="Normal 2 3 7 4" xfId="422" xr:uid="{00000000-0005-0000-0000-000054000000}"/>
    <cellStyle name="Normal 2 3 7 4 2" xfId="1152" xr:uid="{00000000-0005-0000-0000-000054000000}"/>
    <cellStyle name="Normal 2 3 7 5" xfId="788" xr:uid="{00000000-0005-0000-0000-000054000000}"/>
    <cellStyle name="Normal 2 3 8" xfId="25" xr:uid="{00000000-0005-0000-0000-000058000000}"/>
    <cellStyle name="Normal 2 3 8 2" xfId="130" xr:uid="{00000000-0005-0000-0000-000059000000}"/>
    <cellStyle name="Normal 2 3 8 2 2" xfId="325" xr:uid="{00000000-0005-0000-0000-00005A000000}"/>
    <cellStyle name="Normal 2 3 8 2 2 2" xfId="694" xr:uid="{00000000-0005-0000-0000-00005A000000}"/>
    <cellStyle name="Normal 2 3 8 2 2 2 2" xfId="1424" xr:uid="{00000000-0005-0000-0000-00005A000000}"/>
    <cellStyle name="Normal 2 3 8 2 2 3" xfId="1060" xr:uid="{00000000-0005-0000-0000-00005A000000}"/>
    <cellStyle name="Normal 2 3 8 2 3" xfId="513" xr:uid="{00000000-0005-0000-0000-000059000000}"/>
    <cellStyle name="Normal 2 3 8 2 3 2" xfId="1243" xr:uid="{00000000-0005-0000-0000-000059000000}"/>
    <cellStyle name="Normal 2 3 8 2 4" xfId="879" xr:uid="{00000000-0005-0000-0000-000059000000}"/>
    <cellStyle name="Normal 2 3 8 3" xfId="234" xr:uid="{00000000-0005-0000-0000-00005B000000}"/>
    <cellStyle name="Normal 2 3 8 3 2" xfId="603" xr:uid="{00000000-0005-0000-0000-00005B000000}"/>
    <cellStyle name="Normal 2 3 8 3 2 2" xfId="1333" xr:uid="{00000000-0005-0000-0000-00005B000000}"/>
    <cellStyle name="Normal 2 3 8 3 3" xfId="969" xr:uid="{00000000-0005-0000-0000-00005B000000}"/>
    <cellStyle name="Normal 2 3 8 4" xfId="423" xr:uid="{00000000-0005-0000-0000-000058000000}"/>
    <cellStyle name="Normal 2 3 8 4 2" xfId="1153" xr:uid="{00000000-0005-0000-0000-000058000000}"/>
    <cellStyle name="Normal 2 3 8 5" xfId="789" xr:uid="{00000000-0005-0000-0000-000058000000}"/>
    <cellStyle name="Normal 2 3 9" xfId="26" xr:uid="{00000000-0005-0000-0000-00005C000000}"/>
    <cellStyle name="Normal 2 3 9 2" xfId="131" xr:uid="{00000000-0005-0000-0000-00005D000000}"/>
    <cellStyle name="Normal 2 3 9 2 2" xfId="326" xr:uid="{00000000-0005-0000-0000-00005E000000}"/>
    <cellStyle name="Normal 2 3 9 2 2 2" xfId="695" xr:uid="{00000000-0005-0000-0000-00005E000000}"/>
    <cellStyle name="Normal 2 3 9 2 2 2 2" xfId="1425" xr:uid="{00000000-0005-0000-0000-00005E000000}"/>
    <cellStyle name="Normal 2 3 9 2 2 3" xfId="1061" xr:uid="{00000000-0005-0000-0000-00005E000000}"/>
    <cellStyle name="Normal 2 3 9 2 3" xfId="514" xr:uid="{00000000-0005-0000-0000-00005D000000}"/>
    <cellStyle name="Normal 2 3 9 2 3 2" xfId="1244" xr:uid="{00000000-0005-0000-0000-00005D000000}"/>
    <cellStyle name="Normal 2 3 9 2 4" xfId="880" xr:uid="{00000000-0005-0000-0000-00005D000000}"/>
    <cellStyle name="Normal 2 3 9 3" xfId="235" xr:uid="{00000000-0005-0000-0000-00005F000000}"/>
    <cellStyle name="Normal 2 3 9 3 2" xfId="604" xr:uid="{00000000-0005-0000-0000-00005F000000}"/>
    <cellStyle name="Normal 2 3 9 3 2 2" xfId="1334" xr:uid="{00000000-0005-0000-0000-00005F000000}"/>
    <cellStyle name="Normal 2 3 9 3 3" xfId="970" xr:uid="{00000000-0005-0000-0000-00005F000000}"/>
    <cellStyle name="Normal 2 3 9 4" xfId="424" xr:uid="{00000000-0005-0000-0000-00005C000000}"/>
    <cellStyle name="Normal 2 3 9 4 2" xfId="1154" xr:uid="{00000000-0005-0000-0000-00005C000000}"/>
    <cellStyle name="Normal 2 3 9 5" xfId="790" xr:uid="{00000000-0005-0000-0000-00005C000000}"/>
    <cellStyle name="Normal 2 4" xfId="27" xr:uid="{00000000-0005-0000-0000-000060000000}"/>
    <cellStyle name="Normal 2 4 10" xfId="132" xr:uid="{00000000-0005-0000-0000-000061000000}"/>
    <cellStyle name="Normal 2 4 10 2" xfId="327" xr:uid="{00000000-0005-0000-0000-000062000000}"/>
    <cellStyle name="Normal 2 4 10 2 2" xfId="696" xr:uid="{00000000-0005-0000-0000-000062000000}"/>
    <cellStyle name="Normal 2 4 10 2 2 2" xfId="1426" xr:uid="{00000000-0005-0000-0000-000062000000}"/>
    <cellStyle name="Normal 2 4 10 2 3" xfId="1062" xr:uid="{00000000-0005-0000-0000-000062000000}"/>
    <cellStyle name="Normal 2 4 10 3" xfId="515" xr:uid="{00000000-0005-0000-0000-000061000000}"/>
    <cellStyle name="Normal 2 4 10 3 2" xfId="1245" xr:uid="{00000000-0005-0000-0000-000061000000}"/>
    <cellStyle name="Normal 2 4 10 4" xfId="881" xr:uid="{00000000-0005-0000-0000-000061000000}"/>
    <cellStyle name="Normal 2 4 11" xfId="236" xr:uid="{00000000-0005-0000-0000-000063000000}"/>
    <cellStyle name="Normal 2 4 11 2" xfId="605" xr:uid="{00000000-0005-0000-0000-000063000000}"/>
    <cellStyle name="Normal 2 4 11 2 2" xfId="1335" xr:uid="{00000000-0005-0000-0000-000063000000}"/>
    <cellStyle name="Normal 2 4 11 3" xfId="971" xr:uid="{00000000-0005-0000-0000-000063000000}"/>
    <cellStyle name="Normal 2 4 12" xfId="425" xr:uid="{00000000-0005-0000-0000-000060000000}"/>
    <cellStyle name="Normal 2 4 12 2" xfId="1155" xr:uid="{00000000-0005-0000-0000-000060000000}"/>
    <cellStyle name="Normal 2 4 13" xfId="791" xr:uid="{00000000-0005-0000-0000-000060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2 2 2" xfId="698" xr:uid="{00000000-0005-0000-0000-000067000000}"/>
    <cellStyle name="Normal 2 4 2 2 2 2 2 2" xfId="1428" xr:uid="{00000000-0005-0000-0000-000067000000}"/>
    <cellStyle name="Normal 2 4 2 2 2 2 3" xfId="1064" xr:uid="{00000000-0005-0000-0000-000067000000}"/>
    <cellStyle name="Normal 2 4 2 2 2 3" xfId="517" xr:uid="{00000000-0005-0000-0000-000066000000}"/>
    <cellStyle name="Normal 2 4 2 2 2 3 2" xfId="1247" xr:uid="{00000000-0005-0000-0000-000066000000}"/>
    <cellStyle name="Normal 2 4 2 2 2 4" xfId="883" xr:uid="{00000000-0005-0000-0000-000066000000}"/>
    <cellStyle name="Normal 2 4 2 2 3" xfId="238" xr:uid="{00000000-0005-0000-0000-000068000000}"/>
    <cellStyle name="Normal 2 4 2 2 3 2" xfId="607" xr:uid="{00000000-0005-0000-0000-000068000000}"/>
    <cellStyle name="Normal 2 4 2 2 3 2 2" xfId="1337" xr:uid="{00000000-0005-0000-0000-000068000000}"/>
    <cellStyle name="Normal 2 4 2 2 3 3" xfId="973" xr:uid="{00000000-0005-0000-0000-000068000000}"/>
    <cellStyle name="Normal 2 4 2 2 4" xfId="427" xr:uid="{00000000-0005-0000-0000-000065000000}"/>
    <cellStyle name="Normal 2 4 2 2 4 2" xfId="1157" xr:uid="{00000000-0005-0000-0000-000065000000}"/>
    <cellStyle name="Normal 2 4 2 2 5" xfId="793" xr:uid="{00000000-0005-0000-0000-000065000000}"/>
    <cellStyle name="Normal 2 4 2 3" xfId="30" xr:uid="{00000000-0005-0000-0000-000069000000}"/>
    <cellStyle name="Normal 2 4 2 3 2" xfId="135" xr:uid="{00000000-0005-0000-0000-00006A000000}"/>
    <cellStyle name="Normal 2 4 2 3 2 2" xfId="330" xr:uid="{00000000-0005-0000-0000-00006B000000}"/>
    <cellStyle name="Normal 2 4 2 3 2 2 2" xfId="699" xr:uid="{00000000-0005-0000-0000-00006B000000}"/>
    <cellStyle name="Normal 2 4 2 3 2 2 2 2" xfId="1429" xr:uid="{00000000-0005-0000-0000-00006B000000}"/>
    <cellStyle name="Normal 2 4 2 3 2 2 3" xfId="1065" xr:uid="{00000000-0005-0000-0000-00006B000000}"/>
    <cellStyle name="Normal 2 4 2 3 2 3" xfId="518" xr:uid="{00000000-0005-0000-0000-00006A000000}"/>
    <cellStyle name="Normal 2 4 2 3 2 3 2" xfId="1248" xr:uid="{00000000-0005-0000-0000-00006A000000}"/>
    <cellStyle name="Normal 2 4 2 3 2 4" xfId="884" xr:uid="{00000000-0005-0000-0000-00006A000000}"/>
    <cellStyle name="Normal 2 4 2 3 3" xfId="239" xr:uid="{00000000-0005-0000-0000-00006C000000}"/>
    <cellStyle name="Normal 2 4 2 3 3 2" xfId="608" xr:uid="{00000000-0005-0000-0000-00006C000000}"/>
    <cellStyle name="Normal 2 4 2 3 3 2 2" xfId="1338" xr:uid="{00000000-0005-0000-0000-00006C000000}"/>
    <cellStyle name="Normal 2 4 2 3 3 3" xfId="974" xr:uid="{00000000-0005-0000-0000-00006C000000}"/>
    <cellStyle name="Normal 2 4 2 3 4" xfId="428" xr:uid="{00000000-0005-0000-0000-000069000000}"/>
    <cellStyle name="Normal 2 4 2 3 4 2" xfId="1158" xr:uid="{00000000-0005-0000-0000-000069000000}"/>
    <cellStyle name="Normal 2 4 2 3 5" xfId="794" xr:uid="{00000000-0005-0000-0000-000069000000}"/>
    <cellStyle name="Normal 2 4 2 4" xfId="133" xr:uid="{00000000-0005-0000-0000-00006D000000}"/>
    <cellStyle name="Normal 2 4 2 4 2" xfId="328" xr:uid="{00000000-0005-0000-0000-00006E000000}"/>
    <cellStyle name="Normal 2 4 2 4 2 2" xfId="697" xr:uid="{00000000-0005-0000-0000-00006E000000}"/>
    <cellStyle name="Normal 2 4 2 4 2 2 2" xfId="1427" xr:uid="{00000000-0005-0000-0000-00006E000000}"/>
    <cellStyle name="Normal 2 4 2 4 2 3" xfId="1063" xr:uid="{00000000-0005-0000-0000-00006E000000}"/>
    <cellStyle name="Normal 2 4 2 4 3" xfId="516" xr:uid="{00000000-0005-0000-0000-00006D000000}"/>
    <cellStyle name="Normal 2 4 2 4 3 2" xfId="1246" xr:uid="{00000000-0005-0000-0000-00006D000000}"/>
    <cellStyle name="Normal 2 4 2 4 4" xfId="882" xr:uid="{00000000-0005-0000-0000-00006D000000}"/>
    <cellStyle name="Normal 2 4 2 5" xfId="237" xr:uid="{00000000-0005-0000-0000-00006F000000}"/>
    <cellStyle name="Normal 2 4 2 5 2" xfId="606" xr:uid="{00000000-0005-0000-0000-00006F000000}"/>
    <cellStyle name="Normal 2 4 2 5 2 2" xfId="1336" xr:uid="{00000000-0005-0000-0000-00006F000000}"/>
    <cellStyle name="Normal 2 4 2 5 3" xfId="972" xr:uid="{00000000-0005-0000-0000-00006F000000}"/>
    <cellStyle name="Normal 2 4 2 6" xfId="426" xr:uid="{00000000-0005-0000-0000-000064000000}"/>
    <cellStyle name="Normal 2 4 2 6 2" xfId="1156" xr:uid="{00000000-0005-0000-0000-000064000000}"/>
    <cellStyle name="Normal 2 4 2 7" xfId="792" xr:uid="{00000000-0005-0000-0000-000064000000}"/>
    <cellStyle name="Normal 2 4 3" xfId="31" xr:uid="{00000000-0005-0000-0000-000070000000}"/>
    <cellStyle name="Normal 2 4 3 2" xfId="136" xr:uid="{00000000-0005-0000-0000-000071000000}"/>
    <cellStyle name="Normal 2 4 3 2 2" xfId="331" xr:uid="{00000000-0005-0000-0000-000072000000}"/>
    <cellStyle name="Normal 2 4 3 2 2 2" xfId="700" xr:uid="{00000000-0005-0000-0000-000072000000}"/>
    <cellStyle name="Normal 2 4 3 2 2 2 2" xfId="1430" xr:uid="{00000000-0005-0000-0000-000072000000}"/>
    <cellStyle name="Normal 2 4 3 2 2 3" xfId="1066" xr:uid="{00000000-0005-0000-0000-000072000000}"/>
    <cellStyle name="Normal 2 4 3 2 3" xfId="519" xr:uid="{00000000-0005-0000-0000-000071000000}"/>
    <cellStyle name="Normal 2 4 3 2 3 2" xfId="1249" xr:uid="{00000000-0005-0000-0000-000071000000}"/>
    <cellStyle name="Normal 2 4 3 2 4" xfId="885" xr:uid="{00000000-0005-0000-0000-000071000000}"/>
    <cellStyle name="Normal 2 4 3 3" xfId="240" xr:uid="{00000000-0005-0000-0000-000073000000}"/>
    <cellStyle name="Normal 2 4 3 3 2" xfId="609" xr:uid="{00000000-0005-0000-0000-000073000000}"/>
    <cellStyle name="Normal 2 4 3 3 2 2" xfId="1339" xr:uid="{00000000-0005-0000-0000-000073000000}"/>
    <cellStyle name="Normal 2 4 3 3 3" xfId="975" xr:uid="{00000000-0005-0000-0000-000073000000}"/>
    <cellStyle name="Normal 2 4 3 4" xfId="429" xr:uid="{00000000-0005-0000-0000-000070000000}"/>
    <cellStyle name="Normal 2 4 3 4 2" xfId="1159" xr:uid="{00000000-0005-0000-0000-000070000000}"/>
    <cellStyle name="Normal 2 4 3 5" xfId="795" xr:uid="{00000000-0005-0000-0000-000070000000}"/>
    <cellStyle name="Normal 2 4 4" xfId="32" xr:uid="{00000000-0005-0000-0000-000074000000}"/>
    <cellStyle name="Normal 2 4 4 2" xfId="137" xr:uid="{00000000-0005-0000-0000-000075000000}"/>
    <cellStyle name="Normal 2 4 4 2 2" xfId="332" xr:uid="{00000000-0005-0000-0000-000076000000}"/>
    <cellStyle name="Normal 2 4 4 2 2 2" xfId="701" xr:uid="{00000000-0005-0000-0000-000076000000}"/>
    <cellStyle name="Normal 2 4 4 2 2 2 2" xfId="1431" xr:uid="{00000000-0005-0000-0000-000076000000}"/>
    <cellStyle name="Normal 2 4 4 2 2 3" xfId="1067" xr:uid="{00000000-0005-0000-0000-000076000000}"/>
    <cellStyle name="Normal 2 4 4 2 3" xfId="520" xr:uid="{00000000-0005-0000-0000-000075000000}"/>
    <cellStyle name="Normal 2 4 4 2 3 2" xfId="1250" xr:uid="{00000000-0005-0000-0000-000075000000}"/>
    <cellStyle name="Normal 2 4 4 2 4" xfId="886" xr:uid="{00000000-0005-0000-0000-000075000000}"/>
    <cellStyle name="Normal 2 4 4 3" xfId="241" xr:uid="{00000000-0005-0000-0000-000077000000}"/>
    <cellStyle name="Normal 2 4 4 3 2" xfId="610" xr:uid="{00000000-0005-0000-0000-000077000000}"/>
    <cellStyle name="Normal 2 4 4 3 2 2" xfId="1340" xr:uid="{00000000-0005-0000-0000-000077000000}"/>
    <cellStyle name="Normal 2 4 4 3 3" xfId="976" xr:uid="{00000000-0005-0000-0000-000077000000}"/>
    <cellStyle name="Normal 2 4 4 4" xfId="430" xr:uid="{00000000-0005-0000-0000-000074000000}"/>
    <cellStyle name="Normal 2 4 4 4 2" xfId="1160" xr:uid="{00000000-0005-0000-0000-000074000000}"/>
    <cellStyle name="Normal 2 4 4 5" xfId="796" xr:uid="{00000000-0005-0000-0000-000074000000}"/>
    <cellStyle name="Normal 2 4 5" xfId="33" xr:uid="{00000000-0005-0000-0000-000078000000}"/>
    <cellStyle name="Normal 2 4 5 2" xfId="138" xr:uid="{00000000-0005-0000-0000-000079000000}"/>
    <cellStyle name="Normal 2 4 5 2 2" xfId="333" xr:uid="{00000000-0005-0000-0000-00007A000000}"/>
    <cellStyle name="Normal 2 4 5 2 2 2" xfId="702" xr:uid="{00000000-0005-0000-0000-00007A000000}"/>
    <cellStyle name="Normal 2 4 5 2 2 2 2" xfId="1432" xr:uid="{00000000-0005-0000-0000-00007A000000}"/>
    <cellStyle name="Normal 2 4 5 2 2 3" xfId="1068" xr:uid="{00000000-0005-0000-0000-00007A000000}"/>
    <cellStyle name="Normal 2 4 5 2 3" xfId="521" xr:uid="{00000000-0005-0000-0000-000079000000}"/>
    <cellStyle name="Normal 2 4 5 2 3 2" xfId="1251" xr:uid="{00000000-0005-0000-0000-000079000000}"/>
    <cellStyle name="Normal 2 4 5 2 4" xfId="887" xr:uid="{00000000-0005-0000-0000-000079000000}"/>
    <cellStyle name="Normal 2 4 5 3" xfId="242" xr:uid="{00000000-0005-0000-0000-00007B000000}"/>
    <cellStyle name="Normal 2 4 5 3 2" xfId="611" xr:uid="{00000000-0005-0000-0000-00007B000000}"/>
    <cellStyle name="Normal 2 4 5 3 2 2" xfId="1341" xr:uid="{00000000-0005-0000-0000-00007B000000}"/>
    <cellStyle name="Normal 2 4 5 3 3" xfId="977" xr:uid="{00000000-0005-0000-0000-00007B000000}"/>
    <cellStyle name="Normal 2 4 5 4" xfId="431" xr:uid="{00000000-0005-0000-0000-000078000000}"/>
    <cellStyle name="Normal 2 4 5 4 2" xfId="1161" xr:uid="{00000000-0005-0000-0000-000078000000}"/>
    <cellStyle name="Normal 2 4 5 5" xfId="797" xr:uid="{00000000-0005-0000-0000-000078000000}"/>
    <cellStyle name="Normal 2 4 6" xfId="34" xr:uid="{00000000-0005-0000-0000-00007C000000}"/>
    <cellStyle name="Normal 2 4 6 2" xfId="139" xr:uid="{00000000-0005-0000-0000-00007D000000}"/>
    <cellStyle name="Normal 2 4 6 2 2" xfId="334" xr:uid="{00000000-0005-0000-0000-00007E000000}"/>
    <cellStyle name="Normal 2 4 6 2 2 2" xfId="703" xr:uid="{00000000-0005-0000-0000-00007E000000}"/>
    <cellStyle name="Normal 2 4 6 2 2 2 2" xfId="1433" xr:uid="{00000000-0005-0000-0000-00007E000000}"/>
    <cellStyle name="Normal 2 4 6 2 2 3" xfId="1069" xr:uid="{00000000-0005-0000-0000-00007E000000}"/>
    <cellStyle name="Normal 2 4 6 2 3" xfId="522" xr:uid="{00000000-0005-0000-0000-00007D000000}"/>
    <cellStyle name="Normal 2 4 6 2 3 2" xfId="1252" xr:uid="{00000000-0005-0000-0000-00007D000000}"/>
    <cellStyle name="Normal 2 4 6 2 4" xfId="888" xr:uid="{00000000-0005-0000-0000-00007D000000}"/>
    <cellStyle name="Normal 2 4 6 3" xfId="243" xr:uid="{00000000-0005-0000-0000-00007F000000}"/>
    <cellStyle name="Normal 2 4 6 3 2" xfId="612" xr:uid="{00000000-0005-0000-0000-00007F000000}"/>
    <cellStyle name="Normal 2 4 6 3 2 2" xfId="1342" xr:uid="{00000000-0005-0000-0000-00007F000000}"/>
    <cellStyle name="Normal 2 4 6 3 3" xfId="978" xr:uid="{00000000-0005-0000-0000-00007F000000}"/>
    <cellStyle name="Normal 2 4 6 4" xfId="432" xr:uid="{00000000-0005-0000-0000-00007C000000}"/>
    <cellStyle name="Normal 2 4 6 4 2" xfId="1162" xr:uid="{00000000-0005-0000-0000-00007C000000}"/>
    <cellStyle name="Normal 2 4 6 5" xfId="798" xr:uid="{00000000-0005-0000-0000-00007C000000}"/>
    <cellStyle name="Normal 2 4 7" xfId="35" xr:uid="{00000000-0005-0000-0000-000080000000}"/>
    <cellStyle name="Normal 2 4 7 2" xfId="140" xr:uid="{00000000-0005-0000-0000-000081000000}"/>
    <cellStyle name="Normal 2 4 7 2 2" xfId="335" xr:uid="{00000000-0005-0000-0000-000082000000}"/>
    <cellStyle name="Normal 2 4 7 2 2 2" xfId="704" xr:uid="{00000000-0005-0000-0000-000082000000}"/>
    <cellStyle name="Normal 2 4 7 2 2 2 2" xfId="1434" xr:uid="{00000000-0005-0000-0000-000082000000}"/>
    <cellStyle name="Normal 2 4 7 2 2 3" xfId="1070" xr:uid="{00000000-0005-0000-0000-000082000000}"/>
    <cellStyle name="Normal 2 4 7 2 3" xfId="523" xr:uid="{00000000-0005-0000-0000-000081000000}"/>
    <cellStyle name="Normal 2 4 7 2 3 2" xfId="1253" xr:uid="{00000000-0005-0000-0000-000081000000}"/>
    <cellStyle name="Normal 2 4 7 2 4" xfId="889" xr:uid="{00000000-0005-0000-0000-000081000000}"/>
    <cellStyle name="Normal 2 4 7 3" xfId="244" xr:uid="{00000000-0005-0000-0000-000083000000}"/>
    <cellStyle name="Normal 2 4 7 3 2" xfId="613" xr:uid="{00000000-0005-0000-0000-000083000000}"/>
    <cellStyle name="Normal 2 4 7 3 2 2" xfId="1343" xr:uid="{00000000-0005-0000-0000-000083000000}"/>
    <cellStyle name="Normal 2 4 7 3 3" xfId="979" xr:uid="{00000000-0005-0000-0000-000083000000}"/>
    <cellStyle name="Normal 2 4 7 4" xfId="433" xr:uid="{00000000-0005-0000-0000-000080000000}"/>
    <cellStyle name="Normal 2 4 7 4 2" xfId="1163" xr:uid="{00000000-0005-0000-0000-000080000000}"/>
    <cellStyle name="Normal 2 4 7 5" xfId="799" xr:uid="{00000000-0005-0000-0000-000080000000}"/>
    <cellStyle name="Normal 2 4 8" xfId="36" xr:uid="{00000000-0005-0000-0000-000084000000}"/>
    <cellStyle name="Normal 2 4 8 2" xfId="141" xr:uid="{00000000-0005-0000-0000-000085000000}"/>
    <cellStyle name="Normal 2 4 8 2 2" xfId="336" xr:uid="{00000000-0005-0000-0000-000086000000}"/>
    <cellStyle name="Normal 2 4 8 2 2 2" xfId="705" xr:uid="{00000000-0005-0000-0000-000086000000}"/>
    <cellStyle name="Normal 2 4 8 2 2 2 2" xfId="1435" xr:uid="{00000000-0005-0000-0000-000086000000}"/>
    <cellStyle name="Normal 2 4 8 2 2 3" xfId="1071" xr:uid="{00000000-0005-0000-0000-000086000000}"/>
    <cellStyle name="Normal 2 4 8 2 3" xfId="524" xr:uid="{00000000-0005-0000-0000-000085000000}"/>
    <cellStyle name="Normal 2 4 8 2 3 2" xfId="1254" xr:uid="{00000000-0005-0000-0000-000085000000}"/>
    <cellStyle name="Normal 2 4 8 2 4" xfId="890" xr:uid="{00000000-0005-0000-0000-000085000000}"/>
    <cellStyle name="Normal 2 4 8 3" xfId="245" xr:uid="{00000000-0005-0000-0000-000087000000}"/>
    <cellStyle name="Normal 2 4 8 3 2" xfId="614" xr:uid="{00000000-0005-0000-0000-000087000000}"/>
    <cellStyle name="Normal 2 4 8 3 2 2" xfId="1344" xr:uid="{00000000-0005-0000-0000-000087000000}"/>
    <cellStyle name="Normal 2 4 8 3 3" xfId="980" xr:uid="{00000000-0005-0000-0000-000087000000}"/>
    <cellStyle name="Normal 2 4 8 4" xfId="434" xr:uid="{00000000-0005-0000-0000-000084000000}"/>
    <cellStyle name="Normal 2 4 8 4 2" xfId="1164" xr:uid="{00000000-0005-0000-0000-000084000000}"/>
    <cellStyle name="Normal 2 4 8 5" xfId="800" xr:uid="{00000000-0005-0000-0000-000084000000}"/>
    <cellStyle name="Normal 2 4 9" xfId="37" xr:uid="{00000000-0005-0000-0000-000088000000}"/>
    <cellStyle name="Normal 2 4 9 2" xfId="142" xr:uid="{00000000-0005-0000-0000-000089000000}"/>
    <cellStyle name="Normal 2 4 9 2 2" xfId="337" xr:uid="{00000000-0005-0000-0000-00008A000000}"/>
    <cellStyle name="Normal 2 4 9 2 2 2" xfId="706" xr:uid="{00000000-0005-0000-0000-00008A000000}"/>
    <cellStyle name="Normal 2 4 9 2 2 2 2" xfId="1436" xr:uid="{00000000-0005-0000-0000-00008A000000}"/>
    <cellStyle name="Normal 2 4 9 2 2 3" xfId="1072" xr:uid="{00000000-0005-0000-0000-00008A000000}"/>
    <cellStyle name="Normal 2 4 9 2 3" xfId="525" xr:uid="{00000000-0005-0000-0000-000089000000}"/>
    <cellStyle name="Normal 2 4 9 2 3 2" xfId="1255" xr:uid="{00000000-0005-0000-0000-000089000000}"/>
    <cellStyle name="Normal 2 4 9 2 4" xfId="891" xr:uid="{00000000-0005-0000-0000-000089000000}"/>
    <cellStyle name="Normal 2 4 9 3" xfId="246" xr:uid="{00000000-0005-0000-0000-00008B000000}"/>
    <cellStyle name="Normal 2 4 9 3 2" xfId="615" xr:uid="{00000000-0005-0000-0000-00008B000000}"/>
    <cellStyle name="Normal 2 4 9 3 2 2" xfId="1345" xr:uid="{00000000-0005-0000-0000-00008B000000}"/>
    <cellStyle name="Normal 2 4 9 3 3" xfId="981" xr:uid="{00000000-0005-0000-0000-00008B000000}"/>
    <cellStyle name="Normal 2 4 9 4" xfId="435" xr:uid="{00000000-0005-0000-0000-000088000000}"/>
    <cellStyle name="Normal 2 4 9 4 2" xfId="1165" xr:uid="{00000000-0005-0000-0000-000088000000}"/>
    <cellStyle name="Normal 2 4 9 5" xfId="801" xr:uid="{00000000-0005-0000-0000-000088000000}"/>
    <cellStyle name="Normal 2 5" xfId="38" xr:uid="{00000000-0005-0000-0000-00008C000000}"/>
    <cellStyle name="Normal 2 5 10" xfId="143" xr:uid="{00000000-0005-0000-0000-00008D000000}"/>
    <cellStyle name="Normal 2 5 10 2" xfId="338" xr:uid="{00000000-0005-0000-0000-00008E000000}"/>
    <cellStyle name="Normal 2 5 10 2 2" xfId="707" xr:uid="{00000000-0005-0000-0000-00008E000000}"/>
    <cellStyle name="Normal 2 5 10 2 2 2" xfId="1437" xr:uid="{00000000-0005-0000-0000-00008E000000}"/>
    <cellStyle name="Normal 2 5 10 2 3" xfId="1073" xr:uid="{00000000-0005-0000-0000-00008E000000}"/>
    <cellStyle name="Normal 2 5 10 3" xfId="526" xr:uid="{00000000-0005-0000-0000-00008D000000}"/>
    <cellStyle name="Normal 2 5 10 3 2" xfId="1256" xr:uid="{00000000-0005-0000-0000-00008D000000}"/>
    <cellStyle name="Normal 2 5 10 4" xfId="892" xr:uid="{00000000-0005-0000-0000-00008D000000}"/>
    <cellStyle name="Normal 2 5 11" xfId="247" xr:uid="{00000000-0005-0000-0000-00008F000000}"/>
    <cellStyle name="Normal 2 5 11 2" xfId="616" xr:uid="{00000000-0005-0000-0000-00008F000000}"/>
    <cellStyle name="Normal 2 5 11 2 2" xfId="1346" xr:uid="{00000000-0005-0000-0000-00008F000000}"/>
    <cellStyle name="Normal 2 5 11 3" xfId="982" xr:uid="{00000000-0005-0000-0000-00008F000000}"/>
    <cellStyle name="Normal 2 5 12" xfId="436" xr:uid="{00000000-0005-0000-0000-00008C000000}"/>
    <cellStyle name="Normal 2 5 12 2" xfId="1166" xr:uid="{00000000-0005-0000-0000-00008C000000}"/>
    <cellStyle name="Normal 2 5 13" xfId="802" xr:uid="{00000000-0005-0000-0000-00008C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2 2 2" xfId="709" xr:uid="{00000000-0005-0000-0000-000093000000}"/>
    <cellStyle name="Normal 2 5 2 2 2 2 2 2" xfId="1439" xr:uid="{00000000-0005-0000-0000-000093000000}"/>
    <cellStyle name="Normal 2 5 2 2 2 2 3" xfId="1075" xr:uid="{00000000-0005-0000-0000-000093000000}"/>
    <cellStyle name="Normal 2 5 2 2 2 3" xfId="528" xr:uid="{00000000-0005-0000-0000-000092000000}"/>
    <cellStyle name="Normal 2 5 2 2 2 3 2" xfId="1258" xr:uid="{00000000-0005-0000-0000-000092000000}"/>
    <cellStyle name="Normal 2 5 2 2 2 4" xfId="894" xr:uid="{00000000-0005-0000-0000-000092000000}"/>
    <cellStyle name="Normal 2 5 2 2 3" xfId="249" xr:uid="{00000000-0005-0000-0000-000094000000}"/>
    <cellStyle name="Normal 2 5 2 2 3 2" xfId="618" xr:uid="{00000000-0005-0000-0000-000094000000}"/>
    <cellStyle name="Normal 2 5 2 2 3 2 2" xfId="1348" xr:uid="{00000000-0005-0000-0000-000094000000}"/>
    <cellStyle name="Normal 2 5 2 2 3 3" xfId="984" xr:uid="{00000000-0005-0000-0000-000094000000}"/>
    <cellStyle name="Normal 2 5 2 2 4" xfId="438" xr:uid="{00000000-0005-0000-0000-000091000000}"/>
    <cellStyle name="Normal 2 5 2 2 4 2" xfId="1168" xr:uid="{00000000-0005-0000-0000-000091000000}"/>
    <cellStyle name="Normal 2 5 2 2 5" xfId="804" xr:uid="{00000000-0005-0000-0000-000091000000}"/>
    <cellStyle name="Normal 2 5 2 3" xfId="41" xr:uid="{00000000-0005-0000-0000-000095000000}"/>
    <cellStyle name="Normal 2 5 2 3 2" xfId="146" xr:uid="{00000000-0005-0000-0000-000096000000}"/>
    <cellStyle name="Normal 2 5 2 3 2 2" xfId="341" xr:uid="{00000000-0005-0000-0000-000097000000}"/>
    <cellStyle name="Normal 2 5 2 3 2 2 2" xfId="710" xr:uid="{00000000-0005-0000-0000-000097000000}"/>
    <cellStyle name="Normal 2 5 2 3 2 2 2 2" xfId="1440" xr:uid="{00000000-0005-0000-0000-000097000000}"/>
    <cellStyle name="Normal 2 5 2 3 2 2 3" xfId="1076" xr:uid="{00000000-0005-0000-0000-000097000000}"/>
    <cellStyle name="Normal 2 5 2 3 2 3" xfId="529" xr:uid="{00000000-0005-0000-0000-000096000000}"/>
    <cellStyle name="Normal 2 5 2 3 2 3 2" xfId="1259" xr:uid="{00000000-0005-0000-0000-000096000000}"/>
    <cellStyle name="Normal 2 5 2 3 2 4" xfId="895" xr:uid="{00000000-0005-0000-0000-000096000000}"/>
    <cellStyle name="Normal 2 5 2 3 3" xfId="250" xr:uid="{00000000-0005-0000-0000-000098000000}"/>
    <cellStyle name="Normal 2 5 2 3 3 2" xfId="619" xr:uid="{00000000-0005-0000-0000-000098000000}"/>
    <cellStyle name="Normal 2 5 2 3 3 2 2" xfId="1349" xr:uid="{00000000-0005-0000-0000-000098000000}"/>
    <cellStyle name="Normal 2 5 2 3 3 3" xfId="985" xr:uid="{00000000-0005-0000-0000-000098000000}"/>
    <cellStyle name="Normal 2 5 2 3 4" xfId="439" xr:uid="{00000000-0005-0000-0000-000095000000}"/>
    <cellStyle name="Normal 2 5 2 3 4 2" xfId="1169" xr:uid="{00000000-0005-0000-0000-000095000000}"/>
    <cellStyle name="Normal 2 5 2 3 5" xfId="805" xr:uid="{00000000-0005-0000-0000-000095000000}"/>
    <cellStyle name="Normal 2 5 2 4" xfId="144" xr:uid="{00000000-0005-0000-0000-000099000000}"/>
    <cellStyle name="Normal 2 5 2 4 2" xfId="339" xr:uid="{00000000-0005-0000-0000-00009A000000}"/>
    <cellStyle name="Normal 2 5 2 4 2 2" xfId="708" xr:uid="{00000000-0005-0000-0000-00009A000000}"/>
    <cellStyle name="Normal 2 5 2 4 2 2 2" xfId="1438" xr:uid="{00000000-0005-0000-0000-00009A000000}"/>
    <cellStyle name="Normal 2 5 2 4 2 3" xfId="1074" xr:uid="{00000000-0005-0000-0000-00009A000000}"/>
    <cellStyle name="Normal 2 5 2 4 3" xfId="527" xr:uid="{00000000-0005-0000-0000-000099000000}"/>
    <cellStyle name="Normal 2 5 2 4 3 2" xfId="1257" xr:uid="{00000000-0005-0000-0000-000099000000}"/>
    <cellStyle name="Normal 2 5 2 4 4" xfId="893" xr:uid="{00000000-0005-0000-0000-000099000000}"/>
    <cellStyle name="Normal 2 5 2 5" xfId="248" xr:uid="{00000000-0005-0000-0000-00009B000000}"/>
    <cellStyle name="Normal 2 5 2 5 2" xfId="617" xr:uid="{00000000-0005-0000-0000-00009B000000}"/>
    <cellStyle name="Normal 2 5 2 5 2 2" xfId="1347" xr:uid="{00000000-0005-0000-0000-00009B000000}"/>
    <cellStyle name="Normal 2 5 2 5 3" xfId="983" xr:uid="{00000000-0005-0000-0000-00009B000000}"/>
    <cellStyle name="Normal 2 5 2 6" xfId="437" xr:uid="{00000000-0005-0000-0000-000090000000}"/>
    <cellStyle name="Normal 2 5 2 6 2" xfId="1167" xr:uid="{00000000-0005-0000-0000-000090000000}"/>
    <cellStyle name="Normal 2 5 2 7" xfId="803" xr:uid="{00000000-0005-0000-0000-000090000000}"/>
    <cellStyle name="Normal 2 5 3" xfId="42" xr:uid="{00000000-0005-0000-0000-00009C000000}"/>
    <cellStyle name="Normal 2 5 3 2" xfId="147" xr:uid="{00000000-0005-0000-0000-00009D000000}"/>
    <cellStyle name="Normal 2 5 3 2 2" xfId="342" xr:uid="{00000000-0005-0000-0000-00009E000000}"/>
    <cellStyle name="Normal 2 5 3 2 2 2" xfId="711" xr:uid="{00000000-0005-0000-0000-00009E000000}"/>
    <cellStyle name="Normal 2 5 3 2 2 2 2" xfId="1441" xr:uid="{00000000-0005-0000-0000-00009E000000}"/>
    <cellStyle name="Normal 2 5 3 2 2 3" xfId="1077" xr:uid="{00000000-0005-0000-0000-00009E000000}"/>
    <cellStyle name="Normal 2 5 3 2 3" xfId="530" xr:uid="{00000000-0005-0000-0000-00009D000000}"/>
    <cellStyle name="Normal 2 5 3 2 3 2" xfId="1260" xr:uid="{00000000-0005-0000-0000-00009D000000}"/>
    <cellStyle name="Normal 2 5 3 2 4" xfId="896" xr:uid="{00000000-0005-0000-0000-00009D000000}"/>
    <cellStyle name="Normal 2 5 3 3" xfId="251" xr:uid="{00000000-0005-0000-0000-00009F000000}"/>
    <cellStyle name="Normal 2 5 3 3 2" xfId="620" xr:uid="{00000000-0005-0000-0000-00009F000000}"/>
    <cellStyle name="Normal 2 5 3 3 2 2" xfId="1350" xr:uid="{00000000-0005-0000-0000-00009F000000}"/>
    <cellStyle name="Normal 2 5 3 3 3" xfId="986" xr:uid="{00000000-0005-0000-0000-00009F000000}"/>
    <cellStyle name="Normal 2 5 3 4" xfId="440" xr:uid="{00000000-0005-0000-0000-00009C000000}"/>
    <cellStyle name="Normal 2 5 3 4 2" xfId="1170" xr:uid="{00000000-0005-0000-0000-00009C000000}"/>
    <cellStyle name="Normal 2 5 3 5" xfId="806" xr:uid="{00000000-0005-0000-0000-00009C000000}"/>
    <cellStyle name="Normal 2 5 4" xfId="43" xr:uid="{00000000-0005-0000-0000-0000A0000000}"/>
    <cellStyle name="Normal 2 5 4 2" xfId="148" xr:uid="{00000000-0005-0000-0000-0000A1000000}"/>
    <cellStyle name="Normal 2 5 4 2 2" xfId="343" xr:uid="{00000000-0005-0000-0000-0000A2000000}"/>
    <cellStyle name="Normal 2 5 4 2 2 2" xfId="712" xr:uid="{00000000-0005-0000-0000-0000A2000000}"/>
    <cellStyle name="Normal 2 5 4 2 2 2 2" xfId="1442" xr:uid="{00000000-0005-0000-0000-0000A2000000}"/>
    <cellStyle name="Normal 2 5 4 2 2 3" xfId="1078" xr:uid="{00000000-0005-0000-0000-0000A2000000}"/>
    <cellStyle name="Normal 2 5 4 2 3" xfId="531" xr:uid="{00000000-0005-0000-0000-0000A1000000}"/>
    <cellStyle name="Normal 2 5 4 2 3 2" xfId="1261" xr:uid="{00000000-0005-0000-0000-0000A1000000}"/>
    <cellStyle name="Normal 2 5 4 2 4" xfId="897" xr:uid="{00000000-0005-0000-0000-0000A1000000}"/>
    <cellStyle name="Normal 2 5 4 3" xfId="252" xr:uid="{00000000-0005-0000-0000-0000A3000000}"/>
    <cellStyle name="Normal 2 5 4 3 2" xfId="621" xr:uid="{00000000-0005-0000-0000-0000A3000000}"/>
    <cellStyle name="Normal 2 5 4 3 2 2" xfId="1351" xr:uid="{00000000-0005-0000-0000-0000A3000000}"/>
    <cellStyle name="Normal 2 5 4 3 3" xfId="987" xr:uid="{00000000-0005-0000-0000-0000A3000000}"/>
    <cellStyle name="Normal 2 5 4 4" xfId="441" xr:uid="{00000000-0005-0000-0000-0000A0000000}"/>
    <cellStyle name="Normal 2 5 4 4 2" xfId="1171" xr:uid="{00000000-0005-0000-0000-0000A0000000}"/>
    <cellStyle name="Normal 2 5 4 5" xfId="807" xr:uid="{00000000-0005-0000-0000-0000A0000000}"/>
    <cellStyle name="Normal 2 5 5" xfId="44" xr:uid="{00000000-0005-0000-0000-0000A4000000}"/>
    <cellStyle name="Normal 2 5 5 2" xfId="149" xr:uid="{00000000-0005-0000-0000-0000A5000000}"/>
    <cellStyle name="Normal 2 5 5 2 2" xfId="344" xr:uid="{00000000-0005-0000-0000-0000A6000000}"/>
    <cellStyle name="Normal 2 5 5 2 2 2" xfId="713" xr:uid="{00000000-0005-0000-0000-0000A6000000}"/>
    <cellStyle name="Normal 2 5 5 2 2 2 2" xfId="1443" xr:uid="{00000000-0005-0000-0000-0000A6000000}"/>
    <cellStyle name="Normal 2 5 5 2 2 3" xfId="1079" xr:uid="{00000000-0005-0000-0000-0000A6000000}"/>
    <cellStyle name="Normal 2 5 5 2 3" xfId="532" xr:uid="{00000000-0005-0000-0000-0000A5000000}"/>
    <cellStyle name="Normal 2 5 5 2 3 2" xfId="1262" xr:uid="{00000000-0005-0000-0000-0000A5000000}"/>
    <cellStyle name="Normal 2 5 5 2 4" xfId="898" xr:uid="{00000000-0005-0000-0000-0000A5000000}"/>
    <cellStyle name="Normal 2 5 5 3" xfId="253" xr:uid="{00000000-0005-0000-0000-0000A7000000}"/>
    <cellStyle name="Normal 2 5 5 3 2" xfId="622" xr:uid="{00000000-0005-0000-0000-0000A7000000}"/>
    <cellStyle name="Normal 2 5 5 3 2 2" xfId="1352" xr:uid="{00000000-0005-0000-0000-0000A7000000}"/>
    <cellStyle name="Normal 2 5 5 3 3" xfId="988" xr:uid="{00000000-0005-0000-0000-0000A7000000}"/>
    <cellStyle name="Normal 2 5 5 4" xfId="442" xr:uid="{00000000-0005-0000-0000-0000A4000000}"/>
    <cellStyle name="Normal 2 5 5 4 2" xfId="1172" xr:uid="{00000000-0005-0000-0000-0000A4000000}"/>
    <cellStyle name="Normal 2 5 5 5" xfId="808" xr:uid="{00000000-0005-0000-0000-0000A4000000}"/>
    <cellStyle name="Normal 2 5 6" xfId="45" xr:uid="{00000000-0005-0000-0000-0000A8000000}"/>
    <cellStyle name="Normal 2 5 6 2" xfId="150" xr:uid="{00000000-0005-0000-0000-0000A9000000}"/>
    <cellStyle name="Normal 2 5 6 2 2" xfId="345" xr:uid="{00000000-0005-0000-0000-0000AA000000}"/>
    <cellStyle name="Normal 2 5 6 2 2 2" xfId="714" xr:uid="{00000000-0005-0000-0000-0000AA000000}"/>
    <cellStyle name="Normal 2 5 6 2 2 2 2" xfId="1444" xr:uid="{00000000-0005-0000-0000-0000AA000000}"/>
    <cellStyle name="Normal 2 5 6 2 2 3" xfId="1080" xr:uid="{00000000-0005-0000-0000-0000AA000000}"/>
    <cellStyle name="Normal 2 5 6 2 3" xfId="533" xr:uid="{00000000-0005-0000-0000-0000A9000000}"/>
    <cellStyle name="Normal 2 5 6 2 3 2" xfId="1263" xr:uid="{00000000-0005-0000-0000-0000A9000000}"/>
    <cellStyle name="Normal 2 5 6 2 4" xfId="899" xr:uid="{00000000-0005-0000-0000-0000A9000000}"/>
    <cellStyle name="Normal 2 5 6 3" xfId="254" xr:uid="{00000000-0005-0000-0000-0000AB000000}"/>
    <cellStyle name="Normal 2 5 6 3 2" xfId="623" xr:uid="{00000000-0005-0000-0000-0000AB000000}"/>
    <cellStyle name="Normal 2 5 6 3 2 2" xfId="1353" xr:uid="{00000000-0005-0000-0000-0000AB000000}"/>
    <cellStyle name="Normal 2 5 6 3 3" xfId="989" xr:uid="{00000000-0005-0000-0000-0000AB000000}"/>
    <cellStyle name="Normal 2 5 6 4" xfId="443" xr:uid="{00000000-0005-0000-0000-0000A8000000}"/>
    <cellStyle name="Normal 2 5 6 4 2" xfId="1173" xr:uid="{00000000-0005-0000-0000-0000A8000000}"/>
    <cellStyle name="Normal 2 5 6 5" xfId="809" xr:uid="{00000000-0005-0000-0000-0000A8000000}"/>
    <cellStyle name="Normal 2 5 7" xfId="46" xr:uid="{00000000-0005-0000-0000-0000AC000000}"/>
    <cellStyle name="Normal 2 5 7 2" xfId="151" xr:uid="{00000000-0005-0000-0000-0000AD000000}"/>
    <cellStyle name="Normal 2 5 7 2 2" xfId="346" xr:uid="{00000000-0005-0000-0000-0000AE000000}"/>
    <cellStyle name="Normal 2 5 7 2 2 2" xfId="715" xr:uid="{00000000-0005-0000-0000-0000AE000000}"/>
    <cellStyle name="Normal 2 5 7 2 2 2 2" xfId="1445" xr:uid="{00000000-0005-0000-0000-0000AE000000}"/>
    <cellStyle name="Normal 2 5 7 2 2 3" xfId="1081" xr:uid="{00000000-0005-0000-0000-0000AE000000}"/>
    <cellStyle name="Normal 2 5 7 2 3" xfId="534" xr:uid="{00000000-0005-0000-0000-0000AD000000}"/>
    <cellStyle name="Normal 2 5 7 2 3 2" xfId="1264" xr:uid="{00000000-0005-0000-0000-0000AD000000}"/>
    <cellStyle name="Normal 2 5 7 2 4" xfId="900" xr:uid="{00000000-0005-0000-0000-0000AD000000}"/>
    <cellStyle name="Normal 2 5 7 3" xfId="255" xr:uid="{00000000-0005-0000-0000-0000AF000000}"/>
    <cellStyle name="Normal 2 5 7 3 2" xfId="624" xr:uid="{00000000-0005-0000-0000-0000AF000000}"/>
    <cellStyle name="Normal 2 5 7 3 2 2" xfId="1354" xr:uid="{00000000-0005-0000-0000-0000AF000000}"/>
    <cellStyle name="Normal 2 5 7 3 3" xfId="990" xr:uid="{00000000-0005-0000-0000-0000AF000000}"/>
    <cellStyle name="Normal 2 5 7 4" xfId="444" xr:uid="{00000000-0005-0000-0000-0000AC000000}"/>
    <cellStyle name="Normal 2 5 7 4 2" xfId="1174" xr:uid="{00000000-0005-0000-0000-0000AC000000}"/>
    <cellStyle name="Normal 2 5 7 5" xfId="810" xr:uid="{00000000-0005-0000-0000-0000AC000000}"/>
    <cellStyle name="Normal 2 5 8" xfId="47" xr:uid="{00000000-0005-0000-0000-0000B0000000}"/>
    <cellStyle name="Normal 2 5 8 2" xfId="152" xr:uid="{00000000-0005-0000-0000-0000B1000000}"/>
    <cellStyle name="Normal 2 5 8 2 2" xfId="347" xr:uid="{00000000-0005-0000-0000-0000B2000000}"/>
    <cellStyle name="Normal 2 5 8 2 2 2" xfId="716" xr:uid="{00000000-0005-0000-0000-0000B2000000}"/>
    <cellStyle name="Normal 2 5 8 2 2 2 2" xfId="1446" xr:uid="{00000000-0005-0000-0000-0000B2000000}"/>
    <cellStyle name="Normal 2 5 8 2 2 3" xfId="1082" xr:uid="{00000000-0005-0000-0000-0000B2000000}"/>
    <cellStyle name="Normal 2 5 8 2 3" xfId="535" xr:uid="{00000000-0005-0000-0000-0000B1000000}"/>
    <cellStyle name="Normal 2 5 8 2 3 2" xfId="1265" xr:uid="{00000000-0005-0000-0000-0000B1000000}"/>
    <cellStyle name="Normal 2 5 8 2 4" xfId="901" xr:uid="{00000000-0005-0000-0000-0000B1000000}"/>
    <cellStyle name="Normal 2 5 8 3" xfId="256" xr:uid="{00000000-0005-0000-0000-0000B3000000}"/>
    <cellStyle name="Normal 2 5 8 3 2" xfId="625" xr:uid="{00000000-0005-0000-0000-0000B3000000}"/>
    <cellStyle name="Normal 2 5 8 3 2 2" xfId="1355" xr:uid="{00000000-0005-0000-0000-0000B3000000}"/>
    <cellStyle name="Normal 2 5 8 3 3" xfId="991" xr:uid="{00000000-0005-0000-0000-0000B3000000}"/>
    <cellStyle name="Normal 2 5 8 4" xfId="445" xr:uid="{00000000-0005-0000-0000-0000B0000000}"/>
    <cellStyle name="Normal 2 5 8 4 2" xfId="1175" xr:uid="{00000000-0005-0000-0000-0000B0000000}"/>
    <cellStyle name="Normal 2 5 8 5" xfId="811" xr:uid="{00000000-0005-0000-0000-0000B0000000}"/>
    <cellStyle name="Normal 2 5 9" xfId="48" xr:uid="{00000000-0005-0000-0000-0000B4000000}"/>
    <cellStyle name="Normal 2 5 9 2" xfId="153" xr:uid="{00000000-0005-0000-0000-0000B5000000}"/>
    <cellStyle name="Normal 2 5 9 2 2" xfId="348" xr:uid="{00000000-0005-0000-0000-0000B6000000}"/>
    <cellStyle name="Normal 2 5 9 2 2 2" xfId="717" xr:uid="{00000000-0005-0000-0000-0000B6000000}"/>
    <cellStyle name="Normal 2 5 9 2 2 2 2" xfId="1447" xr:uid="{00000000-0005-0000-0000-0000B6000000}"/>
    <cellStyle name="Normal 2 5 9 2 2 3" xfId="1083" xr:uid="{00000000-0005-0000-0000-0000B6000000}"/>
    <cellStyle name="Normal 2 5 9 2 3" xfId="536" xr:uid="{00000000-0005-0000-0000-0000B5000000}"/>
    <cellStyle name="Normal 2 5 9 2 3 2" xfId="1266" xr:uid="{00000000-0005-0000-0000-0000B5000000}"/>
    <cellStyle name="Normal 2 5 9 2 4" xfId="902" xr:uid="{00000000-0005-0000-0000-0000B5000000}"/>
    <cellStyle name="Normal 2 5 9 3" xfId="257" xr:uid="{00000000-0005-0000-0000-0000B7000000}"/>
    <cellStyle name="Normal 2 5 9 3 2" xfId="626" xr:uid="{00000000-0005-0000-0000-0000B7000000}"/>
    <cellStyle name="Normal 2 5 9 3 2 2" xfId="1356" xr:uid="{00000000-0005-0000-0000-0000B7000000}"/>
    <cellStyle name="Normal 2 5 9 3 3" xfId="992" xr:uid="{00000000-0005-0000-0000-0000B7000000}"/>
    <cellStyle name="Normal 2 5 9 4" xfId="446" xr:uid="{00000000-0005-0000-0000-0000B4000000}"/>
    <cellStyle name="Normal 2 5 9 4 2" xfId="1176" xr:uid="{00000000-0005-0000-0000-0000B4000000}"/>
    <cellStyle name="Normal 2 5 9 5" xfId="812" xr:uid="{00000000-0005-0000-0000-0000B4000000}"/>
    <cellStyle name="Normal 2 6" xfId="49" xr:uid="{00000000-0005-0000-0000-0000B8000000}"/>
    <cellStyle name="Normal 2 6 10" xfId="154" xr:uid="{00000000-0005-0000-0000-0000B9000000}"/>
    <cellStyle name="Normal 2 6 10 2" xfId="349" xr:uid="{00000000-0005-0000-0000-0000BA000000}"/>
    <cellStyle name="Normal 2 6 10 2 2" xfId="718" xr:uid="{00000000-0005-0000-0000-0000BA000000}"/>
    <cellStyle name="Normal 2 6 10 2 2 2" xfId="1448" xr:uid="{00000000-0005-0000-0000-0000BA000000}"/>
    <cellStyle name="Normal 2 6 10 2 3" xfId="1084" xr:uid="{00000000-0005-0000-0000-0000BA000000}"/>
    <cellStyle name="Normal 2 6 10 3" xfId="537" xr:uid="{00000000-0005-0000-0000-0000B9000000}"/>
    <cellStyle name="Normal 2 6 10 3 2" xfId="1267" xr:uid="{00000000-0005-0000-0000-0000B9000000}"/>
    <cellStyle name="Normal 2 6 10 4" xfId="903" xr:uid="{00000000-0005-0000-0000-0000B9000000}"/>
    <cellStyle name="Normal 2 6 11" xfId="258" xr:uid="{00000000-0005-0000-0000-0000BB000000}"/>
    <cellStyle name="Normal 2 6 11 2" xfId="627" xr:uid="{00000000-0005-0000-0000-0000BB000000}"/>
    <cellStyle name="Normal 2 6 11 2 2" xfId="1357" xr:uid="{00000000-0005-0000-0000-0000BB000000}"/>
    <cellStyle name="Normal 2 6 11 3" xfId="993" xr:uid="{00000000-0005-0000-0000-0000BB000000}"/>
    <cellStyle name="Normal 2 6 12" xfId="447" xr:uid="{00000000-0005-0000-0000-0000B8000000}"/>
    <cellStyle name="Normal 2 6 12 2" xfId="1177" xr:uid="{00000000-0005-0000-0000-0000B8000000}"/>
    <cellStyle name="Normal 2 6 13" xfId="813" xr:uid="{00000000-0005-0000-0000-0000B8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2 2 2" xfId="720" xr:uid="{00000000-0005-0000-0000-0000BF000000}"/>
    <cellStyle name="Normal 2 6 2 2 2 2 2 2" xfId="1450" xr:uid="{00000000-0005-0000-0000-0000BF000000}"/>
    <cellStyle name="Normal 2 6 2 2 2 2 3" xfId="1086" xr:uid="{00000000-0005-0000-0000-0000BF000000}"/>
    <cellStyle name="Normal 2 6 2 2 2 3" xfId="539" xr:uid="{00000000-0005-0000-0000-0000BE000000}"/>
    <cellStyle name="Normal 2 6 2 2 2 3 2" xfId="1269" xr:uid="{00000000-0005-0000-0000-0000BE000000}"/>
    <cellStyle name="Normal 2 6 2 2 2 4" xfId="905" xr:uid="{00000000-0005-0000-0000-0000BE000000}"/>
    <cellStyle name="Normal 2 6 2 2 3" xfId="260" xr:uid="{00000000-0005-0000-0000-0000C0000000}"/>
    <cellStyle name="Normal 2 6 2 2 3 2" xfId="629" xr:uid="{00000000-0005-0000-0000-0000C0000000}"/>
    <cellStyle name="Normal 2 6 2 2 3 2 2" xfId="1359" xr:uid="{00000000-0005-0000-0000-0000C0000000}"/>
    <cellStyle name="Normal 2 6 2 2 3 3" xfId="995" xr:uid="{00000000-0005-0000-0000-0000C0000000}"/>
    <cellStyle name="Normal 2 6 2 2 4" xfId="449" xr:uid="{00000000-0005-0000-0000-0000BD000000}"/>
    <cellStyle name="Normal 2 6 2 2 4 2" xfId="1179" xr:uid="{00000000-0005-0000-0000-0000BD000000}"/>
    <cellStyle name="Normal 2 6 2 2 5" xfId="815" xr:uid="{00000000-0005-0000-0000-0000BD000000}"/>
    <cellStyle name="Normal 2 6 2 3" xfId="52" xr:uid="{00000000-0005-0000-0000-0000C1000000}"/>
    <cellStyle name="Normal 2 6 2 3 2" xfId="157" xr:uid="{00000000-0005-0000-0000-0000C2000000}"/>
    <cellStyle name="Normal 2 6 2 3 2 2" xfId="352" xr:uid="{00000000-0005-0000-0000-0000C3000000}"/>
    <cellStyle name="Normal 2 6 2 3 2 2 2" xfId="721" xr:uid="{00000000-0005-0000-0000-0000C3000000}"/>
    <cellStyle name="Normal 2 6 2 3 2 2 2 2" xfId="1451" xr:uid="{00000000-0005-0000-0000-0000C3000000}"/>
    <cellStyle name="Normal 2 6 2 3 2 2 3" xfId="1087" xr:uid="{00000000-0005-0000-0000-0000C3000000}"/>
    <cellStyle name="Normal 2 6 2 3 2 3" xfId="540" xr:uid="{00000000-0005-0000-0000-0000C2000000}"/>
    <cellStyle name="Normal 2 6 2 3 2 3 2" xfId="1270" xr:uid="{00000000-0005-0000-0000-0000C2000000}"/>
    <cellStyle name="Normal 2 6 2 3 2 4" xfId="906" xr:uid="{00000000-0005-0000-0000-0000C2000000}"/>
    <cellStyle name="Normal 2 6 2 3 3" xfId="261" xr:uid="{00000000-0005-0000-0000-0000C4000000}"/>
    <cellStyle name="Normal 2 6 2 3 3 2" xfId="630" xr:uid="{00000000-0005-0000-0000-0000C4000000}"/>
    <cellStyle name="Normal 2 6 2 3 3 2 2" xfId="1360" xr:uid="{00000000-0005-0000-0000-0000C4000000}"/>
    <cellStyle name="Normal 2 6 2 3 3 3" xfId="996" xr:uid="{00000000-0005-0000-0000-0000C4000000}"/>
    <cellStyle name="Normal 2 6 2 3 4" xfId="450" xr:uid="{00000000-0005-0000-0000-0000C1000000}"/>
    <cellStyle name="Normal 2 6 2 3 4 2" xfId="1180" xr:uid="{00000000-0005-0000-0000-0000C1000000}"/>
    <cellStyle name="Normal 2 6 2 3 5" xfId="816" xr:uid="{00000000-0005-0000-0000-0000C1000000}"/>
    <cellStyle name="Normal 2 6 2 4" xfId="155" xr:uid="{00000000-0005-0000-0000-0000C5000000}"/>
    <cellStyle name="Normal 2 6 2 4 2" xfId="350" xr:uid="{00000000-0005-0000-0000-0000C6000000}"/>
    <cellStyle name="Normal 2 6 2 4 2 2" xfId="719" xr:uid="{00000000-0005-0000-0000-0000C6000000}"/>
    <cellStyle name="Normal 2 6 2 4 2 2 2" xfId="1449" xr:uid="{00000000-0005-0000-0000-0000C6000000}"/>
    <cellStyle name="Normal 2 6 2 4 2 3" xfId="1085" xr:uid="{00000000-0005-0000-0000-0000C6000000}"/>
    <cellStyle name="Normal 2 6 2 4 3" xfId="538" xr:uid="{00000000-0005-0000-0000-0000C5000000}"/>
    <cellStyle name="Normal 2 6 2 4 3 2" xfId="1268" xr:uid="{00000000-0005-0000-0000-0000C5000000}"/>
    <cellStyle name="Normal 2 6 2 4 4" xfId="904" xr:uid="{00000000-0005-0000-0000-0000C5000000}"/>
    <cellStyle name="Normal 2 6 2 5" xfId="259" xr:uid="{00000000-0005-0000-0000-0000C7000000}"/>
    <cellStyle name="Normal 2 6 2 5 2" xfId="628" xr:uid="{00000000-0005-0000-0000-0000C7000000}"/>
    <cellStyle name="Normal 2 6 2 5 2 2" xfId="1358" xr:uid="{00000000-0005-0000-0000-0000C7000000}"/>
    <cellStyle name="Normal 2 6 2 5 3" xfId="994" xr:uid="{00000000-0005-0000-0000-0000C7000000}"/>
    <cellStyle name="Normal 2 6 2 6" xfId="448" xr:uid="{00000000-0005-0000-0000-0000BC000000}"/>
    <cellStyle name="Normal 2 6 2 6 2" xfId="1178" xr:uid="{00000000-0005-0000-0000-0000BC000000}"/>
    <cellStyle name="Normal 2 6 2 7" xfId="814" xr:uid="{00000000-0005-0000-0000-0000BC000000}"/>
    <cellStyle name="Normal 2 6 3" xfId="53" xr:uid="{00000000-0005-0000-0000-0000C8000000}"/>
    <cellStyle name="Normal 2 6 3 2" xfId="158" xr:uid="{00000000-0005-0000-0000-0000C9000000}"/>
    <cellStyle name="Normal 2 6 3 2 2" xfId="353" xr:uid="{00000000-0005-0000-0000-0000CA000000}"/>
    <cellStyle name="Normal 2 6 3 2 2 2" xfId="722" xr:uid="{00000000-0005-0000-0000-0000CA000000}"/>
    <cellStyle name="Normal 2 6 3 2 2 2 2" xfId="1452" xr:uid="{00000000-0005-0000-0000-0000CA000000}"/>
    <cellStyle name="Normal 2 6 3 2 2 3" xfId="1088" xr:uid="{00000000-0005-0000-0000-0000CA000000}"/>
    <cellStyle name="Normal 2 6 3 2 3" xfId="541" xr:uid="{00000000-0005-0000-0000-0000C9000000}"/>
    <cellStyle name="Normal 2 6 3 2 3 2" xfId="1271" xr:uid="{00000000-0005-0000-0000-0000C9000000}"/>
    <cellStyle name="Normal 2 6 3 2 4" xfId="907" xr:uid="{00000000-0005-0000-0000-0000C9000000}"/>
    <cellStyle name="Normal 2 6 3 3" xfId="262" xr:uid="{00000000-0005-0000-0000-0000CB000000}"/>
    <cellStyle name="Normal 2 6 3 3 2" xfId="631" xr:uid="{00000000-0005-0000-0000-0000CB000000}"/>
    <cellStyle name="Normal 2 6 3 3 2 2" xfId="1361" xr:uid="{00000000-0005-0000-0000-0000CB000000}"/>
    <cellStyle name="Normal 2 6 3 3 3" xfId="997" xr:uid="{00000000-0005-0000-0000-0000CB000000}"/>
    <cellStyle name="Normal 2 6 3 4" xfId="451" xr:uid="{00000000-0005-0000-0000-0000C8000000}"/>
    <cellStyle name="Normal 2 6 3 4 2" xfId="1181" xr:uid="{00000000-0005-0000-0000-0000C8000000}"/>
    <cellStyle name="Normal 2 6 3 5" xfId="817" xr:uid="{00000000-0005-0000-0000-0000C8000000}"/>
    <cellStyle name="Normal 2 6 4" xfId="54" xr:uid="{00000000-0005-0000-0000-0000CC000000}"/>
    <cellStyle name="Normal 2 6 4 2" xfId="159" xr:uid="{00000000-0005-0000-0000-0000CD000000}"/>
    <cellStyle name="Normal 2 6 4 2 2" xfId="354" xr:uid="{00000000-0005-0000-0000-0000CE000000}"/>
    <cellStyle name="Normal 2 6 4 2 2 2" xfId="723" xr:uid="{00000000-0005-0000-0000-0000CE000000}"/>
    <cellStyle name="Normal 2 6 4 2 2 2 2" xfId="1453" xr:uid="{00000000-0005-0000-0000-0000CE000000}"/>
    <cellStyle name="Normal 2 6 4 2 2 3" xfId="1089" xr:uid="{00000000-0005-0000-0000-0000CE000000}"/>
    <cellStyle name="Normal 2 6 4 2 3" xfId="542" xr:uid="{00000000-0005-0000-0000-0000CD000000}"/>
    <cellStyle name="Normal 2 6 4 2 3 2" xfId="1272" xr:uid="{00000000-0005-0000-0000-0000CD000000}"/>
    <cellStyle name="Normal 2 6 4 2 4" xfId="908" xr:uid="{00000000-0005-0000-0000-0000CD000000}"/>
    <cellStyle name="Normal 2 6 4 3" xfId="263" xr:uid="{00000000-0005-0000-0000-0000CF000000}"/>
    <cellStyle name="Normal 2 6 4 3 2" xfId="632" xr:uid="{00000000-0005-0000-0000-0000CF000000}"/>
    <cellStyle name="Normal 2 6 4 3 2 2" xfId="1362" xr:uid="{00000000-0005-0000-0000-0000CF000000}"/>
    <cellStyle name="Normal 2 6 4 3 3" xfId="998" xr:uid="{00000000-0005-0000-0000-0000CF000000}"/>
    <cellStyle name="Normal 2 6 4 4" xfId="452" xr:uid="{00000000-0005-0000-0000-0000CC000000}"/>
    <cellStyle name="Normal 2 6 4 4 2" xfId="1182" xr:uid="{00000000-0005-0000-0000-0000CC000000}"/>
    <cellStyle name="Normal 2 6 4 5" xfId="818" xr:uid="{00000000-0005-0000-0000-0000CC000000}"/>
    <cellStyle name="Normal 2 6 5" xfId="55" xr:uid="{00000000-0005-0000-0000-0000D0000000}"/>
    <cellStyle name="Normal 2 6 5 2" xfId="160" xr:uid="{00000000-0005-0000-0000-0000D1000000}"/>
    <cellStyle name="Normal 2 6 5 2 2" xfId="355" xr:uid="{00000000-0005-0000-0000-0000D2000000}"/>
    <cellStyle name="Normal 2 6 5 2 2 2" xfId="724" xr:uid="{00000000-0005-0000-0000-0000D2000000}"/>
    <cellStyle name="Normal 2 6 5 2 2 2 2" xfId="1454" xr:uid="{00000000-0005-0000-0000-0000D2000000}"/>
    <cellStyle name="Normal 2 6 5 2 2 3" xfId="1090" xr:uid="{00000000-0005-0000-0000-0000D2000000}"/>
    <cellStyle name="Normal 2 6 5 2 3" xfId="543" xr:uid="{00000000-0005-0000-0000-0000D1000000}"/>
    <cellStyle name="Normal 2 6 5 2 3 2" xfId="1273" xr:uid="{00000000-0005-0000-0000-0000D1000000}"/>
    <cellStyle name="Normal 2 6 5 2 4" xfId="909" xr:uid="{00000000-0005-0000-0000-0000D1000000}"/>
    <cellStyle name="Normal 2 6 5 3" xfId="264" xr:uid="{00000000-0005-0000-0000-0000D3000000}"/>
    <cellStyle name="Normal 2 6 5 3 2" xfId="633" xr:uid="{00000000-0005-0000-0000-0000D3000000}"/>
    <cellStyle name="Normal 2 6 5 3 2 2" xfId="1363" xr:uid="{00000000-0005-0000-0000-0000D3000000}"/>
    <cellStyle name="Normal 2 6 5 3 3" xfId="999" xr:uid="{00000000-0005-0000-0000-0000D3000000}"/>
    <cellStyle name="Normal 2 6 5 4" xfId="453" xr:uid="{00000000-0005-0000-0000-0000D0000000}"/>
    <cellStyle name="Normal 2 6 5 4 2" xfId="1183" xr:uid="{00000000-0005-0000-0000-0000D0000000}"/>
    <cellStyle name="Normal 2 6 5 5" xfId="819" xr:uid="{00000000-0005-0000-0000-0000D0000000}"/>
    <cellStyle name="Normal 2 6 6" xfId="56" xr:uid="{00000000-0005-0000-0000-0000D4000000}"/>
    <cellStyle name="Normal 2 6 6 2" xfId="161" xr:uid="{00000000-0005-0000-0000-0000D5000000}"/>
    <cellStyle name="Normal 2 6 6 2 2" xfId="356" xr:uid="{00000000-0005-0000-0000-0000D6000000}"/>
    <cellStyle name="Normal 2 6 6 2 2 2" xfId="725" xr:uid="{00000000-0005-0000-0000-0000D6000000}"/>
    <cellStyle name="Normal 2 6 6 2 2 2 2" xfId="1455" xr:uid="{00000000-0005-0000-0000-0000D6000000}"/>
    <cellStyle name="Normal 2 6 6 2 2 3" xfId="1091" xr:uid="{00000000-0005-0000-0000-0000D6000000}"/>
    <cellStyle name="Normal 2 6 6 2 3" xfId="544" xr:uid="{00000000-0005-0000-0000-0000D5000000}"/>
    <cellStyle name="Normal 2 6 6 2 3 2" xfId="1274" xr:uid="{00000000-0005-0000-0000-0000D5000000}"/>
    <cellStyle name="Normal 2 6 6 2 4" xfId="910" xr:uid="{00000000-0005-0000-0000-0000D5000000}"/>
    <cellStyle name="Normal 2 6 6 3" xfId="265" xr:uid="{00000000-0005-0000-0000-0000D7000000}"/>
    <cellStyle name="Normal 2 6 6 3 2" xfId="634" xr:uid="{00000000-0005-0000-0000-0000D7000000}"/>
    <cellStyle name="Normal 2 6 6 3 2 2" xfId="1364" xr:uid="{00000000-0005-0000-0000-0000D7000000}"/>
    <cellStyle name="Normal 2 6 6 3 3" xfId="1000" xr:uid="{00000000-0005-0000-0000-0000D7000000}"/>
    <cellStyle name="Normal 2 6 6 4" xfId="454" xr:uid="{00000000-0005-0000-0000-0000D4000000}"/>
    <cellStyle name="Normal 2 6 6 4 2" xfId="1184" xr:uid="{00000000-0005-0000-0000-0000D4000000}"/>
    <cellStyle name="Normal 2 6 6 5" xfId="820" xr:uid="{00000000-0005-0000-0000-0000D4000000}"/>
    <cellStyle name="Normal 2 6 7" xfId="57" xr:uid="{00000000-0005-0000-0000-0000D8000000}"/>
    <cellStyle name="Normal 2 6 7 2" xfId="162" xr:uid="{00000000-0005-0000-0000-0000D9000000}"/>
    <cellStyle name="Normal 2 6 7 2 2" xfId="357" xr:uid="{00000000-0005-0000-0000-0000DA000000}"/>
    <cellStyle name="Normal 2 6 7 2 2 2" xfId="726" xr:uid="{00000000-0005-0000-0000-0000DA000000}"/>
    <cellStyle name="Normal 2 6 7 2 2 2 2" xfId="1456" xr:uid="{00000000-0005-0000-0000-0000DA000000}"/>
    <cellStyle name="Normal 2 6 7 2 2 3" xfId="1092" xr:uid="{00000000-0005-0000-0000-0000DA000000}"/>
    <cellStyle name="Normal 2 6 7 2 3" xfId="545" xr:uid="{00000000-0005-0000-0000-0000D9000000}"/>
    <cellStyle name="Normal 2 6 7 2 3 2" xfId="1275" xr:uid="{00000000-0005-0000-0000-0000D9000000}"/>
    <cellStyle name="Normal 2 6 7 2 4" xfId="911" xr:uid="{00000000-0005-0000-0000-0000D9000000}"/>
    <cellStyle name="Normal 2 6 7 3" xfId="266" xr:uid="{00000000-0005-0000-0000-0000DB000000}"/>
    <cellStyle name="Normal 2 6 7 3 2" xfId="635" xr:uid="{00000000-0005-0000-0000-0000DB000000}"/>
    <cellStyle name="Normal 2 6 7 3 2 2" xfId="1365" xr:uid="{00000000-0005-0000-0000-0000DB000000}"/>
    <cellStyle name="Normal 2 6 7 3 3" xfId="1001" xr:uid="{00000000-0005-0000-0000-0000DB000000}"/>
    <cellStyle name="Normal 2 6 7 4" xfId="455" xr:uid="{00000000-0005-0000-0000-0000D8000000}"/>
    <cellStyle name="Normal 2 6 7 4 2" xfId="1185" xr:uid="{00000000-0005-0000-0000-0000D8000000}"/>
    <cellStyle name="Normal 2 6 7 5" xfId="821" xr:uid="{00000000-0005-0000-0000-0000D8000000}"/>
    <cellStyle name="Normal 2 6 8" xfId="58" xr:uid="{00000000-0005-0000-0000-0000DC000000}"/>
    <cellStyle name="Normal 2 6 8 2" xfId="163" xr:uid="{00000000-0005-0000-0000-0000DD000000}"/>
    <cellStyle name="Normal 2 6 8 2 2" xfId="358" xr:uid="{00000000-0005-0000-0000-0000DE000000}"/>
    <cellStyle name="Normal 2 6 8 2 2 2" xfId="727" xr:uid="{00000000-0005-0000-0000-0000DE000000}"/>
    <cellStyle name="Normal 2 6 8 2 2 2 2" xfId="1457" xr:uid="{00000000-0005-0000-0000-0000DE000000}"/>
    <cellStyle name="Normal 2 6 8 2 2 3" xfId="1093" xr:uid="{00000000-0005-0000-0000-0000DE000000}"/>
    <cellStyle name="Normal 2 6 8 2 3" xfId="546" xr:uid="{00000000-0005-0000-0000-0000DD000000}"/>
    <cellStyle name="Normal 2 6 8 2 3 2" xfId="1276" xr:uid="{00000000-0005-0000-0000-0000DD000000}"/>
    <cellStyle name="Normal 2 6 8 2 4" xfId="912" xr:uid="{00000000-0005-0000-0000-0000DD000000}"/>
    <cellStyle name="Normal 2 6 8 3" xfId="267" xr:uid="{00000000-0005-0000-0000-0000DF000000}"/>
    <cellStyle name="Normal 2 6 8 3 2" xfId="636" xr:uid="{00000000-0005-0000-0000-0000DF000000}"/>
    <cellStyle name="Normal 2 6 8 3 2 2" xfId="1366" xr:uid="{00000000-0005-0000-0000-0000DF000000}"/>
    <cellStyle name="Normal 2 6 8 3 3" xfId="1002" xr:uid="{00000000-0005-0000-0000-0000DF000000}"/>
    <cellStyle name="Normal 2 6 8 4" xfId="456" xr:uid="{00000000-0005-0000-0000-0000DC000000}"/>
    <cellStyle name="Normal 2 6 8 4 2" xfId="1186" xr:uid="{00000000-0005-0000-0000-0000DC000000}"/>
    <cellStyle name="Normal 2 6 8 5" xfId="822" xr:uid="{00000000-0005-0000-0000-0000DC000000}"/>
    <cellStyle name="Normal 2 6 9" xfId="59" xr:uid="{00000000-0005-0000-0000-0000E0000000}"/>
    <cellStyle name="Normal 2 6 9 2" xfId="164" xr:uid="{00000000-0005-0000-0000-0000E1000000}"/>
    <cellStyle name="Normal 2 6 9 2 2" xfId="359" xr:uid="{00000000-0005-0000-0000-0000E2000000}"/>
    <cellStyle name="Normal 2 6 9 2 2 2" xfId="728" xr:uid="{00000000-0005-0000-0000-0000E2000000}"/>
    <cellStyle name="Normal 2 6 9 2 2 2 2" xfId="1458" xr:uid="{00000000-0005-0000-0000-0000E2000000}"/>
    <cellStyle name="Normal 2 6 9 2 2 3" xfId="1094" xr:uid="{00000000-0005-0000-0000-0000E2000000}"/>
    <cellStyle name="Normal 2 6 9 2 3" xfId="547" xr:uid="{00000000-0005-0000-0000-0000E1000000}"/>
    <cellStyle name="Normal 2 6 9 2 3 2" xfId="1277" xr:uid="{00000000-0005-0000-0000-0000E1000000}"/>
    <cellStyle name="Normal 2 6 9 2 4" xfId="913" xr:uid="{00000000-0005-0000-0000-0000E1000000}"/>
    <cellStyle name="Normal 2 6 9 3" xfId="268" xr:uid="{00000000-0005-0000-0000-0000E3000000}"/>
    <cellStyle name="Normal 2 6 9 3 2" xfId="637" xr:uid="{00000000-0005-0000-0000-0000E3000000}"/>
    <cellStyle name="Normal 2 6 9 3 2 2" xfId="1367" xr:uid="{00000000-0005-0000-0000-0000E3000000}"/>
    <cellStyle name="Normal 2 6 9 3 3" xfId="1003" xr:uid="{00000000-0005-0000-0000-0000E3000000}"/>
    <cellStyle name="Normal 2 6 9 4" xfId="457" xr:uid="{00000000-0005-0000-0000-0000E0000000}"/>
    <cellStyle name="Normal 2 6 9 4 2" xfId="1187" xr:uid="{00000000-0005-0000-0000-0000E0000000}"/>
    <cellStyle name="Normal 2 6 9 5" xfId="823" xr:uid="{00000000-0005-0000-0000-0000E0000000}"/>
    <cellStyle name="Normal 2 7" xfId="60" xr:uid="{00000000-0005-0000-0000-0000E4000000}"/>
    <cellStyle name="Normal 2 7 10" xfId="165" xr:uid="{00000000-0005-0000-0000-0000E5000000}"/>
    <cellStyle name="Normal 2 7 10 2" xfId="360" xr:uid="{00000000-0005-0000-0000-0000E6000000}"/>
    <cellStyle name="Normal 2 7 10 2 2" xfId="729" xr:uid="{00000000-0005-0000-0000-0000E6000000}"/>
    <cellStyle name="Normal 2 7 10 2 2 2" xfId="1459" xr:uid="{00000000-0005-0000-0000-0000E6000000}"/>
    <cellStyle name="Normal 2 7 10 2 3" xfId="1095" xr:uid="{00000000-0005-0000-0000-0000E6000000}"/>
    <cellStyle name="Normal 2 7 10 3" xfId="548" xr:uid="{00000000-0005-0000-0000-0000E5000000}"/>
    <cellStyle name="Normal 2 7 10 3 2" xfId="1278" xr:uid="{00000000-0005-0000-0000-0000E5000000}"/>
    <cellStyle name="Normal 2 7 10 4" xfId="914" xr:uid="{00000000-0005-0000-0000-0000E5000000}"/>
    <cellStyle name="Normal 2 7 11" xfId="269" xr:uid="{00000000-0005-0000-0000-0000E7000000}"/>
    <cellStyle name="Normal 2 7 11 2" xfId="638" xr:uid="{00000000-0005-0000-0000-0000E7000000}"/>
    <cellStyle name="Normal 2 7 11 2 2" xfId="1368" xr:uid="{00000000-0005-0000-0000-0000E7000000}"/>
    <cellStyle name="Normal 2 7 11 3" xfId="1004" xr:uid="{00000000-0005-0000-0000-0000E7000000}"/>
    <cellStyle name="Normal 2 7 12" xfId="458" xr:uid="{00000000-0005-0000-0000-0000E4000000}"/>
    <cellStyle name="Normal 2 7 12 2" xfId="1188" xr:uid="{00000000-0005-0000-0000-0000E4000000}"/>
    <cellStyle name="Normal 2 7 13" xfId="824" xr:uid="{00000000-0005-0000-0000-0000E4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2 2 2" xfId="731" xr:uid="{00000000-0005-0000-0000-0000EB000000}"/>
    <cellStyle name="Normal 2 7 2 2 2 2 2 2" xfId="1461" xr:uid="{00000000-0005-0000-0000-0000EB000000}"/>
    <cellStyle name="Normal 2 7 2 2 2 2 3" xfId="1097" xr:uid="{00000000-0005-0000-0000-0000EB000000}"/>
    <cellStyle name="Normal 2 7 2 2 2 3" xfId="550" xr:uid="{00000000-0005-0000-0000-0000EA000000}"/>
    <cellStyle name="Normal 2 7 2 2 2 3 2" xfId="1280" xr:uid="{00000000-0005-0000-0000-0000EA000000}"/>
    <cellStyle name="Normal 2 7 2 2 2 4" xfId="916" xr:uid="{00000000-0005-0000-0000-0000EA000000}"/>
    <cellStyle name="Normal 2 7 2 2 3" xfId="271" xr:uid="{00000000-0005-0000-0000-0000EC000000}"/>
    <cellStyle name="Normal 2 7 2 2 3 2" xfId="640" xr:uid="{00000000-0005-0000-0000-0000EC000000}"/>
    <cellStyle name="Normal 2 7 2 2 3 2 2" xfId="1370" xr:uid="{00000000-0005-0000-0000-0000EC000000}"/>
    <cellStyle name="Normal 2 7 2 2 3 3" xfId="1006" xr:uid="{00000000-0005-0000-0000-0000EC000000}"/>
    <cellStyle name="Normal 2 7 2 2 4" xfId="460" xr:uid="{00000000-0005-0000-0000-0000E9000000}"/>
    <cellStyle name="Normal 2 7 2 2 4 2" xfId="1190" xr:uid="{00000000-0005-0000-0000-0000E9000000}"/>
    <cellStyle name="Normal 2 7 2 2 5" xfId="826" xr:uid="{00000000-0005-0000-0000-0000E9000000}"/>
    <cellStyle name="Normal 2 7 2 3" xfId="63" xr:uid="{00000000-0005-0000-0000-0000ED000000}"/>
    <cellStyle name="Normal 2 7 2 3 2" xfId="168" xr:uid="{00000000-0005-0000-0000-0000EE000000}"/>
    <cellStyle name="Normal 2 7 2 3 2 2" xfId="363" xr:uid="{00000000-0005-0000-0000-0000EF000000}"/>
    <cellStyle name="Normal 2 7 2 3 2 2 2" xfId="732" xr:uid="{00000000-0005-0000-0000-0000EF000000}"/>
    <cellStyle name="Normal 2 7 2 3 2 2 2 2" xfId="1462" xr:uid="{00000000-0005-0000-0000-0000EF000000}"/>
    <cellStyle name="Normal 2 7 2 3 2 2 3" xfId="1098" xr:uid="{00000000-0005-0000-0000-0000EF000000}"/>
    <cellStyle name="Normal 2 7 2 3 2 3" xfId="551" xr:uid="{00000000-0005-0000-0000-0000EE000000}"/>
    <cellStyle name="Normal 2 7 2 3 2 3 2" xfId="1281" xr:uid="{00000000-0005-0000-0000-0000EE000000}"/>
    <cellStyle name="Normal 2 7 2 3 2 4" xfId="917" xr:uid="{00000000-0005-0000-0000-0000EE000000}"/>
    <cellStyle name="Normal 2 7 2 3 3" xfId="272" xr:uid="{00000000-0005-0000-0000-0000F0000000}"/>
    <cellStyle name="Normal 2 7 2 3 3 2" xfId="641" xr:uid="{00000000-0005-0000-0000-0000F0000000}"/>
    <cellStyle name="Normal 2 7 2 3 3 2 2" xfId="1371" xr:uid="{00000000-0005-0000-0000-0000F0000000}"/>
    <cellStyle name="Normal 2 7 2 3 3 3" xfId="1007" xr:uid="{00000000-0005-0000-0000-0000F0000000}"/>
    <cellStyle name="Normal 2 7 2 3 4" xfId="461" xr:uid="{00000000-0005-0000-0000-0000ED000000}"/>
    <cellStyle name="Normal 2 7 2 3 4 2" xfId="1191" xr:uid="{00000000-0005-0000-0000-0000ED000000}"/>
    <cellStyle name="Normal 2 7 2 3 5" xfId="827" xr:uid="{00000000-0005-0000-0000-0000ED000000}"/>
    <cellStyle name="Normal 2 7 2 4" xfId="166" xr:uid="{00000000-0005-0000-0000-0000F1000000}"/>
    <cellStyle name="Normal 2 7 2 4 2" xfId="361" xr:uid="{00000000-0005-0000-0000-0000F2000000}"/>
    <cellStyle name="Normal 2 7 2 4 2 2" xfId="730" xr:uid="{00000000-0005-0000-0000-0000F2000000}"/>
    <cellStyle name="Normal 2 7 2 4 2 2 2" xfId="1460" xr:uid="{00000000-0005-0000-0000-0000F2000000}"/>
    <cellStyle name="Normal 2 7 2 4 2 3" xfId="1096" xr:uid="{00000000-0005-0000-0000-0000F2000000}"/>
    <cellStyle name="Normal 2 7 2 4 3" xfId="549" xr:uid="{00000000-0005-0000-0000-0000F1000000}"/>
    <cellStyle name="Normal 2 7 2 4 3 2" xfId="1279" xr:uid="{00000000-0005-0000-0000-0000F1000000}"/>
    <cellStyle name="Normal 2 7 2 4 4" xfId="915" xr:uid="{00000000-0005-0000-0000-0000F1000000}"/>
    <cellStyle name="Normal 2 7 2 5" xfId="270" xr:uid="{00000000-0005-0000-0000-0000F3000000}"/>
    <cellStyle name="Normal 2 7 2 5 2" xfId="639" xr:uid="{00000000-0005-0000-0000-0000F3000000}"/>
    <cellStyle name="Normal 2 7 2 5 2 2" xfId="1369" xr:uid="{00000000-0005-0000-0000-0000F3000000}"/>
    <cellStyle name="Normal 2 7 2 5 3" xfId="1005" xr:uid="{00000000-0005-0000-0000-0000F3000000}"/>
    <cellStyle name="Normal 2 7 2 6" xfId="459" xr:uid="{00000000-0005-0000-0000-0000E8000000}"/>
    <cellStyle name="Normal 2 7 2 6 2" xfId="1189" xr:uid="{00000000-0005-0000-0000-0000E8000000}"/>
    <cellStyle name="Normal 2 7 2 7" xfId="825" xr:uid="{00000000-0005-0000-0000-0000E8000000}"/>
    <cellStyle name="Normal 2 7 3" xfId="64" xr:uid="{00000000-0005-0000-0000-0000F4000000}"/>
    <cellStyle name="Normal 2 7 3 2" xfId="169" xr:uid="{00000000-0005-0000-0000-0000F5000000}"/>
    <cellStyle name="Normal 2 7 3 2 2" xfId="364" xr:uid="{00000000-0005-0000-0000-0000F6000000}"/>
    <cellStyle name="Normal 2 7 3 2 2 2" xfId="733" xr:uid="{00000000-0005-0000-0000-0000F6000000}"/>
    <cellStyle name="Normal 2 7 3 2 2 2 2" xfId="1463" xr:uid="{00000000-0005-0000-0000-0000F6000000}"/>
    <cellStyle name="Normal 2 7 3 2 2 3" xfId="1099" xr:uid="{00000000-0005-0000-0000-0000F6000000}"/>
    <cellStyle name="Normal 2 7 3 2 3" xfId="552" xr:uid="{00000000-0005-0000-0000-0000F5000000}"/>
    <cellStyle name="Normal 2 7 3 2 3 2" xfId="1282" xr:uid="{00000000-0005-0000-0000-0000F5000000}"/>
    <cellStyle name="Normal 2 7 3 2 4" xfId="918" xr:uid="{00000000-0005-0000-0000-0000F5000000}"/>
    <cellStyle name="Normal 2 7 3 3" xfId="273" xr:uid="{00000000-0005-0000-0000-0000F7000000}"/>
    <cellStyle name="Normal 2 7 3 3 2" xfId="642" xr:uid="{00000000-0005-0000-0000-0000F7000000}"/>
    <cellStyle name="Normal 2 7 3 3 2 2" xfId="1372" xr:uid="{00000000-0005-0000-0000-0000F7000000}"/>
    <cellStyle name="Normal 2 7 3 3 3" xfId="1008" xr:uid="{00000000-0005-0000-0000-0000F7000000}"/>
    <cellStyle name="Normal 2 7 3 4" xfId="462" xr:uid="{00000000-0005-0000-0000-0000F4000000}"/>
    <cellStyle name="Normal 2 7 3 4 2" xfId="1192" xr:uid="{00000000-0005-0000-0000-0000F4000000}"/>
    <cellStyle name="Normal 2 7 3 5" xfId="828" xr:uid="{00000000-0005-0000-0000-0000F4000000}"/>
    <cellStyle name="Normal 2 7 4" xfId="65" xr:uid="{00000000-0005-0000-0000-0000F8000000}"/>
    <cellStyle name="Normal 2 7 4 2" xfId="170" xr:uid="{00000000-0005-0000-0000-0000F9000000}"/>
    <cellStyle name="Normal 2 7 4 2 2" xfId="365" xr:uid="{00000000-0005-0000-0000-0000FA000000}"/>
    <cellStyle name="Normal 2 7 4 2 2 2" xfId="734" xr:uid="{00000000-0005-0000-0000-0000FA000000}"/>
    <cellStyle name="Normal 2 7 4 2 2 2 2" xfId="1464" xr:uid="{00000000-0005-0000-0000-0000FA000000}"/>
    <cellStyle name="Normal 2 7 4 2 2 3" xfId="1100" xr:uid="{00000000-0005-0000-0000-0000FA000000}"/>
    <cellStyle name="Normal 2 7 4 2 3" xfId="553" xr:uid="{00000000-0005-0000-0000-0000F9000000}"/>
    <cellStyle name="Normal 2 7 4 2 3 2" xfId="1283" xr:uid="{00000000-0005-0000-0000-0000F9000000}"/>
    <cellStyle name="Normal 2 7 4 2 4" xfId="919" xr:uid="{00000000-0005-0000-0000-0000F9000000}"/>
    <cellStyle name="Normal 2 7 4 3" xfId="274" xr:uid="{00000000-0005-0000-0000-0000FB000000}"/>
    <cellStyle name="Normal 2 7 4 3 2" xfId="643" xr:uid="{00000000-0005-0000-0000-0000FB000000}"/>
    <cellStyle name="Normal 2 7 4 3 2 2" xfId="1373" xr:uid="{00000000-0005-0000-0000-0000FB000000}"/>
    <cellStyle name="Normal 2 7 4 3 3" xfId="1009" xr:uid="{00000000-0005-0000-0000-0000FB000000}"/>
    <cellStyle name="Normal 2 7 4 4" xfId="463" xr:uid="{00000000-0005-0000-0000-0000F8000000}"/>
    <cellStyle name="Normal 2 7 4 4 2" xfId="1193" xr:uid="{00000000-0005-0000-0000-0000F8000000}"/>
    <cellStyle name="Normal 2 7 4 5" xfId="829" xr:uid="{00000000-0005-0000-0000-0000F8000000}"/>
    <cellStyle name="Normal 2 7 5" xfId="66" xr:uid="{00000000-0005-0000-0000-0000FC000000}"/>
    <cellStyle name="Normal 2 7 5 2" xfId="171" xr:uid="{00000000-0005-0000-0000-0000FD000000}"/>
    <cellStyle name="Normal 2 7 5 2 2" xfId="366" xr:uid="{00000000-0005-0000-0000-0000FE000000}"/>
    <cellStyle name="Normal 2 7 5 2 2 2" xfId="735" xr:uid="{00000000-0005-0000-0000-0000FE000000}"/>
    <cellStyle name="Normal 2 7 5 2 2 2 2" xfId="1465" xr:uid="{00000000-0005-0000-0000-0000FE000000}"/>
    <cellStyle name="Normal 2 7 5 2 2 3" xfId="1101" xr:uid="{00000000-0005-0000-0000-0000FE000000}"/>
    <cellStyle name="Normal 2 7 5 2 3" xfId="554" xr:uid="{00000000-0005-0000-0000-0000FD000000}"/>
    <cellStyle name="Normal 2 7 5 2 3 2" xfId="1284" xr:uid="{00000000-0005-0000-0000-0000FD000000}"/>
    <cellStyle name="Normal 2 7 5 2 4" xfId="920" xr:uid="{00000000-0005-0000-0000-0000FD000000}"/>
    <cellStyle name="Normal 2 7 5 3" xfId="275" xr:uid="{00000000-0005-0000-0000-0000FF000000}"/>
    <cellStyle name="Normal 2 7 5 3 2" xfId="644" xr:uid="{00000000-0005-0000-0000-0000FF000000}"/>
    <cellStyle name="Normal 2 7 5 3 2 2" xfId="1374" xr:uid="{00000000-0005-0000-0000-0000FF000000}"/>
    <cellStyle name="Normal 2 7 5 3 3" xfId="1010" xr:uid="{00000000-0005-0000-0000-0000FF000000}"/>
    <cellStyle name="Normal 2 7 5 4" xfId="464" xr:uid="{00000000-0005-0000-0000-0000FC000000}"/>
    <cellStyle name="Normal 2 7 5 4 2" xfId="1194" xr:uid="{00000000-0005-0000-0000-0000FC000000}"/>
    <cellStyle name="Normal 2 7 5 5" xfId="830" xr:uid="{00000000-0005-0000-0000-0000FC000000}"/>
    <cellStyle name="Normal 2 7 6" xfId="67" xr:uid="{00000000-0005-0000-0000-000000010000}"/>
    <cellStyle name="Normal 2 7 6 2" xfId="172" xr:uid="{00000000-0005-0000-0000-000001010000}"/>
    <cellStyle name="Normal 2 7 6 2 2" xfId="367" xr:uid="{00000000-0005-0000-0000-000002010000}"/>
    <cellStyle name="Normal 2 7 6 2 2 2" xfId="736" xr:uid="{00000000-0005-0000-0000-000002010000}"/>
    <cellStyle name="Normal 2 7 6 2 2 2 2" xfId="1466" xr:uid="{00000000-0005-0000-0000-000002010000}"/>
    <cellStyle name="Normal 2 7 6 2 2 3" xfId="1102" xr:uid="{00000000-0005-0000-0000-000002010000}"/>
    <cellStyle name="Normal 2 7 6 2 3" xfId="555" xr:uid="{00000000-0005-0000-0000-000001010000}"/>
    <cellStyle name="Normal 2 7 6 2 3 2" xfId="1285" xr:uid="{00000000-0005-0000-0000-000001010000}"/>
    <cellStyle name="Normal 2 7 6 2 4" xfId="921" xr:uid="{00000000-0005-0000-0000-000001010000}"/>
    <cellStyle name="Normal 2 7 6 3" xfId="276" xr:uid="{00000000-0005-0000-0000-000003010000}"/>
    <cellStyle name="Normal 2 7 6 3 2" xfId="645" xr:uid="{00000000-0005-0000-0000-000003010000}"/>
    <cellStyle name="Normal 2 7 6 3 2 2" xfId="1375" xr:uid="{00000000-0005-0000-0000-000003010000}"/>
    <cellStyle name="Normal 2 7 6 3 3" xfId="1011" xr:uid="{00000000-0005-0000-0000-000003010000}"/>
    <cellStyle name="Normal 2 7 6 4" xfId="465" xr:uid="{00000000-0005-0000-0000-000000010000}"/>
    <cellStyle name="Normal 2 7 6 4 2" xfId="1195" xr:uid="{00000000-0005-0000-0000-000000010000}"/>
    <cellStyle name="Normal 2 7 6 5" xfId="831" xr:uid="{00000000-0005-0000-0000-000000010000}"/>
    <cellStyle name="Normal 2 7 7" xfId="68" xr:uid="{00000000-0005-0000-0000-000004010000}"/>
    <cellStyle name="Normal 2 7 7 2" xfId="173" xr:uid="{00000000-0005-0000-0000-000005010000}"/>
    <cellStyle name="Normal 2 7 7 2 2" xfId="368" xr:uid="{00000000-0005-0000-0000-000006010000}"/>
    <cellStyle name="Normal 2 7 7 2 2 2" xfId="737" xr:uid="{00000000-0005-0000-0000-000006010000}"/>
    <cellStyle name="Normal 2 7 7 2 2 2 2" xfId="1467" xr:uid="{00000000-0005-0000-0000-000006010000}"/>
    <cellStyle name="Normal 2 7 7 2 2 3" xfId="1103" xr:uid="{00000000-0005-0000-0000-000006010000}"/>
    <cellStyle name="Normal 2 7 7 2 3" xfId="556" xr:uid="{00000000-0005-0000-0000-000005010000}"/>
    <cellStyle name="Normal 2 7 7 2 3 2" xfId="1286" xr:uid="{00000000-0005-0000-0000-000005010000}"/>
    <cellStyle name="Normal 2 7 7 2 4" xfId="922" xr:uid="{00000000-0005-0000-0000-000005010000}"/>
    <cellStyle name="Normal 2 7 7 3" xfId="277" xr:uid="{00000000-0005-0000-0000-000007010000}"/>
    <cellStyle name="Normal 2 7 7 3 2" xfId="646" xr:uid="{00000000-0005-0000-0000-000007010000}"/>
    <cellStyle name="Normal 2 7 7 3 2 2" xfId="1376" xr:uid="{00000000-0005-0000-0000-000007010000}"/>
    <cellStyle name="Normal 2 7 7 3 3" xfId="1012" xr:uid="{00000000-0005-0000-0000-000007010000}"/>
    <cellStyle name="Normal 2 7 7 4" xfId="466" xr:uid="{00000000-0005-0000-0000-000004010000}"/>
    <cellStyle name="Normal 2 7 7 4 2" xfId="1196" xr:uid="{00000000-0005-0000-0000-000004010000}"/>
    <cellStyle name="Normal 2 7 7 5" xfId="832" xr:uid="{00000000-0005-0000-0000-000004010000}"/>
    <cellStyle name="Normal 2 7 8" xfId="69" xr:uid="{00000000-0005-0000-0000-000008010000}"/>
    <cellStyle name="Normal 2 7 8 2" xfId="174" xr:uid="{00000000-0005-0000-0000-000009010000}"/>
    <cellStyle name="Normal 2 7 8 2 2" xfId="369" xr:uid="{00000000-0005-0000-0000-00000A010000}"/>
    <cellStyle name="Normal 2 7 8 2 2 2" xfId="738" xr:uid="{00000000-0005-0000-0000-00000A010000}"/>
    <cellStyle name="Normal 2 7 8 2 2 2 2" xfId="1468" xr:uid="{00000000-0005-0000-0000-00000A010000}"/>
    <cellStyle name="Normal 2 7 8 2 2 3" xfId="1104" xr:uid="{00000000-0005-0000-0000-00000A010000}"/>
    <cellStyle name="Normal 2 7 8 2 3" xfId="557" xr:uid="{00000000-0005-0000-0000-000009010000}"/>
    <cellStyle name="Normal 2 7 8 2 3 2" xfId="1287" xr:uid="{00000000-0005-0000-0000-000009010000}"/>
    <cellStyle name="Normal 2 7 8 2 4" xfId="923" xr:uid="{00000000-0005-0000-0000-000009010000}"/>
    <cellStyle name="Normal 2 7 8 3" xfId="278" xr:uid="{00000000-0005-0000-0000-00000B010000}"/>
    <cellStyle name="Normal 2 7 8 3 2" xfId="647" xr:uid="{00000000-0005-0000-0000-00000B010000}"/>
    <cellStyle name="Normal 2 7 8 3 2 2" xfId="1377" xr:uid="{00000000-0005-0000-0000-00000B010000}"/>
    <cellStyle name="Normal 2 7 8 3 3" xfId="1013" xr:uid="{00000000-0005-0000-0000-00000B010000}"/>
    <cellStyle name="Normal 2 7 8 4" xfId="467" xr:uid="{00000000-0005-0000-0000-000008010000}"/>
    <cellStyle name="Normal 2 7 8 4 2" xfId="1197" xr:uid="{00000000-0005-0000-0000-000008010000}"/>
    <cellStyle name="Normal 2 7 8 5" xfId="833" xr:uid="{00000000-0005-0000-0000-000008010000}"/>
    <cellStyle name="Normal 2 7 9" xfId="70" xr:uid="{00000000-0005-0000-0000-00000C010000}"/>
    <cellStyle name="Normal 2 7 9 2" xfId="175" xr:uid="{00000000-0005-0000-0000-00000D010000}"/>
    <cellStyle name="Normal 2 7 9 2 2" xfId="370" xr:uid="{00000000-0005-0000-0000-00000E010000}"/>
    <cellStyle name="Normal 2 7 9 2 2 2" xfId="739" xr:uid="{00000000-0005-0000-0000-00000E010000}"/>
    <cellStyle name="Normal 2 7 9 2 2 2 2" xfId="1469" xr:uid="{00000000-0005-0000-0000-00000E010000}"/>
    <cellStyle name="Normal 2 7 9 2 2 3" xfId="1105" xr:uid="{00000000-0005-0000-0000-00000E010000}"/>
    <cellStyle name="Normal 2 7 9 2 3" xfId="558" xr:uid="{00000000-0005-0000-0000-00000D010000}"/>
    <cellStyle name="Normal 2 7 9 2 3 2" xfId="1288" xr:uid="{00000000-0005-0000-0000-00000D010000}"/>
    <cellStyle name="Normal 2 7 9 2 4" xfId="924" xr:uid="{00000000-0005-0000-0000-00000D010000}"/>
    <cellStyle name="Normal 2 7 9 3" xfId="279" xr:uid="{00000000-0005-0000-0000-00000F010000}"/>
    <cellStyle name="Normal 2 7 9 3 2" xfId="648" xr:uid="{00000000-0005-0000-0000-00000F010000}"/>
    <cellStyle name="Normal 2 7 9 3 2 2" xfId="1378" xr:uid="{00000000-0005-0000-0000-00000F010000}"/>
    <cellStyle name="Normal 2 7 9 3 3" xfId="1014" xr:uid="{00000000-0005-0000-0000-00000F010000}"/>
    <cellStyle name="Normal 2 7 9 4" xfId="468" xr:uid="{00000000-0005-0000-0000-00000C010000}"/>
    <cellStyle name="Normal 2 7 9 4 2" xfId="1198" xr:uid="{00000000-0005-0000-0000-00000C010000}"/>
    <cellStyle name="Normal 2 7 9 5" xfId="834" xr:uid="{00000000-0005-0000-0000-00000C010000}"/>
    <cellStyle name="Normal 2 8" xfId="71" xr:uid="{00000000-0005-0000-0000-000010010000}"/>
    <cellStyle name="Normal 2 8 10" xfId="176" xr:uid="{00000000-0005-0000-0000-000011010000}"/>
    <cellStyle name="Normal 2 8 10 2" xfId="371" xr:uid="{00000000-0005-0000-0000-000012010000}"/>
    <cellStyle name="Normal 2 8 10 2 2" xfId="740" xr:uid="{00000000-0005-0000-0000-000012010000}"/>
    <cellStyle name="Normal 2 8 10 2 2 2" xfId="1470" xr:uid="{00000000-0005-0000-0000-000012010000}"/>
    <cellStyle name="Normal 2 8 10 2 3" xfId="1106" xr:uid="{00000000-0005-0000-0000-000012010000}"/>
    <cellStyle name="Normal 2 8 10 3" xfId="559" xr:uid="{00000000-0005-0000-0000-000011010000}"/>
    <cellStyle name="Normal 2 8 10 3 2" xfId="1289" xr:uid="{00000000-0005-0000-0000-000011010000}"/>
    <cellStyle name="Normal 2 8 10 4" xfId="925" xr:uid="{00000000-0005-0000-0000-000011010000}"/>
    <cellStyle name="Normal 2 8 11" xfId="280" xr:uid="{00000000-0005-0000-0000-000013010000}"/>
    <cellStyle name="Normal 2 8 11 2" xfId="649" xr:uid="{00000000-0005-0000-0000-000013010000}"/>
    <cellStyle name="Normal 2 8 11 2 2" xfId="1379" xr:uid="{00000000-0005-0000-0000-000013010000}"/>
    <cellStyle name="Normal 2 8 11 3" xfId="1015" xr:uid="{00000000-0005-0000-0000-000013010000}"/>
    <cellStyle name="Normal 2 8 12" xfId="469" xr:uid="{00000000-0005-0000-0000-000010010000}"/>
    <cellStyle name="Normal 2 8 12 2" xfId="1199" xr:uid="{00000000-0005-0000-0000-000010010000}"/>
    <cellStyle name="Normal 2 8 13" xfId="835" xr:uid="{00000000-0005-0000-0000-000010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2 2 2" xfId="742" xr:uid="{00000000-0005-0000-0000-000017010000}"/>
    <cellStyle name="Normal 2 8 2 2 2 2 2 2" xfId="1472" xr:uid="{00000000-0005-0000-0000-000017010000}"/>
    <cellStyle name="Normal 2 8 2 2 2 2 3" xfId="1108" xr:uid="{00000000-0005-0000-0000-000017010000}"/>
    <cellStyle name="Normal 2 8 2 2 2 3" xfId="561" xr:uid="{00000000-0005-0000-0000-000016010000}"/>
    <cellStyle name="Normal 2 8 2 2 2 3 2" xfId="1291" xr:uid="{00000000-0005-0000-0000-000016010000}"/>
    <cellStyle name="Normal 2 8 2 2 2 4" xfId="927" xr:uid="{00000000-0005-0000-0000-000016010000}"/>
    <cellStyle name="Normal 2 8 2 2 3" xfId="282" xr:uid="{00000000-0005-0000-0000-000018010000}"/>
    <cellStyle name="Normal 2 8 2 2 3 2" xfId="651" xr:uid="{00000000-0005-0000-0000-000018010000}"/>
    <cellStyle name="Normal 2 8 2 2 3 2 2" xfId="1381" xr:uid="{00000000-0005-0000-0000-000018010000}"/>
    <cellStyle name="Normal 2 8 2 2 3 3" xfId="1017" xr:uid="{00000000-0005-0000-0000-000018010000}"/>
    <cellStyle name="Normal 2 8 2 2 4" xfId="471" xr:uid="{00000000-0005-0000-0000-000015010000}"/>
    <cellStyle name="Normal 2 8 2 2 4 2" xfId="1201" xr:uid="{00000000-0005-0000-0000-000015010000}"/>
    <cellStyle name="Normal 2 8 2 2 5" xfId="837" xr:uid="{00000000-0005-0000-0000-000015010000}"/>
    <cellStyle name="Normal 2 8 2 3" xfId="74" xr:uid="{00000000-0005-0000-0000-000019010000}"/>
    <cellStyle name="Normal 2 8 2 3 2" xfId="179" xr:uid="{00000000-0005-0000-0000-00001A010000}"/>
    <cellStyle name="Normal 2 8 2 3 2 2" xfId="374" xr:uid="{00000000-0005-0000-0000-00001B010000}"/>
    <cellStyle name="Normal 2 8 2 3 2 2 2" xfId="743" xr:uid="{00000000-0005-0000-0000-00001B010000}"/>
    <cellStyle name="Normal 2 8 2 3 2 2 2 2" xfId="1473" xr:uid="{00000000-0005-0000-0000-00001B010000}"/>
    <cellStyle name="Normal 2 8 2 3 2 2 3" xfId="1109" xr:uid="{00000000-0005-0000-0000-00001B010000}"/>
    <cellStyle name="Normal 2 8 2 3 2 3" xfId="562" xr:uid="{00000000-0005-0000-0000-00001A010000}"/>
    <cellStyle name="Normal 2 8 2 3 2 3 2" xfId="1292" xr:uid="{00000000-0005-0000-0000-00001A010000}"/>
    <cellStyle name="Normal 2 8 2 3 2 4" xfId="928" xr:uid="{00000000-0005-0000-0000-00001A010000}"/>
    <cellStyle name="Normal 2 8 2 3 3" xfId="283" xr:uid="{00000000-0005-0000-0000-00001C010000}"/>
    <cellStyle name="Normal 2 8 2 3 3 2" xfId="652" xr:uid="{00000000-0005-0000-0000-00001C010000}"/>
    <cellStyle name="Normal 2 8 2 3 3 2 2" xfId="1382" xr:uid="{00000000-0005-0000-0000-00001C010000}"/>
    <cellStyle name="Normal 2 8 2 3 3 3" xfId="1018" xr:uid="{00000000-0005-0000-0000-00001C010000}"/>
    <cellStyle name="Normal 2 8 2 3 4" xfId="472" xr:uid="{00000000-0005-0000-0000-000019010000}"/>
    <cellStyle name="Normal 2 8 2 3 4 2" xfId="1202" xr:uid="{00000000-0005-0000-0000-000019010000}"/>
    <cellStyle name="Normal 2 8 2 3 5" xfId="838" xr:uid="{00000000-0005-0000-0000-000019010000}"/>
    <cellStyle name="Normal 2 8 2 4" xfId="177" xr:uid="{00000000-0005-0000-0000-00001D010000}"/>
    <cellStyle name="Normal 2 8 2 4 2" xfId="372" xr:uid="{00000000-0005-0000-0000-00001E010000}"/>
    <cellStyle name="Normal 2 8 2 4 2 2" xfId="741" xr:uid="{00000000-0005-0000-0000-00001E010000}"/>
    <cellStyle name="Normal 2 8 2 4 2 2 2" xfId="1471" xr:uid="{00000000-0005-0000-0000-00001E010000}"/>
    <cellStyle name="Normal 2 8 2 4 2 3" xfId="1107" xr:uid="{00000000-0005-0000-0000-00001E010000}"/>
    <cellStyle name="Normal 2 8 2 4 3" xfId="560" xr:uid="{00000000-0005-0000-0000-00001D010000}"/>
    <cellStyle name="Normal 2 8 2 4 3 2" xfId="1290" xr:uid="{00000000-0005-0000-0000-00001D010000}"/>
    <cellStyle name="Normal 2 8 2 4 4" xfId="926" xr:uid="{00000000-0005-0000-0000-00001D010000}"/>
    <cellStyle name="Normal 2 8 2 5" xfId="281" xr:uid="{00000000-0005-0000-0000-00001F010000}"/>
    <cellStyle name="Normal 2 8 2 5 2" xfId="650" xr:uid="{00000000-0005-0000-0000-00001F010000}"/>
    <cellStyle name="Normal 2 8 2 5 2 2" xfId="1380" xr:uid="{00000000-0005-0000-0000-00001F010000}"/>
    <cellStyle name="Normal 2 8 2 5 3" xfId="1016" xr:uid="{00000000-0005-0000-0000-00001F010000}"/>
    <cellStyle name="Normal 2 8 2 6" xfId="470" xr:uid="{00000000-0005-0000-0000-000014010000}"/>
    <cellStyle name="Normal 2 8 2 6 2" xfId="1200" xr:uid="{00000000-0005-0000-0000-000014010000}"/>
    <cellStyle name="Normal 2 8 2 7" xfId="836" xr:uid="{00000000-0005-0000-0000-000014010000}"/>
    <cellStyle name="Normal 2 8 3" xfId="75" xr:uid="{00000000-0005-0000-0000-000020010000}"/>
    <cellStyle name="Normal 2 8 3 2" xfId="180" xr:uid="{00000000-0005-0000-0000-000021010000}"/>
    <cellStyle name="Normal 2 8 3 2 2" xfId="375" xr:uid="{00000000-0005-0000-0000-000022010000}"/>
    <cellStyle name="Normal 2 8 3 2 2 2" xfId="744" xr:uid="{00000000-0005-0000-0000-000022010000}"/>
    <cellStyle name="Normal 2 8 3 2 2 2 2" xfId="1474" xr:uid="{00000000-0005-0000-0000-000022010000}"/>
    <cellStyle name="Normal 2 8 3 2 2 3" xfId="1110" xr:uid="{00000000-0005-0000-0000-000022010000}"/>
    <cellStyle name="Normal 2 8 3 2 3" xfId="563" xr:uid="{00000000-0005-0000-0000-000021010000}"/>
    <cellStyle name="Normal 2 8 3 2 3 2" xfId="1293" xr:uid="{00000000-0005-0000-0000-000021010000}"/>
    <cellStyle name="Normal 2 8 3 2 4" xfId="929" xr:uid="{00000000-0005-0000-0000-000021010000}"/>
    <cellStyle name="Normal 2 8 3 3" xfId="284" xr:uid="{00000000-0005-0000-0000-000023010000}"/>
    <cellStyle name="Normal 2 8 3 3 2" xfId="653" xr:uid="{00000000-0005-0000-0000-000023010000}"/>
    <cellStyle name="Normal 2 8 3 3 2 2" xfId="1383" xr:uid="{00000000-0005-0000-0000-000023010000}"/>
    <cellStyle name="Normal 2 8 3 3 3" xfId="1019" xr:uid="{00000000-0005-0000-0000-000023010000}"/>
    <cellStyle name="Normal 2 8 3 4" xfId="473" xr:uid="{00000000-0005-0000-0000-000020010000}"/>
    <cellStyle name="Normal 2 8 3 4 2" xfId="1203" xr:uid="{00000000-0005-0000-0000-000020010000}"/>
    <cellStyle name="Normal 2 8 3 5" xfId="839" xr:uid="{00000000-0005-0000-0000-000020010000}"/>
    <cellStyle name="Normal 2 8 4" xfId="76" xr:uid="{00000000-0005-0000-0000-000024010000}"/>
    <cellStyle name="Normal 2 8 4 2" xfId="181" xr:uid="{00000000-0005-0000-0000-000025010000}"/>
    <cellStyle name="Normal 2 8 4 2 2" xfId="376" xr:uid="{00000000-0005-0000-0000-000026010000}"/>
    <cellStyle name="Normal 2 8 4 2 2 2" xfId="745" xr:uid="{00000000-0005-0000-0000-000026010000}"/>
    <cellStyle name="Normal 2 8 4 2 2 2 2" xfId="1475" xr:uid="{00000000-0005-0000-0000-000026010000}"/>
    <cellStyle name="Normal 2 8 4 2 2 3" xfId="1111" xr:uid="{00000000-0005-0000-0000-000026010000}"/>
    <cellStyle name="Normal 2 8 4 2 3" xfId="564" xr:uid="{00000000-0005-0000-0000-000025010000}"/>
    <cellStyle name="Normal 2 8 4 2 3 2" xfId="1294" xr:uid="{00000000-0005-0000-0000-000025010000}"/>
    <cellStyle name="Normal 2 8 4 2 4" xfId="930" xr:uid="{00000000-0005-0000-0000-000025010000}"/>
    <cellStyle name="Normal 2 8 4 3" xfId="285" xr:uid="{00000000-0005-0000-0000-000027010000}"/>
    <cellStyle name="Normal 2 8 4 3 2" xfId="654" xr:uid="{00000000-0005-0000-0000-000027010000}"/>
    <cellStyle name="Normal 2 8 4 3 2 2" xfId="1384" xr:uid="{00000000-0005-0000-0000-000027010000}"/>
    <cellStyle name="Normal 2 8 4 3 3" xfId="1020" xr:uid="{00000000-0005-0000-0000-000027010000}"/>
    <cellStyle name="Normal 2 8 4 4" xfId="474" xr:uid="{00000000-0005-0000-0000-000024010000}"/>
    <cellStyle name="Normal 2 8 4 4 2" xfId="1204" xr:uid="{00000000-0005-0000-0000-000024010000}"/>
    <cellStyle name="Normal 2 8 4 5" xfId="840" xr:uid="{00000000-0005-0000-0000-000024010000}"/>
    <cellStyle name="Normal 2 8 5" xfId="77" xr:uid="{00000000-0005-0000-0000-000028010000}"/>
    <cellStyle name="Normal 2 8 5 2" xfId="182" xr:uid="{00000000-0005-0000-0000-000029010000}"/>
    <cellStyle name="Normal 2 8 5 2 2" xfId="377" xr:uid="{00000000-0005-0000-0000-00002A010000}"/>
    <cellStyle name="Normal 2 8 5 2 2 2" xfId="746" xr:uid="{00000000-0005-0000-0000-00002A010000}"/>
    <cellStyle name="Normal 2 8 5 2 2 2 2" xfId="1476" xr:uid="{00000000-0005-0000-0000-00002A010000}"/>
    <cellStyle name="Normal 2 8 5 2 2 3" xfId="1112" xr:uid="{00000000-0005-0000-0000-00002A010000}"/>
    <cellStyle name="Normal 2 8 5 2 3" xfId="565" xr:uid="{00000000-0005-0000-0000-000029010000}"/>
    <cellStyle name="Normal 2 8 5 2 3 2" xfId="1295" xr:uid="{00000000-0005-0000-0000-000029010000}"/>
    <cellStyle name="Normal 2 8 5 2 4" xfId="931" xr:uid="{00000000-0005-0000-0000-000029010000}"/>
    <cellStyle name="Normal 2 8 5 3" xfId="286" xr:uid="{00000000-0005-0000-0000-00002B010000}"/>
    <cellStyle name="Normal 2 8 5 3 2" xfId="655" xr:uid="{00000000-0005-0000-0000-00002B010000}"/>
    <cellStyle name="Normal 2 8 5 3 2 2" xfId="1385" xr:uid="{00000000-0005-0000-0000-00002B010000}"/>
    <cellStyle name="Normal 2 8 5 3 3" xfId="1021" xr:uid="{00000000-0005-0000-0000-00002B010000}"/>
    <cellStyle name="Normal 2 8 5 4" xfId="475" xr:uid="{00000000-0005-0000-0000-000028010000}"/>
    <cellStyle name="Normal 2 8 5 4 2" xfId="1205" xr:uid="{00000000-0005-0000-0000-000028010000}"/>
    <cellStyle name="Normal 2 8 5 5" xfId="841" xr:uid="{00000000-0005-0000-0000-000028010000}"/>
    <cellStyle name="Normal 2 8 6" xfId="78" xr:uid="{00000000-0005-0000-0000-00002C010000}"/>
    <cellStyle name="Normal 2 8 6 2" xfId="183" xr:uid="{00000000-0005-0000-0000-00002D010000}"/>
    <cellStyle name="Normal 2 8 6 2 2" xfId="378" xr:uid="{00000000-0005-0000-0000-00002E010000}"/>
    <cellStyle name="Normal 2 8 6 2 2 2" xfId="747" xr:uid="{00000000-0005-0000-0000-00002E010000}"/>
    <cellStyle name="Normal 2 8 6 2 2 2 2" xfId="1477" xr:uid="{00000000-0005-0000-0000-00002E010000}"/>
    <cellStyle name="Normal 2 8 6 2 2 3" xfId="1113" xr:uid="{00000000-0005-0000-0000-00002E010000}"/>
    <cellStyle name="Normal 2 8 6 2 3" xfId="566" xr:uid="{00000000-0005-0000-0000-00002D010000}"/>
    <cellStyle name="Normal 2 8 6 2 3 2" xfId="1296" xr:uid="{00000000-0005-0000-0000-00002D010000}"/>
    <cellStyle name="Normal 2 8 6 2 4" xfId="932" xr:uid="{00000000-0005-0000-0000-00002D010000}"/>
    <cellStyle name="Normal 2 8 6 3" xfId="287" xr:uid="{00000000-0005-0000-0000-00002F010000}"/>
    <cellStyle name="Normal 2 8 6 3 2" xfId="656" xr:uid="{00000000-0005-0000-0000-00002F010000}"/>
    <cellStyle name="Normal 2 8 6 3 2 2" xfId="1386" xr:uid="{00000000-0005-0000-0000-00002F010000}"/>
    <cellStyle name="Normal 2 8 6 3 3" xfId="1022" xr:uid="{00000000-0005-0000-0000-00002F010000}"/>
    <cellStyle name="Normal 2 8 6 4" xfId="476" xr:uid="{00000000-0005-0000-0000-00002C010000}"/>
    <cellStyle name="Normal 2 8 6 4 2" xfId="1206" xr:uid="{00000000-0005-0000-0000-00002C010000}"/>
    <cellStyle name="Normal 2 8 6 5" xfId="842" xr:uid="{00000000-0005-0000-0000-00002C010000}"/>
    <cellStyle name="Normal 2 8 7" xfId="79" xr:uid="{00000000-0005-0000-0000-000030010000}"/>
    <cellStyle name="Normal 2 8 7 2" xfId="184" xr:uid="{00000000-0005-0000-0000-000031010000}"/>
    <cellStyle name="Normal 2 8 7 2 2" xfId="379" xr:uid="{00000000-0005-0000-0000-000032010000}"/>
    <cellStyle name="Normal 2 8 7 2 2 2" xfId="748" xr:uid="{00000000-0005-0000-0000-000032010000}"/>
    <cellStyle name="Normal 2 8 7 2 2 2 2" xfId="1478" xr:uid="{00000000-0005-0000-0000-000032010000}"/>
    <cellStyle name="Normal 2 8 7 2 2 3" xfId="1114" xr:uid="{00000000-0005-0000-0000-000032010000}"/>
    <cellStyle name="Normal 2 8 7 2 3" xfId="567" xr:uid="{00000000-0005-0000-0000-000031010000}"/>
    <cellStyle name="Normal 2 8 7 2 3 2" xfId="1297" xr:uid="{00000000-0005-0000-0000-000031010000}"/>
    <cellStyle name="Normal 2 8 7 2 4" xfId="933" xr:uid="{00000000-0005-0000-0000-000031010000}"/>
    <cellStyle name="Normal 2 8 7 3" xfId="288" xr:uid="{00000000-0005-0000-0000-000033010000}"/>
    <cellStyle name="Normal 2 8 7 3 2" xfId="657" xr:uid="{00000000-0005-0000-0000-000033010000}"/>
    <cellStyle name="Normal 2 8 7 3 2 2" xfId="1387" xr:uid="{00000000-0005-0000-0000-000033010000}"/>
    <cellStyle name="Normal 2 8 7 3 3" xfId="1023" xr:uid="{00000000-0005-0000-0000-000033010000}"/>
    <cellStyle name="Normal 2 8 7 4" xfId="477" xr:uid="{00000000-0005-0000-0000-000030010000}"/>
    <cellStyle name="Normal 2 8 7 4 2" xfId="1207" xr:uid="{00000000-0005-0000-0000-000030010000}"/>
    <cellStyle name="Normal 2 8 7 5" xfId="843" xr:uid="{00000000-0005-0000-0000-000030010000}"/>
    <cellStyle name="Normal 2 8 8" xfId="80" xr:uid="{00000000-0005-0000-0000-000034010000}"/>
    <cellStyle name="Normal 2 8 8 2" xfId="185" xr:uid="{00000000-0005-0000-0000-000035010000}"/>
    <cellStyle name="Normal 2 8 8 2 2" xfId="380" xr:uid="{00000000-0005-0000-0000-000036010000}"/>
    <cellStyle name="Normal 2 8 8 2 2 2" xfId="749" xr:uid="{00000000-0005-0000-0000-000036010000}"/>
    <cellStyle name="Normal 2 8 8 2 2 2 2" xfId="1479" xr:uid="{00000000-0005-0000-0000-000036010000}"/>
    <cellStyle name="Normal 2 8 8 2 2 3" xfId="1115" xr:uid="{00000000-0005-0000-0000-000036010000}"/>
    <cellStyle name="Normal 2 8 8 2 3" xfId="568" xr:uid="{00000000-0005-0000-0000-000035010000}"/>
    <cellStyle name="Normal 2 8 8 2 3 2" xfId="1298" xr:uid="{00000000-0005-0000-0000-000035010000}"/>
    <cellStyle name="Normal 2 8 8 2 4" xfId="934" xr:uid="{00000000-0005-0000-0000-000035010000}"/>
    <cellStyle name="Normal 2 8 8 3" xfId="289" xr:uid="{00000000-0005-0000-0000-000037010000}"/>
    <cellStyle name="Normal 2 8 8 3 2" xfId="658" xr:uid="{00000000-0005-0000-0000-000037010000}"/>
    <cellStyle name="Normal 2 8 8 3 2 2" xfId="1388" xr:uid="{00000000-0005-0000-0000-000037010000}"/>
    <cellStyle name="Normal 2 8 8 3 3" xfId="1024" xr:uid="{00000000-0005-0000-0000-000037010000}"/>
    <cellStyle name="Normal 2 8 8 4" xfId="478" xr:uid="{00000000-0005-0000-0000-000034010000}"/>
    <cellStyle name="Normal 2 8 8 4 2" xfId="1208" xr:uid="{00000000-0005-0000-0000-000034010000}"/>
    <cellStyle name="Normal 2 8 8 5" xfId="844" xr:uid="{00000000-0005-0000-0000-000034010000}"/>
    <cellStyle name="Normal 2 8 9" xfId="81" xr:uid="{00000000-0005-0000-0000-000038010000}"/>
    <cellStyle name="Normal 2 8 9 2" xfId="186" xr:uid="{00000000-0005-0000-0000-000039010000}"/>
    <cellStyle name="Normal 2 8 9 2 2" xfId="381" xr:uid="{00000000-0005-0000-0000-00003A010000}"/>
    <cellStyle name="Normal 2 8 9 2 2 2" xfId="750" xr:uid="{00000000-0005-0000-0000-00003A010000}"/>
    <cellStyle name="Normal 2 8 9 2 2 2 2" xfId="1480" xr:uid="{00000000-0005-0000-0000-00003A010000}"/>
    <cellStyle name="Normal 2 8 9 2 2 3" xfId="1116" xr:uid="{00000000-0005-0000-0000-00003A010000}"/>
    <cellStyle name="Normal 2 8 9 2 3" xfId="569" xr:uid="{00000000-0005-0000-0000-000039010000}"/>
    <cellStyle name="Normal 2 8 9 2 3 2" xfId="1299" xr:uid="{00000000-0005-0000-0000-000039010000}"/>
    <cellStyle name="Normal 2 8 9 2 4" xfId="935" xr:uid="{00000000-0005-0000-0000-000039010000}"/>
    <cellStyle name="Normal 2 8 9 3" xfId="290" xr:uid="{00000000-0005-0000-0000-00003B010000}"/>
    <cellStyle name="Normal 2 8 9 3 2" xfId="659" xr:uid="{00000000-0005-0000-0000-00003B010000}"/>
    <cellStyle name="Normal 2 8 9 3 2 2" xfId="1389" xr:uid="{00000000-0005-0000-0000-00003B010000}"/>
    <cellStyle name="Normal 2 8 9 3 3" xfId="1025" xr:uid="{00000000-0005-0000-0000-00003B010000}"/>
    <cellStyle name="Normal 2 8 9 4" xfId="479" xr:uid="{00000000-0005-0000-0000-000038010000}"/>
    <cellStyle name="Normal 2 8 9 4 2" xfId="1209" xr:uid="{00000000-0005-0000-0000-000038010000}"/>
    <cellStyle name="Normal 2 8 9 5" xfId="845" xr:uid="{00000000-0005-0000-0000-000038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2 2" xfId="751" xr:uid="{00000000-0005-0000-0000-00003F010000}"/>
    <cellStyle name="Normal 3 2 2 2 2" xfId="1481" xr:uid="{00000000-0005-0000-0000-00003F010000}"/>
    <cellStyle name="Normal 3 2 2 3" xfId="1117" xr:uid="{00000000-0005-0000-0000-00003F010000}"/>
    <cellStyle name="Normal 3 2 3" xfId="396" xr:uid="{00000000-0005-0000-0000-000040010000}"/>
    <cellStyle name="Normal 3 2 3 2" xfId="765" xr:uid="{00000000-0005-0000-0000-000040010000}"/>
    <cellStyle name="Normal 3 2 3 2 2" xfId="1495" xr:uid="{00000000-0005-0000-0000-000040010000}"/>
    <cellStyle name="Normal 3 2 3 3" xfId="1131" xr:uid="{00000000-0005-0000-0000-000040010000}"/>
    <cellStyle name="Normal 3 2 4" xfId="399" xr:uid="{F888A632-A170-C44C-B8C3-6DE18F3E7D28}"/>
    <cellStyle name="Normal 3 2 5" xfId="570" xr:uid="{00000000-0005-0000-0000-00003E010000}"/>
    <cellStyle name="Normal 3 2 5 2" xfId="1300" xr:uid="{00000000-0005-0000-0000-00003E010000}"/>
    <cellStyle name="Normal 3 2 6" xfId="936" xr:uid="{00000000-0005-0000-0000-00003E010000}"/>
    <cellStyle name="Normal 3 3" xfId="291" xr:uid="{00000000-0005-0000-0000-000041010000}"/>
    <cellStyle name="Normal 3 3 2" xfId="660" xr:uid="{00000000-0005-0000-0000-000041010000}"/>
    <cellStyle name="Normal 3 3 2 2" xfId="1390" xr:uid="{00000000-0005-0000-0000-000041010000}"/>
    <cellStyle name="Normal 3 3 3" xfId="1026" xr:uid="{00000000-0005-0000-0000-000041010000}"/>
    <cellStyle name="Normal 3 4" xfId="395" xr:uid="{00000000-0005-0000-0000-000042010000}"/>
    <cellStyle name="Normal 3 4 2" xfId="764" xr:uid="{00000000-0005-0000-0000-000042010000}"/>
    <cellStyle name="Normal 3 4 2 2" xfId="1494" xr:uid="{00000000-0005-0000-0000-000042010000}"/>
    <cellStyle name="Normal 3 4 3" xfId="1130" xr:uid="{00000000-0005-0000-0000-000042010000}"/>
    <cellStyle name="Normal 3 5" xfId="480" xr:uid="{00000000-0005-0000-0000-00003D010000}"/>
    <cellStyle name="Normal 3 5 2" xfId="1210" xr:uid="{00000000-0005-0000-0000-00003D010000}"/>
    <cellStyle name="Normal 3 6" xfId="846" xr:uid="{00000000-0005-0000-0000-00003D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2 2 2" xfId="752" xr:uid="{00000000-0005-0000-0000-000049010000}"/>
    <cellStyle name="Normal 5 2 2 2 2" xfId="1482" xr:uid="{00000000-0005-0000-0000-000049010000}"/>
    <cellStyle name="Normal 5 2 2 3" xfId="1118" xr:uid="{00000000-0005-0000-0000-000049010000}"/>
    <cellStyle name="Normal 5 2 3" xfId="571" xr:uid="{00000000-0005-0000-0000-000048010000}"/>
    <cellStyle name="Normal 5 2 3 2" xfId="1301" xr:uid="{00000000-0005-0000-0000-000048010000}"/>
    <cellStyle name="Normal 5 2 4" xfId="937" xr:uid="{00000000-0005-0000-0000-000048010000}"/>
    <cellStyle name="Normal 5 3" xfId="292" xr:uid="{00000000-0005-0000-0000-00004A010000}"/>
    <cellStyle name="Normal 5 3 2" xfId="661" xr:uid="{00000000-0005-0000-0000-00004A010000}"/>
    <cellStyle name="Normal 5 3 2 2" xfId="1391" xr:uid="{00000000-0005-0000-0000-00004A010000}"/>
    <cellStyle name="Normal 5 3 3" xfId="1027" xr:uid="{00000000-0005-0000-0000-00004A010000}"/>
    <cellStyle name="Normal 5 4" xfId="481" xr:uid="{00000000-0005-0000-0000-000047010000}"/>
    <cellStyle name="Normal 5 4 2" xfId="1211" xr:uid="{00000000-0005-0000-0000-000047010000}"/>
    <cellStyle name="Normal 5 5" xfId="847" xr:uid="{00000000-0005-0000-0000-000047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0 2 2" xfId="753" xr:uid="{00000000-0005-0000-0000-000057010000}"/>
    <cellStyle name="Porcentaje 3 10 2 2 2" xfId="1483" xr:uid="{00000000-0005-0000-0000-000057010000}"/>
    <cellStyle name="Porcentaje 3 10 2 3" xfId="1119" xr:uid="{00000000-0005-0000-0000-000057010000}"/>
    <cellStyle name="Porcentaje 3 10 3" xfId="572" xr:uid="{00000000-0005-0000-0000-000056010000}"/>
    <cellStyle name="Porcentaje 3 10 3 2" xfId="1302" xr:uid="{00000000-0005-0000-0000-000056010000}"/>
    <cellStyle name="Porcentaje 3 10 4" xfId="938" xr:uid="{00000000-0005-0000-0000-000056010000}"/>
    <cellStyle name="Porcentaje 3 11" xfId="293" xr:uid="{00000000-0005-0000-0000-000058010000}"/>
    <cellStyle name="Porcentaje 3 11 2" xfId="662" xr:uid="{00000000-0005-0000-0000-000058010000}"/>
    <cellStyle name="Porcentaje 3 11 2 2" xfId="1392" xr:uid="{00000000-0005-0000-0000-000058010000}"/>
    <cellStyle name="Porcentaje 3 11 3" xfId="1028" xr:uid="{00000000-0005-0000-0000-000058010000}"/>
    <cellStyle name="Porcentaje 3 12" xfId="482" xr:uid="{00000000-0005-0000-0000-000055010000}"/>
    <cellStyle name="Porcentaje 3 12 2" xfId="1212" xr:uid="{00000000-0005-0000-0000-000055010000}"/>
    <cellStyle name="Porcentaje 3 13" xfId="848" xr:uid="{00000000-0005-0000-0000-000055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2 2 2" xfId="755" xr:uid="{00000000-0005-0000-0000-00005C010000}"/>
    <cellStyle name="Porcentaje 3 2 2 2 2 2 2" xfId="1485" xr:uid="{00000000-0005-0000-0000-00005C010000}"/>
    <cellStyle name="Porcentaje 3 2 2 2 2 3" xfId="1121" xr:uid="{00000000-0005-0000-0000-00005C010000}"/>
    <cellStyle name="Porcentaje 3 2 2 2 3" xfId="574" xr:uid="{00000000-0005-0000-0000-00005B010000}"/>
    <cellStyle name="Porcentaje 3 2 2 2 3 2" xfId="1304" xr:uid="{00000000-0005-0000-0000-00005B010000}"/>
    <cellStyle name="Porcentaje 3 2 2 2 4" xfId="940" xr:uid="{00000000-0005-0000-0000-00005B010000}"/>
    <cellStyle name="Porcentaje 3 2 2 3" xfId="295" xr:uid="{00000000-0005-0000-0000-00005D010000}"/>
    <cellStyle name="Porcentaje 3 2 2 3 2" xfId="664" xr:uid="{00000000-0005-0000-0000-00005D010000}"/>
    <cellStyle name="Porcentaje 3 2 2 3 2 2" xfId="1394" xr:uid="{00000000-0005-0000-0000-00005D010000}"/>
    <cellStyle name="Porcentaje 3 2 2 3 3" xfId="1030" xr:uid="{00000000-0005-0000-0000-00005D010000}"/>
    <cellStyle name="Porcentaje 3 2 2 4" xfId="484" xr:uid="{00000000-0005-0000-0000-00005A010000}"/>
    <cellStyle name="Porcentaje 3 2 2 4 2" xfId="1214" xr:uid="{00000000-0005-0000-0000-00005A010000}"/>
    <cellStyle name="Porcentaje 3 2 2 5" xfId="850" xr:uid="{00000000-0005-0000-0000-00005A010000}"/>
    <cellStyle name="Porcentaje 3 2 3" xfId="92" xr:uid="{00000000-0005-0000-0000-00005E010000}"/>
    <cellStyle name="Porcentaje 3 2 3 2" xfId="197" xr:uid="{00000000-0005-0000-0000-00005F010000}"/>
    <cellStyle name="Porcentaje 3 2 3 2 2" xfId="387" xr:uid="{00000000-0005-0000-0000-000060010000}"/>
    <cellStyle name="Porcentaje 3 2 3 2 2 2" xfId="756" xr:uid="{00000000-0005-0000-0000-000060010000}"/>
    <cellStyle name="Porcentaje 3 2 3 2 2 2 2" xfId="1486" xr:uid="{00000000-0005-0000-0000-000060010000}"/>
    <cellStyle name="Porcentaje 3 2 3 2 2 3" xfId="1122" xr:uid="{00000000-0005-0000-0000-000060010000}"/>
    <cellStyle name="Porcentaje 3 2 3 2 3" xfId="575" xr:uid="{00000000-0005-0000-0000-00005F010000}"/>
    <cellStyle name="Porcentaje 3 2 3 2 3 2" xfId="1305" xr:uid="{00000000-0005-0000-0000-00005F010000}"/>
    <cellStyle name="Porcentaje 3 2 3 2 4" xfId="941" xr:uid="{00000000-0005-0000-0000-00005F010000}"/>
    <cellStyle name="Porcentaje 3 2 3 3" xfId="296" xr:uid="{00000000-0005-0000-0000-000061010000}"/>
    <cellStyle name="Porcentaje 3 2 3 3 2" xfId="665" xr:uid="{00000000-0005-0000-0000-000061010000}"/>
    <cellStyle name="Porcentaje 3 2 3 3 2 2" xfId="1395" xr:uid="{00000000-0005-0000-0000-000061010000}"/>
    <cellStyle name="Porcentaje 3 2 3 3 3" xfId="1031" xr:uid="{00000000-0005-0000-0000-000061010000}"/>
    <cellStyle name="Porcentaje 3 2 3 4" xfId="485" xr:uid="{00000000-0005-0000-0000-00005E010000}"/>
    <cellStyle name="Porcentaje 3 2 3 4 2" xfId="1215" xr:uid="{00000000-0005-0000-0000-00005E010000}"/>
    <cellStyle name="Porcentaje 3 2 3 5" xfId="851" xr:uid="{00000000-0005-0000-0000-00005E010000}"/>
    <cellStyle name="Porcentaje 3 2 4" xfId="195" xr:uid="{00000000-0005-0000-0000-000062010000}"/>
    <cellStyle name="Porcentaje 3 2 4 2" xfId="385" xr:uid="{00000000-0005-0000-0000-000063010000}"/>
    <cellStyle name="Porcentaje 3 2 4 2 2" xfId="754" xr:uid="{00000000-0005-0000-0000-000063010000}"/>
    <cellStyle name="Porcentaje 3 2 4 2 2 2" xfId="1484" xr:uid="{00000000-0005-0000-0000-000063010000}"/>
    <cellStyle name="Porcentaje 3 2 4 2 3" xfId="1120" xr:uid="{00000000-0005-0000-0000-000063010000}"/>
    <cellStyle name="Porcentaje 3 2 4 3" xfId="573" xr:uid="{00000000-0005-0000-0000-000062010000}"/>
    <cellStyle name="Porcentaje 3 2 4 3 2" xfId="1303" xr:uid="{00000000-0005-0000-0000-000062010000}"/>
    <cellStyle name="Porcentaje 3 2 4 4" xfId="939" xr:uid="{00000000-0005-0000-0000-000062010000}"/>
    <cellStyle name="Porcentaje 3 2 5" xfId="294" xr:uid="{00000000-0005-0000-0000-000064010000}"/>
    <cellStyle name="Porcentaje 3 2 5 2" xfId="663" xr:uid="{00000000-0005-0000-0000-000064010000}"/>
    <cellStyle name="Porcentaje 3 2 5 2 2" xfId="1393" xr:uid="{00000000-0005-0000-0000-000064010000}"/>
    <cellStyle name="Porcentaje 3 2 5 3" xfId="1029" xr:uid="{00000000-0005-0000-0000-000064010000}"/>
    <cellStyle name="Porcentaje 3 2 6" xfId="483" xr:uid="{00000000-0005-0000-0000-000059010000}"/>
    <cellStyle name="Porcentaje 3 2 6 2" xfId="1213" xr:uid="{00000000-0005-0000-0000-000059010000}"/>
    <cellStyle name="Porcentaje 3 2 7" xfId="849" xr:uid="{00000000-0005-0000-0000-000059010000}"/>
    <cellStyle name="Porcentaje 3 3" xfId="93" xr:uid="{00000000-0005-0000-0000-000065010000}"/>
    <cellStyle name="Porcentaje 3 3 2" xfId="198" xr:uid="{00000000-0005-0000-0000-000066010000}"/>
    <cellStyle name="Porcentaje 3 3 2 2" xfId="388" xr:uid="{00000000-0005-0000-0000-000067010000}"/>
    <cellStyle name="Porcentaje 3 3 2 2 2" xfId="757" xr:uid="{00000000-0005-0000-0000-000067010000}"/>
    <cellStyle name="Porcentaje 3 3 2 2 2 2" xfId="1487" xr:uid="{00000000-0005-0000-0000-000067010000}"/>
    <cellStyle name="Porcentaje 3 3 2 2 3" xfId="1123" xr:uid="{00000000-0005-0000-0000-000067010000}"/>
    <cellStyle name="Porcentaje 3 3 2 3" xfId="576" xr:uid="{00000000-0005-0000-0000-000066010000}"/>
    <cellStyle name="Porcentaje 3 3 2 3 2" xfId="1306" xr:uid="{00000000-0005-0000-0000-000066010000}"/>
    <cellStyle name="Porcentaje 3 3 2 4" xfId="942" xr:uid="{00000000-0005-0000-0000-000066010000}"/>
    <cellStyle name="Porcentaje 3 3 3" xfId="297" xr:uid="{00000000-0005-0000-0000-000068010000}"/>
    <cellStyle name="Porcentaje 3 3 3 2" xfId="666" xr:uid="{00000000-0005-0000-0000-000068010000}"/>
    <cellStyle name="Porcentaje 3 3 3 2 2" xfId="1396" xr:uid="{00000000-0005-0000-0000-000068010000}"/>
    <cellStyle name="Porcentaje 3 3 3 3" xfId="1032" xr:uid="{00000000-0005-0000-0000-000068010000}"/>
    <cellStyle name="Porcentaje 3 3 4" xfId="486" xr:uid="{00000000-0005-0000-0000-000065010000}"/>
    <cellStyle name="Porcentaje 3 3 4 2" xfId="1216" xr:uid="{00000000-0005-0000-0000-000065010000}"/>
    <cellStyle name="Porcentaje 3 3 5" xfId="852" xr:uid="{00000000-0005-0000-0000-000065010000}"/>
    <cellStyle name="Porcentaje 3 4" xfId="94" xr:uid="{00000000-0005-0000-0000-000069010000}"/>
    <cellStyle name="Porcentaje 3 4 2" xfId="199" xr:uid="{00000000-0005-0000-0000-00006A010000}"/>
    <cellStyle name="Porcentaje 3 4 2 2" xfId="389" xr:uid="{00000000-0005-0000-0000-00006B010000}"/>
    <cellStyle name="Porcentaje 3 4 2 2 2" xfId="758" xr:uid="{00000000-0005-0000-0000-00006B010000}"/>
    <cellStyle name="Porcentaje 3 4 2 2 2 2" xfId="1488" xr:uid="{00000000-0005-0000-0000-00006B010000}"/>
    <cellStyle name="Porcentaje 3 4 2 2 3" xfId="1124" xr:uid="{00000000-0005-0000-0000-00006B010000}"/>
    <cellStyle name="Porcentaje 3 4 2 3" xfId="577" xr:uid="{00000000-0005-0000-0000-00006A010000}"/>
    <cellStyle name="Porcentaje 3 4 2 3 2" xfId="1307" xr:uid="{00000000-0005-0000-0000-00006A010000}"/>
    <cellStyle name="Porcentaje 3 4 2 4" xfId="943" xr:uid="{00000000-0005-0000-0000-00006A010000}"/>
    <cellStyle name="Porcentaje 3 4 3" xfId="298" xr:uid="{00000000-0005-0000-0000-00006C010000}"/>
    <cellStyle name="Porcentaje 3 4 3 2" xfId="667" xr:uid="{00000000-0005-0000-0000-00006C010000}"/>
    <cellStyle name="Porcentaje 3 4 3 2 2" xfId="1397" xr:uid="{00000000-0005-0000-0000-00006C010000}"/>
    <cellStyle name="Porcentaje 3 4 3 3" xfId="1033" xr:uid="{00000000-0005-0000-0000-00006C010000}"/>
    <cellStyle name="Porcentaje 3 4 4" xfId="487" xr:uid="{00000000-0005-0000-0000-000069010000}"/>
    <cellStyle name="Porcentaje 3 4 4 2" xfId="1217" xr:uid="{00000000-0005-0000-0000-000069010000}"/>
    <cellStyle name="Porcentaje 3 4 5" xfId="853" xr:uid="{00000000-0005-0000-0000-000069010000}"/>
    <cellStyle name="Porcentaje 3 5" xfId="95" xr:uid="{00000000-0005-0000-0000-00006D010000}"/>
    <cellStyle name="Porcentaje 3 5 2" xfId="200" xr:uid="{00000000-0005-0000-0000-00006E010000}"/>
    <cellStyle name="Porcentaje 3 5 2 2" xfId="390" xr:uid="{00000000-0005-0000-0000-00006F010000}"/>
    <cellStyle name="Porcentaje 3 5 2 2 2" xfId="759" xr:uid="{00000000-0005-0000-0000-00006F010000}"/>
    <cellStyle name="Porcentaje 3 5 2 2 2 2" xfId="1489" xr:uid="{00000000-0005-0000-0000-00006F010000}"/>
    <cellStyle name="Porcentaje 3 5 2 2 3" xfId="1125" xr:uid="{00000000-0005-0000-0000-00006F010000}"/>
    <cellStyle name="Porcentaje 3 5 2 3" xfId="578" xr:uid="{00000000-0005-0000-0000-00006E010000}"/>
    <cellStyle name="Porcentaje 3 5 2 3 2" xfId="1308" xr:uid="{00000000-0005-0000-0000-00006E010000}"/>
    <cellStyle name="Porcentaje 3 5 2 4" xfId="944" xr:uid="{00000000-0005-0000-0000-00006E010000}"/>
    <cellStyle name="Porcentaje 3 5 3" xfId="299" xr:uid="{00000000-0005-0000-0000-000070010000}"/>
    <cellStyle name="Porcentaje 3 5 3 2" xfId="668" xr:uid="{00000000-0005-0000-0000-000070010000}"/>
    <cellStyle name="Porcentaje 3 5 3 2 2" xfId="1398" xr:uid="{00000000-0005-0000-0000-000070010000}"/>
    <cellStyle name="Porcentaje 3 5 3 3" xfId="1034" xr:uid="{00000000-0005-0000-0000-000070010000}"/>
    <cellStyle name="Porcentaje 3 5 4" xfId="488" xr:uid="{00000000-0005-0000-0000-00006D010000}"/>
    <cellStyle name="Porcentaje 3 5 4 2" xfId="1218" xr:uid="{00000000-0005-0000-0000-00006D010000}"/>
    <cellStyle name="Porcentaje 3 5 5" xfId="854" xr:uid="{00000000-0005-0000-0000-00006D010000}"/>
    <cellStyle name="Porcentaje 3 6" xfId="96" xr:uid="{00000000-0005-0000-0000-000071010000}"/>
    <cellStyle name="Porcentaje 3 6 2" xfId="201" xr:uid="{00000000-0005-0000-0000-000072010000}"/>
    <cellStyle name="Porcentaje 3 6 2 2" xfId="391" xr:uid="{00000000-0005-0000-0000-000073010000}"/>
    <cellStyle name="Porcentaje 3 6 2 2 2" xfId="760" xr:uid="{00000000-0005-0000-0000-000073010000}"/>
    <cellStyle name="Porcentaje 3 6 2 2 2 2" xfId="1490" xr:uid="{00000000-0005-0000-0000-000073010000}"/>
    <cellStyle name="Porcentaje 3 6 2 2 3" xfId="1126" xr:uid="{00000000-0005-0000-0000-000073010000}"/>
    <cellStyle name="Porcentaje 3 6 2 3" xfId="579" xr:uid="{00000000-0005-0000-0000-000072010000}"/>
    <cellStyle name="Porcentaje 3 6 2 3 2" xfId="1309" xr:uid="{00000000-0005-0000-0000-000072010000}"/>
    <cellStyle name="Porcentaje 3 6 2 4" xfId="945" xr:uid="{00000000-0005-0000-0000-000072010000}"/>
    <cellStyle name="Porcentaje 3 6 3" xfId="300" xr:uid="{00000000-0005-0000-0000-000074010000}"/>
    <cellStyle name="Porcentaje 3 6 3 2" xfId="669" xr:uid="{00000000-0005-0000-0000-000074010000}"/>
    <cellStyle name="Porcentaje 3 6 3 2 2" xfId="1399" xr:uid="{00000000-0005-0000-0000-000074010000}"/>
    <cellStyle name="Porcentaje 3 6 3 3" xfId="1035" xr:uid="{00000000-0005-0000-0000-000074010000}"/>
    <cellStyle name="Porcentaje 3 6 4" xfId="489" xr:uid="{00000000-0005-0000-0000-000071010000}"/>
    <cellStyle name="Porcentaje 3 6 4 2" xfId="1219" xr:uid="{00000000-0005-0000-0000-000071010000}"/>
    <cellStyle name="Porcentaje 3 6 5" xfId="855" xr:uid="{00000000-0005-0000-0000-000071010000}"/>
    <cellStyle name="Porcentaje 3 7" xfId="97" xr:uid="{00000000-0005-0000-0000-000075010000}"/>
    <cellStyle name="Porcentaje 3 7 2" xfId="202" xr:uid="{00000000-0005-0000-0000-000076010000}"/>
    <cellStyle name="Porcentaje 3 7 2 2" xfId="392" xr:uid="{00000000-0005-0000-0000-000077010000}"/>
    <cellStyle name="Porcentaje 3 7 2 2 2" xfId="761" xr:uid="{00000000-0005-0000-0000-000077010000}"/>
    <cellStyle name="Porcentaje 3 7 2 2 2 2" xfId="1491" xr:uid="{00000000-0005-0000-0000-000077010000}"/>
    <cellStyle name="Porcentaje 3 7 2 2 3" xfId="1127" xr:uid="{00000000-0005-0000-0000-000077010000}"/>
    <cellStyle name="Porcentaje 3 7 2 3" xfId="580" xr:uid="{00000000-0005-0000-0000-000076010000}"/>
    <cellStyle name="Porcentaje 3 7 2 3 2" xfId="1310" xr:uid="{00000000-0005-0000-0000-000076010000}"/>
    <cellStyle name="Porcentaje 3 7 2 4" xfId="946" xr:uid="{00000000-0005-0000-0000-000076010000}"/>
    <cellStyle name="Porcentaje 3 7 3" xfId="301" xr:uid="{00000000-0005-0000-0000-000078010000}"/>
    <cellStyle name="Porcentaje 3 7 3 2" xfId="670" xr:uid="{00000000-0005-0000-0000-000078010000}"/>
    <cellStyle name="Porcentaje 3 7 3 2 2" xfId="1400" xr:uid="{00000000-0005-0000-0000-000078010000}"/>
    <cellStyle name="Porcentaje 3 7 3 3" xfId="1036" xr:uid="{00000000-0005-0000-0000-000078010000}"/>
    <cellStyle name="Porcentaje 3 7 4" xfId="490" xr:uid="{00000000-0005-0000-0000-000075010000}"/>
    <cellStyle name="Porcentaje 3 7 4 2" xfId="1220" xr:uid="{00000000-0005-0000-0000-000075010000}"/>
    <cellStyle name="Porcentaje 3 7 5" xfId="856" xr:uid="{00000000-0005-0000-0000-000075010000}"/>
    <cellStyle name="Porcentaje 3 8" xfId="98" xr:uid="{00000000-0005-0000-0000-000079010000}"/>
    <cellStyle name="Porcentaje 3 8 2" xfId="203" xr:uid="{00000000-0005-0000-0000-00007A010000}"/>
    <cellStyle name="Porcentaje 3 8 2 2" xfId="393" xr:uid="{00000000-0005-0000-0000-00007B010000}"/>
    <cellStyle name="Porcentaje 3 8 2 2 2" xfId="762" xr:uid="{00000000-0005-0000-0000-00007B010000}"/>
    <cellStyle name="Porcentaje 3 8 2 2 2 2" xfId="1492" xr:uid="{00000000-0005-0000-0000-00007B010000}"/>
    <cellStyle name="Porcentaje 3 8 2 2 3" xfId="1128" xr:uid="{00000000-0005-0000-0000-00007B010000}"/>
    <cellStyle name="Porcentaje 3 8 2 3" xfId="581" xr:uid="{00000000-0005-0000-0000-00007A010000}"/>
    <cellStyle name="Porcentaje 3 8 2 3 2" xfId="1311" xr:uid="{00000000-0005-0000-0000-00007A010000}"/>
    <cellStyle name="Porcentaje 3 8 2 4" xfId="947" xr:uid="{00000000-0005-0000-0000-00007A010000}"/>
    <cellStyle name="Porcentaje 3 8 3" xfId="302" xr:uid="{00000000-0005-0000-0000-00007C010000}"/>
    <cellStyle name="Porcentaje 3 8 3 2" xfId="671" xr:uid="{00000000-0005-0000-0000-00007C010000}"/>
    <cellStyle name="Porcentaje 3 8 3 2 2" xfId="1401" xr:uid="{00000000-0005-0000-0000-00007C010000}"/>
    <cellStyle name="Porcentaje 3 8 3 3" xfId="1037" xr:uid="{00000000-0005-0000-0000-00007C010000}"/>
    <cellStyle name="Porcentaje 3 8 4" xfId="491" xr:uid="{00000000-0005-0000-0000-000079010000}"/>
    <cellStyle name="Porcentaje 3 8 4 2" xfId="1221" xr:uid="{00000000-0005-0000-0000-000079010000}"/>
    <cellStyle name="Porcentaje 3 8 5" xfId="857" xr:uid="{00000000-0005-0000-0000-000079010000}"/>
    <cellStyle name="Porcentaje 3 9" xfId="99" xr:uid="{00000000-0005-0000-0000-00007D010000}"/>
    <cellStyle name="Porcentaje 3 9 2" xfId="204" xr:uid="{00000000-0005-0000-0000-00007E010000}"/>
    <cellStyle name="Porcentaje 3 9 2 2" xfId="394" xr:uid="{00000000-0005-0000-0000-00007F010000}"/>
    <cellStyle name="Porcentaje 3 9 2 2 2" xfId="763" xr:uid="{00000000-0005-0000-0000-00007F010000}"/>
    <cellStyle name="Porcentaje 3 9 2 2 2 2" xfId="1493" xr:uid="{00000000-0005-0000-0000-00007F010000}"/>
    <cellStyle name="Porcentaje 3 9 2 2 3" xfId="1129" xr:uid="{00000000-0005-0000-0000-00007F010000}"/>
    <cellStyle name="Porcentaje 3 9 2 3" xfId="582" xr:uid="{00000000-0005-0000-0000-00007E010000}"/>
    <cellStyle name="Porcentaje 3 9 2 3 2" xfId="1312" xr:uid="{00000000-0005-0000-0000-00007E010000}"/>
    <cellStyle name="Porcentaje 3 9 2 4" xfId="948" xr:uid="{00000000-0005-0000-0000-00007E010000}"/>
    <cellStyle name="Porcentaje 3 9 3" xfId="303" xr:uid="{00000000-0005-0000-0000-000080010000}"/>
    <cellStyle name="Porcentaje 3 9 3 2" xfId="672" xr:uid="{00000000-0005-0000-0000-000080010000}"/>
    <cellStyle name="Porcentaje 3 9 3 2 2" xfId="1402" xr:uid="{00000000-0005-0000-0000-000080010000}"/>
    <cellStyle name="Porcentaje 3 9 3 3" xfId="1038" xr:uid="{00000000-0005-0000-0000-000080010000}"/>
    <cellStyle name="Porcentaje 3 9 4" xfId="492" xr:uid="{00000000-0005-0000-0000-00007D010000}"/>
    <cellStyle name="Porcentaje 3 9 4 2" xfId="1222" xr:uid="{00000000-0005-0000-0000-00007D010000}"/>
    <cellStyle name="Porcentaje 3 9 5" xfId="858" xr:uid="{00000000-0005-0000-0000-00007D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 name="Porcentaje 8" xfId="400" xr:uid="{92034FB4-1375-8741-80A5-F419FF596B75}"/>
    <cellStyle name="Porcentaje 8 2" xfId="766" xr:uid="{92034FB4-1375-8741-80A5-F419FF596B75}"/>
    <cellStyle name="Porcentaje 8 2 2" xfId="1496" xr:uid="{92034FB4-1375-8741-80A5-F419FF596B75}"/>
    <cellStyle name="Porcentaje 8 3" xfId="1132" xr:uid="{92034FB4-1375-8741-80A5-F419FF596B75}"/>
  </cellStyles>
  <dxfs count="743">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AF67E2"/>
      <color rgb="FFFF0066"/>
      <color rgb="FF6ADA9E"/>
      <color rgb="FF42B8D8"/>
      <color rgb="FFAFD7AC"/>
      <color rgb="FFAA82E2"/>
      <color rgb="FF00B2B3"/>
      <color rgb="FF88D4DD"/>
      <color rgb="FFB2D190"/>
      <color rgb="FFA8D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367631</xdr:colOff>
      <xdr:row>0</xdr:row>
      <xdr:rowOff>73973</xdr:rowOff>
    </xdr:from>
    <xdr:to>
      <xdr:col>0</xdr:col>
      <xdr:colOff>1481666</xdr:colOff>
      <xdr:row>2</xdr:row>
      <xdr:rowOff>179806</xdr:rowOff>
    </xdr:to>
    <xdr:pic>
      <xdr:nvPicPr>
        <xdr:cNvPr id="6" name="Imagen 5">
          <a:extLst>
            <a:ext uri="{FF2B5EF4-FFF2-40B4-BE49-F238E27FC236}">
              <a16:creationId xmlns:a16="http://schemas.microsoft.com/office/drawing/2014/main" id="{42EA6C1E-E4C2-A740-8170-64BA3608FD0C}"/>
            </a:ext>
          </a:extLst>
        </xdr:cNvPr>
        <xdr:cNvPicPr>
          <a:picLocks noChangeAspect="1"/>
        </xdr:cNvPicPr>
      </xdr:nvPicPr>
      <xdr:blipFill rotWithShape="1">
        <a:blip xmlns:r="http://schemas.openxmlformats.org/officeDocument/2006/relationships" r:embed="rId1"/>
        <a:srcRect r="86505"/>
        <a:stretch/>
      </xdr:blipFill>
      <xdr:spPr>
        <a:xfrm>
          <a:off x="367631" y="73973"/>
          <a:ext cx="111403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135466</xdr:colOff>
      <xdr:row>0</xdr:row>
      <xdr:rowOff>321734</xdr:rowOff>
    </xdr:from>
    <xdr:to>
      <xdr:col>1</xdr:col>
      <xdr:colOff>1249501</xdr:colOff>
      <xdr:row>2</xdr:row>
      <xdr:rowOff>190501</xdr:rowOff>
    </xdr:to>
    <xdr:pic>
      <xdr:nvPicPr>
        <xdr:cNvPr id="5" name="Imagen 4">
          <a:extLst>
            <a:ext uri="{FF2B5EF4-FFF2-40B4-BE49-F238E27FC236}">
              <a16:creationId xmlns:a16="http://schemas.microsoft.com/office/drawing/2014/main" id="{1F8921F2-3ABD-2E4A-BDE3-54C795046D23}"/>
            </a:ext>
          </a:extLst>
        </xdr:cNvPr>
        <xdr:cNvPicPr>
          <a:picLocks noChangeAspect="1"/>
        </xdr:cNvPicPr>
      </xdr:nvPicPr>
      <xdr:blipFill rotWithShape="1">
        <a:blip xmlns:r="http://schemas.openxmlformats.org/officeDocument/2006/relationships" r:embed="rId1"/>
        <a:srcRect r="86505"/>
        <a:stretch/>
      </xdr:blipFill>
      <xdr:spPr>
        <a:xfrm>
          <a:off x="321733" y="321734"/>
          <a:ext cx="1114035"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471714</xdr:colOff>
      <xdr:row>0</xdr:row>
      <xdr:rowOff>2617</xdr:rowOff>
    </xdr:from>
    <xdr:to>
      <xdr:col>1</xdr:col>
      <xdr:colOff>889000</xdr:colOff>
      <xdr:row>2</xdr:row>
      <xdr:rowOff>30196</xdr:rowOff>
    </xdr:to>
    <xdr:pic>
      <xdr:nvPicPr>
        <xdr:cNvPr id="3" name="Imagen 2">
          <a:extLst>
            <a:ext uri="{FF2B5EF4-FFF2-40B4-BE49-F238E27FC236}">
              <a16:creationId xmlns:a16="http://schemas.microsoft.com/office/drawing/2014/main" id="{DDC6BCCE-EE7C-0543-A89C-ED389D84A758}"/>
            </a:ext>
          </a:extLst>
        </xdr:cNvPr>
        <xdr:cNvPicPr>
          <a:picLocks noChangeAspect="1"/>
        </xdr:cNvPicPr>
      </xdr:nvPicPr>
      <xdr:blipFill rotWithShape="1">
        <a:blip xmlns:r="http://schemas.openxmlformats.org/officeDocument/2006/relationships" r:embed="rId1"/>
        <a:srcRect r="86505"/>
        <a:stretch/>
      </xdr:blipFill>
      <xdr:spPr>
        <a:xfrm>
          <a:off x="471714" y="2617"/>
          <a:ext cx="1088572" cy="952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365125</xdr:colOff>
      <xdr:row>0</xdr:row>
      <xdr:rowOff>0</xdr:rowOff>
    </xdr:from>
    <xdr:to>
      <xdr:col>2</xdr:col>
      <xdr:colOff>1145785</xdr:colOff>
      <xdr:row>2</xdr:row>
      <xdr:rowOff>175339</xdr:rowOff>
    </xdr:to>
    <xdr:pic>
      <xdr:nvPicPr>
        <xdr:cNvPr id="3" name="Imagen 2">
          <a:extLst>
            <a:ext uri="{FF2B5EF4-FFF2-40B4-BE49-F238E27FC236}">
              <a16:creationId xmlns:a16="http://schemas.microsoft.com/office/drawing/2014/main" id="{B3B91687-062E-A94C-9B07-3AB5F098C09D}"/>
            </a:ext>
          </a:extLst>
        </xdr:cNvPr>
        <xdr:cNvPicPr>
          <a:picLocks noChangeAspect="1"/>
        </xdr:cNvPicPr>
      </xdr:nvPicPr>
      <xdr:blipFill rotWithShape="1">
        <a:blip xmlns:r="http://schemas.openxmlformats.org/officeDocument/2006/relationships" r:embed="rId1"/>
        <a:srcRect r="86505"/>
        <a:stretch/>
      </xdr:blipFill>
      <xdr:spPr>
        <a:xfrm>
          <a:off x="1682750" y="0"/>
          <a:ext cx="780660" cy="667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0</xdr:row>
      <xdr:rowOff>160574</xdr:rowOff>
    </xdr:from>
    <xdr:to>
      <xdr:col>1</xdr:col>
      <xdr:colOff>3125</xdr:colOff>
      <xdr:row>2</xdr:row>
      <xdr:rowOff>325833</xdr:rowOff>
    </xdr:to>
    <xdr:pic>
      <xdr:nvPicPr>
        <xdr:cNvPr id="2" name="Imagen 1">
          <a:extLst>
            <a:ext uri="{FF2B5EF4-FFF2-40B4-BE49-F238E27FC236}">
              <a16:creationId xmlns:a16="http://schemas.microsoft.com/office/drawing/2014/main" id="{2BE309A3-8495-B346-A383-24DDFD4D447A}"/>
            </a:ext>
          </a:extLst>
        </xdr:cNvPr>
        <xdr:cNvPicPr>
          <a:picLocks noChangeAspect="1"/>
        </xdr:cNvPicPr>
      </xdr:nvPicPr>
      <xdr:blipFill rotWithShape="1">
        <a:blip xmlns:r="http://schemas.openxmlformats.org/officeDocument/2006/relationships" r:embed="rId1"/>
        <a:srcRect r="86505"/>
        <a:stretch/>
      </xdr:blipFill>
      <xdr:spPr>
        <a:xfrm>
          <a:off x="51955" y="160574"/>
          <a:ext cx="1170370" cy="901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105834</xdr:colOff>
      <xdr:row>0</xdr:row>
      <xdr:rowOff>47037</xdr:rowOff>
    </xdr:from>
    <xdr:to>
      <xdr:col>0</xdr:col>
      <xdr:colOff>976019</xdr:colOff>
      <xdr:row>2</xdr:row>
      <xdr:rowOff>156045</xdr:rowOff>
    </xdr:to>
    <xdr:pic>
      <xdr:nvPicPr>
        <xdr:cNvPr id="3" name="Imagen 2">
          <a:extLst>
            <a:ext uri="{FF2B5EF4-FFF2-40B4-BE49-F238E27FC236}">
              <a16:creationId xmlns:a16="http://schemas.microsoft.com/office/drawing/2014/main" id="{E39D510C-7876-FB4A-8DA8-AB458DF12711}"/>
            </a:ext>
          </a:extLst>
        </xdr:cNvPr>
        <xdr:cNvPicPr>
          <a:picLocks noChangeAspect="1"/>
        </xdr:cNvPicPr>
      </xdr:nvPicPr>
      <xdr:blipFill rotWithShape="1">
        <a:blip xmlns:r="http://schemas.openxmlformats.org/officeDocument/2006/relationships" r:embed="rId1"/>
        <a:srcRect r="86505"/>
        <a:stretch/>
      </xdr:blipFill>
      <xdr:spPr>
        <a:xfrm>
          <a:off x="105834" y="47037"/>
          <a:ext cx="870185" cy="744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186267</xdr:colOff>
      <xdr:row>1</xdr:row>
      <xdr:rowOff>157692</xdr:rowOff>
    </xdr:from>
    <xdr:ext cx="38100" cy="3248025"/>
    <xdr:grpSp>
      <xdr:nvGrpSpPr>
        <xdr:cNvPr id="2" name="Shape 2">
          <a:extLst>
            <a:ext uri="{FF2B5EF4-FFF2-40B4-BE49-F238E27FC236}">
              <a16:creationId xmlns:a16="http://schemas.microsoft.com/office/drawing/2014/main" id="{00000000-0008-0000-0300-000002000000}"/>
            </a:ext>
          </a:extLst>
        </xdr:cNvPr>
        <xdr:cNvGrpSpPr/>
      </xdr:nvGrpSpPr>
      <xdr:grpSpPr>
        <a:xfrm>
          <a:off x="877147" y="787612"/>
          <a:ext cx="38100" cy="3248025"/>
          <a:chOff x="5341238" y="2155988"/>
          <a:chExt cx="9525" cy="3248025"/>
        </a:xfrm>
      </xdr:grpSpPr>
      <xdr:cxnSp macro="">
        <xdr:nvCxnSpPr>
          <xdr:cNvPr id="3" name="Shape 3">
            <a:extLst>
              <a:ext uri="{FF2B5EF4-FFF2-40B4-BE49-F238E27FC236}">
                <a16:creationId xmlns:a16="http://schemas.microsoft.com/office/drawing/2014/main"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300-000004000000}"/>
            </a:ext>
          </a:extLst>
        </xdr:cNvPr>
        <xdr:cNvGrpSpPr/>
      </xdr:nvGrpSpPr>
      <xdr:grpSpPr>
        <a:xfrm>
          <a:off x="1005205" y="4803775"/>
          <a:ext cx="7534275" cy="38100"/>
          <a:chOff x="1578863" y="3775238"/>
          <a:chExt cx="7534275" cy="9525"/>
        </a:xfrm>
      </xdr:grpSpPr>
      <xdr:cxnSp macro="">
        <xdr:nvCxnSpPr>
          <xdr:cNvPr id="5" name="Shape 4">
            <a:extLst>
              <a:ext uri="{FF2B5EF4-FFF2-40B4-BE49-F238E27FC236}">
                <a16:creationId xmlns:a16="http://schemas.microsoft.com/office/drawing/2014/main"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169333</xdr:colOff>
      <xdr:row>1</xdr:row>
      <xdr:rowOff>123825</xdr:rowOff>
    </xdr:from>
    <xdr:ext cx="38100" cy="3248025"/>
    <xdr:grpSp>
      <xdr:nvGrpSpPr>
        <xdr:cNvPr id="6" name="Shape 2">
          <a:extLst>
            <a:ext uri="{FF2B5EF4-FFF2-40B4-BE49-F238E27FC236}">
              <a16:creationId xmlns:a16="http://schemas.microsoft.com/office/drawing/2014/main" id="{00000000-0008-0000-0300-000006000000}"/>
            </a:ext>
          </a:extLst>
        </xdr:cNvPr>
        <xdr:cNvGrpSpPr/>
      </xdr:nvGrpSpPr>
      <xdr:grpSpPr>
        <a:xfrm>
          <a:off x="10532533" y="753745"/>
          <a:ext cx="38100" cy="3248025"/>
          <a:chOff x="5341238" y="2155988"/>
          <a:chExt cx="9525" cy="3248025"/>
        </a:xfrm>
      </xdr:grpSpPr>
      <xdr:cxnSp macro="">
        <xdr:nvCxnSpPr>
          <xdr:cNvPr id="7" name="Shape 5">
            <a:extLst>
              <a:ext uri="{FF2B5EF4-FFF2-40B4-BE49-F238E27FC236}">
                <a16:creationId xmlns:a16="http://schemas.microsoft.com/office/drawing/2014/main"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300-000008000000}"/>
            </a:ext>
          </a:extLst>
        </xdr:cNvPr>
        <xdr:cNvGrpSpPr/>
      </xdr:nvGrpSpPr>
      <xdr:grpSpPr>
        <a:xfrm>
          <a:off x="10841355" y="4813300"/>
          <a:ext cx="5676900" cy="38100"/>
          <a:chOff x="2507550" y="3765713"/>
          <a:chExt cx="5676900" cy="28575"/>
        </a:xfrm>
      </xdr:grpSpPr>
      <xdr:cxnSp macro="">
        <xdr:nvCxnSpPr>
          <xdr:cNvPr id="9" name="Shape 6">
            <a:extLst>
              <a:ext uri="{FF2B5EF4-FFF2-40B4-BE49-F238E27FC236}">
                <a16:creationId xmlns:a16="http://schemas.microsoft.com/office/drawing/2014/main"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613103</xdr:colOff>
      <xdr:row>0</xdr:row>
      <xdr:rowOff>58391</xdr:rowOff>
    </xdr:from>
    <xdr:to>
      <xdr:col>0</xdr:col>
      <xdr:colOff>1692990</xdr:colOff>
      <xdr:row>2</xdr:row>
      <xdr:rowOff>222614</xdr:rowOff>
    </xdr:to>
    <xdr:pic>
      <xdr:nvPicPr>
        <xdr:cNvPr id="4" name="Imagen 3">
          <a:extLst>
            <a:ext uri="{FF2B5EF4-FFF2-40B4-BE49-F238E27FC236}">
              <a16:creationId xmlns:a16="http://schemas.microsoft.com/office/drawing/2014/main" id="{55EDA048-2EA2-4D41-92C5-79CC3605B72B}"/>
            </a:ext>
          </a:extLst>
        </xdr:cNvPr>
        <xdr:cNvPicPr>
          <a:picLocks noChangeAspect="1"/>
        </xdr:cNvPicPr>
      </xdr:nvPicPr>
      <xdr:blipFill rotWithShape="1">
        <a:blip xmlns:r="http://schemas.openxmlformats.org/officeDocument/2006/relationships" r:embed="rId1"/>
        <a:srcRect r="86505"/>
        <a:stretch/>
      </xdr:blipFill>
      <xdr:spPr>
        <a:xfrm>
          <a:off x="613103" y="58391"/>
          <a:ext cx="1079887" cy="923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Users\monicarosaniasandovalaraque\Downloads\1.%20Matriz_mapa_riesgos_PNNC%2006072021_1-1-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6AA3673-9839-8541-A97E-EF3AB77B3F6A}">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34DBEB-2D7D-0C4B-83AA-23F04E84E4E6}"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7D5821-CC93-8F45-9CFE-ED4DA8A0B5E6}" name="Tabla1" displayName="Tabla1" ref="B209:C219" totalsRowShown="0" headerRowDxfId="742" dataDxfId="741">
  <autoFilter ref="B209:C219" xr:uid="{00000000-0009-0000-0100-000001000000}"/>
  <tableColumns count="2">
    <tableColumn id="1" xr3:uid="{594614B8-9922-3E4E-8153-F42B5AA2F145}" name="Criterios" dataDxfId="740"/>
    <tableColumn id="2" xr3:uid="{43A9DD55-5036-1645-A729-9916996F01B1}" name="Subcriterios" dataDxfId="739"/>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drive/folders/1SsjxAoYIfJV62Ixr_fl8AG7q76LFw7Yf?usp=sharing" TargetMode="External"/><Relationship Id="rId13" Type="http://schemas.openxmlformats.org/officeDocument/2006/relationships/vmlDrawing" Target="../drawings/vmlDrawing2.vml"/><Relationship Id="rId3" Type="http://schemas.openxmlformats.org/officeDocument/2006/relationships/hyperlink" Target="https://drive.google.com/drive/folders/1rntw7T3mtfTW8aFI3azmod6cW6Fl5k6I?usp=share_link" TargetMode="External"/><Relationship Id="rId7" Type="http://schemas.openxmlformats.org/officeDocument/2006/relationships/hyperlink" Target="https://drive.google.com/drive/folders/1lmKv_YtEvh66bZi6X5P4NiGiFDGR3vGR?usp=drive_link" TargetMode="External"/><Relationship Id="rId12" Type="http://schemas.openxmlformats.org/officeDocument/2006/relationships/drawing" Target="../drawings/drawing3.xml"/><Relationship Id="rId2" Type="http://schemas.openxmlformats.org/officeDocument/2006/relationships/hyperlink" Target="https://drive.google.com/drive/folders/1uLEEKbB1_t4A-cfiuNbP7AvvwgNt9Lzs?usp=sharing" TargetMode="External"/><Relationship Id="rId1" Type="http://schemas.openxmlformats.org/officeDocument/2006/relationships/hyperlink" Target="https://drive.google.com/drive/folders/1Y-IMF-b_dKHXm4WI-lIZkOkTffjgGi8o" TargetMode="External"/><Relationship Id="rId6" Type="http://schemas.openxmlformats.org/officeDocument/2006/relationships/hyperlink" Target="https://drive.google.com/drive/folders/1YoqASDENJtN_gJXv2B61ivGrCSUKjFaC?usp=sharing" TargetMode="External"/><Relationship Id="rId11" Type="http://schemas.openxmlformats.org/officeDocument/2006/relationships/printerSettings" Target="../printerSettings/printerSettings2.bin"/><Relationship Id="rId5" Type="http://schemas.openxmlformats.org/officeDocument/2006/relationships/hyperlink" Target="https://drive.google.com/drive/folders/1YqN1GvtijmPQ2yMg61dvsHr_nT1BjGK6?usp=sharing" TargetMode="External"/><Relationship Id="rId10" Type="http://schemas.openxmlformats.org/officeDocument/2006/relationships/hyperlink" Target="https://drive.google.com/drive/folders/1nAMhFwZHJH4YW6ueWdlEz7Loyjaf70IW?usp=sharing" TargetMode="External"/><Relationship Id="rId4" Type="http://schemas.openxmlformats.org/officeDocument/2006/relationships/hyperlink" Target="https://drive.google.com/drive/folders/1o0_zmA_In1mEeHW7Ls-9vi9FoCMUdP85" TargetMode="External"/><Relationship Id="rId9" Type="http://schemas.openxmlformats.org/officeDocument/2006/relationships/hyperlink" Target="https://drive.google.com/drive/folders/1Mk9snWtHHC_JWzk7IRSehA9Uhwyp0eOu?usp=sharing" TargetMode="External"/><Relationship Id="rId1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24"/>
  <sheetViews>
    <sheetView topLeftCell="A493" zoomScale="114" zoomScaleNormal="125" workbookViewId="0">
      <selection activeCell="C494" sqref="C494:D494"/>
    </sheetView>
  </sheetViews>
  <sheetFormatPr baseColWidth="10" defaultColWidth="14.44140625" defaultRowHeight="15" customHeight="1"/>
  <cols>
    <col min="1" max="1" width="25.6640625" style="25" customWidth="1"/>
    <col min="2" max="2" width="53" style="25" customWidth="1"/>
    <col min="3" max="3" width="33.77734375" style="25" customWidth="1"/>
    <col min="4" max="4" width="24.33203125" style="25" customWidth="1"/>
    <col min="5" max="27" width="10.6640625" style="25" customWidth="1"/>
    <col min="28" max="16384" width="14.44140625" style="25"/>
  </cols>
  <sheetData>
    <row r="1" spans="1:7" ht="33" customHeight="1">
      <c r="A1" s="1253"/>
      <c r="B1" s="1254" t="s">
        <v>415</v>
      </c>
      <c r="C1" s="1255"/>
      <c r="D1" s="411" t="s">
        <v>56</v>
      </c>
    </row>
    <row r="2" spans="1:7" ht="33" customHeight="1">
      <c r="A2" s="1253"/>
      <c r="B2" s="1255"/>
      <c r="C2" s="1255"/>
      <c r="D2" s="411" t="s">
        <v>1174</v>
      </c>
    </row>
    <row r="3" spans="1:7" s="27" customFormat="1" ht="33" customHeight="1">
      <c r="A3" s="1253"/>
      <c r="B3" s="1255"/>
      <c r="C3" s="1255"/>
      <c r="D3" s="411" t="s">
        <v>1787</v>
      </c>
      <c r="E3" s="26"/>
    </row>
    <row r="4" spans="1:7" ht="12.75" customHeight="1">
      <c r="A4" s="28"/>
      <c r="B4" s="28"/>
      <c r="C4" s="28"/>
      <c r="D4" s="28"/>
      <c r="E4" s="29"/>
    </row>
    <row r="5" spans="1:7" ht="16.5" customHeight="1">
      <c r="A5" s="275" t="s">
        <v>47</v>
      </c>
      <c r="B5" s="1257" t="s">
        <v>148</v>
      </c>
      <c r="C5" s="1257"/>
      <c r="D5" s="1257"/>
      <c r="E5" s="276">
        <v>1</v>
      </c>
    </row>
    <row r="6" spans="1:7" ht="6" customHeight="1">
      <c r="A6" s="28"/>
      <c r="B6" s="28"/>
      <c r="C6" s="28"/>
      <c r="D6" s="28"/>
      <c r="E6" s="277"/>
    </row>
    <row r="7" spans="1:7" ht="28.95" customHeight="1">
      <c r="A7" s="43" t="s">
        <v>355</v>
      </c>
      <c r="B7" s="1256">
        <v>44378</v>
      </c>
      <c r="C7" s="1256"/>
      <c r="D7" s="1256"/>
      <c r="E7" s="277"/>
    </row>
    <row r="8" spans="1:7" ht="7.95" customHeight="1">
      <c r="A8" s="30"/>
      <c r="B8" s="28"/>
      <c r="C8" s="28"/>
      <c r="D8" s="28"/>
      <c r="E8" s="277"/>
    </row>
    <row r="9" spans="1:7" ht="39" customHeight="1">
      <c r="A9" s="43" t="s">
        <v>48</v>
      </c>
      <c r="B9" s="1240" t="s">
        <v>229</v>
      </c>
      <c r="C9" s="1240"/>
      <c r="D9" s="1241"/>
      <c r="E9" s="277"/>
    </row>
    <row r="10" spans="1:7" ht="12.75" customHeight="1">
      <c r="A10" s="28"/>
      <c r="B10" s="28"/>
      <c r="C10" s="28"/>
      <c r="D10" s="28"/>
      <c r="E10" s="277"/>
    </row>
    <row r="11" spans="1:7" ht="16.95" customHeight="1">
      <c r="A11" s="1242" t="s">
        <v>212</v>
      </c>
      <c r="B11" s="1243"/>
      <c r="C11" s="1243"/>
      <c r="D11" s="1244"/>
      <c r="E11" s="277"/>
    </row>
    <row r="12" spans="1:7" ht="16.95" customHeight="1">
      <c r="A12" s="31" t="s">
        <v>49</v>
      </c>
      <c r="B12" s="31" t="s">
        <v>50</v>
      </c>
      <c r="C12" s="1237" t="s">
        <v>51</v>
      </c>
      <c r="D12" s="1238"/>
      <c r="E12" s="277"/>
    </row>
    <row r="13" spans="1:7" ht="124.95" customHeight="1">
      <c r="A13" s="32" t="s">
        <v>52</v>
      </c>
      <c r="B13" s="278" t="s">
        <v>433</v>
      </c>
      <c r="C13" s="1149" t="s">
        <v>434</v>
      </c>
      <c r="D13" s="1148"/>
      <c r="E13" s="277"/>
    </row>
    <row r="14" spans="1:7" ht="144" customHeight="1">
      <c r="A14" s="32" t="s">
        <v>43</v>
      </c>
      <c r="B14" s="278" t="s">
        <v>435</v>
      </c>
      <c r="C14" s="1149" t="s">
        <v>436</v>
      </c>
      <c r="D14" s="1148"/>
      <c r="E14" s="277"/>
    </row>
    <row r="15" spans="1:7" ht="85.05" customHeight="1">
      <c r="A15" s="32" t="s">
        <v>10</v>
      </c>
      <c r="B15" s="278" t="s">
        <v>437</v>
      </c>
      <c r="C15" s="1149" t="s">
        <v>438</v>
      </c>
      <c r="D15" s="1148"/>
      <c r="E15" s="277"/>
      <c r="G15"/>
    </row>
    <row r="16" spans="1:7" s="27" customFormat="1" ht="153" customHeight="1">
      <c r="A16" s="32" t="s">
        <v>99</v>
      </c>
      <c r="B16" s="278" t="s">
        <v>439</v>
      </c>
      <c r="C16" s="1149" t="s">
        <v>440</v>
      </c>
      <c r="D16" s="1148"/>
      <c r="E16" s="277"/>
    </row>
    <row r="17" spans="1:5" s="27" customFormat="1" ht="64.95" customHeight="1">
      <c r="A17" s="32" t="s">
        <v>53</v>
      </c>
      <c r="B17" s="278" t="s">
        <v>441</v>
      </c>
      <c r="C17" s="1149" t="s">
        <v>442</v>
      </c>
      <c r="D17" s="1148"/>
      <c r="E17" s="277"/>
    </row>
    <row r="18" spans="1:5" ht="64.95" customHeight="1">
      <c r="A18" s="32" t="s">
        <v>101</v>
      </c>
      <c r="B18" s="279" t="s">
        <v>443</v>
      </c>
      <c r="C18" s="1149" t="s">
        <v>444</v>
      </c>
      <c r="D18" s="1148"/>
      <c r="E18" s="277"/>
    </row>
    <row r="19" spans="1:5" ht="144" customHeight="1">
      <c r="A19" s="32" t="s">
        <v>213</v>
      </c>
      <c r="B19" s="278" t="s">
        <v>445</v>
      </c>
      <c r="C19" s="1149" t="s">
        <v>446</v>
      </c>
      <c r="D19" s="1148"/>
      <c r="E19" s="277"/>
    </row>
    <row r="20" spans="1:5" ht="16.95" customHeight="1">
      <c r="A20" s="1232" t="s">
        <v>214</v>
      </c>
      <c r="B20" s="1233"/>
      <c r="C20" s="1234"/>
      <c r="D20" s="1235"/>
      <c r="E20" s="277"/>
    </row>
    <row r="21" spans="1:5" ht="16.95" customHeight="1">
      <c r="A21" s="31" t="s">
        <v>49</v>
      </c>
      <c r="B21" s="33" t="s">
        <v>50</v>
      </c>
      <c r="C21" s="1236" t="s">
        <v>51</v>
      </c>
      <c r="D21" s="1236"/>
      <c r="E21" s="277"/>
    </row>
    <row r="22" spans="1:5" ht="55.95" customHeight="1">
      <c r="A22" s="32" t="s">
        <v>215</v>
      </c>
      <c r="B22" s="280" t="s">
        <v>447</v>
      </c>
      <c r="C22" s="1149" t="s">
        <v>448</v>
      </c>
      <c r="D22" s="1148"/>
      <c r="E22" s="277"/>
    </row>
    <row r="23" spans="1:5" ht="28.95" customHeight="1">
      <c r="A23" s="32" t="s">
        <v>216</v>
      </c>
      <c r="B23" s="280" t="s">
        <v>229</v>
      </c>
      <c r="C23" s="1149" t="s">
        <v>229</v>
      </c>
      <c r="D23" s="1148"/>
      <c r="E23" s="277"/>
    </row>
    <row r="24" spans="1:5" ht="28.95" customHeight="1">
      <c r="A24" s="32" t="s">
        <v>217</v>
      </c>
      <c r="B24" s="280" t="s">
        <v>229</v>
      </c>
      <c r="C24" s="1149" t="s">
        <v>229</v>
      </c>
      <c r="D24" s="1148"/>
      <c r="E24" s="277"/>
    </row>
    <row r="25" spans="1:5" ht="126" customHeight="1">
      <c r="A25" s="32" t="s">
        <v>218</v>
      </c>
      <c r="B25" s="280" t="s">
        <v>449</v>
      </c>
      <c r="C25" s="1149" t="s">
        <v>450</v>
      </c>
      <c r="D25" s="1148"/>
      <c r="E25" s="277"/>
    </row>
    <row r="26" spans="1:5" ht="126" customHeight="1">
      <c r="A26" s="32" t="s">
        <v>219</v>
      </c>
      <c r="B26" s="280" t="s">
        <v>451</v>
      </c>
      <c r="C26" s="1149" t="s">
        <v>452</v>
      </c>
      <c r="D26" s="1148"/>
      <c r="E26" s="277"/>
    </row>
    <row r="27" spans="1:5" ht="28.95" customHeight="1">
      <c r="A27" s="32" t="s">
        <v>220</v>
      </c>
      <c r="B27" s="281" t="s">
        <v>229</v>
      </c>
      <c r="C27" s="1149"/>
      <c r="D27" s="1148"/>
      <c r="E27" s="277"/>
    </row>
    <row r="28" spans="1:5" ht="28.95" customHeight="1">
      <c r="A28" s="34" t="s">
        <v>221</v>
      </c>
      <c r="B28" s="281" t="s">
        <v>229</v>
      </c>
      <c r="C28" s="1149" t="s">
        <v>453</v>
      </c>
      <c r="D28" s="1148"/>
      <c r="E28" s="277"/>
    </row>
    <row r="29" spans="1:5" ht="28.95" customHeight="1">
      <c r="A29" s="32" t="s">
        <v>213</v>
      </c>
      <c r="B29" s="281" t="s">
        <v>229</v>
      </c>
      <c r="C29" s="1149" t="s">
        <v>454</v>
      </c>
      <c r="D29" s="1148"/>
      <c r="E29" s="277"/>
    </row>
    <row r="30" spans="1:5" ht="18" customHeight="1">
      <c r="A30" s="1227" t="s">
        <v>222</v>
      </c>
      <c r="B30" s="1228"/>
      <c r="C30" s="1229"/>
      <c r="D30" s="1230"/>
      <c r="E30" s="277"/>
    </row>
    <row r="31" spans="1:5" ht="22.05" customHeight="1">
      <c r="A31" s="31" t="s">
        <v>49</v>
      </c>
      <c r="B31" s="35" t="s">
        <v>54</v>
      </c>
      <c r="C31" s="1231" t="s">
        <v>55</v>
      </c>
      <c r="D31" s="1231"/>
      <c r="E31" s="277"/>
    </row>
    <row r="32" spans="1:5" s="157" customFormat="1" ht="102" customHeight="1">
      <c r="A32" s="34" t="s">
        <v>223</v>
      </c>
      <c r="B32" s="280" t="s">
        <v>229</v>
      </c>
      <c r="C32" s="1149" t="s">
        <v>455</v>
      </c>
      <c r="D32" s="1148"/>
      <c r="E32" s="277"/>
    </row>
    <row r="33" spans="1:5" s="157" customFormat="1" ht="40.950000000000003" customHeight="1">
      <c r="A33" s="34" t="s">
        <v>44</v>
      </c>
      <c r="B33" s="280" t="s">
        <v>229</v>
      </c>
      <c r="C33" s="1149" t="s">
        <v>456</v>
      </c>
      <c r="D33" s="1148"/>
      <c r="E33" s="277"/>
    </row>
    <row r="34" spans="1:5" s="157" customFormat="1" ht="103.05" customHeight="1">
      <c r="A34" s="34" t="s">
        <v>224</v>
      </c>
      <c r="B34" s="280" t="s">
        <v>457</v>
      </c>
      <c r="C34" s="1149" t="s">
        <v>458</v>
      </c>
      <c r="D34" s="1148"/>
      <c r="E34" s="277"/>
    </row>
    <row r="35" spans="1:5" s="157" customFormat="1" ht="30" customHeight="1">
      <c r="A35" s="34" t="s">
        <v>225</v>
      </c>
      <c r="B35" s="280" t="s">
        <v>229</v>
      </c>
      <c r="C35" s="1149" t="s">
        <v>229</v>
      </c>
      <c r="D35" s="1148"/>
      <c r="E35" s="277"/>
    </row>
    <row r="36" spans="1:5" s="157" customFormat="1" ht="76.05" customHeight="1">
      <c r="A36" s="34" t="s">
        <v>120</v>
      </c>
      <c r="B36" s="280" t="s">
        <v>229</v>
      </c>
      <c r="C36" s="1149" t="s">
        <v>459</v>
      </c>
      <c r="D36" s="1148"/>
      <c r="E36" s="277"/>
    </row>
    <row r="37" spans="1:5" s="157" customFormat="1" ht="25.05" customHeight="1">
      <c r="A37" s="34" t="s">
        <v>226</v>
      </c>
      <c r="B37" s="280" t="s">
        <v>229</v>
      </c>
      <c r="C37" s="1149" t="s">
        <v>229</v>
      </c>
      <c r="D37" s="1148"/>
      <c r="E37" s="277"/>
    </row>
    <row r="38" spans="1:5" s="157" customFormat="1" ht="57" customHeight="1">
      <c r="A38" s="34" t="s">
        <v>213</v>
      </c>
      <c r="B38" s="280" t="s">
        <v>460</v>
      </c>
      <c r="C38" s="1149" t="s">
        <v>229</v>
      </c>
      <c r="D38" s="1148"/>
      <c r="E38" s="277"/>
    </row>
    <row r="39" spans="1:5" ht="12.75" customHeight="1">
      <c r="B39" s="36"/>
      <c r="E39" s="282"/>
    </row>
    <row r="40" spans="1:5" ht="12.75" customHeight="1">
      <c r="E40" s="282"/>
    </row>
    <row r="41" spans="1:5" ht="12.75" customHeight="1">
      <c r="A41" s="283" t="s">
        <v>47</v>
      </c>
      <c r="B41" s="1223" t="s">
        <v>152</v>
      </c>
      <c r="C41" s="1215"/>
      <c r="D41" s="1215"/>
      <c r="E41" s="284">
        <v>2</v>
      </c>
    </row>
    <row r="42" spans="1:5" ht="12.75" customHeight="1">
      <c r="A42" s="285"/>
      <c r="B42" s="285"/>
      <c r="C42" s="285"/>
      <c r="D42" s="285"/>
      <c r="E42" s="286"/>
    </row>
    <row r="43" spans="1:5" ht="12.75" customHeight="1">
      <c r="A43" s="287" t="s">
        <v>355</v>
      </c>
      <c r="B43" s="1245">
        <v>44557</v>
      </c>
      <c r="C43" s="1182"/>
      <c r="D43" s="1182"/>
      <c r="E43" s="286"/>
    </row>
    <row r="44" spans="1:5" ht="12.75" customHeight="1">
      <c r="A44" s="287"/>
      <c r="B44" s="285"/>
      <c r="C44" s="285"/>
      <c r="D44" s="285"/>
      <c r="E44" s="286"/>
    </row>
    <row r="45" spans="1:5" ht="12.75" customHeight="1">
      <c r="A45" s="287" t="s">
        <v>48</v>
      </c>
      <c r="B45" s="1246" t="s">
        <v>229</v>
      </c>
      <c r="C45" s="1182"/>
      <c r="D45" s="1182"/>
      <c r="E45" s="286"/>
    </row>
    <row r="46" spans="1:5" ht="12.75" customHeight="1">
      <c r="A46" s="285"/>
      <c r="B46" s="285"/>
      <c r="C46" s="285"/>
      <c r="D46" s="285"/>
      <c r="E46" s="286"/>
    </row>
    <row r="47" spans="1:5" ht="12.75" customHeight="1">
      <c r="A47" s="1153" t="s">
        <v>212</v>
      </c>
      <c r="B47" s="1160"/>
      <c r="C47" s="1160"/>
      <c r="D47" s="1154"/>
      <c r="E47" s="286"/>
    </row>
    <row r="48" spans="1:5" ht="12.75" customHeight="1">
      <c r="A48" s="289" t="s">
        <v>49</v>
      </c>
      <c r="B48" s="289" t="s">
        <v>50</v>
      </c>
      <c r="C48" s="1150" t="s">
        <v>51</v>
      </c>
      <c r="D48" s="1152"/>
      <c r="E48" s="286"/>
    </row>
    <row r="49" spans="1:5" ht="12.75" customHeight="1">
      <c r="A49" s="290" t="s">
        <v>52</v>
      </c>
      <c r="B49" s="278" t="s">
        <v>461</v>
      </c>
      <c r="C49" s="1149" t="s">
        <v>462</v>
      </c>
      <c r="D49" s="1148"/>
      <c r="E49" s="286"/>
    </row>
    <row r="50" spans="1:5" ht="12.75" customHeight="1">
      <c r="A50" s="290" t="s">
        <v>43</v>
      </c>
      <c r="B50" s="278" t="s">
        <v>463</v>
      </c>
      <c r="C50" s="1149" t="s">
        <v>464</v>
      </c>
      <c r="D50" s="1148"/>
      <c r="E50" s="286"/>
    </row>
    <row r="51" spans="1:5" ht="12.75" customHeight="1">
      <c r="A51" s="290" t="s">
        <v>10</v>
      </c>
      <c r="B51" s="278" t="s">
        <v>465</v>
      </c>
      <c r="C51" s="1149" t="s">
        <v>466</v>
      </c>
      <c r="D51" s="1148"/>
      <c r="E51" s="286"/>
    </row>
    <row r="52" spans="1:5" ht="12.75" customHeight="1">
      <c r="A52" s="290" t="s">
        <v>99</v>
      </c>
      <c r="B52" s="278" t="s">
        <v>467</v>
      </c>
      <c r="C52" s="1149" t="s">
        <v>468</v>
      </c>
      <c r="D52" s="1148"/>
      <c r="E52" s="286"/>
    </row>
    <row r="53" spans="1:5" ht="12.75" customHeight="1">
      <c r="A53" s="290" t="s">
        <v>53</v>
      </c>
      <c r="B53" s="278" t="s">
        <v>469</v>
      </c>
      <c r="C53" s="1149" t="s">
        <v>470</v>
      </c>
      <c r="D53" s="1148"/>
      <c r="E53" s="286"/>
    </row>
    <row r="54" spans="1:5" ht="12.75" customHeight="1">
      <c r="A54" s="290" t="s">
        <v>101</v>
      </c>
      <c r="B54" s="279" t="s">
        <v>229</v>
      </c>
      <c r="C54" s="1149" t="s">
        <v>229</v>
      </c>
      <c r="D54" s="1148"/>
      <c r="E54" s="286"/>
    </row>
    <row r="55" spans="1:5" ht="12.75" customHeight="1">
      <c r="A55" s="290" t="s">
        <v>213</v>
      </c>
      <c r="B55" s="278" t="s">
        <v>471</v>
      </c>
      <c r="C55" s="1149" t="s">
        <v>472</v>
      </c>
      <c r="D55" s="1148"/>
      <c r="E55" s="286"/>
    </row>
    <row r="56" spans="1:5" ht="12.75" customHeight="1">
      <c r="A56" s="1155" t="s">
        <v>214</v>
      </c>
      <c r="B56" s="1151"/>
      <c r="C56" s="1151"/>
      <c r="D56" s="1152"/>
      <c r="E56" s="286"/>
    </row>
    <row r="57" spans="1:5" ht="12.75" customHeight="1">
      <c r="A57" s="289" t="s">
        <v>49</v>
      </c>
      <c r="B57" s="288" t="s">
        <v>50</v>
      </c>
      <c r="C57" s="1153" t="s">
        <v>51</v>
      </c>
      <c r="D57" s="1154"/>
      <c r="E57" s="286"/>
    </row>
    <row r="58" spans="1:5" ht="12.75" customHeight="1">
      <c r="A58" s="291" t="s">
        <v>215</v>
      </c>
      <c r="B58" s="280" t="s">
        <v>473</v>
      </c>
      <c r="C58" s="1149" t="s">
        <v>229</v>
      </c>
      <c r="D58" s="1148"/>
      <c r="E58" s="286"/>
    </row>
    <row r="59" spans="1:5" ht="12.75" customHeight="1">
      <c r="A59" s="291" t="s">
        <v>216</v>
      </c>
      <c r="B59" s="280" t="s">
        <v>474</v>
      </c>
      <c r="C59" s="1149" t="s">
        <v>229</v>
      </c>
      <c r="D59" s="1148"/>
      <c r="E59" s="286"/>
    </row>
    <row r="60" spans="1:5" ht="12.75" customHeight="1">
      <c r="A60" s="291" t="s">
        <v>217</v>
      </c>
      <c r="B60" s="280" t="s">
        <v>475</v>
      </c>
      <c r="C60" s="1149" t="s">
        <v>229</v>
      </c>
      <c r="D60" s="1148"/>
      <c r="E60" s="286"/>
    </row>
    <row r="61" spans="1:5" ht="12.75" customHeight="1">
      <c r="A61" s="291" t="s">
        <v>218</v>
      </c>
      <c r="B61" s="280" t="s">
        <v>476</v>
      </c>
      <c r="C61" s="1149" t="s">
        <v>229</v>
      </c>
      <c r="D61" s="1148"/>
      <c r="E61" s="286"/>
    </row>
    <row r="62" spans="1:5" ht="12.75" customHeight="1">
      <c r="A62" s="291" t="s">
        <v>219</v>
      </c>
      <c r="B62" s="280" t="s">
        <v>229</v>
      </c>
      <c r="C62" s="1149" t="s">
        <v>229</v>
      </c>
      <c r="D62" s="1148"/>
      <c r="E62" s="286"/>
    </row>
    <row r="63" spans="1:5" ht="12.75" customHeight="1">
      <c r="A63" s="291" t="s">
        <v>220</v>
      </c>
      <c r="B63" s="280" t="s">
        <v>477</v>
      </c>
      <c r="C63" s="1149" t="s">
        <v>229</v>
      </c>
      <c r="D63" s="1148"/>
      <c r="E63" s="286"/>
    </row>
    <row r="64" spans="1:5" ht="15" customHeight="1">
      <c r="A64" s="291" t="s">
        <v>221</v>
      </c>
      <c r="B64" s="281" t="s">
        <v>229</v>
      </c>
      <c r="C64" s="1149" t="s">
        <v>229</v>
      </c>
      <c r="D64" s="1148"/>
      <c r="E64" s="286"/>
    </row>
    <row r="65" spans="1:5" ht="15" customHeight="1">
      <c r="A65" s="290" t="s">
        <v>213</v>
      </c>
      <c r="B65" s="281" t="s">
        <v>229</v>
      </c>
      <c r="C65" s="1149" t="s">
        <v>229</v>
      </c>
      <c r="D65" s="1148"/>
      <c r="E65" s="286"/>
    </row>
    <row r="66" spans="1:5" ht="15" customHeight="1">
      <c r="A66" s="1150" t="s">
        <v>222</v>
      </c>
      <c r="B66" s="1151"/>
      <c r="C66" s="1151"/>
      <c r="D66" s="1152"/>
      <c r="E66" s="286"/>
    </row>
    <row r="67" spans="1:5" ht="15" customHeight="1">
      <c r="A67" s="289" t="s">
        <v>49</v>
      </c>
      <c r="B67" s="292" t="s">
        <v>54</v>
      </c>
      <c r="C67" s="1153" t="s">
        <v>55</v>
      </c>
      <c r="D67" s="1154"/>
      <c r="E67" s="286"/>
    </row>
    <row r="68" spans="1:5" ht="15" customHeight="1">
      <c r="A68" s="291" t="s">
        <v>223</v>
      </c>
      <c r="B68" s="293" t="s">
        <v>478</v>
      </c>
      <c r="C68" s="1149" t="s">
        <v>479</v>
      </c>
      <c r="D68" s="1148"/>
      <c r="E68" s="286"/>
    </row>
    <row r="69" spans="1:5" ht="15" customHeight="1">
      <c r="A69" s="291" t="s">
        <v>44</v>
      </c>
      <c r="B69" s="293" t="s">
        <v>480</v>
      </c>
      <c r="C69" s="1149" t="s">
        <v>481</v>
      </c>
      <c r="D69" s="1148"/>
      <c r="E69" s="286"/>
    </row>
    <row r="70" spans="1:5" ht="15" customHeight="1">
      <c r="A70" s="291" t="s">
        <v>224</v>
      </c>
      <c r="B70" s="293" t="s">
        <v>457</v>
      </c>
      <c r="C70" s="1149" t="s">
        <v>482</v>
      </c>
      <c r="D70" s="1148"/>
      <c r="E70" s="286"/>
    </row>
    <row r="71" spans="1:5" ht="15" customHeight="1">
      <c r="A71" s="291" t="s">
        <v>225</v>
      </c>
      <c r="B71" s="293" t="s">
        <v>483</v>
      </c>
      <c r="C71" s="1149" t="s">
        <v>484</v>
      </c>
      <c r="D71" s="1148"/>
      <c r="E71" s="286"/>
    </row>
    <row r="72" spans="1:5" ht="15" customHeight="1">
      <c r="A72" s="291" t="s">
        <v>120</v>
      </c>
      <c r="B72" s="293" t="s">
        <v>229</v>
      </c>
      <c r="C72" s="1149" t="s">
        <v>485</v>
      </c>
      <c r="D72" s="1148"/>
      <c r="E72" s="286"/>
    </row>
    <row r="73" spans="1:5" ht="15" customHeight="1">
      <c r="A73" s="291" t="s">
        <v>226</v>
      </c>
      <c r="B73" s="293" t="s">
        <v>229</v>
      </c>
      <c r="C73" s="1149" t="s">
        <v>486</v>
      </c>
      <c r="D73" s="1148"/>
      <c r="E73" s="286"/>
    </row>
    <row r="74" spans="1:5" ht="15" customHeight="1">
      <c r="A74" s="291" t="s">
        <v>213</v>
      </c>
      <c r="B74" s="293" t="s">
        <v>487</v>
      </c>
      <c r="C74" s="1149" t="s">
        <v>229</v>
      </c>
      <c r="D74" s="1148"/>
      <c r="E74" s="286"/>
    </row>
    <row r="75" spans="1:5" ht="15" customHeight="1">
      <c r="E75" s="282"/>
    </row>
    <row r="76" spans="1:5" ht="15" customHeight="1">
      <c r="E76" s="282"/>
    </row>
    <row r="77" spans="1:5" ht="15" customHeight="1">
      <c r="A77" s="283" t="s">
        <v>47</v>
      </c>
      <c r="B77" s="1214" t="s">
        <v>488</v>
      </c>
      <c r="C77" s="1215"/>
      <c r="D77" s="1215"/>
      <c r="E77" s="282">
        <v>3</v>
      </c>
    </row>
    <row r="78" spans="1:5" ht="15" customHeight="1">
      <c r="A78" s="285"/>
      <c r="B78" s="285"/>
      <c r="C78" s="285"/>
      <c r="D78" s="285"/>
      <c r="E78" s="282"/>
    </row>
    <row r="79" spans="1:5" ht="15" customHeight="1">
      <c r="A79" s="287" t="s">
        <v>355</v>
      </c>
      <c r="B79" s="1216">
        <v>44992</v>
      </c>
      <c r="C79" s="1157"/>
      <c r="D79" s="1157"/>
      <c r="E79" s="282"/>
    </row>
    <row r="80" spans="1:5" ht="15" customHeight="1">
      <c r="A80" s="287"/>
      <c r="B80" s="285"/>
      <c r="C80" s="285"/>
      <c r="D80" s="285"/>
      <c r="E80" s="282"/>
    </row>
    <row r="81" spans="1:5" ht="15" customHeight="1">
      <c r="A81" s="287" t="s">
        <v>48</v>
      </c>
      <c r="B81" s="1246" t="s">
        <v>229</v>
      </c>
      <c r="C81" s="1182"/>
      <c r="D81" s="1182"/>
      <c r="E81" s="282"/>
    </row>
    <row r="82" spans="1:5" ht="15" customHeight="1">
      <c r="A82" s="285"/>
      <c r="B82" s="285"/>
      <c r="C82" s="285"/>
      <c r="D82" s="285"/>
      <c r="E82" s="282"/>
    </row>
    <row r="83" spans="1:5" ht="15" customHeight="1">
      <c r="A83" s="1153" t="s">
        <v>212</v>
      </c>
      <c r="B83" s="1160"/>
      <c r="C83" s="1160"/>
      <c r="D83" s="1154"/>
      <c r="E83" s="282"/>
    </row>
    <row r="84" spans="1:5" ht="15" customHeight="1">
      <c r="A84" s="289" t="s">
        <v>49</v>
      </c>
      <c r="B84" s="289" t="s">
        <v>50</v>
      </c>
      <c r="C84" s="1150" t="s">
        <v>51</v>
      </c>
      <c r="D84" s="1152"/>
      <c r="E84" s="282"/>
    </row>
    <row r="85" spans="1:5" ht="154.94999999999999" customHeight="1">
      <c r="A85" s="290" t="s">
        <v>52</v>
      </c>
      <c r="B85" s="278" t="s">
        <v>1838</v>
      </c>
      <c r="C85" s="1149" t="s">
        <v>1840</v>
      </c>
      <c r="D85" s="1148"/>
      <c r="E85" s="282"/>
    </row>
    <row r="86" spans="1:5" ht="82.05" customHeight="1">
      <c r="A86" s="290" t="s">
        <v>43</v>
      </c>
      <c r="B86" s="278" t="s">
        <v>1841</v>
      </c>
      <c r="C86" s="1149" t="s">
        <v>1842</v>
      </c>
      <c r="D86" s="1148"/>
      <c r="E86" s="282"/>
    </row>
    <row r="87" spans="1:5" ht="130.94999999999999" customHeight="1">
      <c r="A87" s="290" t="s">
        <v>10</v>
      </c>
      <c r="B87" s="279" t="s">
        <v>229</v>
      </c>
      <c r="C87" s="1149" t="s">
        <v>1843</v>
      </c>
      <c r="D87" s="1148"/>
      <c r="E87" s="282"/>
    </row>
    <row r="88" spans="1:5" ht="43.95" customHeight="1">
      <c r="A88" s="290" t="s">
        <v>99</v>
      </c>
      <c r="B88" s="278" t="s">
        <v>489</v>
      </c>
      <c r="C88" s="1149" t="s">
        <v>1844</v>
      </c>
      <c r="D88" s="1148"/>
      <c r="E88" s="282"/>
    </row>
    <row r="89" spans="1:5" ht="82.05" customHeight="1">
      <c r="A89" s="290" t="s">
        <v>53</v>
      </c>
      <c r="B89" s="278" t="s">
        <v>1846</v>
      </c>
      <c r="C89" s="1149" t="s">
        <v>1845</v>
      </c>
      <c r="D89" s="1148"/>
      <c r="E89" s="282"/>
    </row>
    <row r="90" spans="1:5" ht="34.950000000000003" customHeight="1">
      <c r="A90" s="290" t="s">
        <v>101</v>
      </c>
      <c r="B90" s="279" t="s">
        <v>229</v>
      </c>
      <c r="C90" s="1149" t="s">
        <v>1839</v>
      </c>
      <c r="D90" s="1148"/>
      <c r="E90" s="282"/>
    </row>
    <row r="91" spans="1:5" ht="115.05" customHeight="1">
      <c r="A91" s="290" t="s">
        <v>213</v>
      </c>
      <c r="B91" s="278" t="s">
        <v>490</v>
      </c>
      <c r="C91" s="1149" t="s">
        <v>491</v>
      </c>
      <c r="D91" s="1148"/>
      <c r="E91" s="282"/>
    </row>
    <row r="92" spans="1:5" ht="15" customHeight="1">
      <c r="A92" s="1155" t="s">
        <v>214</v>
      </c>
      <c r="B92" s="1151"/>
      <c r="C92" s="1151"/>
      <c r="D92" s="1152"/>
      <c r="E92" s="282"/>
    </row>
    <row r="93" spans="1:5" ht="15" customHeight="1">
      <c r="A93" s="289" t="s">
        <v>49</v>
      </c>
      <c r="B93" s="288" t="s">
        <v>50</v>
      </c>
      <c r="C93" s="1153" t="s">
        <v>51</v>
      </c>
      <c r="D93" s="1154"/>
      <c r="E93" s="282"/>
    </row>
    <row r="94" spans="1:5" ht="43.05" customHeight="1">
      <c r="A94" s="291" t="s">
        <v>215</v>
      </c>
      <c r="B94" s="280" t="s">
        <v>492</v>
      </c>
      <c r="C94" s="1149" t="s">
        <v>1847</v>
      </c>
      <c r="D94" s="1148"/>
      <c r="E94" s="282"/>
    </row>
    <row r="95" spans="1:5" ht="73.05" customHeight="1">
      <c r="A95" s="291" t="s">
        <v>216</v>
      </c>
      <c r="B95" s="280" t="s">
        <v>1850</v>
      </c>
      <c r="C95" s="1149" t="s">
        <v>1851</v>
      </c>
      <c r="D95" s="1148"/>
      <c r="E95" s="282"/>
    </row>
    <row r="96" spans="1:5" ht="43.05" customHeight="1">
      <c r="A96" s="291" t="s">
        <v>217</v>
      </c>
      <c r="B96" s="280" t="s">
        <v>1848</v>
      </c>
      <c r="C96" s="1149" t="s">
        <v>1849</v>
      </c>
      <c r="D96" s="1148"/>
      <c r="E96" s="282"/>
    </row>
    <row r="97" spans="1:5" ht="43.05" customHeight="1">
      <c r="A97" s="291" t="s">
        <v>218</v>
      </c>
      <c r="B97" s="280" t="s">
        <v>493</v>
      </c>
      <c r="C97" s="1149" t="s">
        <v>229</v>
      </c>
      <c r="D97" s="1148"/>
      <c r="E97" s="282"/>
    </row>
    <row r="98" spans="1:5" ht="15" customHeight="1">
      <c r="A98" s="291" t="s">
        <v>219</v>
      </c>
      <c r="B98" s="281" t="s">
        <v>229</v>
      </c>
      <c r="C98" s="1149" t="s">
        <v>229</v>
      </c>
      <c r="D98" s="1148"/>
      <c r="E98" s="282"/>
    </row>
    <row r="99" spans="1:5" ht="37.950000000000003" customHeight="1">
      <c r="A99" s="291" t="s">
        <v>220</v>
      </c>
      <c r="B99" s="281" t="s">
        <v>229</v>
      </c>
      <c r="C99" s="1149" t="s">
        <v>494</v>
      </c>
      <c r="D99" s="1148"/>
      <c r="E99" s="282"/>
    </row>
    <row r="100" spans="1:5" ht="15" customHeight="1">
      <c r="A100" s="291" t="s">
        <v>221</v>
      </c>
      <c r="B100" s="281" t="s">
        <v>229</v>
      </c>
      <c r="C100" s="1149" t="s">
        <v>229</v>
      </c>
      <c r="D100" s="1148"/>
      <c r="E100" s="282"/>
    </row>
    <row r="101" spans="1:5" ht="15" customHeight="1">
      <c r="A101" s="290" t="s">
        <v>213</v>
      </c>
      <c r="B101" s="280" t="s">
        <v>491</v>
      </c>
      <c r="C101" s="1149" t="s">
        <v>229</v>
      </c>
      <c r="D101" s="1148"/>
      <c r="E101" s="282"/>
    </row>
    <row r="102" spans="1:5" ht="15" customHeight="1">
      <c r="A102" s="1150" t="s">
        <v>222</v>
      </c>
      <c r="B102" s="1151"/>
      <c r="C102" s="1151"/>
      <c r="D102" s="1152"/>
      <c r="E102" s="282"/>
    </row>
    <row r="103" spans="1:5" ht="15" customHeight="1">
      <c r="A103" s="289" t="s">
        <v>49</v>
      </c>
      <c r="B103" s="292" t="s">
        <v>54</v>
      </c>
      <c r="C103" s="1153" t="s">
        <v>55</v>
      </c>
      <c r="D103" s="1154"/>
      <c r="E103" s="282"/>
    </row>
    <row r="104" spans="1:5" ht="40.049999999999997" customHeight="1">
      <c r="A104" s="291" t="s">
        <v>223</v>
      </c>
      <c r="B104" s="280" t="s">
        <v>495</v>
      </c>
      <c r="C104" s="1149" t="s">
        <v>496</v>
      </c>
      <c r="D104" s="1148"/>
      <c r="E104" s="282"/>
    </row>
    <row r="105" spans="1:5" ht="40.049999999999997" customHeight="1">
      <c r="A105" s="291" t="s">
        <v>44</v>
      </c>
      <c r="B105" s="280" t="s">
        <v>1852</v>
      </c>
      <c r="C105" s="1149" t="s">
        <v>497</v>
      </c>
      <c r="D105" s="1148"/>
      <c r="E105" s="282"/>
    </row>
    <row r="106" spans="1:5" ht="40.049999999999997" customHeight="1">
      <c r="A106" s="291" t="s">
        <v>224</v>
      </c>
      <c r="B106" s="280" t="s">
        <v>229</v>
      </c>
      <c r="C106" s="1149" t="s">
        <v>498</v>
      </c>
      <c r="D106" s="1148"/>
      <c r="E106" s="282"/>
    </row>
    <row r="107" spans="1:5" ht="40.049999999999997" customHeight="1">
      <c r="A107" s="291" t="s">
        <v>225</v>
      </c>
      <c r="B107" s="280" t="s">
        <v>499</v>
      </c>
      <c r="C107" s="1149" t="s">
        <v>500</v>
      </c>
      <c r="D107" s="1148"/>
      <c r="E107" s="282"/>
    </row>
    <row r="108" spans="1:5" ht="40.049999999999997" customHeight="1">
      <c r="A108" s="291" t="s">
        <v>120</v>
      </c>
      <c r="B108" s="280" t="s">
        <v>501</v>
      </c>
      <c r="C108" s="1149" t="s">
        <v>229</v>
      </c>
      <c r="D108" s="1148"/>
      <c r="E108" s="282"/>
    </row>
    <row r="109" spans="1:5" ht="40.049999999999997" customHeight="1">
      <c r="A109" s="291" t="s">
        <v>226</v>
      </c>
      <c r="B109" s="280" t="s">
        <v>229</v>
      </c>
      <c r="C109" s="1149" t="s">
        <v>229</v>
      </c>
      <c r="D109" s="1148"/>
      <c r="E109" s="282"/>
    </row>
    <row r="110" spans="1:5" ht="40.049999999999997" customHeight="1">
      <c r="A110" s="291" t="s">
        <v>213</v>
      </c>
      <c r="B110" s="280" t="s">
        <v>502</v>
      </c>
      <c r="C110" s="1149" t="s">
        <v>503</v>
      </c>
      <c r="D110" s="1148"/>
      <c r="E110" s="282"/>
    </row>
    <row r="111" spans="1:5" ht="15" customHeight="1">
      <c r="E111" s="282"/>
    </row>
    <row r="112" spans="1:5" ht="15" customHeight="1">
      <c r="E112" s="282"/>
    </row>
    <row r="113" spans="1:5" ht="15" customHeight="1">
      <c r="E113" s="282"/>
    </row>
    <row r="114" spans="1:5" ht="15" customHeight="1">
      <c r="A114" s="275" t="s">
        <v>47</v>
      </c>
      <c r="B114" s="1251" t="s">
        <v>189</v>
      </c>
      <c r="C114" s="1251"/>
      <c r="D114" s="1251"/>
      <c r="E114" s="282">
        <v>4</v>
      </c>
    </row>
    <row r="115" spans="1:5" ht="15" customHeight="1">
      <c r="A115" s="28"/>
      <c r="B115" s="28"/>
      <c r="C115" s="28"/>
      <c r="D115" s="28"/>
      <c r="E115" s="282"/>
    </row>
    <row r="116" spans="1:5" ht="15" customHeight="1">
      <c r="A116" s="43" t="s">
        <v>355</v>
      </c>
      <c r="B116" s="1252">
        <v>44914</v>
      </c>
      <c r="C116" s="1252"/>
      <c r="D116" s="1252"/>
      <c r="E116" s="282"/>
    </row>
    <row r="117" spans="1:5" ht="15" customHeight="1">
      <c r="A117" s="43"/>
      <c r="B117" s="294"/>
      <c r="C117" s="294"/>
      <c r="D117" s="294"/>
      <c r="E117" s="282"/>
    </row>
    <row r="118" spans="1:5" ht="15" customHeight="1">
      <c r="A118" s="43" t="s">
        <v>48</v>
      </c>
      <c r="B118" s="1240" t="s">
        <v>229</v>
      </c>
      <c r="C118" s="1240"/>
      <c r="D118" s="1241"/>
      <c r="E118" s="282"/>
    </row>
    <row r="119" spans="1:5" ht="15" customHeight="1">
      <c r="A119" s="28"/>
      <c r="B119" s="28"/>
      <c r="C119" s="28"/>
      <c r="D119" s="28"/>
      <c r="E119" s="282"/>
    </row>
    <row r="120" spans="1:5" ht="15" customHeight="1">
      <c r="A120" s="1242" t="s">
        <v>212</v>
      </c>
      <c r="B120" s="1243"/>
      <c r="C120" s="1243"/>
      <c r="D120" s="1244"/>
      <c r="E120" s="282"/>
    </row>
    <row r="121" spans="1:5" ht="15" customHeight="1">
      <c r="A121" s="31" t="s">
        <v>49</v>
      </c>
      <c r="B121" s="31" t="s">
        <v>50</v>
      </c>
      <c r="C121" s="1237" t="s">
        <v>51</v>
      </c>
      <c r="D121" s="1238"/>
      <c r="E121" s="282"/>
    </row>
    <row r="122" spans="1:5" ht="15" customHeight="1">
      <c r="A122" s="32" t="s">
        <v>52</v>
      </c>
      <c r="B122" s="295" t="s">
        <v>504</v>
      </c>
      <c r="C122" s="1149" t="s">
        <v>505</v>
      </c>
      <c r="D122" s="1250"/>
      <c r="E122" s="282"/>
    </row>
    <row r="123" spans="1:5" ht="15" customHeight="1">
      <c r="A123" s="32" t="s">
        <v>43</v>
      </c>
      <c r="B123" s="296" t="s">
        <v>506</v>
      </c>
      <c r="C123" s="1189" t="s">
        <v>229</v>
      </c>
      <c r="D123" s="1250"/>
      <c r="E123" s="282"/>
    </row>
    <row r="124" spans="1:5" ht="15" customHeight="1">
      <c r="A124" s="32" t="s">
        <v>10</v>
      </c>
      <c r="B124" s="295" t="s">
        <v>229</v>
      </c>
      <c r="C124" s="1189" t="s">
        <v>229</v>
      </c>
      <c r="D124" s="1250"/>
      <c r="E124" s="282"/>
    </row>
    <row r="125" spans="1:5" ht="15" customHeight="1">
      <c r="A125" s="32" t="s">
        <v>99</v>
      </c>
      <c r="B125" s="296" t="s">
        <v>507</v>
      </c>
      <c r="C125" s="1189" t="s">
        <v>229</v>
      </c>
      <c r="D125" s="1250"/>
      <c r="E125" s="282"/>
    </row>
    <row r="126" spans="1:5" ht="15" customHeight="1">
      <c r="A126" s="32" t="s">
        <v>53</v>
      </c>
      <c r="B126" s="295" t="s">
        <v>508</v>
      </c>
      <c r="C126" s="1189" t="s">
        <v>229</v>
      </c>
      <c r="D126" s="1250"/>
      <c r="E126" s="282"/>
    </row>
    <row r="127" spans="1:5" ht="15" customHeight="1">
      <c r="A127" s="32" t="s">
        <v>101</v>
      </c>
      <c r="B127" s="295" t="s">
        <v>509</v>
      </c>
      <c r="C127" s="1186" t="s">
        <v>510</v>
      </c>
      <c r="D127" s="1250"/>
      <c r="E127" s="282"/>
    </row>
    <row r="128" spans="1:5" ht="15" customHeight="1">
      <c r="A128" s="32" t="s">
        <v>213</v>
      </c>
      <c r="B128" s="296" t="s">
        <v>511</v>
      </c>
      <c r="C128" s="1189" t="s">
        <v>512</v>
      </c>
      <c r="D128" s="1250"/>
      <c r="E128" s="282"/>
    </row>
    <row r="129" spans="1:5" ht="15" customHeight="1">
      <c r="A129" s="1232" t="s">
        <v>214</v>
      </c>
      <c r="B129" s="1233"/>
      <c r="C129" s="1234"/>
      <c r="D129" s="1235"/>
      <c r="E129" s="282"/>
    </row>
    <row r="130" spans="1:5" ht="15" customHeight="1">
      <c r="A130" s="31" t="s">
        <v>49</v>
      </c>
      <c r="B130" s="33" t="s">
        <v>50</v>
      </c>
      <c r="C130" s="1236" t="s">
        <v>51</v>
      </c>
      <c r="D130" s="1236"/>
      <c r="E130" s="282"/>
    </row>
    <row r="131" spans="1:5" ht="15" customHeight="1">
      <c r="A131" s="32" t="s">
        <v>215</v>
      </c>
      <c r="B131" s="297" t="s">
        <v>513</v>
      </c>
      <c r="C131" s="1189" t="s">
        <v>229</v>
      </c>
      <c r="D131" s="1250"/>
      <c r="E131" s="282"/>
    </row>
    <row r="132" spans="1:5" ht="15" customHeight="1">
      <c r="A132" s="32" t="s">
        <v>216</v>
      </c>
      <c r="B132" s="298" t="s">
        <v>514</v>
      </c>
      <c r="C132" s="1189" t="s">
        <v>229</v>
      </c>
      <c r="D132" s="1250"/>
      <c r="E132" s="282"/>
    </row>
    <row r="133" spans="1:5" ht="15" customHeight="1">
      <c r="A133" s="32" t="s">
        <v>217</v>
      </c>
      <c r="B133" s="297" t="s">
        <v>229</v>
      </c>
      <c r="C133" s="1189" t="s">
        <v>229</v>
      </c>
      <c r="D133" s="1250"/>
      <c r="E133" s="282"/>
    </row>
    <row r="134" spans="1:5" ht="15" customHeight="1">
      <c r="A134" s="32" t="s">
        <v>218</v>
      </c>
      <c r="B134" s="297" t="s">
        <v>229</v>
      </c>
      <c r="C134" s="1189" t="s">
        <v>515</v>
      </c>
      <c r="D134" s="1250"/>
      <c r="E134" s="282"/>
    </row>
    <row r="135" spans="1:5" ht="15" customHeight="1">
      <c r="A135" s="32" t="s">
        <v>219</v>
      </c>
      <c r="B135" s="297" t="s">
        <v>229</v>
      </c>
      <c r="C135" s="1189" t="s">
        <v>516</v>
      </c>
      <c r="D135" s="1250"/>
      <c r="E135" s="282"/>
    </row>
    <row r="136" spans="1:5" ht="15" customHeight="1">
      <c r="A136" s="32" t="s">
        <v>220</v>
      </c>
      <c r="B136" s="299" t="s">
        <v>229</v>
      </c>
      <c r="C136" s="1189" t="s">
        <v>517</v>
      </c>
      <c r="D136" s="1250"/>
      <c r="E136" s="282"/>
    </row>
    <row r="137" spans="1:5" ht="15" customHeight="1">
      <c r="A137" s="34" t="s">
        <v>221</v>
      </c>
      <c r="B137" s="298" t="s">
        <v>518</v>
      </c>
      <c r="C137" s="1186" t="s">
        <v>519</v>
      </c>
      <c r="D137" s="1250"/>
      <c r="E137" s="282"/>
    </row>
    <row r="138" spans="1:5" ht="15" customHeight="1">
      <c r="A138" s="32" t="s">
        <v>213</v>
      </c>
      <c r="B138" s="299" t="s">
        <v>229</v>
      </c>
      <c r="C138" s="1189" t="s">
        <v>229</v>
      </c>
      <c r="D138" s="1250"/>
      <c r="E138" s="282"/>
    </row>
    <row r="139" spans="1:5" ht="15" customHeight="1">
      <c r="A139" s="1227" t="s">
        <v>222</v>
      </c>
      <c r="B139" s="1228"/>
      <c r="C139" s="1229"/>
      <c r="D139" s="1230"/>
      <c r="E139" s="282"/>
    </row>
    <row r="140" spans="1:5" ht="15" customHeight="1">
      <c r="A140" s="31" t="s">
        <v>49</v>
      </c>
      <c r="B140" s="35" t="s">
        <v>54</v>
      </c>
      <c r="C140" s="1231" t="s">
        <v>55</v>
      </c>
      <c r="D140" s="1231"/>
      <c r="E140" s="282"/>
    </row>
    <row r="141" spans="1:5" ht="15" customHeight="1">
      <c r="A141" s="34" t="s">
        <v>223</v>
      </c>
      <c r="B141" s="300" t="s">
        <v>229</v>
      </c>
      <c r="C141" s="1189" t="s">
        <v>520</v>
      </c>
      <c r="D141" s="1250"/>
      <c r="E141" s="282"/>
    </row>
    <row r="142" spans="1:5" ht="15" customHeight="1">
      <c r="A142" s="34" t="s">
        <v>44</v>
      </c>
      <c r="B142" s="300" t="s">
        <v>229</v>
      </c>
      <c r="C142" s="1189" t="s">
        <v>521</v>
      </c>
      <c r="D142" s="1250"/>
      <c r="E142" s="282"/>
    </row>
    <row r="143" spans="1:5" ht="15" customHeight="1">
      <c r="A143" s="34" t="s">
        <v>224</v>
      </c>
      <c r="B143" s="300" t="s">
        <v>522</v>
      </c>
      <c r="C143" s="1186" t="s">
        <v>523</v>
      </c>
      <c r="D143" s="1250"/>
      <c r="E143" s="282"/>
    </row>
    <row r="144" spans="1:5" ht="15" customHeight="1">
      <c r="A144" s="34" t="s">
        <v>225</v>
      </c>
      <c r="B144" s="300" t="s">
        <v>229</v>
      </c>
      <c r="C144" s="1189" t="s">
        <v>229</v>
      </c>
      <c r="D144" s="1250"/>
      <c r="E144" s="282"/>
    </row>
    <row r="145" spans="1:5" ht="15" customHeight="1">
      <c r="A145" s="34" t="s">
        <v>120</v>
      </c>
      <c r="B145" s="300" t="s">
        <v>229</v>
      </c>
      <c r="C145" s="1186" t="s">
        <v>524</v>
      </c>
      <c r="D145" s="1250"/>
      <c r="E145" s="282"/>
    </row>
    <row r="146" spans="1:5" ht="15" customHeight="1">
      <c r="A146" s="34" t="s">
        <v>226</v>
      </c>
      <c r="B146" s="300" t="s">
        <v>229</v>
      </c>
      <c r="C146" s="1186" t="s">
        <v>525</v>
      </c>
      <c r="D146" s="1250"/>
      <c r="E146" s="282"/>
    </row>
    <row r="147" spans="1:5" ht="15" customHeight="1">
      <c r="A147" s="34" t="s">
        <v>213</v>
      </c>
      <c r="B147" s="300" t="s">
        <v>229</v>
      </c>
      <c r="C147" s="1189" t="s">
        <v>229</v>
      </c>
      <c r="D147" s="1250"/>
      <c r="E147" s="282"/>
    </row>
    <row r="148" spans="1:5" ht="15" customHeight="1">
      <c r="E148" s="282"/>
    </row>
    <row r="149" spans="1:5" ht="15" customHeight="1">
      <c r="E149" s="282"/>
    </row>
    <row r="150" spans="1:5" ht="15" customHeight="1">
      <c r="E150" s="282"/>
    </row>
    <row r="151" spans="1:5" ht="15" customHeight="1">
      <c r="A151" s="283" t="s">
        <v>47</v>
      </c>
      <c r="B151" s="1223" t="s">
        <v>154</v>
      </c>
      <c r="C151" s="1215"/>
      <c r="D151" s="1215"/>
      <c r="E151" s="282">
        <v>5</v>
      </c>
    </row>
    <row r="152" spans="1:5" ht="15" customHeight="1">
      <c r="A152" s="285"/>
      <c r="B152" s="285"/>
      <c r="C152" s="285"/>
      <c r="D152" s="285"/>
      <c r="E152" s="282"/>
    </row>
    <row r="153" spans="1:5" ht="31.95" customHeight="1">
      <c r="A153" s="287" t="s">
        <v>355</v>
      </c>
      <c r="B153" s="1216">
        <v>44986</v>
      </c>
      <c r="C153" s="1157"/>
      <c r="D153" s="1157"/>
      <c r="E153" s="282"/>
    </row>
    <row r="154" spans="1:5" ht="15" customHeight="1">
      <c r="A154" s="287"/>
      <c r="B154" s="285"/>
      <c r="C154" s="285"/>
      <c r="D154" s="285"/>
      <c r="E154" s="282"/>
    </row>
    <row r="155" spans="1:5" ht="15" customHeight="1">
      <c r="A155" s="287" t="s">
        <v>48</v>
      </c>
      <c r="B155" s="1163" t="s">
        <v>229</v>
      </c>
      <c r="C155" s="1157"/>
      <c r="D155" s="1157"/>
      <c r="E155" s="282"/>
    </row>
    <row r="156" spans="1:5" ht="15" customHeight="1">
      <c r="A156" s="285"/>
      <c r="B156" s="285"/>
      <c r="C156" s="285"/>
      <c r="D156" s="285"/>
      <c r="E156" s="282"/>
    </row>
    <row r="157" spans="1:5" ht="15" customHeight="1">
      <c r="A157" s="1153" t="s">
        <v>212</v>
      </c>
      <c r="B157" s="1160"/>
      <c r="C157" s="1160"/>
      <c r="D157" s="1154"/>
      <c r="E157" s="282"/>
    </row>
    <row r="158" spans="1:5" ht="15" customHeight="1">
      <c r="A158" s="289" t="s">
        <v>49</v>
      </c>
      <c r="B158" s="289" t="s">
        <v>50</v>
      </c>
      <c r="C158" s="1150" t="s">
        <v>51</v>
      </c>
      <c r="D158" s="1152"/>
      <c r="E158" s="282"/>
    </row>
    <row r="159" spans="1:5" ht="106.05" customHeight="1">
      <c r="A159" s="290" t="s">
        <v>52</v>
      </c>
      <c r="B159" s="301" t="s">
        <v>526</v>
      </c>
      <c r="C159" s="1149" t="s">
        <v>1795</v>
      </c>
      <c r="D159" s="1148"/>
      <c r="E159" s="282"/>
    </row>
    <row r="160" spans="1:5" ht="144" customHeight="1">
      <c r="A160" s="290" t="s">
        <v>43</v>
      </c>
      <c r="B160" s="278" t="s">
        <v>1797</v>
      </c>
      <c r="C160" s="1186" t="s">
        <v>491</v>
      </c>
      <c r="D160" s="1249"/>
      <c r="E160" s="282"/>
    </row>
    <row r="161" spans="1:5" ht="55.95" customHeight="1">
      <c r="A161" s="290" t="s">
        <v>10</v>
      </c>
      <c r="B161" s="278" t="s">
        <v>527</v>
      </c>
      <c r="C161" s="1149" t="s">
        <v>1796</v>
      </c>
      <c r="D161" s="1148"/>
      <c r="E161" s="282"/>
    </row>
    <row r="162" spans="1:5" ht="55.95" customHeight="1">
      <c r="A162" s="290" t="s">
        <v>99</v>
      </c>
      <c r="B162" s="278" t="s">
        <v>528</v>
      </c>
      <c r="C162" s="1186" t="s">
        <v>491</v>
      </c>
      <c r="D162" s="1249"/>
      <c r="E162" s="282"/>
    </row>
    <row r="163" spans="1:5" ht="55.95" customHeight="1">
      <c r="A163" s="290" t="s">
        <v>53</v>
      </c>
      <c r="B163" s="278" t="s">
        <v>529</v>
      </c>
      <c r="C163" s="1149" t="s">
        <v>229</v>
      </c>
      <c r="D163" s="1148"/>
      <c r="E163" s="282"/>
    </row>
    <row r="164" spans="1:5" ht="55.95" customHeight="1">
      <c r="A164" s="290" t="s">
        <v>101</v>
      </c>
      <c r="B164" s="301" t="s">
        <v>229</v>
      </c>
      <c r="C164" s="1149" t="s">
        <v>229</v>
      </c>
      <c r="D164" s="1148"/>
      <c r="E164" s="282"/>
    </row>
    <row r="165" spans="1:5" ht="55.95" customHeight="1">
      <c r="A165" s="290" t="s">
        <v>213</v>
      </c>
      <c r="B165" s="278" t="s">
        <v>229</v>
      </c>
      <c r="C165" s="1219" t="s">
        <v>1794</v>
      </c>
      <c r="D165" s="1220"/>
      <c r="E165" s="282"/>
    </row>
    <row r="166" spans="1:5" ht="15" customHeight="1">
      <c r="A166" s="1155" t="s">
        <v>214</v>
      </c>
      <c r="B166" s="1151"/>
      <c r="C166" s="1151"/>
      <c r="D166" s="1152"/>
      <c r="E166" s="282"/>
    </row>
    <row r="167" spans="1:5" ht="15" customHeight="1">
      <c r="A167" s="289" t="s">
        <v>49</v>
      </c>
      <c r="B167" s="288" t="s">
        <v>50</v>
      </c>
      <c r="C167" s="1153" t="s">
        <v>51</v>
      </c>
      <c r="D167" s="1154"/>
      <c r="E167" s="282"/>
    </row>
    <row r="168" spans="1:5" ht="85.05" customHeight="1">
      <c r="A168" s="290" t="s">
        <v>215</v>
      </c>
      <c r="B168" s="280" t="s">
        <v>1800</v>
      </c>
      <c r="C168" s="1149" t="s">
        <v>229</v>
      </c>
      <c r="D168" s="1148"/>
      <c r="E168" s="282"/>
    </row>
    <row r="169" spans="1:5" ht="85.05" customHeight="1">
      <c r="A169" s="290" t="s">
        <v>216</v>
      </c>
      <c r="B169" s="280" t="s">
        <v>229</v>
      </c>
      <c r="C169" s="1149" t="s">
        <v>1798</v>
      </c>
      <c r="D169" s="1148"/>
      <c r="E169" s="282"/>
    </row>
    <row r="170" spans="1:5" ht="25.05" customHeight="1">
      <c r="A170" s="290" t="s">
        <v>217</v>
      </c>
      <c r="B170" s="280" t="s">
        <v>229</v>
      </c>
      <c r="C170" s="1149" t="s">
        <v>229</v>
      </c>
      <c r="D170" s="1148"/>
      <c r="E170" s="282"/>
    </row>
    <row r="171" spans="1:5" ht="25.05" customHeight="1">
      <c r="A171" s="290" t="s">
        <v>218</v>
      </c>
      <c r="B171" s="280" t="s">
        <v>229</v>
      </c>
      <c r="C171" s="1149" t="s">
        <v>229</v>
      </c>
      <c r="D171" s="1148"/>
      <c r="E171" s="282"/>
    </row>
    <row r="172" spans="1:5" ht="42" customHeight="1">
      <c r="A172" s="290" t="s">
        <v>219</v>
      </c>
      <c r="B172" s="280" t="s">
        <v>1802</v>
      </c>
      <c r="C172" s="1149" t="s">
        <v>229</v>
      </c>
      <c r="D172" s="1148"/>
      <c r="E172" s="282"/>
    </row>
    <row r="173" spans="1:5" ht="52.05" customHeight="1">
      <c r="A173" s="290" t="s">
        <v>220</v>
      </c>
      <c r="B173" s="280" t="s">
        <v>229</v>
      </c>
      <c r="C173" s="1149" t="s">
        <v>1799</v>
      </c>
      <c r="D173" s="1148"/>
      <c r="E173" s="282"/>
    </row>
    <row r="174" spans="1:5" ht="55.05" customHeight="1">
      <c r="A174" s="291" t="s">
        <v>221</v>
      </c>
      <c r="B174" s="280" t="s">
        <v>229</v>
      </c>
      <c r="C174" s="1149" t="s">
        <v>1801</v>
      </c>
      <c r="D174" s="1148"/>
      <c r="E174" s="282"/>
    </row>
    <row r="175" spans="1:5" ht="25.95" customHeight="1">
      <c r="A175" s="290" t="s">
        <v>213</v>
      </c>
      <c r="B175" s="280" t="s">
        <v>229</v>
      </c>
      <c r="C175" s="1149" t="s">
        <v>229</v>
      </c>
      <c r="D175" s="1148"/>
      <c r="E175" s="282"/>
    </row>
    <row r="176" spans="1:5" ht="15" customHeight="1">
      <c r="A176" s="1150" t="s">
        <v>222</v>
      </c>
      <c r="B176" s="1151"/>
      <c r="C176" s="1151"/>
      <c r="D176" s="1152"/>
      <c r="E176" s="282"/>
    </row>
    <row r="177" spans="1:5" ht="15" customHeight="1">
      <c r="A177" s="289" t="s">
        <v>49</v>
      </c>
      <c r="B177" s="292" t="s">
        <v>54</v>
      </c>
      <c r="C177" s="1153" t="s">
        <v>55</v>
      </c>
      <c r="D177" s="1154"/>
      <c r="E177" s="282"/>
    </row>
    <row r="178" spans="1:5" ht="22.05" customHeight="1">
      <c r="A178" s="290" t="s">
        <v>223</v>
      </c>
      <c r="B178" s="278" t="s">
        <v>229</v>
      </c>
      <c r="C178" s="1149" t="s">
        <v>229</v>
      </c>
      <c r="D178" s="1148"/>
      <c r="E178" s="282"/>
    </row>
    <row r="179" spans="1:5" ht="22.05" customHeight="1">
      <c r="A179" s="290" t="s">
        <v>44</v>
      </c>
      <c r="B179" s="278" t="s">
        <v>229</v>
      </c>
      <c r="C179" s="1149" t="s">
        <v>229</v>
      </c>
      <c r="D179" s="1148"/>
      <c r="E179" s="282"/>
    </row>
    <row r="180" spans="1:5" ht="61.05" customHeight="1">
      <c r="A180" s="290" t="s">
        <v>224</v>
      </c>
      <c r="B180" s="278" t="s">
        <v>530</v>
      </c>
      <c r="C180" s="1149" t="s">
        <v>1794</v>
      </c>
      <c r="D180" s="1148"/>
      <c r="E180" s="282"/>
    </row>
    <row r="181" spans="1:5" ht="19.05" customHeight="1">
      <c r="A181" s="290" t="s">
        <v>225</v>
      </c>
      <c r="B181" s="278" t="s">
        <v>229</v>
      </c>
      <c r="C181" s="1149" t="s">
        <v>229</v>
      </c>
      <c r="D181" s="1148"/>
      <c r="E181" s="282"/>
    </row>
    <row r="182" spans="1:5" ht="61.05" customHeight="1">
      <c r="A182" s="290" t="s">
        <v>120</v>
      </c>
      <c r="B182" s="278" t="s">
        <v>229</v>
      </c>
      <c r="C182" s="1149" t="s">
        <v>1801</v>
      </c>
      <c r="D182" s="1148"/>
      <c r="E182" s="282"/>
    </row>
    <row r="183" spans="1:5" ht="18" customHeight="1">
      <c r="A183" s="290" t="s">
        <v>226</v>
      </c>
      <c r="B183" s="278" t="s">
        <v>229</v>
      </c>
      <c r="C183" s="1149" t="s">
        <v>229</v>
      </c>
      <c r="D183" s="1148"/>
      <c r="E183" s="282"/>
    </row>
    <row r="184" spans="1:5" ht="18" customHeight="1">
      <c r="A184" s="290" t="s">
        <v>213</v>
      </c>
      <c r="B184" s="278" t="s">
        <v>229</v>
      </c>
      <c r="C184" s="1149" t="s">
        <v>229</v>
      </c>
      <c r="D184" s="1148"/>
      <c r="E184" s="282"/>
    </row>
    <row r="185" spans="1:5" ht="15" customHeight="1">
      <c r="E185" s="282"/>
    </row>
    <row r="186" spans="1:5" ht="15" customHeight="1">
      <c r="E186" s="282"/>
    </row>
    <row r="187" spans="1:5" ht="15" customHeight="1">
      <c r="E187" s="282"/>
    </row>
    <row r="188" spans="1:5" ht="15" customHeight="1">
      <c r="E188" s="282"/>
    </row>
    <row r="189" spans="1:5" ht="15" customHeight="1">
      <c r="A189" s="283" t="s">
        <v>47</v>
      </c>
      <c r="B189" s="1247" t="s">
        <v>153</v>
      </c>
      <c r="C189" s="1248"/>
      <c r="D189" s="1248"/>
      <c r="E189" s="282">
        <v>6</v>
      </c>
    </row>
    <row r="190" spans="1:5" ht="15" customHeight="1">
      <c r="A190" s="285"/>
      <c r="B190" s="285"/>
      <c r="C190" s="285"/>
      <c r="D190" s="285"/>
      <c r="E190" s="282"/>
    </row>
    <row r="191" spans="1:5" ht="15" customHeight="1">
      <c r="A191" s="287" t="s">
        <v>355</v>
      </c>
      <c r="B191" s="1216">
        <v>44390</v>
      </c>
      <c r="C191" s="1157"/>
      <c r="D191" s="1157"/>
      <c r="E191" s="282"/>
    </row>
    <row r="192" spans="1:5" ht="15" customHeight="1">
      <c r="A192" s="287"/>
      <c r="B192" s="285"/>
      <c r="C192" s="285"/>
      <c r="D192" s="285"/>
      <c r="E192" s="282"/>
    </row>
    <row r="193" spans="1:5" ht="15" customHeight="1">
      <c r="A193" s="287" t="s">
        <v>48</v>
      </c>
      <c r="B193" s="1163" t="s">
        <v>229</v>
      </c>
      <c r="C193" s="1157"/>
      <c r="D193" s="1157"/>
      <c r="E193" s="282"/>
    </row>
    <row r="194" spans="1:5" ht="15" customHeight="1">
      <c r="A194" s="285"/>
      <c r="B194" s="285"/>
      <c r="C194" s="285"/>
      <c r="D194" s="285"/>
      <c r="E194" s="282"/>
    </row>
    <row r="195" spans="1:5" ht="15" customHeight="1">
      <c r="A195" s="1153" t="s">
        <v>212</v>
      </c>
      <c r="B195" s="1160"/>
      <c r="C195" s="1160"/>
      <c r="D195" s="1154"/>
      <c r="E195" s="282"/>
    </row>
    <row r="196" spans="1:5" ht="15" customHeight="1">
      <c r="A196" s="289" t="s">
        <v>49</v>
      </c>
      <c r="B196" s="289" t="s">
        <v>50</v>
      </c>
      <c r="C196" s="1150" t="s">
        <v>51</v>
      </c>
      <c r="D196" s="1152"/>
      <c r="E196" s="282"/>
    </row>
    <row r="197" spans="1:5" ht="61.05" customHeight="1">
      <c r="A197" s="290" t="s">
        <v>52</v>
      </c>
      <c r="B197" s="280" t="s">
        <v>531</v>
      </c>
      <c r="C197" s="1149" t="s">
        <v>532</v>
      </c>
      <c r="D197" s="1148"/>
      <c r="E197" s="282"/>
    </row>
    <row r="198" spans="1:5" ht="61.05" customHeight="1">
      <c r="A198" s="290" t="s">
        <v>43</v>
      </c>
      <c r="B198" s="280" t="s">
        <v>533</v>
      </c>
      <c r="C198" s="1149" t="s">
        <v>534</v>
      </c>
      <c r="D198" s="1148"/>
      <c r="E198" s="282"/>
    </row>
    <row r="199" spans="1:5" ht="61.05" customHeight="1">
      <c r="A199" s="290" t="s">
        <v>10</v>
      </c>
      <c r="B199" s="280" t="s">
        <v>535</v>
      </c>
      <c r="C199" s="1149" t="s">
        <v>536</v>
      </c>
      <c r="D199" s="1148"/>
      <c r="E199" s="282"/>
    </row>
    <row r="200" spans="1:5" ht="61.05" customHeight="1">
      <c r="A200" s="290" t="s">
        <v>99</v>
      </c>
      <c r="B200" s="280" t="s">
        <v>537</v>
      </c>
      <c r="C200" s="1149" t="s">
        <v>538</v>
      </c>
      <c r="D200" s="1148"/>
      <c r="E200" s="282"/>
    </row>
    <row r="201" spans="1:5" ht="61.05" customHeight="1">
      <c r="A201" s="290" t="s">
        <v>53</v>
      </c>
      <c r="B201" s="280" t="s">
        <v>539</v>
      </c>
      <c r="C201" s="1149" t="s">
        <v>540</v>
      </c>
      <c r="D201" s="1148"/>
      <c r="E201" s="282"/>
    </row>
    <row r="202" spans="1:5" ht="61.05" customHeight="1">
      <c r="A202" s="290" t="s">
        <v>101</v>
      </c>
      <c r="B202" s="280" t="s">
        <v>541</v>
      </c>
      <c r="C202" s="1149" t="s">
        <v>542</v>
      </c>
      <c r="D202" s="1148"/>
      <c r="E202" s="282"/>
    </row>
    <row r="203" spans="1:5" ht="61.05" customHeight="1">
      <c r="A203" s="290" t="s">
        <v>213</v>
      </c>
      <c r="B203" s="280" t="s">
        <v>543</v>
      </c>
      <c r="C203" s="1149" t="s">
        <v>544</v>
      </c>
      <c r="D203" s="1148"/>
      <c r="E203" s="282"/>
    </row>
    <row r="204" spans="1:5" ht="15" customHeight="1">
      <c r="A204" s="1155" t="s">
        <v>214</v>
      </c>
      <c r="B204" s="1151"/>
      <c r="C204" s="1151"/>
      <c r="D204" s="1152"/>
      <c r="E204" s="282"/>
    </row>
    <row r="205" spans="1:5" ht="15" customHeight="1">
      <c r="A205" s="289" t="s">
        <v>49</v>
      </c>
      <c r="B205" s="288" t="s">
        <v>50</v>
      </c>
      <c r="C205" s="1153" t="s">
        <v>51</v>
      </c>
      <c r="D205" s="1154"/>
      <c r="E205" s="282"/>
    </row>
    <row r="206" spans="1:5" ht="67.05" customHeight="1">
      <c r="A206" s="290" t="s">
        <v>215</v>
      </c>
      <c r="B206" s="280" t="s">
        <v>545</v>
      </c>
      <c r="C206" s="1149" t="s">
        <v>229</v>
      </c>
      <c r="D206" s="1148"/>
      <c r="E206" s="282"/>
    </row>
    <row r="207" spans="1:5" ht="67.05" customHeight="1">
      <c r="A207" s="290" t="s">
        <v>216</v>
      </c>
      <c r="B207" s="280" t="s">
        <v>229</v>
      </c>
      <c r="C207" s="1149" t="s">
        <v>546</v>
      </c>
      <c r="D207" s="1148"/>
      <c r="E207" s="282"/>
    </row>
    <row r="208" spans="1:5" ht="67.05" customHeight="1">
      <c r="A208" s="290" t="s">
        <v>217</v>
      </c>
      <c r="B208" s="280" t="s">
        <v>547</v>
      </c>
      <c r="C208" s="1149" t="s">
        <v>548</v>
      </c>
      <c r="D208" s="1148"/>
      <c r="E208" s="282"/>
    </row>
    <row r="209" spans="1:5" ht="28.05" customHeight="1">
      <c r="A209" s="290" t="s">
        <v>218</v>
      </c>
      <c r="B209" s="280" t="s">
        <v>229</v>
      </c>
      <c r="C209" s="1149" t="s">
        <v>229</v>
      </c>
      <c r="D209" s="1148"/>
      <c r="E209" s="282"/>
    </row>
    <row r="210" spans="1:5" ht="67.05" customHeight="1">
      <c r="A210" s="290" t="s">
        <v>219</v>
      </c>
      <c r="B210" s="280" t="s">
        <v>549</v>
      </c>
      <c r="C210" s="1149" t="s">
        <v>550</v>
      </c>
      <c r="D210" s="1148"/>
      <c r="E210" s="282"/>
    </row>
    <row r="211" spans="1:5" ht="67.05" customHeight="1">
      <c r="A211" s="290" t="s">
        <v>220</v>
      </c>
      <c r="B211" s="280" t="s">
        <v>551</v>
      </c>
      <c r="C211" s="1149" t="s">
        <v>229</v>
      </c>
      <c r="D211" s="1148"/>
      <c r="E211" s="282"/>
    </row>
    <row r="212" spans="1:5" ht="67.05" customHeight="1">
      <c r="A212" s="291" t="s">
        <v>221</v>
      </c>
      <c r="B212" s="280" t="s">
        <v>552</v>
      </c>
      <c r="C212" s="1149" t="s">
        <v>553</v>
      </c>
      <c r="D212" s="1148"/>
      <c r="E212" s="282"/>
    </row>
    <row r="213" spans="1:5" ht="67.05" customHeight="1">
      <c r="A213" s="290" t="s">
        <v>213</v>
      </c>
      <c r="B213" s="280" t="s">
        <v>554</v>
      </c>
      <c r="C213" s="1149" t="s">
        <v>229</v>
      </c>
      <c r="D213" s="1148"/>
      <c r="E213" s="282"/>
    </row>
    <row r="214" spans="1:5" ht="15" customHeight="1">
      <c r="A214" s="1150" t="s">
        <v>222</v>
      </c>
      <c r="B214" s="1151"/>
      <c r="C214" s="1151"/>
      <c r="D214" s="1152"/>
      <c r="E214" s="282"/>
    </row>
    <row r="215" spans="1:5" ht="15" customHeight="1">
      <c r="A215" s="289" t="s">
        <v>49</v>
      </c>
      <c r="B215" s="292" t="s">
        <v>54</v>
      </c>
      <c r="C215" s="1153" t="s">
        <v>55</v>
      </c>
      <c r="D215" s="1154"/>
      <c r="E215" s="282"/>
    </row>
    <row r="216" spans="1:5" ht="67.05" customHeight="1">
      <c r="A216" s="291" t="s">
        <v>223</v>
      </c>
      <c r="B216" s="280" t="s">
        <v>555</v>
      </c>
      <c r="C216" s="1149" t="s">
        <v>556</v>
      </c>
      <c r="D216" s="1148"/>
      <c r="E216" s="282"/>
    </row>
    <row r="217" spans="1:5" ht="67.05" customHeight="1">
      <c r="A217" s="291" t="s">
        <v>44</v>
      </c>
      <c r="B217" s="280" t="s">
        <v>557</v>
      </c>
      <c r="C217" s="1149" t="s">
        <v>558</v>
      </c>
      <c r="D217" s="1148"/>
      <c r="E217" s="282"/>
    </row>
    <row r="218" spans="1:5" ht="67.05" customHeight="1">
      <c r="A218" s="291" t="s">
        <v>224</v>
      </c>
      <c r="B218" s="280" t="s">
        <v>559</v>
      </c>
      <c r="C218" s="1149" t="s">
        <v>560</v>
      </c>
      <c r="D218" s="1148"/>
      <c r="E218" s="282"/>
    </row>
    <row r="219" spans="1:5" ht="67.05" customHeight="1">
      <c r="A219" s="291" t="s">
        <v>225</v>
      </c>
      <c r="B219" s="280" t="s">
        <v>561</v>
      </c>
      <c r="C219" s="1149" t="s">
        <v>562</v>
      </c>
      <c r="D219" s="1148"/>
      <c r="E219" s="282"/>
    </row>
    <row r="220" spans="1:5" ht="67.05" customHeight="1">
      <c r="A220" s="291" t="s">
        <v>120</v>
      </c>
      <c r="B220" s="280" t="s">
        <v>563</v>
      </c>
      <c r="C220" s="1149" t="s">
        <v>564</v>
      </c>
      <c r="D220" s="1148"/>
      <c r="E220" s="282"/>
    </row>
    <row r="221" spans="1:5" ht="67.05" customHeight="1">
      <c r="A221" s="291" t="s">
        <v>226</v>
      </c>
      <c r="B221" s="280" t="s">
        <v>565</v>
      </c>
      <c r="C221" s="1149" t="s">
        <v>566</v>
      </c>
      <c r="D221" s="1148"/>
      <c r="E221" s="282"/>
    </row>
    <row r="222" spans="1:5" ht="67.05" customHeight="1">
      <c r="A222" s="291" t="s">
        <v>213</v>
      </c>
      <c r="B222" s="280" t="s">
        <v>567</v>
      </c>
      <c r="C222" s="1149" t="s">
        <v>568</v>
      </c>
      <c r="D222" s="1148"/>
      <c r="E222" s="282"/>
    </row>
    <row r="223" spans="1:5" ht="15" customHeight="1">
      <c r="E223" s="282"/>
    </row>
    <row r="224" spans="1:5" ht="15" customHeight="1">
      <c r="E224" s="282"/>
    </row>
    <row r="225" spans="1:5" ht="15" customHeight="1">
      <c r="E225" s="282"/>
    </row>
    <row r="226" spans="1:5" ht="15" customHeight="1">
      <c r="A226" s="283" t="s">
        <v>47</v>
      </c>
      <c r="B226" s="1223" t="s">
        <v>151</v>
      </c>
      <c r="C226" s="1215"/>
      <c r="D226" s="1215"/>
      <c r="E226" s="282">
        <v>7</v>
      </c>
    </row>
    <row r="227" spans="1:5" ht="15" customHeight="1">
      <c r="A227" s="285"/>
      <c r="B227" s="285"/>
      <c r="C227" s="285"/>
      <c r="D227" s="285"/>
      <c r="E227" s="282"/>
    </row>
    <row r="228" spans="1:5" ht="25.05" customHeight="1">
      <c r="A228" s="287" t="s">
        <v>355</v>
      </c>
      <c r="B228" s="1245">
        <v>45118</v>
      </c>
      <c r="C228" s="1182"/>
      <c r="D228" s="1182"/>
      <c r="E228" s="282"/>
    </row>
    <row r="229" spans="1:5" ht="15" customHeight="1">
      <c r="A229" s="287"/>
      <c r="B229" s="285"/>
      <c r="C229" s="285"/>
      <c r="D229" s="285"/>
      <c r="E229" s="282"/>
    </row>
    <row r="230" spans="1:5" ht="15" customHeight="1">
      <c r="A230" s="287" t="s">
        <v>48</v>
      </c>
      <c r="B230" s="1246" t="s">
        <v>229</v>
      </c>
      <c r="C230" s="1182"/>
      <c r="D230" s="1182"/>
      <c r="E230" s="282"/>
    </row>
    <row r="231" spans="1:5" ht="15" customHeight="1">
      <c r="A231" s="285"/>
      <c r="B231" s="285"/>
      <c r="C231" s="285"/>
      <c r="D231" s="285"/>
      <c r="E231" s="282"/>
    </row>
    <row r="232" spans="1:5" ht="15" customHeight="1">
      <c r="A232" s="1153" t="s">
        <v>212</v>
      </c>
      <c r="B232" s="1160"/>
      <c r="C232" s="1160"/>
      <c r="D232" s="1154"/>
      <c r="E232" s="282"/>
    </row>
    <row r="233" spans="1:5" ht="15" customHeight="1">
      <c r="A233" s="289" t="s">
        <v>49</v>
      </c>
      <c r="B233" s="289" t="s">
        <v>50</v>
      </c>
      <c r="C233" s="1150" t="s">
        <v>51</v>
      </c>
      <c r="D233" s="1152"/>
      <c r="E233" s="282"/>
    </row>
    <row r="234" spans="1:5" ht="123" customHeight="1">
      <c r="A234" s="290" t="s">
        <v>52</v>
      </c>
      <c r="B234" s="278" t="s">
        <v>569</v>
      </c>
      <c r="C234" s="1149" t="s">
        <v>1867</v>
      </c>
      <c r="D234" s="1148"/>
      <c r="E234" s="282"/>
    </row>
    <row r="235" spans="1:5" ht="46.95" customHeight="1">
      <c r="A235" s="290" t="s">
        <v>43</v>
      </c>
      <c r="B235" s="278" t="s">
        <v>570</v>
      </c>
      <c r="C235" s="1149" t="s">
        <v>1866</v>
      </c>
      <c r="D235" s="1148"/>
      <c r="E235" s="282"/>
    </row>
    <row r="236" spans="1:5" ht="46.95" customHeight="1">
      <c r="A236" s="290" t="s">
        <v>10</v>
      </c>
      <c r="B236" s="278" t="s">
        <v>571</v>
      </c>
      <c r="C236" s="1149" t="s">
        <v>572</v>
      </c>
      <c r="D236" s="1148"/>
      <c r="E236" s="282"/>
    </row>
    <row r="237" spans="1:5" ht="46.95" customHeight="1">
      <c r="A237" s="290" t="s">
        <v>99</v>
      </c>
      <c r="B237" s="278" t="s">
        <v>573</v>
      </c>
      <c r="C237" s="1149" t="s">
        <v>229</v>
      </c>
      <c r="D237" s="1148"/>
      <c r="E237" s="282"/>
    </row>
    <row r="238" spans="1:5" ht="46.95" customHeight="1">
      <c r="A238" s="290" t="s">
        <v>53</v>
      </c>
      <c r="B238" s="278" t="s">
        <v>574</v>
      </c>
      <c r="C238" s="1149" t="s">
        <v>575</v>
      </c>
      <c r="D238" s="1148"/>
      <c r="E238" s="282"/>
    </row>
    <row r="239" spans="1:5" ht="61.05" customHeight="1">
      <c r="A239" s="290" t="s">
        <v>101</v>
      </c>
      <c r="B239" s="279" t="s">
        <v>229</v>
      </c>
      <c r="C239" s="1149" t="s">
        <v>576</v>
      </c>
      <c r="D239" s="1148"/>
      <c r="E239" s="282"/>
    </row>
    <row r="240" spans="1:5" ht="46.95" customHeight="1">
      <c r="A240" s="290" t="s">
        <v>213</v>
      </c>
      <c r="B240" s="278" t="s">
        <v>577</v>
      </c>
      <c r="C240" s="1149" t="s">
        <v>578</v>
      </c>
      <c r="D240" s="1148"/>
      <c r="E240" s="282"/>
    </row>
    <row r="241" spans="1:5" ht="15" customHeight="1">
      <c r="A241" s="1155" t="s">
        <v>214</v>
      </c>
      <c r="B241" s="1151"/>
      <c r="C241" s="1151"/>
      <c r="D241" s="1152"/>
      <c r="E241" s="282"/>
    </row>
    <row r="242" spans="1:5" ht="15" customHeight="1">
      <c r="A242" s="289" t="s">
        <v>49</v>
      </c>
      <c r="B242" s="288" t="s">
        <v>50</v>
      </c>
      <c r="C242" s="1153" t="s">
        <v>51</v>
      </c>
      <c r="D242" s="1154"/>
      <c r="E242" s="282"/>
    </row>
    <row r="243" spans="1:5" ht="168" customHeight="1">
      <c r="A243" s="290" t="s">
        <v>215</v>
      </c>
      <c r="B243" s="280" t="s">
        <v>579</v>
      </c>
      <c r="C243" s="1149" t="s">
        <v>2911</v>
      </c>
      <c r="D243" s="1148"/>
      <c r="E243" s="282"/>
    </row>
    <row r="244" spans="1:5" ht="76.95" customHeight="1">
      <c r="A244" s="290" t="s">
        <v>216</v>
      </c>
      <c r="B244" s="280" t="s">
        <v>229</v>
      </c>
      <c r="C244" s="1149" t="s">
        <v>2910</v>
      </c>
      <c r="D244" s="1148"/>
      <c r="E244" s="282"/>
    </row>
    <row r="245" spans="1:5" ht="25.95" customHeight="1">
      <c r="A245" s="290" t="s">
        <v>217</v>
      </c>
      <c r="B245" s="280" t="s">
        <v>580</v>
      </c>
      <c r="C245" s="1149" t="s">
        <v>581</v>
      </c>
      <c r="D245" s="1148"/>
      <c r="E245" s="282"/>
    </row>
    <row r="246" spans="1:5" ht="25.95" customHeight="1">
      <c r="A246" s="290" t="s">
        <v>218</v>
      </c>
      <c r="B246" s="280" t="s">
        <v>229</v>
      </c>
      <c r="C246" s="1149" t="s">
        <v>229</v>
      </c>
      <c r="D246" s="1148"/>
      <c r="E246" s="282"/>
    </row>
    <row r="247" spans="1:5" ht="25.95" customHeight="1">
      <c r="A247" s="290" t="s">
        <v>219</v>
      </c>
      <c r="B247" s="280" t="s">
        <v>582</v>
      </c>
      <c r="C247" s="1149" t="s">
        <v>583</v>
      </c>
      <c r="D247" s="1148"/>
      <c r="E247" s="282"/>
    </row>
    <row r="248" spans="1:5" ht="25.95" customHeight="1">
      <c r="A248" s="290" t="s">
        <v>220</v>
      </c>
      <c r="B248" s="281" t="s">
        <v>229</v>
      </c>
      <c r="C248" s="1149" t="s">
        <v>584</v>
      </c>
      <c r="D248" s="1148"/>
      <c r="E248" s="282"/>
    </row>
    <row r="249" spans="1:5" ht="25.95" customHeight="1">
      <c r="A249" s="291" t="s">
        <v>221</v>
      </c>
      <c r="B249" s="280" t="s">
        <v>229</v>
      </c>
      <c r="C249" s="1149" t="s">
        <v>585</v>
      </c>
      <c r="D249" s="1148"/>
      <c r="E249" s="282"/>
    </row>
    <row r="250" spans="1:5" ht="25.95" customHeight="1">
      <c r="A250" s="290" t="s">
        <v>213</v>
      </c>
      <c r="B250" s="281" t="s">
        <v>229</v>
      </c>
      <c r="C250" s="1149" t="s">
        <v>229</v>
      </c>
      <c r="D250" s="1148"/>
      <c r="E250" s="282"/>
    </row>
    <row r="251" spans="1:5" ht="15" customHeight="1">
      <c r="A251" s="1150" t="s">
        <v>222</v>
      </c>
      <c r="B251" s="1151"/>
      <c r="C251" s="1151"/>
      <c r="D251" s="1152"/>
      <c r="E251" s="282"/>
    </row>
    <row r="252" spans="1:5" ht="15" customHeight="1">
      <c r="A252" s="289" t="s">
        <v>49</v>
      </c>
      <c r="B252" s="292" t="s">
        <v>54</v>
      </c>
      <c r="C252" s="1153" t="s">
        <v>55</v>
      </c>
      <c r="D252" s="1154"/>
      <c r="E252" s="282"/>
    </row>
    <row r="253" spans="1:5" ht="66" customHeight="1">
      <c r="A253" s="291" t="s">
        <v>223</v>
      </c>
      <c r="B253" s="280" t="s">
        <v>586</v>
      </c>
      <c r="C253" s="1149" t="s">
        <v>587</v>
      </c>
      <c r="D253" s="1148"/>
      <c r="E253" s="282"/>
    </row>
    <row r="254" spans="1:5" ht="66" customHeight="1">
      <c r="A254" s="291" t="s">
        <v>44</v>
      </c>
      <c r="B254" s="280" t="s">
        <v>588</v>
      </c>
      <c r="C254" s="1149" t="s">
        <v>589</v>
      </c>
      <c r="D254" s="1148"/>
      <c r="E254" s="282"/>
    </row>
    <row r="255" spans="1:5" ht="66" customHeight="1">
      <c r="A255" s="291" t="s">
        <v>224</v>
      </c>
      <c r="B255" s="280" t="s">
        <v>229</v>
      </c>
      <c r="C255" s="1149" t="s">
        <v>590</v>
      </c>
      <c r="D255" s="1148"/>
      <c r="E255" s="282"/>
    </row>
    <row r="256" spans="1:5" ht="66" customHeight="1">
      <c r="A256" s="291" t="s">
        <v>225</v>
      </c>
      <c r="B256" s="280" t="s">
        <v>588</v>
      </c>
      <c r="C256" s="1149" t="s">
        <v>591</v>
      </c>
      <c r="D256" s="1148"/>
      <c r="E256" s="282"/>
    </row>
    <row r="257" spans="1:5" ht="66" customHeight="1">
      <c r="A257" s="291" t="s">
        <v>120</v>
      </c>
      <c r="B257" s="280" t="s">
        <v>229</v>
      </c>
      <c r="C257" s="1149" t="s">
        <v>592</v>
      </c>
      <c r="D257" s="1148"/>
      <c r="E257" s="282"/>
    </row>
    <row r="258" spans="1:5" ht="66" customHeight="1">
      <c r="A258" s="291" t="s">
        <v>226</v>
      </c>
      <c r="B258" s="280" t="s">
        <v>593</v>
      </c>
      <c r="C258" s="1149" t="s">
        <v>594</v>
      </c>
      <c r="D258" s="1148"/>
      <c r="E258" s="282"/>
    </row>
    <row r="259" spans="1:5" ht="66" customHeight="1">
      <c r="A259" s="291" t="s">
        <v>213</v>
      </c>
      <c r="B259" s="280" t="s">
        <v>595</v>
      </c>
      <c r="C259" s="1149" t="s">
        <v>596</v>
      </c>
      <c r="D259" s="1148"/>
      <c r="E259" s="282"/>
    </row>
    <row r="260" spans="1:5" ht="15" customHeight="1">
      <c r="E260" s="282"/>
    </row>
    <row r="261" spans="1:5" ht="15" customHeight="1">
      <c r="E261" s="282"/>
    </row>
    <row r="262" spans="1:5" ht="15" customHeight="1">
      <c r="E262" s="282"/>
    </row>
    <row r="263" spans="1:5" ht="15" customHeight="1">
      <c r="A263" s="275" t="s">
        <v>47</v>
      </c>
      <c r="B263" s="1239" t="s">
        <v>164</v>
      </c>
      <c r="C263" s="1239"/>
      <c r="D263" s="1239"/>
      <c r="E263" s="282">
        <v>8</v>
      </c>
    </row>
    <row r="264" spans="1:5" ht="15" customHeight="1">
      <c r="A264" s="28"/>
      <c r="B264" s="28"/>
      <c r="C264" s="28"/>
      <c r="D264" s="28"/>
      <c r="E264" s="282"/>
    </row>
    <row r="265" spans="1:5" ht="15" customHeight="1">
      <c r="A265" s="43" t="s">
        <v>355</v>
      </c>
      <c r="B265" s="1156">
        <v>44558</v>
      </c>
      <c r="C265" s="1157"/>
      <c r="D265" s="1157"/>
      <c r="E265" s="282"/>
    </row>
    <row r="266" spans="1:5" ht="15" customHeight="1">
      <c r="A266" s="30"/>
      <c r="B266" s="28"/>
      <c r="C266" s="28"/>
      <c r="D266" s="28"/>
      <c r="E266" s="282"/>
    </row>
    <row r="267" spans="1:5" ht="15" customHeight="1">
      <c r="A267" s="43" t="s">
        <v>48</v>
      </c>
      <c r="B267" s="1240" t="s">
        <v>229</v>
      </c>
      <c r="C267" s="1240"/>
      <c r="D267" s="1241"/>
      <c r="E267" s="282"/>
    </row>
    <row r="268" spans="1:5" ht="15" customHeight="1">
      <c r="A268" s="28"/>
      <c r="B268" s="28"/>
      <c r="C268" s="28"/>
      <c r="D268" s="28"/>
      <c r="E268" s="282"/>
    </row>
    <row r="269" spans="1:5" ht="15" customHeight="1">
      <c r="A269" s="1242" t="s">
        <v>212</v>
      </c>
      <c r="B269" s="1243"/>
      <c r="C269" s="1243"/>
      <c r="D269" s="1244"/>
      <c r="E269" s="282"/>
    </row>
    <row r="270" spans="1:5" ht="15" customHeight="1">
      <c r="A270" s="31" t="s">
        <v>49</v>
      </c>
      <c r="B270" s="31" t="s">
        <v>50</v>
      </c>
      <c r="C270" s="1237" t="s">
        <v>51</v>
      </c>
      <c r="D270" s="1238"/>
      <c r="E270" s="282"/>
    </row>
    <row r="271" spans="1:5" ht="15" customHeight="1">
      <c r="A271" s="32" t="s">
        <v>52</v>
      </c>
      <c r="B271" s="302" t="s">
        <v>597</v>
      </c>
      <c r="C271" s="1210" t="s">
        <v>598</v>
      </c>
      <c r="D271" s="1148"/>
      <c r="E271" s="282"/>
    </row>
    <row r="272" spans="1:5" ht="15" customHeight="1">
      <c r="A272" s="32" t="s">
        <v>43</v>
      </c>
      <c r="B272" s="303" t="s">
        <v>599</v>
      </c>
      <c r="C272" s="1208" t="s">
        <v>600</v>
      </c>
      <c r="D272" s="1148"/>
      <c r="E272" s="282"/>
    </row>
    <row r="273" spans="1:5" ht="15" customHeight="1">
      <c r="A273" s="32" t="s">
        <v>10</v>
      </c>
      <c r="B273" s="303" t="s">
        <v>601</v>
      </c>
      <c r="C273" s="1208" t="s">
        <v>602</v>
      </c>
      <c r="D273" s="1148"/>
      <c r="E273" s="282"/>
    </row>
    <row r="274" spans="1:5" ht="15" customHeight="1">
      <c r="A274" s="32" t="s">
        <v>99</v>
      </c>
      <c r="B274" s="303" t="s">
        <v>603</v>
      </c>
      <c r="C274" s="1208" t="s">
        <v>604</v>
      </c>
      <c r="D274" s="1148"/>
      <c r="E274" s="282"/>
    </row>
    <row r="275" spans="1:5" ht="15" customHeight="1">
      <c r="A275" s="32" t="s">
        <v>53</v>
      </c>
      <c r="B275" s="303" t="s">
        <v>605</v>
      </c>
      <c r="C275" s="1208" t="s">
        <v>606</v>
      </c>
      <c r="D275" s="1148"/>
      <c r="E275" s="282"/>
    </row>
    <row r="276" spans="1:5" ht="15" customHeight="1">
      <c r="A276" s="32" t="s">
        <v>101</v>
      </c>
      <c r="B276" s="303" t="s">
        <v>607</v>
      </c>
      <c r="C276" s="1208" t="s">
        <v>608</v>
      </c>
      <c r="D276" s="1148"/>
      <c r="E276" s="282"/>
    </row>
    <row r="277" spans="1:5" ht="15" customHeight="1">
      <c r="A277" s="32" t="s">
        <v>213</v>
      </c>
      <c r="B277" s="303" t="s">
        <v>609</v>
      </c>
      <c r="C277" s="1208" t="s">
        <v>610</v>
      </c>
      <c r="D277" s="1148"/>
      <c r="E277" s="282"/>
    </row>
    <row r="278" spans="1:5" ht="15" customHeight="1">
      <c r="A278" s="1232" t="s">
        <v>214</v>
      </c>
      <c r="B278" s="1233"/>
      <c r="C278" s="1234"/>
      <c r="D278" s="1235"/>
      <c r="E278" s="282"/>
    </row>
    <row r="279" spans="1:5" ht="15" customHeight="1">
      <c r="A279" s="31" t="s">
        <v>49</v>
      </c>
      <c r="B279" s="33" t="s">
        <v>50</v>
      </c>
      <c r="C279" s="1236" t="s">
        <v>51</v>
      </c>
      <c r="D279" s="1236"/>
      <c r="E279" s="282"/>
    </row>
    <row r="280" spans="1:5" ht="15" customHeight="1">
      <c r="A280" s="32" t="s">
        <v>215</v>
      </c>
      <c r="B280" s="302" t="s">
        <v>545</v>
      </c>
      <c r="C280" s="1208" t="s">
        <v>229</v>
      </c>
      <c r="D280" s="1148"/>
      <c r="E280" s="282"/>
    </row>
    <row r="281" spans="1:5" ht="15" customHeight="1">
      <c r="A281" s="32" t="s">
        <v>216</v>
      </c>
      <c r="B281" s="303" t="s">
        <v>229</v>
      </c>
      <c r="C281" s="1208" t="s">
        <v>611</v>
      </c>
      <c r="D281" s="1148"/>
      <c r="E281" s="282"/>
    </row>
    <row r="282" spans="1:5" ht="15" customHeight="1">
      <c r="A282" s="32" t="s">
        <v>217</v>
      </c>
      <c r="B282" s="303" t="s">
        <v>547</v>
      </c>
      <c r="C282" s="1208" t="s">
        <v>612</v>
      </c>
      <c r="D282" s="1148"/>
      <c r="E282" s="282"/>
    </row>
    <row r="283" spans="1:5" ht="15" customHeight="1">
      <c r="A283" s="32" t="s">
        <v>218</v>
      </c>
      <c r="B283" s="303" t="s">
        <v>229</v>
      </c>
      <c r="C283" s="1208" t="s">
        <v>229</v>
      </c>
      <c r="D283" s="1148"/>
      <c r="E283" s="282"/>
    </row>
    <row r="284" spans="1:5" ht="15" customHeight="1">
      <c r="A284" s="32" t="s">
        <v>219</v>
      </c>
      <c r="B284" s="303" t="s">
        <v>549</v>
      </c>
      <c r="C284" s="1208" t="s">
        <v>550</v>
      </c>
      <c r="D284" s="1148"/>
      <c r="E284" s="282"/>
    </row>
    <row r="285" spans="1:5" ht="15" customHeight="1">
      <c r="A285" s="32" t="s">
        <v>220</v>
      </c>
      <c r="B285" s="303" t="s">
        <v>613</v>
      </c>
      <c r="C285" s="1208" t="s">
        <v>229</v>
      </c>
      <c r="D285" s="1148"/>
      <c r="E285" s="282"/>
    </row>
    <row r="286" spans="1:5" ht="15" customHeight="1">
      <c r="A286" s="34" t="s">
        <v>221</v>
      </c>
      <c r="B286" s="303" t="s">
        <v>614</v>
      </c>
      <c r="C286" s="1208" t="s">
        <v>553</v>
      </c>
      <c r="D286" s="1148"/>
      <c r="E286" s="282"/>
    </row>
    <row r="287" spans="1:5" ht="15" customHeight="1">
      <c r="A287" s="32" t="s">
        <v>213</v>
      </c>
      <c r="B287" s="303" t="s">
        <v>554</v>
      </c>
      <c r="C287" s="1208" t="s">
        <v>229</v>
      </c>
      <c r="D287" s="1148"/>
      <c r="E287" s="282"/>
    </row>
    <row r="288" spans="1:5" ht="15" customHeight="1">
      <c r="A288" s="1227" t="s">
        <v>222</v>
      </c>
      <c r="B288" s="1228"/>
      <c r="C288" s="1229"/>
      <c r="D288" s="1230"/>
      <c r="E288" s="282"/>
    </row>
    <row r="289" spans="1:5" ht="15" customHeight="1">
      <c r="A289" s="31" t="s">
        <v>49</v>
      </c>
      <c r="B289" s="35" t="s">
        <v>54</v>
      </c>
      <c r="C289" s="1231" t="s">
        <v>55</v>
      </c>
      <c r="D289" s="1231"/>
      <c r="E289" s="282"/>
    </row>
    <row r="290" spans="1:5" ht="15" customHeight="1">
      <c r="A290" s="34" t="s">
        <v>223</v>
      </c>
      <c r="B290" s="302" t="s">
        <v>615</v>
      </c>
      <c r="C290" s="1208" t="s">
        <v>616</v>
      </c>
      <c r="D290" s="1148"/>
      <c r="E290" s="282"/>
    </row>
    <row r="291" spans="1:5" ht="15" customHeight="1">
      <c r="A291" s="34" t="s">
        <v>44</v>
      </c>
      <c r="B291" s="303" t="s">
        <v>617</v>
      </c>
      <c r="C291" s="1208" t="s">
        <v>618</v>
      </c>
      <c r="D291" s="1148"/>
      <c r="E291" s="282"/>
    </row>
    <row r="292" spans="1:5" ht="15" customHeight="1">
      <c r="A292" s="34" t="s">
        <v>224</v>
      </c>
      <c r="B292" s="303" t="s">
        <v>619</v>
      </c>
      <c r="C292" s="1208" t="s">
        <v>620</v>
      </c>
      <c r="D292" s="1148"/>
      <c r="E292" s="282"/>
    </row>
    <row r="293" spans="1:5" ht="15" customHeight="1">
      <c r="A293" s="34" t="s">
        <v>225</v>
      </c>
      <c r="B293" s="303" t="s">
        <v>621</v>
      </c>
      <c r="C293" s="1208" t="s">
        <v>622</v>
      </c>
      <c r="D293" s="1148"/>
      <c r="E293" s="282"/>
    </row>
    <row r="294" spans="1:5" ht="15" customHeight="1">
      <c r="A294" s="34" t="s">
        <v>120</v>
      </c>
      <c r="B294" s="303" t="s">
        <v>623</v>
      </c>
      <c r="C294" s="1208" t="s">
        <v>624</v>
      </c>
      <c r="D294" s="1148"/>
      <c r="E294" s="282"/>
    </row>
    <row r="295" spans="1:5" ht="15" customHeight="1">
      <c r="A295" s="34" t="s">
        <v>226</v>
      </c>
      <c r="B295" s="303" t="s">
        <v>625</v>
      </c>
      <c r="C295" s="1208" t="s">
        <v>626</v>
      </c>
      <c r="D295" s="1148"/>
      <c r="E295" s="282"/>
    </row>
    <row r="296" spans="1:5" ht="15" customHeight="1">
      <c r="A296" s="34" t="s">
        <v>213</v>
      </c>
      <c r="B296" s="303" t="s">
        <v>627</v>
      </c>
      <c r="C296" s="1208" t="s">
        <v>628</v>
      </c>
      <c r="D296" s="1148"/>
      <c r="E296" s="282"/>
    </row>
    <row r="297" spans="1:5" ht="15" customHeight="1">
      <c r="E297" s="282"/>
    </row>
    <row r="298" spans="1:5" ht="15" customHeight="1">
      <c r="E298" s="282"/>
    </row>
    <row r="299" spans="1:5" ht="15" customHeight="1">
      <c r="E299" s="282"/>
    </row>
    <row r="300" spans="1:5" ht="15" customHeight="1">
      <c r="A300" s="304" t="s">
        <v>47</v>
      </c>
      <c r="B300" s="1224" t="s">
        <v>161</v>
      </c>
      <c r="C300" s="1225"/>
      <c r="D300" s="1225"/>
      <c r="E300" s="282">
        <v>9</v>
      </c>
    </row>
    <row r="301" spans="1:5" ht="15" customHeight="1">
      <c r="A301" s="305"/>
      <c r="B301" s="305"/>
      <c r="C301" s="305"/>
      <c r="D301" s="305"/>
      <c r="E301" s="282"/>
    </row>
    <row r="302" spans="1:5" ht="15" customHeight="1">
      <c r="A302" s="306" t="s">
        <v>355</v>
      </c>
      <c r="B302" s="1226">
        <v>44901</v>
      </c>
      <c r="C302" s="1181"/>
      <c r="D302" s="1181"/>
      <c r="E302" s="282"/>
    </row>
    <row r="303" spans="1:5" ht="15" customHeight="1">
      <c r="A303" s="307"/>
      <c r="B303" s="305"/>
      <c r="C303" s="305"/>
      <c r="D303" s="305"/>
      <c r="E303" s="282"/>
    </row>
    <row r="304" spans="1:5" ht="15" customHeight="1">
      <c r="A304" s="306" t="s">
        <v>48</v>
      </c>
      <c r="B304" s="1180" t="s">
        <v>229</v>
      </c>
      <c r="C304" s="1181"/>
      <c r="D304" s="1181"/>
      <c r="E304" s="282"/>
    </row>
    <row r="305" spans="1:5" ht="15" customHeight="1">
      <c r="A305" s="305"/>
      <c r="B305" s="305"/>
      <c r="C305" s="305"/>
      <c r="D305" s="305"/>
      <c r="E305" s="282"/>
    </row>
    <row r="306" spans="1:5" ht="15" customHeight="1">
      <c r="A306" s="1171" t="s">
        <v>212</v>
      </c>
      <c r="B306" s="1195"/>
      <c r="C306" s="1195"/>
      <c r="D306" s="1187"/>
      <c r="E306" s="282"/>
    </row>
    <row r="307" spans="1:5" ht="15" customHeight="1">
      <c r="A307" s="309" t="s">
        <v>49</v>
      </c>
      <c r="B307" s="309" t="s">
        <v>50</v>
      </c>
      <c r="C307" s="1196" t="s">
        <v>51</v>
      </c>
      <c r="D307" s="1192"/>
      <c r="E307" s="282"/>
    </row>
    <row r="308" spans="1:5" ht="15" customHeight="1">
      <c r="A308" s="310" t="s">
        <v>52</v>
      </c>
      <c r="B308" s="295" t="s">
        <v>629</v>
      </c>
      <c r="C308" s="1189" t="s">
        <v>630</v>
      </c>
      <c r="D308" s="1187"/>
      <c r="E308" s="282"/>
    </row>
    <row r="309" spans="1:5" ht="15" customHeight="1">
      <c r="A309" s="310" t="s">
        <v>43</v>
      </c>
      <c r="B309" s="296" t="s">
        <v>631</v>
      </c>
      <c r="C309" s="1189" t="s">
        <v>632</v>
      </c>
      <c r="D309" s="1187"/>
      <c r="E309" s="282"/>
    </row>
    <row r="310" spans="1:5" ht="15" customHeight="1">
      <c r="A310" s="310" t="s">
        <v>10</v>
      </c>
      <c r="B310" s="295" t="s">
        <v>633</v>
      </c>
      <c r="C310" s="1189" t="s">
        <v>634</v>
      </c>
      <c r="D310" s="1187"/>
      <c r="E310" s="282"/>
    </row>
    <row r="311" spans="1:5" ht="15" customHeight="1">
      <c r="A311" s="310" t="s">
        <v>99</v>
      </c>
      <c r="B311" s="295" t="s">
        <v>635</v>
      </c>
      <c r="C311" s="1189" t="s">
        <v>636</v>
      </c>
      <c r="D311" s="1187"/>
      <c r="E311" s="282"/>
    </row>
    <row r="312" spans="1:5" ht="15" customHeight="1">
      <c r="A312" s="310" t="s">
        <v>53</v>
      </c>
      <c r="B312" s="295" t="s">
        <v>637</v>
      </c>
      <c r="C312" s="1189" t="s">
        <v>638</v>
      </c>
      <c r="D312" s="1187"/>
      <c r="E312" s="282"/>
    </row>
    <row r="313" spans="1:5" ht="15" customHeight="1">
      <c r="A313" s="310" t="s">
        <v>101</v>
      </c>
      <c r="B313" s="311" t="s">
        <v>229</v>
      </c>
      <c r="C313" s="1189" t="s">
        <v>229</v>
      </c>
      <c r="D313" s="1187"/>
      <c r="E313" s="282"/>
    </row>
    <row r="314" spans="1:5" ht="15" customHeight="1">
      <c r="A314" s="310" t="s">
        <v>213</v>
      </c>
      <c r="B314" s="312" t="s">
        <v>639</v>
      </c>
      <c r="C314" s="1189" t="s">
        <v>640</v>
      </c>
      <c r="D314" s="1187"/>
      <c r="E314" s="282"/>
    </row>
    <row r="315" spans="1:5" ht="15" customHeight="1">
      <c r="A315" s="1168" t="s">
        <v>214</v>
      </c>
      <c r="B315" s="1191"/>
      <c r="C315" s="1191"/>
      <c r="D315" s="1192"/>
      <c r="E315" s="282"/>
    </row>
    <row r="316" spans="1:5" ht="15" customHeight="1">
      <c r="A316" s="309" t="s">
        <v>49</v>
      </c>
      <c r="B316" s="308" t="s">
        <v>50</v>
      </c>
      <c r="C316" s="1171" t="s">
        <v>51</v>
      </c>
      <c r="D316" s="1187"/>
      <c r="E316" s="282"/>
    </row>
    <row r="317" spans="1:5" ht="15" customHeight="1">
      <c r="A317" s="310" t="s">
        <v>215</v>
      </c>
      <c r="B317" s="298" t="s">
        <v>229</v>
      </c>
      <c r="C317" s="1186" t="s">
        <v>641</v>
      </c>
      <c r="D317" s="1187"/>
      <c r="E317" s="282"/>
    </row>
    <row r="318" spans="1:5" ht="15" customHeight="1">
      <c r="A318" s="310" t="s">
        <v>216</v>
      </c>
      <c r="B318" s="313" t="s">
        <v>642</v>
      </c>
      <c r="C318" s="1186" t="s">
        <v>229</v>
      </c>
      <c r="D318" s="1187"/>
      <c r="E318" s="282"/>
    </row>
    <row r="319" spans="1:5" ht="15" customHeight="1">
      <c r="A319" s="310" t="s">
        <v>217</v>
      </c>
      <c r="B319" s="298" t="s">
        <v>229</v>
      </c>
      <c r="C319" s="1186" t="s">
        <v>229</v>
      </c>
      <c r="D319" s="1187"/>
      <c r="E319" s="282"/>
    </row>
    <row r="320" spans="1:5" ht="15" customHeight="1">
      <c r="A320" s="310" t="s">
        <v>218</v>
      </c>
      <c r="B320" s="298" t="s">
        <v>643</v>
      </c>
      <c r="C320" s="1186" t="s">
        <v>644</v>
      </c>
      <c r="D320" s="1187"/>
      <c r="E320" s="282"/>
    </row>
    <row r="321" spans="1:5" ht="15" customHeight="1">
      <c r="A321" s="310" t="s">
        <v>219</v>
      </c>
      <c r="B321" s="298" t="s">
        <v>229</v>
      </c>
      <c r="C321" s="1186" t="s">
        <v>229</v>
      </c>
      <c r="D321" s="1187"/>
      <c r="E321" s="282"/>
    </row>
    <row r="322" spans="1:5" ht="15" customHeight="1">
      <c r="A322" s="310" t="s">
        <v>220</v>
      </c>
      <c r="B322" s="313" t="s">
        <v>645</v>
      </c>
      <c r="C322" s="1186" t="s">
        <v>229</v>
      </c>
      <c r="D322" s="1187"/>
      <c r="E322" s="282"/>
    </row>
    <row r="323" spans="1:5" ht="15" customHeight="1">
      <c r="A323" s="314" t="s">
        <v>221</v>
      </c>
      <c r="B323" s="315" t="s">
        <v>229</v>
      </c>
      <c r="C323" s="1186" t="s">
        <v>229</v>
      </c>
      <c r="D323" s="1187"/>
      <c r="E323" s="282"/>
    </row>
    <row r="324" spans="1:5" ht="15" customHeight="1">
      <c r="A324" s="310" t="s">
        <v>213</v>
      </c>
      <c r="B324" s="315" t="s">
        <v>229</v>
      </c>
      <c r="C324" s="1186" t="s">
        <v>229</v>
      </c>
      <c r="D324" s="1187"/>
      <c r="E324" s="282"/>
    </row>
    <row r="325" spans="1:5" ht="15" customHeight="1">
      <c r="A325" s="1164" t="s">
        <v>222</v>
      </c>
      <c r="B325" s="1191"/>
      <c r="C325" s="1191"/>
      <c r="D325" s="1192"/>
      <c r="E325" s="282"/>
    </row>
    <row r="326" spans="1:5" ht="15" customHeight="1">
      <c r="A326" s="309" t="s">
        <v>49</v>
      </c>
      <c r="B326" s="316" t="s">
        <v>54</v>
      </c>
      <c r="C326" s="1193" t="s">
        <v>55</v>
      </c>
      <c r="D326" s="1187"/>
      <c r="E326" s="282"/>
    </row>
    <row r="327" spans="1:5" ht="15" customHeight="1">
      <c r="A327" s="310" t="s">
        <v>223</v>
      </c>
      <c r="B327" s="313" t="s">
        <v>646</v>
      </c>
      <c r="C327" s="1186" t="s">
        <v>647</v>
      </c>
      <c r="D327" s="1187"/>
      <c r="E327" s="282"/>
    </row>
    <row r="328" spans="1:5" ht="15" customHeight="1">
      <c r="A328" s="310" t="s">
        <v>44</v>
      </c>
      <c r="B328" s="313" t="s">
        <v>229</v>
      </c>
      <c r="C328" s="1186" t="s">
        <v>229</v>
      </c>
      <c r="D328" s="1187"/>
      <c r="E328" s="282"/>
    </row>
    <row r="329" spans="1:5" ht="15" customHeight="1">
      <c r="A329" s="310" t="s">
        <v>224</v>
      </c>
      <c r="B329" s="313" t="s">
        <v>648</v>
      </c>
      <c r="C329" s="1186" t="s">
        <v>649</v>
      </c>
      <c r="D329" s="1187"/>
      <c r="E329" s="282"/>
    </row>
    <row r="330" spans="1:5" ht="15" customHeight="1">
      <c r="A330" s="310" t="s">
        <v>225</v>
      </c>
      <c r="B330" s="313" t="s">
        <v>229</v>
      </c>
      <c r="C330" s="1186" t="s">
        <v>229</v>
      </c>
      <c r="D330" s="1187"/>
      <c r="E330" s="282"/>
    </row>
    <row r="331" spans="1:5" ht="15" customHeight="1">
      <c r="A331" s="310" t="s">
        <v>120</v>
      </c>
      <c r="B331" s="313" t="s">
        <v>229</v>
      </c>
      <c r="C331" s="1186" t="s">
        <v>650</v>
      </c>
      <c r="D331" s="1187"/>
      <c r="E331" s="282"/>
    </row>
    <row r="332" spans="1:5" ht="15" customHeight="1">
      <c r="A332" s="310" t="s">
        <v>226</v>
      </c>
      <c r="B332" s="313" t="s">
        <v>229</v>
      </c>
      <c r="C332" s="1186" t="s">
        <v>229</v>
      </c>
      <c r="D332" s="1187"/>
      <c r="E332" s="282"/>
    </row>
    <row r="333" spans="1:5" ht="15" customHeight="1">
      <c r="A333" s="310" t="s">
        <v>213</v>
      </c>
      <c r="B333" s="313" t="s">
        <v>229</v>
      </c>
      <c r="C333" s="1186" t="s">
        <v>229</v>
      </c>
      <c r="D333" s="1187"/>
      <c r="E333" s="282"/>
    </row>
    <row r="334" spans="1:5" ht="15" customHeight="1">
      <c r="E334" s="282"/>
    </row>
    <row r="335" spans="1:5" ht="15" customHeight="1">
      <c r="E335" s="282"/>
    </row>
    <row r="336" spans="1:5" ht="15" customHeight="1">
      <c r="E336" s="282"/>
    </row>
    <row r="337" spans="1:5" ht="15" customHeight="1">
      <c r="A337" s="283" t="s">
        <v>47</v>
      </c>
      <c r="B337" s="1223" t="s">
        <v>155</v>
      </c>
      <c r="C337" s="1215"/>
      <c r="D337" s="1215"/>
      <c r="E337" s="282">
        <v>10</v>
      </c>
    </row>
    <row r="338" spans="1:5" ht="15" customHeight="1">
      <c r="A338" s="285"/>
      <c r="B338" s="285"/>
      <c r="C338" s="285"/>
      <c r="D338" s="285"/>
      <c r="E338" s="282"/>
    </row>
    <row r="339" spans="1:5" ht="15" customHeight="1">
      <c r="A339" s="287" t="s">
        <v>355</v>
      </c>
      <c r="B339" s="1216">
        <v>44391</v>
      </c>
      <c r="C339" s="1157"/>
      <c r="D339" s="1157"/>
      <c r="E339" s="282"/>
    </row>
    <row r="340" spans="1:5" ht="15" customHeight="1">
      <c r="A340" s="287"/>
      <c r="B340" s="285"/>
      <c r="C340" s="285"/>
      <c r="D340" s="285"/>
      <c r="E340" s="282"/>
    </row>
    <row r="341" spans="1:5" ht="15" customHeight="1">
      <c r="A341" s="287" t="s">
        <v>48</v>
      </c>
      <c r="B341" s="1163" t="s">
        <v>229</v>
      </c>
      <c r="C341" s="1157"/>
      <c r="D341" s="1157"/>
      <c r="E341" s="282"/>
    </row>
    <row r="342" spans="1:5" ht="15" customHeight="1">
      <c r="A342" s="285"/>
      <c r="B342" s="285"/>
      <c r="C342" s="285"/>
      <c r="D342" s="285"/>
      <c r="E342" s="282"/>
    </row>
    <row r="343" spans="1:5" ht="15" customHeight="1">
      <c r="A343" s="1153" t="s">
        <v>212</v>
      </c>
      <c r="B343" s="1160"/>
      <c r="C343" s="1160"/>
      <c r="D343" s="1154"/>
      <c r="E343" s="282"/>
    </row>
    <row r="344" spans="1:5" ht="15" customHeight="1">
      <c r="A344" s="289" t="s">
        <v>49</v>
      </c>
      <c r="B344" s="289" t="s">
        <v>50</v>
      </c>
      <c r="C344" s="1150" t="s">
        <v>51</v>
      </c>
      <c r="D344" s="1152"/>
      <c r="E344" s="282"/>
    </row>
    <row r="345" spans="1:5" ht="15" customHeight="1">
      <c r="A345" s="290" t="s">
        <v>52</v>
      </c>
      <c r="B345" s="301" t="s">
        <v>651</v>
      </c>
      <c r="C345" s="1149" t="s">
        <v>652</v>
      </c>
      <c r="D345" s="1148"/>
      <c r="E345" s="282"/>
    </row>
    <row r="346" spans="1:5" ht="15" customHeight="1">
      <c r="A346" s="290" t="s">
        <v>43</v>
      </c>
      <c r="B346" s="278" t="s">
        <v>653</v>
      </c>
      <c r="C346" s="1149" t="s">
        <v>654</v>
      </c>
      <c r="D346" s="1148"/>
      <c r="E346" s="282"/>
    </row>
    <row r="347" spans="1:5" ht="15" customHeight="1">
      <c r="A347" s="290" t="s">
        <v>10</v>
      </c>
      <c r="B347" s="278" t="s">
        <v>655</v>
      </c>
      <c r="C347" s="1149" t="s">
        <v>656</v>
      </c>
      <c r="D347" s="1148"/>
      <c r="E347" s="282"/>
    </row>
    <row r="348" spans="1:5" ht="15" customHeight="1">
      <c r="A348" s="290" t="s">
        <v>99</v>
      </c>
      <c r="B348" s="278" t="s">
        <v>657</v>
      </c>
      <c r="C348" s="1149" t="s">
        <v>658</v>
      </c>
      <c r="D348" s="1148"/>
      <c r="E348" s="282"/>
    </row>
    <row r="349" spans="1:5" ht="15" customHeight="1">
      <c r="A349" s="290" t="s">
        <v>53</v>
      </c>
      <c r="B349" s="278" t="s">
        <v>659</v>
      </c>
      <c r="C349" s="1149" t="s">
        <v>660</v>
      </c>
      <c r="D349" s="1148"/>
      <c r="E349" s="282"/>
    </row>
    <row r="350" spans="1:5" ht="15" customHeight="1">
      <c r="A350" s="290" t="s">
        <v>101</v>
      </c>
      <c r="B350" s="278" t="s">
        <v>661</v>
      </c>
      <c r="C350" s="1149" t="s">
        <v>662</v>
      </c>
      <c r="D350" s="1148"/>
      <c r="E350" s="282"/>
    </row>
    <row r="351" spans="1:5" ht="15" customHeight="1">
      <c r="A351" s="290" t="s">
        <v>213</v>
      </c>
      <c r="B351" s="278" t="s">
        <v>663</v>
      </c>
      <c r="C351" s="1149" t="s">
        <v>660</v>
      </c>
      <c r="D351" s="1148"/>
      <c r="E351" s="282"/>
    </row>
    <row r="352" spans="1:5" ht="15" customHeight="1">
      <c r="A352" s="1155" t="s">
        <v>214</v>
      </c>
      <c r="B352" s="1151"/>
      <c r="C352" s="1151"/>
      <c r="D352" s="1152"/>
      <c r="E352" s="282"/>
    </row>
    <row r="353" spans="1:5" ht="15" customHeight="1">
      <c r="A353" s="289" t="s">
        <v>49</v>
      </c>
      <c r="B353" s="288" t="s">
        <v>50</v>
      </c>
      <c r="C353" s="1153" t="s">
        <v>51</v>
      </c>
      <c r="D353" s="1154"/>
      <c r="E353" s="282"/>
    </row>
    <row r="354" spans="1:5" ht="15" customHeight="1">
      <c r="A354" s="290" t="s">
        <v>215</v>
      </c>
      <c r="B354" s="280" t="s">
        <v>664</v>
      </c>
      <c r="C354" s="1149" t="s">
        <v>665</v>
      </c>
      <c r="D354" s="1148"/>
      <c r="E354" s="282"/>
    </row>
    <row r="355" spans="1:5" ht="15" customHeight="1">
      <c r="A355" s="290" t="s">
        <v>216</v>
      </c>
      <c r="B355" s="280" t="s">
        <v>666</v>
      </c>
      <c r="C355" s="1149" t="s">
        <v>667</v>
      </c>
      <c r="D355" s="1148"/>
      <c r="E355" s="282"/>
    </row>
    <row r="356" spans="1:5" ht="15" customHeight="1">
      <c r="A356" s="290" t="s">
        <v>217</v>
      </c>
      <c r="B356" s="280" t="s">
        <v>668</v>
      </c>
      <c r="C356" s="1149" t="s">
        <v>660</v>
      </c>
      <c r="D356" s="1148"/>
      <c r="E356" s="282"/>
    </row>
    <row r="357" spans="1:5" ht="15" customHeight="1">
      <c r="A357" s="290" t="s">
        <v>218</v>
      </c>
      <c r="B357" s="280" t="s">
        <v>660</v>
      </c>
      <c r="C357" s="1149" t="s">
        <v>660</v>
      </c>
      <c r="D357" s="1148"/>
      <c r="E357" s="282"/>
    </row>
    <row r="358" spans="1:5" ht="15" customHeight="1">
      <c r="A358" s="290" t="s">
        <v>219</v>
      </c>
      <c r="B358" s="280" t="s">
        <v>669</v>
      </c>
      <c r="C358" s="1147" t="s">
        <v>670</v>
      </c>
      <c r="D358" s="1148"/>
      <c r="E358" s="282"/>
    </row>
    <row r="359" spans="1:5" ht="15" customHeight="1">
      <c r="A359" s="290" t="s">
        <v>220</v>
      </c>
      <c r="B359" s="280" t="s">
        <v>671</v>
      </c>
      <c r="C359" s="1149" t="s">
        <v>672</v>
      </c>
      <c r="D359" s="1148"/>
      <c r="E359" s="282"/>
    </row>
    <row r="360" spans="1:5" ht="15" customHeight="1">
      <c r="A360" s="291" t="s">
        <v>221</v>
      </c>
      <c r="B360" s="280" t="s">
        <v>673</v>
      </c>
      <c r="C360" s="1149" t="s">
        <v>674</v>
      </c>
      <c r="D360" s="1148"/>
      <c r="E360" s="282"/>
    </row>
    <row r="361" spans="1:5" ht="15" customHeight="1">
      <c r="A361" s="290" t="s">
        <v>213</v>
      </c>
      <c r="B361" s="281" t="s">
        <v>660</v>
      </c>
      <c r="C361" s="1149" t="s">
        <v>660</v>
      </c>
      <c r="D361" s="1148"/>
      <c r="E361" s="282"/>
    </row>
    <row r="362" spans="1:5" ht="15" customHeight="1">
      <c r="A362" s="1150" t="s">
        <v>222</v>
      </c>
      <c r="B362" s="1151"/>
      <c r="C362" s="1151"/>
      <c r="D362" s="1152"/>
      <c r="E362" s="282"/>
    </row>
    <row r="363" spans="1:5" ht="15" customHeight="1">
      <c r="A363" s="289" t="s">
        <v>49</v>
      </c>
      <c r="B363" s="292" t="s">
        <v>54</v>
      </c>
      <c r="C363" s="1153" t="s">
        <v>55</v>
      </c>
      <c r="D363" s="1154"/>
      <c r="E363" s="282"/>
    </row>
    <row r="364" spans="1:5" ht="15" customHeight="1">
      <c r="A364" s="291" t="s">
        <v>223</v>
      </c>
      <c r="B364" s="280" t="s">
        <v>675</v>
      </c>
      <c r="C364" s="1149" t="s">
        <v>676</v>
      </c>
      <c r="D364" s="1148"/>
      <c r="E364" s="282"/>
    </row>
    <row r="365" spans="1:5" ht="15" customHeight="1">
      <c r="A365" s="291" t="s">
        <v>44</v>
      </c>
      <c r="B365" s="280" t="s">
        <v>677</v>
      </c>
      <c r="C365" s="1149" t="s">
        <v>660</v>
      </c>
      <c r="D365" s="1148"/>
      <c r="E365" s="282"/>
    </row>
    <row r="366" spans="1:5" ht="15" customHeight="1">
      <c r="A366" s="291" t="s">
        <v>224</v>
      </c>
      <c r="B366" s="280" t="s">
        <v>678</v>
      </c>
      <c r="C366" s="1149" t="s">
        <v>679</v>
      </c>
      <c r="D366" s="1148"/>
      <c r="E366" s="282"/>
    </row>
    <row r="367" spans="1:5" ht="15" customHeight="1">
      <c r="A367" s="291" t="s">
        <v>225</v>
      </c>
      <c r="B367" s="280" t="s">
        <v>680</v>
      </c>
      <c r="C367" s="1149" t="s">
        <v>660</v>
      </c>
      <c r="D367" s="1148"/>
      <c r="E367" s="282"/>
    </row>
    <row r="368" spans="1:5" ht="15" customHeight="1">
      <c r="A368" s="291" t="s">
        <v>120</v>
      </c>
      <c r="B368" s="280" t="s">
        <v>660</v>
      </c>
      <c r="C368" s="1149" t="s">
        <v>681</v>
      </c>
      <c r="D368" s="1148"/>
      <c r="E368" s="282"/>
    </row>
    <row r="369" spans="1:5" ht="15" customHeight="1">
      <c r="A369" s="291" t="s">
        <v>226</v>
      </c>
      <c r="B369" s="280" t="s">
        <v>660</v>
      </c>
      <c r="C369" s="1149" t="s">
        <v>660</v>
      </c>
      <c r="D369" s="1148"/>
      <c r="E369" s="282"/>
    </row>
    <row r="370" spans="1:5" ht="15" customHeight="1">
      <c r="A370" s="291" t="s">
        <v>213</v>
      </c>
      <c r="B370" s="280" t="s">
        <v>682</v>
      </c>
      <c r="C370" s="1149" t="s">
        <v>683</v>
      </c>
      <c r="D370" s="1148"/>
      <c r="E370" s="282"/>
    </row>
    <row r="371" spans="1:5" ht="15" customHeight="1">
      <c r="E371" s="282"/>
    </row>
    <row r="372" spans="1:5" ht="15" customHeight="1">
      <c r="E372" s="282"/>
    </row>
    <row r="373" spans="1:5" ht="15" customHeight="1">
      <c r="E373" s="282"/>
    </row>
    <row r="374" spans="1:5" ht="15" customHeight="1">
      <c r="A374" s="283" t="s">
        <v>47</v>
      </c>
      <c r="B374" s="1223" t="s">
        <v>159</v>
      </c>
      <c r="C374" s="1215"/>
      <c r="D374" s="1215"/>
      <c r="E374" s="282">
        <v>11</v>
      </c>
    </row>
    <row r="375" spans="1:5" ht="15" customHeight="1">
      <c r="A375" s="285"/>
      <c r="B375" s="285"/>
      <c r="C375" s="285"/>
      <c r="D375" s="285"/>
      <c r="E375" s="282"/>
    </row>
    <row r="376" spans="1:5" ht="15" customHeight="1">
      <c r="A376" s="287" t="s">
        <v>355</v>
      </c>
      <c r="B376" s="1216">
        <v>44389</v>
      </c>
      <c r="C376" s="1157"/>
      <c r="D376" s="1157"/>
      <c r="E376" s="282"/>
    </row>
    <row r="377" spans="1:5" ht="15" customHeight="1">
      <c r="A377" s="287"/>
      <c r="B377" s="285"/>
      <c r="C377" s="285"/>
      <c r="D377" s="285"/>
      <c r="E377" s="282"/>
    </row>
    <row r="378" spans="1:5" ht="15" customHeight="1">
      <c r="A378" s="287" t="s">
        <v>48</v>
      </c>
      <c r="B378" s="1163" t="s">
        <v>229</v>
      </c>
      <c r="C378" s="1157"/>
      <c r="D378" s="1157"/>
      <c r="E378" s="282"/>
    </row>
    <row r="379" spans="1:5" ht="15" customHeight="1">
      <c r="A379" s="285"/>
      <c r="B379" s="285"/>
      <c r="C379" s="285"/>
      <c r="D379" s="285"/>
      <c r="E379" s="282"/>
    </row>
    <row r="380" spans="1:5" ht="15" customHeight="1">
      <c r="A380" s="1153" t="s">
        <v>212</v>
      </c>
      <c r="B380" s="1160"/>
      <c r="C380" s="1160"/>
      <c r="D380" s="1154"/>
      <c r="E380" s="282"/>
    </row>
    <row r="381" spans="1:5" ht="15" customHeight="1">
      <c r="A381" s="289" t="s">
        <v>49</v>
      </c>
      <c r="B381" s="289" t="s">
        <v>50</v>
      </c>
      <c r="C381" s="1150" t="s">
        <v>51</v>
      </c>
      <c r="D381" s="1152"/>
      <c r="E381" s="282"/>
    </row>
    <row r="382" spans="1:5" ht="28.95" customHeight="1">
      <c r="A382" s="290" t="s">
        <v>52</v>
      </c>
      <c r="B382" s="278" t="s">
        <v>229</v>
      </c>
      <c r="C382" s="1149" t="s">
        <v>684</v>
      </c>
      <c r="D382" s="1148"/>
      <c r="E382" s="282"/>
    </row>
    <row r="383" spans="1:5" ht="28.95" customHeight="1">
      <c r="A383" s="290" t="s">
        <v>43</v>
      </c>
      <c r="B383" s="318" t="s">
        <v>685</v>
      </c>
      <c r="C383" s="1149" t="s">
        <v>686</v>
      </c>
      <c r="D383" s="1148"/>
      <c r="E383" s="282"/>
    </row>
    <row r="384" spans="1:5" ht="28.95" customHeight="1">
      <c r="A384" s="290" t="s">
        <v>10</v>
      </c>
      <c r="B384" s="318" t="s">
        <v>229</v>
      </c>
      <c r="C384" s="1149" t="s">
        <v>687</v>
      </c>
      <c r="D384" s="1148"/>
      <c r="E384" s="282"/>
    </row>
    <row r="385" spans="1:5" ht="28.95" customHeight="1">
      <c r="A385" s="290" t="s">
        <v>99</v>
      </c>
      <c r="B385" s="318" t="s">
        <v>688</v>
      </c>
      <c r="C385" s="1149" t="s">
        <v>689</v>
      </c>
      <c r="D385" s="1148"/>
      <c r="E385" s="282"/>
    </row>
    <row r="386" spans="1:5" ht="28.95" customHeight="1">
      <c r="A386" s="290" t="s">
        <v>53</v>
      </c>
      <c r="B386" s="318" t="s">
        <v>690</v>
      </c>
      <c r="C386" s="1149" t="s">
        <v>229</v>
      </c>
      <c r="D386" s="1148"/>
      <c r="E386" s="282"/>
    </row>
    <row r="387" spans="1:5" ht="28.95" customHeight="1">
      <c r="A387" s="290" t="s">
        <v>101</v>
      </c>
      <c r="B387" s="279" t="s">
        <v>229</v>
      </c>
      <c r="C387" s="1149" t="s">
        <v>691</v>
      </c>
      <c r="D387" s="1148"/>
      <c r="E387" s="282"/>
    </row>
    <row r="388" spans="1:5" ht="15" customHeight="1">
      <c r="A388" s="290" t="s">
        <v>213</v>
      </c>
      <c r="B388" s="278" t="s">
        <v>692</v>
      </c>
      <c r="C388" s="1149" t="s">
        <v>693</v>
      </c>
      <c r="D388" s="1148"/>
      <c r="E388" s="282"/>
    </row>
    <row r="389" spans="1:5" ht="15" customHeight="1">
      <c r="A389" s="1155" t="s">
        <v>214</v>
      </c>
      <c r="B389" s="1151"/>
      <c r="C389" s="1151"/>
      <c r="D389" s="1152"/>
      <c r="E389" s="282"/>
    </row>
    <row r="390" spans="1:5" ht="15" customHeight="1">
      <c r="A390" s="289" t="s">
        <v>49</v>
      </c>
      <c r="B390" s="288" t="s">
        <v>50</v>
      </c>
      <c r="C390" s="1153" t="s">
        <v>51</v>
      </c>
      <c r="D390" s="1154"/>
      <c r="E390" s="282"/>
    </row>
    <row r="391" spans="1:5" ht="15" customHeight="1">
      <c r="A391" s="290" t="s">
        <v>215</v>
      </c>
      <c r="B391" s="280" t="s">
        <v>694</v>
      </c>
      <c r="C391" s="1149" t="s">
        <v>229</v>
      </c>
      <c r="D391" s="1148"/>
      <c r="E391" s="282"/>
    </row>
    <row r="392" spans="1:5" ht="15" customHeight="1">
      <c r="A392" s="290" t="s">
        <v>216</v>
      </c>
      <c r="B392" s="280" t="s">
        <v>694</v>
      </c>
      <c r="C392" s="1149" t="s">
        <v>229</v>
      </c>
      <c r="D392" s="1148"/>
      <c r="E392" s="282"/>
    </row>
    <row r="393" spans="1:5" ht="15" customHeight="1">
      <c r="A393" s="290" t="s">
        <v>217</v>
      </c>
      <c r="B393" s="280" t="s">
        <v>694</v>
      </c>
      <c r="C393" s="1149" t="s">
        <v>229</v>
      </c>
      <c r="D393" s="1148"/>
      <c r="E393" s="282"/>
    </row>
    <row r="394" spans="1:5" ht="241.95" customHeight="1">
      <c r="A394" s="290" t="s">
        <v>218</v>
      </c>
      <c r="B394" s="280" t="s">
        <v>1738</v>
      </c>
      <c r="C394" s="1149" t="s">
        <v>1739</v>
      </c>
      <c r="D394" s="1148"/>
      <c r="E394" s="282"/>
    </row>
    <row r="395" spans="1:5" ht="220.8">
      <c r="A395" s="290" t="s">
        <v>219</v>
      </c>
      <c r="B395" s="280" t="s">
        <v>695</v>
      </c>
      <c r="C395" s="1149" t="s">
        <v>229</v>
      </c>
      <c r="D395" s="1148"/>
      <c r="E395" s="282"/>
    </row>
    <row r="396" spans="1:5" ht="13.8">
      <c r="A396" s="290" t="s">
        <v>220</v>
      </c>
      <c r="B396" s="281" t="s">
        <v>229</v>
      </c>
      <c r="C396" s="1149" t="s">
        <v>229</v>
      </c>
      <c r="D396" s="1148"/>
      <c r="E396" s="282"/>
    </row>
    <row r="397" spans="1:5" ht="27.6">
      <c r="A397" s="291" t="s">
        <v>221</v>
      </c>
      <c r="B397" s="280" t="s">
        <v>696</v>
      </c>
      <c r="C397" s="1149" t="s">
        <v>229</v>
      </c>
      <c r="D397" s="1148"/>
      <c r="E397" s="282"/>
    </row>
    <row r="398" spans="1:5" ht="13.8">
      <c r="A398" s="290" t="s">
        <v>213</v>
      </c>
      <c r="B398" s="281" t="s">
        <v>694</v>
      </c>
      <c r="C398" s="1149" t="s">
        <v>229</v>
      </c>
      <c r="D398" s="1148"/>
      <c r="E398" s="282"/>
    </row>
    <row r="399" spans="1:5" ht="15" customHeight="1">
      <c r="A399" s="1150" t="s">
        <v>222</v>
      </c>
      <c r="B399" s="1151"/>
      <c r="C399" s="1151"/>
      <c r="D399" s="1152"/>
      <c r="E399" s="282"/>
    </row>
    <row r="400" spans="1:5" ht="15" customHeight="1">
      <c r="A400" s="289" t="s">
        <v>49</v>
      </c>
      <c r="B400" s="292" t="s">
        <v>54</v>
      </c>
      <c r="C400" s="1153" t="s">
        <v>55</v>
      </c>
      <c r="D400" s="1154"/>
      <c r="E400" s="282"/>
    </row>
    <row r="401" spans="1:5" ht="93" customHeight="1">
      <c r="A401" s="290" t="s">
        <v>223</v>
      </c>
      <c r="B401" s="280" t="s">
        <v>1740</v>
      </c>
      <c r="C401" s="1149" t="s">
        <v>697</v>
      </c>
      <c r="D401" s="1148"/>
      <c r="E401" s="282"/>
    </row>
    <row r="402" spans="1:5" ht="58.95" customHeight="1">
      <c r="A402" s="290" t="s">
        <v>44</v>
      </c>
      <c r="B402" s="281" t="s">
        <v>694</v>
      </c>
      <c r="C402" s="1149" t="s">
        <v>229</v>
      </c>
      <c r="D402" s="1148"/>
      <c r="E402" s="282"/>
    </row>
    <row r="403" spans="1:5" ht="97.95" customHeight="1">
      <c r="A403" s="290" t="s">
        <v>224</v>
      </c>
      <c r="B403" s="280" t="s">
        <v>698</v>
      </c>
      <c r="C403" s="1149" t="s">
        <v>699</v>
      </c>
      <c r="D403" s="1148"/>
      <c r="E403" s="282"/>
    </row>
    <row r="404" spans="1:5" ht="58.95" customHeight="1">
      <c r="A404" s="290" t="s">
        <v>225</v>
      </c>
      <c r="B404" s="280" t="s">
        <v>694</v>
      </c>
      <c r="C404" s="1149" t="s">
        <v>229</v>
      </c>
      <c r="D404" s="1148"/>
      <c r="E404" s="282"/>
    </row>
    <row r="405" spans="1:5" ht="58.95" customHeight="1">
      <c r="A405" s="290" t="s">
        <v>120</v>
      </c>
      <c r="B405" s="280" t="s">
        <v>694</v>
      </c>
      <c r="C405" s="1149" t="s">
        <v>229</v>
      </c>
      <c r="D405" s="1148"/>
      <c r="E405" s="282"/>
    </row>
    <row r="406" spans="1:5" ht="58.95" customHeight="1">
      <c r="A406" s="290" t="s">
        <v>226</v>
      </c>
      <c r="B406" s="280" t="s">
        <v>700</v>
      </c>
      <c r="C406" s="1149" t="s">
        <v>701</v>
      </c>
      <c r="D406" s="1148"/>
      <c r="E406" s="282"/>
    </row>
    <row r="407" spans="1:5" ht="58.95" customHeight="1">
      <c r="A407" s="290" t="s">
        <v>213</v>
      </c>
      <c r="B407" s="280" t="s">
        <v>694</v>
      </c>
      <c r="C407" s="1149" t="s">
        <v>229</v>
      </c>
      <c r="D407" s="1148"/>
      <c r="E407" s="282"/>
    </row>
    <row r="408" spans="1:5" ht="15" customHeight="1">
      <c r="E408" s="282"/>
    </row>
    <row r="409" spans="1:5" ht="15" customHeight="1">
      <c r="E409" s="282"/>
    </row>
    <row r="410" spans="1:5" ht="15" customHeight="1">
      <c r="A410" s="283" t="s">
        <v>47</v>
      </c>
      <c r="B410" s="1223" t="s">
        <v>160</v>
      </c>
      <c r="C410" s="1215"/>
      <c r="D410" s="1215"/>
      <c r="E410" s="282">
        <v>12</v>
      </c>
    </row>
    <row r="411" spans="1:5" ht="15" customHeight="1">
      <c r="A411" s="285"/>
      <c r="B411" s="285"/>
      <c r="C411" s="285"/>
      <c r="D411" s="285"/>
      <c r="E411" s="282"/>
    </row>
    <row r="412" spans="1:5" ht="15" customHeight="1">
      <c r="A412" s="287" t="s">
        <v>355</v>
      </c>
      <c r="B412" s="1216">
        <v>44389</v>
      </c>
      <c r="C412" s="1157"/>
      <c r="D412" s="1157"/>
      <c r="E412" s="282"/>
    </row>
    <row r="413" spans="1:5" ht="15" customHeight="1">
      <c r="A413" s="287"/>
      <c r="B413" s="285"/>
      <c r="C413" s="285"/>
      <c r="D413" s="285"/>
      <c r="E413" s="282"/>
    </row>
    <row r="414" spans="1:5" ht="15" customHeight="1">
      <c r="A414" s="287" t="s">
        <v>48</v>
      </c>
      <c r="B414" s="1163" t="s">
        <v>229</v>
      </c>
      <c r="C414" s="1157"/>
      <c r="D414" s="1157"/>
      <c r="E414" s="282"/>
    </row>
    <row r="415" spans="1:5" ht="15" customHeight="1">
      <c r="A415" s="285"/>
      <c r="B415" s="285"/>
      <c r="C415" s="285"/>
      <c r="D415" s="285"/>
      <c r="E415" s="282"/>
    </row>
    <row r="416" spans="1:5" ht="15" customHeight="1">
      <c r="A416" s="1153" t="s">
        <v>212</v>
      </c>
      <c r="B416" s="1160"/>
      <c r="C416" s="1160"/>
      <c r="D416" s="1154"/>
      <c r="E416" s="282"/>
    </row>
    <row r="417" spans="1:5" ht="15" customHeight="1">
      <c r="A417" s="289" t="s">
        <v>49</v>
      </c>
      <c r="B417" s="289" t="s">
        <v>50</v>
      </c>
      <c r="C417" s="1150" t="s">
        <v>51</v>
      </c>
      <c r="D417" s="1152"/>
      <c r="E417" s="282"/>
    </row>
    <row r="418" spans="1:5" ht="15" customHeight="1">
      <c r="A418" s="290" t="s">
        <v>52</v>
      </c>
      <c r="B418" s="278" t="s">
        <v>702</v>
      </c>
      <c r="C418" s="1149" t="s">
        <v>703</v>
      </c>
      <c r="D418" s="1148"/>
      <c r="E418" s="282"/>
    </row>
    <row r="419" spans="1:5" ht="15" customHeight="1">
      <c r="A419" s="290" t="s">
        <v>43</v>
      </c>
      <c r="B419" s="278" t="s">
        <v>704</v>
      </c>
      <c r="C419" s="1149" t="s">
        <v>705</v>
      </c>
      <c r="D419" s="1148"/>
      <c r="E419" s="282"/>
    </row>
    <row r="420" spans="1:5" ht="15" customHeight="1">
      <c r="A420" s="290" t="s">
        <v>10</v>
      </c>
      <c r="B420" s="278" t="s">
        <v>706</v>
      </c>
      <c r="C420" s="1149" t="s">
        <v>707</v>
      </c>
      <c r="D420" s="1148"/>
      <c r="E420" s="282"/>
    </row>
    <row r="421" spans="1:5" ht="15" customHeight="1">
      <c r="A421" s="290" t="s">
        <v>99</v>
      </c>
      <c r="B421" s="278" t="s">
        <v>708</v>
      </c>
      <c r="C421" s="1149" t="s">
        <v>229</v>
      </c>
      <c r="D421" s="1148"/>
      <c r="E421" s="282"/>
    </row>
    <row r="422" spans="1:5" ht="15" customHeight="1">
      <c r="A422" s="290" t="s">
        <v>53</v>
      </c>
      <c r="B422" s="278" t="s">
        <v>709</v>
      </c>
      <c r="C422" s="1149" t="s">
        <v>710</v>
      </c>
      <c r="D422" s="1148"/>
      <c r="E422" s="282"/>
    </row>
    <row r="423" spans="1:5" ht="15" customHeight="1">
      <c r="A423" s="290" t="s">
        <v>101</v>
      </c>
      <c r="B423" s="279" t="s">
        <v>229</v>
      </c>
      <c r="C423" s="1149" t="s">
        <v>711</v>
      </c>
      <c r="D423" s="1148"/>
      <c r="E423" s="282"/>
    </row>
    <row r="424" spans="1:5" ht="15" customHeight="1">
      <c r="A424" s="290" t="s">
        <v>213</v>
      </c>
      <c r="B424" s="278" t="s">
        <v>229</v>
      </c>
      <c r="C424" s="1149" t="s">
        <v>229</v>
      </c>
      <c r="D424" s="1148"/>
      <c r="E424" s="282"/>
    </row>
    <row r="425" spans="1:5" ht="15" customHeight="1">
      <c r="A425" s="1155" t="s">
        <v>214</v>
      </c>
      <c r="B425" s="1151"/>
      <c r="C425" s="1151"/>
      <c r="D425" s="1152"/>
      <c r="E425" s="282"/>
    </row>
    <row r="426" spans="1:5" ht="15" customHeight="1">
      <c r="A426" s="289" t="s">
        <v>49</v>
      </c>
      <c r="B426" s="288" t="s">
        <v>50</v>
      </c>
      <c r="C426" s="1153" t="s">
        <v>51</v>
      </c>
      <c r="D426" s="1154"/>
      <c r="E426" s="282"/>
    </row>
    <row r="427" spans="1:5" ht="15" customHeight="1">
      <c r="A427" s="290" t="s">
        <v>215</v>
      </c>
      <c r="B427" s="303" t="s">
        <v>712</v>
      </c>
      <c r="C427" s="1149" t="s">
        <v>229</v>
      </c>
      <c r="D427" s="1148"/>
      <c r="E427" s="282"/>
    </row>
    <row r="428" spans="1:5" ht="15" customHeight="1">
      <c r="A428" s="290" t="s">
        <v>216</v>
      </c>
      <c r="B428" s="319" t="s">
        <v>229</v>
      </c>
      <c r="C428" s="1213" t="s">
        <v>229</v>
      </c>
      <c r="D428" s="1148"/>
      <c r="E428" s="282"/>
    </row>
    <row r="429" spans="1:5" ht="15" customHeight="1">
      <c r="A429" s="290" t="s">
        <v>217</v>
      </c>
      <c r="B429" s="302" t="s">
        <v>713</v>
      </c>
      <c r="C429" s="1149" t="s">
        <v>229</v>
      </c>
      <c r="D429" s="1148"/>
      <c r="E429" s="282"/>
    </row>
    <row r="430" spans="1:5" ht="15" customHeight="1">
      <c r="A430" s="290" t="s">
        <v>218</v>
      </c>
      <c r="B430" s="303" t="s">
        <v>229</v>
      </c>
      <c r="C430" s="1149" t="s">
        <v>229</v>
      </c>
      <c r="D430" s="1148"/>
      <c r="E430" s="282"/>
    </row>
    <row r="431" spans="1:5" ht="15" customHeight="1">
      <c r="A431" s="290" t="s">
        <v>219</v>
      </c>
      <c r="B431" s="303" t="s">
        <v>229</v>
      </c>
      <c r="C431" s="1149" t="s">
        <v>229</v>
      </c>
      <c r="D431" s="1148"/>
      <c r="E431" s="282"/>
    </row>
    <row r="432" spans="1:5" ht="15" customHeight="1">
      <c r="A432" s="290" t="s">
        <v>220</v>
      </c>
      <c r="B432" s="303" t="s">
        <v>229</v>
      </c>
      <c r="C432" s="1149" t="s">
        <v>229</v>
      </c>
      <c r="D432" s="1148"/>
      <c r="E432" s="282"/>
    </row>
    <row r="433" spans="1:5" ht="15" customHeight="1">
      <c r="A433" s="291" t="s">
        <v>221</v>
      </c>
      <c r="B433" s="303" t="s">
        <v>229</v>
      </c>
      <c r="C433" s="1149" t="s">
        <v>229</v>
      </c>
      <c r="D433" s="1148"/>
      <c r="E433" s="282"/>
    </row>
    <row r="434" spans="1:5" ht="15" customHeight="1">
      <c r="A434" s="290" t="s">
        <v>213</v>
      </c>
      <c r="B434" s="303" t="s">
        <v>229</v>
      </c>
      <c r="C434" s="1149" t="s">
        <v>229</v>
      </c>
      <c r="D434" s="1148"/>
      <c r="E434" s="282"/>
    </row>
    <row r="435" spans="1:5" ht="15" customHeight="1">
      <c r="A435" s="1150" t="s">
        <v>222</v>
      </c>
      <c r="B435" s="1151"/>
      <c r="C435" s="1151"/>
      <c r="D435" s="1152"/>
      <c r="E435" s="282"/>
    </row>
    <row r="436" spans="1:5" ht="15" customHeight="1">
      <c r="A436" s="289" t="s">
        <v>49</v>
      </c>
      <c r="B436" s="292" t="s">
        <v>54</v>
      </c>
      <c r="C436" s="1153" t="s">
        <v>55</v>
      </c>
      <c r="D436" s="1154"/>
      <c r="E436" s="282"/>
    </row>
    <row r="437" spans="1:5" ht="15" customHeight="1">
      <c r="A437" s="291" t="s">
        <v>223</v>
      </c>
      <c r="B437" s="320" t="s">
        <v>229</v>
      </c>
      <c r="C437" s="1213" t="s">
        <v>714</v>
      </c>
      <c r="D437" s="1148"/>
      <c r="E437" s="282"/>
    </row>
    <row r="438" spans="1:5" ht="15" customHeight="1">
      <c r="A438" s="291" t="s">
        <v>44</v>
      </c>
      <c r="B438" s="320" t="s">
        <v>229</v>
      </c>
      <c r="C438" s="1149" t="s">
        <v>229</v>
      </c>
      <c r="D438" s="1148"/>
      <c r="E438" s="282"/>
    </row>
    <row r="439" spans="1:5" ht="15" customHeight="1">
      <c r="A439" s="291" t="s">
        <v>224</v>
      </c>
      <c r="B439" s="303" t="s">
        <v>715</v>
      </c>
      <c r="C439" s="1149" t="s">
        <v>716</v>
      </c>
      <c r="D439" s="1148"/>
      <c r="E439" s="282"/>
    </row>
    <row r="440" spans="1:5" ht="15" customHeight="1">
      <c r="A440" s="291" t="s">
        <v>225</v>
      </c>
      <c r="B440" s="320" t="s">
        <v>229</v>
      </c>
      <c r="C440" s="1149" t="s">
        <v>229</v>
      </c>
      <c r="D440" s="1148"/>
      <c r="E440" s="282"/>
    </row>
    <row r="441" spans="1:5" ht="15" customHeight="1">
      <c r="A441" s="291" t="s">
        <v>120</v>
      </c>
      <c r="B441" s="303" t="s">
        <v>229</v>
      </c>
      <c r="C441" s="1149" t="s">
        <v>717</v>
      </c>
      <c r="D441" s="1148"/>
      <c r="E441" s="282"/>
    </row>
    <row r="442" spans="1:5" ht="15" customHeight="1">
      <c r="A442" s="291" t="s">
        <v>226</v>
      </c>
      <c r="B442" s="320" t="s">
        <v>229</v>
      </c>
      <c r="C442" s="1149" t="s">
        <v>718</v>
      </c>
      <c r="D442" s="1148"/>
      <c r="E442" s="282"/>
    </row>
    <row r="443" spans="1:5" ht="15" customHeight="1">
      <c r="A443" s="291" t="s">
        <v>213</v>
      </c>
      <c r="B443" s="320" t="s">
        <v>229</v>
      </c>
      <c r="C443" s="1149" t="s">
        <v>229</v>
      </c>
      <c r="D443" s="1148"/>
      <c r="E443" s="282"/>
    </row>
    <row r="444" spans="1:5" ht="15" customHeight="1">
      <c r="E444" s="282"/>
    </row>
    <row r="445" spans="1:5" ht="15" customHeight="1">
      <c r="E445" s="282"/>
    </row>
    <row r="446" spans="1:5" ht="15" customHeight="1">
      <c r="E446" s="282"/>
    </row>
    <row r="447" spans="1:5" ht="15" customHeight="1">
      <c r="A447" s="283" t="s">
        <v>47</v>
      </c>
      <c r="B447" s="1223" t="s">
        <v>162</v>
      </c>
      <c r="C447" s="1215"/>
      <c r="D447" s="1215"/>
      <c r="E447" s="282">
        <v>13</v>
      </c>
    </row>
    <row r="448" spans="1:5" ht="15" customHeight="1">
      <c r="A448" s="285"/>
      <c r="B448" s="285"/>
      <c r="C448" s="285"/>
      <c r="D448" s="285"/>
      <c r="E448" s="282"/>
    </row>
    <row r="449" spans="1:5" ht="15" customHeight="1">
      <c r="A449" s="287" t="s">
        <v>355</v>
      </c>
      <c r="B449" s="1156">
        <v>44389</v>
      </c>
      <c r="C449" s="1157"/>
      <c r="D449" s="1157"/>
      <c r="E449" s="282"/>
    </row>
    <row r="450" spans="1:5" ht="15" customHeight="1">
      <c r="A450" s="287"/>
      <c r="B450" s="285"/>
      <c r="C450" s="285"/>
      <c r="D450" s="285"/>
      <c r="E450" s="282"/>
    </row>
    <row r="451" spans="1:5" ht="15" customHeight="1">
      <c r="A451" s="287" t="s">
        <v>48</v>
      </c>
      <c r="B451" s="1163" t="s">
        <v>229</v>
      </c>
      <c r="C451" s="1157"/>
      <c r="D451" s="1157"/>
      <c r="E451" s="282"/>
    </row>
    <row r="452" spans="1:5" ht="15" customHeight="1">
      <c r="A452" s="285"/>
      <c r="B452" s="285"/>
      <c r="C452" s="285"/>
      <c r="D452" s="285"/>
      <c r="E452" s="282"/>
    </row>
    <row r="453" spans="1:5" ht="15" customHeight="1">
      <c r="A453" s="1153" t="s">
        <v>212</v>
      </c>
      <c r="B453" s="1160"/>
      <c r="C453" s="1160"/>
      <c r="D453" s="1154"/>
      <c r="E453" s="282"/>
    </row>
    <row r="454" spans="1:5" ht="15" customHeight="1">
      <c r="A454" s="289" t="s">
        <v>49</v>
      </c>
      <c r="B454" s="289" t="s">
        <v>50</v>
      </c>
      <c r="C454" s="1150" t="s">
        <v>51</v>
      </c>
      <c r="D454" s="1152"/>
      <c r="E454" s="282"/>
    </row>
    <row r="455" spans="1:5" ht="15" customHeight="1">
      <c r="A455" s="290" t="s">
        <v>52</v>
      </c>
      <c r="B455" s="278" t="s">
        <v>719</v>
      </c>
      <c r="C455" s="1149" t="s">
        <v>720</v>
      </c>
      <c r="D455" s="1148"/>
      <c r="E455" s="282"/>
    </row>
    <row r="456" spans="1:5" ht="15" customHeight="1">
      <c r="A456" s="290" t="s">
        <v>43</v>
      </c>
      <c r="B456" s="278" t="s">
        <v>721</v>
      </c>
      <c r="C456" s="1149" t="s">
        <v>722</v>
      </c>
      <c r="D456" s="1148"/>
      <c r="E456" s="282"/>
    </row>
    <row r="457" spans="1:5" ht="15" customHeight="1">
      <c r="A457" s="290" t="s">
        <v>10</v>
      </c>
      <c r="B457" s="278" t="s">
        <v>443</v>
      </c>
      <c r="C457" s="1149" t="s">
        <v>723</v>
      </c>
      <c r="D457" s="1148"/>
      <c r="E457" s="282"/>
    </row>
    <row r="458" spans="1:5" ht="15" customHeight="1">
      <c r="A458" s="290" t="s">
        <v>99</v>
      </c>
      <c r="B458" s="278" t="s">
        <v>443</v>
      </c>
      <c r="C458" s="1149" t="s">
        <v>229</v>
      </c>
      <c r="D458" s="1148"/>
      <c r="E458" s="282"/>
    </row>
    <row r="459" spans="1:5" ht="15" customHeight="1">
      <c r="A459" s="290" t="s">
        <v>53</v>
      </c>
      <c r="B459" s="278" t="s">
        <v>443</v>
      </c>
      <c r="C459" s="1149" t="s">
        <v>724</v>
      </c>
      <c r="D459" s="1148"/>
      <c r="E459" s="282"/>
    </row>
    <row r="460" spans="1:5" ht="15" customHeight="1">
      <c r="A460" s="290" t="s">
        <v>101</v>
      </c>
      <c r="B460" s="279" t="s">
        <v>443</v>
      </c>
      <c r="C460" s="1149" t="s">
        <v>229</v>
      </c>
      <c r="D460" s="1148"/>
      <c r="E460" s="282"/>
    </row>
    <row r="461" spans="1:5" ht="15" customHeight="1">
      <c r="A461" s="290" t="s">
        <v>213</v>
      </c>
      <c r="B461" s="281" t="s">
        <v>725</v>
      </c>
      <c r="C461" s="1149" t="s">
        <v>726</v>
      </c>
      <c r="D461" s="1148"/>
      <c r="E461" s="282"/>
    </row>
    <row r="462" spans="1:5" ht="15" customHeight="1">
      <c r="A462" s="1155" t="s">
        <v>214</v>
      </c>
      <c r="B462" s="1151"/>
      <c r="C462" s="1151"/>
      <c r="D462" s="1152"/>
      <c r="E462" s="282"/>
    </row>
    <row r="463" spans="1:5" ht="15" customHeight="1">
      <c r="A463" s="289" t="s">
        <v>49</v>
      </c>
      <c r="B463" s="288" t="s">
        <v>50</v>
      </c>
      <c r="C463" s="1153" t="s">
        <v>51</v>
      </c>
      <c r="D463" s="1154"/>
      <c r="E463" s="282"/>
    </row>
    <row r="464" spans="1:5" ht="15" customHeight="1">
      <c r="A464" s="290" t="s">
        <v>215</v>
      </c>
      <c r="B464" s="280" t="s">
        <v>443</v>
      </c>
      <c r="C464" s="1149" t="s">
        <v>229</v>
      </c>
      <c r="D464" s="1148"/>
      <c r="E464" s="282"/>
    </row>
    <row r="465" spans="1:5" ht="15" customHeight="1">
      <c r="A465" s="290" t="s">
        <v>216</v>
      </c>
      <c r="B465" s="321" t="s">
        <v>443</v>
      </c>
      <c r="C465" s="1149" t="s">
        <v>229</v>
      </c>
      <c r="D465" s="1148"/>
      <c r="E465" s="282"/>
    </row>
    <row r="466" spans="1:5" ht="15" customHeight="1">
      <c r="A466" s="290" t="s">
        <v>217</v>
      </c>
      <c r="B466" s="321" t="s">
        <v>443</v>
      </c>
      <c r="C466" s="1149" t="s">
        <v>229</v>
      </c>
      <c r="D466" s="1148"/>
      <c r="E466" s="282"/>
    </row>
    <row r="467" spans="1:5" ht="15" customHeight="1">
      <c r="A467" s="290" t="s">
        <v>218</v>
      </c>
      <c r="B467" s="321" t="s">
        <v>443</v>
      </c>
      <c r="C467" s="1149" t="s">
        <v>229</v>
      </c>
      <c r="D467" s="1148"/>
      <c r="E467" s="282"/>
    </row>
    <row r="468" spans="1:5" ht="15" customHeight="1">
      <c r="A468" s="290" t="s">
        <v>219</v>
      </c>
      <c r="B468" s="321" t="s">
        <v>443</v>
      </c>
      <c r="C468" s="1149" t="s">
        <v>229</v>
      </c>
      <c r="D468" s="1148"/>
      <c r="E468" s="282"/>
    </row>
    <row r="469" spans="1:5" ht="15" customHeight="1">
      <c r="A469" s="290" t="s">
        <v>220</v>
      </c>
      <c r="B469" s="322" t="s">
        <v>443</v>
      </c>
      <c r="C469" s="1149" t="s">
        <v>229</v>
      </c>
      <c r="D469" s="1148"/>
      <c r="E469" s="282"/>
    </row>
    <row r="470" spans="1:5" ht="15" customHeight="1">
      <c r="A470" s="291" t="s">
        <v>221</v>
      </c>
      <c r="B470" s="322" t="s">
        <v>443</v>
      </c>
      <c r="C470" s="1149" t="s">
        <v>229</v>
      </c>
      <c r="D470" s="1148"/>
      <c r="E470" s="282"/>
    </row>
    <row r="471" spans="1:5" ht="15" customHeight="1">
      <c r="A471" s="290" t="s">
        <v>213</v>
      </c>
      <c r="B471" s="322" t="s">
        <v>443</v>
      </c>
      <c r="C471" s="1149" t="s">
        <v>229</v>
      </c>
      <c r="D471" s="1148"/>
      <c r="E471" s="282"/>
    </row>
    <row r="472" spans="1:5" ht="15" customHeight="1">
      <c r="A472" s="1150" t="s">
        <v>222</v>
      </c>
      <c r="B472" s="1151"/>
      <c r="C472" s="1151"/>
      <c r="D472" s="1152"/>
      <c r="E472" s="282"/>
    </row>
    <row r="473" spans="1:5" ht="15" customHeight="1">
      <c r="A473" s="289" t="s">
        <v>49</v>
      </c>
      <c r="B473" s="292" t="s">
        <v>54</v>
      </c>
      <c r="C473" s="1153" t="s">
        <v>55</v>
      </c>
      <c r="D473" s="1154"/>
      <c r="E473" s="282"/>
    </row>
    <row r="474" spans="1:5" ht="15" customHeight="1">
      <c r="A474" s="290" t="s">
        <v>223</v>
      </c>
      <c r="B474" s="280" t="s">
        <v>443</v>
      </c>
      <c r="C474" s="1149" t="s">
        <v>229</v>
      </c>
      <c r="D474" s="1148"/>
      <c r="E474" s="282"/>
    </row>
    <row r="475" spans="1:5" ht="15" customHeight="1">
      <c r="A475" s="290" t="s">
        <v>44</v>
      </c>
      <c r="B475" s="280" t="s">
        <v>443</v>
      </c>
      <c r="C475" s="1149" t="s">
        <v>229</v>
      </c>
      <c r="D475" s="1148"/>
      <c r="E475" s="282"/>
    </row>
    <row r="476" spans="1:5" ht="15" customHeight="1">
      <c r="A476" s="290" t="s">
        <v>224</v>
      </c>
      <c r="B476" s="280" t="s">
        <v>443</v>
      </c>
      <c r="C476" s="1149" t="s">
        <v>727</v>
      </c>
      <c r="D476" s="1148"/>
      <c r="E476" s="282"/>
    </row>
    <row r="477" spans="1:5" ht="15" customHeight="1">
      <c r="A477" s="290" t="s">
        <v>225</v>
      </c>
      <c r="B477" s="280" t="s">
        <v>443</v>
      </c>
      <c r="C477" s="1149" t="s">
        <v>229</v>
      </c>
      <c r="D477" s="1148"/>
      <c r="E477" s="282"/>
    </row>
    <row r="478" spans="1:5" ht="15" customHeight="1">
      <c r="A478" s="290" t="s">
        <v>120</v>
      </c>
      <c r="B478" s="280" t="s">
        <v>728</v>
      </c>
      <c r="C478" s="1149" t="s">
        <v>729</v>
      </c>
      <c r="D478" s="1148"/>
      <c r="E478" s="282"/>
    </row>
    <row r="479" spans="1:5" ht="15" customHeight="1">
      <c r="A479" s="290" t="s">
        <v>226</v>
      </c>
      <c r="B479" s="280" t="s">
        <v>443</v>
      </c>
      <c r="C479" s="1149" t="s">
        <v>229</v>
      </c>
      <c r="D479" s="1148"/>
      <c r="E479" s="282"/>
    </row>
    <row r="480" spans="1:5" ht="15" customHeight="1">
      <c r="A480" s="290" t="s">
        <v>213</v>
      </c>
      <c r="B480" s="280" t="s">
        <v>443</v>
      </c>
      <c r="C480" s="1149" t="s">
        <v>229</v>
      </c>
      <c r="D480" s="1148"/>
      <c r="E480" s="282"/>
    </row>
    <row r="481" spans="1:5" ht="15" customHeight="1">
      <c r="E481" s="282"/>
    </row>
    <row r="482" spans="1:5" ht="15" customHeight="1">
      <c r="E482" s="282"/>
    </row>
    <row r="483" spans="1:5" ht="15" customHeight="1">
      <c r="E483" s="282"/>
    </row>
    <row r="484" spans="1:5" ht="15" customHeight="1">
      <c r="A484" s="283" t="s">
        <v>47</v>
      </c>
      <c r="B484" s="1214" t="s">
        <v>165</v>
      </c>
      <c r="C484" s="1215"/>
      <c r="D484" s="1215"/>
      <c r="E484" s="282">
        <v>14</v>
      </c>
    </row>
    <row r="485" spans="1:5" ht="15" customHeight="1">
      <c r="A485" s="285"/>
      <c r="B485" s="285"/>
      <c r="C485" s="285"/>
      <c r="D485" s="285"/>
      <c r="E485" s="282"/>
    </row>
    <row r="486" spans="1:5" ht="25.95" customHeight="1">
      <c r="A486" s="287" t="s">
        <v>355</v>
      </c>
      <c r="B486" s="1216">
        <v>45209</v>
      </c>
      <c r="C486" s="1157"/>
      <c r="D486" s="1157"/>
      <c r="E486" s="282"/>
    </row>
    <row r="487" spans="1:5" ht="15" customHeight="1">
      <c r="A487" s="287"/>
      <c r="B487" s="285"/>
      <c r="C487" s="285"/>
      <c r="D487" s="285"/>
      <c r="E487" s="282"/>
    </row>
    <row r="488" spans="1:5" ht="15" customHeight="1">
      <c r="A488" s="287" t="s">
        <v>48</v>
      </c>
      <c r="B488" s="1163" t="s">
        <v>229</v>
      </c>
      <c r="C488" s="1157"/>
      <c r="D488" s="1157"/>
      <c r="E488" s="282"/>
    </row>
    <row r="489" spans="1:5" ht="15" customHeight="1">
      <c r="A489" s="285"/>
      <c r="B489" s="285"/>
      <c r="C489" s="285"/>
      <c r="D489" s="285"/>
      <c r="E489" s="282"/>
    </row>
    <row r="490" spans="1:5" ht="15" customHeight="1">
      <c r="A490" s="1153" t="s">
        <v>212</v>
      </c>
      <c r="B490" s="1160"/>
      <c r="C490" s="1160"/>
      <c r="D490" s="1154"/>
      <c r="E490" s="282"/>
    </row>
    <row r="491" spans="1:5" ht="15" customHeight="1">
      <c r="A491" s="289" t="s">
        <v>49</v>
      </c>
      <c r="B491" s="289" t="s">
        <v>50</v>
      </c>
      <c r="C491" s="1150" t="s">
        <v>51</v>
      </c>
      <c r="D491" s="1152"/>
      <c r="E491" s="282"/>
    </row>
    <row r="492" spans="1:5" ht="97.05" customHeight="1">
      <c r="A492" s="290" t="s">
        <v>52</v>
      </c>
      <c r="B492" s="278" t="s">
        <v>730</v>
      </c>
      <c r="C492" s="1149" t="s">
        <v>1941</v>
      </c>
      <c r="D492" s="1148"/>
      <c r="E492" s="282"/>
    </row>
    <row r="493" spans="1:5" ht="97.05" customHeight="1">
      <c r="A493" s="290" t="s">
        <v>43</v>
      </c>
      <c r="B493" s="278" t="s">
        <v>731</v>
      </c>
      <c r="C493" s="1149" t="s">
        <v>732</v>
      </c>
      <c r="D493" s="1148"/>
      <c r="E493" s="282"/>
    </row>
    <row r="494" spans="1:5" ht="166.95" customHeight="1">
      <c r="A494" s="290" t="s">
        <v>10</v>
      </c>
      <c r="B494" s="278" t="s">
        <v>733</v>
      </c>
      <c r="C494" s="1149" t="s">
        <v>3997</v>
      </c>
      <c r="D494" s="1148"/>
      <c r="E494" s="282"/>
    </row>
    <row r="495" spans="1:5" ht="58.05" customHeight="1">
      <c r="A495" s="290" t="s">
        <v>99</v>
      </c>
      <c r="B495" s="278" t="s">
        <v>1818</v>
      </c>
      <c r="C495" s="1149" t="s">
        <v>734</v>
      </c>
      <c r="D495" s="1148"/>
      <c r="E495" s="282"/>
    </row>
    <row r="496" spans="1:5" ht="97.05" customHeight="1">
      <c r="A496" s="290" t="s">
        <v>53</v>
      </c>
      <c r="B496" s="278" t="s">
        <v>735</v>
      </c>
      <c r="C496" s="1149" t="s">
        <v>736</v>
      </c>
      <c r="D496" s="1148"/>
      <c r="E496" s="282"/>
    </row>
    <row r="497" spans="1:5" ht="51" customHeight="1">
      <c r="A497" s="290" t="s">
        <v>101</v>
      </c>
      <c r="B497" s="278" t="s">
        <v>1942</v>
      </c>
      <c r="C497" s="1149" t="s">
        <v>737</v>
      </c>
      <c r="D497" s="1148"/>
      <c r="E497" s="282"/>
    </row>
    <row r="498" spans="1:5" ht="82.05" customHeight="1">
      <c r="A498" s="290" t="s">
        <v>213</v>
      </c>
      <c r="B498" s="278" t="s">
        <v>1817</v>
      </c>
      <c r="C498" s="1149" t="s">
        <v>1819</v>
      </c>
      <c r="D498" s="1148"/>
      <c r="E498" s="282"/>
    </row>
    <row r="499" spans="1:5" ht="15" customHeight="1">
      <c r="A499" s="1155" t="s">
        <v>214</v>
      </c>
      <c r="B499" s="1151"/>
      <c r="C499" s="1151"/>
      <c r="D499" s="1152"/>
      <c r="E499" s="282"/>
    </row>
    <row r="500" spans="1:5" ht="15" customHeight="1">
      <c r="A500" s="289" t="s">
        <v>49</v>
      </c>
      <c r="B500" s="288" t="s">
        <v>50</v>
      </c>
      <c r="C500" s="1153" t="s">
        <v>51</v>
      </c>
      <c r="D500" s="1154"/>
      <c r="E500" s="282"/>
    </row>
    <row r="501" spans="1:5" ht="49.05" customHeight="1">
      <c r="A501" s="290" t="s">
        <v>215</v>
      </c>
      <c r="B501" s="280" t="s">
        <v>1821</v>
      </c>
      <c r="C501" s="1149" t="s">
        <v>738</v>
      </c>
      <c r="D501" s="1148"/>
      <c r="E501" s="282"/>
    </row>
    <row r="502" spans="1:5" ht="67.95" customHeight="1">
      <c r="A502" s="290" t="s">
        <v>216</v>
      </c>
      <c r="B502" s="280" t="s">
        <v>739</v>
      </c>
      <c r="C502" s="1149" t="s">
        <v>1820</v>
      </c>
      <c r="D502" s="1148"/>
      <c r="E502" s="282"/>
    </row>
    <row r="503" spans="1:5" ht="49.05" customHeight="1">
      <c r="A503" s="290" t="s">
        <v>217</v>
      </c>
      <c r="B503" s="280" t="s">
        <v>443</v>
      </c>
      <c r="C503" s="1149" t="s">
        <v>740</v>
      </c>
      <c r="D503" s="1148"/>
      <c r="E503" s="282"/>
    </row>
    <row r="504" spans="1:5" ht="49.05" customHeight="1">
      <c r="A504" s="290" t="s">
        <v>218</v>
      </c>
      <c r="B504" s="280" t="s">
        <v>443</v>
      </c>
      <c r="C504" s="1149" t="s">
        <v>1822</v>
      </c>
      <c r="D504" s="1148"/>
      <c r="E504" s="282"/>
    </row>
    <row r="505" spans="1:5" ht="49.05" customHeight="1">
      <c r="A505" s="290" t="s">
        <v>219</v>
      </c>
      <c r="B505" s="280" t="s">
        <v>443</v>
      </c>
      <c r="C505" s="1149" t="s">
        <v>741</v>
      </c>
      <c r="D505" s="1148"/>
      <c r="E505" s="282"/>
    </row>
    <row r="506" spans="1:5" ht="49.05" customHeight="1">
      <c r="A506" s="290" t="s">
        <v>220</v>
      </c>
      <c r="B506" s="280" t="s">
        <v>742</v>
      </c>
      <c r="C506" s="1149" t="s">
        <v>229</v>
      </c>
      <c r="D506" s="1148"/>
      <c r="E506" s="282"/>
    </row>
    <row r="507" spans="1:5" ht="49.05" customHeight="1">
      <c r="A507" s="291" t="s">
        <v>221</v>
      </c>
      <c r="B507" s="280" t="s">
        <v>743</v>
      </c>
      <c r="C507" s="1149" t="s">
        <v>229</v>
      </c>
      <c r="D507" s="1148"/>
      <c r="E507" s="282"/>
    </row>
    <row r="508" spans="1:5" ht="75" customHeight="1">
      <c r="A508" s="290" t="s">
        <v>213</v>
      </c>
      <c r="B508" s="323" t="s">
        <v>443</v>
      </c>
      <c r="C508" s="1211" t="s">
        <v>2866</v>
      </c>
      <c r="D508" s="1212"/>
      <c r="E508" s="282"/>
    </row>
    <row r="509" spans="1:5" ht="15" customHeight="1">
      <c r="A509" s="1150" t="s">
        <v>222</v>
      </c>
      <c r="B509" s="1151"/>
      <c r="C509" s="1151"/>
      <c r="D509" s="1152"/>
      <c r="E509" s="282"/>
    </row>
    <row r="510" spans="1:5" ht="15" customHeight="1">
      <c r="A510" s="289" t="s">
        <v>49</v>
      </c>
      <c r="B510" s="292" t="s">
        <v>54</v>
      </c>
      <c r="C510" s="1153" t="s">
        <v>55</v>
      </c>
      <c r="D510" s="1154"/>
      <c r="E510" s="282"/>
    </row>
    <row r="511" spans="1:5" ht="85.05" customHeight="1">
      <c r="A511" s="290" t="s">
        <v>223</v>
      </c>
      <c r="B511" s="280" t="s">
        <v>1823</v>
      </c>
      <c r="C511" s="1149" t="s">
        <v>1824</v>
      </c>
      <c r="D511" s="1148"/>
      <c r="E511" s="282"/>
    </row>
    <row r="512" spans="1:5" ht="52.95" customHeight="1">
      <c r="A512" s="290" t="s">
        <v>44</v>
      </c>
      <c r="B512" s="280" t="s">
        <v>1830</v>
      </c>
      <c r="C512" s="1149" t="s">
        <v>1825</v>
      </c>
      <c r="D512" s="1148"/>
      <c r="E512" s="282"/>
    </row>
    <row r="513" spans="1:5" ht="106.05" customHeight="1">
      <c r="A513" s="290" t="s">
        <v>224</v>
      </c>
      <c r="B513" s="280" t="s">
        <v>1832</v>
      </c>
      <c r="C513" s="1149" t="s">
        <v>1826</v>
      </c>
      <c r="D513" s="1148"/>
      <c r="E513" s="282"/>
    </row>
    <row r="514" spans="1:5" ht="52.95" customHeight="1">
      <c r="A514" s="290" t="s">
        <v>225</v>
      </c>
      <c r="B514" s="280" t="s">
        <v>443</v>
      </c>
      <c r="C514" s="1149" t="s">
        <v>744</v>
      </c>
      <c r="D514" s="1148"/>
      <c r="E514" s="282"/>
    </row>
    <row r="515" spans="1:5" ht="138" customHeight="1">
      <c r="A515" s="290" t="s">
        <v>120</v>
      </c>
      <c r="B515" s="280" t="s">
        <v>1827</v>
      </c>
      <c r="C515" s="1149" t="s">
        <v>1828</v>
      </c>
      <c r="D515" s="1148"/>
      <c r="E515" s="282"/>
    </row>
    <row r="516" spans="1:5" ht="52.95" customHeight="1">
      <c r="A516" s="290" t="s">
        <v>226</v>
      </c>
      <c r="B516" s="280" t="s">
        <v>1829</v>
      </c>
      <c r="C516" s="1149" t="s">
        <v>229</v>
      </c>
      <c r="D516" s="1148"/>
      <c r="E516" s="282"/>
    </row>
    <row r="517" spans="1:5" ht="52.95" customHeight="1">
      <c r="A517" s="290" t="s">
        <v>213</v>
      </c>
      <c r="B517" s="280" t="s">
        <v>443</v>
      </c>
      <c r="C517" s="1149" t="s">
        <v>1833</v>
      </c>
      <c r="D517" s="1148"/>
      <c r="E517" s="282"/>
    </row>
    <row r="518" spans="1:5" ht="15" customHeight="1">
      <c r="E518" s="282"/>
    </row>
    <row r="519" spans="1:5" ht="15" customHeight="1">
      <c r="E519" s="282"/>
    </row>
    <row r="520" spans="1:5" ht="15" customHeight="1">
      <c r="A520" s="283" t="s">
        <v>47</v>
      </c>
      <c r="B520" s="1214" t="s">
        <v>163</v>
      </c>
      <c r="C520" s="1215"/>
      <c r="D520" s="1215"/>
      <c r="E520" s="282">
        <v>15</v>
      </c>
    </row>
    <row r="521" spans="1:5" ht="15" customHeight="1">
      <c r="A521" s="285"/>
      <c r="B521" s="285"/>
      <c r="C521" s="285"/>
      <c r="D521" s="285"/>
      <c r="E521" s="282"/>
    </row>
    <row r="522" spans="1:5" ht="28.05" customHeight="1">
      <c r="A522" s="287" t="s">
        <v>355</v>
      </c>
      <c r="B522" s="1221">
        <v>45112</v>
      </c>
      <c r="C522" s="1222"/>
      <c r="D522" s="1222"/>
      <c r="E522" s="282"/>
    </row>
    <row r="523" spans="1:5" ht="15" customHeight="1">
      <c r="A523" s="287"/>
      <c r="B523" s="285"/>
      <c r="C523" s="285"/>
      <c r="D523" s="285"/>
      <c r="E523" s="282"/>
    </row>
    <row r="524" spans="1:5" ht="15" customHeight="1">
      <c r="A524" s="287" t="s">
        <v>48</v>
      </c>
      <c r="B524" s="1163" t="s">
        <v>229</v>
      </c>
      <c r="C524" s="1157"/>
      <c r="D524" s="1157"/>
      <c r="E524" s="282"/>
    </row>
    <row r="525" spans="1:5" ht="15" customHeight="1">
      <c r="A525" s="285"/>
      <c r="B525" s="285"/>
      <c r="C525" s="285"/>
      <c r="D525" s="285"/>
      <c r="E525" s="282"/>
    </row>
    <row r="526" spans="1:5" ht="15" customHeight="1">
      <c r="A526" s="1153" t="s">
        <v>212</v>
      </c>
      <c r="B526" s="1160"/>
      <c r="C526" s="1160"/>
      <c r="D526" s="1154"/>
      <c r="E526" s="282"/>
    </row>
    <row r="527" spans="1:5" ht="15" customHeight="1">
      <c r="A527" s="289" t="s">
        <v>49</v>
      </c>
      <c r="B527" s="289" t="s">
        <v>50</v>
      </c>
      <c r="C527" s="1150" t="s">
        <v>51</v>
      </c>
      <c r="D527" s="1152"/>
      <c r="E527" s="282"/>
    </row>
    <row r="528" spans="1:5" ht="255" customHeight="1">
      <c r="A528" s="290" t="s">
        <v>52</v>
      </c>
      <c r="B528" s="278" t="s">
        <v>745</v>
      </c>
      <c r="C528" s="1149" t="s">
        <v>2896</v>
      </c>
      <c r="D528" s="1148"/>
      <c r="E528" s="282"/>
    </row>
    <row r="529" spans="1:5" ht="136.05000000000001" customHeight="1">
      <c r="A529" s="290" t="s">
        <v>43</v>
      </c>
      <c r="B529" s="278" t="s">
        <v>746</v>
      </c>
      <c r="C529" s="1149" t="s">
        <v>2897</v>
      </c>
      <c r="D529" s="1148"/>
      <c r="E529" s="282"/>
    </row>
    <row r="530" spans="1:5" ht="81" customHeight="1">
      <c r="A530" s="290" t="s">
        <v>10</v>
      </c>
      <c r="B530" s="278" t="s">
        <v>747</v>
      </c>
      <c r="C530" s="1149" t="s">
        <v>748</v>
      </c>
      <c r="D530" s="1148"/>
      <c r="E530" s="282"/>
    </row>
    <row r="531" spans="1:5" ht="49.05" customHeight="1">
      <c r="A531" s="290" t="s">
        <v>99</v>
      </c>
      <c r="B531" s="278" t="s">
        <v>229</v>
      </c>
      <c r="C531" s="1149" t="s">
        <v>229</v>
      </c>
      <c r="D531" s="1148"/>
      <c r="E531" s="282"/>
    </row>
    <row r="532" spans="1:5" ht="49.05" customHeight="1">
      <c r="A532" s="290" t="s">
        <v>53</v>
      </c>
      <c r="B532" s="278" t="s">
        <v>749</v>
      </c>
      <c r="C532" s="1149" t="s">
        <v>229</v>
      </c>
      <c r="D532" s="1148"/>
      <c r="E532" s="282"/>
    </row>
    <row r="533" spans="1:5" ht="49.05" customHeight="1">
      <c r="A533" s="290" t="s">
        <v>101</v>
      </c>
      <c r="B533" s="279" t="s">
        <v>229</v>
      </c>
      <c r="C533" s="1149" t="s">
        <v>229</v>
      </c>
      <c r="D533" s="1148"/>
      <c r="E533" s="282"/>
    </row>
    <row r="534" spans="1:5" ht="49.05" customHeight="1">
      <c r="A534" s="290" t="s">
        <v>213</v>
      </c>
      <c r="B534" s="278" t="s">
        <v>229</v>
      </c>
      <c r="C534" s="1149" t="s">
        <v>750</v>
      </c>
      <c r="D534" s="1148"/>
      <c r="E534" s="282"/>
    </row>
    <row r="535" spans="1:5" ht="15" customHeight="1">
      <c r="A535" s="1155" t="s">
        <v>214</v>
      </c>
      <c r="B535" s="1151"/>
      <c r="C535" s="1151"/>
      <c r="D535" s="1152"/>
      <c r="E535" s="282"/>
    </row>
    <row r="536" spans="1:5" ht="15" customHeight="1">
      <c r="A536" s="289" t="s">
        <v>49</v>
      </c>
      <c r="B536" s="288" t="s">
        <v>50</v>
      </c>
      <c r="C536" s="1153" t="s">
        <v>51</v>
      </c>
      <c r="D536" s="1154"/>
      <c r="E536" s="282"/>
    </row>
    <row r="537" spans="1:5" ht="15" customHeight="1">
      <c r="A537" s="290" t="s">
        <v>215</v>
      </c>
      <c r="B537" s="280" t="s">
        <v>229</v>
      </c>
      <c r="C537" s="1219" t="s">
        <v>751</v>
      </c>
      <c r="D537" s="1220"/>
      <c r="E537" s="282"/>
    </row>
    <row r="538" spans="1:5" ht="15" customHeight="1">
      <c r="A538" s="290" t="s">
        <v>216</v>
      </c>
      <c r="B538" s="321" t="s">
        <v>229</v>
      </c>
      <c r="C538" s="1149" t="s">
        <v>229</v>
      </c>
      <c r="D538" s="1148"/>
      <c r="E538" s="282"/>
    </row>
    <row r="539" spans="1:5" ht="15" customHeight="1">
      <c r="A539" s="290" t="s">
        <v>217</v>
      </c>
      <c r="B539" s="321" t="s">
        <v>229</v>
      </c>
      <c r="C539" s="1219" t="s">
        <v>752</v>
      </c>
      <c r="D539" s="1220"/>
      <c r="E539" s="282"/>
    </row>
    <row r="540" spans="1:5" ht="15" customHeight="1">
      <c r="A540" s="290" t="s">
        <v>218</v>
      </c>
      <c r="B540" s="321" t="s">
        <v>229</v>
      </c>
      <c r="C540" s="1149" t="s">
        <v>229</v>
      </c>
      <c r="D540" s="1148"/>
      <c r="E540" s="282"/>
    </row>
    <row r="541" spans="1:5" ht="15" customHeight="1">
      <c r="A541" s="290" t="s">
        <v>219</v>
      </c>
      <c r="B541" s="321" t="s">
        <v>229</v>
      </c>
      <c r="C541" s="1149" t="s">
        <v>229</v>
      </c>
      <c r="D541" s="1148"/>
      <c r="E541" s="282"/>
    </row>
    <row r="542" spans="1:5" ht="15" customHeight="1">
      <c r="A542" s="290" t="s">
        <v>220</v>
      </c>
      <c r="B542" s="322" t="s">
        <v>229</v>
      </c>
      <c r="C542" s="1149" t="s">
        <v>229</v>
      </c>
      <c r="D542" s="1148"/>
      <c r="E542" s="282"/>
    </row>
    <row r="543" spans="1:5" ht="15" customHeight="1">
      <c r="A543" s="291" t="s">
        <v>221</v>
      </c>
      <c r="B543" s="322" t="s">
        <v>229</v>
      </c>
      <c r="C543" s="1149" t="s">
        <v>753</v>
      </c>
      <c r="D543" s="1148"/>
      <c r="E543" s="282"/>
    </row>
    <row r="544" spans="1:5" ht="15" customHeight="1">
      <c r="A544" s="290" t="s">
        <v>213</v>
      </c>
      <c r="B544" s="322" t="s">
        <v>229</v>
      </c>
      <c r="C544" s="1149" t="s">
        <v>229</v>
      </c>
      <c r="D544" s="1148"/>
      <c r="E544" s="282"/>
    </row>
    <row r="545" spans="1:5" ht="15" customHeight="1">
      <c r="A545" s="1150" t="s">
        <v>222</v>
      </c>
      <c r="B545" s="1151"/>
      <c r="C545" s="1151"/>
      <c r="D545" s="1152"/>
      <c r="E545" s="282"/>
    </row>
    <row r="546" spans="1:5" ht="15" customHeight="1">
      <c r="A546" s="289" t="s">
        <v>49</v>
      </c>
      <c r="B546" s="292" t="s">
        <v>54</v>
      </c>
      <c r="C546" s="1153" t="s">
        <v>55</v>
      </c>
      <c r="D546" s="1154"/>
      <c r="E546" s="282"/>
    </row>
    <row r="547" spans="1:5" ht="15" customHeight="1">
      <c r="A547" s="290" t="s">
        <v>223</v>
      </c>
      <c r="B547" s="280" t="s">
        <v>229</v>
      </c>
      <c r="C547" s="1149" t="s">
        <v>229</v>
      </c>
      <c r="D547" s="1148"/>
      <c r="E547" s="282"/>
    </row>
    <row r="548" spans="1:5" ht="15" customHeight="1">
      <c r="A548" s="290" t="s">
        <v>44</v>
      </c>
      <c r="B548" s="280" t="s">
        <v>229</v>
      </c>
      <c r="C548" s="1149" t="s">
        <v>229</v>
      </c>
      <c r="D548" s="1148"/>
      <c r="E548" s="282"/>
    </row>
    <row r="549" spans="1:5" ht="15" customHeight="1">
      <c r="A549" s="290" t="s">
        <v>224</v>
      </c>
      <c r="B549" s="280" t="s">
        <v>754</v>
      </c>
      <c r="C549" s="1149" t="s">
        <v>755</v>
      </c>
      <c r="D549" s="1148"/>
      <c r="E549" s="282"/>
    </row>
    <row r="550" spans="1:5" ht="15" customHeight="1">
      <c r="A550" s="290" t="s">
        <v>225</v>
      </c>
      <c r="B550" s="280" t="s">
        <v>756</v>
      </c>
      <c r="C550" s="1149" t="s">
        <v>757</v>
      </c>
      <c r="D550" s="1148"/>
      <c r="E550" s="282"/>
    </row>
    <row r="551" spans="1:5" ht="15" customHeight="1">
      <c r="A551" s="290" t="s">
        <v>120</v>
      </c>
      <c r="B551" s="280" t="s">
        <v>758</v>
      </c>
      <c r="C551" s="1149" t="s">
        <v>759</v>
      </c>
      <c r="D551" s="1148"/>
      <c r="E551" s="282"/>
    </row>
    <row r="552" spans="1:5" ht="15" customHeight="1">
      <c r="A552" s="290" t="s">
        <v>226</v>
      </c>
      <c r="B552" s="280" t="s">
        <v>229</v>
      </c>
      <c r="C552" s="1149" t="s">
        <v>229</v>
      </c>
      <c r="D552" s="1148"/>
      <c r="E552" s="282"/>
    </row>
    <row r="553" spans="1:5" ht="15" customHeight="1">
      <c r="A553" s="290" t="s">
        <v>213</v>
      </c>
      <c r="B553" s="280" t="s">
        <v>760</v>
      </c>
      <c r="C553" s="1149" t="s">
        <v>229</v>
      </c>
      <c r="D553" s="1148"/>
      <c r="E553" s="282"/>
    </row>
    <row r="554" spans="1:5" ht="15" customHeight="1">
      <c r="E554" s="282"/>
    </row>
    <row r="555" spans="1:5" ht="15" customHeight="1">
      <c r="E555" s="282"/>
    </row>
    <row r="556" spans="1:5" ht="15" customHeight="1">
      <c r="E556" s="282"/>
    </row>
    <row r="557" spans="1:5" ht="15" customHeight="1">
      <c r="A557" s="283" t="s">
        <v>47</v>
      </c>
      <c r="B557" s="1217" t="s">
        <v>761</v>
      </c>
      <c r="C557" s="1218"/>
      <c r="D557" s="1218"/>
      <c r="E557" s="282">
        <v>16</v>
      </c>
    </row>
    <row r="558" spans="1:5" ht="15" customHeight="1">
      <c r="A558" s="285"/>
      <c r="B558" s="285"/>
      <c r="C558" s="285"/>
      <c r="D558" s="285"/>
      <c r="E558" s="282"/>
    </row>
    <row r="559" spans="1:5" ht="15" customHeight="1">
      <c r="A559" s="287" t="s">
        <v>355</v>
      </c>
      <c r="B559" s="1156">
        <v>44734</v>
      </c>
      <c r="C559" s="1157"/>
      <c r="D559" s="1157"/>
      <c r="E559" s="282"/>
    </row>
    <row r="560" spans="1:5" ht="15" customHeight="1">
      <c r="A560" s="287"/>
      <c r="B560" s="285"/>
      <c r="C560" s="285"/>
      <c r="D560" s="285"/>
      <c r="E560" s="282"/>
    </row>
    <row r="561" spans="1:5" ht="15" customHeight="1">
      <c r="A561" s="287" t="s">
        <v>48</v>
      </c>
      <c r="B561" s="1163" t="s">
        <v>229</v>
      </c>
      <c r="C561" s="1157"/>
      <c r="D561" s="1157"/>
      <c r="E561" s="282"/>
    </row>
    <row r="562" spans="1:5" ht="15" customHeight="1">
      <c r="A562" s="285"/>
      <c r="B562" s="285"/>
      <c r="C562" s="285"/>
      <c r="D562" s="285"/>
      <c r="E562" s="282"/>
    </row>
    <row r="563" spans="1:5" ht="15" customHeight="1">
      <c r="A563" s="1153" t="s">
        <v>212</v>
      </c>
      <c r="B563" s="1160"/>
      <c r="C563" s="1160"/>
      <c r="D563" s="1154"/>
      <c r="E563" s="282"/>
    </row>
    <row r="564" spans="1:5" ht="15" customHeight="1">
      <c r="A564" s="289" t="s">
        <v>49</v>
      </c>
      <c r="B564" s="289" t="s">
        <v>50</v>
      </c>
      <c r="C564" s="1150" t="s">
        <v>51</v>
      </c>
      <c r="D564" s="1152"/>
      <c r="E564" s="282"/>
    </row>
    <row r="565" spans="1:5" ht="15" customHeight="1">
      <c r="A565" s="290" t="s">
        <v>52</v>
      </c>
      <c r="B565" s="278" t="s">
        <v>762</v>
      </c>
      <c r="C565" s="1149" t="s">
        <v>763</v>
      </c>
      <c r="D565" s="1148"/>
      <c r="E565" s="282"/>
    </row>
    <row r="566" spans="1:5" ht="15" customHeight="1">
      <c r="A566" s="290" t="s">
        <v>43</v>
      </c>
      <c r="B566" s="278" t="s">
        <v>764</v>
      </c>
      <c r="C566" s="1149" t="s">
        <v>765</v>
      </c>
      <c r="D566" s="1148"/>
      <c r="E566" s="282"/>
    </row>
    <row r="567" spans="1:5" ht="15" customHeight="1">
      <c r="A567" s="290" t="s">
        <v>10</v>
      </c>
      <c r="B567" s="278" t="s">
        <v>766</v>
      </c>
      <c r="C567" s="1149" t="s">
        <v>767</v>
      </c>
      <c r="D567" s="1148"/>
      <c r="E567" s="282"/>
    </row>
    <row r="568" spans="1:5" ht="15" customHeight="1">
      <c r="A568" s="290" t="s">
        <v>99</v>
      </c>
      <c r="B568" s="278" t="s">
        <v>768</v>
      </c>
      <c r="C568" s="1149" t="s">
        <v>229</v>
      </c>
      <c r="D568" s="1148"/>
      <c r="E568" s="282"/>
    </row>
    <row r="569" spans="1:5" ht="15" customHeight="1">
      <c r="A569" s="290" t="s">
        <v>53</v>
      </c>
      <c r="B569" s="278" t="s">
        <v>769</v>
      </c>
      <c r="C569" s="1149" t="s">
        <v>770</v>
      </c>
      <c r="D569" s="1148"/>
      <c r="E569" s="282"/>
    </row>
    <row r="570" spans="1:5" ht="15" customHeight="1">
      <c r="A570" s="290" t="s">
        <v>101</v>
      </c>
      <c r="B570" s="279" t="s">
        <v>229</v>
      </c>
      <c r="C570" s="1149" t="s">
        <v>771</v>
      </c>
      <c r="D570" s="1148"/>
      <c r="E570" s="282"/>
    </row>
    <row r="571" spans="1:5" ht="15" customHeight="1">
      <c r="A571" s="290" t="s">
        <v>213</v>
      </c>
      <c r="B571" s="278" t="s">
        <v>772</v>
      </c>
      <c r="C571" s="1149" t="s">
        <v>773</v>
      </c>
      <c r="D571" s="1148"/>
      <c r="E571" s="282"/>
    </row>
    <row r="572" spans="1:5" ht="15" customHeight="1">
      <c r="A572" s="1155" t="s">
        <v>214</v>
      </c>
      <c r="B572" s="1151"/>
      <c r="C572" s="1151"/>
      <c r="D572" s="1152"/>
      <c r="E572" s="282"/>
    </row>
    <row r="573" spans="1:5" ht="15" customHeight="1">
      <c r="A573" s="289" t="s">
        <v>49</v>
      </c>
      <c r="B573" s="288" t="s">
        <v>50</v>
      </c>
      <c r="C573" s="1153" t="s">
        <v>51</v>
      </c>
      <c r="D573" s="1154"/>
      <c r="E573" s="282"/>
    </row>
    <row r="574" spans="1:5" ht="15" customHeight="1">
      <c r="A574" s="290" t="s">
        <v>215</v>
      </c>
      <c r="B574" s="280" t="s">
        <v>774</v>
      </c>
      <c r="C574" s="1149" t="s">
        <v>229</v>
      </c>
      <c r="D574" s="1148"/>
      <c r="E574" s="282"/>
    </row>
    <row r="575" spans="1:5" ht="15" customHeight="1">
      <c r="A575" s="290" t="s">
        <v>216</v>
      </c>
      <c r="B575" s="280" t="s">
        <v>775</v>
      </c>
      <c r="C575" s="1149" t="s">
        <v>229</v>
      </c>
      <c r="D575" s="1148"/>
      <c r="E575" s="282"/>
    </row>
    <row r="576" spans="1:5" ht="15" customHeight="1">
      <c r="A576" s="290" t="s">
        <v>217</v>
      </c>
      <c r="B576" s="280" t="s">
        <v>776</v>
      </c>
      <c r="C576" s="1149" t="s">
        <v>229</v>
      </c>
      <c r="D576" s="1148"/>
      <c r="E576" s="282"/>
    </row>
    <row r="577" spans="1:5" ht="15" customHeight="1">
      <c r="A577" s="290" t="s">
        <v>218</v>
      </c>
      <c r="B577" s="280" t="s">
        <v>229</v>
      </c>
      <c r="C577" s="1149" t="s">
        <v>229</v>
      </c>
      <c r="D577" s="1148"/>
      <c r="E577" s="282"/>
    </row>
    <row r="578" spans="1:5" ht="15" customHeight="1">
      <c r="A578" s="290" t="s">
        <v>219</v>
      </c>
      <c r="B578" s="280" t="s">
        <v>229</v>
      </c>
      <c r="C578" s="1149" t="s">
        <v>229</v>
      </c>
      <c r="D578" s="1148"/>
      <c r="E578" s="282"/>
    </row>
    <row r="579" spans="1:5" ht="15" customHeight="1">
      <c r="A579" s="290" t="s">
        <v>220</v>
      </c>
      <c r="B579" s="281" t="s">
        <v>229</v>
      </c>
      <c r="C579" s="1149" t="s">
        <v>777</v>
      </c>
      <c r="D579" s="1148"/>
      <c r="E579" s="282"/>
    </row>
    <row r="580" spans="1:5" ht="15" customHeight="1">
      <c r="A580" s="291" t="s">
        <v>221</v>
      </c>
      <c r="B580" s="281" t="s">
        <v>778</v>
      </c>
      <c r="C580" s="1149" t="s">
        <v>229</v>
      </c>
      <c r="D580" s="1148"/>
      <c r="E580" s="282"/>
    </row>
    <row r="581" spans="1:5" ht="15" customHeight="1">
      <c r="A581" s="290" t="s">
        <v>213</v>
      </c>
      <c r="B581" s="281" t="s">
        <v>229</v>
      </c>
      <c r="C581" s="1149" t="s">
        <v>229</v>
      </c>
      <c r="D581" s="1148"/>
      <c r="E581" s="282"/>
    </row>
    <row r="582" spans="1:5" ht="15" customHeight="1">
      <c r="A582" s="1150" t="s">
        <v>222</v>
      </c>
      <c r="B582" s="1151"/>
      <c r="C582" s="1151"/>
      <c r="D582" s="1152"/>
      <c r="E582" s="282"/>
    </row>
    <row r="583" spans="1:5" ht="15" customHeight="1">
      <c r="A583" s="289" t="s">
        <v>49</v>
      </c>
      <c r="B583" s="292" t="s">
        <v>54</v>
      </c>
      <c r="C583" s="1153" t="s">
        <v>55</v>
      </c>
      <c r="D583" s="1154"/>
      <c r="E583" s="282"/>
    </row>
    <row r="584" spans="1:5" ht="15" customHeight="1">
      <c r="A584" s="290" t="s">
        <v>223</v>
      </c>
      <c r="B584" s="280" t="s">
        <v>779</v>
      </c>
      <c r="C584" s="1149" t="s">
        <v>780</v>
      </c>
      <c r="D584" s="1148"/>
      <c r="E584" s="282"/>
    </row>
    <row r="585" spans="1:5" ht="15" customHeight="1">
      <c r="A585" s="290" t="s">
        <v>44</v>
      </c>
      <c r="B585" s="280" t="s">
        <v>781</v>
      </c>
      <c r="C585" s="1149" t="s">
        <v>782</v>
      </c>
      <c r="D585" s="1148"/>
      <c r="E585" s="282"/>
    </row>
    <row r="586" spans="1:5" ht="15" customHeight="1">
      <c r="A586" s="290" t="s">
        <v>224</v>
      </c>
      <c r="B586" s="280" t="s">
        <v>783</v>
      </c>
      <c r="C586" s="1149" t="s">
        <v>784</v>
      </c>
      <c r="D586" s="1148"/>
      <c r="E586" s="282"/>
    </row>
    <row r="587" spans="1:5" ht="15" customHeight="1">
      <c r="A587" s="290" t="s">
        <v>225</v>
      </c>
      <c r="B587" s="280" t="s">
        <v>229</v>
      </c>
      <c r="C587" s="1149" t="s">
        <v>229</v>
      </c>
      <c r="D587" s="1148"/>
      <c r="E587" s="282"/>
    </row>
    <row r="588" spans="1:5" ht="15" customHeight="1">
      <c r="A588" s="290" t="s">
        <v>120</v>
      </c>
      <c r="B588" s="280" t="s">
        <v>229</v>
      </c>
      <c r="C588" s="1149" t="s">
        <v>229</v>
      </c>
      <c r="D588" s="1148"/>
      <c r="E588" s="282"/>
    </row>
    <row r="589" spans="1:5" ht="15" customHeight="1">
      <c r="A589" s="290" t="s">
        <v>226</v>
      </c>
      <c r="B589" s="280" t="s">
        <v>229</v>
      </c>
      <c r="C589" s="1149" t="s">
        <v>785</v>
      </c>
      <c r="D589" s="1148"/>
      <c r="E589" s="282"/>
    </row>
    <row r="590" spans="1:5" ht="15" customHeight="1">
      <c r="A590" s="290" t="s">
        <v>213</v>
      </c>
      <c r="B590" s="280" t="s">
        <v>786</v>
      </c>
      <c r="C590" s="1149" t="s">
        <v>229</v>
      </c>
      <c r="D590" s="1148"/>
      <c r="E590" s="282"/>
    </row>
    <row r="591" spans="1:5" ht="15" customHeight="1">
      <c r="E591" s="282"/>
    </row>
    <row r="592" spans="1:5" ht="15" customHeight="1">
      <c r="E592" s="282"/>
    </row>
    <row r="593" spans="1:5" ht="15" customHeight="1">
      <c r="A593" s="283" t="s">
        <v>47</v>
      </c>
      <c r="B593" s="1217" t="s">
        <v>787</v>
      </c>
      <c r="C593" s="1218"/>
      <c r="D593" s="1218"/>
      <c r="E593" s="282">
        <v>17</v>
      </c>
    </row>
    <row r="594" spans="1:5" ht="15" customHeight="1">
      <c r="A594" s="285"/>
      <c r="B594" s="285"/>
      <c r="C594" s="285"/>
      <c r="D594" s="285"/>
      <c r="E594" s="282"/>
    </row>
    <row r="595" spans="1:5" ht="15" customHeight="1">
      <c r="A595" s="287" t="s">
        <v>355</v>
      </c>
      <c r="B595" s="1156">
        <v>45202</v>
      </c>
      <c r="C595" s="1157"/>
      <c r="D595" s="1157"/>
      <c r="E595" s="282"/>
    </row>
    <row r="596" spans="1:5" ht="15" customHeight="1">
      <c r="A596" s="287"/>
      <c r="B596" s="285"/>
      <c r="C596" s="285"/>
      <c r="D596" s="285"/>
      <c r="E596" s="282"/>
    </row>
    <row r="597" spans="1:5" ht="15" customHeight="1">
      <c r="A597" s="287" t="s">
        <v>48</v>
      </c>
      <c r="B597" s="1163" t="s">
        <v>229</v>
      </c>
      <c r="C597" s="1157"/>
      <c r="D597" s="1157"/>
      <c r="E597" s="282"/>
    </row>
    <row r="598" spans="1:5" ht="15" customHeight="1">
      <c r="A598" s="285"/>
      <c r="B598" s="285"/>
      <c r="C598" s="285"/>
      <c r="D598" s="285"/>
      <c r="E598" s="282"/>
    </row>
    <row r="599" spans="1:5" ht="15" customHeight="1">
      <c r="A599" s="1153" t="s">
        <v>212</v>
      </c>
      <c r="B599" s="1160"/>
      <c r="C599" s="1160"/>
      <c r="D599" s="1154"/>
      <c r="E599" s="282"/>
    </row>
    <row r="600" spans="1:5" ht="15" customHeight="1">
      <c r="A600" s="289" t="s">
        <v>49</v>
      </c>
      <c r="B600" s="289" t="s">
        <v>50</v>
      </c>
      <c r="C600" s="1150" t="s">
        <v>51</v>
      </c>
      <c r="D600" s="1152"/>
      <c r="E600" s="282"/>
    </row>
    <row r="601" spans="1:5" ht="109.05" customHeight="1">
      <c r="A601" s="290" t="s">
        <v>52</v>
      </c>
      <c r="B601" s="303" t="s">
        <v>788</v>
      </c>
      <c r="C601" s="1149" t="s">
        <v>789</v>
      </c>
      <c r="D601" s="1148"/>
      <c r="E601" s="282"/>
    </row>
    <row r="602" spans="1:5" ht="109.05" customHeight="1">
      <c r="A602" s="290" t="s">
        <v>43</v>
      </c>
      <c r="B602" s="303" t="s">
        <v>790</v>
      </c>
      <c r="C602" s="1149" t="s">
        <v>3953</v>
      </c>
      <c r="D602" s="1148"/>
      <c r="E602" s="282"/>
    </row>
    <row r="603" spans="1:5" ht="109.05" customHeight="1">
      <c r="A603" s="290" t="s">
        <v>10</v>
      </c>
      <c r="B603" s="303" t="s">
        <v>791</v>
      </c>
      <c r="C603" s="1149" t="s">
        <v>792</v>
      </c>
      <c r="D603" s="1148"/>
      <c r="E603" s="282"/>
    </row>
    <row r="604" spans="1:5" ht="109.05" customHeight="1">
      <c r="A604" s="290" t="s">
        <v>99</v>
      </c>
      <c r="B604" s="303" t="s">
        <v>793</v>
      </c>
      <c r="C604" s="1149" t="s">
        <v>3954</v>
      </c>
      <c r="D604" s="1148"/>
      <c r="E604" s="282"/>
    </row>
    <row r="605" spans="1:5" ht="109.05" customHeight="1">
      <c r="A605" s="290" t="s">
        <v>53</v>
      </c>
      <c r="B605" s="303" t="s">
        <v>794</v>
      </c>
      <c r="C605" s="1213" t="s">
        <v>795</v>
      </c>
      <c r="D605" s="1148"/>
      <c r="E605" s="282"/>
    </row>
    <row r="606" spans="1:5" ht="109.05" customHeight="1">
      <c r="A606" s="290" t="s">
        <v>101</v>
      </c>
      <c r="B606" s="303" t="s">
        <v>229</v>
      </c>
      <c r="C606" s="1213" t="s">
        <v>796</v>
      </c>
      <c r="D606" s="1148"/>
      <c r="E606" s="282"/>
    </row>
    <row r="607" spans="1:5" ht="109.05" customHeight="1">
      <c r="A607" s="290" t="s">
        <v>213</v>
      </c>
      <c r="B607" s="303" t="s">
        <v>797</v>
      </c>
      <c r="C607" s="1213" t="s">
        <v>472</v>
      </c>
      <c r="D607" s="1148"/>
      <c r="E607" s="282"/>
    </row>
    <row r="608" spans="1:5" ht="15" customHeight="1">
      <c r="A608" s="1155" t="s">
        <v>214</v>
      </c>
      <c r="B608" s="1151"/>
      <c r="C608" s="1151"/>
      <c r="D608" s="1152"/>
      <c r="E608" s="282"/>
    </row>
    <row r="609" spans="1:5" ht="15" customHeight="1">
      <c r="A609" s="289" t="s">
        <v>49</v>
      </c>
      <c r="B609" s="288" t="s">
        <v>50</v>
      </c>
      <c r="C609" s="1153" t="s">
        <v>51</v>
      </c>
      <c r="D609" s="1154"/>
      <c r="E609" s="282"/>
    </row>
    <row r="610" spans="1:5" ht="15" customHeight="1">
      <c r="A610" s="290" t="s">
        <v>215</v>
      </c>
      <c r="B610" s="303" t="s">
        <v>798</v>
      </c>
      <c r="C610" s="1149" t="s">
        <v>799</v>
      </c>
      <c r="D610" s="1148"/>
      <c r="E610" s="282"/>
    </row>
    <row r="611" spans="1:5" ht="15" customHeight="1">
      <c r="A611" s="290" t="s">
        <v>216</v>
      </c>
      <c r="B611" s="319" t="s">
        <v>229</v>
      </c>
      <c r="C611" s="1213" t="s">
        <v>229</v>
      </c>
      <c r="D611" s="1148"/>
      <c r="E611" s="282"/>
    </row>
    <row r="612" spans="1:5" ht="15" customHeight="1">
      <c r="A612" s="290" t="s">
        <v>217</v>
      </c>
      <c r="B612" s="302" t="s">
        <v>229</v>
      </c>
      <c r="C612" s="1149" t="s">
        <v>800</v>
      </c>
      <c r="D612" s="1148"/>
      <c r="E612" s="282"/>
    </row>
    <row r="613" spans="1:5" ht="15" customHeight="1">
      <c r="A613" s="290" t="s">
        <v>218</v>
      </c>
      <c r="B613" s="303" t="s">
        <v>229</v>
      </c>
      <c r="C613" s="1149" t="s">
        <v>229</v>
      </c>
      <c r="D613" s="1148"/>
      <c r="E613" s="282"/>
    </row>
    <row r="614" spans="1:5" ht="15" customHeight="1">
      <c r="A614" s="290" t="s">
        <v>219</v>
      </c>
      <c r="B614" s="303" t="s">
        <v>801</v>
      </c>
      <c r="C614" s="1149" t="s">
        <v>229</v>
      </c>
      <c r="D614" s="1148"/>
      <c r="E614" s="282"/>
    </row>
    <row r="615" spans="1:5" ht="15" customHeight="1">
      <c r="A615" s="290" t="s">
        <v>220</v>
      </c>
      <c r="B615" s="303" t="s">
        <v>802</v>
      </c>
      <c r="C615" s="1149" t="s">
        <v>229</v>
      </c>
      <c r="D615" s="1148"/>
      <c r="E615" s="282"/>
    </row>
    <row r="616" spans="1:5" ht="15" customHeight="1">
      <c r="A616" s="291" t="s">
        <v>221</v>
      </c>
      <c r="B616" s="303" t="s">
        <v>229</v>
      </c>
      <c r="C616" s="1149" t="s">
        <v>803</v>
      </c>
      <c r="D616" s="1148"/>
      <c r="E616" s="282"/>
    </row>
    <row r="617" spans="1:5" ht="15" customHeight="1">
      <c r="A617" s="290" t="s">
        <v>213</v>
      </c>
      <c r="B617" s="303" t="s">
        <v>229</v>
      </c>
      <c r="C617" s="1149" t="s">
        <v>229</v>
      </c>
      <c r="D617" s="1148"/>
      <c r="E617" s="282"/>
    </row>
    <row r="618" spans="1:5" ht="15" customHeight="1">
      <c r="A618" s="1150" t="s">
        <v>222</v>
      </c>
      <c r="B618" s="1151"/>
      <c r="C618" s="1151"/>
      <c r="D618" s="1152"/>
      <c r="E618" s="282"/>
    </row>
    <row r="619" spans="1:5" ht="15" customHeight="1">
      <c r="A619" s="289" t="s">
        <v>49</v>
      </c>
      <c r="B619" s="292" t="s">
        <v>54</v>
      </c>
      <c r="C619" s="1153" t="s">
        <v>55</v>
      </c>
      <c r="D619" s="1154"/>
      <c r="E619" s="282"/>
    </row>
    <row r="620" spans="1:5" ht="70.95" customHeight="1">
      <c r="A620" s="290" t="s">
        <v>223</v>
      </c>
      <c r="B620" s="280" t="s">
        <v>804</v>
      </c>
      <c r="C620" s="1149" t="s">
        <v>229</v>
      </c>
      <c r="D620" s="1148"/>
      <c r="E620" s="282"/>
    </row>
    <row r="621" spans="1:5" ht="70.95" customHeight="1">
      <c r="A621" s="290" t="s">
        <v>44</v>
      </c>
      <c r="B621" s="280" t="s">
        <v>229</v>
      </c>
      <c r="C621" s="1149" t="s">
        <v>229</v>
      </c>
      <c r="D621" s="1148"/>
      <c r="E621" s="282"/>
    </row>
    <row r="622" spans="1:5" ht="70.95" customHeight="1">
      <c r="A622" s="290" t="s">
        <v>224</v>
      </c>
      <c r="B622" s="280" t="s">
        <v>805</v>
      </c>
      <c r="C622" s="1149" t="s">
        <v>3955</v>
      </c>
      <c r="D622" s="1148"/>
      <c r="E622" s="282"/>
    </row>
    <row r="623" spans="1:5" ht="70.95" customHeight="1">
      <c r="A623" s="290" t="s">
        <v>225</v>
      </c>
      <c r="B623" s="280" t="s">
        <v>806</v>
      </c>
      <c r="C623" s="1149" t="s">
        <v>807</v>
      </c>
      <c r="D623" s="1148"/>
      <c r="E623" s="282"/>
    </row>
    <row r="624" spans="1:5" ht="70.95" customHeight="1">
      <c r="A624" s="290" t="s">
        <v>120</v>
      </c>
      <c r="B624" s="280" t="s">
        <v>808</v>
      </c>
      <c r="C624" s="1149" t="s">
        <v>3956</v>
      </c>
      <c r="D624" s="1148"/>
      <c r="E624" s="282"/>
    </row>
    <row r="625" spans="1:5" ht="70.95" customHeight="1">
      <c r="A625" s="290" t="s">
        <v>226</v>
      </c>
      <c r="B625" s="280" t="s">
        <v>229</v>
      </c>
      <c r="C625" s="1149" t="s">
        <v>229</v>
      </c>
      <c r="D625" s="1148"/>
      <c r="E625" s="282"/>
    </row>
    <row r="626" spans="1:5" ht="70.95" customHeight="1">
      <c r="A626" s="290" t="s">
        <v>213</v>
      </c>
      <c r="B626" s="280" t="s">
        <v>229</v>
      </c>
      <c r="C626" s="1149" t="s">
        <v>229</v>
      </c>
      <c r="D626" s="1148"/>
      <c r="E626" s="282"/>
    </row>
    <row r="627" spans="1:5" ht="15" customHeight="1">
      <c r="E627" s="282"/>
    </row>
    <row r="628" spans="1:5" ht="15" customHeight="1">
      <c r="E628" s="282"/>
    </row>
    <row r="629" spans="1:5" ht="15" customHeight="1">
      <c r="A629" s="283" t="s">
        <v>47</v>
      </c>
      <c r="B629" s="1214" t="s">
        <v>809</v>
      </c>
      <c r="C629" s="1215"/>
      <c r="D629" s="1215"/>
      <c r="E629" s="282">
        <v>18</v>
      </c>
    </row>
    <row r="630" spans="1:5" ht="15" customHeight="1">
      <c r="A630" s="285"/>
      <c r="B630" s="285"/>
      <c r="C630" s="285"/>
      <c r="D630" s="285"/>
      <c r="E630" s="282"/>
    </row>
    <row r="631" spans="1:5" ht="33" customHeight="1">
      <c r="A631" s="287" t="s">
        <v>355</v>
      </c>
      <c r="B631" s="1216">
        <v>44995</v>
      </c>
      <c r="C631" s="1157"/>
      <c r="D631" s="1157"/>
      <c r="E631" s="282"/>
    </row>
    <row r="632" spans="1:5" ht="15" customHeight="1">
      <c r="A632" s="287"/>
      <c r="B632" s="285"/>
      <c r="C632" s="285"/>
      <c r="D632" s="285"/>
      <c r="E632" s="282"/>
    </row>
    <row r="633" spans="1:5" ht="15" customHeight="1">
      <c r="A633" s="287" t="s">
        <v>48</v>
      </c>
      <c r="B633" s="1163"/>
      <c r="C633" s="1157"/>
      <c r="D633" s="1157"/>
      <c r="E633" s="282"/>
    </row>
    <row r="634" spans="1:5" ht="15" customHeight="1">
      <c r="A634" s="285"/>
      <c r="B634" s="285"/>
      <c r="C634" s="285"/>
      <c r="D634" s="285"/>
      <c r="E634" s="282"/>
    </row>
    <row r="635" spans="1:5" ht="15" customHeight="1">
      <c r="A635" s="1153" t="s">
        <v>212</v>
      </c>
      <c r="B635" s="1160"/>
      <c r="C635" s="1160"/>
      <c r="D635" s="1154"/>
      <c r="E635" s="282"/>
    </row>
    <row r="636" spans="1:5" ht="15" customHeight="1">
      <c r="A636" s="289" t="s">
        <v>49</v>
      </c>
      <c r="B636" s="289" t="s">
        <v>50</v>
      </c>
      <c r="C636" s="1150" t="s">
        <v>51</v>
      </c>
      <c r="D636" s="1152"/>
      <c r="E636" s="282"/>
    </row>
    <row r="637" spans="1:5" ht="54" customHeight="1">
      <c r="A637" s="290" t="s">
        <v>52</v>
      </c>
      <c r="B637" s="303" t="s">
        <v>1909</v>
      </c>
      <c r="C637" s="1213" t="s">
        <v>810</v>
      </c>
      <c r="D637" s="1148"/>
      <c r="E637" s="282"/>
    </row>
    <row r="638" spans="1:5" ht="54" customHeight="1">
      <c r="A638" s="290" t="s">
        <v>43</v>
      </c>
      <c r="B638" s="303" t="s">
        <v>1912</v>
      </c>
      <c r="C638" s="1213" t="s">
        <v>1910</v>
      </c>
      <c r="D638" s="1148"/>
      <c r="E638" s="282"/>
    </row>
    <row r="639" spans="1:5" ht="54" customHeight="1">
      <c r="A639" s="290" t="s">
        <v>10</v>
      </c>
      <c r="B639" s="303" t="s">
        <v>694</v>
      </c>
      <c r="C639" s="1213" t="s">
        <v>1904</v>
      </c>
      <c r="D639" s="1148"/>
      <c r="E639" s="282"/>
    </row>
    <row r="640" spans="1:5" ht="54" customHeight="1">
      <c r="A640" s="290" t="s">
        <v>99</v>
      </c>
      <c r="B640" s="303" t="s">
        <v>1905</v>
      </c>
      <c r="C640" s="1213" t="s">
        <v>1906</v>
      </c>
      <c r="D640" s="1148"/>
      <c r="E640" s="282"/>
    </row>
    <row r="641" spans="1:5" ht="54" customHeight="1">
      <c r="A641" s="290" t="s">
        <v>53</v>
      </c>
      <c r="B641" s="303" t="s">
        <v>1907</v>
      </c>
      <c r="C641" s="1213" t="s">
        <v>229</v>
      </c>
      <c r="D641" s="1148"/>
      <c r="E641" s="282"/>
    </row>
    <row r="642" spans="1:5" ht="54" customHeight="1">
      <c r="A642" s="290" t="s">
        <v>101</v>
      </c>
      <c r="B642" s="303" t="s">
        <v>694</v>
      </c>
      <c r="C642" s="1213" t="s">
        <v>1906</v>
      </c>
      <c r="D642" s="1148"/>
      <c r="E642" s="282"/>
    </row>
    <row r="643" spans="1:5" ht="54" customHeight="1">
      <c r="A643" s="290" t="s">
        <v>213</v>
      </c>
      <c r="B643" s="303" t="s">
        <v>1911</v>
      </c>
      <c r="C643" s="1213" t="s">
        <v>1908</v>
      </c>
      <c r="D643" s="1148"/>
      <c r="E643" s="282"/>
    </row>
    <row r="644" spans="1:5" ht="15" customHeight="1">
      <c r="A644" s="1155" t="s">
        <v>214</v>
      </c>
      <c r="B644" s="1151"/>
      <c r="C644" s="1151"/>
      <c r="D644" s="1152"/>
      <c r="E644" s="282"/>
    </row>
    <row r="645" spans="1:5" ht="15" customHeight="1">
      <c r="A645" s="289" t="s">
        <v>49</v>
      </c>
      <c r="B645" s="288" t="s">
        <v>50</v>
      </c>
      <c r="C645" s="1153" t="s">
        <v>51</v>
      </c>
      <c r="D645" s="1154"/>
      <c r="E645" s="282"/>
    </row>
    <row r="646" spans="1:5" ht="51" customHeight="1">
      <c r="A646" s="290" t="s">
        <v>215</v>
      </c>
      <c r="B646" s="303" t="s">
        <v>1905</v>
      </c>
      <c r="C646" s="1149" t="s">
        <v>694</v>
      </c>
      <c r="D646" s="1148"/>
      <c r="E646" s="282"/>
    </row>
    <row r="647" spans="1:5" ht="51" customHeight="1">
      <c r="A647" s="290" t="s">
        <v>216</v>
      </c>
      <c r="B647" s="280" t="s">
        <v>1907</v>
      </c>
      <c r="C647" s="1149" t="s">
        <v>694</v>
      </c>
      <c r="D647" s="1148"/>
      <c r="E647" s="282"/>
    </row>
    <row r="648" spans="1:5" ht="51" customHeight="1">
      <c r="A648" s="290" t="s">
        <v>217</v>
      </c>
      <c r="B648" s="280" t="s">
        <v>1913</v>
      </c>
      <c r="C648" s="1149" t="s">
        <v>694</v>
      </c>
      <c r="D648" s="1148"/>
      <c r="E648" s="282"/>
    </row>
    <row r="649" spans="1:5" ht="51" customHeight="1">
      <c r="A649" s="290" t="s">
        <v>218</v>
      </c>
      <c r="B649" s="280" t="s">
        <v>1914</v>
      </c>
      <c r="C649" s="1149" t="s">
        <v>694</v>
      </c>
      <c r="D649" s="1148"/>
      <c r="E649" s="282"/>
    </row>
    <row r="650" spans="1:5" ht="51" customHeight="1">
      <c r="A650" s="290" t="s">
        <v>219</v>
      </c>
      <c r="B650" s="280" t="s">
        <v>1915</v>
      </c>
      <c r="C650" s="1149" t="s">
        <v>694</v>
      </c>
      <c r="D650" s="1148"/>
      <c r="E650" s="282"/>
    </row>
    <row r="651" spans="1:5" ht="30" customHeight="1">
      <c r="A651" s="290" t="s">
        <v>220</v>
      </c>
      <c r="B651" s="281" t="s">
        <v>443</v>
      </c>
      <c r="C651" s="1149" t="s">
        <v>694</v>
      </c>
      <c r="D651" s="1148"/>
      <c r="E651" s="282"/>
    </row>
    <row r="652" spans="1:5" ht="33" customHeight="1">
      <c r="A652" s="291" t="s">
        <v>221</v>
      </c>
      <c r="B652" s="280" t="s">
        <v>811</v>
      </c>
      <c r="C652" s="1149" t="s">
        <v>812</v>
      </c>
      <c r="D652" s="1148"/>
      <c r="E652" s="282"/>
    </row>
    <row r="653" spans="1:5" ht="15" customHeight="1">
      <c r="A653" s="290" t="s">
        <v>213</v>
      </c>
      <c r="B653" s="281" t="s">
        <v>443</v>
      </c>
      <c r="C653" s="1149" t="s">
        <v>694</v>
      </c>
      <c r="D653" s="1148"/>
      <c r="E653" s="282"/>
    </row>
    <row r="654" spans="1:5" ht="15" customHeight="1">
      <c r="A654" s="1150" t="s">
        <v>222</v>
      </c>
      <c r="B654" s="1151"/>
      <c r="C654" s="1151"/>
      <c r="D654" s="1152"/>
      <c r="E654" s="282"/>
    </row>
    <row r="655" spans="1:5" ht="15" customHeight="1">
      <c r="A655" s="289" t="s">
        <v>49</v>
      </c>
      <c r="B655" s="292" t="s">
        <v>54</v>
      </c>
      <c r="C655" s="1153" t="s">
        <v>55</v>
      </c>
      <c r="D655" s="1154"/>
      <c r="E655" s="282"/>
    </row>
    <row r="656" spans="1:5" ht="51" customHeight="1">
      <c r="A656" s="290" t="s">
        <v>223</v>
      </c>
      <c r="B656" s="281" t="s">
        <v>694</v>
      </c>
      <c r="C656" s="1149" t="s">
        <v>1920</v>
      </c>
      <c r="D656" s="1148"/>
      <c r="E656" s="282"/>
    </row>
    <row r="657" spans="1:5" ht="24" customHeight="1">
      <c r="A657" s="290" t="s">
        <v>44</v>
      </c>
      <c r="B657" s="281" t="s">
        <v>694</v>
      </c>
      <c r="C657" s="1149" t="s">
        <v>694</v>
      </c>
      <c r="D657" s="1148"/>
      <c r="E657" s="282"/>
    </row>
    <row r="658" spans="1:5" ht="51" customHeight="1">
      <c r="A658" s="290" t="s">
        <v>224</v>
      </c>
      <c r="B658" s="280" t="s">
        <v>813</v>
      </c>
      <c r="C658" s="1149" t="s">
        <v>1916</v>
      </c>
      <c r="D658" s="1148"/>
      <c r="E658" s="282"/>
    </row>
    <row r="659" spans="1:5" ht="51" customHeight="1">
      <c r="A659" s="290" t="s">
        <v>225</v>
      </c>
      <c r="B659" s="280" t="s">
        <v>443</v>
      </c>
      <c r="C659" s="1149" t="s">
        <v>1917</v>
      </c>
      <c r="D659" s="1148"/>
      <c r="E659" s="282"/>
    </row>
    <row r="660" spans="1:5" ht="51" customHeight="1">
      <c r="A660" s="290" t="s">
        <v>120</v>
      </c>
      <c r="B660" s="280" t="s">
        <v>814</v>
      </c>
      <c r="C660" s="1149" t="s">
        <v>1918</v>
      </c>
      <c r="D660" s="1148"/>
      <c r="E660" s="282"/>
    </row>
    <row r="661" spans="1:5" ht="51" customHeight="1">
      <c r="A661" s="290" t="s">
        <v>226</v>
      </c>
      <c r="B661" s="281" t="s">
        <v>443</v>
      </c>
      <c r="C661" s="1149" t="s">
        <v>1919</v>
      </c>
      <c r="D661" s="1148"/>
      <c r="E661" s="282"/>
    </row>
    <row r="662" spans="1:5" ht="51" customHeight="1">
      <c r="A662" s="290" t="s">
        <v>213</v>
      </c>
      <c r="B662" s="280" t="s">
        <v>694</v>
      </c>
      <c r="C662" s="1149" t="s">
        <v>694</v>
      </c>
      <c r="D662" s="1148"/>
      <c r="E662" s="282"/>
    </row>
    <row r="663" spans="1:5" ht="15" customHeight="1">
      <c r="E663" s="282"/>
    </row>
    <row r="664" spans="1:5" ht="15" customHeight="1">
      <c r="A664" s="283" t="s">
        <v>47</v>
      </c>
      <c r="B664" s="1214" t="s">
        <v>815</v>
      </c>
      <c r="C664" s="1215"/>
      <c r="D664" s="1215"/>
      <c r="E664" s="282">
        <v>19</v>
      </c>
    </row>
    <row r="665" spans="1:5" ht="15" customHeight="1">
      <c r="A665" s="285"/>
      <c r="B665" s="285"/>
      <c r="C665" s="285"/>
      <c r="D665" s="285"/>
      <c r="E665" s="282"/>
    </row>
    <row r="666" spans="1:5" ht="28.05" customHeight="1">
      <c r="A666" s="287" t="s">
        <v>355</v>
      </c>
      <c r="B666" s="1156">
        <v>44635</v>
      </c>
      <c r="C666" s="1157"/>
      <c r="D666" s="1157"/>
      <c r="E666" s="282"/>
    </row>
    <row r="667" spans="1:5" ht="15" customHeight="1">
      <c r="A667" s="287"/>
      <c r="B667" s="285"/>
      <c r="C667" s="285"/>
      <c r="D667" s="285"/>
      <c r="E667" s="282"/>
    </row>
    <row r="668" spans="1:5" ht="15" customHeight="1">
      <c r="A668" s="287" t="s">
        <v>48</v>
      </c>
      <c r="B668" s="1163"/>
      <c r="C668" s="1157"/>
      <c r="D668" s="1157"/>
      <c r="E668" s="282"/>
    </row>
    <row r="669" spans="1:5" ht="15" customHeight="1">
      <c r="A669" s="285"/>
      <c r="B669" s="285"/>
      <c r="C669" s="285"/>
      <c r="D669" s="285"/>
      <c r="E669" s="282"/>
    </row>
    <row r="670" spans="1:5" ht="15" customHeight="1">
      <c r="A670" s="1153" t="s">
        <v>212</v>
      </c>
      <c r="B670" s="1160"/>
      <c r="C670" s="1160"/>
      <c r="D670" s="1154"/>
      <c r="E670" s="282"/>
    </row>
    <row r="671" spans="1:5" ht="15" customHeight="1">
      <c r="A671" s="289" t="s">
        <v>49</v>
      </c>
      <c r="B671" s="289" t="s">
        <v>50</v>
      </c>
      <c r="C671" s="1150" t="s">
        <v>51</v>
      </c>
      <c r="D671" s="1152"/>
      <c r="E671" s="282"/>
    </row>
    <row r="672" spans="1:5" ht="43.95" customHeight="1">
      <c r="A672" s="290" t="s">
        <v>52</v>
      </c>
      <c r="B672" s="303" t="s">
        <v>816</v>
      </c>
      <c r="C672" s="1210" t="s">
        <v>817</v>
      </c>
      <c r="D672" s="1148"/>
      <c r="E672" s="282"/>
    </row>
    <row r="673" spans="1:5" ht="132" customHeight="1">
      <c r="A673" s="290" t="s">
        <v>43</v>
      </c>
      <c r="B673" s="303" t="s">
        <v>818</v>
      </c>
      <c r="C673" s="1207" t="s">
        <v>819</v>
      </c>
      <c r="D673" s="1148"/>
      <c r="E673" s="282"/>
    </row>
    <row r="674" spans="1:5" ht="43.95" customHeight="1">
      <c r="A674" s="290" t="s">
        <v>10</v>
      </c>
      <c r="B674" s="303" t="s">
        <v>820</v>
      </c>
      <c r="C674" s="1207" t="s">
        <v>821</v>
      </c>
      <c r="D674" s="1148"/>
      <c r="E674" s="282"/>
    </row>
    <row r="675" spans="1:5" ht="43.95" customHeight="1">
      <c r="A675" s="290" t="s">
        <v>99</v>
      </c>
      <c r="B675" s="303" t="s">
        <v>822</v>
      </c>
      <c r="C675" s="1210" t="s">
        <v>229</v>
      </c>
      <c r="D675" s="1148"/>
      <c r="E675" s="282"/>
    </row>
    <row r="676" spans="1:5" ht="43.95" customHeight="1">
      <c r="A676" s="290" t="s">
        <v>53</v>
      </c>
      <c r="B676" s="303" t="s">
        <v>823</v>
      </c>
      <c r="C676" s="1210" t="s">
        <v>824</v>
      </c>
      <c r="D676" s="1148"/>
      <c r="E676" s="282"/>
    </row>
    <row r="677" spans="1:5" ht="43.95" customHeight="1">
      <c r="A677" s="290" t="s">
        <v>101</v>
      </c>
      <c r="B677" s="303" t="s">
        <v>825</v>
      </c>
      <c r="C677" s="1210" t="s">
        <v>826</v>
      </c>
      <c r="D677" s="1148"/>
      <c r="E677" s="282"/>
    </row>
    <row r="678" spans="1:5" ht="43.95" customHeight="1">
      <c r="A678" s="290" t="s">
        <v>213</v>
      </c>
      <c r="B678" s="303" t="s">
        <v>827</v>
      </c>
      <c r="C678" s="1210"/>
      <c r="D678" s="1148"/>
      <c r="E678" s="282"/>
    </row>
    <row r="679" spans="1:5" ht="15" customHeight="1">
      <c r="A679" s="1155" t="s">
        <v>214</v>
      </c>
      <c r="B679" s="1151"/>
      <c r="C679" s="1151"/>
      <c r="D679" s="1152"/>
      <c r="E679" s="282"/>
    </row>
    <row r="680" spans="1:5" ht="15" customHeight="1">
      <c r="A680" s="289" t="s">
        <v>49</v>
      </c>
      <c r="B680" s="288" t="s">
        <v>50</v>
      </c>
      <c r="C680" s="1153" t="s">
        <v>51</v>
      </c>
      <c r="D680" s="1154"/>
      <c r="E680" s="282"/>
    </row>
    <row r="681" spans="1:5" ht="15" customHeight="1">
      <c r="A681" s="290" t="s">
        <v>215</v>
      </c>
      <c r="B681" s="303" t="s">
        <v>443</v>
      </c>
      <c r="C681" s="1211" t="s">
        <v>229</v>
      </c>
      <c r="D681" s="1212"/>
      <c r="E681" s="282"/>
    </row>
    <row r="682" spans="1:5" ht="15" customHeight="1">
      <c r="A682" s="290" t="s">
        <v>216</v>
      </c>
      <c r="B682" s="319" t="s">
        <v>443</v>
      </c>
      <c r="C682" s="1213" t="s">
        <v>828</v>
      </c>
      <c r="D682" s="1148"/>
      <c r="E682" s="282"/>
    </row>
    <row r="683" spans="1:5" ht="15" customHeight="1">
      <c r="A683" s="290" t="s">
        <v>217</v>
      </c>
      <c r="B683" s="302" t="s">
        <v>443</v>
      </c>
      <c r="C683" s="1184" t="s">
        <v>229</v>
      </c>
      <c r="D683" s="1185"/>
      <c r="E683" s="282"/>
    </row>
    <row r="684" spans="1:5" ht="15" customHeight="1">
      <c r="A684" s="290" t="s">
        <v>218</v>
      </c>
      <c r="B684" s="303" t="s">
        <v>443</v>
      </c>
      <c r="C684" s="1149" t="s">
        <v>229</v>
      </c>
      <c r="D684" s="1148"/>
      <c r="E684" s="282"/>
    </row>
    <row r="685" spans="1:5" ht="15" customHeight="1">
      <c r="A685" s="290" t="s">
        <v>219</v>
      </c>
      <c r="B685" s="303" t="s">
        <v>443</v>
      </c>
      <c r="C685" s="1149" t="s">
        <v>829</v>
      </c>
      <c r="D685" s="1148"/>
      <c r="E685" s="282"/>
    </row>
    <row r="686" spans="1:5" ht="15" customHeight="1">
      <c r="A686" s="290" t="s">
        <v>220</v>
      </c>
      <c r="B686" s="303" t="s">
        <v>443</v>
      </c>
      <c r="C686" s="1149" t="s">
        <v>229</v>
      </c>
      <c r="D686" s="1148"/>
      <c r="E686" s="282"/>
    </row>
    <row r="687" spans="1:5" ht="15" customHeight="1">
      <c r="A687" s="291" t="s">
        <v>221</v>
      </c>
      <c r="B687" s="303" t="s">
        <v>443</v>
      </c>
      <c r="C687" s="1149" t="s">
        <v>830</v>
      </c>
      <c r="D687" s="1148"/>
      <c r="E687" s="282"/>
    </row>
    <row r="688" spans="1:5" ht="15" customHeight="1">
      <c r="A688" s="290" t="s">
        <v>213</v>
      </c>
      <c r="B688" s="303" t="s">
        <v>443</v>
      </c>
      <c r="C688" s="1149" t="s">
        <v>229</v>
      </c>
      <c r="D688" s="1148"/>
      <c r="E688" s="282"/>
    </row>
    <row r="689" spans="1:5" ht="15" customHeight="1">
      <c r="A689" s="1150" t="s">
        <v>222</v>
      </c>
      <c r="B689" s="1151"/>
      <c r="C689" s="1151"/>
      <c r="D689" s="1152"/>
      <c r="E689" s="282"/>
    </row>
    <row r="690" spans="1:5" ht="15" customHeight="1">
      <c r="A690" s="289" t="s">
        <v>49</v>
      </c>
      <c r="B690" s="292" t="s">
        <v>54</v>
      </c>
      <c r="C690" s="1153" t="s">
        <v>55</v>
      </c>
      <c r="D690" s="1154"/>
      <c r="E690" s="282"/>
    </row>
    <row r="691" spans="1:5" ht="15" customHeight="1">
      <c r="A691" s="290" t="s">
        <v>223</v>
      </c>
      <c r="B691" s="324" t="s">
        <v>443</v>
      </c>
      <c r="C691" s="1210" t="s">
        <v>831</v>
      </c>
      <c r="D691" s="1148"/>
      <c r="E691" s="282"/>
    </row>
    <row r="692" spans="1:5" ht="15" customHeight="1">
      <c r="A692" s="290" t="s">
        <v>44</v>
      </c>
      <c r="B692" s="324" t="s">
        <v>443</v>
      </c>
      <c r="C692" s="1208" t="s">
        <v>229</v>
      </c>
      <c r="D692" s="1148"/>
      <c r="E692" s="282"/>
    </row>
    <row r="693" spans="1:5" ht="15" customHeight="1">
      <c r="A693" s="290" t="s">
        <v>224</v>
      </c>
      <c r="B693" s="324" t="s">
        <v>443</v>
      </c>
      <c r="C693" s="1207" t="s">
        <v>832</v>
      </c>
      <c r="D693" s="1148"/>
      <c r="E693" s="282"/>
    </row>
    <row r="694" spans="1:5" ht="15" customHeight="1">
      <c r="A694" s="290" t="s">
        <v>225</v>
      </c>
      <c r="B694" s="324" t="s">
        <v>443</v>
      </c>
      <c r="C694" s="1208" t="s">
        <v>229</v>
      </c>
      <c r="D694" s="1148"/>
      <c r="E694" s="282"/>
    </row>
    <row r="695" spans="1:5" ht="15" customHeight="1">
      <c r="A695" s="290" t="s">
        <v>120</v>
      </c>
      <c r="B695" s="325" t="s">
        <v>833</v>
      </c>
      <c r="C695" s="1207" t="s">
        <v>229</v>
      </c>
      <c r="D695" s="1148"/>
      <c r="E695" s="282"/>
    </row>
    <row r="696" spans="1:5" ht="15" customHeight="1">
      <c r="A696" s="290" t="s">
        <v>226</v>
      </c>
      <c r="B696" s="324" t="s">
        <v>443</v>
      </c>
      <c r="C696" s="1208" t="s">
        <v>834</v>
      </c>
      <c r="D696" s="1148"/>
      <c r="E696" s="282"/>
    </row>
    <row r="697" spans="1:5" ht="15" customHeight="1">
      <c r="A697" s="290" t="s">
        <v>213</v>
      </c>
      <c r="B697" s="324" t="s">
        <v>443</v>
      </c>
      <c r="C697" s="1208" t="s">
        <v>229</v>
      </c>
      <c r="D697" s="1148"/>
      <c r="E697" s="282"/>
    </row>
    <row r="698" spans="1:5" ht="15" customHeight="1">
      <c r="E698" s="282"/>
    </row>
    <row r="699" spans="1:5" ht="15" customHeight="1">
      <c r="E699" s="282"/>
    </row>
    <row r="700" spans="1:5" ht="15" customHeight="1">
      <c r="A700" s="1209" t="s">
        <v>835</v>
      </c>
      <c r="B700" s="1209"/>
      <c r="C700" s="1209"/>
      <c r="D700" s="1209"/>
      <c r="E700" s="282"/>
    </row>
    <row r="701" spans="1:5" ht="15" customHeight="1">
      <c r="E701" s="282"/>
    </row>
    <row r="702" spans="1:5" ht="15" customHeight="1">
      <c r="A702" s="326" t="s">
        <v>47</v>
      </c>
      <c r="B702" s="1203" t="s">
        <v>229</v>
      </c>
      <c r="C702" s="1181"/>
      <c r="D702" s="1181"/>
      <c r="E702" s="282"/>
    </row>
    <row r="703" spans="1:5" ht="15" customHeight="1">
      <c r="A703" s="326"/>
      <c r="B703" s="326"/>
      <c r="C703" s="326"/>
      <c r="D703" s="326"/>
      <c r="E703" s="282"/>
    </row>
    <row r="704" spans="1:5" ht="15" customHeight="1">
      <c r="A704" s="327" t="s">
        <v>355</v>
      </c>
      <c r="B704" s="1201">
        <v>44399</v>
      </c>
      <c r="C704" s="1202"/>
      <c r="D704" s="1202"/>
      <c r="E704" s="282"/>
    </row>
    <row r="705" spans="1:5" ht="15" customHeight="1">
      <c r="A705" s="327"/>
      <c r="B705" s="326"/>
      <c r="C705" s="326"/>
      <c r="D705" s="326"/>
      <c r="E705" s="282"/>
    </row>
    <row r="706" spans="1:5" ht="15" customHeight="1">
      <c r="A706" s="328" t="s">
        <v>48</v>
      </c>
      <c r="B706" s="1203" t="s">
        <v>836</v>
      </c>
      <c r="C706" s="1204"/>
      <c r="D706" s="1204"/>
      <c r="E706" s="282">
        <v>1</v>
      </c>
    </row>
    <row r="707" spans="1:5" ht="15" customHeight="1">
      <c r="A707" s="326"/>
      <c r="B707" s="326"/>
      <c r="C707" s="326"/>
      <c r="D707" s="326"/>
      <c r="E707" s="282"/>
    </row>
    <row r="708" spans="1:5" ht="15" customHeight="1">
      <c r="A708" s="329"/>
      <c r="B708" s="329"/>
      <c r="C708" s="329"/>
      <c r="D708" s="329"/>
      <c r="E708" s="282"/>
    </row>
    <row r="709" spans="1:5" ht="15" customHeight="1">
      <c r="A709" s="1205" t="s">
        <v>212</v>
      </c>
      <c r="B709" s="1195"/>
      <c r="C709" s="1195"/>
      <c r="D709" s="1187"/>
      <c r="E709" s="282"/>
    </row>
    <row r="710" spans="1:5" ht="15" customHeight="1">
      <c r="A710" s="330" t="s">
        <v>49</v>
      </c>
      <c r="B710" s="330" t="s">
        <v>50</v>
      </c>
      <c r="C710" s="1206" t="s">
        <v>51</v>
      </c>
      <c r="D710" s="1192"/>
      <c r="E710" s="282"/>
    </row>
    <row r="711" spans="1:5" ht="15" customHeight="1">
      <c r="A711" s="290" t="s">
        <v>52</v>
      </c>
      <c r="B711" s="331" t="s">
        <v>837</v>
      </c>
      <c r="C711" s="1197" t="s">
        <v>838</v>
      </c>
      <c r="D711" s="1187"/>
      <c r="E711" s="282"/>
    </row>
    <row r="712" spans="1:5" ht="15" customHeight="1">
      <c r="A712" s="290" t="s">
        <v>43</v>
      </c>
      <c r="B712" s="331" t="s">
        <v>839</v>
      </c>
      <c r="C712" s="1197" t="s">
        <v>840</v>
      </c>
      <c r="D712" s="1187"/>
      <c r="E712" s="282"/>
    </row>
    <row r="713" spans="1:5" ht="15" customHeight="1">
      <c r="A713" s="290" t="s">
        <v>10</v>
      </c>
      <c r="B713" s="331" t="s">
        <v>841</v>
      </c>
      <c r="C713" s="1197" t="s">
        <v>842</v>
      </c>
      <c r="D713" s="1187"/>
      <c r="E713" s="282"/>
    </row>
    <row r="714" spans="1:5" ht="15" customHeight="1">
      <c r="A714" s="290" t="s">
        <v>99</v>
      </c>
      <c r="B714" s="331" t="s">
        <v>843</v>
      </c>
      <c r="C714" s="1197" t="s">
        <v>844</v>
      </c>
      <c r="D714" s="1187"/>
      <c r="E714" s="282"/>
    </row>
    <row r="715" spans="1:5" ht="15" customHeight="1">
      <c r="A715" s="290" t="s">
        <v>53</v>
      </c>
      <c r="B715" s="331" t="s">
        <v>845</v>
      </c>
      <c r="C715" s="1197" t="s">
        <v>846</v>
      </c>
      <c r="D715" s="1187"/>
      <c r="E715" s="282"/>
    </row>
    <row r="716" spans="1:5" ht="15" customHeight="1">
      <c r="A716" s="290" t="s">
        <v>101</v>
      </c>
      <c r="B716" s="332" t="s">
        <v>847</v>
      </c>
      <c r="C716" s="1197" t="s">
        <v>848</v>
      </c>
      <c r="D716" s="1187"/>
      <c r="E716" s="282"/>
    </row>
    <row r="717" spans="1:5" ht="15" customHeight="1">
      <c r="A717" s="290" t="s">
        <v>213</v>
      </c>
      <c r="B717" s="333" t="s">
        <v>849</v>
      </c>
      <c r="C717" s="1197" t="s">
        <v>850</v>
      </c>
      <c r="D717" s="1187"/>
      <c r="E717" s="282"/>
    </row>
    <row r="718" spans="1:5" ht="15" customHeight="1">
      <c r="A718" s="1200" t="s">
        <v>214</v>
      </c>
      <c r="B718" s="1191"/>
      <c r="C718" s="1191"/>
      <c r="D718" s="1192"/>
      <c r="E718" s="282"/>
    </row>
    <row r="719" spans="1:5" ht="15" customHeight="1">
      <c r="A719" s="289" t="s">
        <v>49</v>
      </c>
      <c r="B719" s="334" t="s">
        <v>50</v>
      </c>
      <c r="C719" s="1199" t="s">
        <v>51</v>
      </c>
      <c r="D719" s="1187"/>
      <c r="E719" s="282"/>
    </row>
    <row r="720" spans="1:5" ht="15" customHeight="1">
      <c r="A720" s="290" t="s">
        <v>215</v>
      </c>
      <c r="B720" s="331" t="s">
        <v>851</v>
      </c>
      <c r="C720" s="1197" t="s">
        <v>229</v>
      </c>
      <c r="D720" s="1187"/>
      <c r="E720" s="282"/>
    </row>
    <row r="721" spans="1:5" ht="15" customHeight="1">
      <c r="A721" s="290" t="s">
        <v>216</v>
      </c>
      <c r="B721" s="331" t="s">
        <v>852</v>
      </c>
      <c r="C721" s="1197" t="s">
        <v>853</v>
      </c>
      <c r="D721" s="1187"/>
      <c r="E721" s="282"/>
    </row>
    <row r="722" spans="1:5" ht="15" customHeight="1">
      <c r="A722" s="290" t="s">
        <v>217</v>
      </c>
      <c r="B722" s="331" t="s">
        <v>854</v>
      </c>
      <c r="C722" s="1197" t="s">
        <v>855</v>
      </c>
      <c r="D722" s="1187"/>
      <c r="E722" s="282"/>
    </row>
    <row r="723" spans="1:5" ht="15" customHeight="1">
      <c r="A723" s="290" t="s">
        <v>218</v>
      </c>
      <c r="B723" s="331" t="s">
        <v>229</v>
      </c>
      <c r="C723" s="1197" t="s">
        <v>229</v>
      </c>
      <c r="D723" s="1187"/>
      <c r="E723" s="282"/>
    </row>
    <row r="724" spans="1:5" ht="15" customHeight="1">
      <c r="A724" s="290" t="s">
        <v>219</v>
      </c>
      <c r="B724" s="331" t="s">
        <v>856</v>
      </c>
      <c r="C724" s="1197" t="s">
        <v>857</v>
      </c>
      <c r="D724" s="1187"/>
      <c r="E724" s="282"/>
    </row>
    <row r="725" spans="1:5" ht="15" customHeight="1">
      <c r="A725" s="290" t="s">
        <v>220</v>
      </c>
      <c r="B725" s="335" t="s">
        <v>858</v>
      </c>
      <c r="C725" s="1197" t="s">
        <v>229</v>
      </c>
      <c r="D725" s="1187"/>
      <c r="E725" s="282"/>
    </row>
    <row r="726" spans="1:5" ht="15" customHeight="1">
      <c r="A726" s="291" t="s">
        <v>221</v>
      </c>
      <c r="B726" s="335" t="s">
        <v>859</v>
      </c>
      <c r="C726" s="1197" t="s">
        <v>860</v>
      </c>
      <c r="D726" s="1187"/>
      <c r="E726" s="282"/>
    </row>
    <row r="727" spans="1:5" ht="15" customHeight="1">
      <c r="A727" s="290" t="s">
        <v>213</v>
      </c>
      <c r="B727" s="335" t="s">
        <v>861</v>
      </c>
      <c r="C727" s="1197" t="s">
        <v>229</v>
      </c>
      <c r="D727" s="1187"/>
      <c r="E727" s="282"/>
    </row>
    <row r="728" spans="1:5" ht="15" customHeight="1">
      <c r="A728" s="1198" t="s">
        <v>222</v>
      </c>
      <c r="B728" s="1191"/>
      <c r="C728" s="1191"/>
      <c r="D728" s="1192"/>
      <c r="E728" s="282"/>
    </row>
    <row r="729" spans="1:5" ht="15" customHeight="1">
      <c r="A729" s="289" t="s">
        <v>49</v>
      </c>
      <c r="B729" s="334" t="s">
        <v>54</v>
      </c>
      <c r="C729" s="1199" t="s">
        <v>55</v>
      </c>
      <c r="D729" s="1187"/>
      <c r="E729" s="282"/>
    </row>
    <row r="730" spans="1:5" ht="15" customHeight="1">
      <c r="A730" s="291" t="s">
        <v>223</v>
      </c>
      <c r="B730" s="331" t="s">
        <v>862</v>
      </c>
      <c r="C730" s="1197" t="s">
        <v>863</v>
      </c>
      <c r="D730" s="1187"/>
      <c r="E730" s="282"/>
    </row>
    <row r="731" spans="1:5" ht="15" customHeight="1">
      <c r="A731" s="291" t="s">
        <v>44</v>
      </c>
      <c r="B731" s="331" t="s">
        <v>864</v>
      </c>
      <c r="C731" s="1197" t="s">
        <v>865</v>
      </c>
      <c r="D731" s="1187"/>
      <c r="E731" s="282"/>
    </row>
    <row r="732" spans="1:5" ht="15" customHeight="1">
      <c r="A732" s="291" t="s">
        <v>224</v>
      </c>
      <c r="B732" s="331" t="s">
        <v>866</v>
      </c>
      <c r="C732" s="1197" t="s">
        <v>867</v>
      </c>
      <c r="D732" s="1187"/>
      <c r="E732" s="282"/>
    </row>
    <row r="733" spans="1:5" ht="15" customHeight="1">
      <c r="A733" s="291" t="s">
        <v>225</v>
      </c>
      <c r="B733" s="336" t="s">
        <v>868</v>
      </c>
      <c r="C733" s="1197" t="s">
        <v>869</v>
      </c>
      <c r="D733" s="1187"/>
      <c r="E733" s="282"/>
    </row>
    <row r="734" spans="1:5" ht="15" customHeight="1">
      <c r="A734" s="291" t="s">
        <v>120</v>
      </c>
      <c r="B734" s="331" t="s">
        <v>870</v>
      </c>
      <c r="C734" s="1197" t="s">
        <v>871</v>
      </c>
      <c r="D734" s="1187"/>
      <c r="E734" s="282"/>
    </row>
    <row r="735" spans="1:5" ht="15" customHeight="1">
      <c r="A735" s="291" t="s">
        <v>226</v>
      </c>
      <c r="B735" s="331" t="s">
        <v>872</v>
      </c>
      <c r="C735" s="1197" t="s">
        <v>873</v>
      </c>
      <c r="D735" s="1187"/>
      <c r="E735" s="282"/>
    </row>
    <row r="736" spans="1:5" ht="15" customHeight="1">
      <c r="A736" s="291" t="s">
        <v>213</v>
      </c>
      <c r="B736" s="331" t="s">
        <v>874</v>
      </c>
      <c r="C736" s="1197" t="s">
        <v>875</v>
      </c>
      <c r="D736" s="1187"/>
      <c r="E736" s="282"/>
    </row>
    <row r="737" spans="1:5" ht="15" customHeight="1">
      <c r="E737" s="282"/>
    </row>
    <row r="738" spans="1:5" ht="15" customHeight="1">
      <c r="E738" s="282"/>
    </row>
    <row r="739" spans="1:5" ht="15" customHeight="1">
      <c r="E739" s="282"/>
    </row>
    <row r="740" spans="1:5" ht="15" customHeight="1">
      <c r="A740" s="337" t="s">
        <v>47</v>
      </c>
      <c r="B740" s="1180" t="s">
        <v>229</v>
      </c>
      <c r="C740" s="1181"/>
      <c r="D740" s="1181"/>
      <c r="E740" s="282"/>
    </row>
    <row r="741" spans="1:5" ht="15" customHeight="1">
      <c r="A741" s="305"/>
      <c r="B741" s="305"/>
      <c r="C741" s="305"/>
      <c r="D741" s="305"/>
      <c r="E741" s="282"/>
    </row>
    <row r="742" spans="1:5" ht="30" customHeight="1">
      <c r="A742" s="306" t="s">
        <v>355</v>
      </c>
      <c r="B742" s="1177">
        <v>45175</v>
      </c>
      <c r="C742" s="1182"/>
      <c r="D742" s="1182"/>
      <c r="E742" s="282"/>
    </row>
    <row r="743" spans="1:5" ht="15" customHeight="1">
      <c r="A743" s="307"/>
      <c r="B743" s="305"/>
      <c r="C743" s="305"/>
      <c r="D743" s="305"/>
      <c r="E743" s="282"/>
    </row>
    <row r="744" spans="1:5" ht="15" customHeight="1">
      <c r="A744" s="338" t="s">
        <v>48</v>
      </c>
      <c r="B744" s="1169" t="s">
        <v>876</v>
      </c>
      <c r="C744" s="1183"/>
      <c r="D744" s="1183"/>
      <c r="E744" s="282">
        <v>2</v>
      </c>
    </row>
    <row r="745" spans="1:5" ht="15" customHeight="1">
      <c r="A745" s="305"/>
      <c r="B745" s="305"/>
      <c r="C745" s="305"/>
      <c r="D745" s="305"/>
      <c r="E745" s="282"/>
    </row>
    <row r="746" spans="1:5" ht="15" customHeight="1">
      <c r="A746" s="1171" t="s">
        <v>212</v>
      </c>
      <c r="B746" s="1195"/>
      <c r="C746" s="1195"/>
      <c r="D746" s="1187"/>
      <c r="E746" s="282"/>
    </row>
    <row r="747" spans="1:5" ht="15" customHeight="1">
      <c r="A747" s="309" t="s">
        <v>49</v>
      </c>
      <c r="B747" s="309" t="s">
        <v>50</v>
      </c>
      <c r="C747" s="1196" t="s">
        <v>51</v>
      </c>
      <c r="D747" s="1192"/>
      <c r="E747" s="282"/>
    </row>
    <row r="748" spans="1:5" ht="130.94999999999999" customHeight="1">
      <c r="A748" s="310" t="s">
        <v>52</v>
      </c>
      <c r="B748" s="296" t="s">
        <v>877</v>
      </c>
      <c r="C748" s="1186" t="s">
        <v>3862</v>
      </c>
      <c r="D748" s="1187"/>
      <c r="E748" s="282"/>
    </row>
    <row r="749" spans="1:5" ht="166.05" customHeight="1">
      <c r="A749" s="310" t="s">
        <v>43</v>
      </c>
      <c r="B749" s="295" t="s">
        <v>878</v>
      </c>
      <c r="C749" s="1194" t="s">
        <v>3863</v>
      </c>
      <c r="D749" s="1187"/>
      <c r="E749" s="282"/>
    </row>
    <row r="750" spans="1:5" ht="70.05" customHeight="1">
      <c r="A750" s="310" t="s">
        <v>10</v>
      </c>
      <c r="B750" s="1117" t="s">
        <v>3864</v>
      </c>
      <c r="C750" s="1189" t="s">
        <v>3865</v>
      </c>
      <c r="D750" s="1187"/>
      <c r="E750" s="282"/>
    </row>
    <row r="751" spans="1:5" ht="145.94999999999999" customHeight="1">
      <c r="A751" s="310" t="s">
        <v>99</v>
      </c>
      <c r="B751" s="1117" t="s">
        <v>3866</v>
      </c>
      <c r="C751" s="1194" t="s">
        <v>3867</v>
      </c>
      <c r="D751" s="1187"/>
      <c r="E751" s="282"/>
    </row>
    <row r="752" spans="1:5" ht="70.05" customHeight="1">
      <c r="A752" s="310" t="s">
        <v>53</v>
      </c>
      <c r="B752" s="1117" t="s">
        <v>229</v>
      </c>
      <c r="C752" s="1189" t="s">
        <v>879</v>
      </c>
      <c r="D752" s="1187"/>
      <c r="E752" s="282"/>
    </row>
    <row r="753" spans="1:5" ht="70.05" customHeight="1">
      <c r="A753" s="310" t="s">
        <v>101</v>
      </c>
      <c r="B753" s="295" t="s">
        <v>3868</v>
      </c>
      <c r="C753" s="1189" t="s">
        <v>3869</v>
      </c>
      <c r="D753" s="1187"/>
      <c r="E753" s="282"/>
    </row>
    <row r="754" spans="1:5" ht="70.05" customHeight="1">
      <c r="A754" s="310" t="s">
        <v>213</v>
      </c>
      <c r="B754" s="339" t="s">
        <v>880</v>
      </c>
      <c r="C754" s="1194" t="s">
        <v>881</v>
      </c>
      <c r="D754" s="1187"/>
      <c r="E754" s="282"/>
    </row>
    <row r="755" spans="1:5" ht="15" customHeight="1">
      <c r="A755" s="1168" t="s">
        <v>214</v>
      </c>
      <c r="B755" s="1191"/>
      <c r="C755" s="1191"/>
      <c r="D755" s="1192"/>
      <c r="E755" s="282"/>
    </row>
    <row r="756" spans="1:5" ht="15" customHeight="1">
      <c r="A756" s="309" t="s">
        <v>49</v>
      </c>
      <c r="B756" s="308" t="s">
        <v>50</v>
      </c>
      <c r="C756" s="1171" t="s">
        <v>51</v>
      </c>
      <c r="D756" s="1187"/>
      <c r="E756" s="282"/>
    </row>
    <row r="757" spans="1:5" ht="15" customHeight="1">
      <c r="A757" s="310" t="s">
        <v>215</v>
      </c>
      <c r="B757" s="340" t="s">
        <v>229</v>
      </c>
      <c r="C757" s="1190" t="s">
        <v>229</v>
      </c>
      <c r="D757" s="1187"/>
      <c r="E757" s="282"/>
    </row>
    <row r="758" spans="1:5" ht="15" customHeight="1">
      <c r="A758" s="310" t="s">
        <v>216</v>
      </c>
      <c r="B758" s="340" t="s">
        <v>229</v>
      </c>
      <c r="C758" s="1190" t="s">
        <v>229</v>
      </c>
      <c r="D758" s="1187"/>
      <c r="E758" s="282"/>
    </row>
    <row r="759" spans="1:5" ht="15" customHeight="1">
      <c r="A759" s="310" t="s">
        <v>217</v>
      </c>
      <c r="B759" s="340" t="s">
        <v>229</v>
      </c>
      <c r="C759" s="1190" t="s">
        <v>229</v>
      </c>
      <c r="D759" s="1187"/>
      <c r="E759" s="282"/>
    </row>
    <row r="760" spans="1:5" ht="15" customHeight="1">
      <c r="A760" s="310" t="s">
        <v>218</v>
      </c>
      <c r="B760" s="340" t="s">
        <v>229</v>
      </c>
      <c r="C760" s="1190" t="s">
        <v>229</v>
      </c>
      <c r="D760" s="1187"/>
      <c r="E760" s="282"/>
    </row>
    <row r="761" spans="1:5" ht="15" customHeight="1">
      <c r="A761" s="310" t="s">
        <v>219</v>
      </c>
      <c r="B761" s="340" t="s">
        <v>229</v>
      </c>
      <c r="C761" s="1190" t="s">
        <v>229</v>
      </c>
      <c r="D761" s="1187"/>
      <c r="E761" s="282"/>
    </row>
    <row r="762" spans="1:5" ht="15" customHeight="1">
      <c r="A762" s="310" t="s">
        <v>220</v>
      </c>
      <c r="B762" s="340" t="s">
        <v>229</v>
      </c>
      <c r="C762" s="1190" t="s">
        <v>229</v>
      </c>
      <c r="D762" s="1187"/>
      <c r="E762" s="282"/>
    </row>
    <row r="763" spans="1:5" ht="15" customHeight="1">
      <c r="A763" s="314" t="s">
        <v>221</v>
      </c>
      <c r="B763" s="340" t="s">
        <v>229</v>
      </c>
      <c r="C763" s="1190" t="s">
        <v>229</v>
      </c>
      <c r="D763" s="1187"/>
      <c r="E763" s="282"/>
    </row>
    <row r="764" spans="1:5" ht="15" customHeight="1">
      <c r="A764" s="310" t="s">
        <v>213</v>
      </c>
      <c r="B764" s="340" t="s">
        <v>229</v>
      </c>
      <c r="C764" s="1190" t="s">
        <v>229</v>
      </c>
      <c r="D764" s="1187"/>
      <c r="E764" s="282"/>
    </row>
    <row r="765" spans="1:5" ht="15" customHeight="1">
      <c r="A765" s="1164" t="s">
        <v>222</v>
      </c>
      <c r="B765" s="1191"/>
      <c r="C765" s="1191"/>
      <c r="D765" s="1192"/>
      <c r="E765" s="282"/>
    </row>
    <row r="766" spans="1:5" ht="15" customHeight="1">
      <c r="A766" s="309" t="s">
        <v>49</v>
      </c>
      <c r="B766" s="316" t="s">
        <v>54</v>
      </c>
      <c r="C766" s="1193" t="s">
        <v>55</v>
      </c>
      <c r="D766" s="1187"/>
      <c r="E766" s="282"/>
    </row>
    <row r="767" spans="1:5" ht="127.95" customHeight="1">
      <c r="A767" s="314" t="s">
        <v>223</v>
      </c>
      <c r="B767" s="313" t="s">
        <v>882</v>
      </c>
      <c r="C767" s="1186" t="s">
        <v>3870</v>
      </c>
      <c r="D767" s="1188"/>
      <c r="E767" s="282"/>
    </row>
    <row r="768" spans="1:5" ht="82.05" customHeight="1">
      <c r="A768" s="314" t="s">
        <v>44</v>
      </c>
      <c r="B768" s="313" t="s">
        <v>3871</v>
      </c>
      <c r="C768" s="1186" t="s">
        <v>3872</v>
      </c>
      <c r="D768" s="1188"/>
      <c r="E768" s="282"/>
    </row>
    <row r="769" spans="1:5" ht="127.95" customHeight="1">
      <c r="A769" s="314" t="s">
        <v>224</v>
      </c>
      <c r="B769" s="313" t="s">
        <v>883</v>
      </c>
      <c r="C769" s="1189" t="s">
        <v>884</v>
      </c>
      <c r="D769" s="1187"/>
      <c r="E769" s="282"/>
    </row>
    <row r="770" spans="1:5" ht="127.95" customHeight="1">
      <c r="A770" s="314" t="s">
        <v>225</v>
      </c>
      <c r="B770" s="298" t="s">
        <v>885</v>
      </c>
      <c r="C770" s="1186" t="s">
        <v>886</v>
      </c>
      <c r="D770" s="1187"/>
      <c r="E770" s="282"/>
    </row>
    <row r="771" spans="1:5" ht="127.95" customHeight="1">
      <c r="A771" s="314" t="s">
        <v>120</v>
      </c>
      <c r="B771" s="298" t="s">
        <v>694</v>
      </c>
      <c r="C771" s="1189" t="s">
        <v>887</v>
      </c>
      <c r="D771" s="1187"/>
      <c r="E771" s="282"/>
    </row>
    <row r="772" spans="1:5" ht="127.95" customHeight="1">
      <c r="A772" s="314" t="s">
        <v>226</v>
      </c>
      <c r="B772" s="313" t="s">
        <v>888</v>
      </c>
      <c r="C772" s="1186" t="s">
        <v>889</v>
      </c>
      <c r="D772" s="1187"/>
      <c r="E772" s="282"/>
    </row>
    <row r="773" spans="1:5" ht="127.95" customHeight="1">
      <c r="A773" s="314" t="s">
        <v>213</v>
      </c>
      <c r="B773" s="298" t="s">
        <v>694</v>
      </c>
      <c r="C773" s="1186" t="s">
        <v>229</v>
      </c>
      <c r="D773" s="1187"/>
      <c r="E773" s="282"/>
    </row>
    <row r="774" spans="1:5" ht="15" customHeight="1">
      <c r="E774" s="282"/>
    </row>
    <row r="775" spans="1:5" ht="15" customHeight="1">
      <c r="E775" s="282"/>
    </row>
    <row r="776" spans="1:5" ht="15" customHeight="1">
      <c r="E776" s="282"/>
    </row>
    <row r="777" spans="1:5" ht="15" customHeight="1">
      <c r="E777" s="282"/>
    </row>
    <row r="778" spans="1:5" ht="15" customHeight="1">
      <c r="E778" s="282"/>
    </row>
    <row r="779" spans="1:5" ht="15" customHeight="1">
      <c r="A779" s="337" t="s">
        <v>47</v>
      </c>
      <c r="B779" s="1180" t="s">
        <v>229</v>
      </c>
      <c r="C779" s="1181"/>
      <c r="D779" s="1181"/>
      <c r="E779" s="282"/>
    </row>
    <row r="780" spans="1:5" ht="15" customHeight="1">
      <c r="A780" s="305"/>
      <c r="B780" s="305"/>
      <c r="C780" s="305"/>
      <c r="D780" s="305"/>
      <c r="E780" s="282"/>
    </row>
    <row r="781" spans="1:5" ht="15" customHeight="1">
      <c r="A781" s="306" t="s">
        <v>355</v>
      </c>
      <c r="B781" s="1177">
        <v>44505</v>
      </c>
      <c r="C781" s="1182"/>
      <c r="D781" s="1182"/>
      <c r="E781" s="282"/>
    </row>
    <row r="782" spans="1:5" ht="15" customHeight="1">
      <c r="A782" s="307"/>
      <c r="B782" s="305"/>
      <c r="C782" s="305"/>
      <c r="D782" s="305"/>
      <c r="E782" s="282"/>
    </row>
    <row r="783" spans="1:5" ht="15" customHeight="1">
      <c r="A783" s="338" t="s">
        <v>48</v>
      </c>
      <c r="B783" s="1169" t="s">
        <v>890</v>
      </c>
      <c r="C783" s="1183"/>
      <c r="D783" s="1183"/>
      <c r="E783" s="282">
        <v>3</v>
      </c>
    </row>
    <row r="784" spans="1:5" ht="15" customHeight="1">
      <c r="A784" s="285"/>
      <c r="B784" s="285"/>
      <c r="C784" s="285"/>
      <c r="D784" s="285"/>
      <c r="E784" s="282"/>
    </row>
    <row r="785" spans="1:5" ht="15" customHeight="1">
      <c r="A785" s="1153" t="s">
        <v>212</v>
      </c>
      <c r="B785" s="1160"/>
      <c r="C785" s="1160"/>
      <c r="D785" s="1154"/>
      <c r="E785" s="282"/>
    </row>
    <row r="786" spans="1:5" ht="15" customHeight="1">
      <c r="A786" s="289" t="s">
        <v>49</v>
      </c>
      <c r="B786" s="289" t="s">
        <v>50</v>
      </c>
      <c r="C786" s="1150" t="s">
        <v>51</v>
      </c>
      <c r="D786" s="1152"/>
      <c r="E786" s="282"/>
    </row>
    <row r="787" spans="1:5" ht="15" customHeight="1">
      <c r="A787" s="290" t="s">
        <v>52</v>
      </c>
      <c r="B787" s="341" t="s">
        <v>891</v>
      </c>
      <c r="C787" s="1149" t="s">
        <v>892</v>
      </c>
      <c r="D787" s="1148"/>
      <c r="E787" s="282"/>
    </row>
    <row r="788" spans="1:5" ht="15" customHeight="1">
      <c r="A788" s="290" t="s">
        <v>43</v>
      </c>
      <c r="B788" s="342" t="s">
        <v>893</v>
      </c>
      <c r="C788" s="1184" t="s">
        <v>894</v>
      </c>
      <c r="D788" s="1185"/>
      <c r="E788" s="282"/>
    </row>
    <row r="789" spans="1:5" ht="15" customHeight="1">
      <c r="A789" s="290" t="s">
        <v>10</v>
      </c>
      <c r="B789" s="342" t="s">
        <v>895</v>
      </c>
      <c r="C789" s="1178" t="s">
        <v>896</v>
      </c>
      <c r="D789" s="1179"/>
      <c r="E789" s="282"/>
    </row>
    <row r="790" spans="1:5" ht="15" customHeight="1">
      <c r="A790" s="290" t="s">
        <v>99</v>
      </c>
      <c r="B790" s="342" t="s">
        <v>897</v>
      </c>
      <c r="C790" s="1178" t="s">
        <v>898</v>
      </c>
      <c r="D790" s="1179"/>
      <c r="E790" s="282"/>
    </row>
    <row r="791" spans="1:5" ht="15" customHeight="1">
      <c r="A791" s="290" t="s">
        <v>53</v>
      </c>
      <c r="B791" s="342" t="s">
        <v>899</v>
      </c>
      <c r="C791" s="1149" t="s">
        <v>900</v>
      </c>
      <c r="D791" s="1148"/>
      <c r="E791" s="282"/>
    </row>
    <row r="792" spans="1:5" ht="15" customHeight="1">
      <c r="A792" s="290" t="s">
        <v>101</v>
      </c>
      <c r="B792" s="342" t="s">
        <v>443</v>
      </c>
      <c r="C792" s="1178" t="s">
        <v>443</v>
      </c>
      <c r="D792" s="1179"/>
      <c r="E792" s="282"/>
    </row>
    <row r="793" spans="1:5" ht="15" customHeight="1">
      <c r="A793" s="290" t="s">
        <v>213</v>
      </c>
      <c r="B793" s="342" t="s">
        <v>901</v>
      </c>
      <c r="C793" s="1178" t="s">
        <v>902</v>
      </c>
      <c r="D793" s="1179"/>
      <c r="E793" s="282"/>
    </row>
    <row r="794" spans="1:5" ht="15" customHeight="1">
      <c r="A794" s="1155" t="s">
        <v>214</v>
      </c>
      <c r="B794" s="1151"/>
      <c r="C794" s="1151"/>
      <c r="D794" s="1152"/>
      <c r="E794" s="282"/>
    </row>
    <row r="795" spans="1:5" ht="15" customHeight="1">
      <c r="A795" s="289" t="s">
        <v>49</v>
      </c>
      <c r="B795" s="288" t="s">
        <v>50</v>
      </c>
      <c r="C795" s="1153" t="s">
        <v>51</v>
      </c>
      <c r="D795" s="1154"/>
      <c r="E795" s="282"/>
    </row>
    <row r="796" spans="1:5" ht="15" customHeight="1">
      <c r="A796" s="290" t="s">
        <v>215</v>
      </c>
      <c r="B796" s="342" t="s">
        <v>443</v>
      </c>
      <c r="C796" s="1178" t="s">
        <v>443</v>
      </c>
      <c r="D796" s="1179"/>
      <c r="E796" s="282"/>
    </row>
    <row r="797" spans="1:5" ht="15" customHeight="1">
      <c r="A797" s="290" t="s">
        <v>216</v>
      </c>
      <c r="B797" s="342" t="s">
        <v>443</v>
      </c>
      <c r="C797" s="1178" t="s">
        <v>443</v>
      </c>
      <c r="D797" s="1179"/>
      <c r="E797" s="282"/>
    </row>
    <row r="798" spans="1:5" ht="15" customHeight="1">
      <c r="A798" s="290" t="s">
        <v>217</v>
      </c>
      <c r="B798" s="342" t="s">
        <v>443</v>
      </c>
      <c r="C798" s="1178" t="s">
        <v>443</v>
      </c>
      <c r="D798" s="1179"/>
      <c r="E798" s="282"/>
    </row>
    <row r="799" spans="1:5" ht="15" customHeight="1">
      <c r="A799" s="290" t="s">
        <v>218</v>
      </c>
      <c r="B799" s="342" t="s">
        <v>443</v>
      </c>
      <c r="C799" s="1178" t="s">
        <v>443</v>
      </c>
      <c r="D799" s="1179"/>
      <c r="E799" s="282"/>
    </row>
    <row r="800" spans="1:5" ht="15" customHeight="1">
      <c r="A800" s="290" t="s">
        <v>219</v>
      </c>
      <c r="B800" s="342" t="s">
        <v>443</v>
      </c>
      <c r="C800" s="1178" t="s">
        <v>443</v>
      </c>
      <c r="D800" s="1179"/>
      <c r="E800" s="282"/>
    </row>
    <row r="801" spans="1:5" ht="15" customHeight="1">
      <c r="A801" s="290" t="s">
        <v>220</v>
      </c>
      <c r="B801" s="342" t="s">
        <v>443</v>
      </c>
      <c r="C801" s="1178" t="s">
        <v>443</v>
      </c>
      <c r="D801" s="1179"/>
      <c r="E801" s="282"/>
    </row>
    <row r="802" spans="1:5" ht="15" customHeight="1">
      <c r="A802" s="291" t="s">
        <v>221</v>
      </c>
      <c r="B802" s="342" t="s">
        <v>443</v>
      </c>
      <c r="C802" s="1178" t="s">
        <v>443</v>
      </c>
      <c r="D802" s="1179"/>
      <c r="E802" s="282"/>
    </row>
    <row r="803" spans="1:5" ht="15" customHeight="1">
      <c r="A803" s="290" t="s">
        <v>213</v>
      </c>
      <c r="B803" s="342" t="s">
        <v>443</v>
      </c>
      <c r="C803" s="1178" t="s">
        <v>443</v>
      </c>
      <c r="D803" s="1179"/>
      <c r="E803" s="282"/>
    </row>
    <row r="804" spans="1:5" ht="15" customHeight="1">
      <c r="A804" s="1150" t="s">
        <v>222</v>
      </c>
      <c r="B804" s="1151"/>
      <c r="C804" s="1151"/>
      <c r="D804" s="1152"/>
      <c r="E804" s="282"/>
    </row>
    <row r="805" spans="1:5" ht="15" customHeight="1">
      <c r="A805" s="289" t="s">
        <v>49</v>
      </c>
      <c r="B805" s="292" t="s">
        <v>54</v>
      </c>
      <c r="C805" s="1153" t="s">
        <v>55</v>
      </c>
      <c r="D805" s="1154"/>
      <c r="E805" s="282"/>
    </row>
    <row r="806" spans="1:5" ht="15" customHeight="1">
      <c r="A806" s="291" t="s">
        <v>223</v>
      </c>
      <c r="B806" s="280" t="s">
        <v>903</v>
      </c>
      <c r="C806" s="1149" t="s">
        <v>904</v>
      </c>
      <c r="D806" s="1148"/>
      <c r="E806" s="282"/>
    </row>
    <row r="807" spans="1:5" ht="15" customHeight="1">
      <c r="A807" s="291" t="s">
        <v>44</v>
      </c>
      <c r="B807" s="280" t="s">
        <v>905</v>
      </c>
      <c r="C807" s="1178" t="s">
        <v>906</v>
      </c>
      <c r="D807" s="1179"/>
      <c r="E807" s="282"/>
    </row>
    <row r="808" spans="1:5" ht="15" customHeight="1">
      <c r="A808" s="291" t="s">
        <v>224</v>
      </c>
      <c r="B808" s="280" t="s">
        <v>907</v>
      </c>
      <c r="C808" s="1178" t="s">
        <v>908</v>
      </c>
      <c r="D808" s="1179"/>
      <c r="E808" s="282"/>
    </row>
    <row r="809" spans="1:5" ht="15" customHeight="1">
      <c r="A809" s="291" t="s">
        <v>225</v>
      </c>
      <c r="B809" s="280" t="s">
        <v>909</v>
      </c>
      <c r="C809" s="1178" t="s">
        <v>910</v>
      </c>
      <c r="D809" s="1179"/>
      <c r="E809" s="282"/>
    </row>
    <row r="810" spans="1:5" ht="15" customHeight="1">
      <c r="A810" s="291" t="s">
        <v>120</v>
      </c>
      <c r="B810" s="280" t="s">
        <v>911</v>
      </c>
      <c r="C810" s="1178" t="s">
        <v>912</v>
      </c>
      <c r="D810" s="1179"/>
      <c r="E810" s="282"/>
    </row>
    <row r="811" spans="1:5" ht="15" customHeight="1">
      <c r="A811" s="291" t="s">
        <v>226</v>
      </c>
      <c r="B811" s="280" t="s">
        <v>913</v>
      </c>
      <c r="C811" s="1178" t="s">
        <v>914</v>
      </c>
      <c r="D811" s="1179"/>
      <c r="E811" s="282"/>
    </row>
    <row r="812" spans="1:5" ht="15" customHeight="1">
      <c r="A812" s="291" t="s">
        <v>213</v>
      </c>
      <c r="B812" s="280" t="s">
        <v>682</v>
      </c>
      <c r="C812" s="1149" t="s">
        <v>915</v>
      </c>
      <c r="D812" s="1148"/>
      <c r="E812" s="282"/>
    </row>
    <row r="813" spans="1:5" ht="15" customHeight="1">
      <c r="E813" s="282"/>
    </row>
    <row r="814" spans="1:5" ht="15" customHeight="1">
      <c r="E814" s="282"/>
    </row>
    <row r="815" spans="1:5" ht="15" customHeight="1">
      <c r="A815" s="337" t="s">
        <v>47</v>
      </c>
      <c r="B815" s="1180" t="s">
        <v>229</v>
      </c>
      <c r="C815" s="1181"/>
      <c r="D815" s="1181"/>
      <c r="E815" s="282"/>
    </row>
    <row r="816" spans="1:5" ht="15" customHeight="1">
      <c r="A816" s="305"/>
      <c r="B816" s="305"/>
      <c r="C816" s="305"/>
      <c r="D816" s="305"/>
      <c r="E816" s="282"/>
    </row>
    <row r="817" spans="1:5" ht="15" customHeight="1">
      <c r="A817" s="306" t="s">
        <v>355</v>
      </c>
      <c r="B817" s="1177">
        <v>44769</v>
      </c>
      <c r="C817" s="1182"/>
      <c r="D817" s="1182"/>
      <c r="E817" s="282"/>
    </row>
    <row r="818" spans="1:5" ht="15" customHeight="1">
      <c r="A818" s="307"/>
      <c r="B818" s="305"/>
      <c r="C818" s="305"/>
      <c r="D818" s="305"/>
      <c r="E818" s="282"/>
    </row>
    <row r="819" spans="1:5" ht="15" customHeight="1">
      <c r="A819" s="338" t="s">
        <v>48</v>
      </c>
      <c r="B819" s="1169" t="s">
        <v>916</v>
      </c>
      <c r="C819" s="1183"/>
      <c r="D819" s="1183"/>
      <c r="E819" s="282">
        <v>4</v>
      </c>
    </row>
    <row r="820" spans="1:5" ht="15" customHeight="1">
      <c r="E820" s="282"/>
    </row>
    <row r="821" spans="1:5" ht="15" customHeight="1">
      <c r="E821" s="282"/>
    </row>
    <row r="822" spans="1:5" ht="15" customHeight="1">
      <c r="A822" s="1153" t="s">
        <v>212</v>
      </c>
      <c r="B822" s="1160"/>
      <c r="C822" s="1160"/>
      <c r="D822" s="1154"/>
      <c r="E822" s="282"/>
    </row>
    <row r="823" spans="1:5" ht="15" customHeight="1">
      <c r="A823" s="289" t="s">
        <v>49</v>
      </c>
      <c r="B823" s="289" t="s">
        <v>50</v>
      </c>
      <c r="C823" s="1150" t="s">
        <v>51</v>
      </c>
      <c r="D823" s="1152"/>
      <c r="E823" s="282"/>
    </row>
    <row r="824" spans="1:5" ht="15" customHeight="1">
      <c r="A824" s="290" t="s">
        <v>52</v>
      </c>
      <c r="B824" s="317" t="s">
        <v>917</v>
      </c>
      <c r="C824" s="1147" t="s">
        <v>918</v>
      </c>
      <c r="D824" s="1148"/>
      <c r="E824" s="282"/>
    </row>
    <row r="825" spans="1:5" ht="15" customHeight="1">
      <c r="A825" s="290" t="s">
        <v>43</v>
      </c>
      <c r="B825" s="343" t="s">
        <v>919</v>
      </c>
      <c r="C825" s="1147" t="s">
        <v>920</v>
      </c>
      <c r="D825" s="1148"/>
      <c r="E825" s="282"/>
    </row>
    <row r="826" spans="1:5" ht="15" customHeight="1">
      <c r="A826" s="290" t="s">
        <v>10</v>
      </c>
      <c r="B826" s="343" t="s">
        <v>921</v>
      </c>
      <c r="C826" s="1147" t="s">
        <v>922</v>
      </c>
      <c r="D826" s="1148"/>
      <c r="E826" s="282"/>
    </row>
    <row r="827" spans="1:5" ht="15" customHeight="1">
      <c r="A827" s="290" t="s">
        <v>99</v>
      </c>
      <c r="B827" s="343" t="s">
        <v>923</v>
      </c>
      <c r="C827" s="1147" t="s">
        <v>924</v>
      </c>
      <c r="D827" s="1148"/>
      <c r="E827" s="282"/>
    </row>
    <row r="828" spans="1:5" ht="15" customHeight="1">
      <c r="A828" s="290" t="s">
        <v>53</v>
      </c>
      <c r="B828" s="343" t="s">
        <v>925</v>
      </c>
      <c r="C828" s="1147" t="s">
        <v>926</v>
      </c>
      <c r="D828" s="1148"/>
      <c r="E828" s="282"/>
    </row>
    <row r="829" spans="1:5" ht="15" customHeight="1">
      <c r="A829" s="290" t="s">
        <v>101</v>
      </c>
      <c r="B829" s="343" t="s">
        <v>927</v>
      </c>
      <c r="C829" s="1147" t="s">
        <v>928</v>
      </c>
      <c r="D829" s="1148"/>
      <c r="E829" s="282"/>
    </row>
    <row r="830" spans="1:5" ht="15" customHeight="1">
      <c r="A830" s="290" t="s">
        <v>213</v>
      </c>
      <c r="B830" s="280" t="s">
        <v>929</v>
      </c>
      <c r="C830" s="1149" t="s">
        <v>930</v>
      </c>
      <c r="D830" s="1148"/>
      <c r="E830" s="282"/>
    </row>
    <row r="831" spans="1:5" ht="15" customHeight="1">
      <c r="A831" s="1155" t="s">
        <v>214</v>
      </c>
      <c r="B831" s="1151"/>
      <c r="C831" s="1151"/>
      <c r="D831" s="1152"/>
      <c r="E831" s="282"/>
    </row>
    <row r="832" spans="1:5" ht="15" customHeight="1">
      <c r="A832" s="289" t="s">
        <v>49</v>
      </c>
      <c r="B832" s="288" t="s">
        <v>50</v>
      </c>
      <c r="C832" s="1153" t="s">
        <v>51</v>
      </c>
      <c r="D832" s="1154"/>
      <c r="E832" s="282"/>
    </row>
    <row r="833" spans="1:5" ht="15" customHeight="1">
      <c r="A833" s="290" t="s">
        <v>215</v>
      </c>
      <c r="B833" s="280" t="s">
        <v>229</v>
      </c>
      <c r="C833" s="1149" t="s">
        <v>229</v>
      </c>
      <c r="D833" s="1148"/>
      <c r="E833" s="282"/>
    </row>
    <row r="834" spans="1:5" ht="15" customHeight="1">
      <c r="A834" s="290" t="s">
        <v>216</v>
      </c>
      <c r="B834" s="280" t="s">
        <v>229</v>
      </c>
      <c r="C834" s="1149" t="s">
        <v>229</v>
      </c>
      <c r="D834" s="1148"/>
      <c r="E834" s="282"/>
    </row>
    <row r="835" spans="1:5" ht="15" customHeight="1">
      <c r="A835" s="290" t="s">
        <v>217</v>
      </c>
      <c r="B835" s="280" t="s">
        <v>229</v>
      </c>
      <c r="C835" s="1149" t="s">
        <v>229</v>
      </c>
      <c r="D835" s="1148"/>
      <c r="E835" s="282"/>
    </row>
    <row r="836" spans="1:5" ht="15" customHeight="1">
      <c r="A836" s="290" t="s">
        <v>218</v>
      </c>
      <c r="B836" s="280" t="s">
        <v>229</v>
      </c>
      <c r="C836" s="1149" t="s">
        <v>229</v>
      </c>
      <c r="D836" s="1148"/>
      <c r="E836" s="282"/>
    </row>
    <row r="837" spans="1:5" ht="15" customHeight="1">
      <c r="A837" s="290" t="s">
        <v>219</v>
      </c>
      <c r="B837" s="280" t="s">
        <v>229</v>
      </c>
      <c r="C837" s="1149" t="s">
        <v>229</v>
      </c>
      <c r="D837" s="1148"/>
      <c r="E837" s="282"/>
    </row>
    <row r="838" spans="1:5" ht="15" customHeight="1">
      <c r="A838" s="290" t="s">
        <v>220</v>
      </c>
      <c r="B838" s="280" t="s">
        <v>229</v>
      </c>
      <c r="C838" s="1149" t="s">
        <v>229</v>
      </c>
      <c r="D838" s="1148"/>
      <c r="E838" s="282"/>
    </row>
    <row r="839" spans="1:5" ht="15" customHeight="1">
      <c r="A839" s="291" t="s">
        <v>221</v>
      </c>
      <c r="B839" s="280" t="s">
        <v>229</v>
      </c>
      <c r="C839" s="1149" t="s">
        <v>229</v>
      </c>
      <c r="D839" s="1148"/>
      <c r="E839" s="282"/>
    </row>
    <row r="840" spans="1:5" ht="15" customHeight="1">
      <c r="A840" s="290" t="s">
        <v>213</v>
      </c>
      <c r="B840" s="280" t="s">
        <v>229</v>
      </c>
      <c r="C840" s="1149" t="s">
        <v>229</v>
      </c>
      <c r="D840" s="1148"/>
      <c r="E840" s="282"/>
    </row>
    <row r="841" spans="1:5" ht="15" customHeight="1">
      <c r="A841" s="1150" t="s">
        <v>222</v>
      </c>
      <c r="B841" s="1151"/>
      <c r="C841" s="1151"/>
      <c r="D841" s="1152"/>
      <c r="E841" s="282"/>
    </row>
    <row r="842" spans="1:5" ht="15" customHeight="1">
      <c r="A842" s="289" t="s">
        <v>49</v>
      </c>
      <c r="B842" s="292" t="s">
        <v>54</v>
      </c>
      <c r="C842" s="1153" t="s">
        <v>55</v>
      </c>
      <c r="D842" s="1154"/>
      <c r="E842" s="282"/>
    </row>
    <row r="843" spans="1:5" ht="15" customHeight="1">
      <c r="A843" s="291" t="s">
        <v>223</v>
      </c>
      <c r="B843" s="280" t="s">
        <v>931</v>
      </c>
      <c r="C843" s="1147" t="s">
        <v>932</v>
      </c>
      <c r="D843" s="1148"/>
      <c r="E843" s="282"/>
    </row>
    <row r="844" spans="1:5" ht="15" customHeight="1">
      <c r="A844" s="291" t="s">
        <v>44</v>
      </c>
      <c r="B844" s="280" t="s">
        <v>933</v>
      </c>
      <c r="C844" s="1149" t="s">
        <v>934</v>
      </c>
      <c r="D844" s="1148"/>
      <c r="E844" s="282"/>
    </row>
    <row r="845" spans="1:5" ht="15" customHeight="1">
      <c r="A845" s="291" t="s">
        <v>224</v>
      </c>
      <c r="B845" s="280" t="s">
        <v>935</v>
      </c>
      <c r="C845" s="1149" t="s">
        <v>229</v>
      </c>
      <c r="D845" s="1148"/>
      <c r="E845" s="282"/>
    </row>
    <row r="846" spans="1:5" ht="15" customHeight="1">
      <c r="A846" s="291" t="s">
        <v>225</v>
      </c>
      <c r="B846" s="344" t="s">
        <v>936</v>
      </c>
      <c r="C846" s="1149" t="s">
        <v>937</v>
      </c>
      <c r="D846" s="1148"/>
      <c r="E846" s="282"/>
    </row>
    <row r="847" spans="1:5" ht="15" customHeight="1">
      <c r="A847" s="291" t="s">
        <v>120</v>
      </c>
      <c r="B847" s="344" t="s">
        <v>938</v>
      </c>
      <c r="C847" s="1149" t="s">
        <v>939</v>
      </c>
      <c r="D847" s="1148"/>
      <c r="E847" s="282"/>
    </row>
    <row r="848" spans="1:5" ht="15" customHeight="1">
      <c r="A848" s="291" t="s">
        <v>226</v>
      </c>
      <c r="B848" s="280" t="s">
        <v>940</v>
      </c>
      <c r="C848" s="1149" t="s">
        <v>941</v>
      </c>
      <c r="D848" s="1148"/>
      <c r="E848" s="282"/>
    </row>
    <row r="849" spans="1:5" ht="15" customHeight="1">
      <c r="A849" s="291" t="s">
        <v>213</v>
      </c>
      <c r="B849" s="280" t="s">
        <v>942</v>
      </c>
      <c r="C849" s="1149" t="s">
        <v>229</v>
      </c>
      <c r="D849" s="1148"/>
      <c r="E849" s="282"/>
    </row>
    <row r="850" spans="1:5" ht="15" customHeight="1">
      <c r="E850" s="282"/>
    </row>
    <row r="851" spans="1:5" ht="15" customHeight="1">
      <c r="E851" s="282"/>
    </row>
    <row r="852" spans="1:5" ht="15" customHeight="1">
      <c r="E852" s="282"/>
    </row>
    <row r="853" spans="1:5" ht="15" customHeight="1">
      <c r="A853" s="345" t="s">
        <v>47</v>
      </c>
      <c r="B853" s="1169" t="s">
        <v>229</v>
      </c>
      <c r="C853" s="1176"/>
      <c r="D853" s="1176"/>
      <c r="E853" s="282"/>
    </row>
    <row r="854" spans="1:5" ht="15" customHeight="1">
      <c r="A854" s="346"/>
      <c r="B854" s="347"/>
      <c r="C854" s="347"/>
      <c r="D854" s="347"/>
      <c r="E854" s="282"/>
    </row>
    <row r="855" spans="1:5" ht="15" customHeight="1">
      <c r="A855" s="348" t="s">
        <v>943</v>
      </c>
      <c r="B855" s="1177" t="s">
        <v>944</v>
      </c>
      <c r="C855" s="1176"/>
      <c r="D855" s="1176"/>
      <c r="E855" s="282"/>
    </row>
    <row r="856" spans="1:5" ht="15" customHeight="1">
      <c r="A856" s="348"/>
      <c r="B856" s="347"/>
      <c r="C856" s="347"/>
      <c r="D856" s="347"/>
      <c r="E856" s="282"/>
    </row>
    <row r="857" spans="1:5" ht="15" customHeight="1">
      <c r="A857" s="349" t="s">
        <v>48</v>
      </c>
      <c r="B857" s="1169" t="s">
        <v>945</v>
      </c>
      <c r="C857" s="1170"/>
      <c r="D857" s="1170"/>
      <c r="E857" s="282">
        <v>5</v>
      </c>
    </row>
    <row r="858" spans="1:5" ht="15" customHeight="1">
      <c r="A858" s="346"/>
      <c r="B858" s="350"/>
      <c r="C858" s="350"/>
      <c r="D858" s="350"/>
      <c r="E858" s="282"/>
    </row>
    <row r="859" spans="1:5" ht="15" customHeight="1">
      <c r="A859" s="346"/>
      <c r="B859" s="350"/>
      <c r="C859" s="350"/>
      <c r="D859" s="350"/>
      <c r="E859" s="282"/>
    </row>
    <row r="860" spans="1:5" ht="15" customHeight="1">
      <c r="A860" s="1171" t="s">
        <v>212</v>
      </c>
      <c r="B860" s="1172"/>
      <c r="C860" s="1172"/>
      <c r="D860" s="1173"/>
      <c r="E860" s="282"/>
    </row>
    <row r="861" spans="1:5" ht="15" customHeight="1">
      <c r="A861" s="309" t="s">
        <v>49</v>
      </c>
      <c r="B861" s="351" t="s">
        <v>50</v>
      </c>
      <c r="C861" s="1174" t="s">
        <v>51</v>
      </c>
      <c r="D861" s="1175"/>
      <c r="E861" s="282"/>
    </row>
    <row r="862" spans="1:5" ht="15" customHeight="1">
      <c r="A862" s="310" t="s">
        <v>52</v>
      </c>
      <c r="B862" s="352" t="s">
        <v>946</v>
      </c>
      <c r="C862" s="1161" t="s">
        <v>947</v>
      </c>
      <c r="D862" s="1162"/>
      <c r="E862" s="282"/>
    </row>
    <row r="863" spans="1:5" ht="15" customHeight="1">
      <c r="A863" s="310" t="s">
        <v>43</v>
      </c>
      <c r="B863" s="352" t="s">
        <v>948</v>
      </c>
      <c r="C863" s="1161" t="s">
        <v>949</v>
      </c>
      <c r="D863" s="1162"/>
      <c r="E863" s="282"/>
    </row>
    <row r="864" spans="1:5" ht="15" customHeight="1">
      <c r="A864" s="310" t="s">
        <v>10</v>
      </c>
      <c r="B864" s="352" t="s">
        <v>950</v>
      </c>
      <c r="C864" s="1161" t="s">
        <v>951</v>
      </c>
      <c r="D864" s="1162"/>
      <c r="E864" s="282"/>
    </row>
    <row r="865" spans="1:5" ht="15" customHeight="1">
      <c r="A865" s="310" t="s">
        <v>99</v>
      </c>
      <c r="B865" s="352" t="s">
        <v>952</v>
      </c>
      <c r="C865" s="1161" t="s">
        <v>953</v>
      </c>
      <c r="D865" s="1162"/>
      <c r="E865" s="282"/>
    </row>
    <row r="866" spans="1:5" ht="15" customHeight="1">
      <c r="A866" s="310" t="s">
        <v>53</v>
      </c>
      <c r="B866" s="352" t="s">
        <v>954</v>
      </c>
      <c r="C866" s="1161" t="s">
        <v>955</v>
      </c>
      <c r="D866" s="1162"/>
      <c r="E866" s="282"/>
    </row>
    <row r="867" spans="1:5" ht="15" customHeight="1">
      <c r="A867" s="310" t="s">
        <v>101</v>
      </c>
      <c r="B867" s="352" t="s">
        <v>956</v>
      </c>
      <c r="C867" s="1161" t="s">
        <v>957</v>
      </c>
      <c r="D867" s="1162"/>
      <c r="E867" s="282"/>
    </row>
    <row r="868" spans="1:5" ht="15" customHeight="1">
      <c r="A868" s="310" t="s">
        <v>213</v>
      </c>
      <c r="B868" s="352" t="s">
        <v>958</v>
      </c>
      <c r="C868" s="1161" t="s">
        <v>959</v>
      </c>
      <c r="D868" s="1162"/>
      <c r="E868" s="282"/>
    </row>
    <row r="869" spans="1:5" ht="15" customHeight="1">
      <c r="A869" s="1168" t="s">
        <v>214</v>
      </c>
      <c r="B869" s="1165"/>
      <c r="C869" s="1165"/>
      <c r="D869" s="1166"/>
      <c r="E869" s="282"/>
    </row>
    <row r="870" spans="1:5" ht="15" customHeight="1">
      <c r="A870" s="309" t="s">
        <v>49</v>
      </c>
      <c r="B870" s="353" t="s">
        <v>50</v>
      </c>
      <c r="C870" s="1167" t="s">
        <v>51</v>
      </c>
      <c r="D870" s="1162"/>
      <c r="E870" s="282"/>
    </row>
    <row r="871" spans="1:5" ht="15" customHeight="1">
      <c r="A871" s="310" t="s">
        <v>215</v>
      </c>
      <c r="B871" s="354" t="s">
        <v>229</v>
      </c>
      <c r="C871" s="1161" t="s">
        <v>229</v>
      </c>
      <c r="D871" s="1162"/>
      <c r="E871" s="282"/>
    </row>
    <row r="872" spans="1:5" ht="15" customHeight="1">
      <c r="A872" s="310" t="s">
        <v>216</v>
      </c>
      <c r="B872" s="354" t="s">
        <v>229</v>
      </c>
      <c r="C872" s="1161" t="s">
        <v>229</v>
      </c>
      <c r="D872" s="1162"/>
      <c r="E872" s="282"/>
    </row>
    <row r="873" spans="1:5" ht="15" customHeight="1">
      <c r="A873" s="310" t="s">
        <v>217</v>
      </c>
      <c r="B873" s="354" t="s">
        <v>229</v>
      </c>
      <c r="C873" s="1161" t="s">
        <v>229</v>
      </c>
      <c r="D873" s="1162"/>
      <c r="E873" s="282"/>
    </row>
    <row r="874" spans="1:5" ht="15" customHeight="1">
      <c r="A874" s="310" t="s">
        <v>218</v>
      </c>
      <c r="B874" s="354" t="s">
        <v>229</v>
      </c>
      <c r="C874" s="1161" t="s">
        <v>229</v>
      </c>
      <c r="D874" s="1162"/>
      <c r="E874" s="282"/>
    </row>
    <row r="875" spans="1:5" ht="15" customHeight="1">
      <c r="A875" s="310" t="s">
        <v>219</v>
      </c>
      <c r="B875" s="354" t="s">
        <v>229</v>
      </c>
      <c r="C875" s="1161" t="s">
        <v>229</v>
      </c>
      <c r="D875" s="1162"/>
      <c r="E875" s="282"/>
    </row>
    <row r="876" spans="1:5" ht="15" customHeight="1">
      <c r="A876" s="310" t="s">
        <v>220</v>
      </c>
      <c r="B876" s="354" t="s">
        <v>229</v>
      </c>
      <c r="C876" s="1161" t="s">
        <v>229</v>
      </c>
      <c r="D876" s="1162"/>
      <c r="E876" s="282"/>
    </row>
    <row r="877" spans="1:5" ht="15" customHeight="1">
      <c r="A877" s="314" t="s">
        <v>221</v>
      </c>
      <c r="B877" s="354" t="s">
        <v>229</v>
      </c>
      <c r="C877" s="1161" t="s">
        <v>229</v>
      </c>
      <c r="D877" s="1162"/>
      <c r="E877" s="282"/>
    </row>
    <row r="878" spans="1:5" ht="15" customHeight="1">
      <c r="A878" s="310" t="s">
        <v>213</v>
      </c>
      <c r="B878" s="354" t="s">
        <v>229</v>
      </c>
      <c r="C878" s="1161" t="s">
        <v>229</v>
      </c>
      <c r="D878" s="1162"/>
      <c r="E878" s="282"/>
    </row>
    <row r="879" spans="1:5" ht="15" customHeight="1">
      <c r="A879" s="1164" t="s">
        <v>222</v>
      </c>
      <c r="B879" s="1165"/>
      <c r="C879" s="1165"/>
      <c r="D879" s="1166"/>
      <c r="E879" s="282"/>
    </row>
    <row r="880" spans="1:5" ht="15" customHeight="1">
      <c r="A880" s="309" t="s">
        <v>49</v>
      </c>
      <c r="B880" s="355" t="s">
        <v>54</v>
      </c>
      <c r="C880" s="1167" t="s">
        <v>55</v>
      </c>
      <c r="D880" s="1162"/>
      <c r="E880" s="282"/>
    </row>
    <row r="881" spans="1:5" ht="15" customHeight="1">
      <c r="A881" s="310" t="s">
        <v>223</v>
      </c>
      <c r="B881" s="354" t="s">
        <v>960</v>
      </c>
      <c r="C881" s="1161" t="s">
        <v>961</v>
      </c>
      <c r="D881" s="1162"/>
      <c r="E881" s="282"/>
    </row>
    <row r="882" spans="1:5" ht="15" customHeight="1">
      <c r="A882" s="310" t="s">
        <v>44</v>
      </c>
      <c r="B882" s="354" t="s">
        <v>962</v>
      </c>
      <c r="C882" s="1161" t="s">
        <v>963</v>
      </c>
      <c r="D882" s="1162"/>
      <c r="E882" s="282"/>
    </row>
    <row r="883" spans="1:5" ht="15" customHeight="1">
      <c r="A883" s="310" t="s">
        <v>224</v>
      </c>
      <c r="B883" s="354" t="s">
        <v>964</v>
      </c>
      <c r="C883" s="1161" t="s">
        <v>965</v>
      </c>
      <c r="D883" s="1162"/>
      <c r="E883" s="282"/>
    </row>
    <row r="884" spans="1:5" ht="15" customHeight="1">
      <c r="A884" s="310" t="s">
        <v>225</v>
      </c>
      <c r="B884" s="354" t="s">
        <v>966</v>
      </c>
      <c r="C884" s="1161" t="s">
        <v>967</v>
      </c>
      <c r="D884" s="1162"/>
      <c r="E884" s="282"/>
    </row>
    <row r="885" spans="1:5" ht="15" customHeight="1">
      <c r="A885" s="310" t="s">
        <v>120</v>
      </c>
      <c r="B885" s="354" t="s">
        <v>968</v>
      </c>
      <c r="C885" s="1161" t="s">
        <v>969</v>
      </c>
      <c r="D885" s="1162"/>
      <c r="E885" s="282"/>
    </row>
    <row r="886" spans="1:5" ht="15" customHeight="1">
      <c r="A886" s="310" t="s">
        <v>226</v>
      </c>
      <c r="B886" s="354" t="s">
        <v>970</v>
      </c>
      <c r="C886" s="1161" t="s">
        <v>971</v>
      </c>
      <c r="D886" s="1162"/>
      <c r="E886" s="282"/>
    </row>
    <row r="887" spans="1:5" ht="15" customHeight="1">
      <c r="A887" s="310" t="s">
        <v>213</v>
      </c>
      <c r="B887" s="354" t="s">
        <v>972</v>
      </c>
      <c r="C887" s="1161" t="s">
        <v>973</v>
      </c>
      <c r="D887" s="1162"/>
      <c r="E887" s="282"/>
    </row>
    <row r="888" spans="1:5" ht="15" customHeight="1">
      <c r="E888" s="282"/>
    </row>
    <row r="889" spans="1:5" ht="15" customHeight="1">
      <c r="E889" s="282"/>
    </row>
    <row r="890" spans="1:5" ht="15" customHeight="1">
      <c r="E890" s="282"/>
    </row>
    <row r="891" spans="1:5" ht="15" customHeight="1">
      <c r="A891" s="356" t="s">
        <v>47</v>
      </c>
      <c r="B891" s="1163" t="s">
        <v>229</v>
      </c>
      <c r="C891" s="1157"/>
      <c r="D891" s="1157"/>
      <c r="E891" s="282"/>
    </row>
    <row r="892" spans="1:5" ht="15" customHeight="1">
      <c r="A892" s="356"/>
      <c r="B892" s="356"/>
      <c r="C892" s="356"/>
      <c r="D892" s="356"/>
      <c r="E892" s="282"/>
    </row>
    <row r="893" spans="1:5" ht="15" customHeight="1">
      <c r="A893" s="357" t="s">
        <v>355</v>
      </c>
      <c r="B893" s="1156">
        <v>44915</v>
      </c>
      <c r="C893" s="1157"/>
      <c r="D893" s="1157"/>
      <c r="E893" s="282"/>
    </row>
    <row r="894" spans="1:5" ht="15" customHeight="1">
      <c r="A894" s="357"/>
      <c r="B894" s="356"/>
      <c r="C894" s="356"/>
      <c r="D894" s="356"/>
      <c r="E894" s="282"/>
    </row>
    <row r="895" spans="1:5" ht="15" customHeight="1">
      <c r="A895" s="358" t="s">
        <v>48</v>
      </c>
      <c r="B895" s="1158" t="s">
        <v>974</v>
      </c>
      <c r="C895" s="1159"/>
      <c r="D895" s="1159"/>
      <c r="E895" s="282">
        <v>6</v>
      </c>
    </row>
    <row r="896" spans="1:5" ht="15" customHeight="1">
      <c r="A896" s="356"/>
      <c r="B896" s="356"/>
      <c r="C896" s="356"/>
      <c r="D896" s="356"/>
      <c r="E896" s="282"/>
    </row>
    <row r="897" spans="1:5" ht="15" customHeight="1">
      <c r="A897" s="1153" t="s">
        <v>212</v>
      </c>
      <c r="B897" s="1160"/>
      <c r="C897" s="1160"/>
      <c r="D897" s="1154"/>
      <c r="E897" s="282"/>
    </row>
    <row r="898" spans="1:5" ht="15" customHeight="1">
      <c r="A898" s="289" t="s">
        <v>49</v>
      </c>
      <c r="B898" s="289" t="s">
        <v>50</v>
      </c>
      <c r="C898" s="1150" t="s">
        <v>51</v>
      </c>
      <c r="D898" s="1152"/>
      <c r="E898" s="282"/>
    </row>
    <row r="899" spans="1:5" ht="15" customHeight="1">
      <c r="A899" s="290" t="s">
        <v>52</v>
      </c>
      <c r="B899" s="278" t="s">
        <v>975</v>
      </c>
      <c r="C899" s="1149" t="s">
        <v>976</v>
      </c>
      <c r="D899" s="1148"/>
      <c r="E899" s="282"/>
    </row>
    <row r="900" spans="1:5" ht="15" customHeight="1">
      <c r="A900" s="290" t="s">
        <v>43</v>
      </c>
      <c r="B900" s="278" t="s">
        <v>977</v>
      </c>
      <c r="C900" s="1147" t="s">
        <v>978</v>
      </c>
      <c r="D900" s="1148"/>
      <c r="E900" s="282"/>
    </row>
    <row r="901" spans="1:5" ht="15" customHeight="1">
      <c r="A901" s="290" t="s">
        <v>10</v>
      </c>
      <c r="B901" s="317" t="s">
        <v>979</v>
      </c>
      <c r="C901" s="1149" t="s">
        <v>980</v>
      </c>
      <c r="D901" s="1148"/>
      <c r="E901" s="282"/>
    </row>
    <row r="902" spans="1:5" ht="15" customHeight="1">
      <c r="A902" s="290" t="s">
        <v>99</v>
      </c>
      <c r="B902" s="278" t="s">
        <v>981</v>
      </c>
      <c r="C902" s="1149" t="s">
        <v>982</v>
      </c>
      <c r="D902" s="1148"/>
      <c r="E902" s="282"/>
    </row>
    <row r="903" spans="1:5" ht="15" customHeight="1">
      <c r="A903" s="290" t="s">
        <v>53</v>
      </c>
      <c r="B903" s="278" t="s">
        <v>983</v>
      </c>
      <c r="C903" s="1149" t="s">
        <v>984</v>
      </c>
      <c r="D903" s="1148"/>
      <c r="E903" s="282"/>
    </row>
    <row r="904" spans="1:5" ht="15" customHeight="1">
      <c r="A904" s="290" t="s">
        <v>101</v>
      </c>
      <c r="B904" s="278" t="s">
        <v>985</v>
      </c>
      <c r="C904" s="1149" t="s">
        <v>986</v>
      </c>
      <c r="D904" s="1148"/>
      <c r="E904" s="282"/>
    </row>
    <row r="905" spans="1:5" ht="15" customHeight="1">
      <c r="A905" s="290" t="s">
        <v>213</v>
      </c>
      <c r="B905" s="317" t="s">
        <v>987</v>
      </c>
      <c r="C905" s="1147" t="s">
        <v>988</v>
      </c>
      <c r="D905" s="1148"/>
      <c r="E905" s="282"/>
    </row>
    <row r="906" spans="1:5" ht="15" customHeight="1">
      <c r="A906" s="1155" t="s">
        <v>214</v>
      </c>
      <c r="B906" s="1151"/>
      <c r="C906" s="1151"/>
      <c r="D906" s="1152"/>
      <c r="E906" s="282"/>
    </row>
    <row r="907" spans="1:5" ht="15" customHeight="1">
      <c r="A907" s="289" t="s">
        <v>49</v>
      </c>
      <c r="B907" s="288" t="s">
        <v>50</v>
      </c>
      <c r="C907" s="1153" t="s">
        <v>51</v>
      </c>
      <c r="D907" s="1154"/>
      <c r="E907" s="282"/>
    </row>
    <row r="908" spans="1:5" ht="15" customHeight="1">
      <c r="A908" s="290" t="s">
        <v>215</v>
      </c>
      <c r="B908" s="280" t="s">
        <v>229</v>
      </c>
      <c r="C908" s="1149" t="s">
        <v>229</v>
      </c>
      <c r="D908" s="1148"/>
      <c r="E908" s="282"/>
    </row>
    <row r="909" spans="1:5" ht="15" customHeight="1">
      <c r="A909" s="290" t="s">
        <v>216</v>
      </c>
      <c r="B909" s="280" t="s">
        <v>229</v>
      </c>
      <c r="C909" s="1149" t="s">
        <v>229</v>
      </c>
      <c r="D909" s="1148"/>
      <c r="E909" s="282"/>
    </row>
    <row r="910" spans="1:5" ht="15" customHeight="1">
      <c r="A910" s="290" t="s">
        <v>217</v>
      </c>
      <c r="B910" s="280" t="s">
        <v>229</v>
      </c>
      <c r="C910" s="1149" t="s">
        <v>229</v>
      </c>
      <c r="D910" s="1148"/>
      <c r="E910" s="282"/>
    </row>
    <row r="911" spans="1:5" ht="15" customHeight="1">
      <c r="A911" s="290" t="s">
        <v>218</v>
      </c>
      <c r="B911" s="280" t="s">
        <v>229</v>
      </c>
      <c r="C911" s="1149" t="s">
        <v>229</v>
      </c>
      <c r="D911" s="1148"/>
      <c r="E911" s="282"/>
    </row>
    <row r="912" spans="1:5" ht="15" customHeight="1">
      <c r="A912" s="290" t="s">
        <v>219</v>
      </c>
      <c r="B912" s="280" t="s">
        <v>229</v>
      </c>
      <c r="C912" s="1149" t="s">
        <v>229</v>
      </c>
      <c r="D912" s="1148"/>
      <c r="E912" s="282"/>
    </row>
    <row r="913" spans="1:5" ht="15" customHeight="1">
      <c r="A913" s="290" t="s">
        <v>220</v>
      </c>
      <c r="B913" s="280" t="s">
        <v>229</v>
      </c>
      <c r="C913" s="1149" t="s">
        <v>229</v>
      </c>
      <c r="D913" s="1148"/>
      <c r="E913" s="282"/>
    </row>
    <row r="914" spans="1:5" ht="15" customHeight="1">
      <c r="A914" s="291" t="s">
        <v>221</v>
      </c>
      <c r="B914" s="280" t="s">
        <v>229</v>
      </c>
      <c r="C914" s="1149" t="s">
        <v>229</v>
      </c>
      <c r="D914" s="1148"/>
      <c r="E914" s="282"/>
    </row>
    <row r="915" spans="1:5" ht="15" customHeight="1">
      <c r="A915" s="290" t="s">
        <v>213</v>
      </c>
      <c r="B915" s="280" t="s">
        <v>229</v>
      </c>
      <c r="C915" s="1149" t="s">
        <v>229</v>
      </c>
      <c r="D915" s="1148"/>
      <c r="E915" s="282"/>
    </row>
    <row r="916" spans="1:5" ht="15" customHeight="1">
      <c r="A916" s="1150" t="s">
        <v>222</v>
      </c>
      <c r="B916" s="1151"/>
      <c r="C916" s="1151"/>
      <c r="D916" s="1152"/>
      <c r="E916" s="282"/>
    </row>
    <row r="917" spans="1:5" ht="15" customHeight="1">
      <c r="A917" s="289" t="s">
        <v>49</v>
      </c>
      <c r="B917" s="292" t="s">
        <v>54</v>
      </c>
      <c r="C917" s="1153" t="s">
        <v>55</v>
      </c>
      <c r="D917" s="1154"/>
      <c r="E917" s="282"/>
    </row>
    <row r="918" spans="1:5" ht="15" customHeight="1">
      <c r="A918" s="291" t="s">
        <v>223</v>
      </c>
      <c r="B918" s="280" t="s">
        <v>989</v>
      </c>
      <c r="C918" s="1147" t="s">
        <v>990</v>
      </c>
      <c r="D918" s="1148"/>
      <c r="E918" s="282"/>
    </row>
    <row r="919" spans="1:5" ht="15" customHeight="1">
      <c r="A919" s="291" t="s">
        <v>44</v>
      </c>
      <c r="B919" s="359" t="s">
        <v>991</v>
      </c>
      <c r="C919" s="1149" t="s">
        <v>992</v>
      </c>
      <c r="D919" s="1148"/>
      <c r="E919" s="282"/>
    </row>
    <row r="920" spans="1:5" ht="15" customHeight="1">
      <c r="A920" s="291" t="s">
        <v>224</v>
      </c>
      <c r="B920" s="343" t="s">
        <v>993</v>
      </c>
      <c r="C920" s="1147" t="s">
        <v>994</v>
      </c>
      <c r="D920" s="1148"/>
      <c r="E920" s="282"/>
    </row>
    <row r="921" spans="1:5" ht="15" customHeight="1">
      <c r="A921" s="291" t="s">
        <v>225</v>
      </c>
      <c r="B921" s="280" t="s">
        <v>995</v>
      </c>
      <c r="C921" s="1149" t="s">
        <v>996</v>
      </c>
      <c r="D921" s="1148"/>
      <c r="E921" s="282"/>
    </row>
    <row r="922" spans="1:5" ht="15" customHeight="1">
      <c r="A922" s="291" t="s">
        <v>120</v>
      </c>
      <c r="B922" s="280" t="s">
        <v>997</v>
      </c>
      <c r="C922" s="1149" t="s">
        <v>998</v>
      </c>
      <c r="D922" s="1148"/>
      <c r="E922" s="282"/>
    </row>
    <row r="923" spans="1:5" ht="15" customHeight="1">
      <c r="A923" s="291" t="s">
        <v>226</v>
      </c>
      <c r="B923" s="280" t="s">
        <v>999</v>
      </c>
      <c r="C923" s="1149" t="s">
        <v>1000</v>
      </c>
      <c r="D923" s="1148"/>
      <c r="E923" s="282"/>
    </row>
    <row r="924" spans="1:5" ht="15" customHeight="1">
      <c r="A924" s="291" t="s">
        <v>213</v>
      </c>
      <c r="B924" s="280" t="s">
        <v>1001</v>
      </c>
      <c r="C924" s="1149" t="s">
        <v>1002</v>
      </c>
      <c r="D924" s="1148"/>
      <c r="E924" s="282"/>
    </row>
  </sheetData>
  <mergeCells count="778">
    <mergeCell ref="C24:D24"/>
    <mergeCell ref="C25:D25"/>
    <mergeCell ref="C26:D26"/>
    <mergeCell ref="C27:D27"/>
    <mergeCell ref="C28:D28"/>
    <mergeCell ref="C36:D36"/>
    <mergeCell ref="C37:D37"/>
    <mergeCell ref="C38:D38"/>
    <mergeCell ref="A30:D30"/>
    <mergeCell ref="C31:D31"/>
    <mergeCell ref="C32:D32"/>
    <mergeCell ref="C33:D33"/>
    <mergeCell ref="C34:D34"/>
    <mergeCell ref="C35:D35"/>
    <mergeCell ref="B41:D41"/>
    <mergeCell ref="B43:D43"/>
    <mergeCell ref="B45:D45"/>
    <mergeCell ref="A47:D47"/>
    <mergeCell ref="C48:D48"/>
    <mergeCell ref="C17:D17"/>
    <mergeCell ref="A1:A3"/>
    <mergeCell ref="B1:C3"/>
    <mergeCell ref="B7:D7"/>
    <mergeCell ref="B9:D9"/>
    <mergeCell ref="A11:D11"/>
    <mergeCell ref="C12:D12"/>
    <mergeCell ref="C13:D13"/>
    <mergeCell ref="C14:D14"/>
    <mergeCell ref="C15:D15"/>
    <mergeCell ref="C16:D16"/>
    <mergeCell ref="B5:D5"/>
    <mergeCell ref="C29:D29"/>
    <mergeCell ref="C18:D18"/>
    <mergeCell ref="C19:D19"/>
    <mergeCell ref="A20:D20"/>
    <mergeCell ref="C21:D21"/>
    <mergeCell ref="C22:D22"/>
    <mergeCell ref="C23:D23"/>
    <mergeCell ref="C54:D54"/>
    <mergeCell ref="C55:D55"/>
    <mergeCell ref="A56:D56"/>
    <mergeCell ref="C57:D57"/>
    <mergeCell ref="C58:D58"/>
    <mergeCell ref="C49:D49"/>
    <mergeCell ref="C50:D50"/>
    <mergeCell ref="C51:D51"/>
    <mergeCell ref="C52:D52"/>
    <mergeCell ref="C53:D53"/>
    <mergeCell ref="C64:D64"/>
    <mergeCell ref="C65:D65"/>
    <mergeCell ref="A66:D66"/>
    <mergeCell ref="C67:D67"/>
    <mergeCell ref="C68:D68"/>
    <mergeCell ref="C59:D59"/>
    <mergeCell ref="C60:D60"/>
    <mergeCell ref="C61:D61"/>
    <mergeCell ref="C62:D62"/>
    <mergeCell ref="C63:D63"/>
    <mergeCell ref="C74:D74"/>
    <mergeCell ref="B77:D77"/>
    <mergeCell ref="B79:D79"/>
    <mergeCell ref="B81:D81"/>
    <mergeCell ref="A83:D83"/>
    <mergeCell ref="C69:D69"/>
    <mergeCell ref="C70:D70"/>
    <mergeCell ref="C71:D71"/>
    <mergeCell ref="C72:D72"/>
    <mergeCell ref="C73:D73"/>
    <mergeCell ref="C89:D89"/>
    <mergeCell ref="C90:D90"/>
    <mergeCell ref="C91:D91"/>
    <mergeCell ref="A92:D92"/>
    <mergeCell ref="C93:D93"/>
    <mergeCell ref="C84:D84"/>
    <mergeCell ref="C85:D85"/>
    <mergeCell ref="C86:D86"/>
    <mergeCell ref="C87:D87"/>
    <mergeCell ref="C88:D88"/>
    <mergeCell ref="C99:D99"/>
    <mergeCell ref="C100:D100"/>
    <mergeCell ref="C101:D101"/>
    <mergeCell ref="A102:D102"/>
    <mergeCell ref="C103:D103"/>
    <mergeCell ref="C94:D94"/>
    <mergeCell ref="C95:D95"/>
    <mergeCell ref="C96:D96"/>
    <mergeCell ref="C97:D97"/>
    <mergeCell ref="C98:D98"/>
    <mergeCell ref="C109:D109"/>
    <mergeCell ref="C110:D110"/>
    <mergeCell ref="B114:D114"/>
    <mergeCell ref="B116:D116"/>
    <mergeCell ref="B118:D118"/>
    <mergeCell ref="C104:D104"/>
    <mergeCell ref="C105:D105"/>
    <mergeCell ref="C106:D106"/>
    <mergeCell ref="C107:D107"/>
    <mergeCell ref="C108:D108"/>
    <mergeCell ref="C125:D125"/>
    <mergeCell ref="C126:D126"/>
    <mergeCell ref="C127:D127"/>
    <mergeCell ref="C128:D128"/>
    <mergeCell ref="A129:D129"/>
    <mergeCell ref="A120:D120"/>
    <mergeCell ref="C121:D121"/>
    <mergeCell ref="C122:D122"/>
    <mergeCell ref="C123:D123"/>
    <mergeCell ref="C124:D124"/>
    <mergeCell ref="C135:D135"/>
    <mergeCell ref="C136:D136"/>
    <mergeCell ref="C137:D137"/>
    <mergeCell ref="C138:D138"/>
    <mergeCell ref="A139:D139"/>
    <mergeCell ref="C130:D130"/>
    <mergeCell ref="C131:D131"/>
    <mergeCell ref="C132:D132"/>
    <mergeCell ref="C133:D133"/>
    <mergeCell ref="C134:D134"/>
    <mergeCell ref="C145:D145"/>
    <mergeCell ref="C146:D146"/>
    <mergeCell ref="C147:D147"/>
    <mergeCell ref="B151:D151"/>
    <mergeCell ref="B153:D153"/>
    <mergeCell ref="C140:D140"/>
    <mergeCell ref="C141:D141"/>
    <mergeCell ref="C142:D142"/>
    <mergeCell ref="C143:D143"/>
    <mergeCell ref="C144:D144"/>
    <mergeCell ref="C161:D161"/>
    <mergeCell ref="C162:D162"/>
    <mergeCell ref="C163:D163"/>
    <mergeCell ref="C164:D164"/>
    <mergeCell ref="C165:D165"/>
    <mergeCell ref="B155:D155"/>
    <mergeCell ref="A157:D157"/>
    <mergeCell ref="C158:D158"/>
    <mergeCell ref="C159:D159"/>
    <mergeCell ref="C160:D160"/>
    <mergeCell ref="C171:D171"/>
    <mergeCell ref="C172:D172"/>
    <mergeCell ref="C173:D173"/>
    <mergeCell ref="C174:D174"/>
    <mergeCell ref="C175:D175"/>
    <mergeCell ref="A166:D166"/>
    <mergeCell ref="C167:D167"/>
    <mergeCell ref="C168:D168"/>
    <mergeCell ref="C169:D169"/>
    <mergeCell ref="C170:D170"/>
    <mergeCell ref="C181:D181"/>
    <mergeCell ref="C182:D182"/>
    <mergeCell ref="C183:D183"/>
    <mergeCell ref="C184:D184"/>
    <mergeCell ref="B189:D189"/>
    <mergeCell ref="A176:D176"/>
    <mergeCell ref="C177:D177"/>
    <mergeCell ref="C178:D178"/>
    <mergeCell ref="C179:D179"/>
    <mergeCell ref="C180:D180"/>
    <mergeCell ref="C198:D198"/>
    <mergeCell ref="C199:D199"/>
    <mergeCell ref="C200:D200"/>
    <mergeCell ref="C201:D201"/>
    <mergeCell ref="C202:D202"/>
    <mergeCell ref="B191:D191"/>
    <mergeCell ref="B193:D193"/>
    <mergeCell ref="A195:D195"/>
    <mergeCell ref="C196:D196"/>
    <mergeCell ref="C197:D197"/>
    <mergeCell ref="C208:D208"/>
    <mergeCell ref="C209:D209"/>
    <mergeCell ref="C210:D210"/>
    <mergeCell ref="C211:D211"/>
    <mergeCell ref="C212:D212"/>
    <mergeCell ref="C203:D203"/>
    <mergeCell ref="A204:D204"/>
    <mergeCell ref="C205:D205"/>
    <mergeCell ref="C206:D206"/>
    <mergeCell ref="C207:D207"/>
    <mergeCell ref="C218:D218"/>
    <mergeCell ref="C219:D219"/>
    <mergeCell ref="C220:D220"/>
    <mergeCell ref="C221:D221"/>
    <mergeCell ref="C222:D222"/>
    <mergeCell ref="C213:D213"/>
    <mergeCell ref="A214:D214"/>
    <mergeCell ref="C215:D215"/>
    <mergeCell ref="C216:D216"/>
    <mergeCell ref="C217:D217"/>
    <mergeCell ref="C234:D234"/>
    <mergeCell ref="C235:D235"/>
    <mergeCell ref="C236:D236"/>
    <mergeCell ref="C237:D237"/>
    <mergeCell ref="C238:D238"/>
    <mergeCell ref="B226:D226"/>
    <mergeCell ref="B228:D228"/>
    <mergeCell ref="B230:D230"/>
    <mergeCell ref="A232:D232"/>
    <mergeCell ref="C233:D233"/>
    <mergeCell ref="C244:D244"/>
    <mergeCell ref="C245:D245"/>
    <mergeCell ref="C246:D246"/>
    <mergeCell ref="C247:D247"/>
    <mergeCell ref="C248:D248"/>
    <mergeCell ref="C239:D239"/>
    <mergeCell ref="C240:D240"/>
    <mergeCell ref="A241:D241"/>
    <mergeCell ref="C242:D242"/>
    <mergeCell ref="C243:D243"/>
    <mergeCell ref="C254:D254"/>
    <mergeCell ref="C255:D255"/>
    <mergeCell ref="C256:D256"/>
    <mergeCell ref="C257:D257"/>
    <mergeCell ref="C258:D258"/>
    <mergeCell ref="C249:D249"/>
    <mergeCell ref="C250:D250"/>
    <mergeCell ref="A251:D251"/>
    <mergeCell ref="C252:D252"/>
    <mergeCell ref="C253:D253"/>
    <mergeCell ref="C270:D270"/>
    <mergeCell ref="C271:D271"/>
    <mergeCell ref="C272:D272"/>
    <mergeCell ref="C273:D273"/>
    <mergeCell ref="C274:D274"/>
    <mergeCell ref="C259:D259"/>
    <mergeCell ref="B263:D263"/>
    <mergeCell ref="B265:D265"/>
    <mergeCell ref="B267:D267"/>
    <mergeCell ref="A269:D269"/>
    <mergeCell ref="C280:D280"/>
    <mergeCell ref="C281:D281"/>
    <mergeCell ref="C282:D282"/>
    <mergeCell ref="C283:D283"/>
    <mergeCell ref="C284:D284"/>
    <mergeCell ref="C275:D275"/>
    <mergeCell ref="C276:D276"/>
    <mergeCell ref="C277:D277"/>
    <mergeCell ref="A278:D278"/>
    <mergeCell ref="C279:D279"/>
    <mergeCell ref="C290:D290"/>
    <mergeCell ref="C291:D291"/>
    <mergeCell ref="C292:D292"/>
    <mergeCell ref="C293:D293"/>
    <mergeCell ref="C294:D294"/>
    <mergeCell ref="C285:D285"/>
    <mergeCell ref="C286:D286"/>
    <mergeCell ref="C287:D287"/>
    <mergeCell ref="A288:D288"/>
    <mergeCell ref="C289:D289"/>
    <mergeCell ref="A306:D306"/>
    <mergeCell ref="C307:D307"/>
    <mergeCell ref="C308:D308"/>
    <mergeCell ref="C309:D309"/>
    <mergeCell ref="C310:D310"/>
    <mergeCell ref="C295:D295"/>
    <mergeCell ref="C296:D296"/>
    <mergeCell ref="B300:D300"/>
    <mergeCell ref="B302:D302"/>
    <mergeCell ref="B304:D304"/>
    <mergeCell ref="C316:D316"/>
    <mergeCell ref="C317:D317"/>
    <mergeCell ref="C318:D318"/>
    <mergeCell ref="C319:D319"/>
    <mergeCell ref="C320:D320"/>
    <mergeCell ref="C311:D311"/>
    <mergeCell ref="C312:D312"/>
    <mergeCell ref="C313:D313"/>
    <mergeCell ref="C314:D314"/>
    <mergeCell ref="A315:D315"/>
    <mergeCell ref="C326:D326"/>
    <mergeCell ref="C327:D327"/>
    <mergeCell ref="C328:D328"/>
    <mergeCell ref="C329:D329"/>
    <mergeCell ref="C330:D330"/>
    <mergeCell ref="C321:D321"/>
    <mergeCell ref="C322:D322"/>
    <mergeCell ref="C323:D323"/>
    <mergeCell ref="C324:D324"/>
    <mergeCell ref="A325:D325"/>
    <mergeCell ref="B341:D341"/>
    <mergeCell ref="A343:D343"/>
    <mergeCell ref="C344:D344"/>
    <mergeCell ref="C345:D345"/>
    <mergeCell ref="C346:D346"/>
    <mergeCell ref="C331:D331"/>
    <mergeCell ref="C332:D332"/>
    <mergeCell ref="C333:D333"/>
    <mergeCell ref="B337:D337"/>
    <mergeCell ref="B339:D339"/>
    <mergeCell ref="A352:D352"/>
    <mergeCell ref="C353:D353"/>
    <mergeCell ref="C354:D354"/>
    <mergeCell ref="C355:D355"/>
    <mergeCell ref="C356:D356"/>
    <mergeCell ref="C347:D347"/>
    <mergeCell ref="C348:D348"/>
    <mergeCell ref="C349:D349"/>
    <mergeCell ref="C350:D350"/>
    <mergeCell ref="C351:D351"/>
    <mergeCell ref="A362:D362"/>
    <mergeCell ref="C363:D363"/>
    <mergeCell ref="C364:D364"/>
    <mergeCell ref="C365:D365"/>
    <mergeCell ref="C366:D366"/>
    <mergeCell ref="C357:D357"/>
    <mergeCell ref="C358:D358"/>
    <mergeCell ref="C359:D359"/>
    <mergeCell ref="C360:D360"/>
    <mergeCell ref="C361:D361"/>
    <mergeCell ref="B376:D376"/>
    <mergeCell ref="B378:D378"/>
    <mergeCell ref="A380:D380"/>
    <mergeCell ref="C381:D381"/>
    <mergeCell ref="C382:D382"/>
    <mergeCell ref="C367:D367"/>
    <mergeCell ref="C368:D368"/>
    <mergeCell ref="C369:D369"/>
    <mergeCell ref="C370:D370"/>
    <mergeCell ref="B374:D374"/>
    <mergeCell ref="C388:D388"/>
    <mergeCell ref="A389:D389"/>
    <mergeCell ref="C390:D390"/>
    <mergeCell ref="C391:D391"/>
    <mergeCell ref="C392:D392"/>
    <mergeCell ref="C383:D383"/>
    <mergeCell ref="C384:D384"/>
    <mergeCell ref="C385:D385"/>
    <mergeCell ref="C386:D386"/>
    <mergeCell ref="C387:D387"/>
    <mergeCell ref="C398:D398"/>
    <mergeCell ref="A399:D399"/>
    <mergeCell ref="C400:D400"/>
    <mergeCell ref="C401:D401"/>
    <mergeCell ref="C402:D402"/>
    <mergeCell ref="C393:D393"/>
    <mergeCell ref="C394:D394"/>
    <mergeCell ref="C395:D395"/>
    <mergeCell ref="C396:D396"/>
    <mergeCell ref="C397:D397"/>
    <mergeCell ref="B410:D410"/>
    <mergeCell ref="B412:D412"/>
    <mergeCell ref="B414:D414"/>
    <mergeCell ref="A416:D416"/>
    <mergeCell ref="C417:D417"/>
    <mergeCell ref="C403:D403"/>
    <mergeCell ref="C404:D404"/>
    <mergeCell ref="C405:D405"/>
    <mergeCell ref="C406:D406"/>
    <mergeCell ref="C407:D407"/>
    <mergeCell ref="C423:D423"/>
    <mergeCell ref="C424:D424"/>
    <mergeCell ref="A425:D425"/>
    <mergeCell ref="C426:D426"/>
    <mergeCell ref="C427:D427"/>
    <mergeCell ref="C418:D418"/>
    <mergeCell ref="C419:D419"/>
    <mergeCell ref="C420:D420"/>
    <mergeCell ref="C421:D421"/>
    <mergeCell ref="C422:D422"/>
    <mergeCell ref="C433:D433"/>
    <mergeCell ref="C434:D434"/>
    <mergeCell ref="A435:D435"/>
    <mergeCell ref="C436:D436"/>
    <mergeCell ref="C437:D437"/>
    <mergeCell ref="C428:D428"/>
    <mergeCell ref="C429:D429"/>
    <mergeCell ref="C430:D430"/>
    <mergeCell ref="C431:D431"/>
    <mergeCell ref="C432:D432"/>
    <mergeCell ref="C443:D443"/>
    <mergeCell ref="B447:D447"/>
    <mergeCell ref="B449:D449"/>
    <mergeCell ref="B451:D451"/>
    <mergeCell ref="A453:D453"/>
    <mergeCell ref="C438:D438"/>
    <mergeCell ref="C439:D439"/>
    <mergeCell ref="C440:D440"/>
    <mergeCell ref="C441:D441"/>
    <mergeCell ref="C442:D442"/>
    <mergeCell ref="C459:D459"/>
    <mergeCell ref="C460:D460"/>
    <mergeCell ref="C461:D461"/>
    <mergeCell ref="A462:D462"/>
    <mergeCell ref="C463:D463"/>
    <mergeCell ref="C454:D454"/>
    <mergeCell ref="C455:D455"/>
    <mergeCell ref="C456:D456"/>
    <mergeCell ref="C457:D457"/>
    <mergeCell ref="C458:D458"/>
    <mergeCell ref="C469:D469"/>
    <mergeCell ref="C470:D470"/>
    <mergeCell ref="C471:D471"/>
    <mergeCell ref="A472:D472"/>
    <mergeCell ref="C473:D473"/>
    <mergeCell ref="C464:D464"/>
    <mergeCell ref="C465:D465"/>
    <mergeCell ref="C466:D466"/>
    <mergeCell ref="C467:D467"/>
    <mergeCell ref="C468:D468"/>
    <mergeCell ref="C479:D479"/>
    <mergeCell ref="C480:D480"/>
    <mergeCell ref="B484:D484"/>
    <mergeCell ref="B486:D486"/>
    <mergeCell ref="B488:D488"/>
    <mergeCell ref="C474:D474"/>
    <mergeCell ref="C475:D475"/>
    <mergeCell ref="C476:D476"/>
    <mergeCell ref="C477:D477"/>
    <mergeCell ref="C478:D478"/>
    <mergeCell ref="C495:D495"/>
    <mergeCell ref="C496:D496"/>
    <mergeCell ref="C497:D497"/>
    <mergeCell ref="C498:D498"/>
    <mergeCell ref="A499:D499"/>
    <mergeCell ref="A490:D490"/>
    <mergeCell ref="C491:D491"/>
    <mergeCell ref="C492:D492"/>
    <mergeCell ref="C493:D493"/>
    <mergeCell ref="C494:D494"/>
    <mergeCell ref="C505:D505"/>
    <mergeCell ref="C506:D506"/>
    <mergeCell ref="C507:D507"/>
    <mergeCell ref="C508:D508"/>
    <mergeCell ref="A509:D509"/>
    <mergeCell ref="C500:D500"/>
    <mergeCell ref="C501:D501"/>
    <mergeCell ref="C502:D502"/>
    <mergeCell ref="C503:D503"/>
    <mergeCell ref="C504:D504"/>
    <mergeCell ref="C515:D515"/>
    <mergeCell ref="C516:D516"/>
    <mergeCell ref="C517:D517"/>
    <mergeCell ref="B520:D520"/>
    <mergeCell ref="B522:D522"/>
    <mergeCell ref="C510:D510"/>
    <mergeCell ref="C511:D511"/>
    <mergeCell ref="C512:D512"/>
    <mergeCell ref="C513:D513"/>
    <mergeCell ref="C514:D514"/>
    <mergeCell ref="C530:D530"/>
    <mergeCell ref="C531:D531"/>
    <mergeCell ref="C532:D532"/>
    <mergeCell ref="C533:D533"/>
    <mergeCell ref="C534:D534"/>
    <mergeCell ref="B524:D524"/>
    <mergeCell ref="A526:D526"/>
    <mergeCell ref="C527:D527"/>
    <mergeCell ref="C528:D528"/>
    <mergeCell ref="C529:D529"/>
    <mergeCell ref="C540:D540"/>
    <mergeCell ref="C541:D541"/>
    <mergeCell ref="C542:D542"/>
    <mergeCell ref="C543:D543"/>
    <mergeCell ref="C544:D544"/>
    <mergeCell ref="A535:D535"/>
    <mergeCell ref="C536:D536"/>
    <mergeCell ref="C537:D537"/>
    <mergeCell ref="C538:D538"/>
    <mergeCell ref="C539:D539"/>
    <mergeCell ref="C550:D550"/>
    <mergeCell ref="C551:D551"/>
    <mergeCell ref="C552:D552"/>
    <mergeCell ref="C553:D553"/>
    <mergeCell ref="B557:D557"/>
    <mergeCell ref="A545:D545"/>
    <mergeCell ref="C546:D546"/>
    <mergeCell ref="C547:D547"/>
    <mergeCell ref="C548:D548"/>
    <mergeCell ref="C549:D549"/>
    <mergeCell ref="C566:D566"/>
    <mergeCell ref="C567:D567"/>
    <mergeCell ref="C568:D568"/>
    <mergeCell ref="C569:D569"/>
    <mergeCell ref="C570:D570"/>
    <mergeCell ref="B559:D559"/>
    <mergeCell ref="B561:D561"/>
    <mergeCell ref="A563:D563"/>
    <mergeCell ref="C564:D564"/>
    <mergeCell ref="C565:D565"/>
    <mergeCell ref="C576:D576"/>
    <mergeCell ref="C577:D577"/>
    <mergeCell ref="C578:D578"/>
    <mergeCell ref="C579:D579"/>
    <mergeCell ref="C580:D580"/>
    <mergeCell ref="C571:D571"/>
    <mergeCell ref="A572:D572"/>
    <mergeCell ref="C573:D573"/>
    <mergeCell ref="C574:D574"/>
    <mergeCell ref="C575:D575"/>
    <mergeCell ref="C586:D586"/>
    <mergeCell ref="C587:D587"/>
    <mergeCell ref="C588:D588"/>
    <mergeCell ref="C589:D589"/>
    <mergeCell ref="C590:D590"/>
    <mergeCell ref="C581:D581"/>
    <mergeCell ref="A582:D582"/>
    <mergeCell ref="C583:D583"/>
    <mergeCell ref="C584:D584"/>
    <mergeCell ref="C585:D585"/>
    <mergeCell ref="C601:D601"/>
    <mergeCell ref="C602:D602"/>
    <mergeCell ref="C603:D603"/>
    <mergeCell ref="C604:D604"/>
    <mergeCell ref="C605:D605"/>
    <mergeCell ref="B593:D593"/>
    <mergeCell ref="B595:D595"/>
    <mergeCell ref="B597:D597"/>
    <mergeCell ref="A599:D599"/>
    <mergeCell ref="C600:D600"/>
    <mergeCell ref="C611:D611"/>
    <mergeCell ref="C612:D612"/>
    <mergeCell ref="C613:D613"/>
    <mergeCell ref="C614:D614"/>
    <mergeCell ref="C615:D615"/>
    <mergeCell ref="C606:D606"/>
    <mergeCell ref="C607:D607"/>
    <mergeCell ref="A608:D608"/>
    <mergeCell ref="C609:D609"/>
    <mergeCell ref="C610:D610"/>
    <mergeCell ref="C621:D621"/>
    <mergeCell ref="C622:D622"/>
    <mergeCell ref="C623:D623"/>
    <mergeCell ref="C624:D624"/>
    <mergeCell ref="C625:D625"/>
    <mergeCell ref="C616:D616"/>
    <mergeCell ref="C617:D617"/>
    <mergeCell ref="A618:D618"/>
    <mergeCell ref="C619:D619"/>
    <mergeCell ref="C620:D620"/>
    <mergeCell ref="C636:D636"/>
    <mergeCell ref="C637:D637"/>
    <mergeCell ref="C638:D638"/>
    <mergeCell ref="C639:D639"/>
    <mergeCell ref="C640:D640"/>
    <mergeCell ref="C626:D626"/>
    <mergeCell ref="B629:D629"/>
    <mergeCell ref="B631:D631"/>
    <mergeCell ref="B633:D633"/>
    <mergeCell ref="A635:D635"/>
    <mergeCell ref="C646:D646"/>
    <mergeCell ref="C647:D647"/>
    <mergeCell ref="C648:D648"/>
    <mergeCell ref="C649:D649"/>
    <mergeCell ref="C650:D650"/>
    <mergeCell ref="C641:D641"/>
    <mergeCell ref="C642:D642"/>
    <mergeCell ref="C643:D643"/>
    <mergeCell ref="A644:D644"/>
    <mergeCell ref="C645:D645"/>
    <mergeCell ref="C656:D656"/>
    <mergeCell ref="C657:D657"/>
    <mergeCell ref="C658:D658"/>
    <mergeCell ref="C659:D659"/>
    <mergeCell ref="C660:D660"/>
    <mergeCell ref="C651:D651"/>
    <mergeCell ref="C652:D652"/>
    <mergeCell ref="C653:D653"/>
    <mergeCell ref="A654:D654"/>
    <mergeCell ref="C655:D655"/>
    <mergeCell ref="A670:D670"/>
    <mergeCell ref="C671:D671"/>
    <mergeCell ref="C672:D672"/>
    <mergeCell ref="C673:D673"/>
    <mergeCell ref="C674:D674"/>
    <mergeCell ref="C661:D661"/>
    <mergeCell ref="C662:D662"/>
    <mergeCell ref="B664:D664"/>
    <mergeCell ref="B666:D666"/>
    <mergeCell ref="B668:D668"/>
    <mergeCell ref="C680:D680"/>
    <mergeCell ref="C681:D681"/>
    <mergeCell ref="C682:D682"/>
    <mergeCell ref="C683:D683"/>
    <mergeCell ref="C684:D684"/>
    <mergeCell ref="C675:D675"/>
    <mergeCell ref="C676:D676"/>
    <mergeCell ref="C677:D677"/>
    <mergeCell ref="C678:D678"/>
    <mergeCell ref="A679:D679"/>
    <mergeCell ref="C690:D690"/>
    <mergeCell ref="C691:D691"/>
    <mergeCell ref="C692:D692"/>
    <mergeCell ref="C693:D693"/>
    <mergeCell ref="C694:D694"/>
    <mergeCell ref="C685:D685"/>
    <mergeCell ref="C686:D686"/>
    <mergeCell ref="C687:D687"/>
    <mergeCell ref="C688:D688"/>
    <mergeCell ref="A689:D689"/>
    <mergeCell ref="B704:D704"/>
    <mergeCell ref="B706:D706"/>
    <mergeCell ref="A709:D709"/>
    <mergeCell ref="C710:D710"/>
    <mergeCell ref="C711:D711"/>
    <mergeCell ref="C695:D695"/>
    <mergeCell ref="C696:D696"/>
    <mergeCell ref="C697:D697"/>
    <mergeCell ref="A700:D700"/>
    <mergeCell ref="B702:D702"/>
    <mergeCell ref="C717:D717"/>
    <mergeCell ref="A718:D718"/>
    <mergeCell ref="C719:D719"/>
    <mergeCell ref="C720:D720"/>
    <mergeCell ref="C721:D721"/>
    <mergeCell ref="C712:D712"/>
    <mergeCell ref="C713:D713"/>
    <mergeCell ref="C714:D714"/>
    <mergeCell ref="C715:D715"/>
    <mergeCell ref="C716:D716"/>
    <mergeCell ref="C727:D727"/>
    <mergeCell ref="A728:D728"/>
    <mergeCell ref="C729:D729"/>
    <mergeCell ref="C730:D730"/>
    <mergeCell ref="C731:D731"/>
    <mergeCell ref="C722:D722"/>
    <mergeCell ref="C723:D723"/>
    <mergeCell ref="C724:D724"/>
    <mergeCell ref="C725:D725"/>
    <mergeCell ref="C726:D726"/>
    <mergeCell ref="B740:D740"/>
    <mergeCell ref="B742:D742"/>
    <mergeCell ref="B744:D744"/>
    <mergeCell ref="A746:D746"/>
    <mergeCell ref="C747:D747"/>
    <mergeCell ref="C732:D732"/>
    <mergeCell ref="C733:D733"/>
    <mergeCell ref="C734:D734"/>
    <mergeCell ref="C735:D735"/>
    <mergeCell ref="C736:D736"/>
    <mergeCell ref="C753:D753"/>
    <mergeCell ref="C754:D754"/>
    <mergeCell ref="A755:D755"/>
    <mergeCell ref="C756:D756"/>
    <mergeCell ref="C757:D757"/>
    <mergeCell ref="C748:D748"/>
    <mergeCell ref="C749:D749"/>
    <mergeCell ref="C750:D750"/>
    <mergeCell ref="C751:D751"/>
    <mergeCell ref="C752:D752"/>
    <mergeCell ref="C763:D763"/>
    <mergeCell ref="C764:D764"/>
    <mergeCell ref="A765:D765"/>
    <mergeCell ref="C766:D766"/>
    <mergeCell ref="C767:D767"/>
    <mergeCell ref="C758:D758"/>
    <mergeCell ref="C759:D759"/>
    <mergeCell ref="C760:D760"/>
    <mergeCell ref="C761:D761"/>
    <mergeCell ref="C762:D762"/>
    <mergeCell ref="C773:D773"/>
    <mergeCell ref="B779:D779"/>
    <mergeCell ref="B781:D781"/>
    <mergeCell ref="B783:D783"/>
    <mergeCell ref="A785:D785"/>
    <mergeCell ref="C768:D768"/>
    <mergeCell ref="C769:D769"/>
    <mergeCell ref="C770:D770"/>
    <mergeCell ref="C771:D771"/>
    <mergeCell ref="C772:D772"/>
    <mergeCell ref="C791:D791"/>
    <mergeCell ref="C792:D792"/>
    <mergeCell ref="C793:D793"/>
    <mergeCell ref="A794:D794"/>
    <mergeCell ref="C795:D795"/>
    <mergeCell ref="C786:D786"/>
    <mergeCell ref="C787:D787"/>
    <mergeCell ref="C788:D788"/>
    <mergeCell ref="C789:D789"/>
    <mergeCell ref="C790:D790"/>
    <mergeCell ref="C801:D801"/>
    <mergeCell ref="C802:D802"/>
    <mergeCell ref="C803:D803"/>
    <mergeCell ref="A804:D804"/>
    <mergeCell ref="C805:D805"/>
    <mergeCell ref="C796:D796"/>
    <mergeCell ref="C797:D797"/>
    <mergeCell ref="C798:D798"/>
    <mergeCell ref="C799:D799"/>
    <mergeCell ref="C800:D800"/>
    <mergeCell ref="C811:D811"/>
    <mergeCell ref="C812:D812"/>
    <mergeCell ref="B815:D815"/>
    <mergeCell ref="B817:D817"/>
    <mergeCell ref="B819:D819"/>
    <mergeCell ref="C806:D806"/>
    <mergeCell ref="C807:D807"/>
    <mergeCell ref="C808:D808"/>
    <mergeCell ref="C809:D809"/>
    <mergeCell ref="C810:D810"/>
    <mergeCell ref="C827:D827"/>
    <mergeCell ref="C828:D828"/>
    <mergeCell ref="C829:D829"/>
    <mergeCell ref="C830:D830"/>
    <mergeCell ref="A831:D831"/>
    <mergeCell ref="A822:D822"/>
    <mergeCell ref="C823:D823"/>
    <mergeCell ref="C824:D824"/>
    <mergeCell ref="C825:D825"/>
    <mergeCell ref="C826:D826"/>
    <mergeCell ref="C837:D837"/>
    <mergeCell ref="C838:D838"/>
    <mergeCell ref="C839:D839"/>
    <mergeCell ref="C840:D840"/>
    <mergeCell ref="A841:D841"/>
    <mergeCell ref="C832:D832"/>
    <mergeCell ref="C833:D833"/>
    <mergeCell ref="C834:D834"/>
    <mergeCell ref="C835:D835"/>
    <mergeCell ref="C836:D836"/>
    <mergeCell ref="C847:D847"/>
    <mergeCell ref="C848:D848"/>
    <mergeCell ref="C849:D849"/>
    <mergeCell ref="B853:D853"/>
    <mergeCell ref="B855:D855"/>
    <mergeCell ref="C842:D842"/>
    <mergeCell ref="C843:D843"/>
    <mergeCell ref="C844:D844"/>
    <mergeCell ref="C845:D845"/>
    <mergeCell ref="C846:D846"/>
    <mergeCell ref="C864:D864"/>
    <mergeCell ref="C865:D865"/>
    <mergeCell ref="C866:D866"/>
    <mergeCell ref="C867:D867"/>
    <mergeCell ref="C868:D868"/>
    <mergeCell ref="B857:D857"/>
    <mergeCell ref="A860:D860"/>
    <mergeCell ref="C861:D861"/>
    <mergeCell ref="C862:D862"/>
    <mergeCell ref="C863:D863"/>
    <mergeCell ref="C874:D874"/>
    <mergeCell ref="C875:D875"/>
    <mergeCell ref="C876:D876"/>
    <mergeCell ref="C877:D877"/>
    <mergeCell ref="C878:D878"/>
    <mergeCell ref="A869:D869"/>
    <mergeCell ref="C870:D870"/>
    <mergeCell ref="C871:D871"/>
    <mergeCell ref="C872:D872"/>
    <mergeCell ref="C873:D873"/>
    <mergeCell ref="C884:D884"/>
    <mergeCell ref="C885:D885"/>
    <mergeCell ref="C886:D886"/>
    <mergeCell ref="C887:D887"/>
    <mergeCell ref="B891:D891"/>
    <mergeCell ref="A879:D879"/>
    <mergeCell ref="C880:D880"/>
    <mergeCell ref="C881:D881"/>
    <mergeCell ref="C882:D882"/>
    <mergeCell ref="C883:D883"/>
    <mergeCell ref="C900:D900"/>
    <mergeCell ref="C901:D901"/>
    <mergeCell ref="C902:D902"/>
    <mergeCell ref="C903:D903"/>
    <mergeCell ref="C904:D904"/>
    <mergeCell ref="B893:D893"/>
    <mergeCell ref="B895:D895"/>
    <mergeCell ref="A897:D897"/>
    <mergeCell ref="C898:D898"/>
    <mergeCell ref="C899:D899"/>
    <mergeCell ref="C910:D910"/>
    <mergeCell ref="C911:D911"/>
    <mergeCell ref="C912:D912"/>
    <mergeCell ref="C913:D913"/>
    <mergeCell ref="C914:D914"/>
    <mergeCell ref="C905:D905"/>
    <mergeCell ref="A906:D906"/>
    <mergeCell ref="C907:D907"/>
    <mergeCell ref="C908:D908"/>
    <mergeCell ref="C909:D909"/>
    <mergeCell ref="C920:D920"/>
    <mergeCell ref="C921:D921"/>
    <mergeCell ref="C922:D922"/>
    <mergeCell ref="C923:D923"/>
    <mergeCell ref="C924:D924"/>
    <mergeCell ref="C915:D915"/>
    <mergeCell ref="A916:D916"/>
    <mergeCell ref="C917:D917"/>
    <mergeCell ref="C918:D918"/>
    <mergeCell ref="C919:D919"/>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0133-9A75-CB43-B725-89476DB09B6E}">
  <dimension ref="A1:F184"/>
  <sheetViews>
    <sheetView topLeftCell="A155" zoomScale="125" workbookViewId="0">
      <selection activeCell="A174" sqref="A174"/>
    </sheetView>
  </sheetViews>
  <sheetFormatPr baseColWidth="10" defaultColWidth="11.44140625" defaultRowHeight="15.6"/>
  <cols>
    <col min="1" max="1" width="31.77734375" style="217" customWidth="1"/>
    <col min="2" max="2" width="18.33203125" style="617" customWidth="1"/>
    <col min="3" max="3" width="12.33203125" style="217" customWidth="1"/>
    <col min="4" max="4" width="92.44140625" style="217" customWidth="1"/>
    <col min="5" max="5" width="32.44140625" style="217" customWidth="1"/>
    <col min="6" max="6" width="23.109375" style="217" customWidth="1"/>
    <col min="7" max="16384" width="11.44140625" style="217"/>
  </cols>
  <sheetData>
    <row r="1" spans="1:6" s="213" customFormat="1" ht="30" customHeight="1">
      <c r="A1" s="1253"/>
      <c r="B1" s="1254" t="s">
        <v>432</v>
      </c>
      <c r="C1" s="1255"/>
      <c r="D1" s="1255"/>
      <c r="E1" s="1255"/>
      <c r="F1" s="225" t="s">
        <v>56</v>
      </c>
    </row>
    <row r="2" spans="1:6" s="213" customFormat="1" ht="30" customHeight="1">
      <c r="A2" s="1253"/>
      <c r="B2" s="1255"/>
      <c r="C2" s="1255"/>
      <c r="D2" s="1255"/>
      <c r="E2" s="1255"/>
      <c r="F2" s="411" t="s">
        <v>1174</v>
      </c>
    </row>
    <row r="3" spans="1:6" s="213" customFormat="1" ht="30" customHeight="1">
      <c r="A3" s="1253"/>
      <c r="B3" s="1255"/>
      <c r="C3" s="1255"/>
      <c r="D3" s="1255"/>
      <c r="E3" s="1255"/>
      <c r="F3" s="411" t="s">
        <v>1787</v>
      </c>
    </row>
    <row r="4" spans="1:6" s="213" customFormat="1" ht="13.8">
      <c r="A4" s="1545"/>
      <c r="B4" s="1545"/>
      <c r="C4" s="1545"/>
      <c r="D4" s="1545"/>
      <c r="E4" s="1545"/>
    </row>
    <row r="5" spans="1:6" ht="76.95" customHeight="1">
      <c r="A5" s="214" t="s">
        <v>425</v>
      </c>
      <c r="B5" s="215" t="s">
        <v>426</v>
      </c>
      <c r="C5" s="214" t="s">
        <v>427</v>
      </c>
      <c r="D5" s="214" t="s">
        <v>146</v>
      </c>
      <c r="E5" s="215" t="s">
        <v>11</v>
      </c>
      <c r="F5" s="216" t="s">
        <v>429</v>
      </c>
    </row>
    <row r="6" spans="1:6" ht="60" customHeight="1">
      <c r="A6" s="218">
        <v>44952</v>
      </c>
      <c r="B6" s="616" t="s">
        <v>418</v>
      </c>
      <c r="C6" s="219">
        <v>27</v>
      </c>
      <c r="D6" s="220" t="s">
        <v>1736</v>
      </c>
      <c r="E6" s="221" t="s">
        <v>153</v>
      </c>
      <c r="F6" s="517" t="s">
        <v>1737</v>
      </c>
    </row>
    <row r="7" spans="1:6" ht="67.95" customHeight="1">
      <c r="A7" s="218">
        <v>44952</v>
      </c>
      <c r="B7" s="616" t="s">
        <v>1741</v>
      </c>
      <c r="C7" s="219" t="s">
        <v>229</v>
      </c>
      <c r="D7" s="220" t="s">
        <v>1742</v>
      </c>
      <c r="E7" s="221" t="s">
        <v>159</v>
      </c>
      <c r="F7" s="517" t="s">
        <v>1737</v>
      </c>
    </row>
    <row r="8" spans="1:6" ht="31.05" customHeight="1">
      <c r="A8" s="218">
        <v>44953</v>
      </c>
      <c r="B8" s="616" t="s">
        <v>418</v>
      </c>
      <c r="C8" s="518">
        <v>23</v>
      </c>
      <c r="D8" s="220" t="s">
        <v>1743</v>
      </c>
      <c r="E8" s="221" t="s">
        <v>158</v>
      </c>
      <c r="F8" s="517" t="s">
        <v>1737</v>
      </c>
    </row>
    <row r="9" spans="1:6" ht="27.6">
      <c r="A9" s="218">
        <v>44953</v>
      </c>
      <c r="B9" s="616" t="s">
        <v>418</v>
      </c>
      <c r="C9" s="219">
        <v>25</v>
      </c>
      <c r="D9" s="220" t="s">
        <v>1744</v>
      </c>
      <c r="E9" s="221" t="s">
        <v>158</v>
      </c>
      <c r="F9" s="517" t="s">
        <v>1737</v>
      </c>
    </row>
    <row r="10" spans="1:6" ht="34.049999999999997" customHeight="1">
      <c r="A10" s="218">
        <v>44953</v>
      </c>
      <c r="B10" s="616" t="s">
        <v>418</v>
      </c>
      <c r="C10" s="219">
        <v>28</v>
      </c>
      <c r="D10" s="220" t="s">
        <v>1766</v>
      </c>
      <c r="E10" s="221" t="s">
        <v>158</v>
      </c>
      <c r="F10" s="517" t="s">
        <v>1737</v>
      </c>
    </row>
    <row r="11" spans="1:6" ht="34.049999999999997" customHeight="1">
      <c r="A11" s="218">
        <v>44953</v>
      </c>
      <c r="B11" s="616" t="s">
        <v>418</v>
      </c>
      <c r="C11" s="219">
        <v>29</v>
      </c>
      <c r="D11" s="220" t="s">
        <v>1766</v>
      </c>
      <c r="E11" s="221" t="s">
        <v>158</v>
      </c>
      <c r="F11" s="517" t="s">
        <v>1737</v>
      </c>
    </row>
    <row r="12" spans="1:6" ht="27.6">
      <c r="A12" s="218">
        <v>44953</v>
      </c>
      <c r="B12" s="616" t="s">
        <v>419</v>
      </c>
      <c r="C12" s="219">
        <v>241</v>
      </c>
      <c r="D12" s="220" t="s">
        <v>1769</v>
      </c>
      <c r="E12" s="221" t="s">
        <v>158</v>
      </c>
      <c r="F12" s="517" t="s">
        <v>1737</v>
      </c>
    </row>
    <row r="13" spans="1:6" ht="27.6">
      <c r="A13" s="218">
        <v>44953</v>
      </c>
      <c r="B13" s="616" t="s">
        <v>421</v>
      </c>
      <c r="C13" s="219">
        <v>65</v>
      </c>
      <c r="D13" s="220" t="s">
        <v>1774</v>
      </c>
      <c r="E13" s="221" t="s">
        <v>158</v>
      </c>
      <c r="F13" s="517" t="s">
        <v>1737</v>
      </c>
    </row>
    <row r="14" spans="1:6">
      <c r="A14" s="218">
        <v>44985</v>
      </c>
      <c r="B14" s="616" t="s">
        <v>418</v>
      </c>
      <c r="C14" s="219">
        <v>18</v>
      </c>
      <c r="D14" s="220" t="s">
        <v>1789</v>
      </c>
      <c r="E14" s="223" t="s">
        <v>163</v>
      </c>
      <c r="F14" s="517">
        <v>20234700000913</v>
      </c>
    </row>
    <row r="15" spans="1:6">
      <c r="A15" s="218">
        <v>44985</v>
      </c>
      <c r="B15" s="616" t="s">
        <v>419</v>
      </c>
      <c r="C15" s="219">
        <v>231</v>
      </c>
      <c r="D15" s="220" t="s">
        <v>1789</v>
      </c>
      <c r="E15" s="223" t="s">
        <v>163</v>
      </c>
      <c r="F15" s="517">
        <v>20234700000913</v>
      </c>
    </row>
    <row r="16" spans="1:6">
      <c r="A16" s="218">
        <v>44985</v>
      </c>
      <c r="B16" s="616" t="s">
        <v>419</v>
      </c>
      <c r="C16" s="219">
        <v>232</v>
      </c>
      <c r="D16" s="220" t="s">
        <v>1790</v>
      </c>
      <c r="E16" s="223" t="s">
        <v>163</v>
      </c>
      <c r="F16" s="517">
        <v>20234700000913</v>
      </c>
    </row>
    <row r="17" spans="1:6">
      <c r="A17" s="218">
        <v>44986</v>
      </c>
      <c r="B17" s="616" t="s">
        <v>1741</v>
      </c>
      <c r="C17" s="219" t="s">
        <v>229</v>
      </c>
      <c r="D17" s="220" t="s">
        <v>1806</v>
      </c>
      <c r="E17" s="223" t="s">
        <v>154</v>
      </c>
      <c r="F17" s="517">
        <v>20231900001373</v>
      </c>
    </row>
    <row r="18" spans="1:6">
      <c r="A18" s="218">
        <v>44986</v>
      </c>
      <c r="B18" s="616" t="s">
        <v>418</v>
      </c>
      <c r="C18" s="219">
        <v>6</v>
      </c>
      <c r="D18" s="220" t="s">
        <v>1807</v>
      </c>
      <c r="E18" s="223" t="s">
        <v>154</v>
      </c>
      <c r="F18" s="517">
        <v>20231900001373</v>
      </c>
    </row>
    <row r="19" spans="1:6" ht="27.6">
      <c r="A19" s="218">
        <v>44986</v>
      </c>
      <c r="B19" s="616" t="s">
        <v>419</v>
      </c>
      <c r="C19" s="219">
        <v>209</v>
      </c>
      <c r="D19" s="220" t="s">
        <v>1811</v>
      </c>
      <c r="E19" s="223" t="s">
        <v>154</v>
      </c>
      <c r="F19" s="517">
        <v>20231900001373</v>
      </c>
    </row>
    <row r="20" spans="1:6">
      <c r="A20" s="218">
        <v>44986</v>
      </c>
      <c r="B20" s="616" t="s">
        <v>421</v>
      </c>
      <c r="C20" s="219">
        <v>37</v>
      </c>
      <c r="D20" s="220" t="s">
        <v>1813</v>
      </c>
      <c r="E20" s="223" t="s">
        <v>154</v>
      </c>
      <c r="F20" s="517">
        <v>20231900001373</v>
      </c>
    </row>
    <row r="21" spans="1:6" ht="27.6">
      <c r="A21" s="218">
        <v>44987</v>
      </c>
      <c r="B21" s="616" t="s">
        <v>1741</v>
      </c>
      <c r="C21" s="219" t="s">
        <v>229</v>
      </c>
      <c r="D21" s="220" t="s">
        <v>1956</v>
      </c>
      <c r="E21" s="223" t="s">
        <v>165</v>
      </c>
      <c r="F21" s="517">
        <v>20231600156793</v>
      </c>
    </row>
    <row r="22" spans="1:6" ht="27.6">
      <c r="A22" s="218">
        <v>44987</v>
      </c>
      <c r="B22" s="616" t="s">
        <v>1957</v>
      </c>
      <c r="C22" s="219" t="s">
        <v>229</v>
      </c>
      <c r="D22" s="220" t="s">
        <v>1958</v>
      </c>
      <c r="E22" s="223" t="s">
        <v>165</v>
      </c>
      <c r="F22" s="517">
        <v>20231600156793</v>
      </c>
    </row>
    <row r="23" spans="1:6" ht="26.4">
      <c r="A23" s="218">
        <v>44987</v>
      </c>
      <c r="B23" s="616" t="s">
        <v>418</v>
      </c>
      <c r="C23" s="219">
        <v>16</v>
      </c>
      <c r="D23" s="220" t="s">
        <v>1959</v>
      </c>
      <c r="E23" s="223" t="s">
        <v>165</v>
      </c>
      <c r="F23" s="517">
        <v>20231600156793</v>
      </c>
    </row>
    <row r="24" spans="1:6" ht="26.4">
      <c r="A24" s="218">
        <v>44987</v>
      </c>
      <c r="B24" s="616" t="s">
        <v>418</v>
      </c>
      <c r="C24" s="219">
        <v>17</v>
      </c>
      <c r="D24" s="220" t="s">
        <v>1960</v>
      </c>
      <c r="E24" s="223" t="s">
        <v>165</v>
      </c>
      <c r="F24" s="517">
        <v>20231600156793</v>
      </c>
    </row>
    <row r="25" spans="1:6" ht="26.4">
      <c r="A25" s="218">
        <v>44987</v>
      </c>
      <c r="B25" s="616" t="s">
        <v>419</v>
      </c>
      <c r="C25" s="219">
        <v>229</v>
      </c>
      <c r="D25" s="220" t="s">
        <v>1961</v>
      </c>
      <c r="E25" s="223" t="s">
        <v>165</v>
      </c>
      <c r="F25" s="517">
        <v>20231600156793</v>
      </c>
    </row>
    <row r="26" spans="1:6" ht="27.6">
      <c r="A26" s="218">
        <v>44987</v>
      </c>
      <c r="B26" s="616" t="s">
        <v>419</v>
      </c>
      <c r="C26" s="219">
        <v>230</v>
      </c>
      <c r="D26" s="220" t="s">
        <v>1962</v>
      </c>
      <c r="E26" s="223" t="s">
        <v>165</v>
      </c>
      <c r="F26" s="517">
        <v>20231600156793</v>
      </c>
    </row>
    <row r="27" spans="1:6" ht="27.6">
      <c r="A27" s="218">
        <v>44987</v>
      </c>
      <c r="B27" s="616" t="s">
        <v>421</v>
      </c>
      <c r="C27" s="219">
        <v>46</v>
      </c>
      <c r="D27" s="220" t="s">
        <v>1836</v>
      </c>
      <c r="E27" s="223" t="s">
        <v>165</v>
      </c>
      <c r="F27" s="517">
        <v>20231600156793</v>
      </c>
    </row>
    <row r="28" spans="1:6" ht="41.4">
      <c r="A28" s="573">
        <v>44992</v>
      </c>
      <c r="B28" s="616" t="s">
        <v>419</v>
      </c>
      <c r="C28" s="574">
        <v>204</v>
      </c>
      <c r="D28" s="220" t="s">
        <v>1862</v>
      </c>
      <c r="E28" s="223" t="s">
        <v>150</v>
      </c>
      <c r="F28" s="517">
        <v>20231020007803</v>
      </c>
    </row>
    <row r="29" spans="1:6" ht="27.6">
      <c r="A29" s="573">
        <v>44992</v>
      </c>
      <c r="B29" s="616" t="s">
        <v>419</v>
      </c>
      <c r="C29" s="219">
        <v>205</v>
      </c>
      <c r="D29" s="220" t="s">
        <v>1863</v>
      </c>
      <c r="E29" s="223" t="s">
        <v>150</v>
      </c>
      <c r="F29" s="517">
        <v>20231020007803</v>
      </c>
    </row>
    <row r="30" spans="1:6">
      <c r="A30" s="573">
        <v>44992</v>
      </c>
      <c r="B30" s="616" t="s">
        <v>418</v>
      </c>
      <c r="C30" s="219">
        <v>2</v>
      </c>
      <c r="D30" s="220" t="s">
        <v>1864</v>
      </c>
      <c r="E30" s="223" t="s">
        <v>150</v>
      </c>
      <c r="F30" s="517">
        <v>20231020007803</v>
      </c>
    </row>
    <row r="31" spans="1:6">
      <c r="A31" s="573">
        <v>44992</v>
      </c>
      <c r="B31" s="616" t="s">
        <v>1741</v>
      </c>
      <c r="C31" s="219" t="s">
        <v>491</v>
      </c>
      <c r="D31" s="220" t="s">
        <v>1865</v>
      </c>
      <c r="E31" s="223" t="s">
        <v>150</v>
      </c>
      <c r="F31" s="517">
        <v>20231020007803</v>
      </c>
    </row>
    <row r="32" spans="1:6" ht="69">
      <c r="A32" s="573">
        <v>44994</v>
      </c>
      <c r="B32" s="616" t="s">
        <v>418</v>
      </c>
      <c r="C32" s="608">
        <v>8</v>
      </c>
      <c r="D32" s="607" t="s">
        <v>1893</v>
      </c>
      <c r="E32" s="223" t="s">
        <v>151</v>
      </c>
      <c r="F32" s="517">
        <v>20232300001473</v>
      </c>
    </row>
    <row r="33" spans="1:6">
      <c r="A33" s="573">
        <v>44994</v>
      </c>
      <c r="B33" s="616" t="s">
        <v>419</v>
      </c>
      <c r="C33" s="608">
        <v>212</v>
      </c>
      <c r="D33" s="607" t="s">
        <v>1894</v>
      </c>
      <c r="E33" s="223" t="s">
        <v>151</v>
      </c>
      <c r="F33" s="517">
        <v>20232300001473</v>
      </c>
    </row>
    <row r="34" spans="1:6">
      <c r="A34" s="573">
        <v>44994</v>
      </c>
      <c r="B34" s="616" t="s">
        <v>419</v>
      </c>
      <c r="C34" s="608">
        <v>213</v>
      </c>
      <c r="D34" s="607" t="s">
        <v>1894</v>
      </c>
      <c r="E34" s="223" t="s">
        <v>151</v>
      </c>
      <c r="F34" s="517">
        <v>20232300001473</v>
      </c>
    </row>
    <row r="35" spans="1:6" ht="27.6">
      <c r="A35" s="573">
        <v>44994</v>
      </c>
      <c r="B35" s="616" t="s">
        <v>419</v>
      </c>
      <c r="C35" s="608">
        <v>242</v>
      </c>
      <c r="D35" s="607" t="s">
        <v>1895</v>
      </c>
      <c r="E35" s="223" t="s">
        <v>151</v>
      </c>
      <c r="F35" s="517">
        <v>20232300001473</v>
      </c>
    </row>
    <row r="36" spans="1:6">
      <c r="A36" s="573">
        <v>44994</v>
      </c>
      <c r="B36" s="616" t="s">
        <v>419</v>
      </c>
      <c r="C36" s="608">
        <v>214</v>
      </c>
      <c r="D36" s="607" t="s">
        <v>1896</v>
      </c>
      <c r="E36" s="223" t="s">
        <v>151</v>
      </c>
      <c r="F36" s="517">
        <v>20232300001473</v>
      </c>
    </row>
    <row r="37" spans="1:6">
      <c r="A37" s="573">
        <v>44994</v>
      </c>
      <c r="B37" s="616" t="s">
        <v>419</v>
      </c>
      <c r="C37" s="608">
        <v>215</v>
      </c>
      <c r="D37" s="607" t="s">
        <v>1896</v>
      </c>
      <c r="E37" s="223" t="s">
        <v>151</v>
      </c>
      <c r="F37" s="517">
        <v>20232300001473</v>
      </c>
    </row>
    <row r="38" spans="1:6" ht="41.4">
      <c r="A38" s="573">
        <v>44994</v>
      </c>
      <c r="B38" s="616" t="s">
        <v>419</v>
      </c>
      <c r="C38" s="608">
        <v>243</v>
      </c>
      <c r="D38" s="607" t="s">
        <v>1897</v>
      </c>
      <c r="E38" s="223" t="s">
        <v>151</v>
      </c>
      <c r="F38" s="517">
        <v>20232300001473</v>
      </c>
    </row>
    <row r="39" spans="1:6" ht="27.6">
      <c r="A39" s="573">
        <v>44994</v>
      </c>
      <c r="B39" s="616" t="s">
        <v>419</v>
      </c>
      <c r="C39" s="608">
        <v>216</v>
      </c>
      <c r="D39" s="607" t="s">
        <v>1891</v>
      </c>
      <c r="E39" s="223" t="s">
        <v>151</v>
      </c>
      <c r="F39" s="517">
        <v>20232300001473</v>
      </c>
    </row>
    <row r="40" spans="1:6" ht="51" customHeight="1">
      <c r="A40" s="573">
        <v>44994</v>
      </c>
      <c r="B40" s="616" t="s">
        <v>419</v>
      </c>
      <c r="C40" s="675">
        <v>217</v>
      </c>
      <c r="D40" s="674" t="s">
        <v>2050</v>
      </c>
      <c r="E40" s="223" t="s">
        <v>151</v>
      </c>
      <c r="F40" s="517">
        <v>20232300001473</v>
      </c>
    </row>
    <row r="41" spans="1:6">
      <c r="A41" s="573">
        <v>44994</v>
      </c>
      <c r="B41" s="616" t="s">
        <v>1741</v>
      </c>
      <c r="C41" s="219" t="s">
        <v>229</v>
      </c>
      <c r="D41" s="220" t="s">
        <v>1892</v>
      </c>
      <c r="E41" s="223" t="s">
        <v>151</v>
      </c>
      <c r="F41" s="517">
        <v>20232300001473</v>
      </c>
    </row>
    <row r="42" spans="1:6" ht="27.6">
      <c r="A42" s="573">
        <v>44994</v>
      </c>
      <c r="B42" s="616" t="s">
        <v>418</v>
      </c>
      <c r="C42" s="219">
        <v>11</v>
      </c>
      <c r="D42" s="220" t="s">
        <v>1901</v>
      </c>
      <c r="E42" s="223" t="s">
        <v>155</v>
      </c>
      <c r="F42" s="517">
        <v>20232100000273</v>
      </c>
    </row>
    <row r="43" spans="1:6">
      <c r="A43" s="573">
        <v>44994</v>
      </c>
      <c r="B43" s="616" t="s">
        <v>418</v>
      </c>
      <c r="C43" s="219">
        <v>12</v>
      </c>
      <c r="D43" s="220" t="s">
        <v>1902</v>
      </c>
      <c r="E43" s="223" t="s">
        <v>155</v>
      </c>
      <c r="F43" s="517">
        <v>20232100000273</v>
      </c>
    </row>
    <row r="44" spans="1:6">
      <c r="A44" s="573">
        <v>44994</v>
      </c>
      <c r="B44" s="616" t="s">
        <v>419</v>
      </c>
      <c r="C44" s="219">
        <v>221</v>
      </c>
      <c r="D44" s="220" t="s">
        <v>1903</v>
      </c>
      <c r="E44" s="223" t="s">
        <v>155</v>
      </c>
      <c r="F44" s="517">
        <v>20232100000273</v>
      </c>
    </row>
    <row r="45" spans="1:6" ht="27.6">
      <c r="A45" s="218">
        <v>44995</v>
      </c>
      <c r="B45" s="616" t="s">
        <v>1741</v>
      </c>
      <c r="C45" s="219" t="s">
        <v>229</v>
      </c>
      <c r="D45" s="220" t="s">
        <v>1923</v>
      </c>
      <c r="E45" s="223" t="s">
        <v>149</v>
      </c>
      <c r="F45" s="517">
        <v>20234400001693</v>
      </c>
    </row>
    <row r="46" spans="1:6" ht="63" customHeight="1">
      <c r="A46" s="218">
        <v>44995</v>
      </c>
      <c r="B46" s="616" t="s">
        <v>418</v>
      </c>
      <c r="C46" s="219">
        <v>21</v>
      </c>
      <c r="D46" s="220" t="s">
        <v>1924</v>
      </c>
      <c r="E46" s="223" t="s">
        <v>149</v>
      </c>
      <c r="F46" s="517">
        <v>20234400001693</v>
      </c>
    </row>
    <row r="47" spans="1:6" ht="55.2">
      <c r="A47" s="218">
        <v>44995</v>
      </c>
      <c r="B47" s="616" t="s">
        <v>419</v>
      </c>
      <c r="C47" s="219">
        <v>236</v>
      </c>
      <c r="D47" s="220" t="s">
        <v>1925</v>
      </c>
      <c r="E47" s="223" t="s">
        <v>149</v>
      </c>
      <c r="F47" s="517">
        <v>20234400001693</v>
      </c>
    </row>
    <row r="48" spans="1:6" ht="27.6">
      <c r="A48" s="218">
        <v>44995</v>
      </c>
      <c r="B48" s="616" t="s">
        <v>418</v>
      </c>
      <c r="C48" s="219">
        <v>13</v>
      </c>
      <c r="D48" s="220" t="s">
        <v>1935</v>
      </c>
      <c r="E48" s="223" t="s">
        <v>159</v>
      </c>
      <c r="F48" s="517">
        <v>20234600001223</v>
      </c>
    </row>
    <row r="49" spans="1:6" ht="27.6">
      <c r="A49" s="218">
        <v>44995</v>
      </c>
      <c r="B49" s="616" t="s">
        <v>418</v>
      </c>
      <c r="C49" s="219">
        <v>14</v>
      </c>
      <c r="D49" s="220" t="s">
        <v>1936</v>
      </c>
      <c r="E49" s="223" t="s">
        <v>160</v>
      </c>
      <c r="F49" s="517">
        <v>20234600001223</v>
      </c>
    </row>
    <row r="50" spans="1:6" ht="27.6">
      <c r="A50" s="218">
        <v>44995</v>
      </c>
      <c r="B50" s="616" t="s">
        <v>419</v>
      </c>
      <c r="C50" s="219">
        <v>222</v>
      </c>
      <c r="D50" s="220" t="s">
        <v>1937</v>
      </c>
      <c r="E50" s="223" t="s">
        <v>159</v>
      </c>
      <c r="F50" s="517">
        <v>20234600001223</v>
      </c>
    </row>
    <row r="51" spans="1:6" ht="27.6">
      <c r="A51" s="218">
        <v>44995</v>
      </c>
      <c r="B51" s="616" t="s">
        <v>419</v>
      </c>
      <c r="C51" s="219">
        <v>223</v>
      </c>
      <c r="D51" s="220" t="s">
        <v>1938</v>
      </c>
      <c r="E51" s="223" t="s">
        <v>159</v>
      </c>
      <c r="F51" s="517">
        <v>20234600001223</v>
      </c>
    </row>
    <row r="52" spans="1:6" ht="27.6">
      <c r="A52" s="218">
        <v>44995</v>
      </c>
      <c r="B52" s="616" t="s">
        <v>419</v>
      </c>
      <c r="C52" s="219">
        <v>224</v>
      </c>
      <c r="D52" s="220" t="s">
        <v>1939</v>
      </c>
      <c r="E52" s="223" t="s">
        <v>160</v>
      </c>
      <c r="F52" s="517">
        <v>20234600001223</v>
      </c>
    </row>
    <row r="53" spans="1:6" ht="27.6">
      <c r="A53" s="218">
        <v>44995</v>
      </c>
      <c r="B53" s="616" t="s">
        <v>419</v>
      </c>
      <c r="C53" s="219">
        <v>225</v>
      </c>
      <c r="D53" s="220" t="s">
        <v>1940</v>
      </c>
      <c r="E53" s="223" t="s">
        <v>160</v>
      </c>
      <c r="F53" s="517">
        <v>20234600001223</v>
      </c>
    </row>
    <row r="54" spans="1:6" ht="26.4">
      <c r="A54" s="218">
        <v>44998</v>
      </c>
      <c r="B54" s="616" t="s">
        <v>418</v>
      </c>
      <c r="C54" s="219">
        <v>24</v>
      </c>
      <c r="D54" s="220" t="s">
        <v>1964</v>
      </c>
      <c r="E54" s="223" t="s">
        <v>158</v>
      </c>
      <c r="F54" s="517">
        <v>20234300001133</v>
      </c>
    </row>
    <row r="55" spans="1:6" ht="26.4">
      <c r="A55" s="218">
        <v>44998</v>
      </c>
      <c r="B55" s="616" t="s">
        <v>419</v>
      </c>
      <c r="C55" s="219">
        <v>237</v>
      </c>
      <c r="D55" s="220" t="s">
        <v>1965</v>
      </c>
      <c r="E55" s="223" t="s">
        <v>158</v>
      </c>
      <c r="F55" s="517">
        <v>20234300001133</v>
      </c>
    </row>
    <row r="56" spans="1:6" ht="27.6">
      <c r="A56" s="218">
        <v>44998</v>
      </c>
      <c r="B56" s="616" t="s">
        <v>419</v>
      </c>
      <c r="C56" s="219">
        <v>238</v>
      </c>
      <c r="D56" s="220" t="s">
        <v>1966</v>
      </c>
      <c r="E56" s="223" t="s">
        <v>158</v>
      </c>
      <c r="F56" s="517">
        <v>20234300001133</v>
      </c>
    </row>
    <row r="57" spans="1:6" ht="69">
      <c r="A57" s="218">
        <v>44998</v>
      </c>
      <c r="B57" s="616" t="s">
        <v>418</v>
      </c>
      <c r="C57" s="219">
        <v>7</v>
      </c>
      <c r="D57" s="220" t="s">
        <v>1971</v>
      </c>
      <c r="E57" s="223" t="s">
        <v>153</v>
      </c>
      <c r="F57" s="517">
        <v>20232200000743</v>
      </c>
    </row>
    <row r="58" spans="1:6" ht="39.6">
      <c r="A58" s="218">
        <v>44998</v>
      </c>
      <c r="B58" s="616" t="s">
        <v>418</v>
      </c>
      <c r="C58" s="219">
        <v>27</v>
      </c>
      <c r="D58" s="220" t="s">
        <v>1972</v>
      </c>
      <c r="E58" s="223" t="s">
        <v>153</v>
      </c>
      <c r="F58" s="517">
        <v>20232200000743</v>
      </c>
    </row>
    <row r="59" spans="1:6" ht="26.4">
      <c r="A59" s="218">
        <v>44998</v>
      </c>
      <c r="B59" s="616" t="s">
        <v>418</v>
      </c>
      <c r="C59" s="219">
        <v>1</v>
      </c>
      <c r="D59" s="220" t="s">
        <v>2051</v>
      </c>
      <c r="E59" s="223" t="s">
        <v>148</v>
      </c>
      <c r="F59" s="517" t="s">
        <v>2054</v>
      </c>
    </row>
    <row r="60" spans="1:6" ht="26.4">
      <c r="A60" s="218">
        <v>44998</v>
      </c>
      <c r="B60" s="616" t="s">
        <v>419</v>
      </c>
      <c r="C60" s="219">
        <v>200</v>
      </c>
      <c r="D60" s="220" t="s">
        <v>2052</v>
      </c>
      <c r="E60" s="223" t="s">
        <v>148</v>
      </c>
      <c r="F60" s="517" t="s">
        <v>2054</v>
      </c>
    </row>
    <row r="61" spans="1:6" ht="26.4">
      <c r="A61" s="218">
        <v>44998</v>
      </c>
      <c r="B61" s="616" t="s">
        <v>418</v>
      </c>
      <c r="C61" s="219">
        <v>3</v>
      </c>
      <c r="D61" s="220" t="s">
        <v>2051</v>
      </c>
      <c r="E61" s="223" t="s">
        <v>152</v>
      </c>
      <c r="F61" s="517" t="s">
        <v>2054</v>
      </c>
    </row>
    <row r="62" spans="1:6" ht="26.4">
      <c r="A62" s="218">
        <v>44998</v>
      </c>
      <c r="B62" s="616" t="s">
        <v>419</v>
      </c>
      <c r="C62" s="219">
        <v>202</v>
      </c>
      <c r="D62" s="220" t="s">
        <v>2053</v>
      </c>
      <c r="E62" s="223" t="s">
        <v>152</v>
      </c>
      <c r="F62" s="517" t="s">
        <v>2054</v>
      </c>
    </row>
    <row r="63" spans="1:6" ht="31.2">
      <c r="A63" s="218">
        <v>44998</v>
      </c>
      <c r="B63" s="616" t="s">
        <v>419</v>
      </c>
      <c r="C63" s="219">
        <v>206</v>
      </c>
      <c r="D63" s="220" t="s">
        <v>2066</v>
      </c>
      <c r="E63" s="223" t="s">
        <v>189</v>
      </c>
      <c r="F63" s="676" t="s">
        <v>2067</v>
      </c>
    </row>
    <row r="64" spans="1:6" ht="31.2">
      <c r="A64" s="218">
        <v>44998</v>
      </c>
      <c r="B64" s="616" t="s">
        <v>419</v>
      </c>
      <c r="C64" s="219">
        <v>207</v>
      </c>
      <c r="D64" s="220" t="s">
        <v>2068</v>
      </c>
      <c r="E64" s="223" t="s">
        <v>189</v>
      </c>
      <c r="F64" s="676" t="s">
        <v>2067</v>
      </c>
    </row>
    <row r="65" spans="1:6" ht="31.2">
      <c r="A65" s="218">
        <v>44998</v>
      </c>
      <c r="B65" s="616" t="s">
        <v>419</v>
      </c>
      <c r="C65" s="219">
        <v>208</v>
      </c>
      <c r="D65" s="220" t="s">
        <v>2069</v>
      </c>
      <c r="E65" s="223" t="s">
        <v>189</v>
      </c>
      <c r="F65" s="676" t="s">
        <v>2067</v>
      </c>
    </row>
    <row r="66" spans="1:6" ht="26.4">
      <c r="A66" s="218">
        <v>45093</v>
      </c>
      <c r="B66" s="616" t="s">
        <v>419</v>
      </c>
      <c r="C66" s="219">
        <v>235</v>
      </c>
      <c r="D66" s="220" t="s">
        <v>2832</v>
      </c>
      <c r="E66" s="223" t="s">
        <v>156</v>
      </c>
      <c r="F66" s="676" t="s">
        <v>2833</v>
      </c>
    </row>
    <row r="67" spans="1:6">
      <c r="A67" s="573">
        <v>45100</v>
      </c>
      <c r="B67" s="904" t="s">
        <v>419</v>
      </c>
      <c r="C67" s="574">
        <v>222</v>
      </c>
      <c r="D67" s="905" t="s">
        <v>2849</v>
      </c>
      <c r="E67" s="223" t="s">
        <v>159</v>
      </c>
      <c r="F67" s="676">
        <v>20234600002913</v>
      </c>
    </row>
    <row r="68" spans="1:6">
      <c r="A68" s="573">
        <v>45100</v>
      </c>
      <c r="B68" s="904" t="s">
        <v>419</v>
      </c>
      <c r="C68" s="574">
        <v>223</v>
      </c>
      <c r="D68" s="905" t="s">
        <v>2849</v>
      </c>
      <c r="E68" s="223" t="s">
        <v>159</v>
      </c>
      <c r="F68" s="676">
        <v>20234600002913</v>
      </c>
    </row>
    <row r="69" spans="1:6">
      <c r="A69" s="573">
        <v>45100</v>
      </c>
      <c r="B69" s="904" t="s">
        <v>419</v>
      </c>
      <c r="C69" s="574">
        <v>224</v>
      </c>
      <c r="D69" s="905" t="s">
        <v>2849</v>
      </c>
      <c r="E69" s="223" t="s">
        <v>160</v>
      </c>
      <c r="F69" s="676">
        <v>20234600002913</v>
      </c>
    </row>
    <row r="70" spans="1:6">
      <c r="A70" s="573">
        <v>45100</v>
      </c>
      <c r="B70" s="904" t="s">
        <v>419</v>
      </c>
      <c r="C70" s="574">
        <v>225</v>
      </c>
      <c r="D70" s="905" t="s">
        <v>2849</v>
      </c>
      <c r="E70" s="223" t="s">
        <v>160</v>
      </c>
      <c r="F70" s="676">
        <v>20234600002913</v>
      </c>
    </row>
    <row r="71" spans="1:6">
      <c r="A71" s="218">
        <v>45103</v>
      </c>
      <c r="B71" s="616" t="s">
        <v>419</v>
      </c>
      <c r="C71" s="219">
        <v>209</v>
      </c>
      <c r="D71" s="220" t="s">
        <v>2850</v>
      </c>
      <c r="E71" s="223" t="s">
        <v>154</v>
      </c>
      <c r="F71" s="676">
        <v>20231900005003</v>
      </c>
    </row>
    <row r="72" spans="1:6" ht="39.6">
      <c r="A72" s="218">
        <v>45103</v>
      </c>
      <c r="B72" s="616" t="s">
        <v>419</v>
      </c>
      <c r="C72" s="219">
        <v>210</v>
      </c>
      <c r="D72" s="220" t="s">
        <v>2839</v>
      </c>
      <c r="E72" s="223" t="s">
        <v>153</v>
      </c>
      <c r="F72" s="676">
        <v>20232200001443</v>
      </c>
    </row>
    <row r="73" spans="1:6" ht="39.6">
      <c r="A73" s="218">
        <v>45103</v>
      </c>
      <c r="B73" s="616" t="s">
        <v>419</v>
      </c>
      <c r="C73" s="219">
        <v>211</v>
      </c>
      <c r="D73" s="220" t="s">
        <v>2839</v>
      </c>
      <c r="E73" s="223" t="s">
        <v>153</v>
      </c>
      <c r="F73" s="676">
        <v>20232200001443</v>
      </c>
    </row>
    <row r="74" spans="1:6">
      <c r="A74" s="218">
        <v>45103</v>
      </c>
      <c r="B74" s="616" t="s">
        <v>419</v>
      </c>
      <c r="C74" s="219">
        <v>218</v>
      </c>
      <c r="D74" s="220" t="s">
        <v>2839</v>
      </c>
      <c r="E74" s="223" t="s">
        <v>164</v>
      </c>
      <c r="F74" s="676">
        <v>20232200001443</v>
      </c>
    </row>
    <row r="75" spans="1:6" ht="27.6">
      <c r="A75" s="218">
        <v>45105</v>
      </c>
      <c r="B75" s="616" t="s">
        <v>419</v>
      </c>
      <c r="C75" s="219">
        <v>226</v>
      </c>
      <c r="D75" s="220" t="s">
        <v>2851</v>
      </c>
      <c r="E75" s="223" t="s">
        <v>162</v>
      </c>
      <c r="F75" s="517">
        <v>20234200004363</v>
      </c>
    </row>
    <row r="76" spans="1:6" ht="41.4">
      <c r="A76" s="218">
        <v>45105</v>
      </c>
      <c r="B76" s="616" t="s">
        <v>419</v>
      </c>
      <c r="C76" s="219">
        <v>227</v>
      </c>
      <c r="D76" s="220" t="s">
        <v>2854</v>
      </c>
      <c r="E76" s="223" t="s">
        <v>162</v>
      </c>
      <c r="F76" s="517">
        <v>20234200004363</v>
      </c>
    </row>
    <row r="77" spans="1:6" ht="27.6">
      <c r="A77" s="218">
        <v>45105</v>
      </c>
      <c r="B77" s="616" t="s">
        <v>419</v>
      </c>
      <c r="C77" s="219">
        <v>228</v>
      </c>
      <c r="D77" s="220" t="s">
        <v>2851</v>
      </c>
      <c r="E77" s="223" t="s">
        <v>162</v>
      </c>
      <c r="F77" s="517">
        <v>20234200004363</v>
      </c>
    </row>
    <row r="78" spans="1:6" ht="26.4">
      <c r="A78" s="218">
        <v>45107</v>
      </c>
      <c r="B78" s="616" t="s">
        <v>418</v>
      </c>
      <c r="C78" s="219">
        <v>16</v>
      </c>
      <c r="D78" s="220" t="s">
        <v>2855</v>
      </c>
      <c r="E78" s="223" t="s">
        <v>165</v>
      </c>
      <c r="F78" s="517">
        <v>20231600157713</v>
      </c>
    </row>
    <row r="79" spans="1:6" ht="27.6">
      <c r="A79" s="218">
        <v>45107</v>
      </c>
      <c r="B79" s="616" t="s">
        <v>418</v>
      </c>
      <c r="C79" s="219">
        <v>32</v>
      </c>
      <c r="D79" s="220" t="s">
        <v>2864</v>
      </c>
      <c r="E79" s="223" t="s">
        <v>165</v>
      </c>
      <c r="F79" s="517">
        <v>20231600157713</v>
      </c>
    </row>
    <row r="80" spans="1:6" ht="27.6">
      <c r="A80" s="218">
        <v>45107</v>
      </c>
      <c r="B80" s="616" t="s">
        <v>419</v>
      </c>
      <c r="C80" s="219">
        <v>229</v>
      </c>
      <c r="D80" s="220" t="s">
        <v>2868</v>
      </c>
      <c r="E80" s="223" t="s">
        <v>165</v>
      </c>
      <c r="F80" s="517">
        <v>20231600157713</v>
      </c>
    </row>
    <row r="81" spans="1:6" ht="26.4">
      <c r="A81" s="218">
        <v>45107</v>
      </c>
      <c r="B81" s="616" t="s">
        <v>419</v>
      </c>
      <c r="C81" s="219">
        <v>230</v>
      </c>
      <c r="D81" s="220" t="s">
        <v>2865</v>
      </c>
      <c r="E81" s="223" t="s">
        <v>165</v>
      </c>
      <c r="F81" s="517">
        <v>20231600157713</v>
      </c>
    </row>
    <row r="82" spans="1:6" ht="27.6">
      <c r="A82" s="218">
        <v>45107</v>
      </c>
      <c r="B82" s="616" t="s">
        <v>1741</v>
      </c>
      <c r="C82" s="219" t="s">
        <v>229</v>
      </c>
      <c r="D82" s="220" t="s">
        <v>2867</v>
      </c>
      <c r="E82" s="223" t="s">
        <v>165</v>
      </c>
      <c r="F82" s="517">
        <v>20231600157713</v>
      </c>
    </row>
    <row r="83" spans="1:6" ht="110.4">
      <c r="A83" s="218">
        <v>45107</v>
      </c>
      <c r="B83" s="616" t="s">
        <v>419</v>
      </c>
      <c r="C83" s="219">
        <v>237</v>
      </c>
      <c r="D83" s="220" t="s">
        <v>2919</v>
      </c>
      <c r="E83" s="223" t="s">
        <v>158</v>
      </c>
      <c r="F83" s="517">
        <v>20234300004463</v>
      </c>
    </row>
    <row r="84" spans="1:6" ht="26.4">
      <c r="A84" s="218">
        <v>45107</v>
      </c>
      <c r="B84" s="616" t="s">
        <v>419</v>
      </c>
      <c r="C84" s="219">
        <v>238</v>
      </c>
      <c r="D84" s="220" t="s">
        <v>2870</v>
      </c>
      <c r="E84" s="223" t="s">
        <v>158</v>
      </c>
      <c r="F84" s="517">
        <v>20234300004463</v>
      </c>
    </row>
    <row r="85" spans="1:6" ht="55.2">
      <c r="A85" s="218">
        <v>45107</v>
      </c>
      <c r="B85" s="616" t="s">
        <v>419</v>
      </c>
      <c r="C85" s="219">
        <v>239</v>
      </c>
      <c r="D85" s="220" t="s">
        <v>2920</v>
      </c>
      <c r="E85" s="223" t="s">
        <v>158</v>
      </c>
      <c r="F85" s="517">
        <v>20234300004463</v>
      </c>
    </row>
    <row r="86" spans="1:6" ht="41.4">
      <c r="A86" s="218">
        <v>45107</v>
      </c>
      <c r="B86" s="616" t="s">
        <v>419</v>
      </c>
      <c r="C86" s="219">
        <v>240</v>
      </c>
      <c r="D86" s="220" t="s">
        <v>2921</v>
      </c>
      <c r="E86" s="223" t="s">
        <v>158</v>
      </c>
      <c r="F86" s="517">
        <v>20234300004463</v>
      </c>
    </row>
    <row r="87" spans="1:6" ht="41.4">
      <c r="A87" s="218">
        <v>45107</v>
      </c>
      <c r="B87" s="616" t="s">
        <v>419</v>
      </c>
      <c r="C87" s="219">
        <v>241</v>
      </c>
      <c r="D87" s="220" t="s">
        <v>2922</v>
      </c>
      <c r="E87" s="223" t="s">
        <v>158</v>
      </c>
      <c r="F87" s="517">
        <v>20234300004463</v>
      </c>
    </row>
    <row r="88" spans="1:6">
      <c r="A88" s="218">
        <v>45113</v>
      </c>
      <c r="B88" s="616" t="s">
        <v>1741</v>
      </c>
      <c r="C88" s="219" t="s">
        <v>491</v>
      </c>
      <c r="D88" s="220" t="s">
        <v>2878</v>
      </c>
      <c r="E88" s="223" t="s">
        <v>163</v>
      </c>
      <c r="F88" s="517" t="s">
        <v>2881</v>
      </c>
    </row>
    <row r="89" spans="1:6" ht="27.6">
      <c r="A89" s="218">
        <v>45113</v>
      </c>
      <c r="B89" s="616" t="s">
        <v>418</v>
      </c>
      <c r="C89" s="219">
        <v>33</v>
      </c>
      <c r="D89" s="220" t="s">
        <v>2895</v>
      </c>
      <c r="E89" s="223" t="s">
        <v>163</v>
      </c>
      <c r="F89" s="517" t="s">
        <v>2881</v>
      </c>
    </row>
    <row r="90" spans="1:6">
      <c r="A90" s="218">
        <v>45113</v>
      </c>
      <c r="B90" s="616" t="s">
        <v>419</v>
      </c>
      <c r="C90" s="219">
        <v>232</v>
      </c>
      <c r="D90" s="220" t="s">
        <v>2879</v>
      </c>
      <c r="E90" s="223" t="s">
        <v>163</v>
      </c>
      <c r="F90" s="517" t="s">
        <v>2881</v>
      </c>
    </row>
    <row r="91" spans="1:6">
      <c r="A91" s="218">
        <v>45113</v>
      </c>
      <c r="B91" s="616" t="s">
        <v>419</v>
      </c>
      <c r="C91" s="219">
        <v>231</v>
      </c>
      <c r="D91" s="220" t="s">
        <v>2880</v>
      </c>
      <c r="E91" s="223" t="s">
        <v>163</v>
      </c>
      <c r="F91" s="517" t="s">
        <v>2881</v>
      </c>
    </row>
    <row r="92" spans="1:6">
      <c r="A92" s="218">
        <v>45113</v>
      </c>
      <c r="B92" s="616" t="s">
        <v>418</v>
      </c>
      <c r="C92" s="219">
        <v>18</v>
      </c>
      <c r="D92" s="220" t="s">
        <v>2912</v>
      </c>
      <c r="E92" s="223" t="s">
        <v>163</v>
      </c>
      <c r="F92" s="517" t="s">
        <v>2881</v>
      </c>
    </row>
    <row r="93" spans="1:6" ht="69">
      <c r="A93" s="218">
        <v>45118</v>
      </c>
      <c r="B93" s="616" t="s">
        <v>418</v>
      </c>
      <c r="C93" s="219">
        <v>8</v>
      </c>
      <c r="D93" s="220" t="s">
        <v>2902</v>
      </c>
      <c r="E93" s="223" t="s">
        <v>151</v>
      </c>
      <c r="F93" s="517">
        <v>20232300004973</v>
      </c>
    </row>
    <row r="94" spans="1:6">
      <c r="A94" s="218">
        <v>45118</v>
      </c>
      <c r="B94" s="616" t="s">
        <v>419</v>
      </c>
      <c r="C94" s="219">
        <v>216</v>
      </c>
      <c r="D94" s="220" t="s">
        <v>2907</v>
      </c>
      <c r="E94" s="223" t="s">
        <v>151</v>
      </c>
      <c r="F94" s="517">
        <v>20232300004973</v>
      </c>
    </row>
    <row r="95" spans="1:6" ht="41.4">
      <c r="A95" s="218">
        <v>45118</v>
      </c>
      <c r="B95" s="616" t="s">
        <v>419</v>
      </c>
      <c r="C95" s="219">
        <v>217</v>
      </c>
      <c r="D95" s="220" t="s">
        <v>2903</v>
      </c>
      <c r="E95" s="223" t="s">
        <v>151</v>
      </c>
      <c r="F95" s="517">
        <v>20232300004973</v>
      </c>
    </row>
    <row r="96" spans="1:6">
      <c r="A96" s="218">
        <v>45118</v>
      </c>
      <c r="B96" s="616" t="s">
        <v>419</v>
      </c>
      <c r="C96" s="219">
        <v>242</v>
      </c>
      <c r="D96" s="220" t="s">
        <v>2904</v>
      </c>
      <c r="E96" s="223" t="s">
        <v>151</v>
      </c>
      <c r="F96" s="517">
        <v>20232300004973</v>
      </c>
    </row>
    <row r="97" spans="1:6" ht="41.4">
      <c r="A97" s="218">
        <v>45118</v>
      </c>
      <c r="B97" s="616" t="s">
        <v>1741</v>
      </c>
      <c r="C97" s="219" t="s">
        <v>229</v>
      </c>
      <c r="D97" s="220" t="s">
        <v>2905</v>
      </c>
      <c r="E97" s="223" t="s">
        <v>151</v>
      </c>
      <c r="F97" s="517">
        <v>20232300004973</v>
      </c>
    </row>
    <row r="98" spans="1:6" ht="27.6">
      <c r="A98" s="218">
        <v>45120</v>
      </c>
      <c r="B98" s="616" t="s">
        <v>419</v>
      </c>
      <c r="C98" s="219">
        <v>233</v>
      </c>
      <c r="D98" s="220" t="s">
        <v>2917</v>
      </c>
      <c r="E98" s="223" t="s">
        <v>157</v>
      </c>
      <c r="F98" s="517">
        <v>20231300005273</v>
      </c>
    </row>
    <row r="99" spans="1:6" ht="27.6">
      <c r="A99" s="218">
        <v>45120</v>
      </c>
      <c r="B99" s="616" t="s">
        <v>419</v>
      </c>
      <c r="C99" s="219">
        <v>234</v>
      </c>
      <c r="D99" s="220" t="s">
        <v>2918</v>
      </c>
      <c r="E99" s="223" t="s">
        <v>157</v>
      </c>
      <c r="F99" s="517">
        <v>20231300005273</v>
      </c>
    </row>
    <row r="100" spans="1:6" ht="69">
      <c r="A100" s="218">
        <v>45120</v>
      </c>
      <c r="B100" s="616" t="s">
        <v>419</v>
      </c>
      <c r="C100" s="219">
        <v>239</v>
      </c>
      <c r="D100" s="220" t="s">
        <v>2925</v>
      </c>
      <c r="E100" s="223" t="s">
        <v>161</v>
      </c>
      <c r="F100" s="517">
        <v>20233000001113</v>
      </c>
    </row>
    <row r="101" spans="1:6" ht="55.2">
      <c r="A101" s="218">
        <v>45120</v>
      </c>
      <c r="B101" s="616" t="s">
        <v>419</v>
      </c>
      <c r="C101" s="219">
        <v>244</v>
      </c>
      <c r="D101" s="220" t="s">
        <v>2926</v>
      </c>
      <c r="E101" s="223" t="s">
        <v>161</v>
      </c>
      <c r="F101" s="517">
        <v>20233000001113</v>
      </c>
    </row>
    <row r="102" spans="1:6" ht="70.95" customHeight="1">
      <c r="A102" s="218">
        <v>45120</v>
      </c>
      <c r="B102" s="616" t="s">
        <v>418</v>
      </c>
      <c r="C102" s="219">
        <v>26</v>
      </c>
      <c r="D102" s="220" t="s">
        <v>2927</v>
      </c>
      <c r="E102" s="223" t="s">
        <v>161</v>
      </c>
      <c r="F102" s="517">
        <v>20233000001113</v>
      </c>
    </row>
    <row r="103" spans="1:6" ht="27.6">
      <c r="A103" s="218">
        <v>45124</v>
      </c>
      <c r="B103" s="616" t="s">
        <v>418</v>
      </c>
      <c r="C103" s="219">
        <v>4</v>
      </c>
      <c r="D103" s="220" t="s">
        <v>2934</v>
      </c>
      <c r="E103" s="223" t="s">
        <v>152</v>
      </c>
      <c r="F103" s="517">
        <v>20231400002293</v>
      </c>
    </row>
    <row r="104" spans="1:6" ht="27.6">
      <c r="A104" s="218">
        <v>45145</v>
      </c>
      <c r="B104" s="616" t="s">
        <v>421</v>
      </c>
      <c r="C104" s="219">
        <v>33</v>
      </c>
      <c r="D104" s="220" t="s">
        <v>2935</v>
      </c>
      <c r="E104" s="223" t="s">
        <v>151</v>
      </c>
      <c r="F104" s="517">
        <v>20232300005643</v>
      </c>
    </row>
    <row r="105" spans="1:6">
      <c r="A105" s="218">
        <v>45146</v>
      </c>
      <c r="B105" s="616" t="s">
        <v>421</v>
      </c>
      <c r="C105" s="219">
        <v>52</v>
      </c>
      <c r="D105" s="220" t="s">
        <v>2936</v>
      </c>
      <c r="E105" s="223" t="s">
        <v>160</v>
      </c>
      <c r="F105" s="517" t="s">
        <v>229</v>
      </c>
    </row>
    <row r="106" spans="1:6">
      <c r="A106" s="218">
        <v>45175</v>
      </c>
      <c r="B106" s="616" t="s">
        <v>1741</v>
      </c>
      <c r="C106" s="219" t="s">
        <v>229</v>
      </c>
      <c r="D106" s="220" t="s">
        <v>3873</v>
      </c>
      <c r="E106" s="517" t="s">
        <v>229</v>
      </c>
      <c r="F106" s="517">
        <v>20235510003583</v>
      </c>
    </row>
    <row r="107" spans="1:6" ht="55.2">
      <c r="A107" s="218">
        <v>45190</v>
      </c>
      <c r="B107" s="616" t="s">
        <v>418</v>
      </c>
      <c r="C107" s="219">
        <v>11</v>
      </c>
      <c r="D107" s="220" t="s">
        <v>3874</v>
      </c>
      <c r="E107" s="223" t="s">
        <v>155</v>
      </c>
      <c r="F107" s="517">
        <v>20232100001053</v>
      </c>
    </row>
    <row r="108" spans="1:6" ht="55.2">
      <c r="A108" s="218">
        <v>45190</v>
      </c>
      <c r="B108" s="616" t="s">
        <v>418</v>
      </c>
      <c r="C108" s="219">
        <v>12</v>
      </c>
      <c r="D108" s="220" t="s">
        <v>3875</v>
      </c>
      <c r="E108" s="223" t="s">
        <v>155</v>
      </c>
      <c r="F108" s="517">
        <v>20232100001053</v>
      </c>
    </row>
    <row r="109" spans="1:6" ht="27.6">
      <c r="A109" s="218">
        <v>45190</v>
      </c>
      <c r="B109" s="616" t="s">
        <v>419</v>
      </c>
      <c r="C109" s="219">
        <v>221</v>
      </c>
      <c r="D109" s="220" t="s">
        <v>3876</v>
      </c>
      <c r="E109" s="223" t="s">
        <v>155</v>
      </c>
      <c r="F109" s="517">
        <v>20232100001053</v>
      </c>
    </row>
    <row r="110" spans="1:6" ht="64.95" customHeight="1">
      <c r="A110" s="218">
        <v>45194</v>
      </c>
      <c r="B110" s="616" t="s">
        <v>418</v>
      </c>
      <c r="C110" s="219">
        <v>7</v>
      </c>
      <c r="D110" s="220" t="s">
        <v>3892</v>
      </c>
      <c r="E110" s="223" t="s">
        <v>153</v>
      </c>
      <c r="F110" s="517">
        <v>20232200002353</v>
      </c>
    </row>
    <row r="111" spans="1:6" ht="41.4">
      <c r="A111" s="218">
        <v>45194</v>
      </c>
      <c r="B111" s="616" t="s">
        <v>418</v>
      </c>
      <c r="C111" s="219">
        <v>27</v>
      </c>
      <c r="D111" s="220" t="s">
        <v>3893</v>
      </c>
      <c r="E111" s="223" t="s">
        <v>153</v>
      </c>
      <c r="F111" s="517">
        <v>20232200002353</v>
      </c>
    </row>
    <row r="112" spans="1:6" ht="39.6">
      <c r="A112" s="218">
        <v>45194</v>
      </c>
      <c r="B112" s="616" t="s">
        <v>419</v>
      </c>
      <c r="C112" s="219">
        <v>210</v>
      </c>
      <c r="D112" s="220" t="s">
        <v>3971</v>
      </c>
      <c r="E112" s="223" t="s">
        <v>153</v>
      </c>
      <c r="F112" s="517">
        <v>20232200002353</v>
      </c>
    </row>
    <row r="113" spans="1:6" ht="39.6">
      <c r="A113" s="218">
        <v>45194</v>
      </c>
      <c r="B113" s="616" t="s">
        <v>419</v>
      </c>
      <c r="C113" s="219">
        <v>211</v>
      </c>
      <c r="D113" s="220" t="s">
        <v>3972</v>
      </c>
      <c r="E113" s="223" t="s">
        <v>153</v>
      </c>
      <c r="F113" s="517">
        <v>20232200002353</v>
      </c>
    </row>
    <row r="114" spans="1:6">
      <c r="A114" s="218">
        <v>45194</v>
      </c>
      <c r="B114" s="616" t="s">
        <v>419</v>
      </c>
      <c r="C114" s="219">
        <v>218</v>
      </c>
      <c r="D114" s="220" t="s">
        <v>3972</v>
      </c>
      <c r="E114" s="223" t="s">
        <v>164</v>
      </c>
      <c r="F114" s="517">
        <v>20232200002353</v>
      </c>
    </row>
    <row r="115" spans="1:6" ht="55.2">
      <c r="A115" s="218">
        <v>45196</v>
      </c>
      <c r="B115" s="616" t="s">
        <v>418</v>
      </c>
      <c r="C115" s="219">
        <v>1</v>
      </c>
      <c r="D115" s="220" t="s">
        <v>3894</v>
      </c>
      <c r="E115" s="223" t="s">
        <v>148</v>
      </c>
      <c r="F115" s="517">
        <v>20231400003263</v>
      </c>
    </row>
    <row r="116" spans="1:6" ht="55.2">
      <c r="A116" s="218">
        <v>45196</v>
      </c>
      <c r="B116" s="616" t="s">
        <v>418</v>
      </c>
      <c r="C116" s="219">
        <v>3</v>
      </c>
      <c r="D116" s="220" t="s">
        <v>3895</v>
      </c>
      <c r="E116" s="223" t="s">
        <v>152</v>
      </c>
      <c r="F116" s="517">
        <v>20231400003263</v>
      </c>
    </row>
    <row r="117" spans="1:6" ht="55.2">
      <c r="A117" s="218">
        <v>45196</v>
      </c>
      <c r="B117" s="616" t="s">
        <v>418</v>
      </c>
      <c r="C117" s="219">
        <v>4</v>
      </c>
      <c r="D117" s="220" t="s">
        <v>3896</v>
      </c>
      <c r="E117" s="223" t="s">
        <v>152</v>
      </c>
      <c r="F117" s="517">
        <v>20231400003263</v>
      </c>
    </row>
    <row r="118" spans="1:6" ht="82.8">
      <c r="A118" s="218">
        <v>45196</v>
      </c>
      <c r="B118" s="616" t="s">
        <v>418</v>
      </c>
      <c r="C118" s="219">
        <v>31</v>
      </c>
      <c r="D118" s="220" t="s">
        <v>3897</v>
      </c>
      <c r="E118" s="223" t="s">
        <v>152</v>
      </c>
      <c r="F118" s="517">
        <v>20231400003263</v>
      </c>
    </row>
    <row r="119" spans="1:6" ht="41.4">
      <c r="A119" s="218">
        <v>45196</v>
      </c>
      <c r="B119" s="616" t="s">
        <v>419</v>
      </c>
      <c r="C119" s="219">
        <v>200</v>
      </c>
      <c r="D119" s="220" t="s">
        <v>3898</v>
      </c>
      <c r="E119" s="223" t="s">
        <v>148</v>
      </c>
      <c r="F119" s="517">
        <v>20231400003263</v>
      </c>
    </row>
    <row r="120" spans="1:6" ht="41.4">
      <c r="A120" s="218">
        <v>45196</v>
      </c>
      <c r="B120" s="616" t="s">
        <v>419</v>
      </c>
      <c r="C120" s="219">
        <v>201</v>
      </c>
      <c r="D120" s="220" t="s">
        <v>3899</v>
      </c>
      <c r="E120" s="223" t="s">
        <v>148</v>
      </c>
      <c r="F120" s="517">
        <v>20231400003263</v>
      </c>
    </row>
    <row r="121" spans="1:6" ht="69">
      <c r="A121" s="218">
        <v>45196</v>
      </c>
      <c r="B121" s="616" t="s">
        <v>419</v>
      </c>
      <c r="C121" s="219">
        <v>202</v>
      </c>
      <c r="D121" s="220" t="s">
        <v>3900</v>
      </c>
      <c r="E121" s="223" t="s">
        <v>152</v>
      </c>
      <c r="F121" s="517">
        <v>20231400003263</v>
      </c>
    </row>
    <row r="122" spans="1:6" ht="41.4">
      <c r="A122" s="218">
        <v>45196</v>
      </c>
      <c r="B122" s="616" t="s">
        <v>419</v>
      </c>
      <c r="C122" s="219">
        <v>203</v>
      </c>
      <c r="D122" s="220" t="s">
        <v>3899</v>
      </c>
      <c r="E122" s="223" t="s">
        <v>152</v>
      </c>
      <c r="F122" s="517">
        <v>20231400003263</v>
      </c>
    </row>
    <row r="123" spans="1:6" ht="27.6">
      <c r="A123" s="218">
        <v>45202</v>
      </c>
      <c r="B123" s="616" t="s">
        <v>419</v>
      </c>
      <c r="C123" s="219">
        <v>235</v>
      </c>
      <c r="D123" s="220" t="s">
        <v>3950</v>
      </c>
      <c r="E123" s="221" t="s">
        <v>156</v>
      </c>
      <c r="F123" s="517">
        <v>20232400001453</v>
      </c>
    </row>
    <row r="124" spans="1:6" ht="41.4">
      <c r="A124" s="218">
        <v>45202</v>
      </c>
      <c r="B124" s="616" t="s">
        <v>418</v>
      </c>
      <c r="C124" s="219">
        <v>20</v>
      </c>
      <c r="D124" s="220" t="s">
        <v>3951</v>
      </c>
      <c r="E124" s="221" t="s">
        <v>156</v>
      </c>
      <c r="F124" s="517">
        <v>20232400001453</v>
      </c>
    </row>
    <row r="125" spans="1:6" ht="41.4">
      <c r="A125" s="218">
        <v>45202</v>
      </c>
      <c r="B125" s="616" t="s">
        <v>418</v>
      </c>
      <c r="C125" s="219">
        <v>30</v>
      </c>
      <c r="D125" s="220" t="s">
        <v>3952</v>
      </c>
      <c r="E125" s="221" t="s">
        <v>156</v>
      </c>
      <c r="F125" s="517">
        <v>20232400001453</v>
      </c>
    </row>
    <row r="126" spans="1:6" ht="26.4">
      <c r="A126" s="218">
        <v>45202</v>
      </c>
      <c r="B126" s="616" t="s">
        <v>1741</v>
      </c>
      <c r="C126" s="219" t="s">
        <v>229</v>
      </c>
      <c r="D126" s="220" t="s">
        <v>3949</v>
      </c>
      <c r="E126" s="221" t="s">
        <v>156</v>
      </c>
      <c r="F126" s="517">
        <v>20232400001453</v>
      </c>
    </row>
    <row r="127" spans="1:6" ht="55.2">
      <c r="A127" s="218">
        <v>45201</v>
      </c>
      <c r="B127" s="616" t="s">
        <v>418</v>
      </c>
      <c r="C127" s="219">
        <v>2</v>
      </c>
      <c r="D127" s="220" t="s">
        <v>3962</v>
      </c>
      <c r="E127" s="223" t="s">
        <v>150</v>
      </c>
      <c r="F127" s="517">
        <v>20231020009553</v>
      </c>
    </row>
    <row r="128" spans="1:6" ht="27.6">
      <c r="A128" s="218">
        <v>45201</v>
      </c>
      <c r="B128" s="616" t="s">
        <v>419</v>
      </c>
      <c r="C128" s="219">
        <v>204</v>
      </c>
      <c r="D128" s="220" t="s">
        <v>3963</v>
      </c>
      <c r="E128" s="223" t="s">
        <v>150</v>
      </c>
      <c r="F128" s="517">
        <v>20231020009553</v>
      </c>
    </row>
    <row r="129" spans="1:6" ht="27.6">
      <c r="A129" s="218">
        <v>45201</v>
      </c>
      <c r="B129" s="616" t="s">
        <v>419</v>
      </c>
      <c r="C129" s="219">
        <v>205</v>
      </c>
      <c r="D129" s="220" t="s">
        <v>3964</v>
      </c>
      <c r="E129" s="223" t="s">
        <v>150</v>
      </c>
      <c r="F129" s="517">
        <v>20231020009553</v>
      </c>
    </row>
    <row r="130" spans="1:6" ht="61.05" customHeight="1">
      <c r="A130" s="218">
        <v>45208</v>
      </c>
      <c r="B130" s="616" t="s">
        <v>418</v>
      </c>
      <c r="C130" s="219">
        <v>26</v>
      </c>
      <c r="D130" s="220" t="s">
        <v>3991</v>
      </c>
      <c r="E130" s="223" t="s">
        <v>161</v>
      </c>
      <c r="F130" s="517">
        <v>20233000001623</v>
      </c>
    </row>
    <row r="131" spans="1:6" ht="27.6">
      <c r="A131" s="218">
        <v>45208</v>
      </c>
      <c r="B131" s="616" t="s">
        <v>419</v>
      </c>
      <c r="C131" s="219">
        <v>219</v>
      </c>
      <c r="D131" s="220" t="s">
        <v>3989</v>
      </c>
      <c r="E131" s="223" t="s">
        <v>161</v>
      </c>
      <c r="F131" s="517">
        <v>20233000001623</v>
      </c>
    </row>
    <row r="132" spans="1:6" ht="26.4">
      <c r="A132" s="218">
        <v>45208</v>
      </c>
      <c r="B132" s="616" t="s">
        <v>419</v>
      </c>
      <c r="C132" s="219">
        <v>244</v>
      </c>
      <c r="D132" s="220" t="s">
        <v>3990</v>
      </c>
      <c r="E132" s="223" t="s">
        <v>161</v>
      </c>
      <c r="F132" s="517">
        <v>20233000001623</v>
      </c>
    </row>
    <row r="133" spans="1:6">
      <c r="A133" s="218">
        <v>45204</v>
      </c>
      <c r="B133" s="616" t="s">
        <v>419</v>
      </c>
      <c r="C133" s="219">
        <v>209</v>
      </c>
      <c r="D133" s="220" t="s">
        <v>3992</v>
      </c>
      <c r="E133" s="223" t="s">
        <v>154</v>
      </c>
      <c r="F133" s="517">
        <v>20231900008183</v>
      </c>
    </row>
    <row r="134" spans="1:6">
      <c r="A134" s="218">
        <v>45204</v>
      </c>
      <c r="B134" s="616" t="s">
        <v>418</v>
      </c>
      <c r="C134" s="219">
        <v>6</v>
      </c>
      <c r="D134" s="220" t="s">
        <v>3994</v>
      </c>
      <c r="E134" s="223" t="s">
        <v>154</v>
      </c>
      <c r="F134" s="517">
        <v>20231900008183</v>
      </c>
    </row>
    <row r="135" spans="1:6" ht="26.4">
      <c r="A135" s="218">
        <v>45209</v>
      </c>
      <c r="B135" s="616" t="s">
        <v>1741</v>
      </c>
      <c r="C135" s="219" t="s">
        <v>770</v>
      </c>
      <c r="D135" s="220" t="s">
        <v>3996</v>
      </c>
      <c r="E135" s="221" t="s">
        <v>165</v>
      </c>
      <c r="F135" s="517">
        <v>20231600158843</v>
      </c>
    </row>
    <row r="136" spans="1:6" ht="41.4">
      <c r="A136" s="218">
        <v>45209</v>
      </c>
      <c r="B136" s="616" t="s">
        <v>419</v>
      </c>
      <c r="C136" s="219">
        <v>229</v>
      </c>
      <c r="D136" s="220" t="s">
        <v>4031</v>
      </c>
      <c r="E136" s="221" t="s">
        <v>165</v>
      </c>
      <c r="F136" s="517">
        <v>20231600158843</v>
      </c>
    </row>
    <row r="137" spans="1:6" ht="27.6">
      <c r="A137" s="218">
        <v>45209</v>
      </c>
      <c r="B137" s="616" t="s">
        <v>419</v>
      </c>
      <c r="C137" s="219">
        <v>230</v>
      </c>
      <c r="D137" s="220" t="s">
        <v>4034</v>
      </c>
      <c r="E137" s="221" t="s">
        <v>165</v>
      </c>
      <c r="F137" s="517">
        <v>20231600158843</v>
      </c>
    </row>
    <row r="138" spans="1:6" ht="41.4">
      <c r="A138" s="218">
        <v>45209</v>
      </c>
      <c r="B138" s="616" t="s">
        <v>418</v>
      </c>
      <c r="C138" s="219">
        <v>15</v>
      </c>
      <c r="D138" s="220" t="s">
        <v>4002</v>
      </c>
      <c r="E138" s="221" t="s">
        <v>165</v>
      </c>
      <c r="F138" s="517">
        <v>20231600158843</v>
      </c>
    </row>
    <row r="139" spans="1:6" ht="55.2">
      <c r="A139" s="218">
        <v>45209</v>
      </c>
      <c r="B139" s="616" t="s">
        <v>418</v>
      </c>
      <c r="C139" s="219">
        <v>16</v>
      </c>
      <c r="D139" s="220" t="s">
        <v>4009</v>
      </c>
      <c r="E139" s="221" t="s">
        <v>165</v>
      </c>
      <c r="F139" s="517">
        <v>20231600158843</v>
      </c>
    </row>
    <row r="140" spans="1:6" ht="52.95" customHeight="1">
      <c r="A140" s="218">
        <v>45209</v>
      </c>
      <c r="B140" s="616" t="s">
        <v>418</v>
      </c>
      <c r="C140" s="219">
        <v>17</v>
      </c>
      <c r="D140" s="220" t="s">
        <v>4018</v>
      </c>
      <c r="E140" s="221" t="s">
        <v>165</v>
      </c>
      <c r="F140" s="517">
        <v>20231600158843</v>
      </c>
    </row>
    <row r="141" spans="1:6" ht="94.95" customHeight="1">
      <c r="A141" s="218">
        <v>45208</v>
      </c>
      <c r="B141" s="54" t="s">
        <v>418</v>
      </c>
      <c r="C141" s="54">
        <v>8</v>
      </c>
      <c r="D141" s="73" t="s">
        <v>4136</v>
      </c>
      <c r="E141" s="1124" t="s">
        <v>151</v>
      </c>
      <c r="F141" s="517">
        <v>20232300007103</v>
      </c>
    </row>
    <row r="142" spans="1:6" ht="69">
      <c r="A142" s="218">
        <v>45208</v>
      </c>
      <c r="B142" s="54" t="s">
        <v>418</v>
      </c>
      <c r="C142" s="54">
        <v>9</v>
      </c>
      <c r="D142" s="73" t="s">
        <v>4137</v>
      </c>
      <c r="E142" s="1124" t="s">
        <v>151</v>
      </c>
      <c r="F142" s="517">
        <v>20232300007103</v>
      </c>
    </row>
    <row r="143" spans="1:6" ht="55.2">
      <c r="A143" s="218">
        <v>45208</v>
      </c>
      <c r="B143" s="54" t="s">
        <v>418</v>
      </c>
      <c r="C143" s="54">
        <v>10</v>
      </c>
      <c r="D143" s="73" t="s">
        <v>4138</v>
      </c>
      <c r="E143" s="1124" t="s">
        <v>151</v>
      </c>
      <c r="F143" s="517">
        <v>20232300007103</v>
      </c>
    </row>
    <row r="144" spans="1:6">
      <c r="A144" s="218">
        <v>45208</v>
      </c>
      <c r="B144" s="54" t="s">
        <v>419</v>
      </c>
      <c r="C144" s="54">
        <v>216</v>
      </c>
      <c r="D144" s="73" t="s">
        <v>4035</v>
      </c>
      <c r="E144" s="1124" t="s">
        <v>151</v>
      </c>
      <c r="F144" s="517">
        <v>20232300007103</v>
      </c>
    </row>
    <row r="145" spans="1:6" ht="27.6">
      <c r="A145" s="218">
        <v>45208</v>
      </c>
      <c r="B145" s="54" t="s">
        <v>419</v>
      </c>
      <c r="C145" s="54">
        <v>217</v>
      </c>
      <c r="D145" s="73" t="s">
        <v>4036</v>
      </c>
      <c r="E145" s="1124" t="s">
        <v>151</v>
      </c>
      <c r="F145" s="517">
        <v>20232300007103</v>
      </c>
    </row>
    <row r="146" spans="1:6" ht="41.4">
      <c r="A146" s="218">
        <v>45208</v>
      </c>
      <c r="B146" s="54" t="s">
        <v>419</v>
      </c>
      <c r="C146" s="54">
        <v>242</v>
      </c>
      <c r="D146" s="73" t="s">
        <v>4037</v>
      </c>
      <c r="E146" s="1124" t="s">
        <v>151</v>
      </c>
      <c r="F146" s="517">
        <v>20232300007103</v>
      </c>
    </row>
    <row r="147" spans="1:6" ht="55.2">
      <c r="A147" s="218">
        <v>45208</v>
      </c>
      <c r="B147" s="54" t="s">
        <v>419</v>
      </c>
      <c r="C147" s="54">
        <v>243</v>
      </c>
      <c r="D147" s="73" t="s">
        <v>4234</v>
      </c>
      <c r="E147" s="1124" t="s">
        <v>151</v>
      </c>
      <c r="F147" s="517">
        <v>20232300007103</v>
      </c>
    </row>
    <row r="148" spans="1:6" ht="27.6">
      <c r="A148" s="1125">
        <v>45208</v>
      </c>
      <c r="B148" s="1126" t="s">
        <v>421</v>
      </c>
      <c r="C148" s="1127">
        <v>34</v>
      </c>
      <c r="D148" s="220" t="s">
        <v>4135</v>
      </c>
      <c r="E148" s="1128" t="s">
        <v>151</v>
      </c>
      <c r="F148" s="517">
        <v>20232300007103</v>
      </c>
    </row>
    <row r="149" spans="1:6" ht="41.4">
      <c r="A149" s="218">
        <v>45205</v>
      </c>
      <c r="B149" s="616" t="s">
        <v>418</v>
      </c>
      <c r="C149" s="219">
        <v>18</v>
      </c>
      <c r="D149" s="220" t="s">
        <v>4148</v>
      </c>
      <c r="E149" s="223" t="s">
        <v>163</v>
      </c>
      <c r="F149" s="517">
        <v>20234000007413</v>
      </c>
    </row>
    <row r="150" spans="1:6" ht="55.2">
      <c r="A150" s="218">
        <v>45205</v>
      </c>
      <c r="B150" s="616" t="s">
        <v>418</v>
      </c>
      <c r="C150" s="219">
        <v>22</v>
      </c>
      <c r="D150" s="220" t="s">
        <v>4152</v>
      </c>
      <c r="E150" s="223" t="s">
        <v>158</v>
      </c>
      <c r="F150" s="517">
        <v>20234000007413</v>
      </c>
    </row>
    <row r="151" spans="1:6" ht="55.2">
      <c r="A151" s="218">
        <v>45205</v>
      </c>
      <c r="B151" s="616" t="s">
        <v>418</v>
      </c>
      <c r="C151" s="219">
        <v>23</v>
      </c>
      <c r="D151" s="220" t="s">
        <v>4161</v>
      </c>
      <c r="E151" s="223" t="s">
        <v>158</v>
      </c>
      <c r="F151" s="517">
        <v>20234000007413</v>
      </c>
    </row>
    <row r="152" spans="1:6" ht="27.6">
      <c r="A152" s="218">
        <v>45205</v>
      </c>
      <c r="B152" s="616" t="s">
        <v>418</v>
      </c>
      <c r="C152" s="219">
        <v>24</v>
      </c>
      <c r="D152" s="220" t="s">
        <v>4164</v>
      </c>
      <c r="E152" s="223" t="s">
        <v>158</v>
      </c>
      <c r="F152" s="517">
        <v>20234000007413</v>
      </c>
    </row>
    <row r="153" spans="1:6" ht="27.6">
      <c r="A153" s="218">
        <v>45205</v>
      </c>
      <c r="B153" s="616" t="s">
        <v>418</v>
      </c>
      <c r="C153" s="219">
        <v>25</v>
      </c>
      <c r="D153" s="220" t="s">
        <v>4166</v>
      </c>
      <c r="E153" s="223" t="s">
        <v>158</v>
      </c>
      <c r="F153" s="517">
        <v>20234000007413</v>
      </c>
    </row>
    <row r="154" spans="1:6" ht="26.4">
      <c r="A154" s="218">
        <v>45205</v>
      </c>
      <c r="B154" s="616" t="s">
        <v>419</v>
      </c>
      <c r="C154" s="219">
        <v>237</v>
      </c>
      <c r="D154" s="220" t="s">
        <v>4168</v>
      </c>
      <c r="E154" s="223" t="s">
        <v>158</v>
      </c>
      <c r="F154" s="517">
        <v>20234000007413</v>
      </c>
    </row>
    <row r="155" spans="1:6" ht="96.6">
      <c r="A155" s="218">
        <v>45205</v>
      </c>
      <c r="B155" s="616" t="s">
        <v>419</v>
      </c>
      <c r="C155" s="219">
        <v>238</v>
      </c>
      <c r="D155" s="220" t="s">
        <v>4139</v>
      </c>
      <c r="E155" s="223" t="s">
        <v>158</v>
      </c>
      <c r="F155" s="517">
        <v>20234000007413</v>
      </c>
    </row>
    <row r="156" spans="1:6" ht="41.4">
      <c r="A156" s="218">
        <v>45205</v>
      </c>
      <c r="B156" s="616" t="s">
        <v>419</v>
      </c>
      <c r="C156" s="219">
        <v>241</v>
      </c>
      <c r="D156" s="220" t="s">
        <v>4176</v>
      </c>
      <c r="E156" s="223" t="s">
        <v>158</v>
      </c>
      <c r="F156" s="517">
        <v>20234000007413</v>
      </c>
    </row>
    <row r="157" spans="1:6" ht="41.4">
      <c r="A157" s="218">
        <v>45205</v>
      </c>
      <c r="B157" s="616" t="s">
        <v>418</v>
      </c>
      <c r="C157" s="219">
        <v>21</v>
      </c>
      <c r="D157" s="220" t="s">
        <v>4180</v>
      </c>
      <c r="E157" s="223" t="s">
        <v>4140</v>
      </c>
      <c r="F157" s="517">
        <v>20234000007413</v>
      </c>
    </row>
    <row r="158" spans="1:6" ht="27.6">
      <c r="A158" s="218">
        <v>45205</v>
      </c>
      <c r="B158" s="616" t="s">
        <v>419</v>
      </c>
      <c r="C158" s="219">
        <v>236</v>
      </c>
      <c r="D158" s="220" t="s">
        <v>4184</v>
      </c>
      <c r="E158" s="223" t="s">
        <v>4140</v>
      </c>
      <c r="F158" s="517">
        <v>20234000007413</v>
      </c>
    </row>
    <row r="159" spans="1:6" ht="27.6">
      <c r="A159" s="218">
        <v>45205</v>
      </c>
      <c r="B159" s="616" t="s">
        <v>418</v>
      </c>
      <c r="C159" s="219">
        <v>13</v>
      </c>
      <c r="D159" s="220" t="s">
        <v>4190</v>
      </c>
      <c r="E159" s="223" t="s">
        <v>159</v>
      </c>
      <c r="F159" s="517">
        <v>20234000007413</v>
      </c>
    </row>
    <row r="160" spans="1:6" ht="27.6">
      <c r="A160" s="218">
        <v>45205</v>
      </c>
      <c r="B160" s="616" t="s">
        <v>418</v>
      </c>
      <c r="C160" s="219">
        <v>14</v>
      </c>
      <c r="D160" s="220" t="s">
        <v>4195</v>
      </c>
      <c r="E160" s="223" t="s">
        <v>160</v>
      </c>
      <c r="F160" s="517">
        <v>20234000007413</v>
      </c>
    </row>
    <row r="161" spans="1:6">
      <c r="A161" s="218">
        <v>45205</v>
      </c>
      <c r="B161" s="616" t="s">
        <v>419</v>
      </c>
      <c r="C161" s="219">
        <v>222</v>
      </c>
      <c r="D161" s="220" t="s">
        <v>4197</v>
      </c>
      <c r="E161" s="223" t="s">
        <v>159</v>
      </c>
      <c r="F161" s="517">
        <v>20234000007413</v>
      </c>
    </row>
    <row r="162" spans="1:6">
      <c r="A162" s="218">
        <v>45205</v>
      </c>
      <c r="B162" s="616" t="s">
        <v>419</v>
      </c>
      <c r="C162" s="219">
        <v>223</v>
      </c>
      <c r="D162" s="220" t="s">
        <v>4141</v>
      </c>
      <c r="E162" s="223" t="s">
        <v>159</v>
      </c>
      <c r="F162" s="517">
        <v>20234000007413</v>
      </c>
    </row>
    <row r="163" spans="1:6" ht="27.6">
      <c r="A163" s="218">
        <v>45205</v>
      </c>
      <c r="B163" s="616" t="s">
        <v>419</v>
      </c>
      <c r="C163" s="219">
        <v>224</v>
      </c>
      <c r="D163" s="220" t="s">
        <v>4205</v>
      </c>
      <c r="E163" s="223" t="s">
        <v>160</v>
      </c>
      <c r="F163" s="517">
        <v>20234000007413</v>
      </c>
    </row>
    <row r="164" spans="1:6">
      <c r="A164" s="218">
        <v>45205</v>
      </c>
      <c r="B164" s="616" t="s">
        <v>419</v>
      </c>
      <c r="C164" s="219">
        <v>226</v>
      </c>
      <c r="D164" s="220" t="s">
        <v>4221</v>
      </c>
      <c r="E164" s="223" t="s">
        <v>162</v>
      </c>
      <c r="F164" s="517">
        <v>20234000007413</v>
      </c>
    </row>
    <row r="165" spans="1:6">
      <c r="A165" s="218">
        <v>45205</v>
      </c>
      <c r="B165" s="616" t="s">
        <v>419</v>
      </c>
      <c r="C165" s="219">
        <v>227</v>
      </c>
      <c r="D165" s="220" t="s">
        <v>4210</v>
      </c>
      <c r="E165" s="223" t="s">
        <v>162</v>
      </c>
      <c r="F165" s="517">
        <v>20234000007413</v>
      </c>
    </row>
    <row r="166" spans="1:6">
      <c r="A166" s="218">
        <v>45205</v>
      </c>
      <c r="B166" s="616" t="s">
        <v>419</v>
      </c>
      <c r="C166" s="219">
        <v>228</v>
      </c>
      <c r="D166" s="220" t="s">
        <v>4213</v>
      </c>
      <c r="E166" s="223" t="s">
        <v>162</v>
      </c>
      <c r="F166" s="517">
        <v>20234000007413</v>
      </c>
    </row>
    <row r="167" spans="1:6" ht="41.4">
      <c r="A167" s="218">
        <v>45212</v>
      </c>
      <c r="B167" s="616" t="s">
        <v>418</v>
      </c>
      <c r="C167" s="219">
        <v>5</v>
      </c>
      <c r="D167" s="220" t="s">
        <v>4222</v>
      </c>
      <c r="E167" s="223" t="s">
        <v>189</v>
      </c>
      <c r="F167" s="517">
        <v>20231200006023</v>
      </c>
    </row>
    <row r="168" spans="1:6">
      <c r="A168" s="218">
        <v>45212</v>
      </c>
      <c r="B168" s="616" t="s">
        <v>419</v>
      </c>
      <c r="C168" s="219">
        <v>206</v>
      </c>
      <c r="D168" s="220" t="s">
        <v>4235</v>
      </c>
      <c r="E168" s="223" t="s">
        <v>189</v>
      </c>
      <c r="F168" s="517">
        <v>20231200006023</v>
      </c>
    </row>
    <row r="169" spans="1:6">
      <c r="A169" s="218">
        <v>45212</v>
      </c>
      <c r="B169" s="616" t="s">
        <v>421</v>
      </c>
      <c r="C169" s="219">
        <v>42</v>
      </c>
      <c r="D169" s="220" t="s">
        <v>4223</v>
      </c>
      <c r="E169" s="223" t="s">
        <v>189</v>
      </c>
      <c r="F169" s="517">
        <v>20231200006023</v>
      </c>
    </row>
    <row r="170" spans="1:6" ht="41.4">
      <c r="A170" s="218">
        <v>45219</v>
      </c>
      <c r="B170" s="616" t="s">
        <v>419</v>
      </c>
      <c r="C170" s="219">
        <v>233</v>
      </c>
      <c r="D170" s="220" t="s">
        <v>4214</v>
      </c>
      <c r="E170" s="223" t="s">
        <v>157</v>
      </c>
      <c r="F170" s="517">
        <v>20231300008173</v>
      </c>
    </row>
    <row r="171" spans="1:6" ht="27.6">
      <c r="A171" s="218">
        <v>45219</v>
      </c>
      <c r="B171" s="616" t="s">
        <v>419</v>
      </c>
      <c r="C171" s="219">
        <v>234</v>
      </c>
      <c r="D171" s="220" t="s">
        <v>4215</v>
      </c>
      <c r="E171" s="223" t="s">
        <v>157</v>
      </c>
      <c r="F171" s="517">
        <v>20231300008173</v>
      </c>
    </row>
    <row r="172" spans="1:6" ht="27.6">
      <c r="A172" s="218">
        <v>45219</v>
      </c>
      <c r="B172" s="616" t="s">
        <v>418</v>
      </c>
      <c r="C172" s="219">
        <v>19</v>
      </c>
      <c r="D172" s="220" t="s">
        <v>4232</v>
      </c>
      <c r="E172" s="223" t="s">
        <v>157</v>
      </c>
      <c r="F172" s="517">
        <v>20231300008173</v>
      </c>
    </row>
    <row r="173" spans="1:6" ht="39.6">
      <c r="A173" s="218">
        <v>45224</v>
      </c>
      <c r="B173" s="616" t="s">
        <v>421</v>
      </c>
      <c r="C173" s="219">
        <v>6</v>
      </c>
      <c r="D173" s="220" t="s">
        <v>4233</v>
      </c>
      <c r="E173" s="223" t="s">
        <v>153</v>
      </c>
      <c r="F173" s="517">
        <v>20232000006143</v>
      </c>
    </row>
    <row r="174" spans="1:6" ht="41.4">
      <c r="A174" s="218">
        <v>45224</v>
      </c>
      <c r="B174" s="616" t="s">
        <v>418</v>
      </c>
      <c r="C174" s="219">
        <v>21</v>
      </c>
      <c r="D174" s="220" t="s">
        <v>4242</v>
      </c>
      <c r="E174" s="223" t="s">
        <v>4140</v>
      </c>
      <c r="F174" s="517" t="s">
        <v>1737</v>
      </c>
    </row>
    <row r="175" spans="1:6">
      <c r="A175" s="218"/>
      <c r="B175" s="616"/>
      <c r="C175" s="219"/>
      <c r="D175" s="220"/>
      <c r="E175" s="223"/>
      <c r="F175" s="517"/>
    </row>
    <row r="176" spans="1:6">
      <c r="A176" s="218"/>
      <c r="B176" s="616"/>
      <c r="C176" s="219"/>
      <c r="D176" s="220"/>
      <c r="E176" s="223"/>
      <c r="F176" s="517"/>
    </row>
    <row r="177" spans="1:6">
      <c r="A177" s="218"/>
      <c r="B177" s="616"/>
      <c r="C177" s="219"/>
      <c r="D177" s="220"/>
      <c r="E177" s="223"/>
      <c r="F177" s="222"/>
    </row>
    <row r="178" spans="1:6">
      <c r="A178" s="218"/>
      <c r="B178" s="616"/>
      <c r="C178" s="219"/>
      <c r="D178" s="220"/>
      <c r="E178" s="223"/>
      <c r="F178" s="222"/>
    </row>
    <row r="179" spans="1:6">
      <c r="A179" s="218"/>
      <c r="B179" s="616"/>
      <c r="C179" s="219"/>
      <c r="D179" s="220"/>
      <c r="E179" s="223"/>
      <c r="F179" s="222"/>
    </row>
    <row r="180" spans="1:6">
      <c r="A180" s="218"/>
      <c r="B180" s="616"/>
      <c r="C180" s="219"/>
      <c r="D180" s="220"/>
      <c r="E180" s="223"/>
      <c r="F180" s="222"/>
    </row>
    <row r="181" spans="1:6">
      <c r="A181" s="218"/>
      <c r="B181" s="616"/>
      <c r="C181" s="219"/>
      <c r="D181" s="220"/>
      <c r="E181" s="223"/>
      <c r="F181" s="222"/>
    </row>
    <row r="182" spans="1:6">
      <c r="A182" s="218"/>
      <c r="B182" s="616"/>
      <c r="C182" s="219"/>
      <c r="D182" s="220"/>
      <c r="E182" s="223"/>
      <c r="F182" s="222"/>
    </row>
    <row r="183" spans="1:6">
      <c r="A183" s="218"/>
      <c r="B183" s="616"/>
      <c r="C183" s="219"/>
      <c r="D183" s="220"/>
      <c r="E183" s="223"/>
      <c r="F183" s="222"/>
    </row>
    <row r="184" spans="1:6" ht="27" customHeight="1">
      <c r="A184" s="1673" t="s">
        <v>428</v>
      </c>
      <c r="B184" s="1673"/>
      <c r="C184" s="1673"/>
      <c r="D184" s="1673"/>
      <c r="E184" s="1673"/>
      <c r="F184" s="1673"/>
    </row>
  </sheetData>
  <autoFilter ref="A5:F173" xr:uid="{05ABBDFB-9CDA-4E45-866F-D76C72DA0513}"/>
  <mergeCells count="4">
    <mergeCell ref="A1:A3"/>
    <mergeCell ref="B1:E3"/>
    <mergeCell ref="A4:E4"/>
    <mergeCell ref="A184:F184"/>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3123996-019B-624E-B763-69CC4DC72D73}">
          <x14:formula1>
            <xm:f>'DATOS OCULTOS'!$C$3:$C$6</xm:f>
          </x14:formula1>
          <xm:sqref>B6 B8:B16</xm:sqref>
        </x14:dataValidation>
        <x14:dataValidation type="list" allowBlank="1" showInputMessage="1" showErrorMessage="1" xr:uid="{60C0FFEC-DE7A-DA42-A9AF-41E539E0D74A}">
          <x14:formula1>
            <xm:f>'DATOS OCULTOS'!$B$3:$B$21</xm:f>
          </x14:formula1>
          <xm:sqref>E57:E58 E6:E53 E66:E82 E93:E105 E110:E114 E149:E166 E173 E175:E183</xm:sqref>
        </x14:dataValidation>
        <x14:dataValidation type="list" allowBlank="1" showInputMessage="1" showErrorMessage="1" xr:uid="{86C5086E-D247-D540-BFC3-729134CABBAA}">
          <x14:formula1>
            <xm:f>'DATOS OCULTOS'!$C$3:$C$7</xm:f>
          </x14:formula1>
          <xm:sqref>B7 B17:B21</xm:sqref>
        </x14:dataValidation>
        <x14:dataValidation type="list" allowBlank="1" showInputMessage="1" showErrorMessage="1" xr:uid="{B669EBB4-4A66-BB47-8763-2ECBBB0CE02C}">
          <x14:formula1>
            <xm:f>'DATOS OCULTOS'!$C$3:$C$8</xm:f>
          </x14:formula1>
          <xm:sqref>B57:B58 B22:B53 B66:B82 B93:B114 B149:B166 B173:B183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8D2F-487E-2944-8860-471F8DE1E148}">
  <dimension ref="A1:AR1000"/>
  <sheetViews>
    <sheetView topLeftCell="J5" zoomScale="109" zoomScaleNormal="85" workbookViewId="0">
      <selection activeCell="N7" sqref="N7"/>
    </sheetView>
  </sheetViews>
  <sheetFormatPr baseColWidth="10" defaultColWidth="12" defaultRowHeight="15" customHeight="1"/>
  <cols>
    <col min="1" max="1" width="4.44140625" style="456" customWidth="1"/>
    <col min="2" max="2" width="25.6640625" style="488" customWidth="1"/>
    <col min="3" max="4" width="17.44140625" style="456" customWidth="1"/>
    <col min="5" max="6" width="20.33203125" style="456" customWidth="1"/>
    <col min="7" max="7" width="33.44140625" style="456" customWidth="1"/>
    <col min="8" max="10" width="23.6640625" style="456" customWidth="1"/>
    <col min="11" max="11" width="19.77734375" style="456" customWidth="1"/>
    <col min="12" max="12" width="31" style="456" customWidth="1"/>
    <col min="13" max="15" width="20.109375" style="456" customWidth="1"/>
    <col min="16" max="16" width="17.33203125" style="456" customWidth="1"/>
    <col min="17" max="17" width="35" style="456" customWidth="1"/>
    <col min="18" max="20" width="19.77734375" style="456" customWidth="1"/>
    <col min="21" max="21" width="17.33203125" style="456" customWidth="1"/>
    <col min="22" max="22" width="39.44140625" style="456" customWidth="1"/>
    <col min="23" max="24" width="20.6640625" style="456" customWidth="1"/>
    <col min="25" max="25" width="25" style="456" customWidth="1"/>
    <col min="26" max="26" width="20.6640625" style="456" customWidth="1"/>
    <col min="27" max="27" width="33.6640625" style="456" customWidth="1"/>
    <col min="28" max="30" width="19.44140625" style="456" customWidth="1"/>
    <col min="31" max="31" width="17.33203125" style="456" customWidth="1"/>
    <col min="32" max="32" width="40.33203125" style="456" customWidth="1"/>
    <col min="33" max="34" width="21.6640625" style="456" customWidth="1"/>
    <col min="35" max="35" width="19.44140625" style="456" customWidth="1"/>
    <col min="36" max="36" width="17.33203125" style="456" customWidth="1"/>
    <col min="37" max="44" width="9.44140625" style="456" customWidth="1"/>
    <col min="45" max="263" width="12" style="456"/>
    <col min="264" max="264" width="4.44140625" style="456" customWidth="1"/>
    <col min="265" max="265" width="25.6640625" style="456" customWidth="1"/>
    <col min="266" max="266" width="17.44140625" style="456" customWidth="1"/>
    <col min="267" max="268" width="20.33203125" style="456" customWidth="1"/>
    <col min="269" max="269" width="33.44140625" style="456" customWidth="1"/>
    <col min="270" max="271" width="23.6640625" style="456" customWidth="1"/>
    <col min="272" max="272" width="19.77734375" style="456" customWidth="1"/>
    <col min="273" max="273" width="31" style="456" customWidth="1"/>
    <col min="274" max="275" width="20.109375" style="456" customWidth="1"/>
    <col min="276" max="276" width="17.33203125" style="456" customWidth="1"/>
    <col min="277" max="277" width="35" style="456" customWidth="1"/>
    <col min="278" max="279" width="19.77734375" style="456" customWidth="1"/>
    <col min="280" max="280" width="17.33203125" style="456" customWidth="1"/>
    <col min="281" max="281" width="39.44140625" style="456" customWidth="1"/>
    <col min="282" max="284" width="20.6640625" style="456" customWidth="1"/>
    <col min="285" max="285" width="33.6640625" style="456" customWidth="1"/>
    <col min="286" max="287" width="19.44140625" style="456" customWidth="1"/>
    <col min="288" max="288" width="17.33203125" style="456" customWidth="1"/>
    <col min="289" max="289" width="40.33203125" style="456" customWidth="1"/>
    <col min="290" max="290" width="21.6640625" style="456" customWidth="1"/>
    <col min="291" max="291" width="19.44140625" style="456" customWidth="1"/>
    <col min="292" max="292" width="17.33203125" style="456" customWidth="1"/>
    <col min="293" max="300" width="9.44140625" style="456" customWidth="1"/>
    <col min="301" max="519" width="12" style="456"/>
    <col min="520" max="520" width="4.44140625" style="456" customWidth="1"/>
    <col min="521" max="521" width="25.6640625" style="456" customWidth="1"/>
    <col min="522" max="522" width="17.44140625" style="456" customWidth="1"/>
    <col min="523" max="524" width="20.33203125" style="456" customWidth="1"/>
    <col min="525" max="525" width="33.44140625" style="456" customWidth="1"/>
    <col min="526" max="527" width="23.6640625" style="456" customWidth="1"/>
    <col min="528" max="528" width="19.77734375" style="456" customWidth="1"/>
    <col min="529" max="529" width="31" style="456" customWidth="1"/>
    <col min="530" max="531" width="20.109375" style="456" customWidth="1"/>
    <col min="532" max="532" width="17.33203125" style="456" customWidth="1"/>
    <col min="533" max="533" width="35" style="456" customWidth="1"/>
    <col min="534" max="535" width="19.77734375" style="456" customWidth="1"/>
    <col min="536" max="536" width="17.33203125" style="456" customWidth="1"/>
    <col min="537" max="537" width="39.44140625" style="456" customWidth="1"/>
    <col min="538" max="540" width="20.6640625" style="456" customWidth="1"/>
    <col min="541" max="541" width="33.6640625" style="456" customWidth="1"/>
    <col min="542" max="543" width="19.44140625" style="456" customWidth="1"/>
    <col min="544" max="544" width="17.33203125" style="456" customWidth="1"/>
    <col min="545" max="545" width="40.33203125" style="456" customWidth="1"/>
    <col min="546" max="546" width="21.6640625" style="456" customWidth="1"/>
    <col min="547" max="547" width="19.44140625" style="456" customWidth="1"/>
    <col min="548" max="548" width="17.33203125" style="456" customWidth="1"/>
    <col min="549" max="556" width="9.44140625" style="456" customWidth="1"/>
    <col min="557" max="775" width="12" style="456"/>
    <col min="776" max="776" width="4.44140625" style="456" customWidth="1"/>
    <col min="777" max="777" width="25.6640625" style="456" customWidth="1"/>
    <col min="778" max="778" width="17.44140625" style="456" customWidth="1"/>
    <col min="779" max="780" width="20.33203125" style="456" customWidth="1"/>
    <col min="781" max="781" width="33.44140625" style="456" customWidth="1"/>
    <col min="782" max="783" width="23.6640625" style="456" customWidth="1"/>
    <col min="784" max="784" width="19.77734375" style="456" customWidth="1"/>
    <col min="785" max="785" width="31" style="456" customWidth="1"/>
    <col min="786" max="787" width="20.109375" style="456" customWidth="1"/>
    <col min="788" max="788" width="17.33203125" style="456" customWidth="1"/>
    <col min="789" max="789" width="35" style="456" customWidth="1"/>
    <col min="790" max="791" width="19.77734375" style="456" customWidth="1"/>
    <col min="792" max="792" width="17.33203125" style="456" customWidth="1"/>
    <col min="793" max="793" width="39.44140625" style="456" customWidth="1"/>
    <col min="794" max="796" width="20.6640625" style="456" customWidth="1"/>
    <col min="797" max="797" width="33.6640625" style="456" customWidth="1"/>
    <col min="798" max="799" width="19.44140625" style="456" customWidth="1"/>
    <col min="800" max="800" width="17.33203125" style="456" customWidth="1"/>
    <col min="801" max="801" width="40.33203125" style="456" customWidth="1"/>
    <col min="802" max="802" width="21.6640625" style="456" customWidth="1"/>
    <col min="803" max="803" width="19.44140625" style="456" customWidth="1"/>
    <col min="804" max="804" width="17.33203125" style="456" customWidth="1"/>
    <col min="805" max="812" width="9.44140625" style="456" customWidth="1"/>
    <col min="813" max="1031" width="12" style="456"/>
    <col min="1032" max="1032" width="4.44140625" style="456" customWidth="1"/>
    <col min="1033" max="1033" width="25.6640625" style="456" customWidth="1"/>
    <col min="1034" max="1034" width="17.44140625" style="456" customWidth="1"/>
    <col min="1035" max="1036" width="20.33203125" style="456" customWidth="1"/>
    <col min="1037" max="1037" width="33.44140625" style="456" customWidth="1"/>
    <col min="1038" max="1039" width="23.6640625" style="456" customWidth="1"/>
    <col min="1040" max="1040" width="19.77734375" style="456" customWidth="1"/>
    <col min="1041" max="1041" width="31" style="456" customWidth="1"/>
    <col min="1042" max="1043" width="20.109375" style="456" customWidth="1"/>
    <col min="1044" max="1044" width="17.33203125" style="456" customWidth="1"/>
    <col min="1045" max="1045" width="35" style="456" customWidth="1"/>
    <col min="1046" max="1047" width="19.77734375" style="456" customWidth="1"/>
    <col min="1048" max="1048" width="17.33203125" style="456" customWidth="1"/>
    <col min="1049" max="1049" width="39.44140625" style="456" customWidth="1"/>
    <col min="1050" max="1052" width="20.6640625" style="456" customWidth="1"/>
    <col min="1053" max="1053" width="33.6640625" style="456" customWidth="1"/>
    <col min="1054" max="1055" width="19.44140625" style="456" customWidth="1"/>
    <col min="1056" max="1056" width="17.33203125" style="456" customWidth="1"/>
    <col min="1057" max="1057" width="40.33203125" style="456" customWidth="1"/>
    <col min="1058" max="1058" width="21.6640625" style="456" customWidth="1"/>
    <col min="1059" max="1059" width="19.44140625" style="456" customWidth="1"/>
    <col min="1060" max="1060" width="17.33203125" style="456" customWidth="1"/>
    <col min="1061" max="1068" width="9.44140625" style="456" customWidth="1"/>
    <col min="1069" max="1287" width="12" style="456"/>
    <col min="1288" max="1288" width="4.44140625" style="456" customWidth="1"/>
    <col min="1289" max="1289" width="25.6640625" style="456" customWidth="1"/>
    <col min="1290" max="1290" width="17.44140625" style="456" customWidth="1"/>
    <col min="1291" max="1292" width="20.33203125" style="456" customWidth="1"/>
    <col min="1293" max="1293" width="33.44140625" style="456" customWidth="1"/>
    <col min="1294" max="1295" width="23.6640625" style="456" customWidth="1"/>
    <col min="1296" max="1296" width="19.77734375" style="456" customWidth="1"/>
    <col min="1297" max="1297" width="31" style="456" customWidth="1"/>
    <col min="1298" max="1299" width="20.109375" style="456" customWidth="1"/>
    <col min="1300" max="1300" width="17.33203125" style="456" customWidth="1"/>
    <col min="1301" max="1301" width="35" style="456" customWidth="1"/>
    <col min="1302" max="1303" width="19.77734375" style="456" customWidth="1"/>
    <col min="1304" max="1304" width="17.33203125" style="456" customWidth="1"/>
    <col min="1305" max="1305" width="39.44140625" style="456" customWidth="1"/>
    <col min="1306" max="1308" width="20.6640625" style="456" customWidth="1"/>
    <col min="1309" max="1309" width="33.6640625" style="456" customWidth="1"/>
    <col min="1310" max="1311" width="19.44140625" style="456" customWidth="1"/>
    <col min="1312" max="1312" width="17.33203125" style="456" customWidth="1"/>
    <col min="1313" max="1313" width="40.33203125" style="456" customWidth="1"/>
    <col min="1314" max="1314" width="21.6640625" style="456" customWidth="1"/>
    <col min="1315" max="1315" width="19.44140625" style="456" customWidth="1"/>
    <col min="1316" max="1316" width="17.33203125" style="456" customWidth="1"/>
    <col min="1317" max="1324" width="9.44140625" style="456" customWidth="1"/>
    <col min="1325" max="1543" width="12" style="456"/>
    <col min="1544" max="1544" width="4.44140625" style="456" customWidth="1"/>
    <col min="1545" max="1545" width="25.6640625" style="456" customWidth="1"/>
    <col min="1546" max="1546" width="17.44140625" style="456" customWidth="1"/>
    <col min="1547" max="1548" width="20.33203125" style="456" customWidth="1"/>
    <col min="1549" max="1549" width="33.44140625" style="456" customWidth="1"/>
    <col min="1550" max="1551" width="23.6640625" style="456" customWidth="1"/>
    <col min="1552" max="1552" width="19.77734375" style="456" customWidth="1"/>
    <col min="1553" max="1553" width="31" style="456" customWidth="1"/>
    <col min="1554" max="1555" width="20.109375" style="456" customWidth="1"/>
    <col min="1556" max="1556" width="17.33203125" style="456" customWidth="1"/>
    <col min="1557" max="1557" width="35" style="456" customWidth="1"/>
    <col min="1558" max="1559" width="19.77734375" style="456" customWidth="1"/>
    <col min="1560" max="1560" width="17.33203125" style="456" customWidth="1"/>
    <col min="1561" max="1561" width="39.44140625" style="456" customWidth="1"/>
    <col min="1562" max="1564" width="20.6640625" style="456" customWidth="1"/>
    <col min="1565" max="1565" width="33.6640625" style="456" customWidth="1"/>
    <col min="1566" max="1567" width="19.44140625" style="456" customWidth="1"/>
    <col min="1568" max="1568" width="17.33203125" style="456" customWidth="1"/>
    <col min="1569" max="1569" width="40.33203125" style="456" customWidth="1"/>
    <col min="1570" max="1570" width="21.6640625" style="456" customWidth="1"/>
    <col min="1571" max="1571" width="19.44140625" style="456" customWidth="1"/>
    <col min="1572" max="1572" width="17.33203125" style="456" customWidth="1"/>
    <col min="1573" max="1580" width="9.44140625" style="456" customWidth="1"/>
    <col min="1581" max="1799" width="12" style="456"/>
    <col min="1800" max="1800" width="4.44140625" style="456" customWidth="1"/>
    <col min="1801" max="1801" width="25.6640625" style="456" customWidth="1"/>
    <col min="1802" max="1802" width="17.44140625" style="456" customWidth="1"/>
    <col min="1803" max="1804" width="20.33203125" style="456" customWidth="1"/>
    <col min="1805" max="1805" width="33.44140625" style="456" customWidth="1"/>
    <col min="1806" max="1807" width="23.6640625" style="456" customWidth="1"/>
    <col min="1808" max="1808" width="19.77734375" style="456" customWidth="1"/>
    <col min="1809" max="1809" width="31" style="456" customWidth="1"/>
    <col min="1810" max="1811" width="20.109375" style="456" customWidth="1"/>
    <col min="1812" max="1812" width="17.33203125" style="456" customWidth="1"/>
    <col min="1813" max="1813" width="35" style="456" customWidth="1"/>
    <col min="1814" max="1815" width="19.77734375" style="456" customWidth="1"/>
    <col min="1816" max="1816" width="17.33203125" style="456" customWidth="1"/>
    <col min="1817" max="1817" width="39.44140625" style="456" customWidth="1"/>
    <col min="1818" max="1820" width="20.6640625" style="456" customWidth="1"/>
    <col min="1821" max="1821" width="33.6640625" style="456" customWidth="1"/>
    <col min="1822" max="1823" width="19.44140625" style="456" customWidth="1"/>
    <col min="1824" max="1824" width="17.33203125" style="456" customWidth="1"/>
    <col min="1825" max="1825" width="40.33203125" style="456" customWidth="1"/>
    <col min="1826" max="1826" width="21.6640625" style="456" customWidth="1"/>
    <col min="1827" max="1827" width="19.44140625" style="456" customWidth="1"/>
    <col min="1828" max="1828" width="17.33203125" style="456" customWidth="1"/>
    <col min="1829" max="1836" width="9.44140625" style="456" customWidth="1"/>
    <col min="1837" max="2055" width="12" style="456"/>
    <col min="2056" max="2056" width="4.44140625" style="456" customWidth="1"/>
    <col min="2057" max="2057" width="25.6640625" style="456" customWidth="1"/>
    <col min="2058" max="2058" width="17.44140625" style="456" customWidth="1"/>
    <col min="2059" max="2060" width="20.33203125" style="456" customWidth="1"/>
    <col min="2061" max="2061" width="33.44140625" style="456" customWidth="1"/>
    <col min="2062" max="2063" width="23.6640625" style="456" customWidth="1"/>
    <col min="2064" max="2064" width="19.77734375" style="456" customWidth="1"/>
    <col min="2065" max="2065" width="31" style="456" customWidth="1"/>
    <col min="2066" max="2067" width="20.109375" style="456" customWidth="1"/>
    <col min="2068" max="2068" width="17.33203125" style="456" customWidth="1"/>
    <col min="2069" max="2069" width="35" style="456" customWidth="1"/>
    <col min="2070" max="2071" width="19.77734375" style="456" customWidth="1"/>
    <col min="2072" max="2072" width="17.33203125" style="456" customWidth="1"/>
    <col min="2073" max="2073" width="39.44140625" style="456" customWidth="1"/>
    <col min="2074" max="2076" width="20.6640625" style="456" customWidth="1"/>
    <col min="2077" max="2077" width="33.6640625" style="456" customWidth="1"/>
    <col min="2078" max="2079" width="19.44140625" style="456" customWidth="1"/>
    <col min="2080" max="2080" width="17.33203125" style="456" customWidth="1"/>
    <col min="2081" max="2081" width="40.33203125" style="456" customWidth="1"/>
    <col min="2082" max="2082" width="21.6640625" style="456" customWidth="1"/>
    <col min="2083" max="2083" width="19.44140625" style="456" customWidth="1"/>
    <col min="2084" max="2084" width="17.33203125" style="456" customWidth="1"/>
    <col min="2085" max="2092" width="9.44140625" style="456" customWidth="1"/>
    <col min="2093" max="2311" width="12" style="456"/>
    <col min="2312" max="2312" width="4.44140625" style="456" customWidth="1"/>
    <col min="2313" max="2313" width="25.6640625" style="456" customWidth="1"/>
    <col min="2314" max="2314" width="17.44140625" style="456" customWidth="1"/>
    <col min="2315" max="2316" width="20.33203125" style="456" customWidth="1"/>
    <col min="2317" max="2317" width="33.44140625" style="456" customWidth="1"/>
    <col min="2318" max="2319" width="23.6640625" style="456" customWidth="1"/>
    <col min="2320" max="2320" width="19.77734375" style="456" customWidth="1"/>
    <col min="2321" max="2321" width="31" style="456" customWidth="1"/>
    <col min="2322" max="2323" width="20.109375" style="456" customWidth="1"/>
    <col min="2324" max="2324" width="17.33203125" style="456" customWidth="1"/>
    <col min="2325" max="2325" width="35" style="456" customWidth="1"/>
    <col min="2326" max="2327" width="19.77734375" style="456" customWidth="1"/>
    <col min="2328" max="2328" width="17.33203125" style="456" customWidth="1"/>
    <col min="2329" max="2329" width="39.44140625" style="456" customWidth="1"/>
    <col min="2330" max="2332" width="20.6640625" style="456" customWidth="1"/>
    <col min="2333" max="2333" width="33.6640625" style="456" customWidth="1"/>
    <col min="2334" max="2335" width="19.44140625" style="456" customWidth="1"/>
    <col min="2336" max="2336" width="17.33203125" style="456" customWidth="1"/>
    <col min="2337" max="2337" width="40.33203125" style="456" customWidth="1"/>
    <col min="2338" max="2338" width="21.6640625" style="456" customWidth="1"/>
    <col min="2339" max="2339" width="19.44140625" style="456" customWidth="1"/>
    <col min="2340" max="2340" width="17.33203125" style="456" customWidth="1"/>
    <col min="2341" max="2348" width="9.44140625" style="456" customWidth="1"/>
    <col min="2349" max="2567" width="12" style="456"/>
    <col min="2568" max="2568" width="4.44140625" style="456" customWidth="1"/>
    <col min="2569" max="2569" width="25.6640625" style="456" customWidth="1"/>
    <col min="2570" max="2570" width="17.44140625" style="456" customWidth="1"/>
    <col min="2571" max="2572" width="20.33203125" style="456" customWidth="1"/>
    <col min="2573" max="2573" width="33.44140625" style="456" customWidth="1"/>
    <col min="2574" max="2575" width="23.6640625" style="456" customWidth="1"/>
    <col min="2576" max="2576" width="19.77734375" style="456" customWidth="1"/>
    <col min="2577" max="2577" width="31" style="456" customWidth="1"/>
    <col min="2578" max="2579" width="20.109375" style="456" customWidth="1"/>
    <col min="2580" max="2580" width="17.33203125" style="456" customWidth="1"/>
    <col min="2581" max="2581" width="35" style="456" customWidth="1"/>
    <col min="2582" max="2583" width="19.77734375" style="456" customWidth="1"/>
    <col min="2584" max="2584" width="17.33203125" style="456" customWidth="1"/>
    <col min="2585" max="2585" width="39.44140625" style="456" customWidth="1"/>
    <col min="2586" max="2588" width="20.6640625" style="456" customWidth="1"/>
    <col min="2589" max="2589" width="33.6640625" style="456" customWidth="1"/>
    <col min="2590" max="2591" width="19.44140625" style="456" customWidth="1"/>
    <col min="2592" max="2592" width="17.33203125" style="456" customWidth="1"/>
    <col min="2593" max="2593" width="40.33203125" style="456" customWidth="1"/>
    <col min="2594" max="2594" width="21.6640625" style="456" customWidth="1"/>
    <col min="2595" max="2595" width="19.44140625" style="456" customWidth="1"/>
    <col min="2596" max="2596" width="17.33203125" style="456" customWidth="1"/>
    <col min="2597" max="2604" width="9.44140625" style="456" customWidth="1"/>
    <col min="2605" max="2823" width="12" style="456"/>
    <col min="2824" max="2824" width="4.44140625" style="456" customWidth="1"/>
    <col min="2825" max="2825" width="25.6640625" style="456" customWidth="1"/>
    <col min="2826" max="2826" width="17.44140625" style="456" customWidth="1"/>
    <col min="2827" max="2828" width="20.33203125" style="456" customWidth="1"/>
    <col min="2829" max="2829" width="33.44140625" style="456" customWidth="1"/>
    <col min="2830" max="2831" width="23.6640625" style="456" customWidth="1"/>
    <col min="2832" max="2832" width="19.77734375" style="456" customWidth="1"/>
    <col min="2833" max="2833" width="31" style="456" customWidth="1"/>
    <col min="2834" max="2835" width="20.109375" style="456" customWidth="1"/>
    <col min="2836" max="2836" width="17.33203125" style="456" customWidth="1"/>
    <col min="2837" max="2837" width="35" style="456" customWidth="1"/>
    <col min="2838" max="2839" width="19.77734375" style="456" customWidth="1"/>
    <col min="2840" max="2840" width="17.33203125" style="456" customWidth="1"/>
    <col min="2841" max="2841" width="39.44140625" style="456" customWidth="1"/>
    <col min="2842" max="2844" width="20.6640625" style="456" customWidth="1"/>
    <col min="2845" max="2845" width="33.6640625" style="456" customWidth="1"/>
    <col min="2846" max="2847" width="19.44140625" style="456" customWidth="1"/>
    <col min="2848" max="2848" width="17.33203125" style="456" customWidth="1"/>
    <col min="2849" max="2849" width="40.33203125" style="456" customWidth="1"/>
    <col min="2850" max="2850" width="21.6640625" style="456" customWidth="1"/>
    <col min="2851" max="2851" width="19.44140625" style="456" customWidth="1"/>
    <col min="2852" max="2852" width="17.33203125" style="456" customWidth="1"/>
    <col min="2853" max="2860" width="9.44140625" style="456" customWidth="1"/>
    <col min="2861" max="3079" width="12" style="456"/>
    <col min="3080" max="3080" width="4.44140625" style="456" customWidth="1"/>
    <col min="3081" max="3081" width="25.6640625" style="456" customWidth="1"/>
    <col min="3082" max="3082" width="17.44140625" style="456" customWidth="1"/>
    <col min="3083" max="3084" width="20.33203125" style="456" customWidth="1"/>
    <col min="3085" max="3085" width="33.44140625" style="456" customWidth="1"/>
    <col min="3086" max="3087" width="23.6640625" style="456" customWidth="1"/>
    <col min="3088" max="3088" width="19.77734375" style="456" customWidth="1"/>
    <col min="3089" max="3089" width="31" style="456" customWidth="1"/>
    <col min="3090" max="3091" width="20.109375" style="456" customWidth="1"/>
    <col min="3092" max="3092" width="17.33203125" style="456" customWidth="1"/>
    <col min="3093" max="3093" width="35" style="456" customWidth="1"/>
    <col min="3094" max="3095" width="19.77734375" style="456" customWidth="1"/>
    <col min="3096" max="3096" width="17.33203125" style="456" customWidth="1"/>
    <col min="3097" max="3097" width="39.44140625" style="456" customWidth="1"/>
    <col min="3098" max="3100" width="20.6640625" style="456" customWidth="1"/>
    <col min="3101" max="3101" width="33.6640625" style="456" customWidth="1"/>
    <col min="3102" max="3103" width="19.44140625" style="456" customWidth="1"/>
    <col min="3104" max="3104" width="17.33203125" style="456" customWidth="1"/>
    <col min="3105" max="3105" width="40.33203125" style="456" customWidth="1"/>
    <col min="3106" max="3106" width="21.6640625" style="456" customWidth="1"/>
    <col min="3107" max="3107" width="19.44140625" style="456" customWidth="1"/>
    <col min="3108" max="3108" width="17.33203125" style="456" customWidth="1"/>
    <col min="3109" max="3116" width="9.44140625" style="456" customWidth="1"/>
    <col min="3117" max="3335" width="12" style="456"/>
    <col min="3336" max="3336" width="4.44140625" style="456" customWidth="1"/>
    <col min="3337" max="3337" width="25.6640625" style="456" customWidth="1"/>
    <col min="3338" max="3338" width="17.44140625" style="456" customWidth="1"/>
    <col min="3339" max="3340" width="20.33203125" style="456" customWidth="1"/>
    <col min="3341" max="3341" width="33.44140625" style="456" customWidth="1"/>
    <col min="3342" max="3343" width="23.6640625" style="456" customWidth="1"/>
    <col min="3344" max="3344" width="19.77734375" style="456" customWidth="1"/>
    <col min="3345" max="3345" width="31" style="456" customWidth="1"/>
    <col min="3346" max="3347" width="20.109375" style="456" customWidth="1"/>
    <col min="3348" max="3348" width="17.33203125" style="456" customWidth="1"/>
    <col min="3349" max="3349" width="35" style="456" customWidth="1"/>
    <col min="3350" max="3351" width="19.77734375" style="456" customWidth="1"/>
    <col min="3352" max="3352" width="17.33203125" style="456" customWidth="1"/>
    <col min="3353" max="3353" width="39.44140625" style="456" customWidth="1"/>
    <col min="3354" max="3356" width="20.6640625" style="456" customWidth="1"/>
    <col min="3357" max="3357" width="33.6640625" style="456" customWidth="1"/>
    <col min="3358" max="3359" width="19.44140625" style="456" customWidth="1"/>
    <col min="3360" max="3360" width="17.33203125" style="456" customWidth="1"/>
    <col min="3361" max="3361" width="40.33203125" style="456" customWidth="1"/>
    <col min="3362" max="3362" width="21.6640625" style="456" customWidth="1"/>
    <col min="3363" max="3363" width="19.44140625" style="456" customWidth="1"/>
    <col min="3364" max="3364" width="17.33203125" style="456" customWidth="1"/>
    <col min="3365" max="3372" width="9.44140625" style="456" customWidth="1"/>
    <col min="3373" max="3591" width="12" style="456"/>
    <col min="3592" max="3592" width="4.44140625" style="456" customWidth="1"/>
    <col min="3593" max="3593" width="25.6640625" style="456" customWidth="1"/>
    <col min="3594" max="3594" width="17.44140625" style="456" customWidth="1"/>
    <col min="3595" max="3596" width="20.33203125" style="456" customWidth="1"/>
    <col min="3597" max="3597" width="33.44140625" style="456" customWidth="1"/>
    <col min="3598" max="3599" width="23.6640625" style="456" customWidth="1"/>
    <col min="3600" max="3600" width="19.77734375" style="456" customWidth="1"/>
    <col min="3601" max="3601" width="31" style="456" customWidth="1"/>
    <col min="3602" max="3603" width="20.109375" style="456" customWidth="1"/>
    <col min="3604" max="3604" width="17.33203125" style="456" customWidth="1"/>
    <col min="3605" max="3605" width="35" style="456" customWidth="1"/>
    <col min="3606" max="3607" width="19.77734375" style="456" customWidth="1"/>
    <col min="3608" max="3608" width="17.33203125" style="456" customWidth="1"/>
    <col min="3609" max="3609" width="39.44140625" style="456" customWidth="1"/>
    <col min="3610" max="3612" width="20.6640625" style="456" customWidth="1"/>
    <col min="3613" max="3613" width="33.6640625" style="456" customWidth="1"/>
    <col min="3614" max="3615" width="19.44140625" style="456" customWidth="1"/>
    <col min="3616" max="3616" width="17.33203125" style="456" customWidth="1"/>
    <col min="3617" max="3617" width="40.33203125" style="456" customWidth="1"/>
    <col min="3618" max="3618" width="21.6640625" style="456" customWidth="1"/>
    <col min="3619" max="3619" width="19.44140625" style="456" customWidth="1"/>
    <col min="3620" max="3620" width="17.33203125" style="456" customWidth="1"/>
    <col min="3621" max="3628" width="9.44140625" style="456" customWidth="1"/>
    <col min="3629" max="3847" width="12" style="456"/>
    <col min="3848" max="3848" width="4.44140625" style="456" customWidth="1"/>
    <col min="3849" max="3849" width="25.6640625" style="456" customWidth="1"/>
    <col min="3850" max="3850" width="17.44140625" style="456" customWidth="1"/>
    <col min="3851" max="3852" width="20.33203125" style="456" customWidth="1"/>
    <col min="3853" max="3853" width="33.44140625" style="456" customWidth="1"/>
    <col min="3854" max="3855" width="23.6640625" style="456" customWidth="1"/>
    <col min="3856" max="3856" width="19.77734375" style="456" customWidth="1"/>
    <col min="3857" max="3857" width="31" style="456" customWidth="1"/>
    <col min="3858" max="3859" width="20.109375" style="456" customWidth="1"/>
    <col min="3860" max="3860" width="17.33203125" style="456" customWidth="1"/>
    <col min="3861" max="3861" width="35" style="456" customWidth="1"/>
    <col min="3862" max="3863" width="19.77734375" style="456" customWidth="1"/>
    <col min="3864" max="3864" width="17.33203125" style="456" customWidth="1"/>
    <col min="3865" max="3865" width="39.44140625" style="456" customWidth="1"/>
    <col min="3866" max="3868" width="20.6640625" style="456" customWidth="1"/>
    <col min="3869" max="3869" width="33.6640625" style="456" customWidth="1"/>
    <col min="3870" max="3871" width="19.44140625" style="456" customWidth="1"/>
    <col min="3872" max="3872" width="17.33203125" style="456" customWidth="1"/>
    <col min="3873" max="3873" width="40.33203125" style="456" customWidth="1"/>
    <col min="3874" max="3874" width="21.6640625" style="456" customWidth="1"/>
    <col min="3875" max="3875" width="19.44140625" style="456" customWidth="1"/>
    <col min="3876" max="3876" width="17.33203125" style="456" customWidth="1"/>
    <col min="3877" max="3884" width="9.44140625" style="456" customWidth="1"/>
    <col min="3885" max="4103" width="12" style="456"/>
    <col min="4104" max="4104" width="4.44140625" style="456" customWidth="1"/>
    <col min="4105" max="4105" width="25.6640625" style="456" customWidth="1"/>
    <col min="4106" max="4106" width="17.44140625" style="456" customWidth="1"/>
    <col min="4107" max="4108" width="20.33203125" style="456" customWidth="1"/>
    <col min="4109" max="4109" width="33.44140625" style="456" customWidth="1"/>
    <col min="4110" max="4111" width="23.6640625" style="456" customWidth="1"/>
    <col min="4112" max="4112" width="19.77734375" style="456" customWidth="1"/>
    <col min="4113" max="4113" width="31" style="456" customWidth="1"/>
    <col min="4114" max="4115" width="20.109375" style="456" customWidth="1"/>
    <col min="4116" max="4116" width="17.33203125" style="456" customWidth="1"/>
    <col min="4117" max="4117" width="35" style="456" customWidth="1"/>
    <col min="4118" max="4119" width="19.77734375" style="456" customWidth="1"/>
    <col min="4120" max="4120" width="17.33203125" style="456" customWidth="1"/>
    <col min="4121" max="4121" width="39.44140625" style="456" customWidth="1"/>
    <col min="4122" max="4124" width="20.6640625" style="456" customWidth="1"/>
    <col min="4125" max="4125" width="33.6640625" style="456" customWidth="1"/>
    <col min="4126" max="4127" width="19.44140625" style="456" customWidth="1"/>
    <col min="4128" max="4128" width="17.33203125" style="456" customWidth="1"/>
    <col min="4129" max="4129" width="40.33203125" style="456" customWidth="1"/>
    <col min="4130" max="4130" width="21.6640625" style="456" customWidth="1"/>
    <col min="4131" max="4131" width="19.44140625" style="456" customWidth="1"/>
    <col min="4132" max="4132" width="17.33203125" style="456" customWidth="1"/>
    <col min="4133" max="4140" width="9.44140625" style="456" customWidth="1"/>
    <col min="4141" max="4359" width="12" style="456"/>
    <col min="4360" max="4360" width="4.44140625" style="456" customWidth="1"/>
    <col min="4361" max="4361" width="25.6640625" style="456" customWidth="1"/>
    <col min="4362" max="4362" width="17.44140625" style="456" customWidth="1"/>
    <col min="4363" max="4364" width="20.33203125" style="456" customWidth="1"/>
    <col min="4365" max="4365" width="33.44140625" style="456" customWidth="1"/>
    <col min="4366" max="4367" width="23.6640625" style="456" customWidth="1"/>
    <col min="4368" max="4368" width="19.77734375" style="456" customWidth="1"/>
    <col min="4369" max="4369" width="31" style="456" customWidth="1"/>
    <col min="4370" max="4371" width="20.109375" style="456" customWidth="1"/>
    <col min="4372" max="4372" width="17.33203125" style="456" customWidth="1"/>
    <col min="4373" max="4373" width="35" style="456" customWidth="1"/>
    <col min="4374" max="4375" width="19.77734375" style="456" customWidth="1"/>
    <col min="4376" max="4376" width="17.33203125" style="456" customWidth="1"/>
    <col min="4377" max="4377" width="39.44140625" style="456" customWidth="1"/>
    <col min="4378" max="4380" width="20.6640625" style="456" customWidth="1"/>
    <col min="4381" max="4381" width="33.6640625" style="456" customWidth="1"/>
    <col min="4382" max="4383" width="19.44140625" style="456" customWidth="1"/>
    <col min="4384" max="4384" width="17.33203125" style="456" customWidth="1"/>
    <col min="4385" max="4385" width="40.33203125" style="456" customWidth="1"/>
    <col min="4386" max="4386" width="21.6640625" style="456" customWidth="1"/>
    <col min="4387" max="4387" width="19.44140625" style="456" customWidth="1"/>
    <col min="4388" max="4388" width="17.33203125" style="456" customWidth="1"/>
    <col min="4389" max="4396" width="9.44140625" style="456" customWidth="1"/>
    <col min="4397" max="4615" width="12" style="456"/>
    <col min="4616" max="4616" width="4.44140625" style="456" customWidth="1"/>
    <col min="4617" max="4617" width="25.6640625" style="456" customWidth="1"/>
    <col min="4618" max="4618" width="17.44140625" style="456" customWidth="1"/>
    <col min="4619" max="4620" width="20.33203125" style="456" customWidth="1"/>
    <col min="4621" max="4621" width="33.44140625" style="456" customWidth="1"/>
    <col min="4622" max="4623" width="23.6640625" style="456" customWidth="1"/>
    <col min="4624" max="4624" width="19.77734375" style="456" customWidth="1"/>
    <col min="4625" max="4625" width="31" style="456" customWidth="1"/>
    <col min="4626" max="4627" width="20.109375" style="456" customWidth="1"/>
    <col min="4628" max="4628" width="17.33203125" style="456" customWidth="1"/>
    <col min="4629" max="4629" width="35" style="456" customWidth="1"/>
    <col min="4630" max="4631" width="19.77734375" style="456" customWidth="1"/>
    <col min="4632" max="4632" width="17.33203125" style="456" customWidth="1"/>
    <col min="4633" max="4633" width="39.44140625" style="456" customWidth="1"/>
    <col min="4634" max="4636" width="20.6640625" style="456" customWidth="1"/>
    <col min="4637" max="4637" width="33.6640625" style="456" customWidth="1"/>
    <col min="4638" max="4639" width="19.44140625" style="456" customWidth="1"/>
    <col min="4640" max="4640" width="17.33203125" style="456" customWidth="1"/>
    <col min="4641" max="4641" width="40.33203125" style="456" customWidth="1"/>
    <col min="4642" max="4642" width="21.6640625" style="456" customWidth="1"/>
    <col min="4643" max="4643" width="19.44140625" style="456" customWidth="1"/>
    <col min="4644" max="4644" width="17.33203125" style="456" customWidth="1"/>
    <col min="4645" max="4652" width="9.44140625" style="456" customWidth="1"/>
    <col min="4653" max="4871" width="12" style="456"/>
    <col min="4872" max="4872" width="4.44140625" style="456" customWidth="1"/>
    <col min="4873" max="4873" width="25.6640625" style="456" customWidth="1"/>
    <col min="4874" max="4874" width="17.44140625" style="456" customWidth="1"/>
    <col min="4875" max="4876" width="20.33203125" style="456" customWidth="1"/>
    <col min="4877" max="4877" width="33.44140625" style="456" customWidth="1"/>
    <col min="4878" max="4879" width="23.6640625" style="456" customWidth="1"/>
    <col min="4880" max="4880" width="19.77734375" style="456" customWidth="1"/>
    <col min="4881" max="4881" width="31" style="456" customWidth="1"/>
    <col min="4882" max="4883" width="20.109375" style="456" customWidth="1"/>
    <col min="4884" max="4884" width="17.33203125" style="456" customWidth="1"/>
    <col min="4885" max="4885" width="35" style="456" customWidth="1"/>
    <col min="4886" max="4887" width="19.77734375" style="456" customWidth="1"/>
    <col min="4888" max="4888" width="17.33203125" style="456" customWidth="1"/>
    <col min="4889" max="4889" width="39.44140625" style="456" customWidth="1"/>
    <col min="4890" max="4892" width="20.6640625" style="456" customWidth="1"/>
    <col min="4893" max="4893" width="33.6640625" style="456" customWidth="1"/>
    <col min="4894" max="4895" width="19.44140625" style="456" customWidth="1"/>
    <col min="4896" max="4896" width="17.33203125" style="456" customWidth="1"/>
    <col min="4897" max="4897" width="40.33203125" style="456" customWidth="1"/>
    <col min="4898" max="4898" width="21.6640625" style="456" customWidth="1"/>
    <col min="4899" max="4899" width="19.44140625" style="456" customWidth="1"/>
    <col min="4900" max="4900" width="17.33203125" style="456" customWidth="1"/>
    <col min="4901" max="4908" width="9.44140625" style="456" customWidth="1"/>
    <col min="4909" max="5127" width="12" style="456"/>
    <col min="5128" max="5128" width="4.44140625" style="456" customWidth="1"/>
    <col min="5129" max="5129" width="25.6640625" style="456" customWidth="1"/>
    <col min="5130" max="5130" width="17.44140625" style="456" customWidth="1"/>
    <col min="5131" max="5132" width="20.33203125" style="456" customWidth="1"/>
    <col min="5133" max="5133" width="33.44140625" style="456" customWidth="1"/>
    <col min="5134" max="5135" width="23.6640625" style="456" customWidth="1"/>
    <col min="5136" max="5136" width="19.77734375" style="456" customWidth="1"/>
    <col min="5137" max="5137" width="31" style="456" customWidth="1"/>
    <col min="5138" max="5139" width="20.109375" style="456" customWidth="1"/>
    <col min="5140" max="5140" width="17.33203125" style="456" customWidth="1"/>
    <col min="5141" max="5141" width="35" style="456" customWidth="1"/>
    <col min="5142" max="5143" width="19.77734375" style="456" customWidth="1"/>
    <col min="5144" max="5144" width="17.33203125" style="456" customWidth="1"/>
    <col min="5145" max="5145" width="39.44140625" style="456" customWidth="1"/>
    <col min="5146" max="5148" width="20.6640625" style="456" customWidth="1"/>
    <col min="5149" max="5149" width="33.6640625" style="456" customWidth="1"/>
    <col min="5150" max="5151" width="19.44140625" style="456" customWidth="1"/>
    <col min="5152" max="5152" width="17.33203125" style="456" customWidth="1"/>
    <col min="5153" max="5153" width="40.33203125" style="456" customWidth="1"/>
    <col min="5154" max="5154" width="21.6640625" style="456" customWidth="1"/>
    <col min="5155" max="5155" width="19.44140625" style="456" customWidth="1"/>
    <col min="5156" max="5156" width="17.33203125" style="456" customWidth="1"/>
    <col min="5157" max="5164" width="9.44140625" style="456" customWidth="1"/>
    <col min="5165" max="5383" width="12" style="456"/>
    <col min="5384" max="5384" width="4.44140625" style="456" customWidth="1"/>
    <col min="5385" max="5385" width="25.6640625" style="456" customWidth="1"/>
    <col min="5386" max="5386" width="17.44140625" style="456" customWidth="1"/>
    <col min="5387" max="5388" width="20.33203125" style="456" customWidth="1"/>
    <col min="5389" max="5389" width="33.44140625" style="456" customWidth="1"/>
    <col min="5390" max="5391" width="23.6640625" style="456" customWidth="1"/>
    <col min="5392" max="5392" width="19.77734375" style="456" customWidth="1"/>
    <col min="5393" max="5393" width="31" style="456" customWidth="1"/>
    <col min="5394" max="5395" width="20.109375" style="456" customWidth="1"/>
    <col min="5396" max="5396" width="17.33203125" style="456" customWidth="1"/>
    <col min="5397" max="5397" width="35" style="456" customWidth="1"/>
    <col min="5398" max="5399" width="19.77734375" style="456" customWidth="1"/>
    <col min="5400" max="5400" width="17.33203125" style="456" customWidth="1"/>
    <col min="5401" max="5401" width="39.44140625" style="456" customWidth="1"/>
    <col min="5402" max="5404" width="20.6640625" style="456" customWidth="1"/>
    <col min="5405" max="5405" width="33.6640625" style="456" customWidth="1"/>
    <col min="5406" max="5407" width="19.44140625" style="456" customWidth="1"/>
    <col min="5408" max="5408" width="17.33203125" style="456" customWidth="1"/>
    <col min="5409" max="5409" width="40.33203125" style="456" customWidth="1"/>
    <col min="5410" max="5410" width="21.6640625" style="456" customWidth="1"/>
    <col min="5411" max="5411" width="19.44140625" style="456" customWidth="1"/>
    <col min="5412" max="5412" width="17.33203125" style="456" customWidth="1"/>
    <col min="5413" max="5420" width="9.44140625" style="456" customWidth="1"/>
    <col min="5421" max="5639" width="12" style="456"/>
    <col min="5640" max="5640" width="4.44140625" style="456" customWidth="1"/>
    <col min="5641" max="5641" width="25.6640625" style="456" customWidth="1"/>
    <col min="5642" max="5642" width="17.44140625" style="456" customWidth="1"/>
    <col min="5643" max="5644" width="20.33203125" style="456" customWidth="1"/>
    <col min="5645" max="5645" width="33.44140625" style="456" customWidth="1"/>
    <col min="5646" max="5647" width="23.6640625" style="456" customWidth="1"/>
    <col min="5648" max="5648" width="19.77734375" style="456" customWidth="1"/>
    <col min="5649" max="5649" width="31" style="456" customWidth="1"/>
    <col min="5650" max="5651" width="20.109375" style="456" customWidth="1"/>
    <col min="5652" max="5652" width="17.33203125" style="456" customWidth="1"/>
    <col min="5653" max="5653" width="35" style="456" customWidth="1"/>
    <col min="5654" max="5655" width="19.77734375" style="456" customWidth="1"/>
    <col min="5656" max="5656" width="17.33203125" style="456" customWidth="1"/>
    <col min="5657" max="5657" width="39.44140625" style="456" customWidth="1"/>
    <col min="5658" max="5660" width="20.6640625" style="456" customWidth="1"/>
    <col min="5661" max="5661" width="33.6640625" style="456" customWidth="1"/>
    <col min="5662" max="5663" width="19.44140625" style="456" customWidth="1"/>
    <col min="5664" max="5664" width="17.33203125" style="456" customWidth="1"/>
    <col min="5665" max="5665" width="40.33203125" style="456" customWidth="1"/>
    <col min="5666" max="5666" width="21.6640625" style="456" customWidth="1"/>
    <col min="5667" max="5667" width="19.44140625" style="456" customWidth="1"/>
    <col min="5668" max="5668" width="17.33203125" style="456" customWidth="1"/>
    <col min="5669" max="5676" width="9.44140625" style="456" customWidth="1"/>
    <col min="5677" max="5895" width="12" style="456"/>
    <col min="5896" max="5896" width="4.44140625" style="456" customWidth="1"/>
    <col min="5897" max="5897" width="25.6640625" style="456" customWidth="1"/>
    <col min="5898" max="5898" width="17.44140625" style="456" customWidth="1"/>
    <col min="5899" max="5900" width="20.33203125" style="456" customWidth="1"/>
    <col min="5901" max="5901" width="33.44140625" style="456" customWidth="1"/>
    <col min="5902" max="5903" width="23.6640625" style="456" customWidth="1"/>
    <col min="5904" max="5904" width="19.77734375" style="456" customWidth="1"/>
    <col min="5905" max="5905" width="31" style="456" customWidth="1"/>
    <col min="5906" max="5907" width="20.109375" style="456" customWidth="1"/>
    <col min="5908" max="5908" width="17.33203125" style="456" customWidth="1"/>
    <col min="5909" max="5909" width="35" style="456" customWidth="1"/>
    <col min="5910" max="5911" width="19.77734375" style="456" customWidth="1"/>
    <col min="5912" max="5912" width="17.33203125" style="456" customWidth="1"/>
    <col min="5913" max="5913" width="39.44140625" style="456" customWidth="1"/>
    <col min="5914" max="5916" width="20.6640625" style="456" customWidth="1"/>
    <col min="5917" max="5917" width="33.6640625" style="456" customWidth="1"/>
    <col min="5918" max="5919" width="19.44140625" style="456" customWidth="1"/>
    <col min="5920" max="5920" width="17.33203125" style="456" customWidth="1"/>
    <col min="5921" max="5921" width="40.33203125" style="456" customWidth="1"/>
    <col min="5922" max="5922" width="21.6640625" style="456" customWidth="1"/>
    <col min="5923" max="5923" width="19.44140625" style="456" customWidth="1"/>
    <col min="5924" max="5924" width="17.33203125" style="456" customWidth="1"/>
    <col min="5925" max="5932" width="9.44140625" style="456" customWidth="1"/>
    <col min="5933" max="6151" width="12" style="456"/>
    <col min="6152" max="6152" width="4.44140625" style="456" customWidth="1"/>
    <col min="6153" max="6153" width="25.6640625" style="456" customWidth="1"/>
    <col min="6154" max="6154" width="17.44140625" style="456" customWidth="1"/>
    <col min="6155" max="6156" width="20.33203125" style="456" customWidth="1"/>
    <col min="6157" max="6157" width="33.44140625" style="456" customWidth="1"/>
    <col min="6158" max="6159" width="23.6640625" style="456" customWidth="1"/>
    <col min="6160" max="6160" width="19.77734375" style="456" customWidth="1"/>
    <col min="6161" max="6161" width="31" style="456" customWidth="1"/>
    <col min="6162" max="6163" width="20.109375" style="456" customWidth="1"/>
    <col min="6164" max="6164" width="17.33203125" style="456" customWidth="1"/>
    <col min="6165" max="6165" width="35" style="456" customWidth="1"/>
    <col min="6166" max="6167" width="19.77734375" style="456" customWidth="1"/>
    <col min="6168" max="6168" width="17.33203125" style="456" customWidth="1"/>
    <col min="6169" max="6169" width="39.44140625" style="456" customWidth="1"/>
    <col min="6170" max="6172" width="20.6640625" style="456" customWidth="1"/>
    <col min="6173" max="6173" width="33.6640625" style="456" customWidth="1"/>
    <col min="6174" max="6175" width="19.44140625" style="456" customWidth="1"/>
    <col min="6176" max="6176" width="17.33203125" style="456" customWidth="1"/>
    <col min="6177" max="6177" width="40.33203125" style="456" customWidth="1"/>
    <col min="6178" max="6178" width="21.6640625" style="456" customWidth="1"/>
    <col min="6179" max="6179" width="19.44140625" style="456" customWidth="1"/>
    <col min="6180" max="6180" width="17.33203125" style="456" customWidth="1"/>
    <col min="6181" max="6188" width="9.44140625" style="456" customWidth="1"/>
    <col min="6189" max="6407" width="12" style="456"/>
    <col min="6408" max="6408" width="4.44140625" style="456" customWidth="1"/>
    <col min="6409" max="6409" width="25.6640625" style="456" customWidth="1"/>
    <col min="6410" max="6410" width="17.44140625" style="456" customWidth="1"/>
    <col min="6411" max="6412" width="20.33203125" style="456" customWidth="1"/>
    <col min="6413" max="6413" width="33.44140625" style="456" customWidth="1"/>
    <col min="6414" max="6415" width="23.6640625" style="456" customWidth="1"/>
    <col min="6416" max="6416" width="19.77734375" style="456" customWidth="1"/>
    <col min="6417" max="6417" width="31" style="456" customWidth="1"/>
    <col min="6418" max="6419" width="20.109375" style="456" customWidth="1"/>
    <col min="6420" max="6420" width="17.33203125" style="456" customWidth="1"/>
    <col min="6421" max="6421" width="35" style="456" customWidth="1"/>
    <col min="6422" max="6423" width="19.77734375" style="456" customWidth="1"/>
    <col min="6424" max="6424" width="17.33203125" style="456" customWidth="1"/>
    <col min="6425" max="6425" width="39.44140625" style="456" customWidth="1"/>
    <col min="6426" max="6428" width="20.6640625" style="456" customWidth="1"/>
    <col min="6429" max="6429" width="33.6640625" style="456" customWidth="1"/>
    <col min="6430" max="6431" width="19.44140625" style="456" customWidth="1"/>
    <col min="6432" max="6432" width="17.33203125" style="456" customWidth="1"/>
    <col min="6433" max="6433" width="40.33203125" style="456" customWidth="1"/>
    <col min="6434" max="6434" width="21.6640625" style="456" customWidth="1"/>
    <col min="6435" max="6435" width="19.44140625" style="456" customWidth="1"/>
    <col min="6436" max="6436" width="17.33203125" style="456" customWidth="1"/>
    <col min="6437" max="6444" width="9.44140625" style="456" customWidth="1"/>
    <col min="6445" max="6663" width="12" style="456"/>
    <col min="6664" max="6664" width="4.44140625" style="456" customWidth="1"/>
    <col min="6665" max="6665" width="25.6640625" style="456" customWidth="1"/>
    <col min="6666" max="6666" width="17.44140625" style="456" customWidth="1"/>
    <col min="6667" max="6668" width="20.33203125" style="456" customWidth="1"/>
    <col min="6669" max="6669" width="33.44140625" style="456" customWidth="1"/>
    <col min="6670" max="6671" width="23.6640625" style="456" customWidth="1"/>
    <col min="6672" max="6672" width="19.77734375" style="456" customWidth="1"/>
    <col min="6673" max="6673" width="31" style="456" customWidth="1"/>
    <col min="6674" max="6675" width="20.109375" style="456" customWidth="1"/>
    <col min="6676" max="6676" width="17.33203125" style="456" customWidth="1"/>
    <col min="6677" max="6677" width="35" style="456" customWidth="1"/>
    <col min="6678" max="6679" width="19.77734375" style="456" customWidth="1"/>
    <col min="6680" max="6680" width="17.33203125" style="456" customWidth="1"/>
    <col min="6681" max="6681" width="39.44140625" style="456" customWidth="1"/>
    <col min="6682" max="6684" width="20.6640625" style="456" customWidth="1"/>
    <col min="6685" max="6685" width="33.6640625" style="456" customWidth="1"/>
    <col min="6686" max="6687" width="19.44140625" style="456" customWidth="1"/>
    <col min="6688" max="6688" width="17.33203125" style="456" customWidth="1"/>
    <col min="6689" max="6689" width="40.33203125" style="456" customWidth="1"/>
    <col min="6690" max="6690" width="21.6640625" style="456" customWidth="1"/>
    <col min="6691" max="6691" width="19.44140625" style="456" customWidth="1"/>
    <col min="6692" max="6692" width="17.33203125" style="456" customWidth="1"/>
    <col min="6693" max="6700" width="9.44140625" style="456" customWidth="1"/>
    <col min="6701" max="6919" width="12" style="456"/>
    <col min="6920" max="6920" width="4.44140625" style="456" customWidth="1"/>
    <col min="6921" max="6921" width="25.6640625" style="456" customWidth="1"/>
    <col min="6922" max="6922" width="17.44140625" style="456" customWidth="1"/>
    <col min="6923" max="6924" width="20.33203125" style="456" customWidth="1"/>
    <col min="6925" max="6925" width="33.44140625" style="456" customWidth="1"/>
    <col min="6926" max="6927" width="23.6640625" style="456" customWidth="1"/>
    <col min="6928" max="6928" width="19.77734375" style="456" customWidth="1"/>
    <col min="6929" max="6929" width="31" style="456" customWidth="1"/>
    <col min="6930" max="6931" width="20.109375" style="456" customWidth="1"/>
    <col min="6932" max="6932" width="17.33203125" style="456" customWidth="1"/>
    <col min="6933" max="6933" width="35" style="456" customWidth="1"/>
    <col min="6934" max="6935" width="19.77734375" style="456" customWidth="1"/>
    <col min="6936" max="6936" width="17.33203125" style="456" customWidth="1"/>
    <col min="6937" max="6937" width="39.44140625" style="456" customWidth="1"/>
    <col min="6938" max="6940" width="20.6640625" style="456" customWidth="1"/>
    <col min="6941" max="6941" width="33.6640625" style="456" customWidth="1"/>
    <col min="6942" max="6943" width="19.44140625" style="456" customWidth="1"/>
    <col min="6944" max="6944" width="17.33203125" style="456" customWidth="1"/>
    <col min="6945" max="6945" width="40.33203125" style="456" customWidth="1"/>
    <col min="6946" max="6946" width="21.6640625" style="456" customWidth="1"/>
    <col min="6947" max="6947" width="19.44140625" style="456" customWidth="1"/>
    <col min="6948" max="6948" width="17.33203125" style="456" customWidth="1"/>
    <col min="6949" max="6956" width="9.44140625" style="456" customWidth="1"/>
    <col min="6957" max="7175" width="12" style="456"/>
    <col min="7176" max="7176" width="4.44140625" style="456" customWidth="1"/>
    <col min="7177" max="7177" width="25.6640625" style="456" customWidth="1"/>
    <col min="7178" max="7178" width="17.44140625" style="456" customWidth="1"/>
    <col min="7179" max="7180" width="20.33203125" style="456" customWidth="1"/>
    <col min="7181" max="7181" width="33.44140625" style="456" customWidth="1"/>
    <col min="7182" max="7183" width="23.6640625" style="456" customWidth="1"/>
    <col min="7184" max="7184" width="19.77734375" style="456" customWidth="1"/>
    <col min="7185" max="7185" width="31" style="456" customWidth="1"/>
    <col min="7186" max="7187" width="20.109375" style="456" customWidth="1"/>
    <col min="7188" max="7188" width="17.33203125" style="456" customWidth="1"/>
    <col min="7189" max="7189" width="35" style="456" customWidth="1"/>
    <col min="7190" max="7191" width="19.77734375" style="456" customWidth="1"/>
    <col min="7192" max="7192" width="17.33203125" style="456" customWidth="1"/>
    <col min="7193" max="7193" width="39.44140625" style="456" customWidth="1"/>
    <col min="7194" max="7196" width="20.6640625" style="456" customWidth="1"/>
    <col min="7197" max="7197" width="33.6640625" style="456" customWidth="1"/>
    <col min="7198" max="7199" width="19.44140625" style="456" customWidth="1"/>
    <col min="7200" max="7200" width="17.33203125" style="456" customWidth="1"/>
    <col min="7201" max="7201" width="40.33203125" style="456" customWidth="1"/>
    <col min="7202" max="7202" width="21.6640625" style="456" customWidth="1"/>
    <col min="7203" max="7203" width="19.44140625" style="456" customWidth="1"/>
    <col min="7204" max="7204" width="17.33203125" style="456" customWidth="1"/>
    <col min="7205" max="7212" width="9.44140625" style="456" customWidth="1"/>
    <col min="7213" max="7431" width="12" style="456"/>
    <col min="7432" max="7432" width="4.44140625" style="456" customWidth="1"/>
    <col min="7433" max="7433" width="25.6640625" style="456" customWidth="1"/>
    <col min="7434" max="7434" width="17.44140625" style="456" customWidth="1"/>
    <col min="7435" max="7436" width="20.33203125" style="456" customWidth="1"/>
    <col min="7437" max="7437" width="33.44140625" style="456" customWidth="1"/>
    <col min="7438" max="7439" width="23.6640625" style="456" customWidth="1"/>
    <col min="7440" max="7440" width="19.77734375" style="456" customWidth="1"/>
    <col min="7441" max="7441" width="31" style="456" customWidth="1"/>
    <col min="7442" max="7443" width="20.109375" style="456" customWidth="1"/>
    <col min="7444" max="7444" width="17.33203125" style="456" customWidth="1"/>
    <col min="7445" max="7445" width="35" style="456" customWidth="1"/>
    <col min="7446" max="7447" width="19.77734375" style="456" customWidth="1"/>
    <col min="7448" max="7448" width="17.33203125" style="456" customWidth="1"/>
    <col min="7449" max="7449" width="39.44140625" style="456" customWidth="1"/>
    <col min="7450" max="7452" width="20.6640625" style="456" customWidth="1"/>
    <col min="7453" max="7453" width="33.6640625" style="456" customWidth="1"/>
    <col min="7454" max="7455" width="19.44140625" style="456" customWidth="1"/>
    <col min="7456" max="7456" width="17.33203125" style="456" customWidth="1"/>
    <col min="7457" max="7457" width="40.33203125" style="456" customWidth="1"/>
    <col min="7458" max="7458" width="21.6640625" style="456" customWidth="1"/>
    <col min="7459" max="7459" width="19.44140625" style="456" customWidth="1"/>
    <col min="7460" max="7460" width="17.33203125" style="456" customWidth="1"/>
    <col min="7461" max="7468" width="9.44140625" style="456" customWidth="1"/>
    <col min="7469" max="7687" width="12" style="456"/>
    <col min="7688" max="7688" width="4.44140625" style="456" customWidth="1"/>
    <col min="7689" max="7689" width="25.6640625" style="456" customWidth="1"/>
    <col min="7690" max="7690" width="17.44140625" style="456" customWidth="1"/>
    <col min="7691" max="7692" width="20.33203125" style="456" customWidth="1"/>
    <col min="7693" max="7693" width="33.44140625" style="456" customWidth="1"/>
    <col min="7694" max="7695" width="23.6640625" style="456" customWidth="1"/>
    <col min="7696" max="7696" width="19.77734375" style="456" customWidth="1"/>
    <col min="7697" max="7697" width="31" style="456" customWidth="1"/>
    <col min="7698" max="7699" width="20.109375" style="456" customWidth="1"/>
    <col min="7700" max="7700" width="17.33203125" style="456" customWidth="1"/>
    <col min="7701" max="7701" width="35" style="456" customWidth="1"/>
    <col min="7702" max="7703" width="19.77734375" style="456" customWidth="1"/>
    <col min="7704" max="7704" width="17.33203125" style="456" customWidth="1"/>
    <col min="7705" max="7705" width="39.44140625" style="456" customWidth="1"/>
    <col min="7706" max="7708" width="20.6640625" style="456" customWidth="1"/>
    <col min="7709" max="7709" width="33.6640625" style="456" customWidth="1"/>
    <col min="7710" max="7711" width="19.44140625" style="456" customWidth="1"/>
    <col min="7712" max="7712" width="17.33203125" style="456" customWidth="1"/>
    <col min="7713" max="7713" width="40.33203125" style="456" customWidth="1"/>
    <col min="7714" max="7714" width="21.6640625" style="456" customWidth="1"/>
    <col min="7715" max="7715" width="19.44140625" style="456" customWidth="1"/>
    <col min="7716" max="7716" width="17.33203125" style="456" customWidth="1"/>
    <col min="7717" max="7724" width="9.44140625" style="456" customWidth="1"/>
    <col min="7725" max="7943" width="12" style="456"/>
    <col min="7944" max="7944" width="4.44140625" style="456" customWidth="1"/>
    <col min="7945" max="7945" width="25.6640625" style="456" customWidth="1"/>
    <col min="7946" max="7946" width="17.44140625" style="456" customWidth="1"/>
    <col min="7947" max="7948" width="20.33203125" style="456" customWidth="1"/>
    <col min="7949" max="7949" width="33.44140625" style="456" customWidth="1"/>
    <col min="7950" max="7951" width="23.6640625" style="456" customWidth="1"/>
    <col min="7952" max="7952" width="19.77734375" style="456" customWidth="1"/>
    <col min="7953" max="7953" width="31" style="456" customWidth="1"/>
    <col min="7954" max="7955" width="20.109375" style="456" customWidth="1"/>
    <col min="7956" max="7956" width="17.33203125" style="456" customWidth="1"/>
    <col min="7957" max="7957" width="35" style="456" customWidth="1"/>
    <col min="7958" max="7959" width="19.77734375" style="456" customWidth="1"/>
    <col min="7960" max="7960" width="17.33203125" style="456" customWidth="1"/>
    <col min="7961" max="7961" width="39.44140625" style="456" customWidth="1"/>
    <col min="7962" max="7964" width="20.6640625" style="456" customWidth="1"/>
    <col min="7965" max="7965" width="33.6640625" style="456" customWidth="1"/>
    <col min="7966" max="7967" width="19.44140625" style="456" customWidth="1"/>
    <col min="7968" max="7968" width="17.33203125" style="456" customWidth="1"/>
    <col min="7969" max="7969" width="40.33203125" style="456" customWidth="1"/>
    <col min="7970" max="7970" width="21.6640625" style="456" customWidth="1"/>
    <col min="7971" max="7971" width="19.44140625" style="456" customWidth="1"/>
    <col min="7972" max="7972" width="17.33203125" style="456" customWidth="1"/>
    <col min="7973" max="7980" width="9.44140625" style="456" customWidth="1"/>
    <col min="7981" max="8199" width="12" style="456"/>
    <col min="8200" max="8200" width="4.44140625" style="456" customWidth="1"/>
    <col min="8201" max="8201" width="25.6640625" style="456" customWidth="1"/>
    <col min="8202" max="8202" width="17.44140625" style="456" customWidth="1"/>
    <col min="8203" max="8204" width="20.33203125" style="456" customWidth="1"/>
    <col min="8205" max="8205" width="33.44140625" style="456" customWidth="1"/>
    <col min="8206" max="8207" width="23.6640625" style="456" customWidth="1"/>
    <col min="8208" max="8208" width="19.77734375" style="456" customWidth="1"/>
    <col min="8209" max="8209" width="31" style="456" customWidth="1"/>
    <col min="8210" max="8211" width="20.109375" style="456" customWidth="1"/>
    <col min="8212" max="8212" width="17.33203125" style="456" customWidth="1"/>
    <col min="8213" max="8213" width="35" style="456" customWidth="1"/>
    <col min="8214" max="8215" width="19.77734375" style="456" customWidth="1"/>
    <col min="8216" max="8216" width="17.33203125" style="456" customWidth="1"/>
    <col min="8217" max="8217" width="39.44140625" style="456" customWidth="1"/>
    <col min="8218" max="8220" width="20.6640625" style="456" customWidth="1"/>
    <col min="8221" max="8221" width="33.6640625" style="456" customWidth="1"/>
    <col min="8222" max="8223" width="19.44140625" style="456" customWidth="1"/>
    <col min="8224" max="8224" width="17.33203125" style="456" customWidth="1"/>
    <col min="8225" max="8225" width="40.33203125" style="456" customWidth="1"/>
    <col min="8226" max="8226" width="21.6640625" style="456" customWidth="1"/>
    <col min="8227" max="8227" width="19.44140625" style="456" customWidth="1"/>
    <col min="8228" max="8228" width="17.33203125" style="456" customWidth="1"/>
    <col min="8229" max="8236" width="9.44140625" style="456" customWidth="1"/>
    <col min="8237" max="8455" width="12" style="456"/>
    <col min="8456" max="8456" width="4.44140625" style="456" customWidth="1"/>
    <col min="8457" max="8457" width="25.6640625" style="456" customWidth="1"/>
    <col min="8458" max="8458" width="17.44140625" style="456" customWidth="1"/>
    <col min="8459" max="8460" width="20.33203125" style="456" customWidth="1"/>
    <col min="8461" max="8461" width="33.44140625" style="456" customWidth="1"/>
    <col min="8462" max="8463" width="23.6640625" style="456" customWidth="1"/>
    <col min="8464" max="8464" width="19.77734375" style="456" customWidth="1"/>
    <col min="8465" max="8465" width="31" style="456" customWidth="1"/>
    <col min="8466" max="8467" width="20.109375" style="456" customWidth="1"/>
    <col min="8468" max="8468" width="17.33203125" style="456" customWidth="1"/>
    <col min="8469" max="8469" width="35" style="456" customWidth="1"/>
    <col min="8470" max="8471" width="19.77734375" style="456" customWidth="1"/>
    <col min="8472" max="8472" width="17.33203125" style="456" customWidth="1"/>
    <col min="8473" max="8473" width="39.44140625" style="456" customWidth="1"/>
    <col min="8474" max="8476" width="20.6640625" style="456" customWidth="1"/>
    <col min="8477" max="8477" width="33.6640625" style="456" customWidth="1"/>
    <col min="8478" max="8479" width="19.44140625" style="456" customWidth="1"/>
    <col min="8480" max="8480" width="17.33203125" style="456" customWidth="1"/>
    <col min="8481" max="8481" width="40.33203125" style="456" customWidth="1"/>
    <col min="8482" max="8482" width="21.6640625" style="456" customWidth="1"/>
    <col min="8483" max="8483" width="19.44140625" style="456" customWidth="1"/>
    <col min="8484" max="8484" width="17.33203125" style="456" customWidth="1"/>
    <col min="8485" max="8492" width="9.44140625" style="456" customWidth="1"/>
    <col min="8493" max="8711" width="12" style="456"/>
    <col min="8712" max="8712" width="4.44140625" style="456" customWidth="1"/>
    <col min="8713" max="8713" width="25.6640625" style="456" customWidth="1"/>
    <col min="8714" max="8714" width="17.44140625" style="456" customWidth="1"/>
    <col min="8715" max="8716" width="20.33203125" style="456" customWidth="1"/>
    <col min="8717" max="8717" width="33.44140625" style="456" customWidth="1"/>
    <col min="8718" max="8719" width="23.6640625" style="456" customWidth="1"/>
    <col min="8720" max="8720" width="19.77734375" style="456" customWidth="1"/>
    <col min="8721" max="8721" width="31" style="456" customWidth="1"/>
    <col min="8722" max="8723" width="20.109375" style="456" customWidth="1"/>
    <col min="8724" max="8724" width="17.33203125" style="456" customWidth="1"/>
    <col min="8725" max="8725" width="35" style="456" customWidth="1"/>
    <col min="8726" max="8727" width="19.77734375" style="456" customWidth="1"/>
    <col min="8728" max="8728" width="17.33203125" style="456" customWidth="1"/>
    <col min="8729" max="8729" width="39.44140625" style="456" customWidth="1"/>
    <col min="8730" max="8732" width="20.6640625" style="456" customWidth="1"/>
    <col min="8733" max="8733" width="33.6640625" style="456" customWidth="1"/>
    <col min="8734" max="8735" width="19.44140625" style="456" customWidth="1"/>
    <col min="8736" max="8736" width="17.33203125" style="456" customWidth="1"/>
    <col min="8737" max="8737" width="40.33203125" style="456" customWidth="1"/>
    <col min="8738" max="8738" width="21.6640625" style="456" customWidth="1"/>
    <col min="8739" max="8739" width="19.44140625" style="456" customWidth="1"/>
    <col min="8740" max="8740" width="17.33203125" style="456" customWidth="1"/>
    <col min="8741" max="8748" width="9.44140625" style="456" customWidth="1"/>
    <col min="8749" max="8967" width="12" style="456"/>
    <col min="8968" max="8968" width="4.44140625" style="456" customWidth="1"/>
    <col min="8969" max="8969" width="25.6640625" style="456" customWidth="1"/>
    <col min="8970" max="8970" width="17.44140625" style="456" customWidth="1"/>
    <col min="8971" max="8972" width="20.33203125" style="456" customWidth="1"/>
    <col min="8973" max="8973" width="33.44140625" style="456" customWidth="1"/>
    <col min="8974" max="8975" width="23.6640625" style="456" customWidth="1"/>
    <col min="8976" max="8976" width="19.77734375" style="456" customWidth="1"/>
    <col min="8977" max="8977" width="31" style="456" customWidth="1"/>
    <col min="8978" max="8979" width="20.109375" style="456" customWidth="1"/>
    <col min="8980" max="8980" width="17.33203125" style="456" customWidth="1"/>
    <col min="8981" max="8981" width="35" style="456" customWidth="1"/>
    <col min="8982" max="8983" width="19.77734375" style="456" customWidth="1"/>
    <col min="8984" max="8984" width="17.33203125" style="456" customWidth="1"/>
    <col min="8985" max="8985" width="39.44140625" style="456" customWidth="1"/>
    <col min="8986" max="8988" width="20.6640625" style="456" customWidth="1"/>
    <col min="8989" max="8989" width="33.6640625" style="456" customWidth="1"/>
    <col min="8990" max="8991" width="19.44140625" style="456" customWidth="1"/>
    <col min="8992" max="8992" width="17.33203125" style="456" customWidth="1"/>
    <col min="8993" max="8993" width="40.33203125" style="456" customWidth="1"/>
    <col min="8994" max="8994" width="21.6640625" style="456" customWidth="1"/>
    <col min="8995" max="8995" width="19.44140625" style="456" customWidth="1"/>
    <col min="8996" max="8996" width="17.33203125" style="456" customWidth="1"/>
    <col min="8997" max="9004" width="9.44140625" style="456" customWidth="1"/>
    <col min="9005" max="9223" width="12" style="456"/>
    <col min="9224" max="9224" width="4.44140625" style="456" customWidth="1"/>
    <col min="9225" max="9225" width="25.6640625" style="456" customWidth="1"/>
    <col min="9226" max="9226" width="17.44140625" style="456" customWidth="1"/>
    <col min="9227" max="9228" width="20.33203125" style="456" customWidth="1"/>
    <col min="9229" max="9229" width="33.44140625" style="456" customWidth="1"/>
    <col min="9230" max="9231" width="23.6640625" style="456" customWidth="1"/>
    <col min="9232" max="9232" width="19.77734375" style="456" customWidth="1"/>
    <col min="9233" max="9233" width="31" style="456" customWidth="1"/>
    <col min="9234" max="9235" width="20.109375" style="456" customWidth="1"/>
    <col min="9236" max="9236" width="17.33203125" style="456" customWidth="1"/>
    <col min="9237" max="9237" width="35" style="456" customWidth="1"/>
    <col min="9238" max="9239" width="19.77734375" style="456" customWidth="1"/>
    <col min="9240" max="9240" width="17.33203125" style="456" customWidth="1"/>
    <col min="9241" max="9241" width="39.44140625" style="456" customWidth="1"/>
    <col min="9242" max="9244" width="20.6640625" style="456" customWidth="1"/>
    <col min="9245" max="9245" width="33.6640625" style="456" customWidth="1"/>
    <col min="9246" max="9247" width="19.44140625" style="456" customWidth="1"/>
    <col min="9248" max="9248" width="17.33203125" style="456" customWidth="1"/>
    <col min="9249" max="9249" width="40.33203125" style="456" customWidth="1"/>
    <col min="9250" max="9250" width="21.6640625" style="456" customWidth="1"/>
    <col min="9251" max="9251" width="19.44140625" style="456" customWidth="1"/>
    <col min="9252" max="9252" width="17.33203125" style="456" customWidth="1"/>
    <col min="9253" max="9260" width="9.44140625" style="456" customWidth="1"/>
    <col min="9261" max="9479" width="12" style="456"/>
    <col min="9480" max="9480" width="4.44140625" style="456" customWidth="1"/>
    <col min="9481" max="9481" width="25.6640625" style="456" customWidth="1"/>
    <col min="9482" max="9482" width="17.44140625" style="456" customWidth="1"/>
    <col min="9483" max="9484" width="20.33203125" style="456" customWidth="1"/>
    <col min="9485" max="9485" width="33.44140625" style="456" customWidth="1"/>
    <col min="9486" max="9487" width="23.6640625" style="456" customWidth="1"/>
    <col min="9488" max="9488" width="19.77734375" style="456" customWidth="1"/>
    <col min="9489" max="9489" width="31" style="456" customWidth="1"/>
    <col min="9490" max="9491" width="20.109375" style="456" customWidth="1"/>
    <col min="9492" max="9492" width="17.33203125" style="456" customWidth="1"/>
    <col min="9493" max="9493" width="35" style="456" customWidth="1"/>
    <col min="9494" max="9495" width="19.77734375" style="456" customWidth="1"/>
    <col min="9496" max="9496" width="17.33203125" style="456" customWidth="1"/>
    <col min="9497" max="9497" width="39.44140625" style="456" customWidth="1"/>
    <col min="9498" max="9500" width="20.6640625" style="456" customWidth="1"/>
    <col min="9501" max="9501" width="33.6640625" style="456" customWidth="1"/>
    <col min="9502" max="9503" width="19.44140625" style="456" customWidth="1"/>
    <col min="9504" max="9504" width="17.33203125" style="456" customWidth="1"/>
    <col min="9505" max="9505" width="40.33203125" style="456" customWidth="1"/>
    <col min="9506" max="9506" width="21.6640625" style="456" customWidth="1"/>
    <col min="9507" max="9507" width="19.44140625" style="456" customWidth="1"/>
    <col min="9508" max="9508" width="17.33203125" style="456" customWidth="1"/>
    <col min="9509" max="9516" width="9.44140625" style="456" customWidth="1"/>
    <col min="9517" max="9735" width="12" style="456"/>
    <col min="9736" max="9736" width="4.44140625" style="456" customWidth="1"/>
    <col min="9737" max="9737" width="25.6640625" style="456" customWidth="1"/>
    <col min="9738" max="9738" width="17.44140625" style="456" customWidth="1"/>
    <col min="9739" max="9740" width="20.33203125" style="456" customWidth="1"/>
    <col min="9741" max="9741" width="33.44140625" style="456" customWidth="1"/>
    <col min="9742" max="9743" width="23.6640625" style="456" customWidth="1"/>
    <col min="9744" max="9744" width="19.77734375" style="456" customWidth="1"/>
    <col min="9745" max="9745" width="31" style="456" customWidth="1"/>
    <col min="9746" max="9747" width="20.109375" style="456" customWidth="1"/>
    <col min="9748" max="9748" width="17.33203125" style="456" customWidth="1"/>
    <col min="9749" max="9749" width="35" style="456" customWidth="1"/>
    <col min="9750" max="9751" width="19.77734375" style="456" customWidth="1"/>
    <col min="9752" max="9752" width="17.33203125" style="456" customWidth="1"/>
    <col min="9753" max="9753" width="39.44140625" style="456" customWidth="1"/>
    <col min="9754" max="9756" width="20.6640625" style="456" customWidth="1"/>
    <col min="9757" max="9757" width="33.6640625" style="456" customWidth="1"/>
    <col min="9758" max="9759" width="19.44140625" style="456" customWidth="1"/>
    <col min="9760" max="9760" width="17.33203125" style="456" customWidth="1"/>
    <col min="9761" max="9761" width="40.33203125" style="456" customWidth="1"/>
    <col min="9762" max="9762" width="21.6640625" style="456" customWidth="1"/>
    <col min="9763" max="9763" width="19.44140625" style="456" customWidth="1"/>
    <col min="9764" max="9764" width="17.33203125" style="456" customWidth="1"/>
    <col min="9765" max="9772" width="9.44140625" style="456" customWidth="1"/>
    <col min="9773" max="9991" width="12" style="456"/>
    <col min="9992" max="9992" width="4.44140625" style="456" customWidth="1"/>
    <col min="9993" max="9993" width="25.6640625" style="456" customWidth="1"/>
    <col min="9994" max="9994" width="17.44140625" style="456" customWidth="1"/>
    <col min="9995" max="9996" width="20.33203125" style="456" customWidth="1"/>
    <col min="9997" max="9997" width="33.44140625" style="456" customWidth="1"/>
    <col min="9998" max="9999" width="23.6640625" style="456" customWidth="1"/>
    <col min="10000" max="10000" width="19.77734375" style="456" customWidth="1"/>
    <col min="10001" max="10001" width="31" style="456" customWidth="1"/>
    <col min="10002" max="10003" width="20.109375" style="456" customWidth="1"/>
    <col min="10004" max="10004" width="17.33203125" style="456" customWidth="1"/>
    <col min="10005" max="10005" width="35" style="456" customWidth="1"/>
    <col min="10006" max="10007" width="19.77734375" style="456" customWidth="1"/>
    <col min="10008" max="10008" width="17.33203125" style="456" customWidth="1"/>
    <col min="10009" max="10009" width="39.44140625" style="456" customWidth="1"/>
    <col min="10010" max="10012" width="20.6640625" style="456" customWidth="1"/>
    <col min="10013" max="10013" width="33.6640625" style="456" customWidth="1"/>
    <col min="10014" max="10015" width="19.44140625" style="456" customWidth="1"/>
    <col min="10016" max="10016" width="17.33203125" style="456" customWidth="1"/>
    <col min="10017" max="10017" width="40.33203125" style="456" customWidth="1"/>
    <col min="10018" max="10018" width="21.6640625" style="456" customWidth="1"/>
    <col min="10019" max="10019" width="19.44140625" style="456" customWidth="1"/>
    <col min="10020" max="10020" width="17.33203125" style="456" customWidth="1"/>
    <col min="10021" max="10028" width="9.44140625" style="456" customWidth="1"/>
    <col min="10029" max="10247" width="12" style="456"/>
    <col min="10248" max="10248" width="4.44140625" style="456" customWidth="1"/>
    <col min="10249" max="10249" width="25.6640625" style="456" customWidth="1"/>
    <col min="10250" max="10250" width="17.44140625" style="456" customWidth="1"/>
    <col min="10251" max="10252" width="20.33203125" style="456" customWidth="1"/>
    <col min="10253" max="10253" width="33.44140625" style="456" customWidth="1"/>
    <col min="10254" max="10255" width="23.6640625" style="456" customWidth="1"/>
    <col min="10256" max="10256" width="19.77734375" style="456" customWidth="1"/>
    <col min="10257" max="10257" width="31" style="456" customWidth="1"/>
    <col min="10258" max="10259" width="20.109375" style="456" customWidth="1"/>
    <col min="10260" max="10260" width="17.33203125" style="456" customWidth="1"/>
    <col min="10261" max="10261" width="35" style="456" customWidth="1"/>
    <col min="10262" max="10263" width="19.77734375" style="456" customWidth="1"/>
    <col min="10264" max="10264" width="17.33203125" style="456" customWidth="1"/>
    <col min="10265" max="10265" width="39.44140625" style="456" customWidth="1"/>
    <col min="10266" max="10268" width="20.6640625" style="456" customWidth="1"/>
    <col min="10269" max="10269" width="33.6640625" style="456" customWidth="1"/>
    <col min="10270" max="10271" width="19.44140625" style="456" customWidth="1"/>
    <col min="10272" max="10272" width="17.33203125" style="456" customWidth="1"/>
    <col min="10273" max="10273" width="40.33203125" style="456" customWidth="1"/>
    <col min="10274" max="10274" width="21.6640625" style="456" customWidth="1"/>
    <col min="10275" max="10275" width="19.44140625" style="456" customWidth="1"/>
    <col min="10276" max="10276" width="17.33203125" style="456" customWidth="1"/>
    <col min="10277" max="10284" width="9.44140625" style="456" customWidth="1"/>
    <col min="10285" max="10503" width="12" style="456"/>
    <col min="10504" max="10504" width="4.44140625" style="456" customWidth="1"/>
    <col min="10505" max="10505" width="25.6640625" style="456" customWidth="1"/>
    <col min="10506" max="10506" width="17.44140625" style="456" customWidth="1"/>
    <col min="10507" max="10508" width="20.33203125" style="456" customWidth="1"/>
    <col min="10509" max="10509" width="33.44140625" style="456" customWidth="1"/>
    <col min="10510" max="10511" width="23.6640625" style="456" customWidth="1"/>
    <col min="10512" max="10512" width="19.77734375" style="456" customWidth="1"/>
    <col min="10513" max="10513" width="31" style="456" customWidth="1"/>
    <col min="10514" max="10515" width="20.109375" style="456" customWidth="1"/>
    <col min="10516" max="10516" width="17.33203125" style="456" customWidth="1"/>
    <col min="10517" max="10517" width="35" style="456" customWidth="1"/>
    <col min="10518" max="10519" width="19.77734375" style="456" customWidth="1"/>
    <col min="10520" max="10520" width="17.33203125" style="456" customWidth="1"/>
    <col min="10521" max="10521" width="39.44140625" style="456" customWidth="1"/>
    <col min="10522" max="10524" width="20.6640625" style="456" customWidth="1"/>
    <col min="10525" max="10525" width="33.6640625" style="456" customWidth="1"/>
    <col min="10526" max="10527" width="19.44140625" style="456" customWidth="1"/>
    <col min="10528" max="10528" width="17.33203125" style="456" customWidth="1"/>
    <col min="10529" max="10529" width="40.33203125" style="456" customWidth="1"/>
    <col min="10530" max="10530" width="21.6640625" style="456" customWidth="1"/>
    <col min="10531" max="10531" width="19.44140625" style="456" customWidth="1"/>
    <col min="10532" max="10532" width="17.33203125" style="456" customWidth="1"/>
    <col min="10533" max="10540" width="9.44140625" style="456" customWidth="1"/>
    <col min="10541" max="10759" width="12" style="456"/>
    <col min="10760" max="10760" width="4.44140625" style="456" customWidth="1"/>
    <col min="10761" max="10761" width="25.6640625" style="456" customWidth="1"/>
    <col min="10762" max="10762" width="17.44140625" style="456" customWidth="1"/>
    <col min="10763" max="10764" width="20.33203125" style="456" customWidth="1"/>
    <col min="10765" max="10765" width="33.44140625" style="456" customWidth="1"/>
    <col min="10766" max="10767" width="23.6640625" style="456" customWidth="1"/>
    <col min="10768" max="10768" width="19.77734375" style="456" customWidth="1"/>
    <col min="10769" max="10769" width="31" style="456" customWidth="1"/>
    <col min="10770" max="10771" width="20.109375" style="456" customWidth="1"/>
    <col min="10772" max="10772" width="17.33203125" style="456" customWidth="1"/>
    <col min="10773" max="10773" width="35" style="456" customWidth="1"/>
    <col min="10774" max="10775" width="19.77734375" style="456" customWidth="1"/>
    <col min="10776" max="10776" width="17.33203125" style="456" customWidth="1"/>
    <col min="10777" max="10777" width="39.44140625" style="456" customWidth="1"/>
    <col min="10778" max="10780" width="20.6640625" style="456" customWidth="1"/>
    <col min="10781" max="10781" width="33.6640625" style="456" customWidth="1"/>
    <col min="10782" max="10783" width="19.44140625" style="456" customWidth="1"/>
    <col min="10784" max="10784" width="17.33203125" style="456" customWidth="1"/>
    <col min="10785" max="10785" width="40.33203125" style="456" customWidth="1"/>
    <col min="10786" max="10786" width="21.6640625" style="456" customWidth="1"/>
    <col min="10787" max="10787" width="19.44140625" style="456" customWidth="1"/>
    <col min="10788" max="10788" width="17.33203125" style="456" customWidth="1"/>
    <col min="10789" max="10796" width="9.44140625" style="456" customWidth="1"/>
    <col min="10797" max="11015" width="12" style="456"/>
    <col min="11016" max="11016" width="4.44140625" style="456" customWidth="1"/>
    <col min="11017" max="11017" width="25.6640625" style="456" customWidth="1"/>
    <col min="11018" max="11018" width="17.44140625" style="456" customWidth="1"/>
    <col min="11019" max="11020" width="20.33203125" style="456" customWidth="1"/>
    <col min="11021" max="11021" width="33.44140625" style="456" customWidth="1"/>
    <col min="11022" max="11023" width="23.6640625" style="456" customWidth="1"/>
    <col min="11024" max="11024" width="19.77734375" style="456" customWidth="1"/>
    <col min="11025" max="11025" width="31" style="456" customWidth="1"/>
    <col min="11026" max="11027" width="20.109375" style="456" customWidth="1"/>
    <col min="11028" max="11028" width="17.33203125" style="456" customWidth="1"/>
    <col min="11029" max="11029" width="35" style="456" customWidth="1"/>
    <col min="11030" max="11031" width="19.77734375" style="456" customWidth="1"/>
    <col min="11032" max="11032" width="17.33203125" style="456" customWidth="1"/>
    <col min="11033" max="11033" width="39.44140625" style="456" customWidth="1"/>
    <col min="11034" max="11036" width="20.6640625" style="456" customWidth="1"/>
    <col min="11037" max="11037" width="33.6640625" style="456" customWidth="1"/>
    <col min="11038" max="11039" width="19.44140625" style="456" customWidth="1"/>
    <col min="11040" max="11040" width="17.33203125" style="456" customWidth="1"/>
    <col min="11041" max="11041" width="40.33203125" style="456" customWidth="1"/>
    <col min="11042" max="11042" width="21.6640625" style="456" customWidth="1"/>
    <col min="11043" max="11043" width="19.44140625" style="456" customWidth="1"/>
    <col min="11044" max="11044" width="17.33203125" style="456" customWidth="1"/>
    <col min="11045" max="11052" width="9.44140625" style="456" customWidth="1"/>
    <col min="11053" max="11271" width="12" style="456"/>
    <col min="11272" max="11272" width="4.44140625" style="456" customWidth="1"/>
    <col min="11273" max="11273" width="25.6640625" style="456" customWidth="1"/>
    <col min="11274" max="11274" width="17.44140625" style="456" customWidth="1"/>
    <col min="11275" max="11276" width="20.33203125" style="456" customWidth="1"/>
    <col min="11277" max="11277" width="33.44140625" style="456" customWidth="1"/>
    <col min="11278" max="11279" width="23.6640625" style="456" customWidth="1"/>
    <col min="11280" max="11280" width="19.77734375" style="456" customWidth="1"/>
    <col min="11281" max="11281" width="31" style="456" customWidth="1"/>
    <col min="11282" max="11283" width="20.109375" style="456" customWidth="1"/>
    <col min="11284" max="11284" width="17.33203125" style="456" customWidth="1"/>
    <col min="11285" max="11285" width="35" style="456" customWidth="1"/>
    <col min="11286" max="11287" width="19.77734375" style="456" customWidth="1"/>
    <col min="11288" max="11288" width="17.33203125" style="456" customWidth="1"/>
    <col min="11289" max="11289" width="39.44140625" style="456" customWidth="1"/>
    <col min="11290" max="11292" width="20.6640625" style="456" customWidth="1"/>
    <col min="11293" max="11293" width="33.6640625" style="456" customWidth="1"/>
    <col min="11294" max="11295" width="19.44140625" style="456" customWidth="1"/>
    <col min="11296" max="11296" width="17.33203125" style="456" customWidth="1"/>
    <col min="11297" max="11297" width="40.33203125" style="456" customWidth="1"/>
    <col min="11298" max="11298" width="21.6640625" style="456" customWidth="1"/>
    <col min="11299" max="11299" width="19.44140625" style="456" customWidth="1"/>
    <col min="11300" max="11300" width="17.33203125" style="456" customWidth="1"/>
    <col min="11301" max="11308" width="9.44140625" style="456" customWidth="1"/>
    <col min="11309" max="11527" width="12" style="456"/>
    <col min="11528" max="11528" width="4.44140625" style="456" customWidth="1"/>
    <col min="11529" max="11529" width="25.6640625" style="456" customWidth="1"/>
    <col min="11530" max="11530" width="17.44140625" style="456" customWidth="1"/>
    <col min="11531" max="11532" width="20.33203125" style="456" customWidth="1"/>
    <col min="11533" max="11533" width="33.44140625" style="456" customWidth="1"/>
    <col min="11534" max="11535" width="23.6640625" style="456" customWidth="1"/>
    <col min="11536" max="11536" width="19.77734375" style="456" customWidth="1"/>
    <col min="11537" max="11537" width="31" style="456" customWidth="1"/>
    <col min="11538" max="11539" width="20.109375" style="456" customWidth="1"/>
    <col min="11540" max="11540" width="17.33203125" style="456" customWidth="1"/>
    <col min="11541" max="11541" width="35" style="456" customWidth="1"/>
    <col min="11542" max="11543" width="19.77734375" style="456" customWidth="1"/>
    <col min="11544" max="11544" width="17.33203125" style="456" customWidth="1"/>
    <col min="11545" max="11545" width="39.44140625" style="456" customWidth="1"/>
    <col min="11546" max="11548" width="20.6640625" style="456" customWidth="1"/>
    <col min="11549" max="11549" width="33.6640625" style="456" customWidth="1"/>
    <col min="11550" max="11551" width="19.44140625" style="456" customWidth="1"/>
    <col min="11552" max="11552" width="17.33203125" style="456" customWidth="1"/>
    <col min="11553" max="11553" width="40.33203125" style="456" customWidth="1"/>
    <col min="11554" max="11554" width="21.6640625" style="456" customWidth="1"/>
    <col min="11555" max="11555" width="19.44140625" style="456" customWidth="1"/>
    <col min="11556" max="11556" width="17.33203125" style="456" customWidth="1"/>
    <col min="11557" max="11564" width="9.44140625" style="456" customWidth="1"/>
    <col min="11565" max="11783" width="12" style="456"/>
    <col min="11784" max="11784" width="4.44140625" style="456" customWidth="1"/>
    <col min="11785" max="11785" width="25.6640625" style="456" customWidth="1"/>
    <col min="11786" max="11786" width="17.44140625" style="456" customWidth="1"/>
    <col min="11787" max="11788" width="20.33203125" style="456" customWidth="1"/>
    <col min="11789" max="11789" width="33.44140625" style="456" customWidth="1"/>
    <col min="11790" max="11791" width="23.6640625" style="456" customWidth="1"/>
    <col min="11792" max="11792" width="19.77734375" style="456" customWidth="1"/>
    <col min="11793" max="11793" width="31" style="456" customWidth="1"/>
    <col min="11794" max="11795" width="20.109375" style="456" customWidth="1"/>
    <col min="11796" max="11796" width="17.33203125" style="456" customWidth="1"/>
    <col min="11797" max="11797" width="35" style="456" customWidth="1"/>
    <col min="11798" max="11799" width="19.77734375" style="456" customWidth="1"/>
    <col min="11800" max="11800" width="17.33203125" style="456" customWidth="1"/>
    <col min="11801" max="11801" width="39.44140625" style="456" customWidth="1"/>
    <col min="11802" max="11804" width="20.6640625" style="456" customWidth="1"/>
    <col min="11805" max="11805" width="33.6640625" style="456" customWidth="1"/>
    <col min="11806" max="11807" width="19.44140625" style="456" customWidth="1"/>
    <col min="11808" max="11808" width="17.33203125" style="456" customWidth="1"/>
    <col min="11809" max="11809" width="40.33203125" style="456" customWidth="1"/>
    <col min="11810" max="11810" width="21.6640625" style="456" customWidth="1"/>
    <col min="11811" max="11811" width="19.44140625" style="456" customWidth="1"/>
    <col min="11812" max="11812" width="17.33203125" style="456" customWidth="1"/>
    <col min="11813" max="11820" width="9.44140625" style="456" customWidth="1"/>
    <col min="11821" max="12039" width="12" style="456"/>
    <col min="12040" max="12040" width="4.44140625" style="456" customWidth="1"/>
    <col min="12041" max="12041" width="25.6640625" style="456" customWidth="1"/>
    <col min="12042" max="12042" width="17.44140625" style="456" customWidth="1"/>
    <col min="12043" max="12044" width="20.33203125" style="456" customWidth="1"/>
    <col min="12045" max="12045" width="33.44140625" style="456" customWidth="1"/>
    <col min="12046" max="12047" width="23.6640625" style="456" customWidth="1"/>
    <col min="12048" max="12048" width="19.77734375" style="456" customWidth="1"/>
    <col min="12049" max="12049" width="31" style="456" customWidth="1"/>
    <col min="12050" max="12051" width="20.109375" style="456" customWidth="1"/>
    <col min="12052" max="12052" width="17.33203125" style="456" customWidth="1"/>
    <col min="12053" max="12053" width="35" style="456" customWidth="1"/>
    <col min="12054" max="12055" width="19.77734375" style="456" customWidth="1"/>
    <col min="12056" max="12056" width="17.33203125" style="456" customWidth="1"/>
    <col min="12057" max="12057" width="39.44140625" style="456" customWidth="1"/>
    <col min="12058" max="12060" width="20.6640625" style="456" customWidth="1"/>
    <col min="12061" max="12061" width="33.6640625" style="456" customWidth="1"/>
    <col min="12062" max="12063" width="19.44140625" style="456" customWidth="1"/>
    <col min="12064" max="12064" width="17.33203125" style="456" customWidth="1"/>
    <col min="12065" max="12065" width="40.33203125" style="456" customWidth="1"/>
    <col min="12066" max="12066" width="21.6640625" style="456" customWidth="1"/>
    <col min="12067" max="12067" width="19.44140625" style="456" customWidth="1"/>
    <col min="12068" max="12068" width="17.33203125" style="456" customWidth="1"/>
    <col min="12069" max="12076" width="9.44140625" style="456" customWidth="1"/>
    <col min="12077" max="12295" width="12" style="456"/>
    <col min="12296" max="12296" width="4.44140625" style="456" customWidth="1"/>
    <col min="12297" max="12297" width="25.6640625" style="456" customWidth="1"/>
    <col min="12298" max="12298" width="17.44140625" style="456" customWidth="1"/>
    <col min="12299" max="12300" width="20.33203125" style="456" customWidth="1"/>
    <col min="12301" max="12301" width="33.44140625" style="456" customWidth="1"/>
    <col min="12302" max="12303" width="23.6640625" style="456" customWidth="1"/>
    <col min="12304" max="12304" width="19.77734375" style="456" customWidth="1"/>
    <col min="12305" max="12305" width="31" style="456" customWidth="1"/>
    <col min="12306" max="12307" width="20.109375" style="456" customWidth="1"/>
    <col min="12308" max="12308" width="17.33203125" style="456" customWidth="1"/>
    <col min="12309" max="12309" width="35" style="456" customWidth="1"/>
    <col min="12310" max="12311" width="19.77734375" style="456" customWidth="1"/>
    <col min="12312" max="12312" width="17.33203125" style="456" customWidth="1"/>
    <col min="12313" max="12313" width="39.44140625" style="456" customWidth="1"/>
    <col min="12314" max="12316" width="20.6640625" style="456" customWidth="1"/>
    <col min="12317" max="12317" width="33.6640625" style="456" customWidth="1"/>
    <col min="12318" max="12319" width="19.44140625" style="456" customWidth="1"/>
    <col min="12320" max="12320" width="17.33203125" style="456" customWidth="1"/>
    <col min="12321" max="12321" width="40.33203125" style="456" customWidth="1"/>
    <col min="12322" max="12322" width="21.6640625" style="456" customWidth="1"/>
    <col min="12323" max="12323" width="19.44140625" style="456" customWidth="1"/>
    <col min="12324" max="12324" width="17.33203125" style="456" customWidth="1"/>
    <col min="12325" max="12332" width="9.44140625" style="456" customWidth="1"/>
    <col min="12333" max="12551" width="12" style="456"/>
    <col min="12552" max="12552" width="4.44140625" style="456" customWidth="1"/>
    <col min="12553" max="12553" width="25.6640625" style="456" customWidth="1"/>
    <col min="12554" max="12554" width="17.44140625" style="456" customWidth="1"/>
    <col min="12555" max="12556" width="20.33203125" style="456" customWidth="1"/>
    <col min="12557" max="12557" width="33.44140625" style="456" customWidth="1"/>
    <col min="12558" max="12559" width="23.6640625" style="456" customWidth="1"/>
    <col min="12560" max="12560" width="19.77734375" style="456" customWidth="1"/>
    <col min="12561" max="12561" width="31" style="456" customWidth="1"/>
    <col min="12562" max="12563" width="20.109375" style="456" customWidth="1"/>
    <col min="12564" max="12564" width="17.33203125" style="456" customWidth="1"/>
    <col min="12565" max="12565" width="35" style="456" customWidth="1"/>
    <col min="12566" max="12567" width="19.77734375" style="456" customWidth="1"/>
    <col min="12568" max="12568" width="17.33203125" style="456" customWidth="1"/>
    <col min="12569" max="12569" width="39.44140625" style="456" customWidth="1"/>
    <col min="12570" max="12572" width="20.6640625" style="456" customWidth="1"/>
    <col min="12573" max="12573" width="33.6640625" style="456" customWidth="1"/>
    <col min="12574" max="12575" width="19.44140625" style="456" customWidth="1"/>
    <col min="12576" max="12576" width="17.33203125" style="456" customWidth="1"/>
    <col min="12577" max="12577" width="40.33203125" style="456" customWidth="1"/>
    <col min="12578" max="12578" width="21.6640625" style="456" customWidth="1"/>
    <col min="12579" max="12579" width="19.44140625" style="456" customWidth="1"/>
    <col min="12580" max="12580" width="17.33203125" style="456" customWidth="1"/>
    <col min="12581" max="12588" width="9.44140625" style="456" customWidth="1"/>
    <col min="12589" max="12807" width="12" style="456"/>
    <col min="12808" max="12808" width="4.44140625" style="456" customWidth="1"/>
    <col min="12809" max="12809" width="25.6640625" style="456" customWidth="1"/>
    <col min="12810" max="12810" width="17.44140625" style="456" customWidth="1"/>
    <col min="12811" max="12812" width="20.33203125" style="456" customWidth="1"/>
    <col min="12813" max="12813" width="33.44140625" style="456" customWidth="1"/>
    <col min="12814" max="12815" width="23.6640625" style="456" customWidth="1"/>
    <col min="12816" max="12816" width="19.77734375" style="456" customWidth="1"/>
    <col min="12817" max="12817" width="31" style="456" customWidth="1"/>
    <col min="12818" max="12819" width="20.109375" style="456" customWidth="1"/>
    <col min="12820" max="12820" width="17.33203125" style="456" customWidth="1"/>
    <col min="12821" max="12821" width="35" style="456" customWidth="1"/>
    <col min="12822" max="12823" width="19.77734375" style="456" customWidth="1"/>
    <col min="12824" max="12824" width="17.33203125" style="456" customWidth="1"/>
    <col min="12825" max="12825" width="39.44140625" style="456" customWidth="1"/>
    <col min="12826" max="12828" width="20.6640625" style="456" customWidth="1"/>
    <col min="12829" max="12829" width="33.6640625" style="456" customWidth="1"/>
    <col min="12830" max="12831" width="19.44140625" style="456" customWidth="1"/>
    <col min="12832" max="12832" width="17.33203125" style="456" customWidth="1"/>
    <col min="12833" max="12833" width="40.33203125" style="456" customWidth="1"/>
    <col min="12834" max="12834" width="21.6640625" style="456" customWidth="1"/>
    <col min="12835" max="12835" width="19.44140625" style="456" customWidth="1"/>
    <col min="12836" max="12836" width="17.33203125" style="456" customWidth="1"/>
    <col min="12837" max="12844" width="9.44140625" style="456" customWidth="1"/>
    <col min="12845" max="13063" width="12" style="456"/>
    <col min="13064" max="13064" width="4.44140625" style="456" customWidth="1"/>
    <col min="13065" max="13065" width="25.6640625" style="456" customWidth="1"/>
    <col min="13066" max="13066" width="17.44140625" style="456" customWidth="1"/>
    <col min="13067" max="13068" width="20.33203125" style="456" customWidth="1"/>
    <col min="13069" max="13069" width="33.44140625" style="456" customWidth="1"/>
    <col min="13070" max="13071" width="23.6640625" style="456" customWidth="1"/>
    <col min="13072" max="13072" width="19.77734375" style="456" customWidth="1"/>
    <col min="13073" max="13073" width="31" style="456" customWidth="1"/>
    <col min="13074" max="13075" width="20.109375" style="456" customWidth="1"/>
    <col min="13076" max="13076" width="17.33203125" style="456" customWidth="1"/>
    <col min="13077" max="13077" width="35" style="456" customWidth="1"/>
    <col min="13078" max="13079" width="19.77734375" style="456" customWidth="1"/>
    <col min="13080" max="13080" width="17.33203125" style="456" customWidth="1"/>
    <col min="13081" max="13081" width="39.44140625" style="456" customWidth="1"/>
    <col min="13082" max="13084" width="20.6640625" style="456" customWidth="1"/>
    <col min="13085" max="13085" width="33.6640625" style="456" customWidth="1"/>
    <col min="13086" max="13087" width="19.44140625" style="456" customWidth="1"/>
    <col min="13088" max="13088" width="17.33203125" style="456" customWidth="1"/>
    <col min="13089" max="13089" width="40.33203125" style="456" customWidth="1"/>
    <col min="13090" max="13090" width="21.6640625" style="456" customWidth="1"/>
    <col min="13091" max="13091" width="19.44140625" style="456" customWidth="1"/>
    <col min="13092" max="13092" width="17.33203125" style="456" customWidth="1"/>
    <col min="13093" max="13100" width="9.44140625" style="456" customWidth="1"/>
    <col min="13101" max="13319" width="12" style="456"/>
    <col min="13320" max="13320" width="4.44140625" style="456" customWidth="1"/>
    <col min="13321" max="13321" width="25.6640625" style="456" customWidth="1"/>
    <col min="13322" max="13322" width="17.44140625" style="456" customWidth="1"/>
    <col min="13323" max="13324" width="20.33203125" style="456" customWidth="1"/>
    <col min="13325" max="13325" width="33.44140625" style="456" customWidth="1"/>
    <col min="13326" max="13327" width="23.6640625" style="456" customWidth="1"/>
    <col min="13328" max="13328" width="19.77734375" style="456" customWidth="1"/>
    <col min="13329" max="13329" width="31" style="456" customWidth="1"/>
    <col min="13330" max="13331" width="20.109375" style="456" customWidth="1"/>
    <col min="13332" max="13332" width="17.33203125" style="456" customWidth="1"/>
    <col min="13333" max="13333" width="35" style="456" customWidth="1"/>
    <col min="13334" max="13335" width="19.77734375" style="456" customWidth="1"/>
    <col min="13336" max="13336" width="17.33203125" style="456" customWidth="1"/>
    <col min="13337" max="13337" width="39.44140625" style="456" customWidth="1"/>
    <col min="13338" max="13340" width="20.6640625" style="456" customWidth="1"/>
    <col min="13341" max="13341" width="33.6640625" style="456" customWidth="1"/>
    <col min="13342" max="13343" width="19.44140625" style="456" customWidth="1"/>
    <col min="13344" max="13344" width="17.33203125" style="456" customWidth="1"/>
    <col min="13345" max="13345" width="40.33203125" style="456" customWidth="1"/>
    <col min="13346" max="13346" width="21.6640625" style="456" customWidth="1"/>
    <col min="13347" max="13347" width="19.44140625" style="456" customWidth="1"/>
    <col min="13348" max="13348" width="17.33203125" style="456" customWidth="1"/>
    <col min="13349" max="13356" width="9.44140625" style="456" customWidth="1"/>
    <col min="13357" max="13575" width="12" style="456"/>
    <col min="13576" max="13576" width="4.44140625" style="456" customWidth="1"/>
    <col min="13577" max="13577" width="25.6640625" style="456" customWidth="1"/>
    <col min="13578" max="13578" width="17.44140625" style="456" customWidth="1"/>
    <col min="13579" max="13580" width="20.33203125" style="456" customWidth="1"/>
    <col min="13581" max="13581" width="33.44140625" style="456" customWidth="1"/>
    <col min="13582" max="13583" width="23.6640625" style="456" customWidth="1"/>
    <col min="13584" max="13584" width="19.77734375" style="456" customWidth="1"/>
    <col min="13585" max="13585" width="31" style="456" customWidth="1"/>
    <col min="13586" max="13587" width="20.109375" style="456" customWidth="1"/>
    <col min="13588" max="13588" width="17.33203125" style="456" customWidth="1"/>
    <col min="13589" max="13589" width="35" style="456" customWidth="1"/>
    <col min="13590" max="13591" width="19.77734375" style="456" customWidth="1"/>
    <col min="13592" max="13592" width="17.33203125" style="456" customWidth="1"/>
    <col min="13593" max="13593" width="39.44140625" style="456" customWidth="1"/>
    <col min="13594" max="13596" width="20.6640625" style="456" customWidth="1"/>
    <col min="13597" max="13597" width="33.6640625" style="456" customWidth="1"/>
    <col min="13598" max="13599" width="19.44140625" style="456" customWidth="1"/>
    <col min="13600" max="13600" width="17.33203125" style="456" customWidth="1"/>
    <col min="13601" max="13601" width="40.33203125" style="456" customWidth="1"/>
    <col min="13602" max="13602" width="21.6640625" style="456" customWidth="1"/>
    <col min="13603" max="13603" width="19.44140625" style="456" customWidth="1"/>
    <col min="13604" max="13604" width="17.33203125" style="456" customWidth="1"/>
    <col min="13605" max="13612" width="9.44140625" style="456" customWidth="1"/>
    <col min="13613" max="13831" width="12" style="456"/>
    <col min="13832" max="13832" width="4.44140625" style="456" customWidth="1"/>
    <col min="13833" max="13833" width="25.6640625" style="456" customWidth="1"/>
    <col min="13834" max="13834" width="17.44140625" style="456" customWidth="1"/>
    <col min="13835" max="13836" width="20.33203125" style="456" customWidth="1"/>
    <col min="13837" max="13837" width="33.44140625" style="456" customWidth="1"/>
    <col min="13838" max="13839" width="23.6640625" style="456" customWidth="1"/>
    <col min="13840" max="13840" width="19.77734375" style="456" customWidth="1"/>
    <col min="13841" max="13841" width="31" style="456" customWidth="1"/>
    <col min="13842" max="13843" width="20.109375" style="456" customWidth="1"/>
    <col min="13844" max="13844" width="17.33203125" style="456" customWidth="1"/>
    <col min="13845" max="13845" width="35" style="456" customWidth="1"/>
    <col min="13846" max="13847" width="19.77734375" style="456" customWidth="1"/>
    <col min="13848" max="13848" width="17.33203125" style="456" customWidth="1"/>
    <col min="13849" max="13849" width="39.44140625" style="456" customWidth="1"/>
    <col min="13850" max="13852" width="20.6640625" style="456" customWidth="1"/>
    <col min="13853" max="13853" width="33.6640625" style="456" customWidth="1"/>
    <col min="13854" max="13855" width="19.44140625" style="456" customWidth="1"/>
    <col min="13856" max="13856" width="17.33203125" style="456" customWidth="1"/>
    <col min="13857" max="13857" width="40.33203125" style="456" customWidth="1"/>
    <col min="13858" max="13858" width="21.6640625" style="456" customWidth="1"/>
    <col min="13859" max="13859" width="19.44140625" style="456" customWidth="1"/>
    <col min="13860" max="13860" width="17.33203125" style="456" customWidth="1"/>
    <col min="13861" max="13868" width="9.44140625" style="456" customWidth="1"/>
    <col min="13869" max="14087" width="12" style="456"/>
    <col min="14088" max="14088" width="4.44140625" style="456" customWidth="1"/>
    <col min="14089" max="14089" width="25.6640625" style="456" customWidth="1"/>
    <col min="14090" max="14090" width="17.44140625" style="456" customWidth="1"/>
    <col min="14091" max="14092" width="20.33203125" style="456" customWidth="1"/>
    <col min="14093" max="14093" width="33.44140625" style="456" customWidth="1"/>
    <col min="14094" max="14095" width="23.6640625" style="456" customWidth="1"/>
    <col min="14096" max="14096" width="19.77734375" style="456" customWidth="1"/>
    <col min="14097" max="14097" width="31" style="456" customWidth="1"/>
    <col min="14098" max="14099" width="20.109375" style="456" customWidth="1"/>
    <col min="14100" max="14100" width="17.33203125" style="456" customWidth="1"/>
    <col min="14101" max="14101" width="35" style="456" customWidth="1"/>
    <col min="14102" max="14103" width="19.77734375" style="456" customWidth="1"/>
    <col min="14104" max="14104" width="17.33203125" style="456" customWidth="1"/>
    <col min="14105" max="14105" width="39.44140625" style="456" customWidth="1"/>
    <col min="14106" max="14108" width="20.6640625" style="456" customWidth="1"/>
    <col min="14109" max="14109" width="33.6640625" style="456" customWidth="1"/>
    <col min="14110" max="14111" width="19.44140625" style="456" customWidth="1"/>
    <col min="14112" max="14112" width="17.33203125" style="456" customWidth="1"/>
    <col min="14113" max="14113" width="40.33203125" style="456" customWidth="1"/>
    <col min="14114" max="14114" width="21.6640625" style="456" customWidth="1"/>
    <col min="14115" max="14115" width="19.44140625" style="456" customWidth="1"/>
    <col min="14116" max="14116" width="17.33203125" style="456" customWidth="1"/>
    <col min="14117" max="14124" width="9.44140625" style="456" customWidth="1"/>
    <col min="14125" max="14343" width="12" style="456"/>
    <col min="14344" max="14344" width="4.44140625" style="456" customWidth="1"/>
    <col min="14345" max="14345" width="25.6640625" style="456" customWidth="1"/>
    <col min="14346" max="14346" width="17.44140625" style="456" customWidth="1"/>
    <col min="14347" max="14348" width="20.33203125" style="456" customWidth="1"/>
    <col min="14349" max="14349" width="33.44140625" style="456" customWidth="1"/>
    <col min="14350" max="14351" width="23.6640625" style="456" customWidth="1"/>
    <col min="14352" max="14352" width="19.77734375" style="456" customWidth="1"/>
    <col min="14353" max="14353" width="31" style="456" customWidth="1"/>
    <col min="14354" max="14355" width="20.109375" style="456" customWidth="1"/>
    <col min="14356" max="14356" width="17.33203125" style="456" customWidth="1"/>
    <col min="14357" max="14357" width="35" style="456" customWidth="1"/>
    <col min="14358" max="14359" width="19.77734375" style="456" customWidth="1"/>
    <col min="14360" max="14360" width="17.33203125" style="456" customWidth="1"/>
    <col min="14361" max="14361" width="39.44140625" style="456" customWidth="1"/>
    <col min="14362" max="14364" width="20.6640625" style="456" customWidth="1"/>
    <col min="14365" max="14365" width="33.6640625" style="456" customWidth="1"/>
    <col min="14366" max="14367" width="19.44140625" style="456" customWidth="1"/>
    <col min="14368" max="14368" width="17.33203125" style="456" customWidth="1"/>
    <col min="14369" max="14369" width="40.33203125" style="456" customWidth="1"/>
    <col min="14370" max="14370" width="21.6640625" style="456" customWidth="1"/>
    <col min="14371" max="14371" width="19.44140625" style="456" customWidth="1"/>
    <col min="14372" max="14372" width="17.33203125" style="456" customWidth="1"/>
    <col min="14373" max="14380" width="9.44140625" style="456" customWidth="1"/>
    <col min="14381" max="14599" width="12" style="456"/>
    <col min="14600" max="14600" width="4.44140625" style="456" customWidth="1"/>
    <col min="14601" max="14601" width="25.6640625" style="456" customWidth="1"/>
    <col min="14602" max="14602" width="17.44140625" style="456" customWidth="1"/>
    <col min="14603" max="14604" width="20.33203125" style="456" customWidth="1"/>
    <col min="14605" max="14605" width="33.44140625" style="456" customWidth="1"/>
    <col min="14606" max="14607" width="23.6640625" style="456" customWidth="1"/>
    <col min="14608" max="14608" width="19.77734375" style="456" customWidth="1"/>
    <col min="14609" max="14609" width="31" style="456" customWidth="1"/>
    <col min="14610" max="14611" width="20.109375" style="456" customWidth="1"/>
    <col min="14612" max="14612" width="17.33203125" style="456" customWidth="1"/>
    <col min="14613" max="14613" width="35" style="456" customWidth="1"/>
    <col min="14614" max="14615" width="19.77734375" style="456" customWidth="1"/>
    <col min="14616" max="14616" width="17.33203125" style="456" customWidth="1"/>
    <col min="14617" max="14617" width="39.44140625" style="456" customWidth="1"/>
    <col min="14618" max="14620" width="20.6640625" style="456" customWidth="1"/>
    <col min="14621" max="14621" width="33.6640625" style="456" customWidth="1"/>
    <col min="14622" max="14623" width="19.44140625" style="456" customWidth="1"/>
    <col min="14624" max="14624" width="17.33203125" style="456" customWidth="1"/>
    <col min="14625" max="14625" width="40.33203125" style="456" customWidth="1"/>
    <col min="14626" max="14626" width="21.6640625" style="456" customWidth="1"/>
    <col min="14627" max="14627" width="19.44140625" style="456" customWidth="1"/>
    <col min="14628" max="14628" width="17.33203125" style="456" customWidth="1"/>
    <col min="14629" max="14636" width="9.44140625" style="456" customWidth="1"/>
    <col min="14637" max="14855" width="12" style="456"/>
    <col min="14856" max="14856" width="4.44140625" style="456" customWidth="1"/>
    <col min="14857" max="14857" width="25.6640625" style="456" customWidth="1"/>
    <col min="14858" max="14858" width="17.44140625" style="456" customWidth="1"/>
    <col min="14859" max="14860" width="20.33203125" style="456" customWidth="1"/>
    <col min="14861" max="14861" width="33.44140625" style="456" customWidth="1"/>
    <col min="14862" max="14863" width="23.6640625" style="456" customWidth="1"/>
    <col min="14864" max="14864" width="19.77734375" style="456" customWidth="1"/>
    <col min="14865" max="14865" width="31" style="456" customWidth="1"/>
    <col min="14866" max="14867" width="20.109375" style="456" customWidth="1"/>
    <col min="14868" max="14868" width="17.33203125" style="456" customWidth="1"/>
    <col min="14869" max="14869" width="35" style="456" customWidth="1"/>
    <col min="14870" max="14871" width="19.77734375" style="456" customWidth="1"/>
    <col min="14872" max="14872" width="17.33203125" style="456" customWidth="1"/>
    <col min="14873" max="14873" width="39.44140625" style="456" customWidth="1"/>
    <col min="14874" max="14876" width="20.6640625" style="456" customWidth="1"/>
    <col min="14877" max="14877" width="33.6640625" style="456" customWidth="1"/>
    <col min="14878" max="14879" width="19.44140625" style="456" customWidth="1"/>
    <col min="14880" max="14880" width="17.33203125" style="456" customWidth="1"/>
    <col min="14881" max="14881" width="40.33203125" style="456" customWidth="1"/>
    <col min="14882" max="14882" width="21.6640625" style="456" customWidth="1"/>
    <col min="14883" max="14883" width="19.44140625" style="456" customWidth="1"/>
    <col min="14884" max="14884" width="17.33203125" style="456" customWidth="1"/>
    <col min="14885" max="14892" width="9.44140625" style="456" customWidth="1"/>
    <col min="14893" max="15111" width="12" style="456"/>
    <col min="15112" max="15112" width="4.44140625" style="456" customWidth="1"/>
    <col min="15113" max="15113" width="25.6640625" style="456" customWidth="1"/>
    <col min="15114" max="15114" width="17.44140625" style="456" customWidth="1"/>
    <col min="15115" max="15116" width="20.33203125" style="456" customWidth="1"/>
    <col min="15117" max="15117" width="33.44140625" style="456" customWidth="1"/>
    <col min="15118" max="15119" width="23.6640625" style="456" customWidth="1"/>
    <col min="15120" max="15120" width="19.77734375" style="456" customWidth="1"/>
    <col min="15121" max="15121" width="31" style="456" customWidth="1"/>
    <col min="15122" max="15123" width="20.109375" style="456" customWidth="1"/>
    <col min="15124" max="15124" width="17.33203125" style="456" customWidth="1"/>
    <col min="15125" max="15125" width="35" style="456" customWidth="1"/>
    <col min="15126" max="15127" width="19.77734375" style="456" customWidth="1"/>
    <col min="15128" max="15128" width="17.33203125" style="456" customWidth="1"/>
    <col min="15129" max="15129" width="39.44140625" style="456" customWidth="1"/>
    <col min="15130" max="15132" width="20.6640625" style="456" customWidth="1"/>
    <col min="15133" max="15133" width="33.6640625" style="456" customWidth="1"/>
    <col min="15134" max="15135" width="19.44140625" style="456" customWidth="1"/>
    <col min="15136" max="15136" width="17.33203125" style="456" customWidth="1"/>
    <col min="15137" max="15137" width="40.33203125" style="456" customWidth="1"/>
    <col min="15138" max="15138" width="21.6640625" style="456" customWidth="1"/>
    <col min="15139" max="15139" width="19.44140625" style="456" customWidth="1"/>
    <col min="15140" max="15140" width="17.33203125" style="456" customWidth="1"/>
    <col min="15141" max="15148" width="9.44140625" style="456" customWidth="1"/>
    <col min="15149" max="15367" width="12" style="456"/>
    <col min="15368" max="15368" width="4.44140625" style="456" customWidth="1"/>
    <col min="15369" max="15369" width="25.6640625" style="456" customWidth="1"/>
    <col min="15370" max="15370" width="17.44140625" style="456" customWidth="1"/>
    <col min="15371" max="15372" width="20.33203125" style="456" customWidth="1"/>
    <col min="15373" max="15373" width="33.44140625" style="456" customWidth="1"/>
    <col min="15374" max="15375" width="23.6640625" style="456" customWidth="1"/>
    <col min="15376" max="15376" width="19.77734375" style="456" customWidth="1"/>
    <col min="15377" max="15377" width="31" style="456" customWidth="1"/>
    <col min="15378" max="15379" width="20.109375" style="456" customWidth="1"/>
    <col min="15380" max="15380" width="17.33203125" style="456" customWidth="1"/>
    <col min="15381" max="15381" width="35" style="456" customWidth="1"/>
    <col min="15382" max="15383" width="19.77734375" style="456" customWidth="1"/>
    <col min="15384" max="15384" width="17.33203125" style="456" customWidth="1"/>
    <col min="15385" max="15385" width="39.44140625" style="456" customWidth="1"/>
    <col min="15386" max="15388" width="20.6640625" style="456" customWidth="1"/>
    <col min="15389" max="15389" width="33.6640625" style="456" customWidth="1"/>
    <col min="15390" max="15391" width="19.44140625" style="456" customWidth="1"/>
    <col min="15392" max="15392" width="17.33203125" style="456" customWidth="1"/>
    <col min="15393" max="15393" width="40.33203125" style="456" customWidth="1"/>
    <col min="15394" max="15394" width="21.6640625" style="456" customWidth="1"/>
    <col min="15395" max="15395" width="19.44140625" style="456" customWidth="1"/>
    <col min="15396" max="15396" width="17.33203125" style="456" customWidth="1"/>
    <col min="15397" max="15404" width="9.44140625" style="456" customWidth="1"/>
    <col min="15405" max="15623" width="12" style="456"/>
    <col min="15624" max="15624" width="4.44140625" style="456" customWidth="1"/>
    <col min="15625" max="15625" width="25.6640625" style="456" customWidth="1"/>
    <col min="15626" max="15626" width="17.44140625" style="456" customWidth="1"/>
    <col min="15627" max="15628" width="20.33203125" style="456" customWidth="1"/>
    <col min="15629" max="15629" width="33.44140625" style="456" customWidth="1"/>
    <col min="15630" max="15631" width="23.6640625" style="456" customWidth="1"/>
    <col min="15632" max="15632" width="19.77734375" style="456" customWidth="1"/>
    <col min="15633" max="15633" width="31" style="456" customWidth="1"/>
    <col min="15634" max="15635" width="20.109375" style="456" customWidth="1"/>
    <col min="15636" max="15636" width="17.33203125" style="456" customWidth="1"/>
    <col min="15637" max="15637" width="35" style="456" customWidth="1"/>
    <col min="15638" max="15639" width="19.77734375" style="456" customWidth="1"/>
    <col min="15640" max="15640" width="17.33203125" style="456" customWidth="1"/>
    <col min="15641" max="15641" width="39.44140625" style="456" customWidth="1"/>
    <col min="15642" max="15644" width="20.6640625" style="456" customWidth="1"/>
    <col min="15645" max="15645" width="33.6640625" style="456" customWidth="1"/>
    <col min="15646" max="15647" width="19.44140625" style="456" customWidth="1"/>
    <col min="15648" max="15648" width="17.33203125" style="456" customWidth="1"/>
    <col min="15649" max="15649" width="40.33203125" style="456" customWidth="1"/>
    <col min="15650" max="15650" width="21.6640625" style="456" customWidth="1"/>
    <col min="15651" max="15651" width="19.44140625" style="456" customWidth="1"/>
    <col min="15652" max="15652" width="17.33203125" style="456" customWidth="1"/>
    <col min="15653" max="15660" width="9.44140625" style="456" customWidth="1"/>
    <col min="15661" max="15879" width="12" style="456"/>
    <col min="15880" max="15880" width="4.44140625" style="456" customWidth="1"/>
    <col min="15881" max="15881" width="25.6640625" style="456" customWidth="1"/>
    <col min="15882" max="15882" width="17.44140625" style="456" customWidth="1"/>
    <col min="15883" max="15884" width="20.33203125" style="456" customWidth="1"/>
    <col min="15885" max="15885" width="33.44140625" style="456" customWidth="1"/>
    <col min="15886" max="15887" width="23.6640625" style="456" customWidth="1"/>
    <col min="15888" max="15888" width="19.77734375" style="456" customWidth="1"/>
    <col min="15889" max="15889" width="31" style="456" customWidth="1"/>
    <col min="15890" max="15891" width="20.109375" style="456" customWidth="1"/>
    <col min="15892" max="15892" width="17.33203125" style="456" customWidth="1"/>
    <col min="15893" max="15893" width="35" style="456" customWidth="1"/>
    <col min="15894" max="15895" width="19.77734375" style="456" customWidth="1"/>
    <col min="15896" max="15896" width="17.33203125" style="456" customWidth="1"/>
    <col min="15897" max="15897" width="39.44140625" style="456" customWidth="1"/>
    <col min="15898" max="15900" width="20.6640625" style="456" customWidth="1"/>
    <col min="15901" max="15901" width="33.6640625" style="456" customWidth="1"/>
    <col min="15902" max="15903" width="19.44140625" style="456" customWidth="1"/>
    <col min="15904" max="15904" width="17.33203125" style="456" customWidth="1"/>
    <col min="15905" max="15905" width="40.33203125" style="456" customWidth="1"/>
    <col min="15906" max="15906" width="21.6640625" style="456" customWidth="1"/>
    <col min="15907" max="15907" width="19.44140625" style="456" customWidth="1"/>
    <col min="15908" max="15908" width="17.33203125" style="456" customWidth="1"/>
    <col min="15909" max="15916" width="9.44140625" style="456" customWidth="1"/>
    <col min="15917" max="16135" width="12" style="456"/>
    <col min="16136" max="16136" width="4.44140625" style="456" customWidth="1"/>
    <col min="16137" max="16137" width="25.6640625" style="456" customWidth="1"/>
    <col min="16138" max="16138" width="17.44140625" style="456" customWidth="1"/>
    <col min="16139" max="16140" width="20.33203125" style="456" customWidth="1"/>
    <col min="16141" max="16141" width="33.44140625" style="456" customWidth="1"/>
    <col min="16142" max="16143" width="23.6640625" style="456" customWidth="1"/>
    <col min="16144" max="16144" width="19.77734375" style="456" customWidth="1"/>
    <col min="16145" max="16145" width="31" style="456" customWidth="1"/>
    <col min="16146" max="16147" width="20.109375" style="456" customWidth="1"/>
    <col min="16148" max="16148" width="17.33203125" style="456" customWidth="1"/>
    <col min="16149" max="16149" width="35" style="456" customWidth="1"/>
    <col min="16150" max="16151" width="19.77734375" style="456" customWidth="1"/>
    <col min="16152" max="16152" width="17.33203125" style="456" customWidth="1"/>
    <col min="16153" max="16153" width="39.44140625" style="456" customWidth="1"/>
    <col min="16154" max="16156" width="20.6640625" style="456" customWidth="1"/>
    <col min="16157" max="16157" width="33.6640625" style="456" customWidth="1"/>
    <col min="16158" max="16159" width="19.44140625" style="456" customWidth="1"/>
    <col min="16160" max="16160" width="17.33203125" style="456" customWidth="1"/>
    <col min="16161" max="16161" width="40.33203125" style="456" customWidth="1"/>
    <col min="16162" max="16162" width="21.6640625" style="456" customWidth="1"/>
    <col min="16163" max="16163" width="19.44140625" style="456" customWidth="1"/>
    <col min="16164" max="16164" width="17.33203125" style="456" customWidth="1"/>
    <col min="16165" max="16172" width="9.44140625" style="456" customWidth="1"/>
    <col min="16173" max="16384" width="12" style="456"/>
  </cols>
  <sheetData>
    <row r="1" spans="1:44" ht="15.75" customHeight="1">
      <c r="A1" s="454"/>
      <c r="B1" s="484"/>
      <c r="C1" s="455"/>
      <c r="D1" s="455"/>
      <c r="E1" s="455"/>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row>
    <row r="2" spans="1:44" ht="25.5" customHeight="1">
      <c r="A2" s="454"/>
      <c r="B2" s="484"/>
      <c r="C2" s="455"/>
      <c r="D2" s="455"/>
      <c r="E2" s="455"/>
      <c r="F2" s="454"/>
      <c r="G2" s="457" t="s">
        <v>1603</v>
      </c>
      <c r="H2" s="1689" t="s">
        <v>1604</v>
      </c>
      <c r="I2" s="1690"/>
      <c r="J2" s="1691"/>
      <c r="K2" s="1692"/>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row>
    <row r="3" spans="1:44" ht="25.5" customHeight="1" thickBot="1">
      <c r="A3" s="454"/>
      <c r="B3" s="484"/>
      <c r="C3" s="455"/>
      <c r="D3" s="455"/>
      <c r="E3" s="455"/>
      <c r="F3" s="454"/>
      <c r="G3" s="458" t="s">
        <v>1605</v>
      </c>
      <c r="H3" s="1689" t="s">
        <v>1606</v>
      </c>
      <c r="I3" s="1690"/>
      <c r="J3" s="1691"/>
      <c r="K3" s="1692"/>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row>
    <row r="4" spans="1:44" ht="15.75" customHeight="1" thickBot="1">
      <c r="A4" s="454"/>
      <c r="B4" s="484"/>
      <c r="C4" s="455"/>
      <c r="D4" s="455"/>
      <c r="E4" s="455"/>
      <c r="F4" s="454"/>
      <c r="G4" s="454"/>
      <c r="H4" s="454"/>
      <c r="I4" s="454"/>
      <c r="J4" s="454"/>
      <c r="K4" s="454"/>
      <c r="L4" s="454"/>
      <c r="M4" s="454"/>
      <c r="N4" s="454"/>
      <c r="O4" s="454"/>
      <c r="P4" s="454"/>
      <c r="Q4" s="454"/>
      <c r="R4" s="454"/>
      <c r="S4" s="454"/>
      <c r="T4" s="454"/>
      <c r="U4" s="454"/>
      <c r="V4" s="514"/>
      <c r="W4" s="515"/>
      <c r="X4" s="515"/>
      <c r="Y4" s="515"/>
      <c r="Z4" s="516"/>
      <c r="AA4" s="454"/>
      <c r="AB4" s="454"/>
      <c r="AC4" s="454"/>
      <c r="AD4" s="454"/>
      <c r="AE4" s="454"/>
      <c r="AF4" s="454"/>
      <c r="AG4" s="454"/>
      <c r="AH4" s="454"/>
      <c r="AI4" s="454"/>
      <c r="AJ4" s="454"/>
      <c r="AK4" s="454"/>
      <c r="AL4" s="454"/>
      <c r="AM4" s="454"/>
      <c r="AN4" s="454"/>
      <c r="AO4" s="454"/>
      <c r="AP4" s="454"/>
      <c r="AQ4" s="454"/>
      <c r="AR4" s="454"/>
    </row>
    <row r="5" spans="1:44" ht="18" customHeight="1">
      <c r="A5" s="454"/>
      <c r="B5" s="1677" t="s">
        <v>1607</v>
      </c>
      <c r="C5" s="1679" t="s">
        <v>1703</v>
      </c>
      <c r="D5" s="1680"/>
      <c r="E5" s="1681" t="s">
        <v>1608</v>
      </c>
      <c r="F5" s="1682"/>
      <c r="G5" s="1677" t="s">
        <v>1609</v>
      </c>
      <c r="H5" s="1679" t="s">
        <v>1703</v>
      </c>
      <c r="I5" s="1680"/>
      <c r="J5" s="1681" t="s">
        <v>1608</v>
      </c>
      <c r="K5" s="1688"/>
      <c r="L5" s="1677" t="s">
        <v>1610</v>
      </c>
      <c r="M5" s="1679" t="s">
        <v>1703</v>
      </c>
      <c r="N5" s="1680"/>
      <c r="O5" s="1681" t="s">
        <v>1608</v>
      </c>
      <c r="P5" s="1682"/>
      <c r="Q5" s="1677" t="s">
        <v>1611</v>
      </c>
      <c r="R5" s="1679" t="s">
        <v>1703</v>
      </c>
      <c r="S5" s="1680"/>
      <c r="T5" s="1681" t="s">
        <v>1608</v>
      </c>
      <c r="U5" s="1688"/>
      <c r="V5" s="1683" t="s">
        <v>1612</v>
      </c>
      <c r="W5" s="1684" t="s">
        <v>1703</v>
      </c>
      <c r="X5" s="1685"/>
      <c r="Y5" s="1686" t="s">
        <v>1608</v>
      </c>
      <c r="Z5" s="1687"/>
      <c r="AA5" s="1677" t="s">
        <v>1613</v>
      </c>
      <c r="AB5" s="1679" t="s">
        <v>1703</v>
      </c>
      <c r="AC5" s="1680"/>
      <c r="AD5" s="1681" t="s">
        <v>1608</v>
      </c>
      <c r="AE5" s="1688"/>
      <c r="AF5" s="1677" t="s">
        <v>1614</v>
      </c>
      <c r="AG5" s="1679" t="s">
        <v>1703</v>
      </c>
      <c r="AH5" s="1680"/>
      <c r="AI5" s="1681" t="s">
        <v>1608</v>
      </c>
      <c r="AJ5" s="1682"/>
      <c r="AK5" s="454"/>
      <c r="AL5" s="454"/>
      <c r="AM5" s="454"/>
      <c r="AN5" s="454"/>
      <c r="AO5" s="454"/>
      <c r="AP5" s="454"/>
      <c r="AQ5" s="454"/>
      <c r="AR5" s="454"/>
    </row>
    <row r="6" spans="1:44" ht="40.200000000000003" customHeight="1">
      <c r="A6" s="454"/>
      <c r="B6" s="1693"/>
      <c r="C6" s="491" t="s">
        <v>1615</v>
      </c>
      <c r="D6" s="490" t="s">
        <v>1704</v>
      </c>
      <c r="E6" s="459" t="s">
        <v>1615</v>
      </c>
      <c r="F6" s="497" t="s">
        <v>1704</v>
      </c>
      <c r="G6" s="1678"/>
      <c r="H6" s="491" t="s">
        <v>1615</v>
      </c>
      <c r="I6" s="490" t="s">
        <v>1704</v>
      </c>
      <c r="J6" s="459" t="s">
        <v>1615</v>
      </c>
      <c r="K6" s="460" t="s">
        <v>1704</v>
      </c>
      <c r="L6" s="1678"/>
      <c r="M6" s="491" t="s">
        <v>1615</v>
      </c>
      <c r="N6" s="490" t="s">
        <v>1704</v>
      </c>
      <c r="O6" s="459" t="s">
        <v>1615</v>
      </c>
      <c r="P6" s="497" t="s">
        <v>1704</v>
      </c>
      <c r="Q6" s="1678"/>
      <c r="R6" s="491" t="s">
        <v>1615</v>
      </c>
      <c r="S6" s="490" t="s">
        <v>1704</v>
      </c>
      <c r="T6" s="459" t="s">
        <v>1615</v>
      </c>
      <c r="U6" s="460" t="s">
        <v>1704</v>
      </c>
      <c r="V6" s="1678"/>
      <c r="W6" s="491" t="s">
        <v>1615</v>
      </c>
      <c r="X6" s="490" t="s">
        <v>1704</v>
      </c>
      <c r="Y6" s="459" t="s">
        <v>1615</v>
      </c>
      <c r="Z6" s="497" t="s">
        <v>1704</v>
      </c>
      <c r="AA6" s="1678"/>
      <c r="AB6" s="491" t="s">
        <v>1615</v>
      </c>
      <c r="AC6" s="490" t="s">
        <v>1704</v>
      </c>
      <c r="AD6" s="459" t="s">
        <v>1615</v>
      </c>
      <c r="AE6" s="460" t="s">
        <v>1704</v>
      </c>
      <c r="AF6" s="1678"/>
      <c r="AG6" s="491" t="s">
        <v>1615</v>
      </c>
      <c r="AH6" s="490" t="s">
        <v>1704</v>
      </c>
      <c r="AI6" s="459" t="s">
        <v>1615</v>
      </c>
      <c r="AJ6" s="497" t="s">
        <v>1704</v>
      </c>
      <c r="AK6" s="461"/>
      <c r="AL6" s="461"/>
      <c r="AM6" s="461"/>
      <c r="AN6" s="461"/>
      <c r="AO6" s="461"/>
      <c r="AP6" s="461"/>
      <c r="AQ6" s="461"/>
      <c r="AR6" s="461"/>
    </row>
    <row r="7" spans="1:44" ht="42.75" customHeight="1">
      <c r="A7" s="454">
        <v>1</v>
      </c>
      <c r="B7" s="498" t="s">
        <v>1616</v>
      </c>
      <c r="C7" s="492" t="s">
        <v>1735</v>
      </c>
      <c r="D7" s="492" t="s">
        <v>1735</v>
      </c>
      <c r="E7" s="463" t="s">
        <v>1714</v>
      </c>
      <c r="F7" s="499" t="s">
        <v>1714</v>
      </c>
      <c r="G7" s="508" t="s">
        <v>1617</v>
      </c>
      <c r="H7" s="464" t="s">
        <v>2088</v>
      </c>
      <c r="I7" s="465" t="s">
        <v>2089</v>
      </c>
      <c r="J7" s="465" t="s">
        <v>2090</v>
      </c>
      <c r="K7" s="465" t="s">
        <v>1883</v>
      </c>
      <c r="L7" s="508" t="s">
        <v>1618</v>
      </c>
      <c r="M7" s="464" t="s">
        <v>2091</v>
      </c>
      <c r="N7" s="465" t="s">
        <v>2089</v>
      </c>
      <c r="O7" s="687" t="s">
        <v>2080</v>
      </c>
      <c r="P7" s="509" t="s">
        <v>1884</v>
      </c>
      <c r="Q7" s="508" t="s">
        <v>1619</v>
      </c>
      <c r="R7" s="464" t="s">
        <v>2091</v>
      </c>
      <c r="S7" s="465" t="s">
        <v>2089</v>
      </c>
      <c r="T7" s="465" t="s">
        <v>2082</v>
      </c>
      <c r="U7" s="465" t="s">
        <v>1884</v>
      </c>
      <c r="V7" s="555" t="s">
        <v>1620</v>
      </c>
      <c r="W7" s="464" t="s">
        <v>2088</v>
      </c>
      <c r="X7" s="465" t="s">
        <v>2089</v>
      </c>
      <c r="Y7" s="465" t="s">
        <v>2081</v>
      </c>
      <c r="Z7" s="509" t="s">
        <v>1886</v>
      </c>
      <c r="AA7" s="555" t="s">
        <v>1621</v>
      </c>
      <c r="AB7" s="464" t="s">
        <v>2088</v>
      </c>
      <c r="AC7" s="465" t="s">
        <v>2092</v>
      </c>
      <c r="AD7" s="465" t="s">
        <v>2082</v>
      </c>
      <c r="AE7" s="465" t="s">
        <v>1884</v>
      </c>
      <c r="AF7" s="508" t="s">
        <v>1601</v>
      </c>
      <c r="AG7" s="464" t="s">
        <v>2088</v>
      </c>
      <c r="AH7" s="465" t="s">
        <v>2089</v>
      </c>
      <c r="AI7" s="465" t="s">
        <v>2082</v>
      </c>
      <c r="AJ7" s="509" t="s">
        <v>1885</v>
      </c>
      <c r="AK7" s="454"/>
      <c r="AL7" s="454"/>
      <c r="AM7" s="454"/>
      <c r="AN7" s="454"/>
      <c r="AO7" s="454"/>
      <c r="AP7" s="454"/>
      <c r="AQ7" s="454"/>
      <c r="AR7" s="454"/>
    </row>
    <row r="8" spans="1:44" ht="42.75" customHeight="1">
      <c r="A8" s="454">
        <v>2</v>
      </c>
      <c r="B8" s="498" t="s">
        <v>1622</v>
      </c>
      <c r="C8" s="1146" t="s">
        <v>1705</v>
      </c>
      <c r="D8" s="467" t="s">
        <v>1705</v>
      </c>
      <c r="E8" s="619" t="s">
        <v>1875</v>
      </c>
      <c r="F8" s="620" t="s">
        <v>1875</v>
      </c>
      <c r="G8" s="564" t="s">
        <v>1623</v>
      </c>
      <c r="H8" s="467" t="s">
        <v>1705</v>
      </c>
      <c r="I8" s="489" t="s">
        <v>4243</v>
      </c>
      <c r="J8" s="465" t="s">
        <v>1881</v>
      </c>
      <c r="K8" s="465" t="s">
        <v>1881</v>
      </c>
      <c r="L8" s="502" t="s">
        <v>1624</v>
      </c>
      <c r="M8" s="467" t="s">
        <v>1705</v>
      </c>
      <c r="N8" s="489" t="s">
        <v>4243</v>
      </c>
      <c r="O8" s="688" t="s">
        <v>1881</v>
      </c>
      <c r="P8" s="689" t="s">
        <v>1881</v>
      </c>
      <c r="Q8" s="564" t="s">
        <v>1625</v>
      </c>
      <c r="R8" s="467" t="s">
        <v>1705</v>
      </c>
      <c r="S8" s="489" t="s">
        <v>4243</v>
      </c>
      <c r="T8" s="465" t="s">
        <v>1881</v>
      </c>
      <c r="U8" s="465" t="s">
        <v>1881</v>
      </c>
      <c r="V8" s="564" t="s">
        <v>1626</v>
      </c>
      <c r="W8" s="467" t="s">
        <v>1705</v>
      </c>
      <c r="X8" s="489" t="s">
        <v>4243</v>
      </c>
      <c r="Y8" s="465" t="s">
        <v>1881</v>
      </c>
      <c r="Z8" s="509" t="s">
        <v>1881</v>
      </c>
      <c r="AA8" s="564" t="s">
        <v>1627</v>
      </c>
      <c r="AB8" s="467" t="s">
        <v>1705</v>
      </c>
      <c r="AC8" s="489" t="s">
        <v>4243</v>
      </c>
      <c r="AD8" s="465" t="s">
        <v>1881</v>
      </c>
      <c r="AE8" s="509" t="s">
        <v>1881</v>
      </c>
      <c r="AF8" s="564" t="s">
        <v>1628</v>
      </c>
      <c r="AG8" s="467" t="s">
        <v>1705</v>
      </c>
      <c r="AH8" s="489" t="s">
        <v>4243</v>
      </c>
      <c r="AI8" s="465" t="s">
        <v>1881</v>
      </c>
      <c r="AJ8" s="509" t="s">
        <v>1881</v>
      </c>
      <c r="AK8" s="454"/>
      <c r="AL8" s="454"/>
      <c r="AM8" s="454"/>
      <c r="AN8" s="454"/>
      <c r="AO8" s="454"/>
      <c r="AP8" s="454"/>
      <c r="AQ8" s="454"/>
      <c r="AR8" s="454"/>
    </row>
    <row r="9" spans="1:44" ht="42.75" customHeight="1">
      <c r="A9" s="454">
        <v>3</v>
      </c>
      <c r="B9" s="498" t="s">
        <v>1629</v>
      </c>
      <c r="C9" s="467" t="s">
        <v>1706</v>
      </c>
      <c r="D9" s="467" t="s">
        <v>1706</v>
      </c>
      <c r="E9" s="467" t="s">
        <v>1715</v>
      </c>
      <c r="F9" s="500" t="s">
        <v>1715</v>
      </c>
      <c r="G9" s="564" t="s">
        <v>1630</v>
      </c>
      <c r="H9" s="467" t="s">
        <v>1705</v>
      </c>
      <c r="I9" s="489" t="s">
        <v>4243</v>
      </c>
      <c r="J9" s="465" t="s">
        <v>1881</v>
      </c>
      <c r="K9" s="465" t="s">
        <v>1881</v>
      </c>
      <c r="L9" s="564" t="s">
        <v>1631</v>
      </c>
      <c r="M9" s="467" t="s">
        <v>1705</v>
      </c>
      <c r="N9" s="489" t="s">
        <v>4243</v>
      </c>
      <c r="O9" s="688" t="s">
        <v>1881</v>
      </c>
      <c r="P9" s="689" t="s">
        <v>2093</v>
      </c>
      <c r="Q9" s="564" t="s">
        <v>1632</v>
      </c>
      <c r="R9" s="467" t="s">
        <v>1705</v>
      </c>
      <c r="S9" s="489" t="s">
        <v>4243</v>
      </c>
      <c r="T9" s="465" t="s">
        <v>1881</v>
      </c>
      <c r="U9" s="465" t="s">
        <v>2093</v>
      </c>
      <c r="V9" s="564" t="s">
        <v>1633</v>
      </c>
      <c r="W9" s="467" t="s">
        <v>1705</v>
      </c>
      <c r="X9" s="489" t="s">
        <v>4243</v>
      </c>
      <c r="Y9" s="465" t="s">
        <v>1881</v>
      </c>
      <c r="Z9" s="509" t="s">
        <v>1881</v>
      </c>
      <c r="AA9" s="564" t="s">
        <v>1634</v>
      </c>
      <c r="AB9" s="467" t="s">
        <v>1705</v>
      </c>
      <c r="AC9" s="489" t="s">
        <v>4243</v>
      </c>
      <c r="AD9" s="465" t="s">
        <v>1881</v>
      </c>
      <c r="AE9" s="509" t="s">
        <v>2093</v>
      </c>
      <c r="AF9" s="564" t="s">
        <v>1635</v>
      </c>
      <c r="AG9" s="467" t="s">
        <v>1705</v>
      </c>
      <c r="AH9" s="489" t="s">
        <v>4243</v>
      </c>
      <c r="AI9" s="465" t="s">
        <v>1881</v>
      </c>
      <c r="AJ9" s="509" t="s">
        <v>2093</v>
      </c>
      <c r="AK9" s="454"/>
      <c r="AL9" s="454"/>
      <c r="AM9" s="454"/>
      <c r="AN9" s="454"/>
      <c r="AO9" s="454"/>
      <c r="AP9" s="454"/>
      <c r="AQ9" s="454"/>
      <c r="AR9" s="454"/>
    </row>
    <row r="10" spans="1:44" ht="42.75" customHeight="1">
      <c r="A10" s="454">
        <v>4</v>
      </c>
      <c r="B10" s="498" t="s">
        <v>1636</v>
      </c>
      <c r="C10" s="467" t="s">
        <v>1707</v>
      </c>
      <c r="D10" s="467" t="s">
        <v>1707</v>
      </c>
      <c r="E10" s="492" t="s">
        <v>1716</v>
      </c>
      <c r="F10" s="621" t="s">
        <v>1716</v>
      </c>
      <c r="G10" s="564" t="s">
        <v>1638</v>
      </c>
      <c r="H10" s="467" t="s">
        <v>1705</v>
      </c>
      <c r="I10" s="489" t="s">
        <v>4243</v>
      </c>
      <c r="J10" s="465" t="s">
        <v>1881</v>
      </c>
      <c r="K10" s="465" t="s">
        <v>1881</v>
      </c>
      <c r="L10" s="564" t="s">
        <v>1639</v>
      </c>
      <c r="M10" s="467" t="s">
        <v>1705</v>
      </c>
      <c r="N10" s="489" t="s">
        <v>4243</v>
      </c>
      <c r="O10" s="688" t="s">
        <v>1881</v>
      </c>
      <c r="P10" s="689" t="s">
        <v>2093</v>
      </c>
      <c r="Q10" s="564" t="s">
        <v>1640</v>
      </c>
      <c r="R10" s="467" t="s">
        <v>1705</v>
      </c>
      <c r="S10" s="489" t="s">
        <v>4243</v>
      </c>
      <c r="T10" s="465" t="s">
        <v>1881</v>
      </c>
      <c r="U10" s="465" t="s">
        <v>1881</v>
      </c>
      <c r="V10" s="564" t="s">
        <v>1641</v>
      </c>
      <c r="W10" s="467" t="s">
        <v>1705</v>
      </c>
      <c r="X10" s="489" t="s">
        <v>4243</v>
      </c>
      <c r="Y10" s="465" t="s">
        <v>1881</v>
      </c>
      <c r="Z10" s="509" t="s">
        <v>2093</v>
      </c>
      <c r="AA10" s="564" t="s">
        <v>1642</v>
      </c>
      <c r="AB10" s="467" t="s">
        <v>1705</v>
      </c>
      <c r="AC10" s="489" t="s">
        <v>4243</v>
      </c>
      <c r="AD10" s="465" t="s">
        <v>1881</v>
      </c>
      <c r="AE10" s="509" t="s">
        <v>2093</v>
      </c>
      <c r="AF10" s="564" t="s">
        <v>1643</v>
      </c>
      <c r="AG10" s="467" t="s">
        <v>1705</v>
      </c>
      <c r="AH10" s="489" t="s">
        <v>4243</v>
      </c>
      <c r="AI10" s="465" t="s">
        <v>1881</v>
      </c>
      <c r="AJ10" s="509" t="s">
        <v>1881</v>
      </c>
      <c r="AK10" s="454"/>
      <c r="AL10" s="454"/>
      <c r="AM10" s="454"/>
      <c r="AN10" s="454"/>
      <c r="AO10" s="454"/>
      <c r="AP10" s="454"/>
      <c r="AQ10" s="454"/>
      <c r="AR10" s="454"/>
    </row>
    <row r="11" spans="1:44" ht="42.75" customHeight="1">
      <c r="A11" s="454">
        <v>5</v>
      </c>
      <c r="B11" s="498" t="s">
        <v>1644</v>
      </c>
      <c r="C11" s="467" t="s">
        <v>1708</v>
      </c>
      <c r="D11" s="467" t="s">
        <v>1708</v>
      </c>
      <c r="E11" s="467" t="s">
        <v>1698</v>
      </c>
      <c r="F11" s="501" t="s">
        <v>1698</v>
      </c>
      <c r="G11" s="564" t="s">
        <v>1645</v>
      </c>
      <c r="H11" s="467" t="s">
        <v>1705</v>
      </c>
      <c r="I11" s="489" t="s">
        <v>4243</v>
      </c>
      <c r="J11" s="465" t="s">
        <v>1881</v>
      </c>
      <c r="K11" s="465" t="s">
        <v>1881</v>
      </c>
      <c r="L11" s="564" t="s">
        <v>1646</v>
      </c>
      <c r="M11" s="467" t="s">
        <v>1705</v>
      </c>
      <c r="N11" s="489" t="s">
        <v>4243</v>
      </c>
      <c r="O11" s="688" t="s">
        <v>1881</v>
      </c>
      <c r="P11" s="689" t="s">
        <v>2093</v>
      </c>
      <c r="Q11" s="564" t="s">
        <v>1647</v>
      </c>
      <c r="R11" s="467" t="s">
        <v>1705</v>
      </c>
      <c r="S11" s="489" t="s">
        <v>4243</v>
      </c>
      <c r="T11" s="465" t="s">
        <v>1881</v>
      </c>
      <c r="U11" s="465" t="s">
        <v>1881</v>
      </c>
      <c r="V11" s="502" t="s">
        <v>1648</v>
      </c>
      <c r="W11" s="467" t="s">
        <v>1705</v>
      </c>
      <c r="X11" s="489" t="s">
        <v>4243</v>
      </c>
      <c r="Y11" s="465" t="s">
        <v>1881</v>
      </c>
      <c r="Z11" s="509" t="s">
        <v>2093</v>
      </c>
      <c r="AA11" s="564" t="s">
        <v>1649</v>
      </c>
      <c r="AB11" s="467" t="s">
        <v>1705</v>
      </c>
      <c r="AC11" s="489" t="s">
        <v>4243</v>
      </c>
      <c r="AD11" s="465" t="s">
        <v>1881</v>
      </c>
      <c r="AE11" s="509" t="s">
        <v>1881</v>
      </c>
      <c r="AF11" s="564" t="s">
        <v>1650</v>
      </c>
      <c r="AG11" s="467" t="s">
        <v>1705</v>
      </c>
      <c r="AH11" s="489" t="s">
        <v>4243</v>
      </c>
      <c r="AI11" s="465" t="s">
        <v>1881</v>
      </c>
      <c r="AJ11" s="509" t="s">
        <v>1881</v>
      </c>
      <c r="AK11" s="454"/>
      <c r="AL11" s="454"/>
      <c r="AM11" s="454"/>
      <c r="AN11" s="454"/>
      <c r="AO11" s="454"/>
      <c r="AP11" s="454"/>
      <c r="AQ11" s="454"/>
      <c r="AR11" s="454"/>
    </row>
    <row r="12" spans="1:44" ht="42.75" customHeight="1">
      <c r="A12" s="454">
        <v>6</v>
      </c>
      <c r="B12" s="498" t="s">
        <v>1651</v>
      </c>
      <c r="C12" s="467" t="s">
        <v>3206</v>
      </c>
      <c r="D12" s="467" t="s">
        <v>3206</v>
      </c>
      <c r="E12" s="492" t="s">
        <v>1717</v>
      </c>
      <c r="F12" s="621" t="s">
        <v>1717</v>
      </c>
      <c r="G12" s="564" t="s">
        <v>1653</v>
      </c>
      <c r="H12" s="467" t="s">
        <v>1705</v>
      </c>
      <c r="I12" s="489" t="s">
        <v>4243</v>
      </c>
      <c r="J12" s="465" t="s">
        <v>1881</v>
      </c>
      <c r="K12" s="465" t="s">
        <v>1881</v>
      </c>
      <c r="L12" s="564" t="s">
        <v>1654</v>
      </c>
      <c r="M12" s="467" t="s">
        <v>1705</v>
      </c>
      <c r="N12" s="489" t="s">
        <v>4243</v>
      </c>
      <c r="O12" s="688" t="s">
        <v>1881</v>
      </c>
      <c r="P12" s="689" t="s">
        <v>1881</v>
      </c>
      <c r="Q12" s="564" t="s">
        <v>1655</v>
      </c>
      <c r="R12" s="467" t="s">
        <v>1705</v>
      </c>
      <c r="S12" s="489" t="s">
        <v>4243</v>
      </c>
      <c r="T12" s="465" t="s">
        <v>1881</v>
      </c>
      <c r="U12" s="465" t="s">
        <v>2093</v>
      </c>
      <c r="V12" s="564" t="s">
        <v>1656</v>
      </c>
      <c r="W12" s="467" t="s">
        <v>1705</v>
      </c>
      <c r="X12" s="489" t="s">
        <v>4243</v>
      </c>
      <c r="Y12" s="465" t="s">
        <v>1881</v>
      </c>
      <c r="Z12" s="509" t="s">
        <v>1881</v>
      </c>
      <c r="AA12" s="564" t="s">
        <v>1657</v>
      </c>
      <c r="AB12" s="467" t="s">
        <v>1705</v>
      </c>
      <c r="AC12" s="489" t="s">
        <v>4243</v>
      </c>
      <c r="AD12" s="465" t="s">
        <v>1881</v>
      </c>
      <c r="AE12" s="509" t="s">
        <v>1881</v>
      </c>
      <c r="AF12" s="564" t="s">
        <v>1658</v>
      </c>
      <c r="AG12" s="467" t="s">
        <v>1705</v>
      </c>
      <c r="AH12" s="489" t="s">
        <v>4243</v>
      </c>
      <c r="AI12" s="465" t="s">
        <v>1881</v>
      </c>
      <c r="AJ12" s="509" t="s">
        <v>1881</v>
      </c>
      <c r="AK12" s="454"/>
      <c r="AL12" s="454"/>
      <c r="AM12" s="454"/>
      <c r="AN12" s="454"/>
      <c r="AO12" s="454"/>
      <c r="AP12" s="454"/>
      <c r="AQ12" s="454"/>
      <c r="AR12" s="454"/>
    </row>
    <row r="13" spans="1:44" ht="42.75" customHeight="1">
      <c r="A13" s="454">
        <v>7</v>
      </c>
      <c r="B13" s="498" t="s">
        <v>1659</v>
      </c>
      <c r="C13" s="467" t="s">
        <v>1709</v>
      </c>
      <c r="D13" s="467" t="s">
        <v>1709</v>
      </c>
      <c r="E13" s="467" t="s">
        <v>1718</v>
      </c>
      <c r="F13" s="501" t="s">
        <v>1718</v>
      </c>
      <c r="G13" s="564" t="s">
        <v>1660</v>
      </c>
      <c r="H13" s="467" t="s">
        <v>1705</v>
      </c>
      <c r="I13" s="489" t="s">
        <v>4243</v>
      </c>
      <c r="J13" s="465" t="s">
        <v>1881</v>
      </c>
      <c r="K13" s="465" t="s">
        <v>1881</v>
      </c>
      <c r="L13" s="564" t="s">
        <v>1661</v>
      </c>
      <c r="M13" s="467" t="s">
        <v>1705</v>
      </c>
      <c r="N13" s="489" t="s">
        <v>4243</v>
      </c>
      <c r="O13" s="688" t="s">
        <v>1881</v>
      </c>
      <c r="P13" s="689" t="s">
        <v>1881</v>
      </c>
      <c r="Q13" s="564" t="s">
        <v>1662</v>
      </c>
      <c r="R13" s="467" t="s">
        <v>1705</v>
      </c>
      <c r="S13" s="489" t="s">
        <v>4243</v>
      </c>
      <c r="T13" s="465" t="s">
        <v>1881</v>
      </c>
      <c r="U13" s="465" t="s">
        <v>2094</v>
      </c>
      <c r="V13" s="564" t="s">
        <v>1663</v>
      </c>
      <c r="W13" s="467" t="s">
        <v>1705</v>
      </c>
      <c r="X13" s="489" t="s">
        <v>4243</v>
      </c>
      <c r="Y13" s="465" t="s">
        <v>1881</v>
      </c>
      <c r="Z13" s="509" t="s">
        <v>2093</v>
      </c>
      <c r="AA13" s="564" t="s">
        <v>1664</v>
      </c>
      <c r="AB13" s="467" t="s">
        <v>1705</v>
      </c>
      <c r="AC13" s="489" t="s">
        <v>4243</v>
      </c>
      <c r="AD13" s="465" t="s">
        <v>1881</v>
      </c>
      <c r="AE13" s="509" t="s">
        <v>1881</v>
      </c>
      <c r="AF13" s="564" t="s">
        <v>1665</v>
      </c>
      <c r="AG13" s="467" t="s">
        <v>1705</v>
      </c>
      <c r="AH13" s="489" t="s">
        <v>4243</v>
      </c>
      <c r="AI13" s="465" t="s">
        <v>1881</v>
      </c>
      <c r="AJ13" s="509" t="s">
        <v>1881</v>
      </c>
      <c r="AK13" s="454"/>
      <c r="AL13" s="454"/>
      <c r="AM13" s="454"/>
      <c r="AN13" s="454"/>
      <c r="AO13" s="454"/>
      <c r="AP13" s="454"/>
      <c r="AQ13" s="454"/>
      <c r="AR13" s="454"/>
    </row>
    <row r="14" spans="1:44" ht="42.75" customHeight="1" thickBot="1">
      <c r="A14" s="454">
        <v>8</v>
      </c>
      <c r="B14" s="498" t="s">
        <v>1666</v>
      </c>
      <c r="C14" s="467" t="s">
        <v>1710</v>
      </c>
      <c r="D14" s="467" t="s">
        <v>1710</v>
      </c>
      <c r="E14" s="492" t="s">
        <v>1637</v>
      </c>
      <c r="F14" s="621" t="s">
        <v>1637</v>
      </c>
      <c r="G14" s="564" t="s">
        <v>1667</v>
      </c>
      <c r="H14" s="467" t="s">
        <v>1705</v>
      </c>
      <c r="I14" s="489" t="s">
        <v>4243</v>
      </c>
      <c r="J14" s="465" t="s">
        <v>1881</v>
      </c>
      <c r="K14" s="465" t="s">
        <v>1881</v>
      </c>
      <c r="L14" s="564" t="s">
        <v>1668</v>
      </c>
      <c r="M14" s="467" t="s">
        <v>1705</v>
      </c>
      <c r="N14" s="489" t="s">
        <v>4243</v>
      </c>
      <c r="O14" s="688" t="s">
        <v>1881</v>
      </c>
      <c r="P14" s="689" t="s">
        <v>2093</v>
      </c>
      <c r="Q14" s="564" t="s">
        <v>1669</v>
      </c>
      <c r="R14" s="467" t="s">
        <v>1705</v>
      </c>
      <c r="S14" s="489" t="s">
        <v>4243</v>
      </c>
      <c r="T14" s="465" t="s">
        <v>1881</v>
      </c>
      <c r="U14" s="465" t="s">
        <v>1881</v>
      </c>
      <c r="V14" s="564" t="s">
        <v>1670</v>
      </c>
      <c r="W14" s="467" t="s">
        <v>1705</v>
      </c>
      <c r="X14" s="489" t="s">
        <v>4243</v>
      </c>
      <c r="Y14" s="465" t="s">
        <v>1881</v>
      </c>
      <c r="Z14" s="509" t="s">
        <v>1881</v>
      </c>
      <c r="AA14" s="565" t="s">
        <v>1671</v>
      </c>
      <c r="AB14" s="510" t="s">
        <v>4245</v>
      </c>
      <c r="AC14" s="511" t="s">
        <v>4243</v>
      </c>
      <c r="AD14" s="511" t="s">
        <v>1881</v>
      </c>
      <c r="AE14" s="511" t="s">
        <v>1881</v>
      </c>
      <c r="AF14" s="564" t="s">
        <v>1672</v>
      </c>
      <c r="AG14" s="467" t="s">
        <v>1705</v>
      </c>
      <c r="AH14" s="489" t="s">
        <v>4243</v>
      </c>
      <c r="AI14" s="465" t="s">
        <v>1881</v>
      </c>
      <c r="AJ14" s="509" t="s">
        <v>1881</v>
      </c>
      <c r="AK14" s="454"/>
      <c r="AL14" s="454"/>
      <c r="AM14" s="454"/>
      <c r="AN14" s="454"/>
      <c r="AO14" s="454"/>
      <c r="AP14" s="454"/>
      <c r="AQ14" s="454"/>
      <c r="AR14" s="454"/>
    </row>
    <row r="15" spans="1:44" ht="42.75" customHeight="1" thickBot="1">
      <c r="A15" s="454">
        <v>9</v>
      </c>
      <c r="B15" s="498" t="s">
        <v>1673</v>
      </c>
      <c r="C15" s="492" t="s">
        <v>443</v>
      </c>
      <c r="D15" s="492" t="s">
        <v>443</v>
      </c>
      <c r="E15" s="492" t="s">
        <v>1719</v>
      </c>
      <c r="F15" s="621" t="s">
        <v>1719</v>
      </c>
      <c r="G15" s="564" t="s">
        <v>1674</v>
      </c>
      <c r="H15" s="467" t="s">
        <v>1705</v>
      </c>
      <c r="I15" s="489" t="s">
        <v>4243</v>
      </c>
      <c r="J15" s="465" t="s">
        <v>1881</v>
      </c>
      <c r="K15" s="465" t="s">
        <v>1881</v>
      </c>
      <c r="L15" s="564" t="s">
        <v>1675</v>
      </c>
      <c r="M15" s="467" t="s">
        <v>1705</v>
      </c>
      <c r="N15" s="489" t="s">
        <v>4243</v>
      </c>
      <c r="O15" s="688" t="s">
        <v>1881</v>
      </c>
      <c r="P15" s="689" t="s">
        <v>1881</v>
      </c>
      <c r="Q15" s="565" t="s">
        <v>1676</v>
      </c>
      <c r="R15" s="510" t="s">
        <v>1705</v>
      </c>
      <c r="S15" s="489" t="s">
        <v>4243</v>
      </c>
      <c r="T15" s="512" t="s">
        <v>1881</v>
      </c>
      <c r="U15" s="512" t="s">
        <v>1881</v>
      </c>
      <c r="V15" s="564" t="s">
        <v>1677</v>
      </c>
      <c r="W15" s="467" t="s">
        <v>1705</v>
      </c>
      <c r="X15" s="489" t="s">
        <v>4243</v>
      </c>
      <c r="Y15" s="465" t="s">
        <v>1881</v>
      </c>
      <c r="Z15" s="509" t="s">
        <v>2093</v>
      </c>
      <c r="AA15" s="468"/>
      <c r="AB15" s="469"/>
      <c r="AC15" s="469"/>
      <c r="AD15" s="469"/>
      <c r="AE15" s="469"/>
      <c r="AF15" s="565" t="s">
        <v>1678</v>
      </c>
      <c r="AG15" s="510" t="s">
        <v>1705</v>
      </c>
      <c r="AH15" s="511" t="s">
        <v>4243</v>
      </c>
      <c r="AI15" s="690" t="s">
        <v>1881</v>
      </c>
      <c r="AJ15" s="513" t="s">
        <v>2093</v>
      </c>
      <c r="AK15" s="454"/>
      <c r="AL15" s="454"/>
      <c r="AM15" s="454"/>
      <c r="AN15" s="454"/>
      <c r="AO15" s="454"/>
      <c r="AP15" s="454"/>
      <c r="AQ15" s="454"/>
      <c r="AR15" s="454"/>
    </row>
    <row r="16" spans="1:44" ht="42.75" customHeight="1">
      <c r="A16" s="454">
        <v>10</v>
      </c>
      <c r="B16" s="502" t="s">
        <v>1679</v>
      </c>
      <c r="C16" s="492" t="s">
        <v>1711</v>
      </c>
      <c r="D16" s="492" t="s">
        <v>1711</v>
      </c>
      <c r="E16" s="467" t="s">
        <v>1720</v>
      </c>
      <c r="F16" s="501" t="s">
        <v>1720</v>
      </c>
      <c r="G16" s="564" t="s">
        <v>1680</v>
      </c>
      <c r="H16" s="467" t="s">
        <v>1705</v>
      </c>
      <c r="I16" s="489" t="s">
        <v>4243</v>
      </c>
      <c r="J16" s="465" t="s">
        <v>1881</v>
      </c>
      <c r="K16" s="465" t="s">
        <v>1881</v>
      </c>
      <c r="L16" s="564" t="s">
        <v>1681</v>
      </c>
      <c r="M16" s="467" t="s">
        <v>1705</v>
      </c>
      <c r="N16" s="489" t="s">
        <v>4243</v>
      </c>
      <c r="O16" s="688" t="s">
        <v>1881</v>
      </c>
      <c r="P16" s="689" t="s">
        <v>2093</v>
      </c>
      <c r="Q16" s="470"/>
      <c r="R16" s="470"/>
      <c r="S16" s="470"/>
      <c r="T16" s="470"/>
      <c r="U16" s="470"/>
      <c r="V16" s="564" t="s">
        <v>1682</v>
      </c>
      <c r="W16" s="467" t="s">
        <v>1705</v>
      </c>
      <c r="X16" s="489" t="s">
        <v>4243</v>
      </c>
      <c r="Y16" s="465" t="s">
        <v>1881</v>
      </c>
      <c r="Z16" s="509" t="s">
        <v>1881</v>
      </c>
      <c r="AA16" s="470"/>
      <c r="AB16" s="1674"/>
      <c r="AC16" s="1674"/>
      <c r="AD16" s="1675"/>
      <c r="AE16" s="469"/>
      <c r="AF16" s="470"/>
      <c r="AG16" s="471"/>
      <c r="AH16" s="471"/>
      <c r="AI16" s="472"/>
      <c r="AJ16" s="472"/>
      <c r="AK16" s="454"/>
      <c r="AL16" s="454"/>
      <c r="AM16" s="454"/>
      <c r="AN16" s="454"/>
      <c r="AO16" s="454"/>
      <c r="AP16" s="454"/>
      <c r="AQ16" s="454"/>
      <c r="AR16" s="454"/>
    </row>
    <row r="17" spans="1:44" ht="42.75" customHeight="1">
      <c r="A17" s="454">
        <v>11</v>
      </c>
      <c r="B17" s="498" t="s">
        <v>1683</v>
      </c>
      <c r="C17" s="467" t="s">
        <v>1767</v>
      </c>
      <c r="D17" s="467" t="s">
        <v>1768</v>
      </c>
      <c r="E17" s="467" t="s">
        <v>1721</v>
      </c>
      <c r="F17" s="500" t="s">
        <v>1728</v>
      </c>
      <c r="G17" s="502" t="s">
        <v>1684</v>
      </c>
      <c r="H17" s="467" t="s">
        <v>1705</v>
      </c>
      <c r="I17" s="489" t="s">
        <v>4243</v>
      </c>
      <c r="J17" s="465" t="s">
        <v>1881</v>
      </c>
      <c r="K17" s="465" t="s">
        <v>1881</v>
      </c>
      <c r="L17" s="564" t="s">
        <v>1685</v>
      </c>
      <c r="M17" s="467" t="s">
        <v>1705</v>
      </c>
      <c r="N17" s="489" t="s">
        <v>4243</v>
      </c>
      <c r="O17" s="691" t="s">
        <v>1881</v>
      </c>
      <c r="P17" s="509" t="s">
        <v>1881</v>
      </c>
      <c r="Q17" s="470"/>
      <c r="R17" s="1674"/>
      <c r="S17" s="1674"/>
      <c r="T17" s="1675"/>
      <c r="U17" s="470"/>
      <c r="V17" s="564" t="s">
        <v>1686</v>
      </c>
      <c r="W17" s="467" t="s">
        <v>1705</v>
      </c>
      <c r="X17" s="489" t="s">
        <v>4243</v>
      </c>
      <c r="Y17" s="465" t="s">
        <v>1881</v>
      </c>
      <c r="Z17" s="509" t="s">
        <v>1881</v>
      </c>
      <c r="AA17" s="470"/>
      <c r="AB17" s="469"/>
      <c r="AC17" s="469"/>
      <c r="AD17" s="469"/>
      <c r="AE17" s="469"/>
      <c r="AF17" s="470"/>
      <c r="AG17" s="1674"/>
      <c r="AH17" s="1674"/>
      <c r="AI17" s="1675"/>
      <c r="AJ17" s="472"/>
      <c r="AK17" s="454"/>
      <c r="AL17" s="454"/>
      <c r="AM17" s="454"/>
      <c r="AN17" s="454"/>
      <c r="AO17" s="454"/>
      <c r="AP17" s="454"/>
      <c r="AQ17" s="454"/>
      <c r="AR17" s="454"/>
    </row>
    <row r="18" spans="1:44" ht="42.75" customHeight="1" thickBot="1">
      <c r="A18" s="454">
        <v>12</v>
      </c>
      <c r="B18" s="502" t="s">
        <v>1687</v>
      </c>
      <c r="C18" s="492" t="s">
        <v>1712</v>
      </c>
      <c r="D18" s="492" t="s">
        <v>229</v>
      </c>
      <c r="E18" s="492" t="s">
        <v>1882</v>
      </c>
      <c r="F18" s="621" t="s">
        <v>1652</v>
      </c>
      <c r="G18" s="565" t="s">
        <v>1688</v>
      </c>
      <c r="H18" s="510" t="s">
        <v>1705</v>
      </c>
      <c r="I18" s="489" t="s">
        <v>4243</v>
      </c>
      <c r="J18" s="512" t="s">
        <v>1881</v>
      </c>
      <c r="K18" s="512" t="s">
        <v>1881</v>
      </c>
      <c r="L18" s="564" t="s">
        <v>1816</v>
      </c>
      <c r="M18" s="467" t="s">
        <v>1705</v>
      </c>
      <c r="N18" s="489" t="s">
        <v>4243</v>
      </c>
      <c r="O18" s="465" t="s">
        <v>1881</v>
      </c>
      <c r="P18" s="509" t="s">
        <v>1881</v>
      </c>
      <c r="Q18" s="470"/>
      <c r="R18" s="470"/>
      <c r="S18" s="470"/>
      <c r="T18" s="470"/>
      <c r="U18" s="470"/>
      <c r="V18" s="564" t="s">
        <v>1689</v>
      </c>
      <c r="W18" s="467" t="s">
        <v>1705</v>
      </c>
      <c r="X18" s="489" t="s">
        <v>4243</v>
      </c>
      <c r="Y18" s="465" t="s">
        <v>1881</v>
      </c>
      <c r="Z18" s="509" t="s">
        <v>2093</v>
      </c>
      <c r="AA18" s="470"/>
      <c r="AB18" s="469"/>
      <c r="AC18" s="469"/>
      <c r="AD18" s="469"/>
      <c r="AE18" s="469"/>
      <c r="AF18" s="470"/>
      <c r="AG18" s="471"/>
      <c r="AH18" s="471"/>
      <c r="AI18" s="472"/>
      <c r="AJ18" s="472"/>
      <c r="AK18" s="454"/>
      <c r="AL18" s="454"/>
      <c r="AM18" s="454"/>
      <c r="AN18" s="454"/>
      <c r="AO18" s="454"/>
      <c r="AP18" s="454"/>
      <c r="AQ18" s="454"/>
      <c r="AR18" s="454"/>
    </row>
    <row r="19" spans="1:44" ht="42.75" customHeight="1" thickBot="1">
      <c r="A19" s="454">
        <v>13</v>
      </c>
      <c r="B19" s="498" t="s">
        <v>1690</v>
      </c>
      <c r="C19" s="492" t="s">
        <v>1713</v>
      </c>
      <c r="D19" s="492" t="s">
        <v>1713</v>
      </c>
      <c r="E19" s="467" t="s">
        <v>1722</v>
      </c>
      <c r="F19" s="500" t="s">
        <v>1722</v>
      </c>
      <c r="G19" s="473"/>
      <c r="H19" s="474"/>
      <c r="I19" s="474"/>
      <c r="J19" s="474"/>
      <c r="K19" s="474"/>
      <c r="L19" s="565" t="s">
        <v>1691</v>
      </c>
      <c r="M19" s="510" t="s">
        <v>1705</v>
      </c>
      <c r="N19" s="511" t="s">
        <v>4244</v>
      </c>
      <c r="O19" s="512" t="s">
        <v>1881</v>
      </c>
      <c r="P19" s="513" t="s">
        <v>1881</v>
      </c>
      <c r="Q19" s="470"/>
      <c r="R19" s="470"/>
      <c r="S19" s="470"/>
      <c r="T19" s="470"/>
      <c r="U19" s="470"/>
      <c r="V19" s="564" t="s">
        <v>1692</v>
      </c>
      <c r="W19" s="467" t="s">
        <v>1705</v>
      </c>
      <c r="X19" s="489" t="s">
        <v>4243</v>
      </c>
      <c r="Y19" s="465" t="s">
        <v>1881</v>
      </c>
      <c r="Z19" s="509" t="s">
        <v>1881</v>
      </c>
      <c r="AA19" s="470"/>
      <c r="AB19" s="469"/>
      <c r="AC19" s="469"/>
      <c r="AD19" s="469"/>
      <c r="AE19" s="469"/>
      <c r="AF19" s="470"/>
      <c r="AG19" s="471"/>
      <c r="AH19" s="471"/>
      <c r="AI19" s="472"/>
      <c r="AJ19" s="472"/>
      <c r="AK19" s="454"/>
      <c r="AL19" s="454"/>
      <c r="AM19" s="454"/>
      <c r="AN19" s="454"/>
      <c r="AO19" s="454"/>
      <c r="AP19" s="454"/>
      <c r="AQ19" s="454"/>
      <c r="AR19" s="454"/>
    </row>
    <row r="20" spans="1:44" ht="42.75" customHeight="1">
      <c r="A20" s="454">
        <v>14</v>
      </c>
      <c r="B20" s="498" t="s">
        <v>1693</v>
      </c>
      <c r="C20" s="467" t="s">
        <v>2923</v>
      </c>
      <c r="D20" s="467" t="s">
        <v>2923</v>
      </c>
      <c r="E20" s="467" t="s">
        <v>1723</v>
      </c>
      <c r="F20" s="501" t="s">
        <v>1723</v>
      </c>
      <c r="G20" s="470"/>
      <c r="H20" s="1674"/>
      <c r="I20" s="1674"/>
      <c r="J20" s="1675"/>
      <c r="K20" s="470"/>
      <c r="L20" s="470"/>
      <c r="M20" s="470"/>
      <c r="N20" s="470"/>
      <c r="O20" s="470"/>
      <c r="P20" s="470"/>
      <c r="Q20" s="470"/>
      <c r="R20" s="470"/>
      <c r="S20" s="470"/>
      <c r="T20" s="470"/>
      <c r="U20" s="470"/>
      <c r="V20" s="564" t="s">
        <v>1694</v>
      </c>
      <c r="W20" s="467" t="s">
        <v>1705</v>
      </c>
      <c r="X20" s="489" t="s">
        <v>4243</v>
      </c>
      <c r="Y20" s="465" t="s">
        <v>1881</v>
      </c>
      <c r="Z20" s="509" t="s">
        <v>1881</v>
      </c>
      <c r="AA20" s="470"/>
      <c r="AB20" s="469"/>
      <c r="AC20" s="469"/>
      <c r="AD20" s="469"/>
      <c r="AE20" s="469"/>
      <c r="AF20" s="470"/>
      <c r="AG20" s="471"/>
      <c r="AH20" s="471"/>
      <c r="AI20" s="472"/>
      <c r="AJ20" s="472"/>
      <c r="AK20" s="454"/>
      <c r="AL20" s="454"/>
      <c r="AM20" s="454"/>
      <c r="AN20" s="454"/>
      <c r="AO20" s="454"/>
      <c r="AP20" s="454"/>
      <c r="AQ20" s="454"/>
      <c r="AR20" s="454"/>
    </row>
    <row r="21" spans="1:44" ht="42.75" customHeight="1" thickBot="1">
      <c r="A21" s="454">
        <v>15</v>
      </c>
      <c r="B21" s="498" t="s">
        <v>1695</v>
      </c>
      <c r="C21" s="466" t="s">
        <v>2087</v>
      </c>
      <c r="D21" s="466" t="s">
        <v>2087</v>
      </c>
      <c r="E21" s="467" t="s">
        <v>1724</v>
      </c>
      <c r="F21" s="500" t="s">
        <v>1724</v>
      </c>
      <c r="G21" s="470"/>
      <c r="H21" s="475"/>
      <c r="I21" s="475"/>
      <c r="J21" s="475"/>
      <c r="K21" s="475"/>
      <c r="L21" s="475"/>
      <c r="M21" s="1674"/>
      <c r="N21" s="1674"/>
      <c r="O21" s="1675"/>
      <c r="P21" s="470"/>
      <c r="Q21" s="470"/>
      <c r="R21" s="470"/>
      <c r="S21" s="470"/>
      <c r="T21" s="470"/>
      <c r="U21" s="470"/>
      <c r="V21" s="565" t="s">
        <v>1696</v>
      </c>
      <c r="W21" s="510" t="s">
        <v>1705</v>
      </c>
      <c r="X21" s="511" t="s">
        <v>4243</v>
      </c>
      <c r="Y21" s="512" t="s">
        <v>1881</v>
      </c>
      <c r="Z21" s="513" t="s">
        <v>1881</v>
      </c>
      <c r="AA21" s="470"/>
      <c r="AB21" s="469"/>
      <c r="AC21" s="469"/>
      <c r="AD21" s="469"/>
      <c r="AE21" s="469"/>
      <c r="AF21" s="470"/>
      <c r="AG21" s="471"/>
      <c r="AH21" s="471"/>
      <c r="AI21" s="472"/>
      <c r="AJ21" s="472"/>
      <c r="AK21" s="454"/>
      <c r="AL21" s="454"/>
      <c r="AM21" s="454"/>
      <c r="AN21" s="454"/>
      <c r="AO21" s="454"/>
      <c r="AP21" s="454"/>
      <c r="AQ21" s="454"/>
      <c r="AR21" s="454"/>
    </row>
    <row r="22" spans="1:44" ht="42.75" customHeight="1">
      <c r="A22" s="454">
        <v>16</v>
      </c>
      <c r="B22" s="498" t="s">
        <v>1697</v>
      </c>
      <c r="C22" s="462">
        <v>19</v>
      </c>
      <c r="D22" s="462">
        <v>19</v>
      </c>
      <c r="E22" s="463" t="s">
        <v>1729</v>
      </c>
      <c r="F22" s="499" t="s">
        <v>1729</v>
      </c>
      <c r="G22" s="470"/>
      <c r="H22" s="470"/>
      <c r="I22" s="470"/>
      <c r="J22" s="470"/>
      <c r="K22" s="470"/>
      <c r="L22" s="476"/>
      <c r="M22" s="470"/>
      <c r="N22" s="470"/>
      <c r="O22" s="470"/>
      <c r="P22" s="470"/>
      <c r="Q22" s="470"/>
      <c r="R22" s="470"/>
      <c r="S22" s="470"/>
      <c r="T22" s="470"/>
      <c r="U22" s="470"/>
      <c r="V22" s="477"/>
      <c r="W22" s="478"/>
      <c r="X22" s="478"/>
      <c r="Y22" s="478"/>
      <c r="Z22" s="478"/>
      <c r="AA22" s="470"/>
      <c r="AB22" s="469"/>
      <c r="AC22" s="469"/>
      <c r="AD22" s="469"/>
      <c r="AE22" s="469"/>
      <c r="AF22" s="470"/>
      <c r="AG22" s="471"/>
      <c r="AH22" s="471"/>
      <c r="AI22" s="472"/>
      <c r="AJ22" s="472"/>
      <c r="AK22" s="454"/>
      <c r="AL22" s="454"/>
      <c r="AM22" s="454"/>
      <c r="AN22" s="454"/>
      <c r="AO22" s="454"/>
      <c r="AP22" s="454"/>
      <c r="AQ22" s="454"/>
      <c r="AR22" s="454"/>
    </row>
    <row r="23" spans="1:44" ht="42.75" customHeight="1">
      <c r="A23" s="454">
        <v>17</v>
      </c>
      <c r="B23" s="498" t="s">
        <v>1699</v>
      </c>
      <c r="C23" s="466" t="s">
        <v>443</v>
      </c>
      <c r="D23" s="466" t="s">
        <v>443</v>
      </c>
      <c r="E23" s="463">
        <v>218</v>
      </c>
      <c r="F23" s="503">
        <v>218</v>
      </c>
      <c r="G23" s="470"/>
      <c r="H23" s="470"/>
      <c r="I23" s="470"/>
      <c r="J23" s="470"/>
      <c r="K23" s="470"/>
      <c r="L23" s="476"/>
      <c r="M23" s="470"/>
      <c r="N23" s="470"/>
      <c r="O23" s="470"/>
      <c r="P23" s="470"/>
      <c r="Q23" s="470"/>
      <c r="R23" s="470"/>
      <c r="S23" s="470"/>
      <c r="T23" s="470"/>
      <c r="U23" s="470"/>
      <c r="V23" s="477"/>
      <c r="W23" s="478"/>
      <c r="X23" s="478"/>
      <c r="Y23" s="1674"/>
      <c r="Z23" s="1675"/>
      <c r="AA23" s="470"/>
      <c r="AB23" s="469"/>
      <c r="AC23" s="469"/>
      <c r="AD23" s="469"/>
      <c r="AE23" s="469"/>
      <c r="AF23" s="470"/>
      <c r="AG23" s="471"/>
      <c r="AH23" s="471"/>
      <c r="AI23" s="472"/>
      <c r="AJ23" s="472"/>
      <c r="AK23" s="454"/>
      <c r="AL23" s="454"/>
      <c r="AM23" s="454"/>
      <c r="AN23" s="454"/>
      <c r="AO23" s="454"/>
      <c r="AP23" s="454"/>
      <c r="AQ23" s="454"/>
      <c r="AR23" s="454"/>
    </row>
    <row r="24" spans="1:44" ht="42.75" customHeight="1">
      <c r="A24" s="454">
        <v>18</v>
      </c>
      <c r="B24" s="498" t="s">
        <v>1700</v>
      </c>
      <c r="C24" s="462" t="s">
        <v>2924</v>
      </c>
      <c r="D24" s="462" t="s">
        <v>2924</v>
      </c>
      <c r="E24" s="467" t="s">
        <v>1725</v>
      </c>
      <c r="F24" s="501" t="s">
        <v>1725</v>
      </c>
      <c r="G24" s="470"/>
      <c r="H24" s="470"/>
      <c r="I24" s="470"/>
      <c r="J24" s="470"/>
      <c r="K24" s="470"/>
      <c r="L24" s="470"/>
      <c r="M24" s="470"/>
      <c r="N24" s="470"/>
      <c r="O24" s="470"/>
      <c r="P24" s="470"/>
      <c r="Q24" s="470"/>
      <c r="R24" s="470"/>
      <c r="S24" s="470"/>
      <c r="T24" s="470"/>
      <c r="U24" s="470"/>
      <c r="V24" s="477"/>
      <c r="W24" s="478"/>
      <c r="X24" s="478"/>
      <c r="Y24" s="478"/>
      <c r="Z24" s="478"/>
      <c r="AA24" s="470"/>
      <c r="AB24" s="469"/>
      <c r="AC24" s="469"/>
      <c r="AD24" s="469"/>
      <c r="AE24" s="469"/>
      <c r="AF24" s="470"/>
      <c r="AG24" s="471"/>
      <c r="AH24" s="471"/>
      <c r="AI24" s="472"/>
      <c r="AJ24" s="472"/>
      <c r="AK24" s="454"/>
      <c r="AL24" s="454"/>
      <c r="AM24" s="454"/>
      <c r="AN24" s="454"/>
      <c r="AO24" s="454"/>
      <c r="AP24" s="454"/>
      <c r="AQ24" s="454"/>
      <c r="AR24" s="454"/>
    </row>
    <row r="25" spans="1:44" ht="42.75" customHeight="1" thickBot="1">
      <c r="A25" s="454">
        <v>19</v>
      </c>
      <c r="B25" s="504" t="s">
        <v>1701</v>
      </c>
      <c r="C25" s="505">
        <v>26</v>
      </c>
      <c r="D25" s="505">
        <v>26</v>
      </c>
      <c r="E25" s="506" t="s">
        <v>2000</v>
      </c>
      <c r="F25" s="507" t="s">
        <v>2000</v>
      </c>
      <c r="G25" s="479"/>
      <c r="H25" s="479"/>
      <c r="I25" s="479"/>
      <c r="J25" s="479"/>
      <c r="K25" s="479"/>
      <c r="L25" s="479"/>
      <c r="M25" s="479"/>
      <c r="N25" s="479"/>
      <c r="O25" s="479"/>
      <c r="P25" s="479"/>
      <c r="Q25" s="479"/>
      <c r="R25" s="479"/>
      <c r="S25" s="479"/>
      <c r="T25" s="479"/>
      <c r="U25" s="479"/>
      <c r="V25" s="480"/>
      <c r="W25" s="481"/>
      <c r="X25" s="481"/>
      <c r="Y25" s="481"/>
      <c r="Z25" s="481"/>
      <c r="AA25" s="479"/>
      <c r="AB25" s="482"/>
      <c r="AC25" s="482"/>
      <c r="AD25" s="482"/>
      <c r="AE25" s="482"/>
      <c r="AF25" s="479"/>
      <c r="AG25" s="483"/>
      <c r="AH25" s="483"/>
      <c r="AI25" s="454"/>
      <c r="AJ25" s="454"/>
      <c r="AK25" s="454"/>
      <c r="AL25" s="454"/>
      <c r="AM25" s="454"/>
      <c r="AN25" s="454"/>
      <c r="AO25" s="454"/>
      <c r="AP25" s="454"/>
      <c r="AQ25" s="454"/>
      <c r="AR25" s="454"/>
    </row>
    <row r="26" spans="1:44" ht="28.5" customHeight="1">
      <c r="A26" s="454"/>
      <c r="B26" s="484"/>
      <c r="C26" s="455"/>
      <c r="D26" s="455"/>
      <c r="E26" s="455"/>
      <c r="F26" s="484"/>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c r="AF26" s="479"/>
      <c r="AG26" s="479"/>
      <c r="AH26" s="479"/>
      <c r="AI26" s="454"/>
      <c r="AJ26" s="454"/>
      <c r="AK26" s="454"/>
      <c r="AL26" s="454"/>
      <c r="AM26" s="454"/>
      <c r="AN26" s="454"/>
      <c r="AO26" s="454"/>
      <c r="AP26" s="454"/>
      <c r="AQ26" s="454"/>
      <c r="AR26" s="454"/>
    </row>
    <row r="27" spans="1:44" ht="32.25" customHeight="1">
      <c r="A27" s="454"/>
      <c r="B27" s="484"/>
      <c r="C27" s="455"/>
      <c r="D27" s="455"/>
      <c r="E27" s="1676" t="s">
        <v>1702</v>
      </c>
      <c r="F27" s="1676"/>
      <c r="H27" s="454"/>
      <c r="I27" s="454"/>
      <c r="J27" s="454"/>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54"/>
      <c r="AJ27" s="454"/>
      <c r="AK27" s="454"/>
      <c r="AL27" s="454"/>
      <c r="AM27" s="454"/>
      <c r="AN27" s="454"/>
      <c r="AO27" s="454"/>
      <c r="AP27" s="454"/>
      <c r="AQ27" s="454"/>
      <c r="AR27" s="454"/>
    </row>
    <row r="28" spans="1:44" ht="27" customHeight="1">
      <c r="A28" s="454"/>
      <c r="B28" s="484"/>
      <c r="C28" s="455"/>
      <c r="D28" s="455"/>
      <c r="E28" s="485" t="s">
        <v>1703</v>
      </c>
      <c r="F28" s="486" t="s">
        <v>1605</v>
      </c>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c r="AL28" s="454"/>
      <c r="AM28" s="454"/>
      <c r="AN28" s="454"/>
      <c r="AO28" s="454"/>
      <c r="AP28" s="454"/>
      <c r="AQ28" s="454"/>
      <c r="AR28" s="454"/>
    </row>
    <row r="29" spans="1:44" ht="19.95" customHeight="1">
      <c r="A29" s="454"/>
      <c r="B29" s="484"/>
      <c r="C29" s="455"/>
      <c r="D29" s="455"/>
      <c r="E29" s="487"/>
      <c r="F29" s="487">
        <v>212</v>
      </c>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row>
    <row r="30" spans="1:44" ht="19.95" customHeight="1">
      <c r="A30" s="454"/>
      <c r="B30" s="484"/>
      <c r="C30" s="455"/>
      <c r="D30" s="455"/>
      <c r="E30" s="487"/>
      <c r="F30" s="487">
        <v>213</v>
      </c>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row>
    <row r="31" spans="1:44" ht="19.95" customHeight="1">
      <c r="A31" s="454"/>
      <c r="B31" s="484"/>
      <c r="C31" s="455"/>
      <c r="D31" s="455"/>
      <c r="E31" s="487"/>
      <c r="F31" s="487">
        <v>214</v>
      </c>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row>
    <row r="32" spans="1:44" ht="19.95" customHeight="1">
      <c r="A32" s="454"/>
      <c r="B32" s="484"/>
      <c r="C32" s="455"/>
      <c r="D32" s="455"/>
      <c r="E32" s="487"/>
      <c r="F32" s="487">
        <v>215</v>
      </c>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row>
    <row r="33" spans="1:44" ht="19.95" customHeight="1">
      <c r="A33" s="454"/>
      <c r="B33" s="484"/>
      <c r="C33" s="455"/>
      <c r="D33" s="455"/>
      <c r="E33" s="487"/>
      <c r="F33" s="487"/>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row>
    <row r="34" spans="1:44" ht="19.95" customHeight="1">
      <c r="A34" s="454"/>
      <c r="B34" s="484"/>
      <c r="C34" s="455"/>
      <c r="D34" s="455"/>
      <c r="E34" s="487"/>
      <c r="F34" s="487"/>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row>
    <row r="35" spans="1:44" ht="19.95" customHeight="1">
      <c r="A35" s="454"/>
      <c r="B35" s="484"/>
      <c r="C35" s="455"/>
      <c r="D35" s="455"/>
      <c r="E35" s="487"/>
      <c r="F35" s="487"/>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row>
    <row r="36" spans="1:44" ht="19.95" customHeight="1">
      <c r="A36" s="454"/>
      <c r="B36" s="484"/>
      <c r="C36" s="455"/>
      <c r="D36" s="455"/>
      <c r="E36" s="487"/>
      <c r="F36" s="487"/>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c r="AL36" s="454"/>
      <c r="AM36" s="454"/>
      <c r="AN36" s="454"/>
      <c r="AO36" s="454"/>
      <c r="AP36" s="454"/>
      <c r="AQ36" s="454"/>
      <c r="AR36" s="454"/>
    </row>
    <row r="37" spans="1:44" ht="19.95" customHeight="1">
      <c r="A37" s="454"/>
      <c r="B37" s="484"/>
      <c r="C37" s="455"/>
      <c r="D37" s="455"/>
      <c r="E37" s="487"/>
      <c r="F37" s="487"/>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row>
    <row r="38" spans="1:44" ht="19.95" customHeight="1">
      <c r="A38" s="454"/>
      <c r="B38" s="484"/>
      <c r="C38" s="455"/>
      <c r="D38" s="455"/>
      <c r="E38" s="487"/>
      <c r="F38" s="487"/>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row>
    <row r="39" spans="1:44" ht="19.95" customHeight="1">
      <c r="A39" s="454"/>
      <c r="B39" s="484"/>
      <c r="C39" s="455"/>
      <c r="D39" s="455"/>
      <c r="E39" s="487"/>
      <c r="F39" s="487"/>
      <c r="G39" s="454"/>
      <c r="H39" s="454"/>
      <c r="I39" s="454"/>
      <c r="J39" s="454"/>
      <c r="K39" s="454"/>
      <c r="L39" s="454"/>
      <c r="M39" s="454"/>
      <c r="N39" s="454"/>
      <c r="O39" s="454"/>
      <c r="P39" s="454"/>
      <c r="Q39" s="454"/>
      <c r="R39" s="454"/>
      <c r="S39" s="454"/>
      <c r="T39" s="454"/>
      <c r="U39" s="454"/>
      <c r="V39" s="454"/>
      <c r="W39" s="454"/>
      <c r="X39" s="454"/>
      <c r="Y39" s="454"/>
      <c r="Z39" s="454"/>
      <c r="AA39" s="454"/>
      <c r="AB39" s="454"/>
      <c r="AC39" s="454"/>
      <c r="AD39" s="454"/>
      <c r="AE39" s="454"/>
      <c r="AF39" s="454"/>
      <c r="AG39" s="454"/>
      <c r="AH39" s="454"/>
      <c r="AI39" s="454"/>
      <c r="AJ39" s="454"/>
      <c r="AK39" s="454"/>
      <c r="AL39" s="454"/>
      <c r="AM39" s="454"/>
      <c r="AN39" s="454"/>
      <c r="AO39" s="454"/>
      <c r="AP39" s="454"/>
      <c r="AQ39" s="454"/>
      <c r="AR39" s="454"/>
    </row>
    <row r="40" spans="1:44" ht="12.75" customHeight="1">
      <c r="A40" s="454"/>
      <c r="B40" s="484"/>
      <c r="C40" s="455"/>
      <c r="D40" s="455"/>
      <c r="E40" s="455"/>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c r="AL40" s="454"/>
      <c r="AM40" s="454"/>
      <c r="AN40" s="454"/>
      <c r="AO40" s="454"/>
      <c r="AP40" s="454"/>
      <c r="AQ40" s="454"/>
      <c r="AR40" s="454"/>
    </row>
    <row r="41" spans="1:44" ht="12.75" customHeight="1">
      <c r="A41" s="454"/>
      <c r="B41" s="484"/>
      <c r="C41" s="455"/>
      <c r="D41" s="455"/>
      <c r="E41" s="455"/>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row>
    <row r="42" spans="1:44" ht="12.75" customHeight="1">
      <c r="A42" s="454"/>
      <c r="B42" s="484"/>
      <c r="C42" s="455"/>
      <c r="D42" s="455"/>
      <c r="E42" s="455"/>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row>
    <row r="43" spans="1:44" ht="12.75" customHeight="1">
      <c r="A43" s="454"/>
      <c r="B43" s="484"/>
      <c r="C43" s="455"/>
      <c r="D43" s="455"/>
      <c r="E43" s="455"/>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54"/>
      <c r="AM43" s="454"/>
      <c r="AN43" s="454"/>
      <c r="AO43" s="454"/>
      <c r="AP43" s="454"/>
      <c r="AQ43" s="454"/>
      <c r="AR43" s="454"/>
    </row>
    <row r="44" spans="1:44" ht="12.75" customHeight="1">
      <c r="A44" s="454"/>
      <c r="B44" s="484"/>
      <c r="C44" s="455"/>
      <c r="D44" s="455"/>
      <c r="E44" s="455"/>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4"/>
      <c r="AN44" s="454"/>
      <c r="AO44" s="454"/>
      <c r="AP44" s="454"/>
      <c r="AQ44" s="454"/>
      <c r="AR44" s="454"/>
    </row>
    <row r="45" spans="1:44" ht="12.75" customHeight="1">
      <c r="A45" s="454"/>
      <c r="B45" s="484"/>
      <c r="C45" s="455"/>
      <c r="D45" s="455"/>
      <c r="E45" s="455"/>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row>
    <row r="46" spans="1:44" ht="12.75" customHeight="1">
      <c r="A46" s="454"/>
      <c r="B46" s="484"/>
      <c r="C46" s="455"/>
      <c r="D46" s="455"/>
      <c r="E46" s="455"/>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c r="AP46" s="454"/>
      <c r="AQ46" s="454"/>
      <c r="AR46" s="454"/>
    </row>
    <row r="47" spans="1:44" ht="12.75" customHeight="1">
      <c r="A47" s="454"/>
      <c r="B47" s="484"/>
      <c r="C47" s="455"/>
      <c r="D47" s="455"/>
      <c r="E47" s="455"/>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c r="AP47" s="454"/>
      <c r="AQ47" s="454"/>
      <c r="AR47" s="454"/>
    </row>
    <row r="48" spans="1:44" ht="12.75" customHeight="1">
      <c r="A48" s="454"/>
      <c r="B48" s="484"/>
      <c r="C48" s="455"/>
      <c r="D48" s="455"/>
      <c r="E48" s="455"/>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c r="AP48" s="454"/>
      <c r="AQ48" s="454"/>
      <c r="AR48" s="454"/>
    </row>
    <row r="49" spans="1:44" ht="12.75" customHeight="1">
      <c r="A49" s="454"/>
      <c r="B49" s="484"/>
      <c r="C49" s="455"/>
      <c r="D49" s="455"/>
      <c r="E49" s="455"/>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row>
    <row r="50" spans="1:44" ht="12.75" customHeight="1">
      <c r="A50" s="454"/>
      <c r="B50" s="484"/>
      <c r="C50" s="455"/>
      <c r="D50" s="455"/>
      <c r="E50" s="455"/>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row>
    <row r="51" spans="1:44" ht="12.75" customHeight="1">
      <c r="A51" s="454"/>
      <c r="B51" s="484"/>
      <c r="C51" s="455"/>
      <c r="D51" s="455"/>
      <c r="E51" s="455"/>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row>
    <row r="52" spans="1:44" ht="12.75" customHeight="1">
      <c r="A52" s="454"/>
      <c r="B52" s="484"/>
      <c r="C52" s="455"/>
      <c r="D52" s="455"/>
      <c r="E52" s="455"/>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row>
    <row r="53" spans="1:44" ht="12.75" customHeight="1">
      <c r="A53" s="454"/>
      <c r="B53" s="484"/>
      <c r="C53" s="455"/>
      <c r="D53" s="455"/>
      <c r="E53" s="455"/>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row>
    <row r="54" spans="1:44" ht="12.75" customHeight="1">
      <c r="A54" s="454"/>
      <c r="B54" s="484"/>
      <c r="C54" s="455"/>
      <c r="D54" s="455"/>
      <c r="E54" s="455"/>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row>
    <row r="55" spans="1:44" ht="12.75" customHeight="1">
      <c r="A55" s="454"/>
      <c r="B55" s="484"/>
      <c r="C55" s="455"/>
      <c r="D55" s="455"/>
      <c r="E55" s="455"/>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row>
    <row r="56" spans="1:44" ht="12.75" customHeight="1">
      <c r="A56" s="454"/>
      <c r="B56" s="484"/>
      <c r="C56" s="455"/>
      <c r="D56" s="455"/>
      <c r="E56" s="455"/>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row>
    <row r="57" spans="1:44" ht="12.75" customHeight="1">
      <c r="A57" s="454"/>
      <c r="B57" s="484"/>
      <c r="C57" s="455"/>
      <c r="D57" s="455"/>
      <c r="E57" s="455"/>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row>
    <row r="58" spans="1:44" ht="12.75" customHeight="1">
      <c r="A58" s="454"/>
      <c r="B58" s="484"/>
      <c r="C58" s="455"/>
      <c r="D58" s="455"/>
      <c r="E58" s="455"/>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row>
    <row r="59" spans="1:44" ht="12.75" customHeight="1">
      <c r="A59" s="454"/>
      <c r="B59" s="484"/>
      <c r="C59" s="455"/>
      <c r="D59" s="455"/>
      <c r="E59" s="455"/>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row>
    <row r="60" spans="1:44" ht="12.75" customHeight="1">
      <c r="A60" s="454"/>
      <c r="B60" s="484"/>
      <c r="C60" s="455"/>
      <c r="D60" s="455"/>
      <c r="E60" s="455"/>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row>
    <row r="61" spans="1:44" ht="12.75" customHeight="1">
      <c r="A61" s="454"/>
      <c r="B61" s="484"/>
      <c r="C61" s="455"/>
      <c r="D61" s="455"/>
      <c r="E61" s="455"/>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row>
    <row r="62" spans="1:44" ht="12.75" customHeight="1">
      <c r="A62" s="454"/>
      <c r="B62" s="484"/>
      <c r="C62" s="455"/>
      <c r="D62" s="455"/>
      <c r="E62" s="455"/>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row>
    <row r="63" spans="1:44" ht="12.75" customHeight="1">
      <c r="A63" s="454"/>
      <c r="B63" s="484"/>
      <c r="C63" s="455"/>
      <c r="D63" s="455"/>
      <c r="E63" s="455"/>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row>
    <row r="64" spans="1:44" ht="12.75" customHeight="1">
      <c r="A64" s="454"/>
      <c r="B64" s="484"/>
      <c r="C64" s="455"/>
      <c r="D64" s="455"/>
      <c r="E64" s="455"/>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row>
    <row r="65" spans="1:44" ht="12.75" customHeight="1">
      <c r="A65" s="454"/>
      <c r="B65" s="484"/>
      <c r="C65" s="455"/>
      <c r="D65" s="455"/>
      <c r="E65" s="455"/>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row>
    <row r="66" spans="1:44" ht="12.75" customHeight="1">
      <c r="A66" s="454"/>
      <c r="B66" s="484"/>
      <c r="C66" s="455"/>
      <c r="D66" s="455"/>
      <c r="E66" s="455"/>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c r="AP66" s="454"/>
      <c r="AQ66" s="454"/>
      <c r="AR66" s="454"/>
    </row>
    <row r="67" spans="1:44" ht="12.75" customHeight="1">
      <c r="A67" s="454"/>
      <c r="B67" s="484"/>
      <c r="C67" s="455"/>
      <c r="D67" s="455"/>
      <c r="E67" s="455"/>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row>
    <row r="68" spans="1:44" ht="12.75" customHeight="1">
      <c r="A68" s="454"/>
      <c r="B68" s="484"/>
      <c r="C68" s="455"/>
      <c r="D68" s="455"/>
      <c r="E68" s="455"/>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row>
    <row r="69" spans="1:44" ht="12.75" customHeight="1">
      <c r="A69" s="454"/>
      <c r="B69" s="484"/>
      <c r="C69" s="455"/>
      <c r="D69" s="455"/>
      <c r="E69" s="455"/>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row>
    <row r="70" spans="1:44" ht="12.75" customHeight="1">
      <c r="A70" s="454"/>
      <c r="B70" s="484"/>
      <c r="C70" s="455"/>
      <c r="D70" s="455"/>
      <c r="E70" s="455"/>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row>
    <row r="71" spans="1:44" ht="12.75" customHeight="1">
      <c r="A71" s="454"/>
      <c r="B71" s="484"/>
      <c r="C71" s="455"/>
      <c r="D71" s="455"/>
      <c r="E71" s="455"/>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row>
    <row r="72" spans="1:44" ht="12.75" customHeight="1">
      <c r="A72" s="454"/>
      <c r="B72" s="484"/>
      <c r="C72" s="455"/>
      <c r="D72" s="455"/>
      <c r="E72" s="455"/>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c r="AP72" s="454"/>
      <c r="AQ72" s="454"/>
      <c r="AR72" s="454"/>
    </row>
    <row r="73" spans="1:44" ht="12.75" customHeight="1">
      <c r="A73" s="454"/>
      <c r="B73" s="484"/>
      <c r="C73" s="455"/>
      <c r="D73" s="455"/>
      <c r="E73" s="455"/>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c r="AP73" s="454"/>
      <c r="AQ73" s="454"/>
      <c r="AR73" s="454"/>
    </row>
    <row r="74" spans="1:44" ht="12.75" customHeight="1">
      <c r="A74" s="454"/>
      <c r="B74" s="484"/>
      <c r="C74" s="455"/>
      <c r="D74" s="455"/>
      <c r="E74" s="455"/>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c r="AP74" s="454"/>
      <c r="AQ74" s="454"/>
      <c r="AR74" s="454"/>
    </row>
    <row r="75" spans="1:44" ht="12.75" customHeight="1">
      <c r="A75" s="454"/>
      <c r="B75" s="484"/>
      <c r="C75" s="455"/>
      <c r="D75" s="455"/>
      <c r="E75" s="455"/>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row>
    <row r="76" spans="1:44" ht="12.75" customHeight="1">
      <c r="A76" s="454"/>
      <c r="B76" s="484"/>
      <c r="C76" s="455"/>
      <c r="D76" s="455"/>
      <c r="E76" s="455"/>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c r="AP76" s="454"/>
      <c r="AQ76" s="454"/>
      <c r="AR76" s="454"/>
    </row>
    <row r="77" spans="1:44" ht="12.75" customHeight="1">
      <c r="A77" s="454"/>
      <c r="B77" s="484"/>
      <c r="C77" s="455"/>
      <c r="D77" s="455"/>
      <c r="E77" s="455"/>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c r="AP77" s="454"/>
      <c r="AQ77" s="454"/>
      <c r="AR77" s="454"/>
    </row>
    <row r="78" spans="1:44" ht="12.75" customHeight="1">
      <c r="A78" s="454"/>
      <c r="B78" s="484"/>
      <c r="C78" s="455"/>
      <c r="D78" s="455"/>
      <c r="E78" s="455"/>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c r="AP78" s="454"/>
      <c r="AQ78" s="454"/>
      <c r="AR78" s="454"/>
    </row>
    <row r="79" spans="1:44" ht="12.75" customHeight="1">
      <c r="A79" s="454"/>
      <c r="B79" s="484"/>
      <c r="C79" s="455"/>
      <c r="D79" s="455"/>
      <c r="E79" s="455"/>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c r="AP79" s="454"/>
      <c r="AQ79" s="454"/>
      <c r="AR79" s="454"/>
    </row>
    <row r="80" spans="1:44" ht="12.75" customHeight="1">
      <c r="A80" s="454"/>
      <c r="B80" s="484"/>
      <c r="C80" s="455"/>
      <c r="D80" s="455"/>
      <c r="E80" s="455"/>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row>
    <row r="81" spans="1:44" ht="12.75" customHeight="1">
      <c r="A81" s="454"/>
      <c r="B81" s="484"/>
      <c r="C81" s="455"/>
      <c r="D81" s="455"/>
      <c r="E81" s="455"/>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c r="AP81" s="454"/>
      <c r="AQ81" s="454"/>
      <c r="AR81" s="454"/>
    </row>
    <row r="82" spans="1:44" ht="12.75" customHeight="1">
      <c r="A82" s="454"/>
      <c r="B82" s="484"/>
      <c r="C82" s="455"/>
      <c r="D82" s="455"/>
      <c r="E82" s="455"/>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row>
    <row r="83" spans="1:44" ht="12.75" customHeight="1">
      <c r="A83" s="454"/>
      <c r="B83" s="484"/>
      <c r="C83" s="455"/>
      <c r="D83" s="455"/>
      <c r="E83" s="455"/>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row>
    <row r="84" spans="1:44" ht="12.75" customHeight="1">
      <c r="A84" s="454"/>
      <c r="B84" s="484"/>
      <c r="C84" s="455"/>
      <c r="D84" s="455"/>
      <c r="E84" s="455"/>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row>
    <row r="85" spans="1:44" ht="12.75" customHeight="1">
      <c r="A85" s="454"/>
      <c r="B85" s="484"/>
      <c r="C85" s="455"/>
      <c r="D85" s="455"/>
      <c r="E85" s="455"/>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c r="AP85" s="454"/>
      <c r="AQ85" s="454"/>
      <c r="AR85" s="454"/>
    </row>
    <row r="86" spans="1:44" ht="12.75" customHeight="1">
      <c r="A86" s="454"/>
      <c r="B86" s="484"/>
      <c r="C86" s="455"/>
      <c r="D86" s="455"/>
      <c r="E86" s="455"/>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row>
    <row r="87" spans="1:44" ht="12.75" customHeight="1">
      <c r="A87" s="454"/>
      <c r="B87" s="484"/>
      <c r="C87" s="455"/>
      <c r="D87" s="455"/>
      <c r="E87" s="455"/>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c r="AP87" s="454"/>
      <c r="AQ87" s="454"/>
      <c r="AR87" s="454"/>
    </row>
    <row r="88" spans="1:44" ht="12.75" customHeight="1">
      <c r="A88" s="454"/>
      <c r="B88" s="484"/>
      <c r="C88" s="455"/>
      <c r="D88" s="455"/>
      <c r="E88" s="455"/>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c r="AP88" s="454"/>
      <c r="AQ88" s="454"/>
      <c r="AR88" s="454"/>
    </row>
    <row r="89" spans="1:44" ht="12.75" customHeight="1">
      <c r="A89" s="454"/>
      <c r="B89" s="484"/>
      <c r="C89" s="455"/>
      <c r="D89" s="455"/>
      <c r="E89" s="455"/>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row>
    <row r="90" spans="1:44" ht="12.75" customHeight="1">
      <c r="A90" s="454"/>
      <c r="B90" s="484"/>
      <c r="C90" s="455"/>
      <c r="D90" s="455"/>
      <c r="E90" s="455"/>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c r="AP90" s="454"/>
      <c r="AQ90" s="454"/>
      <c r="AR90" s="454"/>
    </row>
    <row r="91" spans="1:44" ht="12.75" customHeight="1">
      <c r="A91" s="454"/>
      <c r="B91" s="484"/>
      <c r="C91" s="455"/>
      <c r="D91" s="455"/>
      <c r="E91" s="455"/>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row>
    <row r="92" spans="1:44" ht="12.75" customHeight="1">
      <c r="A92" s="454"/>
      <c r="B92" s="484"/>
      <c r="C92" s="455"/>
      <c r="D92" s="455"/>
      <c r="E92" s="455"/>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row>
    <row r="93" spans="1:44" ht="12.75" customHeight="1">
      <c r="A93" s="454"/>
      <c r="B93" s="484"/>
      <c r="C93" s="455"/>
      <c r="D93" s="455"/>
      <c r="E93" s="455"/>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c r="AP93" s="454"/>
      <c r="AQ93" s="454"/>
      <c r="AR93" s="454"/>
    </row>
    <row r="94" spans="1:44" ht="12.75" customHeight="1">
      <c r="A94" s="454"/>
      <c r="B94" s="484"/>
      <c r="C94" s="455"/>
      <c r="D94" s="455"/>
      <c r="E94" s="455"/>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c r="AP94" s="454"/>
      <c r="AQ94" s="454"/>
      <c r="AR94" s="454"/>
    </row>
    <row r="95" spans="1:44" ht="12.75" customHeight="1">
      <c r="A95" s="454"/>
      <c r="B95" s="484"/>
      <c r="C95" s="455"/>
      <c r="D95" s="455"/>
      <c r="E95" s="455"/>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row>
    <row r="96" spans="1:44" ht="12.75" customHeight="1">
      <c r="A96" s="454"/>
      <c r="B96" s="484"/>
      <c r="C96" s="455"/>
      <c r="D96" s="455"/>
      <c r="E96" s="455"/>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c r="AP96" s="454"/>
      <c r="AQ96" s="454"/>
      <c r="AR96" s="454"/>
    </row>
    <row r="97" spans="1:44" ht="12.75" customHeight="1">
      <c r="A97" s="454"/>
      <c r="B97" s="484"/>
      <c r="C97" s="455"/>
      <c r="D97" s="455"/>
      <c r="E97" s="455"/>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c r="AP97" s="454"/>
      <c r="AQ97" s="454"/>
      <c r="AR97" s="454"/>
    </row>
    <row r="98" spans="1:44" ht="12.75" customHeight="1">
      <c r="A98" s="454"/>
      <c r="B98" s="484"/>
      <c r="C98" s="455"/>
      <c r="D98" s="455"/>
      <c r="E98" s="455"/>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row>
    <row r="99" spans="1:44" ht="12.75" customHeight="1">
      <c r="A99" s="454"/>
      <c r="B99" s="484"/>
      <c r="C99" s="455"/>
      <c r="D99" s="455"/>
      <c r="E99" s="455"/>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c r="AP99" s="454"/>
      <c r="AQ99" s="454"/>
      <c r="AR99" s="454"/>
    </row>
    <row r="100" spans="1:44" ht="12.75" customHeight="1">
      <c r="A100" s="454"/>
      <c r="B100" s="484"/>
      <c r="C100" s="455"/>
      <c r="D100" s="455"/>
      <c r="E100" s="455"/>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row>
    <row r="101" spans="1:44" ht="12.75" customHeight="1">
      <c r="A101" s="454"/>
      <c r="B101" s="484"/>
      <c r="C101" s="455"/>
      <c r="D101" s="455"/>
      <c r="E101" s="455"/>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c r="AP101" s="454"/>
      <c r="AQ101" s="454"/>
      <c r="AR101" s="454"/>
    </row>
    <row r="102" spans="1:44" ht="12.75" customHeight="1">
      <c r="A102" s="454"/>
      <c r="B102" s="484"/>
      <c r="C102" s="455"/>
      <c r="D102" s="455"/>
      <c r="E102" s="455"/>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c r="AP102" s="454"/>
      <c r="AQ102" s="454"/>
      <c r="AR102" s="454"/>
    </row>
    <row r="103" spans="1:44" ht="12.75" customHeight="1">
      <c r="A103" s="454"/>
      <c r="B103" s="484"/>
      <c r="C103" s="455"/>
      <c r="D103" s="455"/>
      <c r="E103" s="455"/>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c r="AP103" s="454"/>
      <c r="AQ103" s="454"/>
      <c r="AR103" s="454"/>
    </row>
    <row r="104" spans="1:44" ht="12.75" customHeight="1">
      <c r="A104" s="454"/>
      <c r="B104" s="484"/>
      <c r="C104" s="455"/>
      <c r="D104" s="455"/>
      <c r="E104" s="455"/>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c r="AP104" s="454"/>
      <c r="AQ104" s="454"/>
      <c r="AR104" s="454"/>
    </row>
    <row r="105" spans="1:44" ht="12.75" customHeight="1">
      <c r="A105" s="454"/>
      <c r="B105" s="484"/>
      <c r="C105" s="455"/>
      <c r="D105" s="455"/>
      <c r="E105" s="455"/>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c r="AP105" s="454"/>
      <c r="AQ105" s="454"/>
      <c r="AR105" s="454"/>
    </row>
    <row r="106" spans="1:44" ht="12.75" customHeight="1">
      <c r="A106" s="454"/>
      <c r="B106" s="484"/>
      <c r="C106" s="455"/>
      <c r="D106" s="455"/>
      <c r="E106" s="455"/>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c r="AP106" s="454"/>
      <c r="AQ106" s="454"/>
      <c r="AR106" s="454"/>
    </row>
    <row r="107" spans="1:44" ht="12.75" customHeight="1">
      <c r="A107" s="454"/>
      <c r="B107" s="484"/>
      <c r="C107" s="455"/>
      <c r="D107" s="455"/>
      <c r="E107" s="455"/>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c r="AP107" s="454"/>
      <c r="AQ107" s="454"/>
      <c r="AR107" s="454"/>
    </row>
    <row r="108" spans="1:44" ht="12.75" customHeight="1">
      <c r="A108" s="454"/>
      <c r="B108" s="484"/>
      <c r="C108" s="455"/>
      <c r="D108" s="455"/>
      <c r="E108" s="455"/>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c r="AP108" s="454"/>
      <c r="AQ108" s="454"/>
      <c r="AR108" s="454"/>
    </row>
    <row r="109" spans="1:44" ht="12.75" customHeight="1">
      <c r="A109" s="454"/>
      <c r="B109" s="484"/>
      <c r="C109" s="455"/>
      <c r="D109" s="455"/>
      <c r="E109" s="455"/>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c r="AP109" s="454"/>
      <c r="AQ109" s="454"/>
      <c r="AR109" s="454"/>
    </row>
    <row r="110" spans="1:44" ht="12.75" customHeight="1">
      <c r="A110" s="454"/>
      <c r="B110" s="484"/>
      <c r="C110" s="455"/>
      <c r="D110" s="455"/>
      <c r="E110" s="455"/>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4"/>
      <c r="AQ110" s="454"/>
      <c r="AR110" s="454"/>
    </row>
    <row r="111" spans="1:44" ht="12.75" customHeight="1">
      <c r="A111" s="454"/>
      <c r="B111" s="484"/>
      <c r="C111" s="455"/>
      <c r="D111" s="455"/>
      <c r="E111" s="455"/>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c r="AP111" s="454"/>
      <c r="AQ111" s="454"/>
      <c r="AR111" s="454"/>
    </row>
    <row r="112" spans="1:44" ht="12.75" customHeight="1">
      <c r="A112" s="454"/>
      <c r="B112" s="484"/>
      <c r="C112" s="455"/>
      <c r="D112" s="455"/>
      <c r="E112" s="455"/>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c r="AP112" s="454"/>
      <c r="AQ112" s="454"/>
      <c r="AR112" s="454"/>
    </row>
    <row r="113" spans="1:44" ht="12.75" customHeight="1">
      <c r="A113" s="454"/>
      <c r="B113" s="484"/>
      <c r="C113" s="455"/>
      <c r="D113" s="455"/>
      <c r="E113" s="455"/>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c r="AP113" s="454"/>
      <c r="AQ113" s="454"/>
      <c r="AR113" s="454"/>
    </row>
    <row r="114" spans="1:44" ht="12.75" customHeight="1">
      <c r="A114" s="454"/>
      <c r="B114" s="484"/>
      <c r="C114" s="455"/>
      <c r="D114" s="455"/>
      <c r="E114" s="455"/>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c r="AP114" s="454"/>
      <c r="AQ114" s="454"/>
      <c r="AR114" s="454"/>
    </row>
    <row r="115" spans="1:44" ht="12.75" customHeight="1">
      <c r="A115" s="454"/>
      <c r="B115" s="484"/>
      <c r="C115" s="455"/>
      <c r="D115" s="455"/>
      <c r="E115" s="455"/>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row>
    <row r="116" spans="1:44" ht="12.75" customHeight="1">
      <c r="A116" s="454"/>
      <c r="B116" s="484"/>
      <c r="C116" s="455"/>
      <c r="D116" s="455"/>
      <c r="E116" s="455"/>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c r="AP116" s="454"/>
      <c r="AQ116" s="454"/>
      <c r="AR116" s="454"/>
    </row>
    <row r="117" spans="1:44" ht="12.75" customHeight="1">
      <c r="A117" s="454"/>
      <c r="B117" s="484"/>
      <c r="C117" s="455"/>
      <c r="D117" s="455"/>
      <c r="E117" s="455"/>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c r="AP117" s="454"/>
      <c r="AQ117" s="454"/>
      <c r="AR117" s="454"/>
    </row>
    <row r="118" spans="1:44" ht="12.75" customHeight="1">
      <c r="A118" s="454"/>
      <c r="B118" s="484"/>
      <c r="C118" s="455"/>
      <c r="D118" s="455"/>
      <c r="E118" s="455"/>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c r="AP118" s="454"/>
      <c r="AQ118" s="454"/>
      <c r="AR118" s="454"/>
    </row>
    <row r="119" spans="1:44" ht="12.75" customHeight="1">
      <c r="A119" s="454"/>
      <c r="B119" s="484"/>
      <c r="C119" s="455"/>
      <c r="D119" s="455"/>
      <c r="E119" s="455"/>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c r="AP119" s="454"/>
      <c r="AQ119" s="454"/>
      <c r="AR119" s="454"/>
    </row>
    <row r="120" spans="1:44" ht="12.75" customHeight="1">
      <c r="A120" s="454"/>
      <c r="B120" s="484"/>
      <c r="C120" s="455"/>
      <c r="D120" s="455"/>
      <c r="E120" s="455"/>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c r="AP120" s="454"/>
      <c r="AQ120" s="454"/>
      <c r="AR120" s="454"/>
    </row>
    <row r="121" spans="1:44" ht="12.75" customHeight="1">
      <c r="A121" s="454"/>
      <c r="B121" s="484"/>
      <c r="C121" s="455"/>
      <c r="D121" s="455"/>
      <c r="E121" s="455"/>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c r="AP121" s="454"/>
      <c r="AQ121" s="454"/>
      <c r="AR121" s="454"/>
    </row>
    <row r="122" spans="1:44" ht="12.75" customHeight="1">
      <c r="A122" s="454"/>
      <c r="B122" s="484"/>
      <c r="C122" s="455"/>
      <c r="D122" s="455"/>
      <c r="E122" s="455"/>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c r="AP122" s="454"/>
      <c r="AQ122" s="454"/>
      <c r="AR122" s="454"/>
    </row>
    <row r="123" spans="1:44" ht="12.75" customHeight="1">
      <c r="A123" s="454"/>
      <c r="B123" s="484"/>
      <c r="C123" s="455"/>
      <c r="D123" s="455"/>
      <c r="E123" s="455"/>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c r="AP123" s="454"/>
      <c r="AQ123" s="454"/>
      <c r="AR123" s="454"/>
    </row>
    <row r="124" spans="1:44" ht="12.75" customHeight="1">
      <c r="A124" s="454"/>
      <c r="B124" s="484"/>
      <c r="C124" s="455"/>
      <c r="D124" s="455"/>
      <c r="E124" s="455"/>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c r="AP124" s="454"/>
      <c r="AQ124" s="454"/>
      <c r="AR124" s="454"/>
    </row>
    <row r="125" spans="1:44" ht="12.75" customHeight="1">
      <c r="A125" s="454"/>
      <c r="B125" s="484"/>
      <c r="C125" s="455"/>
      <c r="D125" s="455"/>
      <c r="E125" s="455"/>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c r="AP125" s="454"/>
      <c r="AQ125" s="454"/>
      <c r="AR125" s="454"/>
    </row>
    <row r="126" spans="1:44" ht="12.75" customHeight="1">
      <c r="A126" s="454"/>
      <c r="B126" s="484"/>
      <c r="C126" s="455"/>
      <c r="D126" s="455"/>
      <c r="E126" s="455"/>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row>
    <row r="127" spans="1:44" ht="12.75" customHeight="1">
      <c r="A127" s="454"/>
      <c r="B127" s="484"/>
      <c r="C127" s="455"/>
      <c r="D127" s="455"/>
      <c r="E127" s="455"/>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row>
    <row r="128" spans="1:44" ht="12.75" customHeight="1">
      <c r="A128" s="454"/>
      <c r="B128" s="484"/>
      <c r="C128" s="455"/>
      <c r="D128" s="455"/>
      <c r="E128" s="455"/>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c r="AP128" s="454"/>
      <c r="AQ128" s="454"/>
      <c r="AR128" s="454"/>
    </row>
    <row r="129" spans="1:44" ht="12.75" customHeight="1">
      <c r="A129" s="454"/>
      <c r="B129" s="484"/>
      <c r="C129" s="455"/>
      <c r="D129" s="455"/>
      <c r="E129" s="455"/>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c r="AP129" s="454"/>
      <c r="AQ129" s="454"/>
      <c r="AR129" s="454"/>
    </row>
    <row r="130" spans="1:44" ht="12.75" customHeight="1">
      <c r="A130" s="454"/>
      <c r="B130" s="484"/>
      <c r="C130" s="455"/>
      <c r="D130" s="455"/>
      <c r="E130" s="455"/>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c r="AP130" s="454"/>
      <c r="AQ130" s="454"/>
      <c r="AR130" s="454"/>
    </row>
    <row r="131" spans="1:44" ht="12.75" customHeight="1">
      <c r="A131" s="454"/>
      <c r="B131" s="484"/>
      <c r="C131" s="455"/>
      <c r="D131" s="455"/>
      <c r="E131" s="455"/>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c r="AP131" s="454"/>
      <c r="AQ131" s="454"/>
      <c r="AR131" s="454"/>
    </row>
    <row r="132" spans="1:44" ht="12.75" customHeight="1">
      <c r="A132" s="454"/>
      <c r="B132" s="484"/>
      <c r="C132" s="455"/>
      <c r="D132" s="455"/>
      <c r="E132" s="455"/>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c r="AP132" s="454"/>
      <c r="AQ132" s="454"/>
      <c r="AR132" s="454"/>
    </row>
    <row r="133" spans="1:44" ht="12.75" customHeight="1">
      <c r="A133" s="454"/>
      <c r="B133" s="484"/>
      <c r="C133" s="455"/>
      <c r="D133" s="455"/>
      <c r="E133" s="455"/>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c r="AP133" s="454"/>
      <c r="AQ133" s="454"/>
      <c r="AR133" s="454"/>
    </row>
    <row r="134" spans="1:44" ht="12.75" customHeight="1">
      <c r="A134" s="454"/>
      <c r="B134" s="484"/>
      <c r="C134" s="455"/>
      <c r="D134" s="455"/>
      <c r="E134" s="455"/>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c r="AP134" s="454"/>
      <c r="AQ134" s="454"/>
      <c r="AR134" s="454"/>
    </row>
    <row r="135" spans="1:44" ht="12.75" customHeight="1">
      <c r="A135" s="454"/>
      <c r="B135" s="484"/>
      <c r="C135" s="455"/>
      <c r="D135" s="455"/>
      <c r="E135" s="455"/>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c r="AP135" s="454"/>
      <c r="AQ135" s="454"/>
      <c r="AR135" s="454"/>
    </row>
    <row r="136" spans="1:44" ht="12.75" customHeight="1">
      <c r="A136" s="454"/>
      <c r="B136" s="484"/>
      <c r="C136" s="455"/>
      <c r="D136" s="455"/>
      <c r="E136" s="455"/>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c r="AP136" s="454"/>
      <c r="AQ136" s="454"/>
      <c r="AR136" s="454"/>
    </row>
    <row r="137" spans="1:44" ht="12.75" customHeight="1">
      <c r="A137" s="454"/>
      <c r="B137" s="484"/>
      <c r="C137" s="455"/>
      <c r="D137" s="455"/>
      <c r="E137" s="455"/>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c r="AP137" s="454"/>
      <c r="AQ137" s="454"/>
      <c r="AR137" s="454"/>
    </row>
    <row r="138" spans="1:44" ht="12.75" customHeight="1">
      <c r="A138" s="454"/>
      <c r="B138" s="484"/>
      <c r="C138" s="455"/>
      <c r="D138" s="455"/>
      <c r="E138" s="455"/>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c r="AP138" s="454"/>
      <c r="AQ138" s="454"/>
      <c r="AR138" s="454"/>
    </row>
    <row r="139" spans="1:44" ht="12.75" customHeight="1">
      <c r="A139" s="454"/>
      <c r="B139" s="484"/>
      <c r="C139" s="455"/>
      <c r="D139" s="455"/>
      <c r="E139" s="455"/>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c r="AP139" s="454"/>
      <c r="AQ139" s="454"/>
      <c r="AR139" s="454"/>
    </row>
    <row r="140" spans="1:44" ht="12.75" customHeight="1">
      <c r="A140" s="454"/>
      <c r="B140" s="484"/>
      <c r="C140" s="455"/>
      <c r="D140" s="455"/>
      <c r="E140" s="455"/>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c r="AP140" s="454"/>
      <c r="AQ140" s="454"/>
      <c r="AR140" s="454"/>
    </row>
    <row r="141" spans="1:44" ht="12.75" customHeight="1">
      <c r="A141" s="454"/>
      <c r="B141" s="484"/>
      <c r="C141" s="455"/>
      <c r="D141" s="455"/>
      <c r="E141" s="455"/>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c r="AP141" s="454"/>
      <c r="AQ141" s="454"/>
      <c r="AR141" s="454"/>
    </row>
    <row r="142" spans="1:44" ht="12.75" customHeight="1">
      <c r="A142" s="454"/>
      <c r="B142" s="484"/>
      <c r="C142" s="455"/>
      <c r="D142" s="455"/>
      <c r="E142" s="455"/>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c r="AP142" s="454"/>
      <c r="AQ142" s="454"/>
      <c r="AR142" s="454"/>
    </row>
    <row r="143" spans="1:44" ht="12.75" customHeight="1">
      <c r="A143" s="454"/>
      <c r="B143" s="484"/>
      <c r="C143" s="455"/>
      <c r="D143" s="455"/>
      <c r="E143" s="455"/>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c r="AP143" s="454"/>
      <c r="AQ143" s="454"/>
      <c r="AR143" s="454"/>
    </row>
    <row r="144" spans="1:44" ht="12.75" customHeight="1">
      <c r="A144" s="454"/>
      <c r="B144" s="484"/>
      <c r="C144" s="455"/>
      <c r="D144" s="455"/>
      <c r="E144" s="455"/>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c r="AP144" s="454"/>
      <c r="AQ144" s="454"/>
      <c r="AR144" s="454"/>
    </row>
    <row r="145" spans="1:44" ht="12.75" customHeight="1">
      <c r="A145" s="454"/>
      <c r="B145" s="484"/>
      <c r="C145" s="455"/>
      <c r="D145" s="455"/>
      <c r="E145" s="455"/>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c r="AP145" s="454"/>
      <c r="AQ145" s="454"/>
      <c r="AR145" s="454"/>
    </row>
    <row r="146" spans="1:44" ht="12.75" customHeight="1">
      <c r="A146" s="454"/>
      <c r="B146" s="484"/>
      <c r="C146" s="455"/>
      <c r="D146" s="455"/>
      <c r="E146" s="455"/>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c r="AP146" s="454"/>
      <c r="AQ146" s="454"/>
      <c r="AR146" s="454"/>
    </row>
    <row r="147" spans="1:44" ht="12.75" customHeight="1">
      <c r="A147" s="454"/>
      <c r="B147" s="484"/>
      <c r="C147" s="455"/>
      <c r="D147" s="455"/>
      <c r="E147" s="455"/>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c r="AP147" s="454"/>
      <c r="AQ147" s="454"/>
      <c r="AR147" s="454"/>
    </row>
    <row r="148" spans="1:44" ht="12.75" customHeight="1">
      <c r="A148" s="454"/>
      <c r="B148" s="484"/>
      <c r="C148" s="455"/>
      <c r="D148" s="455"/>
      <c r="E148" s="455"/>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c r="AP148" s="454"/>
      <c r="AQ148" s="454"/>
      <c r="AR148" s="454"/>
    </row>
    <row r="149" spans="1:44" ht="12.75" customHeight="1">
      <c r="A149" s="454"/>
      <c r="B149" s="484"/>
      <c r="C149" s="455"/>
      <c r="D149" s="455"/>
      <c r="E149" s="455"/>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c r="AP149" s="454"/>
      <c r="AQ149" s="454"/>
      <c r="AR149" s="454"/>
    </row>
    <row r="150" spans="1:44" ht="12.75" customHeight="1">
      <c r="A150" s="454"/>
      <c r="B150" s="484"/>
      <c r="C150" s="455"/>
      <c r="D150" s="455"/>
      <c r="E150" s="455"/>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c r="AP150" s="454"/>
      <c r="AQ150" s="454"/>
      <c r="AR150" s="454"/>
    </row>
    <row r="151" spans="1:44" ht="12.75" customHeight="1">
      <c r="A151" s="454"/>
      <c r="B151" s="484"/>
      <c r="C151" s="455"/>
      <c r="D151" s="455"/>
      <c r="E151" s="455"/>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c r="AP151" s="454"/>
      <c r="AQ151" s="454"/>
      <c r="AR151" s="454"/>
    </row>
    <row r="152" spans="1:44" ht="12.75" customHeight="1">
      <c r="A152" s="454"/>
      <c r="B152" s="484"/>
      <c r="C152" s="455"/>
      <c r="D152" s="455"/>
      <c r="E152" s="455"/>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c r="AP152" s="454"/>
      <c r="AQ152" s="454"/>
      <c r="AR152" s="454"/>
    </row>
    <row r="153" spans="1:44" ht="12.75" customHeight="1">
      <c r="A153" s="454"/>
      <c r="B153" s="484"/>
      <c r="C153" s="455"/>
      <c r="D153" s="455"/>
      <c r="E153" s="455"/>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c r="AP153" s="454"/>
      <c r="AQ153" s="454"/>
      <c r="AR153" s="454"/>
    </row>
    <row r="154" spans="1:44" ht="12.75" customHeight="1">
      <c r="A154" s="454"/>
      <c r="B154" s="484"/>
      <c r="C154" s="455"/>
      <c r="D154" s="455"/>
      <c r="E154" s="455"/>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c r="AP154" s="454"/>
      <c r="AQ154" s="454"/>
      <c r="AR154" s="454"/>
    </row>
    <row r="155" spans="1:44" ht="12.75" customHeight="1">
      <c r="A155" s="454"/>
      <c r="B155" s="484"/>
      <c r="C155" s="455"/>
      <c r="D155" s="455"/>
      <c r="E155" s="455"/>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c r="AP155" s="454"/>
      <c r="AQ155" s="454"/>
      <c r="AR155" s="454"/>
    </row>
    <row r="156" spans="1:44" ht="12.75" customHeight="1">
      <c r="A156" s="454"/>
      <c r="B156" s="484"/>
      <c r="C156" s="455"/>
      <c r="D156" s="455"/>
      <c r="E156" s="455"/>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c r="AP156" s="454"/>
      <c r="AQ156" s="454"/>
      <c r="AR156" s="454"/>
    </row>
    <row r="157" spans="1:44" ht="12.75" customHeight="1">
      <c r="A157" s="454"/>
      <c r="B157" s="484"/>
      <c r="C157" s="455"/>
      <c r="D157" s="455"/>
      <c r="E157" s="455"/>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c r="AP157" s="454"/>
      <c r="AQ157" s="454"/>
      <c r="AR157" s="454"/>
    </row>
    <row r="158" spans="1:44" ht="12.75" customHeight="1">
      <c r="A158" s="454"/>
      <c r="B158" s="484"/>
      <c r="C158" s="455"/>
      <c r="D158" s="455"/>
      <c r="E158" s="455"/>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c r="AP158" s="454"/>
      <c r="AQ158" s="454"/>
      <c r="AR158" s="454"/>
    </row>
    <row r="159" spans="1:44" ht="12.75" customHeight="1">
      <c r="A159" s="454"/>
      <c r="B159" s="484"/>
      <c r="C159" s="455"/>
      <c r="D159" s="455"/>
      <c r="E159" s="455"/>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c r="AP159" s="454"/>
      <c r="AQ159" s="454"/>
      <c r="AR159" s="454"/>
    </row>
    <row r="160" spans="1:44" ht="12.75" customHeight="1">
      <c r="A160" s="454"/>
      <c r="B160" s="484"/>
      <c r="C160" s="455"/>
      <c r="D160" s="455"/>
      <c r="E160" s="455"/>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c r="AP160" s="454"/>
      <c r="AQ160" s="454"/>
      <c r="AR160" s="454"/>
    </row>
    <row r="161" spans="1:44" ht="12.75" customHeight="1">
      <c r="A161" s="454"/>
      <c r="B161" s="484"/>
      <c r="C161" s="455"/>
      <c r="D161" s="455"/>
      <c r="E161" s="455"/>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c r="AP161" s="454"/>
      <c r="AQ161" s="454"/>
      <c r="AR161" s="454"/>
    </row>
    <row r="162" spans="1:44" ht="12.75" customHeight="1">
      <c r="A162" s="454"/>
      <c r="B162" s="484"/>
      <c r="C162" s="455"/>
      <c r="D162" s="455"/>
      <c r="E162" s="455"/>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c r="AP162" s="454"/>
      <c r="AQ162" s="454"/>
      <c r="AR162" s="454"/>
    </row>
    <row r="163" spans="1:44" ht="12.75" customHeight="1">
      <c r="A163" s="454"/>
      <c r="B163" s="484"/>
      <c r="C163" s="455"/>
      <c r="D163" s="455"/>
      <c r="E163" s="455"/>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4"/>
      <c r="AG163" s="454"/>
      <c r="AH163" s="454"/>
      <c r="AI163" s="454"/>
      <c r="AJ163" s="454"/>
      <c r="AK163" s="454"/>
      <c r="AL163" s="454"/>
      <c r="AM163" s="454"/>
      <c r="AN163" s="454"/>
      <c r="AO163" s="454"/>
      <c r="AP163" s="454"/>
      <c r="AQ163" s="454"/>
      <c r="AR163" s="454"/>
    </row>
    <row r="164" spans="1:44" ht="12.75" customHeight="1">
      <c r="A164" s="454"/>
      <c r="B164" s="484"/>
      <c r="C164" s="455"/>
      <c r="D164" s="455"/>
      <c r="E164" s="455"/>
      <c r="F164" s="454"/>
      <c r="G164" s="454"/>
      <c r="H164" s="454"/>
      <c r="I164" s="454"/>
      <c r="J164" s="454"/>
      <c r="K164" s="454"/>
      <c r="L164" s="454"/>
      <c r="M164" s="454"/>
      <c r="N164" s="454"/>
      <c r="O164" s="454"/>
      <c r="P164" s="454"/>
      <c r="Q164" s="454"/>
      <c r="R164" s="454"/>
      <c r="S164" s="454"/>
      <c r="T164" s="454"/>
      <c r="U164" s="454"/>
      <c r="V164" s="454"/>
      <c r="W164" s="454"/>
      <c r="X164" s="454"/>
      <c r="Y164" s="454"/>
      <c r="Z164" s="454"/>
      <c r="AA164" s="454"/>
      <c r="AB164" s="454"/>
      <c r="AC164" s="454"/>
      <c r="AD164" s="454"/>
      <c r="AE164" s="454"/>
      <c r="AF164" s="454"/>
      <c r="AG164" s="454"/>
      <c r="AH164" s="454"/>
      <c r="AI164" s="454"/>
      <c r="AJ164" s="454"/>
      <c r="AK164" s="454"/>
      <c r="AL164" s="454"/>
      <c r="AM164" s="454"/>
      <c r="AN164" s="454"/>
      <c r="AO164" s="454"/>
      <c r="AP164" s="454"/>
      <c r="AQ164" s="454"/>
      <c r="AR164" s="454"/>
    </row>
    <row r="165" spans="1:44" ht="12.75" customHeight="1">
      <c r="A165" s="454"/>
      <c r="B165" s="484"/>
      <c r="C165" s="455"/>
      <c r="D165" s="455"/>
      <c r="E165" s="455"/>
      <c r="F165" s="454"/>
      <c r="G165" s="454"/>
      <c r="H165" s="454"/>
      <c r="I165" s="454"/>
      <c r="J165" s="454"/>
      <c r="K165" s="454"/>
      <c r="L165" s="454"/>
      <c r="M165" s="454"/>
      <c r="N165" s="454"/>
      <c r="O165" s="454"/>
      <c r="P165" s="454"/>
      <c r="Q165" s="454"/>
      <c r="R165" s="454"/>
      <c r="S165" s="454"/>
      <c r="T165" s="454"/>
      <c r="U165" s="454"/>
      <c r="V165" s="454"/>
      <c r="W165" s="454"/>
      <c r="X165" s="454"/>
      <c r="Y165" s="454"/>
      <c r="Z165" s="454"/>
      <c r="AA165" s="454"/>
      <c r="AB165" s="454"/>
      <c r="AC165" s="454"/>
      <c r="AD165" s="454"/>
      <c r="AE165" s="454"/>
      <c r="AF165" s="454"/>
      <c r="AG165" s="454"/>
      <c r="AH165" s="454"/>
      <c r="AI165" s="454"/>
      <c r="AJ165" s="454"/>
      <c r="AK165" s="454"/>
      <c r="AL165" s="454"/>
      <c r="AM165" s="454"/>
      <c r="AN165" s="454"/>
      <c r="AO165" s="454"/>
      <c r="AP165" s="454"/>
      <c r="AQ165" s="454"/>
      <c r="AR165" s="454"/>
    </row>
    <row r="166" spans="1:44" ht="12.75" customHeight="1">
      <c r="A166" s="454"/>
      <c r="B166" s="484"/>
      <c r="C166" s="455"/>
      <c r="D166" s="455"/>
      <c r="E166" s="455"/>
      <c r="F166" s="454"/>
      <c r="G166" s="454"/>
      <c r="H166" s="454"/>
      <c r="I166" s="454"/>
      <c r="J166" s="454"/>
      <c r="K166" s="454"/>
      <c r="L166" s="454"/>
      <c r="M166" s="454"/>
      <c r="N166" s="454"/>
      <c r="O166" s="454"/>
      <c r="P166" s="454"/>
      <c r="Q166" s="454"/>
      <c r="R166" s="454"/>
      <c r="S166" s="454"/>
      <c r="T166" s="454"/>
      <c r="U166" s="454"/>
      <c r="V166" s="454"/>
      <c r="W166" s="454"/>
      <c r="X166" s="454"/>
      <c r="Y166" s="454"/>
      <c r="Z166" s="454"/>
      <c r="AA166" s="454"/>
      <c r="AB166" s="454"/>
      <c r="AC166" s="454"/>
      <c r="AD166" s="454"/>
      <c r="AE166" s="454"/>
      <c r="AF166" s="454"/>
      <c r="AG166" s="454"/>
      <c r="AH166" s="454"/>
      <c r="AI166" s="454"/>
      <c r="AJ166" s="454"/>
      <c r="AK166" s="454"/>
      <c r="AL166" s="454"/>
      <c r="AM166" s="454"/>
      <c r="AN166" s="454"/>
      <c r="AO166" s="454"/>
      <c r="AP166" s="454"/>
      <c r="AQ166" s="454"/>
      <c r="AR166" s="454"/>
    </row>
    <row r="167" spans="1:44" ht="12.75" customHeight="1">
      <c r="A167" s="454"/>
      <c r="B167" s="484"/>
      <c r="C167" s="455"/>
      <c r="D167" s="455"/>
      <c r="E167" s="455"/>
      <c r="F167" s="454"/>
      <c r="G167" s="454"/>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row>
    <row r="168" spans="1:44" ht="12.75" customHeight="1">
      <c r="A168" s="454"/>
      <c r="B168" s="484"/>
      <c r="C168" s="455"/>
      <c r="D168" s="455"/>
      <c r="E168" s="455"/>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4"/>
      <c r="AE168" s="454"/>
      <c r="AF168" s="454"/>
      <c r="AG168" s="454"/>
      <c r="AH168" s="454"/>
      <c r="AI168" s="454"/>
      <c r="AJ168" s="454"/>
      <c r="AK168" s="454"/>
      <c r="AL168" s="454"/>
      <c r="AM168" s="454"/>
      <c r="AN168" s="454"/>
      <c r="AO168" s="454"/>
      <c r="AP168" s="454"/>
      <c r="AQ168" s="454"/>
      <c r="AR168" s="454"/>
    </row>
    <row r="169" spans="1:44" ht="12.75" customHeight="1">
      <c r="A169" s="454"/>
      <c r="B169" s="484"/>
      <c r="C169" s="455"/>
      <c r="D169" s="455"/>
      <c r="E169" s="455"/>
      <c r="F169" s="454"/>
      <c r="G169" s="454"/>
      <c r="H169" s="454"/>
      <c r="I169" s="454"/>
      <c r="J169" s="454"/>
      <c r="K169" s="454"/>
      <c r="L169" s="454"/>
      <c r="M169" s="454"/>
      <c r="N169" s="454"/>
      <c r="O169" s="454"/>
      <c r="P169" s="454"/>
      <c r="Q169" s="454"/>
      <c r="R169" s="454"/>
      <c r="S169" s="454"/>
      <c r="T169" s="454"/>
      <c r="U169" s="454"/>
      <c r="V169" s="454"/>
      <c r="W169" s="454"/>
      <c r="X169" s="454"/>
      <c r="Y169" s="454"/>
      <c r="Z169" s="454"/>
      <c r="AA169" s="454"/>
      <c r="AB169" s="454"/>
      <c r="AC169" s="454"/>
      <c r="AD169" s="454"/>
      <c r="AE169" s="454"/>
      <c r="AF169" s="454"/>
      <c r="AG169" s="454"/>
      <c r="AH169" s="454"/>
      <c r="AI169" s="454"/>
      <c r="AJ169" s="454"/>
      <c r="AK169" s="454"/>
      <c r="AL169" s="454"/>
      <c r="AM169" s="454"/>
      <c r="AN169" s="454"/>
      <c r="AO169" s="454"/>
      <c r="AP169" s="454"/>
      <c r="AQ169" s="454"/>
      <c r="AR169" s="454"/>
    </row>
    <row r="170" spans="1:44" ht="12.75" customHeight="1">
      <c r="A170" s="454"/>
      <c r="B170" s="484"/>
      <c r="C170" s="455"/>
      <c r="D170" s="455"/>
      <c r="E170" s="455"/>
      <c r="F170" s="454"/>
      <c r="G170" s="454"/>
      <c r="H170" s="454"/>
      <c r="I170" s="454"/>
      <c r="J170" s="454"/>
      <c r="K170" s="454"/>
      <c r="L170" s="454"/>
      <c r="M170" s="454"/>
      <c r="N170" s="454"/>
      <c r="O170" s="454"/>
      <c r="P170" s="454"/>
      <c r="Q170" s="454"/>
      <c r="R170" s="454"/>
      <c r="S170" s="454"/>
      <c r="T170" s="454"/>
      <c r="U170" s="454"/>
      <c r="V170" s="454"/>
      <c r="W170" s="454"/>
      <c r="X170" s="454"/>
      <c r="Y170" s="454"/>
      <c r="Z170" s="454"/>
      <c r="AA170" s="454"/>
      <c r="AB170" s="454"/>
      <c r="AC170" s="454"/>
      <c r="AD170" s="454"/>
      <c r="AE170" s="454"/>
      <c r="AF170" s="454"/>
      <c r="AG170" s="454"/>
      <c r="AH170" s="454"/>
      <c r="AI170" s="454"/>
      <c r="AJ170" s="454"/>
      <c r="AK170" s="454"/>
      <c r="AL170" s="454"/>
      <c r="AM170" s="454"/>
      <c r="AN170" s="454"/>
      <c r="AO170" s="454"/>
      <c r="AP170" s="454"/>
      <c r="AQ170" s="454"/>
      <c r="AR170" s="454"/>
    </row>
    <row r="171" spans="1:44" ht="12.75" customHeight="1">
      <c r="A171" s="454"/>
      <c r="B171" s="484"/>
      <c r="C171" s="455"/>
      <c r="D171" s="455"/>
      <c r="E171" s="455"/>
      <c r="F171" s="454"/>
      <c r="G171" s="454"/>
      <c r="H171" s="454"/>
      <c r="I171" s="454"/>
      <c r="J171" s="454"/>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454"/>
      <c r="AG171" s="454"/>
      <c r="AH171" s="454"/>
      <c r="AI171" s="454"/>
      <c r="AJ171" s="454"/>
      <c r="AK171" s="454"/>
      <c r="AL171" s="454"/>
      <c r="AM171" s="454"/>
      <c r="AN171" s="454"/>
      <c r="AO171" s="454"/>
      <c r="AP171" s="454"/>
      <c r="AQ171" s="454"/>
      <c r="AR171" s="454"/>
    </row>
    <row r="172" spans="1:44" ht="12.75" customHeight="1">
      <c r="A172" s="454"/>
      <c r="B172" s="484"/>
      <c r="C172" s="455"/>
      <c r="D172" s="455"/>
      <c r="E172" s="455"/>
      <c r="F172" s="454"/>
      <c r="G172" s="454"/>
      <c r="H172" s="454"/>
      <c r="I172" s="454"/>
      <c r="J172" s="454"/>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454"/>
      <c r="AG172" s="454"/>
      <c r="AH172" s="454"/>
      <c r="AI172" s="454"/>
      <c r="AJ172" s="454"/>
      <c r="AK172" s="454"/>
      <c r="AL172" s="454"/>
      <c r="AM172" s="454"/>
      <c r="AN172" s="454"/>
      <c r="AO172" s="454"/>
      <c r="AP172" s="454"/>
      <c r="AQ172" s="454"/>
      <c r="AR172" s="454"/>
    </row>
    <row r="173" spans="1:44" ht="12.75" customHeight="1">
      <c r="A173" s="454"/>
      <c r="B173" s="484"/>
      <c r="C173" s="455"/>
      <c r="D173" s="455"/>
      <c r="E173" s="455"/>
      <c r="F173" s="454"/>
      <c r="G173" s="454"/>
      <c r="H173" s="454"/>
      <c r="I173" s="454"/>
      <c r="J173" s="454"/>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454"/>
      <c r="AG173" s="454"/>
      <c r="AH173" s="454"/>
      <c r="AI173" s="454"/>
      <c r="AJ173" s="454"/>
      <c r="AK173" s="454"/>
      <c r="AL173" s="454"/>
      <c r="AM173" s="454"/>
      <c r="AN173" s="454"/>
      <c r="AO173" s="454"/>
      <c r="AP173" s="454"/>
      <c r="AQ173" s="454"/>
      <c r="AR173" s="454"/>
    </row>
    <row r="174" spans="1:44" ht="12.75" customHeight="1">
      <c r="A174" s="454"/>
      <c r="B174" s="484"/>
      <c r="C174" s="455"/>
      <c r="D174" s="455"/>
      <c r="E174" s="455"/>
      <c r="F174" s="454"/>
      <c r="G174" s="454"/>
      <c r="H174" s="454"/>
      <c r="I174" s="454"/>
      <c r="J174" s="454"/>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454"/>
      <c r="AG174" s="454"/>
      <c r="AH174" s="454"/>
      <c r="AI174" s="454"/>
      <c r="AJ174" s="454"/>
      <c r="AK174" s="454"/>
      <c r="AL174" s="454"/>
      <c r="AM174" s="454"/>
      <c r="AN174" s="454"/>
      <c r="AO174" s="454"/>
      <c r="AP174" s="454"/>
      <c r="AQ174" s="454"/>
      <c r="AR174" s="454"/>
    </row>
    <row r="175" spans="1:44" ht="12.75" customHeight="1">
      <c r="A175" s="454"/>
      <c r="B175" s="484"/>
      <c r="C175" s="455"/>
      <c r="D175" s="455"/>
      <c r="E175" s="455"/>
      <c r="F175" s="454"/>
      <c r="G175" s="454"/>
      <c r="H175" s="454"/>
      <c r="I175" s="454"/>
      <c r="J175" s="454"/>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454"/>
      <c r="AG175" s="454"/>
      <c r="AH175" s="454"/>
      <c r="AI175" s="454"/>
      <c r="AJ175" s="454"/>
      <c r="AK175" s="454"/>
      <c r="AL175" s="454"/>
      <c r="AM175" s="454"/>
      <c r="AN175" s="454"/>
      <c r="AO175" s="454"/>
      <c r="AP175" s="454"/>
      <c r="AQ175" s="454"/>
      <c r="AR175" s="454"/>
    </row>
    <row r="176" spans="1:44" ht="12.75" customHeight="1">
      <c r="A176" s="454"/>
      <c r="B176" s="484"/>
      <c r="C176" s="455"/>
      <c r="D176" s="455"/>
      <c r="E176" s="455"/>
      <c r="F176" s="454"/>
      <c r="G176" s="454"/>
      <c r="H176" s="454"/>
      <c r="I176" s="454"/>
      <c r="J176" s="454"/>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454"/>
      <c r="AG176" s="454"/>
      <c r="AH176" s="454"/>
      <c r="AI176" s="454"/>
      <c r="AJ176" s="454"/>
      <c r="AK176" s="454"/>
      <c r="AL176" s="454"/>
      <c r="AM176" s="454"/>
      <c r="AN176" s="454"/>
      <c r="AO176" s="454"/>
      <c r="AP176" s="454"/>
      <c r="AQ176" s="454"/>
      <c r="AR176" s="454"/>
    </row>
    <row r="177" spans="1:44" ht="12.75" customHeight="1">
      <c r="A177" s="454"/>
      <c r="B177" s="484"/>
      <c r="C177" s="455"/>
      <c r="D177" s="455"/>
      <c r="E177" s="455"/>
      <c r="F177" s="454"/>
      <c r="G177" s="454"/>
      <c r="H177" s="454"/>
      <c r="I177" s="454"/>
      <c r="J177" s="454"/>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454"/>
      <c r="AG177" s="454"/>
      <c r="AH177" s="454"/>
      <c r="AI177" s="454"/>
      <c r="AJ177" s="454"/>
      <c r="AK177" s="454"/>
      <c r="AL177" s="454"/>
      <c r="AM177" s="454"/>
      <c r="AN177" s="454"/>
      <c r="AO177" s="454"/>
      <c r="AP177" s="454"/>
      <c r="AQ177" s="454"/>
      <c r="AR177" s="454"/>
    </row>
    <row r="178" spans="1:44" ht="12.75" customHeight="1">
      <c r="A178" s="454"/>
      <c r="B178" s="484"/>
      <c r="C178" s="455"/>
      <c r="D178" s="455"/>
      <c r="E178" s="455"/>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454"/>
      <c r="AG178" s="454"/>
      <c r="AH178" s="454"/>
      <c r="AI178" s="454"/>
      <c r="AJ178" s="454"/>
      <c r="AK178" s="454"/>
      <c r="AL178" s="454"/>
      <c r="AM178" s="454"/>
      <c r="AN178" s="454"/>
      <c r="AO178" s="454"/>
      <c r="AP178" s="454"/>
      <c r="AQ178" s="454"/>
      <c r="AR178" s="454"/>
    </row>
    <row r="179" spans="1:44" ht="12.75" customHeight="1">
      <c r="A179" s="454"/>
      <c r="B179" s="484"/>
      <c r="C179" s="455"/>
      <c r="D179" s="455"/>
      <c r="E179" s="455"/>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454"/>
      <c r="AG179" s="454"/>
      <c r="AH179" s="454"/>
      <c r="AI179" s="454"/>
      <c r="AJ179" s="454"/>
      <c r="AK179" s="454"/>
      <c r="AL179" s="454"/>
      <c r="AM179" s="454"/>
      <c r="AN179" s="454"/>
      <c r="AO179" s="454"/>
      <c r="AP179" s="454"/>
      <c r="AQ179" s="454"/>
      <c r="AR179" s="454"/>
    </row>
    <row r="180" spans="1:44" ht="12.75" customHeight="1">
      <c r="A180" s="454"/>
      <c r="B180" s="484"/>
      <c r="C180" s="455"/>
      <c r="D180" s="455"/>
      <c r="E180" s="455"/>
      <c r="F180" s="454"/>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454"/>
      <c r="AG180" s="454"/>
      <c r="AH180" s="454"/>
      <c r="AI180" s="454"/>
      <c r="AJ180" s="454"/>
      <c r="AK180" s="454"/>
      <c r="AL180" s="454"/>
      <c r="AM180" s="454"/>
      <c r="AN180" s="454"/>
      <c r="AO180" s="454"/>
      <c r="AP180" s="454"/>
      <c r="AQ180" s="454"/>
      <c r="AR180" s="454"/>
    </row>
    <row r="181" spans="1:44" ht="12.75" customHeight="1">
      <c r="A181" s="454"/>
      <c r="B181" s="484"/>
      <c r="C181" s="455"/>
      <c r="D181" s="455"/>
      <c r="E181" s="455"/>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454"/>
      <c r="AG181" s="454"/>
      <c r="AH181" s="454"/>
      <c r="AI181" s="454"/>
      <c r="AJ181" s="454"/>
      <c r="AK181" s="454"/>
      <c r="AL181" s="454"/>
      <c r="AM181" s="454"/>
      <c r="AN181" s="454"/>
      <c r="AO181" s="454"/>
      <c r="AP181" s="454"/>
      <c r="AQ181" s="454"/>
      <c r="AR181" s="454"/>
    </row>
    <row r="182" spans="1:44" ht="12.75" customHeight="1">
      <c r="A182" s="454"/>
      <c r="B182" s="484"/>
      <c r="C182" s="455"/>
      <c r="D182" s="455"/>
      <c r="E182" s="455"/>
      <c r="F182" s="454"/>
      <c r="G182" s="454"/>
      <c r="H182" s="454"/>
      <c r="I182" s="454"/>
      <c r="J182" s="454"/>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row>
    <row r="183" spans="1:44" ht="12.75" customHeight="1">
      <c r="A183" s="454"/>
      <c r="B183" s="484"/>
      <c r="C183" s="455"/>
      <c r="D183" s="455"/>
      <c r="E183" s="455"/>
      <c r="F183" s="454"/>
      <c r="G183" s="454"/>
      <c r="H183" s="454"/>
      <c r="I183" s="454"/>
      <c r="J183" s="454"/>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row>
    <row r="184" spans="1:44" ht="12.75" customHeight="1">
      <c r="A184" s="454"/>
      <c r="B184" s="484"/>
      <c r="C184" s="455"/>
      <c r="D184" s="455"/>
      <c r="E184" s="455"/>
      <c r="F184" s="454"/>
      <c r="G184" s="454"/>
      <c r="H184" s="454"/>
      <c r="I184" s="454"/>
      <c r="J184" s="454"/>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row>
    <row r="185" spans="1:44" ht="12.75" customHeight="1">
      <c r="A185" s="454"/>
      <c r="B185" s="484"/>
      <c r="C185" s="455"/>
      <c r="D185" s="455"/>
      <c r="E185" s="455"/>
      <c r="F185" s="454"/>
      <c r="G185" s="454"/>
      <c r="H185" s="454"/>
      <c r="I185" s="454"/>
      <c r="J185" s="454"/>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row>
    <row r="186" spans="1:44" ht="12.75" customHeight="1">
      <c r="A186" s="454"/>
      <c r="B186" s="484"/>
      <c r="C186" s="455"/>
      <c r="D186" s="455"/>
      <c r="E186" s="455"/>
      <c r="F186" s="454"/>
      <c r="G186" s="454"/>
      <c r="H186" s="454"/>
      <c r="I186" s="454"/>
      <c r="J186" s="454"/>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454"/>
      <c r="AG186" s="454"/>
      <c r="AH186" s="454"/>
      <c r="AI186" s="454"/>
      <c r="AJ186" s="454"/>
      <c r="AK186" s="454"/>
      <c r="AL186" s="454"/>
      <c r="AM186" s="454"/>
      <c r="AN186" s="454"/>
      <c r="AO186" s="454"/>
      <c r="AP186" s="454"/>
      <c r="AQ186" s="454"/>
      <c r="AR186" s="454"/>
    </row>
    <row r="187" spans="1:44" ht="12.75" customHeight="1">
      <c r="A187" s="454"/>
      <c r="B187" s="484"/>
      <c r="C187" s="455"/>
      <c r="D187" s="455"/>
      <c r="E187" s="455"/>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454"/>
      <c r="AG187" s="454"/>
      <c r="AH187" s="454"/>
      <c r="AI187" s="454"/>
      <c r="AJ187" s="454"/>
      <c r="AK187" s="454"/>
      <c r="AL187" s="454"/>
      <c r="AM187" s="454"/>
      <c r="AN187" s="454"/>
      <c r="AO187" s="454"/>
      <c r="AP187" s="454"/>
      <c r="AQ187" s="454"/>
      <c r="AR187" s="454"/>
    </row>
    <row r="188" spans="1:44" ht="12.75" customHeight="1">
      <c r="A188" s="454"/>
      <c r="B188" s="484"/>
      <c r="C188" s="455"/>
      <c r="D188" s="455"/>
      <c r="E188" s="455"/>
      <c r="F188" s="454"/>
      <c r="G188" s="454"/>
      <c r="H188" s="454"/>
      <c r="I188" s="454"/>
      <c r="J188" s="454"/>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454"/>
      <c r="AG188" s="454"/>
      <c r="AH188" s="454"/>
      <c r="AI188" s="454"/>
      <c r="AJ188" s="454"/>
      <c r="AK188" s="454"/>
      <c r="AL188" s="454"/>
      <c r="AM188" s="454"/>
      <c r="AN188" s="454"/>
      <c r="AO188" s="454"/>
      <c r="AP188" s="454"/>
      <c r="AQ188" s="454"/>
      <c r="AR188" s="454"/>
    </row>
    <row r="189" spans="1:44" ht="12.75" customHeight="1">
      <c r="A189" s="454"/>
      <c r="B189" s="484"/>
      <c r="C189" s="455"/>
      <c r="D189" s="455"/>
      <c r="E189" s="455"/>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454"/>
      <c r="AG189" s="454"/>
      <c r="AH189" s="454"/>
      <c r="AI189" s="454"/>
      <c r="AJ189" s="454"/>
      <c r="AK189" s="454"/>
      <c r="AL189" s="454"/>
      <c r="AM189" s="454"/>
      <c r="AN189" s="454"/>
      <c r="AO189" s="454"/>
      <c r="AP189" s="454"/>
      <c r="AQ189" s="454"/>
      <c r="AR189" s="454"/>
    </row>
    <row r="190" spans="1:44" ht="12.75" customHeight="1">
      <c r="A190" s="454"/>
      <c r="B190" s="484"/>
      <c r="C190" s="455"/>
      <c r="D190" s="455"/>
      <c r="E190" s="455"/>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454"/>
      <c r="AG190" s="454"/>
      <c r="AH190" s="454"/>
      <c r="AI190" s="454"/>
      <c r="AJ190" s="454"/>
      <c r="AK190" s="454"/>
      <c r="AL190" s="454"/>
      <c r="AM190" s="454"/>
      <c r="AN190" s="454"/>
      <c r="AO190" s="454"/>
      <c r="AP190" s="454"/>
      <c r="AQ190" s="454"/>
      <c r="AR190" s="454"/>
    </row>
    <row r="191" spans="1:44" ht="12.75" customHeight="1">
      <c r="A191" s="454"/>
      <c r="B191" s="484"/>
      <c r="C191" s="455"/>
      <c r="D191" s="455"/>
      <c r="E191" s="455"/>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454"/>
      <c r="AG191" s="454"/>
      <c r="AH191" s="454"/>
      <c r="AI191" s="454"/>
      <c r="AJ191" s="454"/>
      <c r="AK191" s="454"/>
      <c r="AL191" s="454"/>
      <c r="AM191" s="454"/>
      <c r="AN191" s="454"/>
      <c r="AO191" s="454"/>
      <c r="AP191" s="454"/>
      <c r="AQ191" s="454"/>
      <c r="AR191" s="454"/>
    </row>
    <row r="192" spans="1:44" ht="12.75" customHeight="1">
      <c r="A192" s="454"/>
      <c r="B192" s="484"/>
      <c r="C192" s="455"/>
      <c r="D192" s="455"/>
      <c r="E192" s="455"/>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454"/>
      <c r="AG192" s="454"/>
      <c r="AH192" s="454"/>
      <c r="AI192" s="454"/>
      <c r="AJ192" s="454"/>
      <c r="AK192" s="454"/>
      <c r="AL192" s="454"/>
      <c r="AM192" s="454"/>
      <c r="AN192" s="454"/>
      <c r="AO192" s="454"/>
      <c r="AP192" s="454"/>
      <c r="AQ192" s="454"/>
      <c r="AR192" s="454"/>
    </row>
    <row r="193" spans="1:44" ht="12.75" customHeight="1">
      <c r="A193" s="454"/>
      <c r="B193" s="484"/>
      <c r="C193" s="455"/>
      <c r="D193" s="455"/>
      <c r="E193" s="455"/>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4"/>
      <c r="AG193" s="454"/>
      <c r="AH193" s="454"/>
      <c r="AI193" s="454"/>
      <c r="AJ193" s="454"/>
      <c r="AK193" s="454"/>
      <c r="AL193" s="454"/>
      <c r="AM193" s="454"/>
      <c r="AN193" s="454"/>
      <c r="AO193" s="454"/>
      <c r="AP193" s="454"/>
      <c r="AQ193" s="454"/>
      <c r="AR193" s="454"/>
    </row>
    <row r="194" spans="1:44" ht="12.75" customHeight="1">
      <c r="A194" s="454"/>
      <c r="B194" s="484"/>
      <c r="C194" s="455"/>
      <c r="D194" s="455"/>
      <c r="E194" s="455"/>
      <c r="F194" s="454"/>
      <c r="G194" s="454"/>
      <c r="H194" s="454"/>
      <c r="I194" s="454"/>
      <c r="J194" s="454"/>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454"/>
      <c r="AG194" s="454"/>
      <c r="AH194" s="454"/>
      <c r="AI194" s="454"/>
      <c r="AJ194" s="454"/>
      <c r="AK194" s="454"/>
      <c r="AL194" s="454"/>
      <c r="AM194" s="454"/>
      <c r="AN194" s="454"/>
      <c r="AO194" s="454"/>
      <c r="AP194" s="454"/>
      <c r="AQ194" s="454"/>
      <c r="AR194" s="454"/>
    </row>
    <row r="195" spans="1:44" ht="12.75" customHeight="1">
      <c r="A195" s="454"/>
      <c r="B195" s="484"/>
      <c r="C195" s="455"/>
      <c r="D195" s="455"/>
      <c r="E195" s="455"/>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454"/>
      <c r="AG195" s="454"/>
      <c r="AH195" s="454"/>
      <c r="AI195" s="454"/>
      <c r="AJ195" s="454"/>
      <c r="AK195" s="454"/>
      <c r="AL195" s="454"/>
      <c r="AM195" s="454"/>
      <c r="AN195" s="454"/>
      <c r="AO195" s="454"/>
      <c r="AP195" s="454"/>
      <c r="AQ195" s="454"/>
      <c r="AR195" s="454"/>
    </row>
    <row r="196" spans="1:44" ht="12.75" customHeight="1">
      <c r="A196" s="454"/>
      <c r="B196" s="484"/>
      <c r="C196" s="455"/>
      <c r="D196" s="455"/>
      <c r="E196" s="455"/>
      <c r="F196" s="454"/>
      <c r="G196" s="454"/>
      <c r="H196" s="454"/>
      <c r="I196" s="454"/>
      <c r="J196" s="454"/>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454"/>
      <c r="AG196" s="454"/>
      <c r="AH196" s="454"/>
      <c r="AI196" s="454"/>
      <c r="AJ196" s="454"/>
      <c r="AK196" s="454"/>
      <c r="AL196" s="454"/>
      <c r="AM196" s="454"/>
      <c r="AN196" s="454"/>
      <c r="AO196" s="454"/>
      <c r="AP196" s="454"/>
      <c r="AQ196" s="454"/>
      <c r="AR196" s="454"/>
    </row>
    <row r="197" spans="1:44" ht="12.75" customHeight="1">
      <c r="A197" s="454"/>
      <c r="B197" s="484"/>
      <c r="C197" s="455"/>
      <c r="D197" s="455"/>
      <c r="E197" s="455"/>
      <c r="F197" s="454"/>
      <c r="G197" s="454"/>
      <c r="H197" s="454"/>
      <c r="I197" s="454"/>
      <c r="J197" s="454"/>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454"/>
      <c r="AG197" s="454"/>
      <c r="AH197" s="454"/>
      <c r="AI197" s="454"/>
      <c r="AJ197" s="454"/>
      <c r="AK197" s="454"/>
      <c r="AL197" s="454"/>
      <c r="AM197" s="454"/>
      <c r="AN197" s="454"/>
      <c r="AO197" s="454"/>
      <c r="AP197" s="454"/>
      <c r="AQ197" s="454"/>
      <c r="AR197" s="454"/>
    </row>
    <row r="198" spans="1:44" ht="12.75" customHeight="1">
      <c r="A198" s="454"/>
      <c r="B198" s="484"/>
      <c r="C198" s="455"/>
      <c r="D198" s="455"/>
      <c r="E198" s="455"/>
      <c r="F198" s="454"/>
      <c r="G198" s="454"/>
      <c r="H198" s="454"/>
      <c r="I198" s="454"/>
      <c r="J198" s="454"/>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454"/>
      <c r="AG198" s="454"/>
      <c r="AH198" s="454"/>
      <c r="AI198" s="454"/>
      <c r="AJ198" s="454"/>
      <c r="AK198" s="454"/>
      <c r="AL198" s="454"/>
      <c r="AM198" s="454"/>
      <c r="AN198" s="454"/>
      <c r="AO198" s="454"/>
      <c r="AP198" s="454"/>
      <c r="AQ198" s="454"/>
      <c r="AR198" s="454"/>
    </row>
    <row r="199" spans="1:44" ht="12.75" customHeight="1">
      <c r="A199" s="454"/>
      <c r="B199" s="484"/>
      <c r="C199" s="455"/>
      <c r="D199" s="455"/>
      <c r="E199" s="455"/>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454"/>
      <c r="AG199" s="454"/>
      <c r="AH199" s="454"/>
      <c r="AI199" s="454"/>
      <c r="AJ199" s="454"/>
      <c r="AK199" s="454"/>
      <c r="AL199" s="454"/>
      <c r="AM199" s="454"/>
      <c r="AN199" s="454"/>
      <c r="AO199" s="454"/>
      <c r="AP199" s="454"/>
      <c r="AQ199" s="454"/>
      <c r="AR199" s="454"/>
    </row>
    <row r="200" spans="1:44" ht="12.75" customHeight="1">
      <c r="A200" s="454"/>
      <c r="B200" s="484"/>
      <c r="C200" s="455"/>
      <c r="D200" s="455"/>
      <c r="E200" s="455"/>
      <c r="F200" s="454"/>
      <c r="G200" s="454"/>
      <c r="H200" s="454"/>
      <c r="I200" s="454"/>
      <c r="J200" s="45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454"/>
      <c r="AG200" s="454"/>
      <c r="AH200" s="454"/>
      <c r="AI200" s="454"/>
      <c r="AJ200" s="454"/>
      <c r="AK200" s="454"/>
      <c r="AL200" s="454"/>
      <c r="AM200" s="454"/>
      <c r="AN200" s="454"/>
      <c r="AO200" s="454"/>
      <c r="AP200" s="454"/>
      <c r="AQ200" s="454"/>
      <c r="AR200" s="454"/>
    </row>
    <row r="201" spans="1:44" ht="12.75" customHeight="1">
      <c r="A201" s="454"/>
      <c r="B201" s="484"/>
      <c r="C201" s="455"/>
      <c r="D201" s="455"/>
      <c r="E201" s="455"/>
      <c r="F201" s="454"/>
      <c r="G201" s="454"/>
      <c r="H201" s="454"/>
      <c r="I201" s="454"/>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4"/>
      <c r="AG201" s="454"/>
      <c r="AH201" s="454"/>
      <c r="AI201" s="454"/>
      <c r="AJ201" s="454"/>
      <c r="AK201" s="454"/>
      <c r="AL201" s="454"/>
      <c r="AM201" s="454"/>
      <c r="AN201" s="454"/>
      <c r="AO201" s="454"/>
      <c r="AP201" s="454"/>
      <c r="AQ201" s="454"/>
      <c r="AR201" s="454"/>
    </row>
    <row r="202" spans="1:44" ht="12.75" customHeight="1">
      <c r="A202" s="454"/>
      <c r="B202" s="484"/>
      <c r="C202" s="455"/>
      <c r="D202" s="455"/>
      <c r="E202" s="455"/>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row>
    <row r="203" spans="1:44" ht="12.75" customHeight="1">
      <c r="A203" s="454"/>
      <c r="B203" s="484"/>
      <c r="C203" s="455"/>
      <c r="D203" s="455"/>
      <c r="E203" s="455"/>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row>
    <row r="204" spans="1:44" ht="12.75" customHeight="1">
      <c r="A204" s="454"/>
      <c r="B204" s="484"/>
      <c r="C204" s="455"/>
      <c r="D204" s="455"/>
      <c r="E204" s="455"/>
      <c r="F204" s="454"/>
      <c r="G204" s="454"/>
      <c r="H204" s="454"/>
      <c r="I204" s="454"/>
      <c r="J204" s="45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row>
    <row r="205" spans="1:44" ht="12.75" customHeight="1">
      <c r="A205" s="454"/>
      <c r="B205" s="484"/>
      <c r="C205" s="455"/>
      <c r="D205" s="455"/>
      <c r="E205" s="455"/>
      <c r="F205" s="454"/>
      <c r="G205" s="454"/>
      <c r="H205" s="454"/>
      <c r="I205" s="454"/>
      <c r="J205" s="45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row>
    <row r="206" spans="1:44" ht="12.75" customHeight="1">
      <c r="A206" s="454"/>
      <c r="B206" s="484"/>
      <c r="C206" s="455"/>
      <c r="D206" s="455"/>
      <c r="E206" s="455"/>
      <c r="F206" s="454"/>
      <c r="G206" s="454"/>
      <c r="H206" s="454"/>
      <c r="I206" s="454"/>
      <c r="J206" s="45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454"/>
      <c r="AG206" s="454"/>
      <c r="AH206" s="454"/>
      <c r="AI206" s="454"/>
      <c r="AJ206" s="454"/>
      <c r="AK206" s="454"/>
      <c r="AL206" s="454"/>
      <c r="AM206" s="454"/>
      <c r="AN206" s="454"/>
      <c r="AO206" s="454"/>
      <c r="AP206" s="454"/>
      <c r="AQ206" s="454"/>
      <c r="AR206" s="454"/>
    </row>
    <row r="207" spans="1:44" ht="12.75" customHeight="1">
      <c r="A207" s="454"/>
      <c r="B207" s="484"/>
      <c r="C207" s="455"/>
      <c r="D207" s="455"/>
      <c r="E207" s="455"/>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4"/>
      <c r="AG207" s="454"/>
      <c r="AH207" s="454"/>
      <c r="AI207" s="454"/>
      <c r="AJ207" s="454"/>
      <c r="AK207" s="454"/>
      <c r="AL207" s="454"/>
      <c r="AM207" s="454"/>
      <c r="AN207" s="454"/>
      <c r="AO207" s="454"/>
      <c r="AP207" s="454"/>
      <c r="AQ207" s="454"/>
      <c r="AR207" s="454"/>
    </row>
    <row r="208" spans="1:44" ht="12.75" customHeight="1">
      <c r="A208" s="454"/>
      <c r="B208" s="484"/>
      <c r="C208" s="455"/>
      <c r="D208" s="455"/>
      <c r="E208" s="455"/>
      <c r="F208" s="454"/>
      <c r="G208" s="454"/>
      <c r="H208" s="454"/>
      <c r="I208" s="454"/>
      <c r="J208" s="45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454"/>
      <c r="AG208" s="454"/>
      <c r="AH208" s="454"/>
      <c r="AI208" s="454"/>
      <c r="AJ208" s="454"/>
      <c r="AK208" s="454"/>
      <c r="AL208" s="454"/>
      <c r="AM208" s="454"/>
      <c r="AN208" s="454"/>
      <c r="AO208" s="454"/>
      <c r="AP208" s="454"/>
      <c r="AQ208" s="454"/>
      <c r="AR208" s="454"/>
    </row>
    <row r="209" spans="1:44" ht="12.75" customHeight="1">
      <c r="A209" s="454"/>
      <c r="B209" s="484"/>
      <c r="C209" s="455"/>
      <c r="D209" s="455"/>
      <c r="E209" s="455"/>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4"/>
      <c r="AG209" s="454"/>
      <c r="AH209" s="454"/>
      <c r="AI209" s="454"/>
      <c r="AJ209" s="454"/>
      <c r="AK209" s="454"/>
      <c r="AL209" s="454"/>
      <c r="AM209" s="454"/>
      <c r="AN209" s="454"/>
      <c r="AO209" s="454"/>
      <c r="AP209" s="454"/>
      <c r="AQ209" s="454"/>
      <c r="AR209" s="454"/>
    </row>
    <row r="210" spans="1:44" ht="12.75" customHeight="1">
      <c r="A210" s="454"/>
      <c r="B210" s="484"/>
      <c r="C210" s="455"/>
      <c r="D210" s="455"/>
      <c r="E210" s="455"/>
      <c r="F210" s="454"/>
      <c r="G210" s="454"/>
      <c r="H210" s="454"/>
      <c r="I210" s="454"/>
      <c r="J210" s="454"/>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454"/>
      <c r="AG210" s="454"/>
      <c r="AH210" s="454"/>
      <c r="AI210" s="454"/>
      <c r="AJ210" s="454"/>
      <c r="AK210" s="454"/>
      <c r="AL210" s="454"/>
      <c r="AM210" s="454"/>
      <c r="AN210" s="454"/>
      <c r="AO210" s="454"/>
      <c r="AP210" s="454"/>
      <c r="AQ210" s="454"/>
      <c r="AR210" s="454"/>
    </row>
    <row r="211" spans="1:44" ht="12.75" customHeight="1">
      <c r="A211" s="454"/>
      <c r="B211" s="484"/>
      <c r="C211" s="455"/>
      <c r="D211" s="455"/>
      <c r="E211" s="455"/>
      <c r="F211" s="454"/>
      <c r="G211" s="454"/>
      <c r="H211" s="454"/>
      <c r="I211" s="454"/>
      <c r="J211" s="454"/>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454"/>
      <c r="AG211" s="454"/>
      <c r="AH211" s="454"/>
      <c r="AI211" s="454"/>
      <c r="AJ211" s="454"/>
      <c r="AK211" s="454"/>
      <c r="AL211" s="454"/>
      <c r="AM211" s="454"/>
      <c r="AN211" s="454"/>
      <c r="AO211" s="454"/>
      <c r="AP211" s="454"/>
      <c r="AQ211" s="454"/>
      <c r="AR211" s="454"/>
    </row>
    <row r="212" spans="1:44" ht="12.75" customHeight="1">
      <c r="A212" s="454"/>
      <c r="B212" s="484"/>
      <c r="C212" s="455"/>
      <c r="D212" s="455"/>
      <c r="E212" s="455"/>
      <c r="F212" s="454"/>
      <c r="G212" s="454"/>
      <c r="H212" s="454"/>
      <c r="I212" s="454"/>
      <c r="J212" s="454"/>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454"/>
      <c r="AG212" s="454"/>
      <c r="AH212" s="454"/>
      <c r="AI212" s="454"/>
      <c r="AJ212" s="454"/>
      <c r="AK212" s="454"/>
      <c r="AL212" s="454"/>
      <c r="AM212" s="454"/>
      <c r="AN212" s="454"/>
      <c r="AO212" s="454"/>
      <c r="AP212" s="454"/>
      <c r="AQ212" s="454"/>
      <c r="AR212" s="454"/>
    </row>
    <row r="213" spans="1:44" ht="12.75" customHeight="1">
      <c r="A213" s="454"/>
      <c r="B213" s="484"/>
      <c r="C213" s="455"/>
      <c r="D213" s="455"/>
      <c r="E213" s="455"/>
      <c r="F213" s="454"/>
      <c r="G213" s="454"/>
      <c r="H213" s="454"/>
      <c r="I213" s="454"/>
      <c r="J213" s="454"/>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454"/>
      <c r="AG213" s="454"/>
      <c r="AH213" s="454"/>
      <c r="AI213" s="454"/>
      <c r="AJ213" s="454"/>
      <c r="AK213" s="454"/>
      <c r="AL213" s="454"/>
      <c r="AM213" s="454"/>
      <c r="AN213" s="454"/>
      <c r="AO213" s="454"/>
      <c r="AP213" s="454"/>
      <c r="AQ213" s="454"/>
      <c r="AR213" s="454"/>
    </row>
    <row r="214" spans="1:44" ht="12.75" customHeight="1">
      <c r="A214" s="454"/>
      <c r="B214" s="484"/>
      <c r="C214" s="455"/>
      <c r="D214" s="455"/>
      <c r="E214" s="455"/>
      <c r="F214" s="454"/>
      <c r="G214" s="454"/>
      <c r="H214" s="454"/>
      <c r="I214" s="454"/>
      <c r="J214" s="454"/>
      <c r="K214" s="454"/>
      <c r="L214" s="454"/>
      <c r="M214" s="454"/>
      <c r="N214" s="454"/>
      <c r="O214" s="454"/>
      <c r="P214" s="454"/>
      <c r="Q214" s="454"/>
      <c r="R214" s="454"/>
      <c r="S214" s="454"/>
      <c r="T214" s="454"/>
      <c r="U214" s="454"/>
      <c r="V214" s="454"/>
      <c r="W214" s="454"/>
      <c r="X214" s="454"/>
      <c r="Y214" s="454"/>
      <c r="Z214" s="454"/>
      <c r="AA214" s="454"/>
      <c r="AB214" s="454"/>
      <c r="AC214" s="454"/>
      <c r="AD214" s="454"/>
      <c r="AE214" s="454"/>
      <c r="AF214" s="454"/>
      <c r="AG214" s="454"/>
      <c r="AH214" s="454"/>
      <c r="AI214" s="454"/>
      <c r="AJ214" s="454"/>
      <c r="AK214" s="454"/>
      <c r="AL214" s="454"/>
      <c r="AM214" s="454"/>
      <c r="AN214" s="454"/>
      <c r="AO214" s="454"/>
      <c r="AP214" s="454"/>
      <c r="AQ214" s="454"/>
      <c r="AR214" s="454"/>
    </row>
    <row r="215" spans="1:44" ht="12.75" customHeight="1">
      <c r="A215" s="454"/>
      <c r="B215" s="484"/>
      <c r="C215" s="455"/>
      <c r="D215" s="455"/>
      <c r="E215" s="455"/>
      <c r="F215" s="454"/>
      <c r="G215" s="454"/>
      <c r="H215" s="454"/>
      <c r="I215" s="454"/>
      <c r="J215" s="454"/>
      <c r="K215" s="454"/>
      <c r="L215" s="454"/>
      <c r="M215" s="454"/>
      <c r="N215" s="454"/>
      <c r="O215" s="454"/>
      <c r="P215" s="454"/>
      <c r="Q215" s="454"/>
      <c r="R215" s="454"/>
      <c r="S215" s="454"/>
      <c r="T215" s="454"/>
      <c r="U215" s="454"/>
      <c r="V215" s="454"/>
      <c r="W215" s="454"/>
      <c r="X215" s="454"/>
      <c r="Y215" s="454"/>
      <c r="Z215" s="454"/>
      <c r="AA215" s="454"/>
      <c r="AB215" s="454"/>
      <c r="AC215" s="454"/>
      <c r="AD215" s="454"/>
      <c r="AE215" s="454"/>
      <c r="AF215" s="454"/>
      <c r="AG215" s="454"/>
      <c r="AH215" s="454"/>
      <c r="AI215" s="454"/>
      <c r="AJ215" s="454"/>
      <c r="AK215" s="454"/>
      <c r="AL215" s="454"/>
      <c r="AM215" s="454"/>
      <c r="AN215" s="454"/>
      <c r="AO215" s="454"/>
      <c r="AP215" s="454"/>
      <c r="AQ215" s="454"/>
      <c r="AR215" s="454"/>
    </row>
    <row r="216" spans="1:44" ht="12.75" customHeight="1">
      <c r="A216" s="454"/>
      <c r="B216" s="484"/>
      <c r="C216" s="455"/>
      <c r="D216" s="455"/>
      <c r="E216" s="455"/>
      <c r="F216" s="454"/>
      <c r="G216" s="454"/>
      <c r="H216" s="454"/>
      <c r="I216" s="454"/>
      <c r="J216" s="454"/>
      <c r="K216" s="454"/>
      <c r="L216" s="454"/>
      <c r="M216" s="454"/>
      <c r="N216" s="454"/>
      <c r="O216" s="454"/>
      <c r="P216" s="454"/>
      <c r="Q216" s="454"/>
      <c r="R216" s="454"/>
      <c r="S216" s="454"/>
      <c r="T216" s="454"/>
      <c r="U216" s="454"/>
      <c r="V216" s="454"/>
      <c r="W216" s="454"/>
      <c r="X216" s="454"/>
      <c r="Y216" s="454"/>
      <c r="Z216" s="454"/>
      <c r="AA216" s="454"/>
      <c r="AB216" s="454"/>
      <c r="AC216" s="454"/>
      <c r="AD216" s="454"/>
      <c r="AE216" s="454"/>
      <c r="AF216" s="454"/>
      <c r="AG216" s="454"/>
      <c r="AH216" s="454"/>
      <c r="AI216" s="454"/>
      <c r="AJ216" s="454"/>
      <c r="AK216" s="454"/>
      <c r="AL216" s="454"/>
      <c r="AM216" s="454"/>
      <c r="AN216" s="454"/>
      <c r="AO216" s="454"/>
      <c r="AP216" s="454"/>
      <c r="AQ216" s="454"/>
      <c r="AR216" s="454"/>
    </row>
    <row r="217" spans="1:44" ht="12.75" customHeight="1">
      <c r="A217" s="454"/>
      <c r="B217" s="484"/>
      <c r="C217" s="455"/>
      <c r="D217" s="455"/>
      <c r="E217" s="455"/>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454"/>
      <c r="AE217" s="454"/>
      <c r="AF217" s="454"/>
      <c r="AG217" s="454"/>
      <c r="AH217" s="454"/>
      <c r="AI217" s="454"/>
      <c r="AJ217" s="454"/>
      <c r="AK217" s="454"/>
      <c r="AL217" s="454"/>
      <c r="AM217" s="454"/>
      <c r="AN217" s="454"/>
      <c r="AO217" s="454"/>
      <c r="AP217" s="454"/>
      <c r="AQ217" s="454"/>
      <c r="AR217" s="454"/>
    </row>
    <row r="218" spans="1:44" ht="12.75" customHeight="1">
      <c r="A218" s="454"/>
      <c r="B218" s="484"/>
      <c r="C218" s="455"/>
      <c r="D218" s="455"/>
      <c r="E218" s="455"/>
      <c r="F218" s="454"/>
      <c r="G218" s="454"/>
      <c r="H218" s="454"/>
      <c r="I218" s="454"/>
      <c r="J218" s="454"/>
      <c r="K218" s="454"/>
      <c r="L218" s="454"/>
      <c r="M218" s="454"/>
      <c r="N218" s="454"/>
      <c r="O218" s="454"/>
      <c r="P218" s="454"/>
      <c r="Q218" s="454"/>
      <c r="R218" s="454"/>
      <c r="S218" s="454"/>
      <c r="T218" s="454"/>
      <c r="U218" s="454"/>
      <c r="V218" s="454"/>
      <c r="W218" s="454"/>
      <c r="X218" s="454"/>
      <c r="Y218" s="454"/>
      <c r="Z218" s="454"/>
      <c r="AA218" s="454"/>
      <c r="AB218" s="454"/>
      <c r="AC218" s="454"/>
      <c r="AD218" s="454"/>
      <c r="AE218" s="454"/>
      <c r="AF218" s="454"/>
      <c r="AG218" s="454"/>
      <c r="AH218" s="454"/>
      <c r="AI218" s="454"/>
      <c r="AJ218" s="454"/>
      <c r="AK218" s="454"/>
      <c r="AL218" s="454"/>
      <c r="AM218" s="454"/>
      <c r="AN218" s="454"/>
      <c r="AO218" s="454"/>
      <c r="AP218" s="454"/>
      <c r="AQ218" s="454"/>
      <c r="AR218" s="454"/>
    </row>
    <row r="219" spans="1:44" ht="12.75" customHeight="1">
      <c r="A219" s="454"/>
      <c r="B219" s="484"/>
      <c r="C219" s="455"/>
      <c r="D219" s="455"/>
      <c r="E219" s="455"/>
      <c r="F219" s="454"/>
      <c r="G219" s="454"/>
      <c r="H219" s="454"/>
      <c r="I219" s="454"/>
      <c r="J219" s="454"/>
      <c r="K219" s="454"/>
      <c r="L219" s="454"/>
      <c r="M219" s="454"/>
      <c r="N219" s="454"/>
      <c r="O219" s="454"/>
      <c r="P219" s="454"/>
      <c r="Q219" s="454"/>
      <c r="R219" s="454"/>
      <c r="S219" s="454"/>
      <c r="T219" s="454"/>
      <c r="U219" s="454"/>
      <c r="V219" s="454"/>
      <c r="W219" s="454"/>
      <c r="X219" s="454"/>
      <c r="Y219" s="454"/>
      <c r="Z219" s="454"/>
      <c r="AA219" s="454"/>
      <c r="AB219" s="454"/>
      <c r="AC219" s="454"/>
      <c r="AD219" s="454"/>
      <c r="AE219" s="454"/>
      <c r="AF219" s="454"/>
      <c r="AG219" s="454"/>
      <c r="AH219" s="454"/>
      <c r="AI219" s="454"/>
      <c r="AJ219" s="454"/>
      <c r="AK219" s="454"/>
      <c r="AL219" s="454"/>
      <c r="AM219" s="454"/>
      <c r="AN219" s="454"/>
      <c r="AO219" s="454"/>
      <c r="AP219" s="454"/>
      <c r="AQ219" s="454"/>
      <c r="AR219" s="454"/>
    </row>
    <row r="220" spans="1:44" ht="12.75" customHeight="1">
      <c r="A220" s="454"/>
      <c r="B220" s="484"/>
      <c r="C220" s="455"/>
      <c r="D220" s="455"/>
      <c r="E220" s="455"/>
      <c r="F220" s="454"/>
      <c r="G220" s="454"/>
      <c r="H220" s="454"/>
      <c r="I220" s="454"/>
      <c r="J220" s="454"/>
      <c r="K220" s="454"/>
      <c r="L220" s="454"/>
      <c r="M220" s="454"/>
      <c r="N220" s="454"/>
      <c r="O220" s="454"/>
      <c r="P220" s="454"/>
      <c r="Q220" s="454"/>
      <c r="R220" s="454"/>
      <c r="S220" s="454"/>
      <c r="T220" s="454"/>
      <c r="U220" s="454"/>
      <c r="V220" s="454"/>
      <c r="W220" s="454"/>
      <c r="X220" s="454"/>
      <c r="Y220" s="454"/>
      <c r="Z220" s="454"/>
      <c r="AA220" s="454"/>
      <c r="AB220" s="454"/>
      <c r="AC220" s="454"/>
      <c r="AD220" s="454"/>
      <c r="AE220" s="454"/>
      <c r="AF220" s="454"/>
      <c r="AG220" s="454"/>
      <c r="AH220" s="454"/>
      <c r="AI220" s="454"/>
      <c r="AJ220" s="454"/>
      <c r="AK220" s="454"/>
      <c r="AL220" s="454"/>
      <c r="AM220" s="454"/>
      <c r="AN220" s="454"/>
      <c r="AO220" s="454"/>
      <c r="AP220" s="454"/>
      <c r="AQ220" s="454"/>
      <c r="AR220" s="454"/>
    </row>
    <row r="221" spans="1:44" ht="12.75" customHeight="1">
      <c r="A221" s="454"/>
      <c r="B221" s="484"/>
      <c r="C221" s="455"/>
      <c r="D221" s="455"/>
      <c r="E221" s="455"/>
      <c r="F221" s="454"/>
      <c r="G221" s="454"/>
      <c r="H221" s="454"/>
      <c r="I221" s="454"/>
      <c r="J221" s="454"/>
      <c r="K221" s="454"/>
      <c r="L221" s="454"/>
      <c r="M221" s="454"/>
      <c r="N221" s="454"/>
      <c r="O221" s="454"/>
      <c r="P221" s="454"/>
      <c r="Q221" s="454"/>
      <c r="R221" s="454"/>
      <c r="S221" s="454"/>
      <c r="T221" s="454"/>
      <c r="U221" s="454"/>
      <c r="V221" s="454"/>
      <c r="W221" s="454"/>
      <c r="X221" s="454"/>
      <c r="Y221" s="454"/>
      <c r="Z221" s="454"/>
      <c r="AA221" s="454"/>
      <c r="AB221" s="454"/>
      <c r="AC221" s="454"/>
      <c r="AD221" s="454"/>
      <c r="AE221" s="454"/>
      <c r="AF221" s="454"/>
      <c r="AG221" s="454"/>
      <c r="AH221" s="454"/>
      <c r="AI221" s="454"/>
      <c r="AJ221" s="454"/>
      <c r="AK221" s="454"/>
      <c r="AL221" s="454"/>
      <c r="AM221" s="454"/>
      <c r="AN221" s="454"/>
      <c r="AO221" s="454"/>
      <c r="AP221" s="454"/>
      <c r="AQ221" s="454"/>
      <c r="AR221" s="454"/>
    </row>
    <row r="222" spans="1:44" ht="12.75" customHeight="1">
      <c r="A222" s="454"/>
      <c r="B222" s="484"/>
      <c r="C222" s="455"/>
      <c r="D222" s="455"/>
      <c r="E222" s="455"/>
      <c r="F222" s="454"/>
      <c r="G222" s="454"/>
      <c r="H222" s="454"/>
      <c r="I222" s="454"/>
      <c r="J222" s="454"/>
      <c r="K222" s="454"/>
      <c r="L222" s="454"/>
      <c r="M222" s="454"/>
      <c r="N222" s="454"/>
      <c r="O222" s="454"/>
      <c r="P222" s="454"/>
      <c r="Q222" s="454"/>
      <c r="R222" s="454"/>
      <c r="S222" s="454"/>
      <c r="T222" s="454"/>
      <c r="U222" s="454"/>
      <c r="V222" s="454"/>
      <c r="W222" s="454"/>
      <c r="X222" s="454"/>
      <c r="Y222" s="454"/>
      <c r="Z222" s="454"/>
      <c r="AA222" s="454"/>
      <c r="AB222" s="454"/>
      <c r="AC222" s="454"/>
      <c r="AD222" s="454"/>
      <c r="AE222" s="454"/>
      <c r="AF222" s="454"/>
      <c r="AG222" s="454"/>
      <c r="AH222" s="454"/>
      <c r="AI222" s="454"/>
      <c r="AJ222" s="454"/>
      <c r="AK222" s="454"/>
      <c r="AL222" s="454"/>
      <c r="AM222" s="454"/>
      <c r="AN222" s="454"/>
      <c r="AO222" s="454"/>
      <c r="AP222" s="454"/>
      <c r="AQ222" s="454"/>
      <c r="AR222" s="454"/>
    </row>
    <row r="223" spans="1:44" ht="12.75" customHeight="1">
      <c r="A223" s="454"/>
      <c r="B223" s="484"/>
      <c r="C223" s="455"/>
      <c r="D223" s="455"/>
      <c r="E223" s="455"/>
      <c r="F223" s="454"/>
      <c r="G223" s="454"/>
      <c r="H223" s="454"/>
      <c r="I223" s="454"/>
      <c r="J223" s="454"/>
      <c r="K223" s="454"/>
      <c r="L223" s="454"/>
      <c r="M223" s="454"/>
      <c r="N223" s="454"/>
      <c r="O223" s="454"/>
      <c r="P223" s="454"/>
      <c r="Q223" s="454"/>
      <c r="R223" s="454"/>
      <c r="S223" s="454"/>
      <c r="T223" s="454"/>
      <c r="U223" s="454"/>
      <c r="V223" s="454"/>
      <c r="W223" s="454"/>
      <c r="X223" s="454"/>
      <c r="Y223" s="454"/>
      <c r="Z223" s="454"/>
      <c r="AA223" s="454"/>
      <c r="AB223" s="454"/>
      <c r="AC223" s="454"/>
      <c r="AD223" s="454"/>
      <c r="AE223" s="454"/>
      <c r="AF223" s="454"/>
      <c r="AG223" s="454"/>
      <c r="AH223" s="454"/>
      <c r="AI223" s="454"/>
      <c r="AJ223" s="454"/>
      <c r="AK223" s="454"/>
      <c r="AL223" s="454"/>
      <c r="AM223" s="454"/>
      <c r="AN223" s="454"/>
      <c r="AO223" s="454"/>
      <c r="AP223" s="454"/>
      <c r="AQ223" s="454"/>
      <c r="AR223" s="454"/>
    </row>
    <row r="224" spans="1:44" ht="12.75" customHeight="1">
      <c r="A224" s="454"/>
      <c r="B224" s="484"/>
      <c r="C224" s="455"/>
      <c r="D224" s="455"/>
      <c r="E224" s="455"/>
      <c r="F224" s="454"/>
      <c r="G224" s="454"/>
      <c r="H224" s="454"/>
      <c r="I224" s="454"/>
      <c r="J224" s="454"/>
      <c r="K224" s="454"/>
      <c r="L224" s="454"/>
      <c r="M224" s="454"/>
      <c r="N224" s="454"/>
      <c r="O224" s="454"/>
      <c r="P224" s="454"/>
      <c r="Q224" s="454"/>
      <c r="R224" s="454"/>
      <c r="S224" s="454"/>
      <c r="T224" s="454"/>
      <c r="U224" s="454"/>
      <c r="V224" s="454"/>
      <c r="W224" s="454"/>
      <c r="X224" s="454"/>
      <c r="Y224" s="454"/>
      <c r="Z224" s="454"/>
      <c r="AA224" s="454"/>
      <c r="AB224" s="454"/>
      <c r="AC224" s="454"/>
      <c r="AD224" s="454"/>
      <c r="AE224" s="454"/>
      <c r="AF224" s="454"/>
      <c r="AG224" s="454"/>
      <c r="AH224" s="454"/>
      <c r="AI224" s="454"/>
      <c r="AJ224" s="454"/>
      <c r="AK224" s="454"/>
      <c r="AL224" s="454"/>
      <c r="AM224" s="454"/>
      <c r="AN224" s="454"/>
      <c r="AO224" s="454"/>
      <c r="AP224" s="454"/>
      <c r="AQ224" s="454"/>
      <c r="AR224" s="454"/>
    </row>
    <row r="225" spans="1:44" ht="15.75" customHeight="1">
      <c r="A225" s="454"/>
      <c r="B225" s="484"/>
      <c r="C225" s="455"/>
      <c r="D225" s="455"/>
      <c r="E225" s="455"/>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454"/>
      <c r="AF225" s="454"/>
      <c r="AG225" s="454"/>
      <c r="AH225" s="454"/>
      <c r="AI225" s="454"/>
      <c r="AJ225" s="454"/>
      <c r="AK225" s="454"/>
      <c r="AL225" s="454"/>
      <c r="AM225" s="454"/>
      <c r="AN225" s="454"/>
      <c r="AO225" s="454"/>
      <c r="AP225" s="454"/>
      <c r="AQ225" s="454"/>
      <c r="AR225" s="454"/>
    </row>
    <row r="226" spans="1:44" ht="15.75" customHeight="1">
      <c r="A226" s="454"/>
      <c r="B226" s="484"/>
      <c r="C226" s="455"/>
      <c r="D226" s="455"/>
      <c r="E226" s="455"/>
      <c r="F226" s="454"/>
      <c r="G226" s="454"/>
      <c r="H226" s="454"/>
      <c r="I226" s="454"/>
      <c r="J226" s="454"/>
      <c r="K226" s="454"/>
      <c r="L226" s="454"/>
      <c r="M226" s="454"/>
      <c r="N226" s="454"/>
      <c r="O226" s="454"/>
      <c r="P226" s="454"/>
      <c r="Q226" s="454"/>
      <c r="R226" s="454"/>
      <c r="S226" s="454"/>
      <c r="T226" s="454"/>
      <c r="U226" s="454"/>
      <c r="V226" s="454"/>
      <c r="W226" s="454"/>
      <c r="X226" s="454"/>
      <c r="Y226" s="454"/>
      <c r="Z226" s="454"/>
      <c r="AA226" s="454"/>
      <c r="AB226" s="454"/>
      <c r="AC226" s="454"/>
      <c r="AD226" s="454"/>
      <c r="AE226" s="454"/>
      <c r="AF226" s="454"/>
      <c r="AG226" s="454"/>
      <c r="AH226" s="454"/>
      <c r="AI226" s="454"/>
      <c r="AJ226" s="454"/>
      <c r="AK226" s="454"/>
      <c r="AL226" s="454"/>
      <c r="AM226" s="454"/>
      <c r="AN226" s="454"/>
      <c r="AO226" s="454"/>
      <c r="AP226" s="454"/>
      <c r="AQ226" s="454"/>
      <c r="AR226" s="454"/>
    </row>
    <row r="227" spans="1:44" ht="15.75" customHeight="1">
      <c r="A227" s="454"/>
      <c r="B227" s="484"/>
      <c r="C227" s="455"/>
      <c r="D227" s="455"/>
      <c r="E227" s="455"/>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4"/>
      <c r="AG227" s="454"/>
      <c r="AH227" s="454"/>
      <c r="AI227" s="454"/>
      <c r="AJ227" s="454"/>
      <c r="AK227" s="454"/>
      <c r="AL227" s="454"/>
      <c r="AM227" s="454"/>
      <c r="AN227" s="454"/>
      <c r="AO227" s="454"/>
      <c r="AP227" s="454"/>
      <c r="AQ227" s="454"/>
      <c r="AR227" s="454"/>
    </row>
    <row r="228" spans="1:44" ht="15.75" customHeight="1">
      <c r="A228" s="454"/>
      <c r="B228" s="484"/>
      <c r="C228" s="455"/>
      <c r="D228" s="455"/>
      <c r="E228" s="455"/>
      <c r="F228" s="454"/>
      <c r="G228" s="454"/>
      <c r="H228" s="454"/>
      <c r="I228" s="454"/>
      <c r="J228" s="454"/>
      <c r="K228" s="454"/>
      <c r="L228" s="454"/>
      <c r="M228" s="454"/>
      <c r="N228" s="454"/>
      <c r="O228" s="454"/>
      <c r="P228" s="454"/>
      <c r="Q228" s="454"/>
      <c r="R228" s="454"/>
      <c r="S228" s="454"/>
      <c r="T228" s="454"/>
      <c r="U228" s="454"/>
      <c r="V228" s="454"/>
      <c r="W228" s="454"/>
      <c r="X228" s="454"/>
      <c r="Y228" s="454"/>
      <c r="Z228" s="454"/>
      <c r="AA228" s="454"/>
      <c r="AB228" s="454"/>
      <c r="AC228" s="454"/>
      <c r="AD228" s="454"/>
      <c r="AE228" s="454"/>
      <c r="AF228" s="454"/>
      <c r="AG228" s="454"/>
      <c r="AH228" s="454"/>
      <c r="AI228" s="454"/>
      <c r="AJ228" s="454"/>
      <c r="AK228" s="454"/>
      <c r="AL228" s="454"/>
      <c r="AM228" s="454"/>
      <c r="AN228" s="454"/>
      <c r="AO228" s="454"/>
      <c r="AP228" s="454"/>
      <c r="AQ228" s="454"/>
      <c r="AR228" s="454"/>
    </row>
    <row r="229" spans="1:44" ht="15.75" customHeight="1">
      <c r="A229" s="454"/>
      <c r="B229" s="484"/>
      <c r="C229" s="455"/>
      <c r="D229" s="455"/>
      <c r="E229" s="455"/>
      <c r="F229" s="454"/>
      <c r="G229" s="454"/>
      <c r="H229" s="454"/>
      <c r="I229" s="454"/>
      <c r="J229" s="454"/>
      <c r="K229" s="454"/>
      <c r="L229" s="454"/>
      <c r="M229" s="454"/>
      <c r="N229" s="454"/>
      <c r="O229" s="454"/>
      <c r="P229" s="454"/>
      <c r="Q229" s="454"/>
      <c r="R229" s="454"/>
      <c r="S229" s="454"/>
      <c r="T229" s="454"/>
      <c r="U229" s="454"/>
      <c r="V229" s="454"/>
      <c r="W229" s="454"/>
      <c r="X229" s="454"/>
      <c r="Y229" s="454"/>
      <c r="Z229" s="454"/>
      <c r="AA229" s="454"/>
      <c r="AB229" s="454"/>
      <c r="AC229" s="454"/>
      <c r="AD229" s="454"/>
      <c r="AE229" s="454"/>
      <c r="AF229" s="454"/>
      <c r="AG229" s="454"/>
      <c r="AH229" s="454"/>
      <c r="AI229" s="454"/>
      <c r="AJ229" s="454"/>
      <c r="AK229" s="454"/>
      <c r="AL229" s="454"/>
      <c r="AM229" s="454"/>
      <c r="AN229" s="454"/>
      <c r="AO229" s="454"/>
      <c r="AP229" s="454"/>
      <c r="AQ229" s="454"/>
      <c r="AR229" s="454"/>
    </row>
    <row r="230" spans="1:44" ht="15.75" customHeight="1">
      <c r="A230" s="454"/>
      <c r="B230" s="484"/>
      <c r="C230" s="455"/>
      <c r="D230" s="455"/>
      <c r="E230" s="455"/>
      <c r="F230" s="454"/>
      <c r="G230" s="454"/>
      <c r="H230" s="454"/>
      <c r="I230" s="454"/>
      <c r="J230" s="454"/>
      <c r="K230" s="454"/>
      <c r="L230" s="454"/>
      <c r="M230" s="454"/>
      <c r="N230" s="454"/>
      <c r="O230" s="454"/>
      <c r="P230" s="454"/>
      <c r="Q230" s="454"/>
      <c r="R230" s="454"/>
      <c r="S230" s="454"/>
      <c r="T230" s="454"/>
      <c r="U230" s="454"/>
      <c r="V230" s="454"/>
      <c r="W230" s="454"/>
      <c r="X230" s="454"/>
      <c r="Y230" s="454"/>
      <c r="Z230" s="454"/>
      <c r="AA230" s="454"/>
      <c r="AB230" s="454"/>
      <c r="AC230" s="454"/>
      <c r="AD230" s="454"/>
      <c r="AE230" s="454"/>
      <c r="AF230" s="454"/>
      <c r="AG230" s="454"/>
      <c r="AH230" s="454"/>
      <c r="AI230" s="454"/>
      <c r="AJ230" s="454"/>
      <c r="AK230" s="454"/>
      <c r="AL230" s="454"/>
      <c r="AM230" s="454"/>
      <c r="AN230" s="454"/>
      <c r="AO230" s="454"/>
      <c r="AP230" s="454"/>
      <c r="AQ230" s="454"/>
      <c r="AR230" s="454"/>
    </row>
    <row r="231" spans="1:44" ht="15.75" customHeight="1">
      <c r="A231" s="454"/>
      <c r="B231" s="484"/>
      <c r="C231" s="455"/>
      <c r="D231" s="455"/>
      <c r="E231" s="455"/>
      <c r="F231" s="454"/>
      <c r="G231" s="454"/>
      <c r="H231" s="454"/>
      <c r="I231" s="454"/>
      <c r="J231" s="454"/>
      <c r="K231" s="454"/>
      <c r="L231" s="454"/>
      <c r="M231" s="454"/>
      <c r="N231" s="454"/>
      <c r="O231" s="454"/>
      <c r="P231" s="454"/>
      <c r="Q231" s="454"/>
      <c r="R231" s="454"/>
      <c r="S231" s="454"/>
      <c r="T231" s="454"/>
      <c r="U231" s="454"/>
      <c r="V231" s="454"/>
      <c r="W231" s="454"/>
      <c r="X231" s="454"/>
      <c r="Y231" s="454"/>
      <c r="Z231" s="454"/>
      <c r="AA231" s="454"/>
      <c r="AB231" s="454"/>
      <c r="AC231" s="454"/>
      <c r="AD231" s="454"/>
      <c r="AE231" s="454"/>
      <c r="AF231" s="454"/>
      <c r="AG231" s="454"/>
      <c r="AH231" s="454"/>
      <c r="AI231" s="454"/>
      <c r="AJ231" s="454"/>
      <c r="AK231" s="454"/>
      <c r="AL231" s="454"/>
      <c r="AM231" s="454"/>
      <c r="AN231" s="454"/>
      <c r="AO231" s="454"/>
      <c r="AP231" s="454"/>
      <c r="AQ231" s="454"/>
      <c r="AR231" s="454"/>
    </row>
    <row r="232" spans="1:44" ht="15.75" customHeight="1">
      <c r="A232" s="454"/>
      <c r="B232" s="484"/>
      <c r="C232" s="455"/>
      <c r="D232" s="455"/>
      <c r="E232" s="455"/>
      <c r="F232" s="454"/>
      <c r="G232" s="454"/>
      <c r="H232" s="454"/>
      <c r="I232" s="454"/>
      <c r="J232" s="454"/>
      <c r="K232" s="454"/>
      <c r="L232" s="454"/>
      <c r="M232" s="454"/>
      <c r="N232" s="454"/>
      <c r="O232" s="454"/>
      <c r="P232" s="454"/>
      <c r="Q232" s="454"/>
      <c r="R232" s="454"/>
      <c r="S232" s="454"/>
      <c r="T232" s="454"/>
      <c r="U232" s="454"/>
      <c r="V232" s="454"/>
      <c r="W232" s="454"/>
      <c r="X232" s="454"/>
      <c r="Y232" s="454"/>
      <c r="Z232" s="454"/>
      <c r="AA232" s="454"/>
      <c r="AB232" s="454"/>
      <c r="AC232" s="454"/>
      <c r="AD232" s="454"/>
      <c r="AE232" s="454"/>
      <c r="AF232" s="454"/>
      <c r="AG232" s="454"/>
      <c r="AH232" s="454"/>
      <c r="AI232" s="454"/>
      <c r="AJ232" s="454"/>
      <c r="AK232" s="454"/>
      <c r="AL232" s="454"/>
      <c r="AM232" s="454"/>
      <c r="AN232" s="454"/>
      <c r="AO232" s="454"/>
      <c r="AP232" s="454"/>
      <c r="AQ232" s="454"/>
      <c r="AR232" s="454"/>
    </row>
    <row r="233" spans="1:44" ht="15.75" customHeight="1">
      <c r="A233" s="454"/>
      <c r="B233" s="484"/>
      <c r="C233" s="455"/>
      <c r="D233" s="455"/>
      <c r="E233" s="455"/>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row>
    <row r="234" spans="1:44" ht="15.75" customHeight="1">
      <c r="A234" s="454"/>
      <c r="B234" s="484"/>
      <c r="C234" s="455"/>
      <c r="D234" s="455"/>
      <c r="E234" s="455"/>
      <c r="F234" s="454"/>
      <c r="G234" s="454"/>
      <c r="H234" s="454"/>
      <c r="I234" s="454"/>
      <c r="J234" s="454"/>
      <c r="K234" s="454"/>
      <c r="L234" s="454"/>
      <c r="M234" s="454"/>
      <c r="N234" s="454"/>
      <c r="O234" s="454"/>
      <c r="P234" s="454"/>
      <c r="Q234" s="454"/>
      <c r="R234" s="454"/>
      <c r="S234" s="454"/>
      <c r="T234" s="454"/>
      <c r="U234" s="454"/>
      <c r="V234" s="454"/>
      <c r="W234" s="454"/>
      <c r="X234" s="454"/>
      <c r="Y234" s="454"/>
      <c r="Z234" s="454"/>
      <c r="AA234" s="454"/>
      <c r="AB234" s="454"/>
      <c r="AC234" s="454"/>
      <c r="AD234" s="454"/>
      <c r="AE234" s="454"/>
      <c r="AF234" s="454"/>
      <c r="AG234" s="454"/>
      <c r="AH234" s="454"/>
      <c r="AI234" s="454"/>
      <c r="AJ234" s="454"/>
      <c r="AK234" s="454"/>
      <c r="AL234" s="454"/>
      <c r="AM234" s="454"/>
      <c r="AN234" s="454"/>
      <c r="AO234" s="454"/>
      <c r="AP234" s="454"/>
      <c r="AQ234" s="454"/>
      <c r="AR234" s="454"/>
    </row>
    <row r="235" spans="1:44" ht="15.75" customHeight="1">
      <c r="A235" s="454"/>
      <c r="B235" s="484"/>
      <c r="C235" s="455"/>
      <c r="D235" s="455"/>
      <c r="E235" s="455"/>
      <c r="F235" s="454"/>
      <c r="G235" s="454"/>
      <c r="H235" s="454"/>
      <c r="I235" s="454"/>
      <c r="J235" s="454"/>
      <c r="K235" s="454"/>
      <c r="L235" s="454"/>
      <c r="M235" s="454"/>
      <c r="N235" s="454"/>
      <c r="O235" s="454"/>
      <c r="P235" s="454"/>
      <c r="Q235" s="454"/>
      <c r="R235" s="454"/>
      <c r="S235" s="454"/>
      <c r="T235" s="454"/>
      <c r="U235" s="454"/>
      <c r="V235" s="454"/>
      <c r="W235" s="454"/>
      <c r="X235" s="454"/>
      <c r="Y235" s="454"/>
      <c r="Z235" s="454"/>
      <c r="AA235" s="454"/>
      <c r="AB235" s="454"/>
      <c r="AC235" s="454"/>
      <c r="AD235" s="454"/>
      <c r="AE235" s="454"/>
      <c r="AF235" s="454"/>
      <c r="AG235" s="454"/>
      <c r="AH235" s="454"/>
      <c r="AI235" s="454"/>
      <c r="AJ235" s="454"/>
      <c r="AK235" s="454"/>
      <c r="AL235" s="454"/>
      <c r="AM235" s="454"/>
      <c r="AN235" s="454"/>
      <c r="AO235" s="454"/>
      <c r="AP235" s="454"/>
      <c r="AQ235" s="454"/>
      <c r="AR235" s="454"/>
    </row>
    <row r="236" spans="1:44" ht="15.75" customHeight="1">
      <c r="A236" s="454"/>
      <c r="B236" s="484"/>
      <c r="C236" s="455"/>
      <c r="D236" s="455"/>
      <c r="E236" s="455"/>
      <c r="F236" s="454"/>
      <c r="G236" s="454"/>
      <c r="H236" s="454"/>
      <c r="I236" s="454"/>
      <c r="J236" s="454"/>
      <c r="K236" s="454"/>
      <c r="L236" s="454"/>
      <c r="M236" s="454"/>
      <c r="N236" s="454"/>
      <c r="O236" s="454"/>
      <c r="P236" s="454"/>
      <c r="Q236" s="454"/>
      <c r="R236" s="454"/>
      <c r="S236" s="454"/>
      <c r="T236" s="454"/>
      <c r="U236" s="454"/>
      <c r="V236" s="454"/>
      <c r="W236" s="454"/>
      <c r="X236" s="454"/>
      <c r="Y236" s="454"/>
      <c r="Z236" s="454"/>
      <c r="AA236" s="454"/>
      <c r="AB236" s="454"/>
      <c r="AC236" s="454"/>
      <c r="AD236" s="454"/>
      <c r="AE236" s="454"/>
      <c r="AF236" s="454"/>
      <c r="AG236" s="454"/>
      <c r="AH236" s="454"/>
      <c r="AI236" s="454"/>
      <c r="AJ236" s="454"/>
      <c r="AK236" s="454"/>
      <c r="AL236" s="454"/>
      <c r="AM236" s="454"/>
      <c r="AN236" s="454"/>
      <c r="AO236" s="454"/>
      <c r="AP236" s="454"/>
      <c r="AQ236" s="454"/>
      <c r="AR236" s="454"/>
    </row>
    <row r="237" spans="1:44" ht="15.75" customHeight="1">
      <c r="A237" s="454"/>
      <c r="B237" s="484"/>
      <c r="C237" s="455"/>
      <c r="D237" s="455"/>
      <c r="E237" s="455"/>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454"/>
      <c r="AG237" s="454"/>
      <c r="AH237" s="454"/>
      <c r="AI237" s="454"/>
      <c r="AJ237" s="454"/>
      <c r="AK237" s="454"/>
      <c r="AL237" s="454"/>
      <c r="AM237" s="454"/>
      <c r="AN237" s="454"/>
      <c r="AO237" s="454"/>
      <c r="AP237" s="454"/>
      <c r="AQ237" s="454"/>
      <c r="AR237" s="454"/>
    </row>
    <row r="238" spans="1:44" ht="15.75" customHeight="1">
      <c r="A238" s="454"/>
      <c r="B238" s="484"/>
      <c r="C238" s="455"/>
      <c r="D238" s="455"/>
      <c r="E238" s="455"/>
      <c r="F238" s="454"/>
      <c r="G238" s="454"/>
      <c r="H238" s="454"/>
      <c r="I238" s="454"/>
      <c r="J238" s="454"/>
      <c r="K238" s="454"/>
      <c r="L238" s="454"/>
      <c r="M238" s="454"/>
      <c r="N238" s="454"/>
      <c r="O238" s="454"/>
      <c r="P238" s="454"/>
      <c r="Q238" s="454"/>
      <c r="R238" s="454"/>
      <c r="S238" s="454"/>
      <c r="T238" s="454"/>
      <c r="U238" s="454"/>
      <c r="V238" s="454"/>
      <c r="W238" s="454"/>
      <c r="X238" s="454"/>
      <c r="Y238" s="454"/>
      <c r="Z238" s="454"/>
      <c r="AA238" s="454"/>
      <c r="AB238" s="454"/>
      <c r="AC238" s="454"/>
      <c r="AD238" s="454"/>
      <c r="AE238" s="454"/>
      <c r="AF238" s="454"/>
      <c r="AG238" s="454"/>
      <c r="AH238" s="454"/>
      <c r="AI238" s="454"/>
      <c r="AJ238" s="454"/>
      <c r="AK238" s="454"/>
      <c r="AL238" s="454"/>
      <c r="AM238" s="454"/>
      <c r="AN238" s="454"/>
      <c r="AO238" s="454"/>
      <c r="AP238" s="454"/>
      <c r="AQ238" s="454"/>
      <c r="AR238" s="454"/>
    </row>
    <row r="239" spans="1:44" ht="15.75" customHeight="1">
      <c r="A239" s="454"/>
      <c r="B239" s="484"/>
      <c r="C239" s="455"/>
      <c r="D239" s="455"/>
      <c r="E239" s="455"/>
      <c r="F239" s="454"/>
      <c r="G239" s="454"/>
      <c r="H239" s="454"/>
      <c r="I239" s="454"/>
      <c r="J239" s="454"/>
      <c r="K239" s="454"/>
      <c r="L239" s="454"/>
      <c r="M239" s="454"/>
      <c r="N239" s="454"/>
      <c r="O239" s="454"/>
      <c r="P239" s="454"/>
      <c r="Q239" s="454"/>
      <c r="R239" s="454"/>
      <c r="S239" s="454"/>
      <c r="T239" s="454"/>
      <c r="U239" s="454"/>
      <c r="V239" s="454"/>
      <c r="W239" s="454"/>
      <c r="X239" s="454"/>
      <c r="Y239" s="454"/>
      <c r="Z239" s="454"/>
      <c r="AA239" s="454"/>
      <c r="AB239" s="454"/>
      <c r="AC239" s="454"/>
      <c r="AD239" s="454"/>
      <c r="AE239" s="454"/>
      <c r="AF239" s="454"/>
      <c r="AG239" s="454"/>
      <c r="AH239" s="454"/>
      <c r="AI239" s="454"/>
      <c r="AJ239" s="454"/>
      <c r="AK239" s="454"/>
      <c r="AL239" s="454"/>
      <c r="AM239" s="454"/>
      <c r="AN239" s="454"/>
      <c r="AO239" s="454"/>
      <c r="AP239" s="454"/>
      <c r="AQ239" s="454"/>
      <c r="AR239" s="454"/>
    </row>
    <row r="240" spans="1:44" ht="15.75" customHeight="1">
      <c r="A240" s="454"/>
      <c r="B240" s="484"/>
      <c r="C240" s="455"/>
      <c r="D240" s="455"/>
      <c r="E240" s="455"/>
      <c r="F240" s="454"/>
      <c r="G240" s="454"/>
      <c r="H240" s="454"/>
      <c r="I240" s="454"/>
      <c r="J240" s="454"/>
      <c r="K240" s="454"/>
      <c r="L240" s="454"/>
      <c r="M240" s="454"/>
      <c r="N240" s="454"/>
      <c r="O240" s="454"/>
      <c r="P240" s="454"/>
      <c r="Q240" s="454"/>
      <c r="R240" s="454"/>
      <c r="S240" s="454"/>
      <c r="T240" s="454"/>
      <c r="U240" s="454"/>
      <c r="V240" s="454"/>
      <c r="W240" s="454"/>
      <c r="X240" s="454"/>
      <c r="Y240" s="454"/>
      <c r="Z240" s="454"/>
      <c r="AA240" s="454"/>
      <c r="AB240" s="454"/>
      <c r="AC240" s="454"/>
      <c r="AD240" s="454"/>
      <c r="AE240" s="454"/>
      <c r="AF240" s="454"/>
      <c r="AG240" s="454"/>
      <c r="AH240" s="454"/>
      <c r="AI240" s="454"/>
      <c r="AJ240" s="454"/>
      <c r="AK240" s="454"/>
      <c r="AL240" s="454"/>
      <c r="AM240" s="454"/>
      <c r="AN240" s="454"/>
      <c r="AO240" s="454"/>
      <c r="AP240" s="454"/>
      <c r="AQ240" s="454"/>
      <c r="AR240" s="454"/>
    </row>
    <row r="241" spans="1:44" ht="15.75" customHeight="1">
      <c r="A241" s="454"/>
      <c r="B241" s="484"/>
      <c r="C241" s="455"/>
      <c r="D241" s="455"/>
      <c r="E241" s="455"/>
      <c r="F241" s="454"/>
      <c r="G241" s="454"/>
      <c r="H241" s="454"/>
      <c r="I241" s="454"/>
      <c r="J241" s="454"/>
      <c r="K241" s="454"/>
      <c r="L241" s="454"/>
      <c r="M241" s="454"/>
      <c r="N241" s="454"/>
      <c r="O241" s="454"/>
      <c r="P241" s="454"/>
      <c r="Q241" s="454"/>
      <c r="R241" s="454"/>
      <c r="S241" s="454"/>
      <c r="T241" s="454"/>
      <c r="U241" s="454"/>
      <c r="V241" s="454"/>
      <c r="W241" s="454"/>
      <c r="X241" s="454"/>
      <c r="Y241" s="454"/>
      <c r="Z241" s="454"/>
      <c r="AA241" s="454"/>
      <c r="AB241" s="454"/>
      <c r="AC241" s="454"/>
      <c r="AD241" s="454"/>
      <c r="AE241" s="454"/>
      <c r="AF241" s="454"/>
      <c r="AG241" s="454"/>
      <c r="AH241" s="454"/>
      <c r="AI241" s="454"/>
      <c r="AJ241" s="454"/>
      <c r="AK241" s="454"/>
      <c r="AL241" s="454"/>
      <c r="AM241" s="454"/>
      <c r="AN241" s="454"/>
      <c r="AO241" s="454"/>
      <c r="AP241" s="454"/>
      <c r="AQ241" s="454"/>
      <c r="AR241" s="454"/>
    </row>
    <row r="242" spans="1:44" ht="15.75" customHeight="1">
      <c r="A242" s="454"/>
      <c r="B242" s="484"/>
      <c r="C242" s="455"/>
      <c r="D242" s="455"/>
      <c r="E242" s="455"/>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454"/>
      <c r="AG242" s="454"/>
      <c r="AH242" s="454"/>
      <c r="AI242" s="454"/>
      <c r="AJ242" s="454"/>
      <c r="AK242" s="454"/>
      <c r="AL242" s="454"/>
      <c r="AM242" s="454"/>
      <c r="AN242" s="454"/>
      <c r="AO242" s="454"/>
      <c r="AP242" s="454"/>
      <c r="AQ242" s="454"/>
      <c r="AR242" s="454"/>
    </row>
    <row r="243" spans="1:44" ht="15.75" customHeight="1">
      <c r="A243" s="454"/>
      <c r="B243" s="484"/>
      <c r="C243" s="455"/>
      <c r="D243" s="455"/>
      <c r="E243" s="455"/>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454"/>
      <c r="AG243" s="454"/>
      <c r="AH243" s="454"/>
      <c r="AI243" s="454"/>
      <c r="AJ243" s="454"/>
      <c r="AK243" s="454"/>
      <c r="AL243" s="454"/>
      <c r="AM243" s="454"/>
      <c r="AN243" s="454"/>
      <c r="AO243" s="454"/>
      <c r="AP243" s="454"/>
      <c r="AQ243" s="454"/>
      <c r="AR243" s="454"/>
    </row>
    <row r="244" spans="1:44" ht="15.75" customHeight="1">
      <c r="A244" s="454"/>
      <c r="B244" s="484"/>
      <c r="C244" s="455"/>
      <c r="D244" s="455"/>
      <c r="E244" s="455"/>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4"/>
      <c r="AG244" s="454"/>
      <c r="AH244" s="454"/>
      <c r="AI244" s="454"/>
      <c r="AJ244" s="454"/>
      <c r="AK244" s="454"/>
      <c r="AL244" s="454"/>
      <c r="AM244" s="454"/>
      <c r="AN244" s="454"/>
      <c r="AO244" s="454"/>
      <c r="AP244" s="454"/>
      <c r="AQ244" s="454"/>
      <c r="AR244" s="454"/>
    </row>
    <row r="245" spans="1:44" ht="15.75" customHeight="1">
      <c r="A245" s="454"/>
      <c r="B245" s="484"/>
      <c r="C245" s="455"/>
      <c r="D245" s="455"/>
      <c r="E245" s="455"/>
      <c r="F245" s="454"/>
      <c r="G245" s="454"/>
      <c r="H245" s="454"/>
      <c r="I245" s="454"/>
      <c r="J245" s="454"/>
      <c r="K245" s="454"/>
      <c r="L245" s="454"/>
      <c r="M245" s="454"/>
      <c r="N245" s="454"/>
      <c r="O245" s="454"/>
      <c r="P245" s="454"/>
      <c r="Q245" s="454"/>
      <c r="R245" s="454"/>
      <c r="S245" s="454"/>
      <c r="T245" s="454"/>
      <c r="U245" s="454"/>
      <c r="V245" s="454"/>
      <c r="W245" s="454"/>
      <c r="X245" s="454"/>
      <c r="Y245" s="454"/>
      <c r="Z245" s="454"/>
      <c r="AA245" s="454"/>
      <c r="AB245" s="454"/>
      <c r="AC245" s="454"/>
      <c r="AD245" s="454"/>
      <c r="AE245" s="454"/>
      <c r="AF245" s="454"/>
      <c r="AG245" s="454"/>
      <c r="AH245" s="454"/>
      <c r="AI245" s="454"/>
      <c r="AJ245" s="454"/>
      <c r="AK245" s="454"/>
      <c r="AL245" s="454"/>
      <c r="AM245" s="454"/>
      <c r="AN245" s="454"/>
      <c r="AO245" s="454"/>
      <c r="AP245" s="454"/>
      <c r="AQ245" s="454"/>
      <c r="AR245" s="454"/>
    </row>
    <row r="246" spans="1:44" ht="15.75" customHeight="1">
      <c r="A246" s="454"/>
      <c r="B246" s="484"/>
      <c r="C246" s="455"/>
      <c r="D246" s="455"/>
      <c r="E246" s="455"/>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454"/>
      <c r="AF246" s="454"/>
      <c r="AG246" s="454"/>
      <c r="AH246" s="454"/>
      <c r="AI246" s="454"/>
      <c r="AJ246" s="454"/>
      <c r="AK246" s="454"/>
      <c r="AL246" s="454"/>
      <c r="AM246" s="454"/>
      <c r="AN246" s="454"/>
      <c r="AO246" s="454"/>
      <c r="AP246" s="454"/>
      <c r="AQ246" s="454"/>
      <c r="AR246" s="454"/>
    </row>
    <row r="247" spans="1:44" ht="15.75" customHeight="1">
      <c r="A247" s="454"/>
      <c r="B247" s="484"/>
      <c r="C247" s="455"/>
      <c r="D247" s="455"/>
      <c r="E247" s="455"/>
      <c r="F247" s="454"/>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row>
    <row r="248" spans="1:44" ht="15.75" customHeight="1">
      <c r="A248" s="454"/>
      <c r="B248" s="484"/>
      <c r="C248" s="455"/>
      <c r="D248" s="455"/>
      <c r="E248" s="455"/>
      <c r="F248" s="454"/>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row>
    <row r="249" spans="1:44" ht="15.75" customHeight="1">
      <c r="A249" s="454"/>
      <c r="B249" s="484"/>
      <c r="C249" s="455"/>
      <c r="D249" s="455"/>
      <c r="E249" s="455"/>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4"/>
      <c r="AG249" s="454"/>
      <c r="AH249" s="454"/>
      <c r="AI249" s="454"/>
      <c r="AJ249" s="454"/>
      <c r="AK249" s="454"/>
      <c r="AL249" s="454"/>
      <c r="AM249" s="454"/>
      <c r="AN249" s="454"/>
      <c r="AO249" s="454"/>
      <c r="AP249" s="454"/>
      <c r="AQ249" s="454"/>
      <c r="AR249" s="454"/>
    </row>
    <row r="250" spans="1:44" ht="15.75" customHeight="1">
      <c r="A250" s="454"/>
      <c r="B250" s="484"/>
      <c r="C250" s="455"/>
      <c r="D250" s="455"/>
      <c r="E250" s="455"/>
      <c r="F250" s="454"/>
      <c r="G250" s="454"/>
      <c r="H250" s="454"/>
      <c r="I250" s="454"/>
      <c r="J250" s="454"/>
      <c r="K250" s="454"/>
      <c r="L250" s="454"/>
      <c r="M250" s="454"/>
      <c r="N250" s="454"/>
      <c r="O250" s="454"/>
      <c r="P250" s="454"/>
      <c r="Q250" s="454"/>
      <c r="R250" s="454"/>
      <c r="S250" s="454"/>
      <c r="T250" s="454"/>
      <c r="U250" s="454"/>
      <c r="V250" s="454"/>
      <c r="W250" s="454"/>
      <c r="X250" s="454"/>
      <c r="Y250" s="454"/>
      <c r="Z250" s="454"/>
      <c r="AA250" s="454"/>
      <c r="AB250" s="454"/>
      <c r="AC250" s="454"/>
      <c r="AD250" s="454"/>
      <c r="AE250" s="454"/>
      <c r="AF250" s="454"/>
      <c r="AG250" s="454"/>
      <c r="AH250" s="454"/>
      <c r="AI250" s="454"/>
      <c r="AJ250" s="454"/>
      <c r="AK250" s="454"/>
      <c r="AL250" s="454"/>
      <c r="AM250" s="454"/>
      <c r="AN250" s="454"/>
      <c r="AO250" s="454"/>
      <c r="AP250" s="454"/>
      <c r="AQ250" s="454"/>
      <c r="AR250" s="454"/>
    </row>
    <row r="251" spans="1:44" ht="15.75" customHeight="1">
      <c r="A251" s="454"/>
      <c r="B251" s="484"/>
      <c r="C251" s="455"/>
      <c r="D251" s="455"/>
      <c r="E251" s="455"/>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4"/>
      <c r="AG251" s="454"/>
      <c r="AH251" s="454"/>
      <c r="AI251" s="454"/>
      <c r="AJ251" s="454"/>
      <c r="AK251" s="454"/>
      <c r="AL251" s="454"/>
      <c r="AM251" s="454"/>
      <c r="AN251" s="454"/>
      <c r="AO251" s="454"/>
      <c r="AP251" s="454"/>
      <c r="AQ251" s="454"/>
      <c r="AR251" s="454"/>
    </row>
    <row r="252" spans="1:44" ht="15.75" customHeight="1">
      <c r="A252" s="454"/>
      <c r="B252" s="484"/>
      <c r="C252" s="455"/>
      <c r="D252" s="455"/>
      <c r="E252" s="455"/>
      <c r="F252" s="454"/>
      <c r="G252" s="454"/>
      <c r="H252" s="454"/>
      <c r="I252" s="454"/>
      <c r="J252" s="454"/>
      <c r="K252" s="454"/>
      <c r="L252" s="454"/>
      <c r="M252" s="454"/>
      <c r="N252" s="454"/>
      <c r="O252" s="454"/>
      <c r="P252" s="454"/>
      <c r="Q252" s="454"/>
      <c r="R252" s="454"/>
      <c r="S252" s="454"/>
      <c r="T252" s="454"/>
      <c r="U252" s="454"/>
      <c r="V252" s="454"/>
      <c r="W252" s="454"/>
      <c r="X252" s="454"/>
      <c r="Y252" s="454"/>
      <c r="Z252" s="454"/>
      <c r="AA252" s="454"/>
      <c r="AB252" s="454"/>
      <c r="AC252" s="454"/>
      <c r="AD252" s="454"/>
      <c r="AE252" s="454"/>
      <c r="AF252" s="454"/>
      <c r="AG252" s="454"/>
      <c r="AH252" s="454"/>
      <c r="AI252" s="454"/>
      <c r="AJ252" s="454"/>
      <c r="AK252" s="454"/>
      <c r="AL252" s="454"/>
      <c r="AM252" s="454"/>
      <c r="AN252" s="454"/>
      <c r="AO252" s="454"/>
      <c r="AP252" s="454"/>
      <c r="AQ252" s="454"/>
      <c r="AR252" s="454"/>
    </row>
    <row r="253" spans="1:44" ht="15.75" customHeight="1">
      <c r="A253" s="454"/>
      <c r="B253" s="484"/>
      <c r="C253" s="455"/>
      <c r="D253" s="455"/>
      <c r="E253" s="455"/>
      <c r="F253" s="454"/>
      <c r="G253" s="454"/>
      <c r="H253" s="454"/>
      <c r="I253" s="454"/>
      <c r="J253" s="454"/>
      <c r="K253" s="454"/>
      <c r="L253" s="454"/>
      <c r="M253" s="454"/>
      <c r="N253" s="454"/>
      <c r="O253" s="454"/>
      <c r="P253" s="454"/>
      <c r="Q253" s="454"/>
      <c r="R253" s="454"/>
      <c r="S253" s="454"/>
      <c r="T253" s="454"/>
      <c r="U253" s="454"/>
      <c r="V253" s="454"/>
      <c r="W253" s="454"/>
      <c r="X253" s="454"/>
      <c r="Y253" s="454"/>
      <c r="Z253" s="454"/>
      <c r="AA253" s="454"/>
      <c r="AB253" s="454"/>
      <c r="AC253" s="454"/>
      <c r="AD253" s="454"/>
      <c r="AE253" s="454"/>
      <c r="AF253" s="454"/>
      <c r="AG253" s="454"/>
      <c r="AH253" s="454"/>
      <c r="AI253" s="454"/>
      <c r="AJ253" s="454"/>
      <c r="AK253" s="454"/>
      <c r="AL253" s="454"/>
      <c r="AM253" s="454"/>
      <c r="AN253" s="454"/>
      <c r="AO253" s="454"/>
      <c r="AP253" s="454"/>
      <c r="AQ253" s="454"/>
      <c r="AR253" s="454"/>
    </row>
    <row r="254" spans="1:44" ht="15.75" customHeight="1">
      <c r="A254" s="454"/>
      <c r="B254" s="484"/>
      <c r="C254" s="455"/>
      <c r="D254" s="455"/>
      <c r="E254" s="455"/>
      <c r="F254" s="454"/>
      <c r="G254" s="454"/>
      <c r="H254" s="454"/>
      <c r="I254" s="454"/>
      <c r="J254" s="454"/>
      <c r="K254" s="454"/>
      <c r="L254" s="454"/>
      <c r="M254" s="454"/>
      <c r="N254" s="454"/>
      <c r="O254" s="454"/>
      <c r="P254" s="454"/>
      <c r="Q254" s="454"/>
      <c r="R254" s="454"/>
      <c r="S254" s="454"/>
      <c r="T254" s="454"/>
      <c r="U254" s="454"/>
      <c r="V254" s="454"/>
      <c r="W254" s="454"/>
      <c r="X254" s="454"/>
      <c r="Y254" s="454"/>
      <c r="Z254" s="454"/>
      <c r="AA254" s="454"/>
      <c r="AB254" s="454"/>
      <c r="AC254" s="454"/>
      <c r="AD254" s="454"/>
      <c r="AE254" s="454"/>
      <c r="AF254" s="454"/>
      <c r="AG254" s="454"/>
      <c r="AH254" s="454"/>
      <c r="AI254" s="454"/>
      <c r="AJ254" s="454"/>
      <c r="AK254" s="454"/>
      <c r="AL254" s="454"/>
      <c r="AM254" s="454"/>
      <c r="AN254" s="454"/>
      <c r="AO254" s="454"/>
      <c r="AP254" s="454"/>
      <c r="AQ254" s="454"/>
      <c r="AR254" s="454"/>
    </row>
    <row r="255" spans="1:44" ht="15.75" customHeight="1">
      <c r="A255" s="454"/>
      <c r="B255" s="484"/>
      <c r="C255" s="455"/>
      <c r="D255" s="455"/>
      <c r="E255" s="455"/>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4"/>
      <c r="AG255" s="454"/>
      <c r="AH255" s="454"/>
      <c r="AI255" s="454"/>
      <c r="AJ255" s="454"/>
      <c r="AK255" s="454"/>
      <c r="AL255" s="454"/>
      <c r="AM255" s="454"/>
      <c r="AN255" s="454"/>
      <c r="AO255" s="454"/>
      <c r="AP255" s="454"/>
      <c r="AQ255" s="454"/>
      <c r="AR255" s="454"/>
    </row>
    <row r="256" spans="1:44" ht="15.75" customHeight="1">
      <c r="A256" s="454"/>
      <c r="B256" s="484"/>
      <c r="C256" s="455"/>
      <c r="D256" s="455"/>
      <c r="E256" s="455"/>
      <c r="F256" s="454"/>
      <c r="G256" s="454"/>
      <c r="H256" s="454"/>
      <c r="I256" s="454"/>
      <c r="J256" s="454"/>
      <c r="K256" s="454"/>
      <c r="L256" s="454"/>
      <c r="M256" s="454"/>
      <c r="N256" s="454"/>
      <c r="O256" s="454"/>
      <c r="P256" s="454"/>
      <c r="Q256" s="454"/>
      <c r="R256" s="454"/>
      <c r="S256" s="454"/>
      <c r="T256" s="454"/>
      <c r="U256" s="454"/>
      <c r="V256" s="454"/>
      <c r="W256" s="454"/>
      <c r="X256" s="454"/>
      <c r="Y256" s="454"/>
      <c r="Z256" s="454"/>
      <c r="AA256" s="454"/>
      <c r="AB256" s="454"/>
      <c r="AC256" s="454"/>
      <c r="AD256" s="454"/>
      <c r="AE256" s="454"/>
      <c r="AF256" s="454"/>
      <c r="AG256" s="454"/>
      <c r="AH256" s="454"/>
      <c r="AI256" s="454"/>
      <c r="AJ256" s="454"/>
      <c r="AK256" s="454"/>
      <c r="AL256" s="454"/>
      <c r="AM256" s="454"/>
      <c r="AN256" s="454"/>
      <c r="AO256" s="454"/>
      <c r="AP256" s="454"/>
      <c r="AQ256" s="454"/>
      <c r="AR256" s="454"/>
    </row>
    <row r="257" spans="1:44" ht="15.75" customHeight="1">
      <c r="A257" s="454"/>
      <c r="B257" s="484"/>
      <c r="C257" s="455"/>
      <c r="D257" s="455"/>
      <c r="E257" s="455"/>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4"/>
      <c r="AG257" s="454"/>
      <c r="AH257" s="454"/>
      <c r="AI257" s="454"/>
      <c r="AJ257" s="454"/>
      <c r="AK257" s="454"/>
      <c r="AL257" s="454"/>
      <c r="AM257" s="454"/>
      <c r="AN257" s="454"/>
      <c r="AO257" s="454"/>
      <c r="AP257" s="454"/>
      <c r="AQ257" s="454"/>
      <c r="AR257" s="454"/>
    </row>
    <row r="258" spans="1:44" ht="15.75" customHeight="1">
      <c r="A258" s="454"/>
      <c r="B258" s="484"/>
      <c r="C258" s="455"/>
      <c r="D258" s="455"/>
      <c r="E258" s="455"/>
      <c r="F258" s="454"/>
      <c r="G258" s="454"/>
      <c r="H258" s="454"/>
      <c r="I258" s="454"/>
      <c r="J258" s="454"/>
      <c r="K258" s="454"/>
      <c r="L258" s="454"/>
      <c r="M258" s="454"/>
      <c r="N258" s="454"/>
      <c r="O258" s="454"/>
      <c r="P258" s="454"/>
      <c r="Q258" s="454"/>
      <c r="R258" s="454"/>
      <c r="S258" s="454"/>
      <c r="T258" s="454"/>
      <c r="U258" s="454"/>
      <c r="V258" s="454"/>
      <c r="W258" s="454"/>
      <c r="X258" s="454"/>
      <c r="Y258" s="454"/>
      <c r="Z258" s="454"/>
      <c r="AA258" s="454"/>
      <c r="AB258" s="454"/>
      <c r="AC258" s="454"/>
      <c r="AD258" s="454"/>
      <c r="AE258" s="454"/>
      <c r="AF258" s="454"/>
      <c r="AG258" s="454"/>
      <c r="AH258" s="454"/>
      <c r="AI258" s="454"/>
      <c r="AJ258" s="454"/>
      <c r="AK258" s="454"/>
      <c r="AL258" s="454"/>
      <c r="AM258" s="454"/>
      <c r="AN258" s="454"/>
      <c r="AO258" s="454"/>
      <c r="AP258" s="454"/>
      <c r="AQ258" s="454"/>
      <c r="AR258" s="454"/>
    </row>
    <row r="259" spans="1:44" ht="15.75" customHeight="1">
      <c r="A259" s="454"/>
      <c r="B259" s="484"/>
      <c r="C259" s="455"/>
      <c r="D259" s="455"/>
      <c r="E259" s="455"/>
      <c r="F259" s="454"/>
      <c r="G259" s="454"/>
      <c r="H259" s="454"/>
      <c r="I259" s="454"/>
      <c r="J259" s="454"/>
      <c r="K259" s="454"/>
      <c r="L259" s="454"/>
      <c r="M259" s="454"/>
      <c r="N259" s="454"/>
      <c r="O259" s="454"/>
      <c r="P259" s="454"/>
      <c r="Q259" s="454"/>
      <c r="R259" s="454"/>
      <c r="S259" s="454"/>
      <c r="T259" s="454"/>
      <c r="U259" s="454"/>
      <c r="V259" s="454"/>
      <c r="W259" s="454"/>
      <c r="X259" s="454"/>
      <c r="Y259" s="454"/>
      <c r="Z259" s="454"/>
      <c r="AA259" s="454"/>
      <c r="AB259" s="454"/>
      <c r="AC259" s="454"/>
      <c r="AD259" s="454"/>
      <c r="AE259" s="454"/>
      <c r="AF259" s="454"/>
      <c r="AG259" s="454"/>
      <c r="AH259" s="454"/>
      <c r="AI259" s="454"/>
      <c r="AJ259" s="454"/>
      <c r="AK259" s="454"/>
      <c r="AL259" s="454"/>
      <c r="AM259" s="454"/>
      <c r="AN259" s="454"/>
      <c r="AO259" s="454"/>
      <c r="AP259" s="454"/>
      <c r="AQ259" s="454"/>
      <c r="AR259" s="454"/>
    </row>
    <row r="260" spans="1:44" ht="15.75" customHeight="1">
      <c r="A260" s="454"/>
      <c r="B260" s="484"/>
      <c r="C260" s="455"/>
      <c r="D260" s="455"/>
      <c r="E260" s="455"/>
      <c r="F260" s="454"/>
      <c r="G260" s="454"/>
      <c r="H260" s="454"/>
      <c r="I260" s="454"/>
      <c r="J260" s="454"/>
      <c r="K260" s="454"/>
      <c r="L260" s="454"/>
      <c r="M260" s="454"/>
      <c r="N260" s="454"/>
      <c r="O260" s="454"/>
      <c r="P260" s="454"/>
      <c r="Q260" s="454"/>
      <c r="R260" s="454"/>
      <c r="S260" s="454"/>
      <c r="T260" s="454"/>
      <c r="U260" s="454"/>
      <c r="V260" s="454"/>
      <c r="W260" s="454"/>
      <c r="X260" s="454"/>
      <c r="Y260" s="454"/>
      <c r="Z260" s="454"/>
      <c r="AA260" s="454"/>
      <c r="AB260" s="454"/>
      <c r="AC260" s="454"/>
      <c r="AD260" s="454"/>
      <c r="AE260" s="454"/>
      <c r="AF260" s="454"/>
      <c r="AG260" s="454"/>
      <c r="AH260" s="454"/>
      <c r="AI260" s="454"/>
      <c r="AJ260" s="454"/>
      <c r="AK260" s="454"/>
      <c r="AL260" s="454"/>
      <c r="AM260" s="454"/>
      <c r="AN260" s="454"/>
      <c r="AO260" s="454"/>
      <c r="AP260" s="454"/>
      <c r="AQ260" s="454"/>
      <c r="AR260" s="454"/>
    </row>
    <row r="261" spans="1:44" ht="15.75" customHeight="1">
      <c r="A261" s="454"/>
      <c r="B261" s="484"/>
      <c r="C261" s="455"/>
      <c r="D261" s="455"/>
      <c r="E261" s="455"/>
      <c r="F261" s="454"/>
      <c r="G261" s="454"/>
      <c r="H261" s="454"/>
      <c r="I261" s="454"/>
      <c r="J261" s="454"/>
      <c r="K261" s="454"/>
      <c r="L261" s="454"/>
      <c r="M261" s="454"/>
      <c r="N261" s="454"/>
      <c r="O261" s="454"/>
      <c r="P261" s="454"/>
      <c r="Q261" s="454"/>
      <c r="R261" s="454"/>
      <c r="S261" s="454"/>
      <c r="T261" s="454"/>
      <c r="U261" s="454"/>
      <c r="V261" s="454"/>
      <c r="W261" s="454"/>
      <c r="X261" s="454"/>
      <c r="Y261" s="454"/>
      <c r="Z261" s="454"/>
      <c r="AA261" s="454"/>
      <c r="AB261" s="454"/>
      <c r="AC261" s="454"/>
      <c r="AD261" s="454"/>
      <c r="AE261" s="454"/>
      <c r="AF261" s="454"/>
      <c r="AG261" s="454"/>
      <c r="AH261" s="454"/>
      <c r="AI261" s="454"/>
      <c r="AJ261" s="454"/>
      <c r="AK261" s="454"/>
      <c r="AL261" s="454"/>
      <c r="AM261" s="454"/>
      <c r="AN261" s="454"/>
      <c r="AO261" s="454"/>
      <c r="AP261" s="454"/>
      <c r="AQ261" s="454"/>
      <c r="AR261" s="454"/>
    </row>
    <row r="262" spans="1:44" ht="15.75" customHeight="1">
      <c r="A262" s="454"/>
      <c r="B262" s="484"/>
      <c r="C262" s="455"/>
      <c r="D262" s="455"/>
      <c r="E262" s="455"/>
      <c r="F262" s="454"/>
      <c r="G262" s="454"/>
      <c r="H262" s="454"/>
      <c r="I262" s="454"/>
      <c r="J262" s="454"/>
      <c r="K262" s="454"/>
      <c r="L262" s="454"/>
      <c r="M262" s="454"/>
      <c r="N262" s="454"/>
      <c r="O262" s="454"/>
      <c r="P262" s="454"/>
      <c r="Q262" s="454"/>
      <c r="R262" s="454"/>
      <c r="S262" s="454"/>
      <c r="T262" s="454"/>
      <c r="U262" s="454"/>
      <c r="V262" s="454"/>
      <c r="W262" s="454"/>
      <c r="X262" s="454"/>
      <c r="Y262" s="454"/>
      <c r="Z262" s="454"/>
      <c r="AA262" s="454"/>
      <c r="AB262" s="454"/>
      <c r="AC262" s="454"/>
      <c r="AD262" s="454"/>
      <c r="AE262" s="454"/>
      <c r="AF262" s="454"/>
      <c r="AG262" s="454"/>
      <c r="AH262" s="454"/>
      <c r="AI262" s="454"/>
      <c r="AJ262" s="454"/>
      <c r="AK262" s="454"/>
      <c r="AL262" s="454"/>
      <c r="AM262" s="454"/>
      <c r="AN262" s="454"/>
      <c r="AO262" s="454"/>
      <c r="AP262" s="454"/>
      <c r="AQ262" s="454"/>
      <c r="AR262" s="454"/>
    </row>
    <row r="263" spans="1:44" ht="15.75" customHeight="1">
      <c r="A263" s="454"/>
      <c r="B263" s="484"/>
      <c r="C263" s="455"/>
      <c r="D263" s="455"/>
      <c r="E263" s="455"/>
      <c r="F263" s="454"/>
      <c r="G263" s="454"/>
      <c r="H263" s="454"/>
      <c r="I263" s="454"/>
      <c r="J263" s="454"/>
      <c r="K263" s="454"/>
      <c r="L263" s="454"/>
      <c r="M263" s="454"/>
      <c r="N263" s="454"/>
      <c r="O263" s="454"/>
      <c r="P263" s="454"/>
      <c r="Q263" s="454"/>
      <c r="R263" s="454"/>
      <c r="S263" s="454"/>
      <c r="T263" s="454"/>
      <c r="U263" s="454"/>
      <c r="V263" s="454"/>
      <c r="W263" s="454"/>
      <c r="X263" s="454"/>
      <c r="Y263" s="454"/>
      <c r="Z263" s="454"/>
      <c r="AA263" s="454"/>
      <c r="AB263" s="454"/>
      <c r="AC263" s="454"/>
      <c r="AD263" s="454"/>
      <c r="AE263" s="454"/>
      <c r="AF263" s="454"/>
      <c r="AG263" s="454"/>
      <c r="AH263" s="454"/>
      <c r="AI263" s="454"/>
      <c r="AJ263" s="454"/>
      <c r="AK263" s="454"/>
      <c r="AL263" s="454"/>
      <c r="AM263" s="454"/>
      <c r="AN263" s="454"/>
      <c r="AO263" s="454"/>
      <c r="AP263" s="454"/>
      <c r="AQ263" s="454"/>
      <c r="AR263" s="454"/>
    </row>
    <row r="264" spans="1:44" ht="15.75" customHeight="1">
      <c r="A264" s="454"/>
      <c r="B264" s="484"/>
      <c r="C264" s="455"/>
      <c r="D264" s="455"/>
      <c r="E264" s="455"/>
      <c r="F264" s="454"/>
      <c r="G264" s="454"/>
      <c r="H264" s="454"/>
      <c r="I264" s="454"/>
      <c r="J264" s="454"/>
      <c r="K264" s="454"/>
      <c r="L264" s="454"/>
      <c r="M264" s="454"/>
      <c r="N264" s="454"/>
      <c r="O264" s="454"/>
      <c r="P264" s="454"/>
      <c r="Q264" s="454"/>
      <c r="R264" s="454"/>
      <c r="S264" s="454"/>
      <c r="T264" s="454"/>
      <c r="U264" s="454"/>
      <c r="V264" s="454"/>
      <c r="W264" s="454"/>
      <c r="X264" s="454"/>
      <c r="Y264" s="454"/>
      <c r="Z264" s="454"/>
      <c r="AA264" s="454"/>
      <c r="AB264" s="454"/>
      <c r="AC264" s="454"/>
      <c r="AD264" s="454"/>
      <c r="AE264" s="454"/>
      <c r="AF264" s="454"/>
      <c r="AG264" s="454"/>
      <c r="AH264" s="454"/>
      <c r="AI264" s="454"/>
      <c r="AJ264" s="454"/>
      <c r="AK264" s="454"/>
      <c r="AL264" s="454"/>
      <c r="AM264" s="454"/>
      <c r="AN264" s="454"/>
      <c r="AO264" s="454"/>
      <c r="AP264" s="454"/>
      <c r="AQ264" s="454"/>
      <c r="AR264" s="454"/>
    </row>
    <row r="265" spans="1:44" ht="15.75" customHeight="1">
      <c r="A265" s="454"/>
      <c r="B265" s="484"/>
      <c r="C265" s="455"/>
      <c r="D265" s="455"/>
      <c r="E265" s="455"/>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4"/>
      <c r="AG265" s="454"/>
      <c r="AH265" s="454"/>
      <c r="AI265" s="454"/>
      <c r="AJ265" s="454"/>
      <c r="AK265" s="454"/>
      <c r="AL265" s="454"/>
      <c r="AM265" s="454"/>
      <c r="AN265" s="454"/>
      <c r="AO265" s="454"/>
      <c r="AP265" s="454"/>
      <c r="AQ265" s="454"/>
      <c r="AR265" s="454"/>
    </row>
    <row r="266" spans="1:44" ht="15.75" customHeight="1">
      <c r="A266" s="454"/>
      <c r="B266" s="484"/>
      <c r="C266" s="455"/>
      <c r="D266" s="455"/>
      <c r="E266" s="455"/>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c r="AJ266" s="454"/>
      <c r="AK266" s="454"/>
      <c r="AL266" s="454"/>
      <c r="AM266" s="454"/>
      <c r="AN266" s="454"/>
      <c r="AO266" s="454"/>
      <c r="AP266" s="454"/>
      <c r="AQ266" s="454"/>
      <c r="AR266" s="454"/>
    </row>
    <row r="267" spans="1:44" ht="15.75" customHeight="1">
      <c r="A267" s="454"/>
      <c r="B267" s="484"/>
      <c r="C267" s="455"/>
      <c r="D267" s="455"/>
      <c r="E267" s="455"/>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4"/>
      <c r="AG267" s="454"/>
      <c r="AH267" s="454"/>
      <c r="AI267" s="454"/>
      <c r="AJ267" s="454"/>
      <c r="AK267" s="454"/>
      <c r="AL267" s="454"/>
      <c r="AM267" s="454"/>
      <c r="AN267" s="454"/>
      <c r="AO267" s="454"/>
      <c r="AP267" s="454"/>
      <c r="AQ267" s="454"/>
      <c r="AR267" s="454"/>
    </row>
    <row r="268" spans="1:44" ht="15.75" customHeight="1">
      <c r="A268" s="454"/>
      <c r="B268" s="484"/>
      <c r="C268" s="455"/>
      <c r="D268" s="455"/>
      <c r="E268" s="455"/>
      <c r="F268" s="454"/>
      <c r="G268" s="454"/>
      <c r="H268" s="454"/>
      <c r="I268" s="454"/>
      <c r="J268" s="454"/>
      <c r="K268" s="454"/>
      <c r="L268" s="454"/>
      <c r="M268" s="454"/>
      <c r="N268" s="454"/>
      <c r="O268" s="454"/>
      <c r="P268" s="454"/>
      <c r="Q268" s="454"/>
      <c r="R268" s="454"/>
      <c r="S268" s="454"/>
      <c r="T268" s="454"/>
      <c r="U268" s="454"/>
      <c r="V268" s="454"/>
      <c r="W268" s="454"/>
      <c r="X268" s="454"/>
      <c r="Y268" s="454"/>
      <c r="Z268" s="454"/>
      <c r="AA268" s="454"/>
      <c r="AB268" s="454"/>
      <c r="AC268" s="454"/>
      <c r="AD268" s="454"/>
      <c r="AE268" s="454"/>
      <c r="AF268" s="454"/>
      <c r="AG268" s="454"/>
      <c r="AH268" s="454"/>
      <c r="AI268" s="454"/>
      <c r="AJ268" s="454"/>
      <c r="AK268" s="454"/>
      <c r="AL268" s="454"/>
      <c r="AM268" s="454"/>
      <c r="AN268" s="454"/>
      <c r="AO268" s="454"/>
      <c r="AP268" s="454"/>
      <c r="AQ268" s="454"/>
      <c r="AR268" s="454"/>
    </row>
    <row r="269" spans="1:44" ht="15.75" customHeight="1">
      <c r="A269" s="454"/>
      <c r="B269" s="484"/>
      <c r="C269" s="455"/>
      <c r="D269" s="455"/>
      <c r="E269" s="455"/>
      <c r="F269" s="454"/>
      <c r="G269" s="454"/>
      <c r="H269" s="454"/>
      <c r="I269" s="454"/>
      <c r="J269" s="454"/>
      <c r="K269" s="454"/>
      <c r="L269" s="454"/>
      <c r="M269" s="454"/>
      <c r="N269" s="454"/>
      <c r="O269" s="454"/>
      <c r="P269" s="454"/>
      <c r="Q269" s="454"/>
      <c r="R269" s="454"/>
      <c r="S269" s="454"/>
      <c r="T269" s="454"/>
      <c r="U269" s="454"/>
      <c r="V269" s="454"/>
      <c r="W269" s="454"/>
      <c r="X269" s="454"/>
      <c r="Y269" s="454"/>
      <c r="Z269" s="454"/>
      <c r="AA269" s="454"/>
      <c r="AB269" s="454"/>
      <c r="AC269" s="454"/>
      <c r="AD269" s="454"/>
      <c r="AE269" s="454"/>
      <c r="AF269" s="454"/>
      <c r="AG269" s="454"/>
      <c r="AH269" s="454"/>
      <c r="AI269" s="454"/>
      <c r="AJ269" s="454"/>
      <c r="AK269" s="454"/>
      <c r="AL269" s="454"/>
      <c r="AM269" s="454"/>
      <c r="AN269" s="454"/>
      <c r="AO269" s="454"/>
      <c r="AP269" s="454"/>
      <c r="AQ269" s="454"/>
      <c r="AR269" s="454"/>
    </row>
    <row r="270" spans="1:44" ht="15.75" customHeight="1">
      <c r="A270" s="454"/>
      <c r="B270" s="484"/>
      <c r="C270" s="455"/>
      <c r="D270" s="455"/>
      <c r="E270" s="455"/>
      <c r="F270" s="454"/>
      <c r="G270" s="454"/>
      <c r="H270" s="454"/>
      <c r="I270" s="454"/>
      <c r="J270" s="454"/>
      <c r="K270" s="454"/>
      <c r="L270" s="454"/>
      <c r="M270" s="454"/>
      <c r="N270" s="454"/>
      <c r="O270" s="454"/>
      <c r="P270" s="454"/>
      <c r="Q270" s="454"/>
      <c r="R270" s="454"/>
      <c r="S270" s="454"/>
      <c r="T270" s="454"/>
      <c r="U270" s="454"/>
      <c r="V270" s="454"/>
      <c r="W270" s="454"/>
      <c r="X270" s="454"/>
      <c r="Y270" s="454"/>
      <c r="Z270" s="454"/>
      <c r="AA270" s="454"/>
      <c r="AB270" s="454"/>
      <c r="AC270" s="454"/>
      <c r="AD270" s="454"/>
      <c r="AE270" s="454"/>
      <c r="AF270" s="454"/>
      <c r="AG270" s="454"/>
      <c r="AH270" s="454"/>
      <c r="AI270" s="454"/>
      <c r="AJ270" s="454"/>
      <c r="AK270" s="454"/>
      <c r="AL270" s="454"/>
      <c r="AM270" s="454"/>
      <c r="AN270" s="454"/>
      <c r="AO270" s="454"/>
      <c r="AP270" s="454"/>
      <c r="AQ270" s="454"/>
      <c r="AR270" s="454"/>
    </row>
    <row r="271" spans="1:44" ht="15.75" customHeight="1">
      <c r="A271" s="454"/>
      <c r="B271" s="484"/>
      <c r="C271" s="455"/>
      <c r="D271" s="455"/>
      <c r="E271" s="455"/>
      <c r="F271" s="454"/>
      <c r="G271" s="454"/>
      <c r="H271" s="454"/>
      <c r="I271" s="454"/>
      <c r="J271" s="454"/>
      <c r="K271" s="454"/>
      <c r="L271" s="454"/>
      <c r="M271" s="454"/>
      <c r="N271" s="454"/>
      <c r="O271" s="454"/>
      <c r="P271" s="454"/>
      <c r="Q271" s="454"/>
      <c r="R271" s="454"/>
      <c r="S271" s="454"/>
      <c r="T271" s="454"/>
      <c r="U271" s="454"/>
      <c r="V271" s="454"/>
      <c r="W271" s="454"/>
      <c r="X271" s="454"/>
      <c r="Y271" s="454"/>
      <c r="Z271" s="454"/>
      <c r="AA271" s="454"/>
      <c r="AB271" s="454"/>
      <c r="AC271" s="454"/>
      <c r="AD271" s="454"/>
      <c r="AE271" s="454"/>
      <c r="AF271" s="454"/>
      <c r="AG271" s="454"/>
      <c r="AH271" s="454"/>
      <c r="AI271" s="454"/>
      <c r="AJ271" s="454"/>
      <c r="AK271" s="454"/>
      <c r="AL271" s="454"/>
      <c r="AM271" s="454"/>
      <c r="AN271" s="454"/>
      <c r="AO271" s="454"/>
      <c r="AP271" s="454"/>
      <c r="AQ271" s="454"/>
      <c r="AR271" s="454"/>
    </row>
    <row r="272" spans="1:44" ht="15.75" customHeight="1">
      <c r="A272" s="454"/>
      <c r="B272" s="484"/>
      <c r="C272" s="455"/>
      <c r="D272" s="455"/>
      <c r="E272" s="455"/>
      <c r="F272" s="454"/>
      <c r="G272" s="454"/>
      <c r="H272" s="454"/>
      <c r="I272" s="454"/>
      <c r="J272" s="454"/>
      <c r="K272" s="454"/>
      <c r="L272" s="454"/>
      <c r="M272" s="454"/>
      <c r="N272" s="454"/>
      <c r="O272" s="454"/>
      <c r="P272" s="454"/>
      <c r="Q272" s="454"/>
      <c r="R272" s="454"/>
      <c r="S272" s="454"/>
      <c r="T272" s="454"/>
      <c r="U272" s="454"/>
      <c r="V272" s="454"/>
      <c r="W272" s="454"/>
      <c r="X272" s="454"/>
      <c r="Y272" s="454"/>
      <c r="Z272" s="454"/>
      <c r="AA272" s="454"/>
      <c r="AB272" s="454"/>
      <c r="AC272" s="454"/>
      <c r="AD272" s="454"/>
      <c r="AE272" s="454"/>
      <c r="AF272" s="454"/>
      <c r="AG272" s="454"/>
      <c r="AH272" s="454"/>
      <c r="AI272" s="454"/>
      <c r="AJ272" s="454"/>
      <c r="AK272" s="454"/>
      <c r="AL272" s="454"/>
      <c r="AM272" s="454"/>
      <c r="AN272" s="454"/>
      <c r="AO272" s="454"/>
      <c r="AP272" s="454"/>
      <c r="AQ272" s="454"/>
      <c r="AR272" s="454"/>
    </row>
    <row r="273" spans="1:44" ht="15.75" customHeight="1">
      <c r="A273" s="454"/>
      <c r="B273" s="484"/>
      <c r="C273" s="455"/>
      <c r="D273" s="455"/>
      <c r="E273" s="455"/>
      <c r="F273" s="454"/>
      <c r="G273" s="454"/>
      <c r="H273" s="454"/>
      <c r="I273" s="454"/>
      <c r="J273" s="454"/>
      <c r="K273" s="454"/>
      <c r="L273" s="454"/>
      <c r="M273" s="454"/>
      <c r="N273" s="454"/>
      <c r="O273" s="454"/>
      <c r="P273" s="454"/>
      <c r="Q273" s="454"/>
      <c r="R273" s="454"/>
      <c r="S273" s="454"/>
      <c r="T273" s="454"/>
      <c r="U273" s="454"/>
      <c r="V273" s="454"/>
      <c r="W273" s="454"/>
      <c r="X273" s="454"/>
      <c r="Y273" s="454"/>
      <c r="Z273" s="454"/>
      <c r="AA273" s="454"/>
      <c r="AB273" s="454"/>
      <c r="AC273" s="454"/>
      <c r="AD273" s="454"/>
      <c r="AE273" s="454"/>
      <c r="AF273" s="454"/>
      <c r="AG273" s="454"/>
      <c r="AH273" s="454"/>
      <c r="AI273" s="454"/>
      <c r="AJ273" s="454"/>
      <c r="AK273" s="454"/>
      <c r="AL273" s="454"/>
      <c r="AM273" s="454"/>
      <c r="AN273" s="454"/>
      <c r="AO273" s="454"/>
      <c r="AP273" s="454"/>
      <c r="AQ273" s="454"/>
      <c r="AR273" s="454"/>
    </row>
    <row r="274" spans="1:44" ht="15.75" customHeight="1">
      <c r="A274" s="454"/>
      <c r="B274" s="484"/>
      <c r="C274" s="455"/>
      <c r="D274" s="455"/>
      <c r="E274" s="455"/>
      <c r="F274" s="454"/>
      <c r="G274" s="454"/>
      <c r="H274" s="454"/>
      <c r="I274" s="454"/>
      <c r="J274" s="454"/>
      <c r="K274" s="454"/>
      <c r="L274" s="454"/>
      <c r="M274" s="454"/>
      <c r="N274" s="454"/>
      <c r="O274" s="454"/>
      <c r="P274" s="454"/>
      <c r="Q274" s="454"/>
      <c r="R274" s="454"/>
      <c r="S274" s="454"/>
      <c r="T274" s="454"/>
      <c r="U274" s="454"/>
      <c r="V274" s="454"/>
      <c r="W274" s="454"/>
      <c r="X274" s="454"/>
      <c r="Y274" s="454"/>
      <c r="Z274" s="454"/>
      <c r="AA274" s="454"/>
      <c r="AB274" s="454"/>
      <c r="AC274" s="454"/>
      <c r="AD274" s="454"/>
      <c r="AE274" s="454"/>
      <c r="AF274" s="454"/>
      <c r="AG274" s="454"/>
      <c r="AH274" s="454"/>
      <c r="AI274" s="454"/>
      <c r="AJ274" s="454"/>
      <c r="AK274" s="454"/>
      <c r="AL274" s="454"/>
      <c r="AM274" s="454"/>
      <c r="AN274" s="454"/>
      <c r="AO274" s="454"/>
      <c r="AP274" s="454"/>
      <c r="AQ274" s="454"/>
      <c r="AR274" s="454"/>
    </row>
    <row r="275" spans="1:44" ht="15.75" customHeight="1">
      <c r="A275" s="454"/>
      <c r="B275" s="484"/>
      <c r="C275" s="455"/>
      <c r="D275" s="455"/>
      <c r="E275" s="455"/>
      <c r="F275" s="454"/>
      <c r="G275" s="454"/>
      <c r="H275" s="454"/>
      <c r="I275" s="454"/>
      <c r="J275" s="454"/>
      <c r="K275" s="454"/>
      <c r="L275" s="454"/>
      <c r="M275" s="454"/>
      <c r="N275" s="454"/>
      <c r="O275" s="454"/>
      <c r="P275" s="454"/>
      <c r="Q275" s="454"/>
      <c r="R275" s="454"/>
      <c r="S275" s="454"/>
      <c r="T275" s="454"/>
      <c r="U275" s="454"/>
      <c r="V275" s="454"/>
      <c r="W275" s="454"/>
      <c r="X275" s="454"/>
      <c r="Y275" s="454"/>
      <c r="Z275" s="454"/>
      <c r="AA275" s="454"/>
      <c r="AB275" s="454"/>
      <c r="AC275" s="454"/>
      <c r="AD275" s="454"/>
      <c r="AE275" s="454"/>
      <c r="AF275" s="454"/>
      <c r="AG275" s="454"/>
      <c r="AH275" s="454"/>
      <c r="AI275" s="454"/>
      <c r="AJ275" s="454"/>
      <c r="AK275" s="454"/>
      <c r="AL275" s="454"/>
      <c r="AM275" s="454"/>
      <c r="AN275" s="454"/>
      <c r="AO275" s="454"/>
      <c r="AP275" s="454"/>
      <c r="AQ275" s="454"/>
      <c r="AR275" s="454"/>
    </row>
    <row r="276" spans="1:44" ht="15.75" customHeight="1">
      <c r="A276" s="454"/>
      <c r="B276" s="484"/>
      <c r="C276" s="455"/>
      <c r="D276" s="455"/>
      <c r="E276" s="455"/>
      <c r="F276" s="454"/>
      <c r="G276" s="454"/>
      <c r="H276" s="454"/>
      <c r="I276" s="454"/>
      <c r="J276" s="454"/>
      <c r="K276" s="454"/>
      <c r="L276" s="454"/>
      <c r="M276" s="454"/>
      <c r="N276" s="454"/>
      <c r="O276" s="454"/>
      <c r="P276" s="454"/>
      <c r="Q276" s="454"/>
      <c r="R276" s="454"/>
      <c r="S276" s="454"/>
      <c r="T276" s="454"/>
      <c r="U276" s="454"/>
      <c r="V276" s="454"/>
      <c r="W276" s="454"/>
      <c r="X276" s="454"/>
      <c r="Y276" s="454"/>
      <c r="Z276" s="454"/>
      <c r="AA276" s="454"/>
      <c r="AB276" s="454"/>
      <c r="AC276" s="454"/>
      <c r="AD276" s="454"/>
      <c r="AE276" s="454"/>
      <c r="AF276" s="454"/>
      <c r="AG276" s="454"/>
      <c r="AH276" s="454"/>
      <c r="AI276" s="454"/>
      <c r="AJ276" s="454"/>
      <c r="AK276" s="454"/>
      <c r="AL276" s="454"/>
      <c r="AM276" s="454"/>
      <c r="AN276" s="454"/>
      <c r="AO276" s="454"/>
      <c r="AP276" s="454"/>
      <c r="AQ276" s="454"/>
      <c r="AR276" s="454"/>
    </row>
    <row r="277" spans="1:44" ht="15.75" customHeight="1">
      <c r="A277" s="454"/>
      <c r="B277" s="484"/>
      <c r="C277" s="455"/>
      <c r="D277" s="455"/>
      <c r="E277" s="455"/>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4"/>
      <c r="AG277" s="454"/>
      <c r="AH277" s="454"/>
      <c r="AI277" s="454"/>
      <c r="AJ277" s="454"/>
      <c r="AK277" s="454"/>
      <c r="AL277" s="454"/>
      <c r="AM277" s="454"/>
      <c r="AN277" s="454"/>
      <c r="AO277" s="454"/>
      <c r="AP277" s="454"/>
      <c r="AQ277" s="454"/>
      <c r="AR277" s="454"/>
    </row>
    <row r="278" spans="1:44" ht="15.75" customHeight="1">
      <c r="A278" s="454"/>
      <c r="B278" s="484"/>
      <c r="C278" s="455"/>
      <c r="D278" s="455"/>
      <c r="E278" s="455"/>
      <c r="F278" s="454"/>
      <c r="G278" s="454"/>
      <c r="H278" s="454"/>
      <c r="I278" s="454"/>
      <c r="J278" s="454"/>
      <c r="K278" s="454"/>
      <c r="L278" s="454"/>
      <c r="M278" s="454"/>
      <c r="N278" s="454"/>
      <c r="O278" s="454"/>
      <c r="P278" s="454"/>
      <c r="Q278" s="454"/>
      <c r="R278" s="454"/>
      <c r="S278" s="454"/>
      <c r="T278" s="454"/>
      <c r="U278" s="454"/>
      <c r="V278" s="454"/>
      <c r="W278" s="454"/>
      <c r="X278" s="454"/>
      <c r="Y278" s="454"/>
      <c r="Z278" s="454"/>
      <c r="AA278" s="454"/>
      <c r="AB278" s="454"/>
      <c r="AC278" s="454"/>
      <c r="AD278" s="454"/>
      <c r="AE278" s="454"/>
      <c r="AF278" s="454"/>
      <c r="AG278" s="454"/>
      <c r="AH278" s="454"/>
      <c r="AI278" s="454"/>
      <c r="AJ278" s="454"/>
      <c r="AK278" s="454"/>
      <c r="AL278" s="454"/>
      <c r="AM278" s="454"/>
      <c r="AN278" s="454"/>
      <c r="AO278" s="454"/>
      <c r="AP278" s="454"/>
      <c r="AQ278" s="454"/>
      <c r="AR278" s="454"/>
    </row>
    <row r="279" spans="1:44" ht="15.75" customHeight="1">
      <c r="A279" s="454"/>
      <c r="B279" s="484"/>
      <c r="C279" s="455"/>
      <c r="D279" s="455"/>
      <c r="E279" s="455"/>
      <c r="F279" s="454"/>
      <c r="G279" s="454"/>
      <c r="H279" s="454"/>
      <c r="I279" s="454"/>
      <c r="J279" s="454"/>
      <c r="K279" s="454"/>
      <c r="L279" s="454"/>
      <c r="M279" s="454"/>
      <c r="N279" s="454"/>
      <c r="O279" s="454"/>
      <c r="P279" s="454"/>
      <c r="Q279" s="454"/>
      <c r="R279" s="454"/>
      <c r="S279" s="454"/>
      <c r="T279" s="454"/>
      <c r="U279" s="454"/>
      <c r="V279" s="454"/>
      <c r="W279" s="454"/>
      <c r="X279" s="454"/>
      <c r="Y279" s="454"/>
      <c r="Z279" s="454"/>
      <c r="AA279" s="454"/>
      <c r="AB279" s="454"/>
      <c r="AC279" s="454"/>
      <c r="AD279" s="454"/>
      <c r="AE279" s="454"/>
      <c r="AF279" s="454"/>
      <c r="AG279" s="454"/>
      <c r="AH279" s="454"/>
      <c r="AI279" s="454"/>
      <c r="AJ279" s="454"/>
      <c r="AK279" s="454"/>
      <c r="AL279" s="454"/>
      <c r="AM279" s="454"/>
      <c r="AN279" s="454"/>
      <c r="AO279" s="454"/>
      <c r="AP279" s="454"/>
      <c r="AQ279" s="454"/>
      <c r="AR279" s="454"/>
    </row>
    <row r="280" spans="1:44" ht="15.75" customHeight="1">
      <c r="A280" s="454"/>
      <c r="B280" s="484"/>
      <c r="C280" s="455"/>
      <c r="D280" s="455"/>
      <c r="E280" s="455"/>
      <c r="F280" s="454"/>
      <c r="G280" s="454"/>
      <c r="H280" s="454"/>
      <c r="I280" s="454"/>
      <c r="J280" s="454"/>
      <c r="K280" s="454"/>
      <c r="L280" s="454"/>
      <c r="M280" s="454"/>
      <c r="N280" s="454"/>
      <c r="O280" s="454"/>
      <c r="P280" s="454"/>
      <c r="Q280" s="454"/>
      <c r="R280" s="454"/>
      <c r="S280" s="454"/>
      <c r="T280" s="454"/>
      <c r="U280" s="454"/>
      <c r="V280" s="454"/>
      <c r="W280" s="454"/>
      <c r="X280" s="454"/>
      <c r="Y280" s="454"/>
      <c r="Z280" s="454"/>
      <c r="AA280" s="454"/>
      <c r="AB280" s="454"/>
      <c r="AC280" s="454"/>
      <c r="AD280" s="454"/>
      <c r="AE280" s="454"/>
      <c r="AF280" s="454"/>
      <c r="AG280" s="454"/>
      <c r="AH280" s="454"/>
      <c r="AI280" s="454"/>
      <c r="AJ280" s="454"/>
      <c r="AK280" s="454"/>
      <c r="AL280" s="454"/>
      <c r="AM280" s="454"/>
      <c r="AN280" s="454"/>
      <c r="AO280" s="454"/>
      <c r="AP280" s="454"/>
      <c r="AQ280" s="454"/>
      <c r="AR280" s="454"/>
    </row>
    <row r="281" spans="1:44" ht="15.75" customHeight="1">
      <c r="A281" s="454"/>
      <c r="B281" s="484"/>
      <c r="C281" s="455"/>
      <c r="D281" s="455"/>
      <c r="E281" s="455"/>
      <c r="F281" s="454"/>
      <c r="G281" s="454"/>
      <c r="H281" s="454"/>
      <c r="I281" s="454"/>
      <c r="J281" s="454"/>
      <c r="K281" s="454"/>
      <c r="L281" s="454"/>
      <c r="M281" s="454"/>
      <c r="N281" s="454"/>
      <c r="O281" s="454"/>
      <c r="P281" s="454"/>
      <c r="Q281" s="454"/>
      <c r="R281" s="454"/>
      <c r="S281" s="454"/>
      <c r="T281" s="454"/>
      <c r="U281" s="454"/>
      <c r="V281" s="454"/>
      <c r="W281" s="454"/>
      <c r="X281" s="454"/>
      <c r="Y281" s="454"/>
      <c r="Z281" s="454"/>
      <c r="AA281" s="454"/>
      <c r="AB281" s="454"/>
      <c r="AC281" s="454"/>
      <c r="AD281" s="454"/>
      <c r="AE281" s="454"/>
      <c r="AF281" s="454"/>
      <c r="AG281" s="454"/>
      <c r="AH281" s="454"/>
      <c r="AI281" s="454"/>
      <c r="AJ281" s="454"/>
      <c r="AK281" s="454"/>
      <c r="AL281" s="454"/>
      <c r="AM281" s="454"/>
      <c r="AN281" s="454"/>
      <c r="AO281" s="454"/>
      <c r="AP281" s="454"/>
      <c r="AQ281" s="454"/>
      <c r="AR281" s="454"/>
    </row>
    <row r="282" spans="1:44" ht="15.75" customHeight="1">
      <c r="A282" s="454"/>
      <c r="B282" s="484"/>
      <c r="C282" s="455"/>
      <c r="D282" s="455"/>
      <c r="E282" s="455"/>
      <c r="F282" s="454"/>
      <c r="G282" s="454"/>
      <c r="H282" s="454"/>
      <c r="I282" s="454"/>
      <c r="J282" s="454"/>
      <c r="K282" s="454"/>
      <c r="L282" s="454"/>
      <c r="M282" s="454"/>
      <c r="N282" s="454"/>
      <c r="O282" s="454"/>
      <c r="P282" s="454"/>
      <c r="Q282" s="454"/>
      <c r="R282" s="454"/>
      <c r="S282" s="454"/>
      <c r="T282" s="454"/>
      <c r="U282" s="454"/>
      <c r="V282" s="454"/>
      <c r="W282" s="454"/>
      <c r="X282" s="454"/>
      <c r="Y282" s="454"/>
      <c r="Z282" s="454"/>
      <c r="AA282" s="454"/>
      <c r="AB282" s="454"/>
      <c r="AC282" s="454"/>
      <c r="AD282" s="454"/>
      <c r="AE282" s="454"/>
      <c r="AF282" s="454"/>
      <c r="AG282" s="454"/>
      <c r="AH282" s="454"/>
      <c r="AI282" s="454"/>
      <c r="AJ282" s="454"/>
      <c r="AK282" s="454"/>
      <c r="AL282" s="454"/>
      <c r="AM282" s="454"/>
      <c r="AN282" s="454"/>
      <c r="AO282" s="454"/>
      <c r="AP282" s="454"/>
      <c r="AQ282" s="454"/>
      <c r="AR282" s="454"/>
    </row>
    <row r="283" spans="1:44" ht="15.75" customHeight="1">
      <c r="A283" s="454"/>
      <c r="B283" s="484"/>
      <c r="C283" s="455"/>
      <c r="D283" s="455"/>
      <c r="E283" s="455"/>
      <c r="F283" s="454"/>
      <c r="G283" s="454"/>
      <c r="H283" s="454"/>
      <c r="I283" s="454"/>
      <c r="J283" s="454"/>
      <c r="K283" s="454"/>
      <c r="L283" s="454"/>
      <c r="M283" s="454"/>
      <c r="N283" s="454"/>
      <c r="O283" s="454"/>
      <c r="P283" s="454"/>
      <c r="Q283" s="454"/>
      <c r="R283" s="454"/>
      <c r="S283" s="454"/>
      <c r="T283" s="454"/>
      <c r="U283" s="454"/>
      <c r="V283" s="454"/>
      <c r="W283" s="454"/>
      <c r="X283" s="454"/>
      <c r="Y283" s="454"/>
      <c r="Z283" s="454"/>
      <c r="AA283" s="454"/>
      <c r="AB283" s="454"/>
      <c r="AC283" s="454"/>
      <c r="AD283" s="454"/>
      <c r="AE283" s="454"/>
      <c r="AF283" s="454"/>
      <c r="AG283" s="454"/>
      <c r="AH283" s="454"/>
      <c r="AI283" s="454"/>
      <c r="AJ283" s="454"/>
      <c r="AK283" s="454"/>
      <c r="AL283" s="454"/>
      <c r="AM283" s="454"/>
      <c r="AN283" s="454"/>
      <c r="AO283" s="454"/>
      <c r="AP283" s="454"/>
      <c r="AQ283" s="454"/>
      <c r="AR283" s="454"/>
    </row>
    <row r="284" spans="1:44" ht="15.75" customHeight="1">
      <c r="A284" s="454"/>
      <c r="B284" s="484"/>
      <c r="C284" s="455"/>
      <c r="D284" s="455"/>
      <c r="E284" s="455"/>
      <c r="F284" s="454"/>
      <c r="G284" s="454"/>
      <c r="H284" s="454"/>
      <c r="I284" s="454"/>
      <c r="J284" s="454"/>
      <c r="K284" s="454"/>
      <c r="L284" s="454"/>
      <c r="M284" s="454"/>
      <c r="N284" s="454"/>
      <c r="O284" s="454"/>
      <c r="P284" s="454"/>
      <c r="Q284" s="454"/>
      <c r="R284" s="454"/>
      <c r="S284" s="454"/>
      <c r="T284" s="454"/>
      <c r="U284" s="454"/>
      <c r="V284" s="454"/>
      <c r="W284" s="454"/>
      <c r="X284" s="454"/>
      <c r="Y284" s="454"/>
      <c r="Z284" s="454"/>
      <c r="AA284" s="454"/>
      <c r="AB284" s="454"/>
      <c r="AC284" s="454"/>
      <c r="AD284" s="454"/>
      <c r="AE284" s="454"/>
      <c r="AF284" s="454"/>
      <c r="AG284" s="454"/>
      <c r="AH284" s="454"/>
      <c r="AI284" s="454"/>
      <c r="AJ284" s="454"/>
      <c r="AK284" s="454"/>
      <c r="AL284" s="454"/>
      <c r="AM284" s="454"/>
      <c r="AN284" s="454"/>
      <c r="AO284" s="454"/>
      <c r="AP284" s="454"/>
      <c r="AQ284" s="454"/>
      <c r="AR284" s="454"/>
    </row>
    <row r="285" spans="1:44" ht="15.75" customHeight="1">
      <c r="A285" s="454"/>
      <c r="B285" s="484"/>
      <c r="C285" s="455"/>
      <c r="D285" s="455"/>
      <c r="E285" s="455"/>
      <c r="F285" s="454"/>
      <c r="G285" s="454"/>
      <c r="H285" s="454"/>
      <c r="I285" s="454"/>
      <c r="J285" s="454"/>
      <c r="K285" s="454"/>
      <c r="L285" s="454"/>
      <c r="M285" s="454"/>
      <c r="N285" s="454"/>
      <c r="O285" s="454"/>
      <c r="P285" s="454"/>
      <c r="Q285" s="454"/>
      <c r="R285" s="454"/>
      <c r="S285" s="454"/>
      <c r="T285" s="454"/>
      <c r="U285" s="454"/>
      <c r="V285" s="454"/>
      <c r="W285" s="454"/>
      <c r="X285" s="454"/>
      <c r="Y285" s="454"/>
      <c r="Z285" s="454"/>
      <c r="AA285" s="454"/>
      <c r="AB285" s="454"/>
      <c r="AC285" s="454"/>
      <c r="AD285" s="454"/>
      <c r="AE285" s="454"/>
      <c r="AF285" s="454"/>
      <c r="AG285" s="454"/>
      <c r="AH285" s="454"/>
      <c r="AI285" s="454"/>
      <c r="AJ285" s="454"/>
      <c r="AK285" s="454"/>
      <c r="AL285" s="454"/>
      <c r="AM285" s="454"/>
      <c r="AN285" s="454"/>
      <c r="AO285" s="454"/>
      <c r="AP285" s="454"/>
      <c r="AQ285" s="454"/>
      <c r="AR285" s="454"/>
    </row>
    <row r="286" spans="1:44" ht="15.75" customHeight="1">
      <c r="A286" s="454"/>
      <c r="B286" s="484"/>
      <c r="C286" s="455"/>
      <c r="D286" s="455"/>
      <c r="E286" s="455"/>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454"/>
      <c r="AB286" s="454"/>
      <c r="AC286" s="454"/>
      <c r="AD286" s="454"/>
      <c r="AE286" s="454"/>
      <c r="AF286" s="454"/>
      <c r="AG286" s="454"/>
      <c r="AH286" s="454"/>
      <c r="AI286" s="454"/>
      <c r="AJ286" s="454"/>
      <c r="AK286" s="454"/>
      <c r="AL286" s="454"/>
      <c r="AM286" s="454"/>
      <c r="AN286" s="454"/>
      <c r="AO286" s="454"/>
      <c r="AP286" s="454"/>
      <c r="AQ286" s="454"/>
      <c r="AR286" s="454"/>
    </row>
    <row r="287" spans="1:44" ht="15.75" customHeight="1">
      <c r="A287" s="454"/>
      <c r="B287" s="484"/>
      <c r="C287" s="455"/>
      <c r="D287" s="455"/>
      <c r="E287" s="455"/>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c r="AD287" s="454"/>
      <c r="AE287" s="454"/>
      <c r="AF287" s="454"/>
      <c r="AG287" s="454"/>
      <c r="AH287" s="454"/>
      <c r="AI287" s="454"/>
      <c r="AJ287" s="454"/>
      <c r="AK287" s="454"/>
      <c r="AL287" s="454"/>
      <c r="AM287" s="454"/>
      <c r="AN287" s="454"/>
      <c r="AO287" s="454"/>
      <c r="AP287" s="454"/>
      <c r="AQ287" s="454"/>
      <c r="AR287" s="454"/>
    </row>
    <row r="288" spans="1:44" ht="15.75" customHeight="1">
      <c r="A288" s="454"/>
      <c r="B288" s="484"/>
      <c r="C288" s="455"/>
      <c r="D288" s="455"/>
      <c r="E288" s="455"/>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4"/>
      <c r="AG288" s="454"/>
      <c r="AH288" s="454"/>
      <c r="AI288" s="454"/>
      <c r="AJ288" s="454"/>
      <c r="AK288" s="454"/>
      <c r="AL288" s="454"/>
      <c r="AM288" s="454"/>
      <c r="AN288" s="454"/>
      <c r="AO288" s="454"/>
      <c r="AP288" s="454"/>
      <c r="AQ288" s="454"/>
      <c r="AR288" s="454"/>
    </row>
    <row r="289" spans="1:44" ht="15.75" customHeight="1">
      <c r="A289" s="454"/>
      <c r="B289" s="484"/>
      <c r="C289" s="455"/>
      <c r="D289" s="455"/>
      <c r="E289" s="455"/>
      <c r="F289" s="454"/>
      <c r="G289" s="454"/>
      <c r="H289" s="454"/>
      <c r="I289" s="454"/>
      <c r="J289" s="454"/>
      <c r="K289" s="454"/>
      <c r="L289" s="454"/>
      <c r="M289" s="454"/>
      <c r="N289" s="454"/>
      <c r="O289" s="454"/>
      <c r="P289" s="454"/>
      <c r="Q289" s="454"/>
      <c r="R289" s="454"/>
      <c r="S289" s="454"/>
      <c r="T289" s="454"/>
      <c r="U289" s="454"/>
      <c r="V289" s="454"/>
      <c r="W289" s="454"/>
      <c r="X289" s="454"/>
      <c r="Y289" s="454"/>
      <c r="Z289" s="454"/>
      <c r="AA289" s="454"/>
      <c r="AB289" s="454"/>
      <c r="AC289" s="454"/>
      <c r="AD289" s="454"/>
      <c r="AE289" s="454"/>
      <c r="AF289" s="454"/>
      <c r="AG289" s="454"/>
      <c r="AH289" s="454"/>
      <c r="AI289" s="454"/>
      <c r="AJ289" s="454"/>
      <c r="AK289" s="454"/>
      <c r="AL289" s="454"/>
      <c r="AM289" s="454"/>
      <c r="AN289" s="454"/>
      <c r="AO289" s="454"/>
      <c r="AP289" s="454"/>
      <c r="AQ289" s="454"/>
      <c r="AR289" s="454"/>
    </row>
    <row r="290" spans="1:44" ht="15.75" customHeight="1">
      <c r="A290" s="454"/>
      <c r="B290" s="484"/>
      <c r="C290" s="455"/>
      <c r="D290" s="455"/>
      <c r="E290" s="455"/>
      <c r="F290" s="454"/>
      <c r="G290" s="454"/>
      <c r="H290" s="454"/>
      <c r="I290" s="454"/>
      <c r="J290" s="454"/>
      <c r="K290" s="454"/>
      <c r="L290" s="454"/>
      <c r="M290" s="454"/>
      <c r="N290" s="454"/>
      <c r="O290" s="454"/>
      <c r="P290" s="454"/>
      <c r="Q290" s="454"/>
      <c r="R290" s="454"/>
      <c r="S290" s="454"/>
      <c r="T290" s="454"/>
      <c r="U290" s="454"/>
      <c r="V290" s="454"/>
      <c r="W290" s="454"/>
      <c r="X290" s="454"/>
      <c r="Y290" s="454"/>
      <c r="Z290" s="454"/>
      <c r="AA290" s="454"/>
      <c r="AB290" s="454"/>
      <c r="AC290" s="454"/>
      <c r="AD290" s="454"/>
      <c r="AE290" s="454"/>
      <c r="AF290" s="454"/>
      <c r="AG290" s="454"/>
      <c r="AH290" s="454"/>
      <c r="AI290" s="454"/>
      <c r="AJ290" s="454"/>
      <c r="AK290" s="454"/>
      <c r="AL290" s="454"/>
      <c r="AM290" s="454"/>
      <c r="AN290" s="454"/>
      <c r="AO290" s="454"/>
      <c r="AP290" s="454"/>
      <c r="AQ290" s="454"/>
      <c r="AR290" s="454"/>
    </row>
    <row r="291" spans="1:44" ht="15.75" customHeight="1">
      <c r="A291" s="454"/>
      <c r="B291" s="484"/>
      <c r="C291" s="455"/>
      <c r="D291" s="455"/>
      <c r="E291" s="455"/>
      <c r="F291" s="454"/>
      <c r="G291" s="454"/>
      <c r="H291" s="454"/>
      <c r="I291" s="454"/>
      <c r="J291" s="454"/>
      <c r="K291" s="454"/>
      <c r="L291" s="454"/>
      <c r="M291" s="454"/>
      <c r="N291" s="454"/>
      <c r="O291" s="454"/>
      <c r="P291" s="454"/>
      <c r="Q291" s="454"/>
      <c r="R291" s="454"/>
      <c r="S291" s="454"/>
      <c r="T291" s="454"/>
      <c r="U291" s="454"/>
      <c r="V291" s="454"/>
      <c r="W291" s="454"/>
      <c r="X291" s="454"/>
      <c r="Y291" s="454"/>
      <c r="Z291" s="454"/>
      <c r="AA291" s="454"/>
      <c r="AB291" s="454"/>
      <c r="AC291" s="454"/>
      <c r="AD291" s="454"/>
      <c r="AE291" s="454"/>
      <c r="AF291" s="454"/>
      <c r="AG291" s="454"/>
      <c r="AH291" s="454"/>
      <c r="AI291" s="454"/>
      <c r="AJ291" s="454"/>
      <c r="AK291" s="454"/>
      <c r="AL291" s="454"/>
      <c r="AM291" s="454"/>
      <c r="AN291" s="454"/>
      <c r="AO291" s="454"/>
      <c r="AP291" s="454"/>
      <c r="AQ291" s="454"/>
      <c r="AR291" s="454"/>
    </row>
    <row r="292" spans="1:44" ht="15.75" customHeight="1">
      <c r="A292" s="454"/>
      <c r="B292" s="484"/>
      <c r="C292" s="455"/>
      <c r="D292" s="455"/>
      <c r="E292" s="455"/>
      <c r="F292" s="454"/>
      <c r="G292" s="454"/>
      <c r="H292" s="454"/>
      <c r="I292" s="454"/>
      <c r="J292" s="454"/>
      <c r="K292" s="454"/>
      <c r="L292" s="454"/>
      <c r="M292" s="454"/>
      <c r="N292" s="454"/>
      <c r="O292" s="454"/>
      <c r="P292" s="454"/>
      <c r="Q292" s="454"/>
      <c r="R292" s="454"/>
      <c r="S292" s="454"/>
      <c r="T292" s="454"/>
      <c r="U292" s="454"/>
      <c r="V292" s="454"/>
      <c r="W292" s="454"/>
      <c r="X292" s="454"/>
      <c r="Y292" s="454"/>
      <c r="Z292" s="454"/>
      <c r="AA292" s="454"/>
      <c r="AB292" s="454"/>
      <c r="AC292" s="454"/>
      <c r="AD292" s="454"/>
      <c r="AE292" s="454"/>
      <c r="AF292" s="454"/>
      <c r="AG292" s="454"/>
      <c r="AH292" s="454"/>
      <c r="AI292" s="454"/>
      <c r="AJ292" s="454"/>
      <c r="AK292" s="454"/>
      <c r="AL292" s="454"/>
      <c r="AM292" s="454"/>
      <c r="AN292" s="454"/>
      <c r="AO292" s="454"/>
      <c r="AP292" s="454"/>
      <c r="AQ292" s="454"/>
      <c r="AR292" s="454"/>
    </row>
    <row r="293" spans="1:44" ht="15.75" customHeight="1">
      <c r="A293" s="454"/>
      <c r="B293" s="484"/>
      <c r="C293" s="455"/>
      <c r="D293" s="455"/>
      <c r="E293" s="455"/>
      <c r="F293" s="454"/>
      <c r="G293" s="454"/>
      <c r="H293" s="454"/>
      <c r="I293" s="454"/>
      <c r="J293" s="454"/>
      <c r="K293" s="454"/>
      <c r="L293" s="454"/>
      <c r="M293" s="454"/>
      <c r="N293" s="454"/>
      <c r="O293" s="454"/>
      <c r="P293" s="454"/>
      <c r="Q293" s="454"/>
      <c r="R293" s="454"/>
      <c r="S293" s="454"/>
      <c r="T293" s="454"/>
      <c r="U293" s="454"/>
      <c r="V293" s="454"/>
      <c r="W293" s="454"/>
      <c r="X293" s="454"/>
      <c r="Y293" s="454"/>
      <c r="Z293" s="454"/>
      <c r="AA293" s="454"/>
      <c r="AB293" s="454"/>
      <c r="AC293" s="454"/>
      <c r="AD293" s="454"/>
      <c r="AE293" s="454"/>
      <c r="AF293" s="454"/>
      <c r="AG293" s="454"/>
      <c r="AH293" s="454"/>
      <c r="AI293" s="454"/>
      <c r="AJ293" s="454"/>
      <c r="AK293" s="454"/>
      <c r="AL293" s="454"/>
      <c r="AM293" s="454"/>
      <c r="AN293" s="454"/>
      <c r="AO293" s="454"/>
      <c r="AP293" s="454"/>
      <c r="AQ293" s="454"/>
      <c r="AR293" s="454"/>
    </row>
    <row r="294" spans="1:44" ht="15.75" customHeight="1">
      <c r="A294" s="454"/>
      <c r="B294" s="484"/>
      <c r="C294" s="455"/>
      <c r="D294" s="455"/>
      <c r="E294" s="455"/>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4"/>
      <c r="AG294" s="454"/>
      <c r="AH294" s="454"/>
      <c r="AI294" s="454"/>
      <c r="AJ294" s="454"/>
      <c r="AK294" s="454"/>
      <c r="AL294" s="454"/>
      <c r="AM294" s="454"/>
      <c r="AN294" s="454"/>
      <c r="AO294" s="454"/>
      <c r="AP294" s="454"/>
      <c r="AQ294" s="454"/>
      <c r="AR294" s="454"/>
    </row>
    <row r="295" spans="1:44" ht="15.75" customHeight="1">
      <c r="A295" s="454"/>
      <c r="B295" s="484"/>
      <c r="C295" s="455"/>
      <c r="D295" s="455"/>
      <c r="E295" s="455"/>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4"/>
      <c r="AG295" s="454"/>
      <c r="AH295" s="454"/>
      <c r="AI295" s="454"/>
      <c r="AJ295" s="454"/>
      <c r="AK295" s="454"/>
      <c r="AL295" s="454"/>
      <c r="AM295" s="454"/>
      <c r="AN295" s="454"/>
      <c r="AO295" s="454"/>
      <c r="AP295" s="454"/>
      <c r="AQ295" s="454"/>
      <c r="AR295" s="454"/>
    </row>
    <row r="296" spans="1:44" ht="15.75" customHeight="1">
      <c r="A296" s="454"/>
      <c r="B296" s="484"/>
      <c r="C296" s="455"/>
      <c r="D296" s="455"/>
      <c r="E296" s="455"/>
      <c r="F296" s="454"/>
      <c r="G296" s="454"/>
      <c r="H296" s="454"/>
      <c r="I296" s="454"/>
      <c r="J296" s="454"/>
      <c r="K296" s="454"/>
      <c r="L296" s="454"/>
      <c r="M296" s="454"/>
      <c r="N296" s="454"/>
      <c r="O296" s="454"/>
      <c r="P296" s="454"/>
      <c r="Q296" s="454"/>
      <c r="R296" s="454"/>
      <c r="S296" s="454"/>
      <c r="T296" s="454"/>
      <c r="U296" s="454"/>
      <c r="V296" s="454"/>
      <c r="W296" s="454"/>
      <c r="X296" s="454"/>
      <c r="Y296" s="454"/>
      <c r="Z296" s="454"/>
      <c r="AA296" s="454"/>
      <c r="AB296" s="454"/>
      <c r="AC296" s="454"/>
      <c r="AD296" s="454"/>
      <c r="AE296" s="454"/>
      <c r="AF296" s="454"/>
      <c r="AG296" s="454"/>
      <c r="AH296" s="454"/>
      <c r="AI296" s="454"/>
      <c r="AJ296" s="454"/>
      <c r="AK296" s="454"/>
      <c r="AL296" s="454"/>
      <c r="AM296" s="454"/>
      <c r="AN296" s="454"/>
      <c r="AO296" s="454"/>
      <c r="AP296" s="454"/>
      <c r="AQ296" s="454"/>
      <c r="AR296" s="454"/>
    </row>
    <row r="297" spans="1:44" ht="15.75" customHeight="1">
      <c r="A297" s="454"/>
      <c r="B297" s="484"/>
      <c r="C297" s="455"/>
      <c r="D297" s="455"/>
      <c r="E297" s="455"/>
      <c r="F297" s="454"/>
      <c r="G297" s="454"/>
      <c r="H297" s="454"/>
      <c r="I297" s="454"/>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4"/>
      <c r="AG297" s="454"/>
      <c r="AH297" s="454"/>
      <c r="AI297" s="454"/>
      <c r="AJ297" s="454"/>
      <c r="AK297" s="454"/>
      <c r="AL297" s="454"/>
      <c r="AM297" s="454"/>
      <c r="AN297" s="454"/>
      <c r="AO297" s="454"/>
      <c r="AP297" s="454"/>
      <c r="AQ297" s="454"/>
      <c r="AR297" s="454"/>
    </row>
    <row r="298" spans="1:44" ht="15.75" customHeight="1">
      <c r="A298" s="454"/>
      <c r="B298" s="484"/>
      <c r="C298" s="455"/>
      <c r="D298" s="455"/>
      <c r="E298" s="455"/>
      <c r="F298" s="454"/>
      <c r="G298" s="454"/>
      <c r="H298" s="454"/>
      <c r="I298" s="454"/>
      <c r="J298" s="454"/>
      <c r="K298" s="454"/>
      <c r="L298" s="454"/>
      <c r="M298" s="454"/>
      <c r="N298" s="454"/>
      <c r="O298" s="454"/>
      <c r="P298" s="454"/>
      <c r="Q298" s="454"/>
      <c r="R298" s="454"/>
      <c r="S298" s="454"/>
      <c r="T298" s="454"/>
      <c r="U298" s="454"/>
      <c r="V298" s="454"/>
      <c r="W298" s="454"/>
      <c r="X298" s="454"/>
      <c r="Y298" s="454"/>
      <c r="Z298" s="454"/>
      <c r="AA298" s="454"/>
      <c r="AB298" s="454"/>
      <c r="AC298" s="454"/>
      <c r="AD298" s="454"/>
      <c r="AE298" s="454"/>
      <c r="AF298" s="454"/>
      <c r="AG298" s="454"/>
      <c r="AH298" s="454"/>
      <c r="AI298" s="454"/>
      <c r="AJ298" s="454"/>
      <c r="AK298" s="454"/>
      <c r="AL298" s="454"/>
      <c r="AM298" s="454"/>
      <c r="AN298" s="454"/>
      <c r="AO298" s="454"/>
      <c r="AP298" s="454"/>
      <c r="AQ298" s="454"/>
      <c r="AR298" s="454"/>
    </row>
    <row r="299" spans="1:44" ht="15.75" customHeight="1">
      <c r="A299" s="454"/>
      <c r="B299" s="484"/>
      <c r="C299" s="455"/>
      <c r="D299" s="455"/>
      <c r="E299" s="455"/>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4"/>
      <c r="AG299" s="454"/>
      <c r="AH299" s="454"/>
      <c r="AI299" s="454"/>
      <c r="AJ299" s="454"/>
      <c r="AK299" s="454"/>
      <c r="AL299" s="454"/>
      <c r="AM299" s="454"/>
      <c r="AN299" s="454"/>
      <c r="AO299" s="454"/>
      <c r="AP299" s="454"/>
      <c r="AQ299" s="454"/>
      <c r="AR299" s="454"/>
    </row>
    <row r="300" spans="1:44" ht="15.75" customHeight="1">
      <c r="A300" s="454"/>
      <c r="B300" s="484"/>
      <c r="C300" s="455"/>
      <c r="D300" s="455"/>
      <c r="E300" s="455"/>
      <c r="F300" s="454"/>
      <c r="G300" s="454"/>
      <c r="H300" s="454"/>
      <c r="I300" s="454"/>
      <c r="J300" s="454"/>
      <c r="K300" s="454"/>
      <c r="L300" s="454"/>
      <c r="M300" s="454"/>
      <c r="N300" s="454"/>
      <c r="O300" s="454"/>
      <c r="P300" s="454"/>
      <c r="Q300" s="454"/>
      <c r="R300" s="454"/>
      <c r="S300" s="454"/>
      <c r="T300" s="454"/>
      <c r="U300" s="454"/>
      <c r="V300" s="454"/>
      <c r="W300" s="454"/>
      <c r="X300" s="454"/>
      <c r="Y300" s="454"/>
      <c r="Z300" s="454"/>
      <c r="AA300" s="454"/>
      <c r="AB300" s="454"/>
      <c r="AC300" s="454"/>
      <c r="AD300" s="454"/>
      <c r="AE300" s="454"/>
      <c r="AF300" s="454"/>
      <c r="AG300" s="454"/>
      <c r="AH300" s="454"/>
      <c r="AI300" s="454"/>
      <c r="AJ300" s="454"/>
      <c r="AK300" s="454"/>
      <c r="AL300" s="454"/>
      <c r="AM300" s="454"/>
      <c r="AN300" s="454"/>
      <c r="AO300" s="454"/>
      <c r="AP300" s="454"/>
      <c r="AQ300" s="454"/>
      <c r="AR300" s="454"/>
    </row>
    <row r="301" spans="1:44" ht="15.75" customHeight="1">
      <c r="A301" s="454"/>
      <c r="B301" s="484"/>
      <c r="C301" s="455"/>
      <c r="D301" s="455"/>
      <c r="E301" s="455"/>
      <c r="F301" s="454"/>
      <c r="G301" s="454"/>
      <c r="H301" s="454"/>
      <c r="I301" s="454"/>
      <c r="J301" s="454"/>
      <c r="K301" s="454"/>
      <c r="L301" s="454"/>
      <c r="M301" s="454"/>
      <c r="N301" s="454"/>
      <c r="O301" s="454"/>
      <c r="P301" s="454"/>
      <c r="Q301" s="454"/>
      <c r="R301" s="454"/>
      <c r="S301" s="454"/>
      <c r="T301" s="454"/>
      <c r="U301" s="454"/>
      <c r="V301" s="454"/>
      <c r="W301" s="454"/>
      <c r="X301" s="454"/>
      <c r="Y301" s="454"/>
      <c r="Z301" s="454"/>
      <c r="AA301" s="454"/>
      <c r="AB301" s="454"/>
      <c r="AC301" s="454"/>
      <c r="AD301" s="454"/>
      <c r="AE301" s="454"/>
      <c r="AF301" s="454"/>
      <c r="AG301" s="454"/>
      <c r="AH301" s="454"/>
      <c r="AI301" s="454"/>
      <c r="AJ301" s="454"/>
      <c r="AK301" s="454"/>
      <c r="AL301" s="454"/>
      <c r="AM301" s="454"/>
      <c r="AN301" s="454"/>
      <c r="AO301" s="454"/>
      <c r="AP301" s="454"/>
      <c r="AQ301" s="454"/>
      <c r="AR301" s="454"/>
    </row>
    <row r="302" spans="1:44" ht="15.75" customHeight="1">
      <c r="A302" s="454"/>
      <c r="B302" s="484"/>
      <c r="C302" s="455"/>
      <c r="D302" s="455"/>
      <c r="E302" s="455"/>
      <c r="F302" s="454"/>
      <c r="G302" s="454"/>
      <c r="H302" s="454"/>
      <c r="I302" s="454"/>
      <c r="J302" s="454"/>
      <c r="K302" s="454"/>
      <c r="L302" s="454"/>
      <c r="M302" s="454"/>
      <c r="N302" s="454"/>
      <c r="O302" s="454"/>
      <c r="P302" s="454"/>
      <c r="Q302" s="454"/>
      <c r="R302" s="454"/>
      <c r="S302" s="454"/>
      <c r="T302" s="454"/>
      <c r="U302" s="454"/>
      <c r="V302" s="454"/>
      <c r="W302" s="454"/>
      <c r="X302" s="454"/>
      <c r="Y302" s="454"/>
      <c r="Z302" s="454"/>
      <c r="AA302" s="454"/>
      <c r="AB302" s="454"/>
      <c r="AC302" s="454"/>
      <c r="AD302" s="454"/>
      <c r="AE302" s="454"/>
      <c r="AF302" s="454"/>
      <c r="AG302" s="454"/>
      <c r="AH302" s="454"/>
      <c r="AI302" s="454"/>
      <c r="AJ302" s="454"/>
      <c r="AK302" s="454"/>
      <c r="AL302" s="454"/>
      <c r="AM302" s="454"/>
      <c r="AN302" s="454"/>
      <c r="AO302" s="454"/>
      <c r="AP302" s="454"/>
      <c r="AQ302" s="454"/>
      <c r="AR302" s="454"/>
    </row>
    <row r="303" spans="1:44" ht="15.75" customHeight="1">
      <c r="A303" s="454"/>
      <c r="B303" s="484"/>
      <c r="C303" s="455"/>
      <c r="D303" s="455"/>
      <c r="E303" s="455"/>
      <c r="F303" s="454"/>
      <c r="G303" s="454"/>
      <c r="H303" s="454"/>
      <c r="I303" s="454"/>
      <c r="J303" s="454"/>
      <c r="K303" s="454"/>
      <c r="L303" s="454"/>
      <c r="M303" s="454"/>
      <c r="N303" s="454"/>
      <c r="O303" s="454"/>
      <c r="P303" s="454"/>
      <c r="Q303" s="454"/>
      <c r="R303" s="454"/>
      <c r="S303" s="454"/>
      <c r="T303" s="454"/>
      <c r="U303" s="454"/>
      <c r="V303" s="454"/>
      <c r="W303" s="454"/>
      <c r="X303" s="454"/>
      <c r="Y303" s="454"/>
      <c r="Z303" s="454"/>
      <c r="AA303" s="454"/>
      <c r="AB303" s="454"/>
      <c r="AC303" s="454"/>
      <c r="AD303" s="454"/>
      <c r="AE303" s="454"/>
      <c r="AF303" s="454"/>
      <c r="AG303" s="454"/>
      <c r="AH303" s="454"/>
      <c r="AI303" s="454"/>
      <c r="AJ303" s="454"/>
      <c r="AK303" s="454"/>
      <c r="AL303" s="454"/>
      <c r="AM303" s="454"/>
      <c r="AN303" s="454"/>
      <c r="AO303" s="454"/>
      <c r="AP303" s="454"/>
      <c r="AQ303" s="454"/>
      <c r="AR303" s="454"/>
    </row>
    <row r="304" spans="1:44" ht="15.75" customHeight="1">
      <c r="A304" s="454"/>
      <c r="B304" s="484"/>
      <c r="C304" s="455"/>
      <c r="D304" s="455"/>
      <c r="E304" s="455"/>
      <c r="F304" s="454"/>
      <c r="G304" s="454"/>
      <c r="H304" s="454"/>
      <c r="I304" s="454"/>
      <c r="J304" s="454"/>
      <c r="K304" s="454"/>
      <c r="L304" s="454"/>
      <c r="M304" s="454"/>
      <c r="N304" s="454"/>
      <c r="O304" s="454"/>
      <c r="P304" s="454"/>
      <c r="Q304" s="454"/>
      <c r="R304" s="454"/>
      <c r="S304" s="454"/>
      <c r="T304" s="454"/>
      <c r="U304" s="454"/>
      <c r="V304" s="454"/>
      <c r="W304" s="454"/>
      <c r="X304" s="454"/>
      <c r="Y304" s="454"/>
      <c r="Z304" s="454"/>
      <c r="AA304" s="454"/>
      <c r="AB304" s="454"/>
      <c r="AC304" s="454"/>
      <c r="AD304" s="454"/>
      <c r="AE304" s="454"/>
      <c r="AF304" s="454"/>
      <c r="AG304" s="454"/>
      <c r="AH304" s="454"/>
      <c r="AI304" s="454"/>
      <c r="AJ304" s="454"/>
      <c r="AK304" s="454"/>
      <c r="AL304" s="454"/>
      <c r="AM304" s="454"/>
      <c r="AN304" s="454"/>
      <c r="AO304" s="454"/>
      <c r="AP304" s="454"/>
      <c r="AQ304" s="454"/>
      <c r="AR304" s="454"/>
    </row>
    <row r="305" spans="1:44" ht="15.75" customHeight="1">
      <c r="A305" s="454"/>
      <c r="B305" s="484"/>
      <c r="C305" s="455"/>
      <c r="D305" s="455"/>
      <c r="E305" s="455"/>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4"/>
      <c r="AG305" s="454"/>
      <c r="AH305" s="454"/>
      <c r="AI305" s="454"/>
      <c r="AJ305" s="454"/>
      <c r="AK305" s="454"/>
      <c r="AL305" s="454"/>
      <c r="AM305" s="454"/>
      <c r="AN305" s="454"/>
      <c r="AO305" s="454"/>
      <c r="AP305" s="454"/>
      <c r="AQ305" s="454"/>
      <c r="AR305" s="454"/>
    </row>
    <row r="306" spans="1:44" ht="15.75" customHeight="1">
      <c r="A306" s="454"/>
      <c r="B306" s="484"/>
      <c r="C306" s="455"/>
      <c r="D306" s="455"/>
      <c r="E306" s="455"/>
      <c r="F306" s="454"/>
      <c r="G306" s="454"/>
      <c r="H306" s="454"/>
      <c r="I306" s="454"/>
      <c r="J306" s="454"/>
      <c r="K306" s="454"/>
      <c r="L306" s="454"/>
      <c r="M306" s="454"/>
      <c r="N306" s="454"/>
      <c r="O306" s="454"/>
      <c r="P306" s="454"/>
      <c r="Q306" s="454"/>
      <c r="R306" s="454"/>
      <c r="S306" s="454"/>
      <c r="T306" s="454"/>
      <c r="U306" s="454"/>
      <c r="V306" s="454"/>
      <c r="W306" s="454"/>
      <c r="X306" s="454"/>
      <c r="Y306" s="454"/>
      <c r="Z306" s="454"/>
      <c r="AA306" s="454"/>
      <c r="AB306" s="454"/>
      <c r="AC306" s="454"/>
      <c r="AD306" s="454"/>
      <c r="AE306" s="454"/>
      <c r="AF306" s="454"/>
      <c r="AG306" s="454"/>
      <c r="AH306" s="454"/>
      <c r="AI306" s="454"/>
      <c r="AJ306" s="454"/>
      <c r="AK306" s="454"/>
      <c r="AL306" s="454"/>
      <c r="AM306" s="454"/>
      <c r="AN306" s="454"/>
      <c r="AO306" s="454"/>
      <c r="AP306" s="454"/>
      <c r="AQ306" s="454"/>
      <c r="AR306" s="454"/>
    </row>
    <row r="307" spans="1:44" ht="15.75" customHeight="1">
      <c r="A307" s="454"/>
      <c r="B307" s="484"/>
      <c r="C307" s="455"/>
      <c r="D307" s="455"/>
      <c r="E307" s="455"/>
      <c r="F307" s="454"/>
      <c r="G307" s="454"/>
      <c r="H307" s="454"/>
      <c r="I307" s="454"/>
      <c r="J307" s="454"/>
      <c r="K307" s="454"/>
      <c r="L307" s="454"/>
      <c r="M307" s="454"/>
      <c r="N307" s="454"/>
      <c r="O307" s="454"/>
      <c r="P307" s="454"/>
      <c r="Q307" s="454"/>
      <c r="R307" s="454"/>
      <c r="S307" s="454"/>
      <c r="T307" s="454"/>
      <c r="U307" s="454"/>
      <c r="V307" s="454"/>
      <c r="W307" s="454"/>
      <c r="X307" s="454"/>
      <c r="Y307" s="454"/>
      <c r="Z307" s="454"/>
      <c r="AA307" s="454"/>
      <c r="AB307" s="454"/>
      <c r="AC307" s="454"/>
      <c r="AD307" s="454"/>
      <c r="AE307" s="454"/>
      <c r="AF307" s="454"/>
      <c r="AG307" s="454"/>
      <c r="AH307" s="454"/>
      <c r="AI307" s="454"/>
      <c r="AJ307" s="454"/>
      <c r="AK307" s="454"/>
      <c r="AL307" s="454"/>
      <c r="AM307" s="454"/>
      <c r="AN307" s="454"/>
      <c r="AO307" s="454"/>
      <c r="AP307" s="454"/>
      <c r="AQ307" s="454"/>
      <c r="AR307" s="454"/>
    </row>
    <row r="308" spans="1:44" ht="15.75" customHeight="1">
      <c r="A308" s="454"/>
      <c r="B308" s="484"/>
      <c r="C308" s="455"/>
      <c r="D308" s="455"/>
      <c r="E308" s="455"/>
      <c r="F308" s="454"/>
      <c r="G308" s="454"/>
      <c r="H308" s="454"/>
      <c r="I308" s="454"/>
      <c r="J308" s="454"/>
      <c r="K308" s="454"/>
      <c r="L308" s="454"/>
      <c r="M308" s="454"/>
      <c r="N308" s="454"/>
      <c r="O308" s="454"/>
      <c r="P308" s="454"/>
      <c r="Q308" s="454"/>
      <c r="R308" s="454"/>
      <c r="S308" s="454"/>
      <c r="T308" s="454"/>
      <c r="U308" s="454"/>
      <c r="V308" s="454"/>
      <c r="W308" s="454"/>
      <c r="X308" s="454"/>
      <c r="Y308" s="454"/>
      <c r="Z308" s="454"/>
      <c r="AA308" s="454"/>
      <c r="AB308" s="454"/>
      <c r="AC308" s="454"/>
      <c r="AD308" s="454"/>
      <c r="AE308" s="454"/>
      <c r="AF308" s="454"/>
      <c r="AG308" s="454"/>
      <c r="AH308" s="454"/>
      <c r="AI308" s="454"/>
      <c r="AJ308" s="454"/>
      <c r="AK308" s="454"/>
      <c r="AL308" s="454"/>
      <c r="AM308" s="454"/>
      <c r="AN308" s="454"/>
      <c r="AO308" s="454"/>
      <c r="AP308" s="454"/>
      <c r="AQ308" s="454"/>
      <c r="AR308" s="454"/>
    </row>
    <row r="309" spans="1:44" ht="15.75" customHeight="1">
      <c r="A309" s="454"/>
      <c r="B309" s="484"/>
      <c r="C309" s="455"/>
      <c r="D309" s="455"/>
      <c r="E309" s="455"/>
      <c r="F309" s="454"/>
      <c r="G309" s="454"/>
      <c r="H309" s="454"/>
      <c r="I309" s="454"/>
      <c r="J309" s="454"/>
      <c r="K309" s="454"/>
      <c r="L309" s="454"/>
      <c r="M309" s="454"/>
      <c r="N309" s="454"/>
      <c r="O309" s="454"/>
      <c r="P309" s="454"/>
      <c r="Q309" s="454"/>
      <c r="R309" s="454"/>
      <c r="S309" s="454"/>
      <c r="T309" s="454"/>
      <c r="U309" s="454"/>
      <c r="V309" s="454"/>
      <c r="W309" s="454"/>
      <c r="X309" s="454"/>
      <c r="Y309" s="454"/>
      <c r="Z309" s="454"/>
      <c r="AA309" s="454"/>
      <c r="AB309" s="454"/>
      <c r="AC309" s="454"/>
      <c r="AD309" s="454"/>
      <c r="AE309" s="454"/>
      <c r="AF309" s="454"/>
      <c r="AG309" s="454"/>
      <c r="AH309" s="454"/>
      <c r="AI309" s="454"/>
      <c r="AJ309" s="454"/>
      <c r="AK309" s="454"/>
      <c r="AL309" s="454"/>
      <c r="AM309" s="454"/>
      <c r="AN309" s="454"/>
      <c r="AO309" s="454"/>
      <c r="AP309" s="454"/>
      <c r="AQ309" s="454"/>
      <c r="AR309" s="454"/>
    </row>
    <row r="310" spans="1:44" ht="15.75" customHeight="1">
      <c r="A310" s="454"/>
      <c r="B310" s="484"/>
      <c r="C310" s="455"/>
      <c r="D310" s="455"/>
      <c r="E310" s="455"/>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4"/>
      <c r="AG310" s="454"/>
      <c r="AH310" s="454"/>
      <c r="AI310" s="454"/>
      <c r="AJ310" s="454"/>
      <c r="AK310" s="454"/>
      <c r="AL310" s="454"/>
      <c r="AM310" s="454"/>
      <c r="AN310" s="454"/>
      <c r="AO310" s="454"/>
      <c r="AP310" s="454"/>
      <c r="AQ310" s="454"/>
      <c r="AR310" s="454"/>
    </row>
    <row r="311" spans="1:44" ht="15.75" customHeight="1">
      <c r="A311" s="454"/>
      <c r="B311" s="484"/>
      <c r="C311" s="455"/>
      <c r="D311" s="455"/>
      <c r="E311" s="455"/>
      <c r="F311" s="454"/>
      <c r="G311" s="454"/>
      <c r="H311" s="454"/>
      <c r="I311" s="454"/>
      <c r="J311" s="454"/>
      <c r="K311" s="454"/>
      <c r="L311" s="454"/>
      <c r="M311" s="454"/>
      <c r="N311" s="454"/>
      <c r="O311" s="454"/>
      <c r="P311" s="454"/>
      <c r="Q311" s="454"/>
      <c r="R311" s="454"/>
      <c r="S311" s="454"/>
      <c r="T311" s="454"/>
      <c r="U311" s="454"/>
      <c r="V311" s="454"/>
      <c r="W311" s="454"/>
      <c r="X311" s="454"/>
      <c r="Y311" s="454"/>
      <c r="Z311" s="454"/>
      <c r="AA311" s="454"/>
      <c r="AB311" s="454"/>
      <c r="AC311" s="454"/>
      <c r="AD311" s="454"/>
      <c r="AE311" s="454"/>
      <c r="AF311" s="454"/>
      <c r="AG311" s="454"/>
      <c r="AH311" s="454"/>
      <c r="AI311" s="454"/>
      <c r="AJ311" s="454"/>
      <c r="AK311" s="454"/>
      <c r="AL311" s="454"/>
      <c r="AM311" s="454"/>
      <c r="AN311" s="454"/>
      <c r="AO311" s="454"/>
      <c r="AP311" s="454"/>
      <c r="AQ311" s="454"/>
      <c r="AR311" s="454"/>
    </row>
    <row r="312" spans="1:44" ht="15.75" customHeight="1">
      <c r="A312" s="454"/>
      <c r="B312" s="484"/>
      <c r="C312" s="455"/>
      <c r="D312" s="455"/>
      <c r="E312" s="455"/>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4"/>
      <c r="AG312" s="454"/>
      <c r="AH312" s="454"/>
      <c r="AI312" s="454"/>
      <c r="AJ312" s="454"/>
      <c r="AK312" s="454"/>
      <c r="AL312" s="454"/>
      <c r="AM312" s="454"/>
      <c r="AN312" s="454"/>
      <c r="AO312" s="454"/>
      <c r="AP312" s="454"/>
      <c r="AQ312" s="454"/>
      <c r="AR312" s="454"/>
    </row>
    <row r="313" spans="1:44" ht="15.75" customHeight="1">
      <c r="A313" s="454"/>
      <c r="B313" s="484"/>
      <c r="C313" s="455"/>
      <c r="D313" s="455"/>
      <c r="E313" s="455"/>
      <c r="F313" s="454"/>
      <c r="G313" s="454"/>
      <c r="H313" s="454"/>
      <c r="I313" s="454"/>
      <c r="J313" s="454"/>
      <c r="K313" s="454"/>
      <c r="L313" s="454"/>
      <c r="M313" s="454"/>
      <c r="N313" s="454"/>
      <c r="O313" s="454"/>
      <c r="P313" s="454"/>
      <c r="Q313" s="454"/>
      <c r="R313" s="454"/>
      <c r="S313" s="454"/>
      <c r="T313" s="454"/>
      <c r="U313" s="454"/>
      <c r="V313" s="454"/>
      <c r="W313" s="454"/>
      <c r="X313" s="454"/>
      <c r="Y313" s="454"/>
      <c r="Z313" s="454"/>
      <c r="AA313" s="454"/>
      <c r="AB313" s="454"/>
      <c r="AC313" s="454"/>
      <c r="AD313" s="454"/>
      <c r="AE313" s="454"/>
      <c r="AF313" s="454"/>
      <c r="AG313" s="454"/>
      <c r="AH313" s="454"/>
      <c r="AI313" s="454"/>
      <c r="AJ313" s="454"/>
      <c r="AK313" s="454"/>
      <c r="AL313" s="454"/>
      <c r="AM313" s="454"/>
      <c r="AN313" s="454"/>
      <c r="AO313" s="454"/>
      <c r="AP313" s="454"/>
      <c r="AQ313" s="454"/>
      <c r="AR313" s="454"/>
    </row>
    <row r="314" spans="1:44" ht="15.75" customHeight="1">
      <c r="A314" s="454"/>
      <c r="B314" s="484"/>
      <c r="C314" s="455"/>
      <c r="D314" s="455"/>
      <c r="E314" s="455"/>
      <c r="F314" s="454"/>
      <c r="G314" s="454"/>
      <c r="H314" s="454"/>
      <c r="I314" s="454"/>
      <c r="J314" s="454"/>
      <c r="K314" s="454"/>
      <c r="L314" s="454"/>
      <c r="M314" s="454"/>
      <c r="N314" s="454"/>
      <c r="O314" s="454"/>
      <c r="P314" s="454"/>
      <c r="Q314" s="454"/>
      <c r="R314" s="454"/>
      <c r="S314" s="454"/>
      <c r="T314" s="454"/>
      <c r="U314" s="454"/>
      <c r="V314" s="454"/>
      <c r="W314" s="454"/>
      <c r="X314" s="454"/>
      <c r="Y314" s="454"/>
      <c r="Z314" s="454"/>
      <c r="AA314" s="454"/>
      <c r="AB314" s="454"/>
      <c r="AC314" s="454"/>
      <c r="AD314" s="454"/>
      <c r="AE314" s="454"/>
      <c r="AF314" s="454"/>
      <c r="AG314" s="454"/>
      <c r="AH314" s="454"/>
      <c r="AI314" s="454"/>
      <c r="AJ314" s="454"/>
      <c r="AK314" s="454"/>
      <c r="AL314" s="454"/>
      <c r="AM314" s="454"/>
      <c r="AN314" s="454"/>
      <c r="AO314" s="454"/>
      <c r="AP314" s="454"/>
      <c r="AQ314" s="454"/>
      <c r="AR314" s="454"/>
    </row>
    <row r="315" spans="1:44" ht="15.75" customHeight="1">
      <c r="A315" s="454"/>
      <c r="B315" s="484"/>
      <c r="C315" s="455"/>
      <c r="D315" s="455"/>
      <c r="E315" s="455"/>
      <c r="F315" s="454"/>
      <c r="G315" s="454"/>
      <c r="H315" s="454"/>
      <c r="I315" s="454"/>
      <c r="J315" s="454"/>
      <c r="K315" s="454"/>
      <c r="L315" s="454"/>
      <c r="M315" s="454"/>
      <c r="N315" s="454"/>
      <c r="O315" s="454"/>
      <c r="P315" s="454"/>
      <c r="Q315" s="454"/>
      <c r="R315" s="454"/>
      <c r="S315" s="454"/>
      <c r="T315" s="454"/>
      <c r="U315" s="454"/>
      <c r="V315" s="454"/>
      <c r="W315" s="454"/>
      <c r="X315" s="454"/>
      <c r="Y315" s="454"/>
      <c r="Z315" s="454"/>
      <c r="AA315" s="454"/>
      <c r="AB315" s="454"/>
      <c r="AC315" s="454"/>
      <c r="AD315" s="454"/>
      <c r="AE315" s="454"/>
      <c r="AF315" s="454"/>
      <c r="AG315" s="454"/>
      <c r="AH315" s="454"/>
      <c r="AI315" s="454"/>
      <c r="AJ315" s="454"/>
      <c r="AK315" s="454"/>
      <c r="AL315" s="454"/>
      <c r="AM315" s="454"/>
      <c r="AN315" s="454"/>
      <c r="AO315" s="454"/>
      <c r="AP315" s="454"/>
      <c r="AQ315" s="454"/>
      <c r="AR315" s="454"/>
    </row>
    <row r="316" spans="1:44" ht="15.75" customHeight="1">
      <c r="A316" s="454"/>
      <c r="B316" s="484"/>
      <c r="C316" s="455"/>
      <c r="D316" s="455"/>
      <c r="E316" s="455"/>
      <c r="F316" s="454"/>
      <c r="G316" s="454"/>
      <c r="H316" s="454"/>
      <c r="I316" s="454"/>
      <c r="J316" s="454"/>
      <c r="K316" s="454"/>
      <c r="L316" s="454"/>
      <c r="M316" s="454"/>
      <c r="N316" s="454"/>
      <c r="O316" s="454"/>
      <c r="P316" s="454"/>
      <c r="Q316" s="454"/>
      <c r="R316" s="454"/>
      <c r="S316" s="454"/>
      <c r="T316" s="454"/>
      <c r="U316" s="454"/>
      <c r="V316" s="454"/>
      <c r="W316" s="454"/>
      <c r="X316" s="454"/>
      <c r="Y316" s="454"/>
      <c r="Z316" s="454"/>
      <c r="AA316" s="454"/>
      <c r="AB316" s="454"/>
      <c r="AC316" s="454"/>
      <c r="AD316" s="454"/>
      <c r="AE316" s="454"/>
      <c r="AF316" s="454"/>
      <c r="AG316" s="454"/>
      <c r="AH316" s="454"/>
      <c r="AI316" s="454"/>
      <c r="AJ316" s="454"/>
      <c r="AK316" s="454"/>
      <c r="AL316" s="454"/>
      <c r="AM316" s="454"/>
      <c r="AN316" s="454"/>
      <c r="AO316" s="454"/>
      <c r="AP316" s="454"/>
      <c r="AQ316" s="454"/>
      <c r="AR316" s="454"/>
    </row>
    <row r="317" spans="1:44" ht="15.75" customHeight="1">
      <c r="A317" s="454"/>
      <c r="B317" s="484"/>
      <c r="C317" s="455"/>
      <c r="D317" s="455"/>
      <c r="E317" s="455"/>
      <c r="F317" s="454"/>
      <c r="G317" s="454"/>
      <c r="H317" s="454"/>
      <c r="I317" s="454"/>
      <c r="J317" s="454"/>
      <c r="K317" s="454"/>
      <c r="L317" s="454"/>
      <c r="M317" s="454"/>
      <c r="N317" s="454"/>
      <c r="O317" s="454"/>
      <c r="P317" s="454"/>
      <c r="Q317" s="454"/>
      <c r="R317" s="454"/>
      <c r="S317" s="454"/>
      <c r="T317" s="454"/>
      <c r="U317" s="454"/>
      <c r="V317" s="454"/>
      <c r="W317" s="454"/>
      <c r="X317" s="454"/>
      <c r="Y317" s="454"/>
      <c r="Z317" s="454"/>
      <c r="AA317" s="454"/>
      <c r="AB317" s="454"/>
      <c r="AC317" s="454"/>
      <c r="AD317" s="454"/>
      <c r="AE317" s="454"/>
      <c r="AF317" s="454"/>
      <c r="AG317" s="454"/>
      <c r="AH317" s="454"/>
      <c r="AI317" s="454"/>
      <c r="AJ317" s="454"/>
      <c r="AK317" s="454"/>
      <c r="AL317" s="454"/>
      <c r="AM317" s="454"/>
      <c r="AN317" s="454"/>
      <c r="AO317" s="454"/>
      <c r="AP317" s="454"/>
      <c r="AQ317" s="454"/>
      <c r="AR317" s="454"/>
    </row>
    <row r="318" spans="1:44" ht="15.75" customHeight="1">
      <c r="A318" s="454"/>
      <c r="B318" s="484"/>
      <c r="C318" s="455"/>
      <c r="D318" s="455"/>
      <c r="E318" s="455"/>
      <c r="F318" s="454"/>
      <c r="G318" s="454"/>
      <c r="H318" s="454"/>
      <c r="I318" s="454"/>
      <c r="J318" s="454"/>
      <c r="K318" s="454"/>
      <c r="L318" s="454"/>
      <c r="M318" s="454"/>
      <c r="N318" s="454"/>
      <c r="O318" s="454"/>
      <c r="P318" s="454"/>
      <c r="Q318" s="454"/>
      <c r="R318" s="454"/>
      <c r="S318" s="454"/>
      <c r="T318" s="454"/>
      <c r="U318" s="454"/>
      <c r="V318" s="454"/>
      <c r="W318" s="454"/>
      <c r="X318" s="454"/>
      <c r="Y318" s="454"/>
      <c r="Z318" s="454"/>
      <c r="AA318" s="454"/>
      <c r="AB318" s="454"/>
      <c r="AC318" s="454"/>
      <c r="AD318" s="454"/>
      <c r="AE318" s="454"/>
      <c r="AF318" s="454"/>
      <c r="AG318" s="454"/>
      <c r="AH318" s="454"/>
      <c r="AI318" s="454"/>
      <c r="AJ318" s="454"/>
      <c r="AK318" s="454"/>
      <c r="AL318" s="454"/>
      <c r="AM318" s="454"/>
      <c r="AN318" s="454"/>
      <c r="AO318" s="454"/>
      <c r="AP318" s="454"/>
      <c r="AQ318" s="454"/>
      <c r="AR318" s="454"/>
    </row>
    <row r="319" spans="1:44" ht="15.75" customHeight="1">
      <c r="A319" s="454"/>
      <c r="B319" s="484"/>
      <c r="C319" s="455"/>
      <c r="D319" s="455"/>
      <c r="E319" s="455"/>
      <c r="F319" s="454"/>
      <c r="G319" s="454"/>
      <c r="H319" s="454"/>
      <c r="I319" s="454"/>
      <c r="J319" s="454"/>
      <c r="K319" s="454"/>
      <c r="L319" s="454"/>
      <c r="M319" s="454"/>
      <c r="N319" s="454"/>
      <c r="O319" s="454"/>
      <c r="P319" s="454"/>
      <c r="Q319" s="454"/>
      <c r="R319" s="454"/>
      <c r="S319" s="454"/>
      <c r="T319" s="454"/>
      <c r="U319" s="454"/>
      <c r="V319" s="454"/>
      <c r="W319" s="454"/>
      <c r="X319" s="454"/>
      <c r="Y319" s="454"/>
      <c r="Z319" s="454"/>
      <c r="AA319" s="454"/>
      <c r="AB319" s="454"/>
      <c r="AC319" s="454"/>
      <c r="AD319" s="454"/>
      <c r="AE319" s="454"/>
      <c r="AF319" s="454"/>
      <c r="AG319" s="454"/>
      <c r="AH319" s="454"/>
      <c r="AI319" s="454"/>
      <c r="AJ319" s="454"/>
      <c r="AK319" s="454"/>
      <c r="AL319" s="454"/>
      <c r="AM319" s="454"/>
      <c r="AN319" s="454"/>
      <c r="AO319" s="454"/>
      <c r="AP319" s="454"/>
      <c r="AQ319" s="454"/>
      <c r="AR319" s="454"/>
    </row>
    <row r="320" spans="1:44" ht="15.75" customHeight="1">
      <c r="A320" s="454"/>
      <c r="B320" s="484"/>
      <c r="C320" s="455"/>
      <c r="D320" s="455"/>
      <c r="E320" s="455"/>
      <c r="F320" s="454"/>
      <c r="G320" s="454"/>
      <c r="H320" s="454"/>
      <c r="I320" s="454"/>
      <c r="J320" s="454"/>
      <c r="K320" s="454"/>
      <c r="L320" s="454"/>
      <c r="M320" s="454"/>
      <c r="N320" s="454"/>
      <c r="O320" s="454"/>
      <c r="P320" s="454"/>
      <c r="Q320" s="454"/>
      <c r="R320" s="454"/>
      <c r="S320" s="454"/>
      <c r="T320" s="454"/>
      <c r="U320" s="454"/>
      <c r="V320" s="454"/>
      <c r="W320" s="454"/>
      <c r="X320" s="454"/>
      <c r="Y320" s="454"/>
      <c r="Z320" s="454"/>
      <c r="AA320" s="454"/>
      <c r="AB320" s="454"/>
      <c r="AC320" s="454"/>
      <c r="AD320" s="454"/>
      <c r="AE320" s="454"/>
      <c r="AF320" s="454"/>
      <c r="AG320" s="454"/>
      <c r="AH320" s="454"/>
      <c r="AI320" s="454"/>
      <c r="AJ320" s="454"/>
      <c r="AK320" s="454"/>
      <c r="AL320" s="454"/>
      <c r="AM320" s="454"/>
      <c r="AN320" s="454"/>
      <c r="AO320" s="454"/>
      <c r="AP320" s="454"/>
      <c r="AQ320" s="454"/>
      <c r="AR320" s="454"/>
    </row>
    <row r="321" spans="1:44" ht="15.75" customHeight="1">
      <c r="A321" s="454"/>
      <c r="B321" s="484"/>
      <c r="C321" s="455"/>
      <c r="D321" s="455"/>
      <c r="E321" s="455"/>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4"/>
      <c r="AG321" s="454"/>
      <c r="AH321" s="454"/>
      <c r="AI321" s="454"/>
      <c r="AJ321" s="454"/>
      <c r="AK321" s="454"/>
      <c r="AL321" s="454"/>
      <c r="AM321" s="454"/>
      <c r="AN321" s="454"/>
      <c r="AO321" s="454"/>
      <c r="AP321" s="454"/>
      <c r="AQ321" s="454"/>
      <c r="AR321" s="454"/>
    </row>
    <row r="322" spans="1:44" ht="15.75" customHeight="1">
      <c r="A322" s="454"/>
      <c r="B322" s="484"/>
      <c r="C322" s="455"/>
      <c r="D322" s="455"/>
      <c r="E322" s="455"/>
      <c r="F322" s="454"/>
      <c r="G322" s="454"/>
      <c r="H322" s="454"/>
      <c r="I322" s="454"/>
      <c r="J322" s="454"/>
      <c r="K322" s="454"/>
      <c r="L322" s="454"/>
      <c r="M322" s="454"/>
      <c r="N322" s="454"/>
      <c r="O322" s="454"/>
      <c r="P322" s="454"/>
      <c r="Q322" s="454"/>
      <c r="R322" s="454"/>
      <c r="S322" s="454"/>
      <c r="T322" s="454"/>
      <c r="U322" s="454"/>
      <c r="V322" s="454"/>
      <c r="W322" s="454"/>
      <c r="X322" s="454"/>
      <c r="Y322" s="454"/>
      <c r="Z322" s="454"/>
      <c r="AA322" s="454"/>
      <c r="AB322" s="454"/>
      <c r="AC322" s="454"/>
      <c r="AD322" s="454"/>
      <c r="AE322" s="454"/>
      <c r="AF322" s="454"/>
      <c r="AG322" s="454"/>
      <c r="AH322" s="454"/>
      <c r="AI322" s="454"/>
      <c r="AJ322" s="454"/>
      <c r="AK322" s="454"/>
      <c r="AL322" s="454"/>
      <c r="AM322" s="454"/>
      <c r="AN322" s="454"/>
      <c r="AO322" s="454"/>
      <c r="AP322" s="454"/>
      <c r="AQ322" s="454"/>
      <c r="AR322" s="454"/>
    </row>
    <row r="323" spans="1:44" ht="15.75" customHeight="1">
      <c r="A323" s="454"/>
      <c r="B323" s="484"/>
      <c r="C323" s="455"/>
      <c r="D323" s="455"/>
      <c r="E323" s="455"/>
      <c r="F323" s="454"/>
      <c r="G323" s="454"/>
      <c r="H323" s="454"/>
      <c r="I323" s="454"/>
      <c r="J323" s="454"/>
      <c r="K323" s="454"/>
      <c r="L323" s="454"/>
      <c r="M323" s="454"/>
      <c r="N323" s="454"/>
      <c r="O323" s="454"/>
      <c r="P323" s="454"/>
      <c r="Q323" s="454"/>
      <c r="R323" s="454"/>
      <c r="S323" s="454"/>
      <c r="T323" s="454"/>
      <c r="U323" s="454"/>
      <c r="V323" s="454"/>
      <c r="W323" s="454"/>
      <c r="X323" s="454"/>
      <c r="Y323" s="454"/>
      <c r="Z323" s="454"/>
      <c r="AA323" s="454"/>
      <c r="AB323" s="454"/>
      <c r="AC323" s="454"/>
      <c r="AD323" s="454"/>
      <c r="AE323" s="454"/>
      <c r="AF323" s="454"/>
      <c r="AG323" s="454"/>
      <c r="AH323" s="454"/>
      <c r="AI323" s="454"/>
      <c r="AJ323" s="454"/>
      <c r="AK323" s="454"/>
      <c r="AL323" s="454"/>
      <c r="AM323" s="454"/>
      <c r="AN323" s="454"/>
      <c r="AO323" s="454"/>
      <c r="AP323" s="454"/>
      <c r="AQ323" s="454"/>
      <c r="AR323" s="454"/>
    </row>
    <row r="324" spans="1:44" ht="15.75" customHeight="1">
      <c r="A324" s="454"/>
      <c r="B324" s="484"/>
      <c r="C324" s="455"/>
      <c r="D324" s="455"/>
      <c r="E324" s="455"/>
      <c r="F324" s="454"/>
      <c r="G324" s="454"/>
      <c r="H324" s="454"/>
      <c r="I324" s="454"/>
      <c r="J324" s="454"/>
      <c r="K324" s="454"/>
      <c r="L324" s="454"/>
      <c r="M324" s="454"/>
      <c r="N324" s="454"/>
      <c r="O324" s="454"/>
      <c r="P324" s="454"/>
      <c r="Q324" s="454"/>
      <c r="R324" s="454"/>
      <c r="S324" s="454"/>
      <c r="T324" s="454"/>
      <c r="U324" s="454"/>
      <c r="V324" s="454"/>
      <c r="W324" s="454"/>
      <c r="X324" s="454"/>
      <c r="Y324" s="454"/>
      <c r="Z324" s="454"/>
      <c r="AA324" s="454"/>
      <c r="AB324" s="454"/>
      <c r="AC324" s="454"/>
      <c r="AD324" s="454"/>
      <c r="AE324" s="454"/>
      <c r="AF324" s="454"/>
      <c r="AG324" s="454"/>
      <c r="AH324" s="454"/>
      <c r="AI324" s="454"/>
      <c r="AJ324" s="454"/>
      <c r="AK324" s="454"/>
      <c r="AL324" s="454"/>
      <c r="AM324" s="454"/>
      <c r="AN324" s="454"/>
      <c r="AO324" s="454"/>
      <c r="AP324" s="454"/>
      <c r="AQ324" s="454"/>
      <c r="AR324" s="454"/>
    </row>
    <row r="325" spans="1:44" ht="15.75" customHeight="1">
      <c r="A325" s="454"/>
      <c r="B325" s="484"/>
      <c r="C325" s="455"/>
      <c r="D325" s="455"/>
      <c r="E325" s="455"/>
      <c r="F325" s="454"/>
      <c r="G325" s="454"/>
      <c r="H325" s="454"/>
      <c r="I325" s="454"/>
      <c r="J325" s="454"/>
      <c r="K325" s="454"/>
      <c r="L325" s="454"/>
      <c r="M325" s="454"/>
      <c r="N325" s="454"/>
      <c r="O325" s="454"/>
      <c r="P325" s="454"/>
      <c r="Q325" s="454"/>
      <c r="R325" s="454"/>
      <c r="S325" s="454"/>
      <c r="T325" s="454"/>
      <c r="U325" s="454"/>
      <c r="V325" s="454"/>
      <c r="W325" s="454"/>
      <c r="X325" s="454"/>
      <c r="Y325" s="454"/>
      <c r="Z325" s="454"/>
      <c r="AA325" s="454"/>
      <c r="AB325" s="454"/>
      <c r="AC325" s="454"/>
      <c r="AD325" s="454"/>
      <c r="AE325" s="454"/>
      <c r="AF325" s="454"/>
      <c r="AG325" s="454"/>
      <c r="AH325" s="454"/>
      <c r="AI325" s="454"/>
      <c r="AJ325" s="454"/>
      <c r="AK325" s="454"/>
      <c r="AL325" s="454"/>
      <c r="AM325" s="454"/>
      <c r="AN325" s="454"/>
      <c r="AO325" s="454"/>
      <c r="AP325" s="454"/>
      <c r="AQ325" s="454"/>
      <c r="AR325" s="454"/>
    </row>
    <row r="326" spans="1:44" ht="15.75" customHeight="1">
      <c r="A326" s="454"/>
      <c r="B326" s="484"/>
      <c r="C326" s="455"/>
      <c r="D326" s="455"/>
      <c r="E326" s="455"/>
      <c r="F326" s="454"/>
      <c r="G326" s="454"/>
      <c r="H326" s="454"/>
      <c r="I326" s="454"/>
      <c r="J326" s="454"/>
      <c r="K326" s="454"/>
      <c r="L326" s="454"/>
      <c r="M326" s="454"/>
      <c r="N326" s="454"/>
      <c r="O326" s="454"/>
      <c r="P326" s="454"/>
      <c r="Q326" s="454"/>
      <c r="R326" s="454"/>
      <c r="S326" s="454"/>
      <c r="T326" s="454"/>
      <c r="U326" s="454"/>
      <c r="V326" s="454"/>
      <c r="W326" s="454"/>
      <c r="X326" s="454"/>
      <c r="Y326" s="454"/>
      <c r="Z326" s="454"/>
      <c r="AA326" s="454"/>
      <c r="AB326" s="454"/>
      <c r="AC326" s="454"/>
      <c r="AD326" s="454"/>
      <c r="AE326" s="454"/>
      <c r="AF326" s="454"/>
      <c r="AG326" s="454"/>
      <c r="AH326" s="454"/>
      <c r="AI326" s="454"/>
      <c r="AJ326" s="454"/>
      <c r="AK326" s="454"/>
      <c r="AL326" s="454"/>
      <c r="AM326" s="454"/>
      <c r="AN326" s="454"/>
      <c r="AO326" s="454"/>
      <c r="AP326" s="454"/>
      <c r="AQ326" s="454"/>
      <c r="AR326" s="454"/>
    </row>
    <row r="327" spans="1:44" ht="15.75" customHeight="1">
      <c r="A327" s="454"/>
      <c r="B327" s="484"/>
      <c r="C327" s="455"/>
      <c r="D327" s="455"/>
      <c r="E327" s="455"/>
      <c r="F327" s="454"/>
      <c r="G327" s="454"/>
      <c r="H327" s="454"/>
      <c r="I327" s="454"/>
      <c r="J327" s="454"/>
      <c r="K327" s="454"/>
      <c r="L327" s="454"/>
      <c r="M327" s="454"/>
      <c r="N327" s="454"/>
      <c r="O327" s="454"/>
      <c r="P327" s="454"/>
      <c r="Q327" s="454"/>
      <c r="R327" s="454"/>
      <c r="S327" s="454"/>
      <c r="T327" s="454"/>
      <c r="U327" s="454"/>
      <c r="V327" s="454"/>
      <c r="W327" s="454"/>
      <c r="X327" s="454"/>
      <c r="Y327" s="454"/>
      <c r="Z327" s="454"/>
      <c r="AA327" s="454"/>
      <c r="AB327" s="454"/>
      <c r="AC327" s="454"/>
      <c r="AD327" s="454"/>
      <c r="AE327" s="454"/>
      <c r="AF327" s="454"/>
      <c r="AG327" s="454"/>
      <c r="AH327" s="454"/>
      <c r="AI327" s="454"/>
      <c r="AJ327" s="454"/>
      <c r="AK327" s="454"/>
      <c r="AL327" s="454"/>
      <c r="AM327" s="454"/>
      <c r="AN327" s="454"/>
      <c r="AO327" s="454"/>
      <c r="AP327" s="454"/>
      <c r="AQ327" s="454"/>
      <c r="AR327" s="454"/>
    </row>
    <row r="328" spans="1:44" ht="15.75" customHeight="1">
      <c r="A328" s="454"/>
      <c r="B328" s="484"/>
      <c r="C328" s="455"/>
      <c r="D328" s="455"/>
      <c r="E328" s="455"/>
      <c r="F328" s="454"/>
      <c r="G328" s="454"/>
      <c r="H328" s="454"/>
      <c r="I328" s="454"/>
      <c r="J328" s="454"/>
      <c r="K328" s="454"/>
      <c r="L328" s="454"/>
      <c r="M328" s="454"/>
      <c r="N328" s="454"/>
      <c r="O328" s="454"/>
      <c r="P328" s="454"/>
      <c r="Q328" s="454"/>
      <c r="R328" s="454"/>
      <c r="S328" s="454"/>
      <c r="T328" s="454"/>
      <c r="U328" s="454"/>
      <c r="V328" s="454"/>
      <c r="W328" s="454"/>
      <c r="X328" s="454"/>
      <c r="Y328" s="454"/>
      <c r="Z328" s="454"/>
      <c r="AA328" s="454"/>
      <c r="AB328" s="454"/>
      <c r="AC328" s="454"/>
      <c r="AD328" s="454"/>
      <c r="AE328" s="454"/>
      <c r="AF328" s="454"/>
      <c r="AG328" s="454"/>
      <c r="AH328" s="454"/>
      <c r="AI328" s="454"/>
      <c r="AJ328" s="454"/>
      <c r="AK328" s="454"/>
      <c r="AL328" s="454"/>
      <c r="AM328" s="454"/>
      <c r="AN328" s="454"/>
      <c r="AO328" s="454"/>
      <c r="AP328" s="454"/>
      <c r="AQ328" s="454"/>
      <c r="AR328" s="454"/>
    </row>
    <row r="329" spans="1:44" ht="15.75" customHeight="1">
      <c r="A329" s="454"/>
      <c r="B329" s="484"/>
      <c r="C329" s="455"/>
      <c r="D329" s="455"/>
      <c r="E329" s="455"/>
      <c r="F329" s="454"/>
      <c r="G329" s="454"/>
      <c r="H329" s="454"/>
      <c r="I329" s="454"/>
      <c r="J329" s="454"/>
      <c r="K329" s="454"/>
      <c r="L329" s="454"/>
      <c r="M329" s="454"/>
      <c r="N329" s="454"/>
      <c r="O329" s="454"/>
      <c r="P329" s="454"/>
      <c r="Q329" s="454"/>
      <c r="R329" s="454"/>
      <c r="S329" s="454"/>
      <c r="T329" s="454"/>
      <c r="U329" s="454"/>
      <c r="V329" s="454"/>
      <c r="W329" s="454"/>
      <c r="X329" s="454"/>
      <c r="Y329" s="454"/>
      <c r="Z329" s="454"/>
      <c r="AA329" s="454"/>
      <c r="AB329" s="454"/>
      <c r="AC329" s="454"/>
      <c r="AD329" s="454"/>
      <c r="AE329" s="454"/>
      <c r="AF329" s="454"/>
      <c r="AG329" s="454"/>
      <c r="AH329" s="454"/>
      <c r="AI329" s="454"/>
      <c r="AJ329" s="454"/>
      <c r="AK329" s="454"/>
      <c r="AL329" s="454"/>
      <c r="AM329" s="454"/>
      <c r="AN329" s="454"/>
      <c r="AO329" s="454"/>
      <c r="AP329" s="454"/>
      <c r="AQ329" s="454"/>
      <c r="AR329" s="454"/>
    </row>
    <row r="330" spans="1:44" ht="15.75" customHeight="1">
      <c r="A330" s="454"/>
      <c r="B330" s="484"/>
      <c r="C330" s="455"/>
      <c r="D330" s="455"/>
      <c r="E330" s="455"/>
      <c r="F330" s="454"/>
      <c r="G330" s="454"/>
      <c r="H330" s="454"/>
      <c r="I330" s="454"/>
      <c r="J330" s="454"/>
      <c r="K330" s="454"/>
      <c r="L330" s="454"/>
      <c r="M330" s="454"/>
      <c r="N330" s="454"/>
      <c r="O330" s="454"/>
      <c r="P330" s="454"/>
      <c r="Q330" s="454"/>
      <c r="R330" s="454"/>
      <c r="S330" s="454"/>
      <c r="T330" s="454"/>
      <c r="U330" s="454"/>
      <c r="V330" s="454"/>
      <c r="W330" s="454"/>
      <c r="X330" s="454"/>
      <c r="Y330" s="454"/>
      <c r="Z330" s="454"/>
      <c r="AA330" s="454"/>
      <c r="AB330" s="454"/>
      <c r="AC330" s="454"/>
      <c r="AD330" s="454"/>
      <c r="AE330" s="454"/>
      <c r="AF330" s="454"/>
      <c r="AG330" s="454"/>
      <c r="AH330" s="454"/>
      <c r="AI330" s="454"/>
      <c r="AJ330" s="454"/>
      <c r="AK330" s="454"/>
      <c r="AL330" s="454"/>
      <c r="AM330" s="454"/>
      <c r="AN330" s="454"/>
      <c r="AO330" s="454"/>
      <c r="AP330" s="454"/>
      <c r="AQ330" s="454"/>
      <c r="AR330" s="454"/>
    </row>
    <row r="331" spans="1:44" ht="15.75" customHeight="1">
      <c r="A331" s="454"/>
      <c r="B331" s="484"/>
      <c r="C331" s="455"/>
      <c r="D331" s="455"/>
      <c r="E331" s="455"/>
      <c r="F331" s="454"/>
      <c r="G331" s="454"/>
      <c r="H331" s="454"/>
      <c r="I331" s="454"/>
      <c r="J331" s="454"/>
      <c r="K331" s="454"/>
      <c r="L331" s="454"/>
      <c r="M331" s="454"/>
      <c r="N331" s="454"/>
      <c r="O331" s="454"/>
      <c r="P331" s="454"/>
      <c r="Q331" s="454"/>
      <c r="R331" s="454"/>
      <c r="S331" s="454"/>
      <c r="T331" s="454"/>
      <c r="U331" s="454"/>
      <c r="V331" s="454"/>
      <c r="W331" s="454"/>
      <c r="X331" s="454"/>
      <c r="Y331" s="454"/>
      <c r="Z331" s="454"/>
      <c r="AA331" s="454"/>
      <c r="AB331" s="454"/>
      <c r="AC331" s="454"/>
      <c r="AD331" s="454"/>
      <c r="AE331" s="454"/>
      <c r="AF331" s="454"/>
      <c r="AG331" s="454"/>
      <c r="AH331" s="454"/>
      <c r="AI331" s="454"/>
      <c r="AJ331" s="454"/>
      <c r="AK331" s="454"/>
      <c r="AL331" s="454"/>
      <c r="AM331" s="454"/>
      <c r="AN331" s="454"/>
      <c r="AO331" s="454"/>
      <c r="AP331" s="454"/>
      <c r="AQ331" s="454"/>
      <c r="AR331" s="454"/>
    </row>
    <row r="332" spans="1:44" ht="15.75" customHeight="1">
      <c r="A332" s="454"/>
      <c r="B332" s="484"/>
      <c r="C332" s="455"/>
      <c r="D332" s="455"/>
      <c r="E332" s="455"/>
      <c r="F332" s="454"/>
      <c r="G332" s="454"/>
      <c r="H332" s="454"/>
      <c r="I332" s="454"/>
      <c r="J332" s="454"/>
      <c r="K332" s="454"/>
      <c r="L332" s="454"/>
      <c r="M332" s="454"/>
      <c r="N332" s="454"/>
      <c r="O332" s="454"/>
      <c r="P332" s="454"/>
      <c r="Q332" s="454"/>
      <c r="R332" s="454"/>
      <c r="S332" s="454"/>
      <c r="T332" s="454"/>
      <c r="U332" s="454"/>
      <c r="V332" s="454"/>
      <c r="W332" s="454"/>
      <c r="X332" s="454"/>
      <c r="Y332" s="454"/>
      <c r="Z332" s="454"/>
      <c r="AA332" s="454"/>
      <c r="AB332" s="454"/>
      <c r="AC332" s="454"/>
      <c r="AD332" s="454"/>
      <c r="AE332" s="454"/>
      <c r="AF332" s="454"/>
      <c r="AG332" s="454"/>
      <c r="AH332" s="454"/>
      <c r="AI332" s="454"/>
      <c r="AJ332" s="454"/>
      <c r="AK332" s="454"/>
      <c r="AL332" s="454"/>
      <c r="AM332" s="454"/>
      <c r="AN332" s="454"/>
      <c r="AO332" s="454"/>
      <c r="AP332" s="454"/>
      <c r="AQ332" s="454"/>
      <c r="AR332" s="454"/>
    </row>
    <row r="333" spans="1:44" ht="15.75" customHeight="1">
      <c r="A333" s="454"/>
      <c r="B333" s="484"/>
      <c r="C333" s="455"/>
      <c r="D333" s="455"/>
      <c r="E333" s="455"/>
      <c r="F333" s="454"/>
      <c r="G333" s="454"/>
      <c r="H333" s="454"/>
      <c r="I333" s="454"/>
      <c r="J333" s="454"/>
      <c r="K333" s="454"/>
      <c r="L333" s="454"/>
      <c r="M333" s="454"/>
      <c r="N333" s="454"/>
      <c r="O333" s="454"/>
      <c r="P333" s="454"/>
      <c r="Q333" s="454"/>
      <c r="R333" s="454"/>
      <c r="S333" s="454"/>
      <c r="T333" s="454"/>
      <c r="U333" s="454"/>
      <c r="V333" s="454"/>
      <c r="W333" s="454"/>
      <c r="X333" s="454"/>
      <c r="Y333" s="454"/>
      <c r="Z333" s="454"/>
      <c r="AA333" s="454"/>
      <c r="AB333" s="454"/>
      <c r="AC333" s="454"/>
      <c r="AD333" s="454"/>
      <c r="AE333" s="454"/>
      <c r="AF333" s="454"/>
      <c r="AG333" s="454"/>
      <c r="AH333" s="454"/>
      <c r="AI333" s="454"/>
      <c r="AJ333" s="454"/>
      <c r="AK333" s="454"/>
      <c r="AL333" s="454"/>
      <c r="AM333" s="454"/>
      <c r="AN333" s="454"/>
      <c r="AO333" s="454"/>
      <c r="AP333" s="454"/>
      <c r="AQ333" s="454"/>
      <c r="AR333" s="454"/>
    </row>
    <row r="334" spans="1:44" ht="15.75" customHeight="1">
      <c r="A334" s="454"/>
      <c r="B334" s="484"/>
      <c r="C334" s="455"/>
      <c r="D334" s="455"/>
      <c r="E334" s="455"/>
      <c r="F334" s="454"/>
      <c r="G334" s="454"/>
      <c r="H334" s="454"/>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row>
    <row r="335" spans="1:44" ht="15.75" customHeight="1">
      <c r="A335" s="454"/>
      <c r="B335" s="484"/>
      <c r="C335" s="455"/>
      <c r="D335" s="455"/>
      <c r="E335" s="455"/>
      <c r="F335" s="454"/>
      <c r="G335" s="454"/>
      <c r="H335" s="454"/>
      <c r="I335" s="454"/>
      <c r="J335" s="454"/>
      <c r="K335" s="454"/>
      <c r="L335" s="454"/>
      <c r="M335" s="454"/>
      <c r="N335" s="454"/>
      <c r="O335" s="454"/>
      <c r="P335" s="454"/>
      <c r="Q335" s="454"/>
      <c r="R335" s="454"/>
      <c r="S335" s="454"/>
      <c r="T335" s="454"/>
      <c r="U335" s="454"/>
      <c r="V335" s="454"/>
      <c r="W335" s="454"/>
      <c r="X335" s="454"/>
      <c r="Y335" s="454"/>
      <c r="Z335" s="454"/>
      <c r="AA335" s="454"/>
      <c r="AB335" s="454"/>
      <c r="AC335" s="454"/>
      <c r="AD335" s="454"/>
      <c r="AE335" s="454"/>
      <c r="AF335" s="454"/>
      <c r="AG335" s="454"/>
      <c r="AH335" s="454"/>
      <c r="AI335" s="454"/>
      <c r="AJ335" s="454"/>
      <c r="AK335" s="454"/>
      <c r="AL335" s="454"/>
      <c r="AM335" s="454"/>
      <c r="AN335" s="454"/>
      <c r="AO335" s="454"/>
      <c r="AP335" s="454"/>
      <c r="AQ335" s="454"/>
      <c r="AR335" s="454"/>
    </row>
    <row r="336" spans="1:44" ht="15.75" customHeight="1">
      <c r="A336" s="454"/>
      <c r="B336" s="484"/>
      <c r="C336" s="455"/>
      <c r="D336" s="455"/>
      <c r="E336" s="455"/>
      <c r="F336" s="454"/>
      <c r="G336" s="454"/>
      <c r="H336" s="454"/>
      <c r="I336" s="454"/>
      <c r="J336" s="454"/>
      <c r="K336" s="454"/>
      <c r="L336" s="454"/>
      <c r="M336" s="454"/>
      <c r="N336" s="454"/>
      <c r="O336" s="454"/>
      <c r="P336" s="454"/>
      <c r="Q336" s="454"/>
      <c r="R336" s="454"/>
      <c r="S336" s="454"/>
      <c r="T336" s="454"/>
      <c r="U336" s="454"/>
      <c r="V336" s="454"/>
      <c r="W336" s="454"/>
      <c r="X336" s="454"/>
      <c r="Y336" s="454"/>
      <c r="Z336" s="454"/>
      <c r="AA336" s="454"/>
      <c r="AB336" s="454"/>
      <c r="AC336" s="454"/>
      <c r="AD336" s="454"/>
      <c r="AE336" s="454"/>
      <c r="AF336" s="454"/>
      <c r="AG336" s="454"/>
      <c r="AH336" s="454"/>
      <c r="AI336" s="454"/>
      <c r="AJ336" s="454"/>
      <c r="AK336" s="454"/>
      <c r="AL336" s="454"/>
      <c r="AM336" s="454"/>
      <c r="AN336" s="454"/>
      <c r="AO336" s="454"/>
      <c r="AP336" s="454"/>
      <c r="AQ336" s="454"/>
      <c r="AR336" s="454"/>
    </row>
    <row r="337" spans="1:44" ht="15.75" customHeight="1">
      <c r="A337" s="454"/>
      <c r="B337" s="484"/>
      <c r="C337" s="455"/>
      <c r="D337" s="455"/>
      <c r="E337" s="455"/>
      <c r="F337" s="45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4"/>
      <c r="AG337" s="454"/>
      <c r="AH337" s="454"/>
      <c r="AI337" s="454"/>
      <c r="AJ337" s="454"/>
      <c r="AK337" s="454"/>
      <c r="AL337" s="454"/>
      <c r="AM337" s="454"/>
      <c r="AN337" s="454"/>
      <c r="AO337" s="454"/>
      <c r="AP337" s="454"/>
      <c r="AQ337" s="454"/>
      <c r="AR337" s="454"/>
    </row>
    <row r="338" spans="1:44" ht="15.75" customHeight="1">
      <c r="A338" s="454"/>
      <c r="B338" s="484"/>
      <c r="C338" s="455"/>
      <c r="D338" s="455"/>
      <c r="E338" s="455"/>
      <c r="F338" s="45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4"/>
      <c r="AG338" s="454"/>
      <c r="AH338" s="454"/>
      <c r="AI338" s="454"/>
      <c r="AJ338" s="454"/>
      <c r="AK338" s="454"/>
      <c r="AL338" s="454"/>
      <c r="AM338" s="454"/>
      <c r="AN338" s="454"/>
      <c r="AO338" s="454"/>
      <c r="AP338" s="454"/>
      <c r="AQ338" s="454"/>
      <c r="AR338" s="454"/>
    </row>
    <row r="339" spans="1:44" ht="15.75" customHeight="1">
      <c r="A339" s="454"/>
      <c r="B339" s="484"/>
      <c r="C339" s="455"/>
      <c r="D339" s="455"/>
      <c r="E339" s="455"/>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4"/>
      <c r="AG339" s="454"/>
      <c r="AH339" s="454"/>
      <c r="AI339" s="454"/>
      <c r="AJ339" s="454"/>
      <c r="AK339" s="454"/>
      <c r="AL339" s="454"/>
      <c r="AM339" s="454"/>
      <c r="AN339" s="454"/>
      <c r="AO339" s="454"/>
      <c r="AP339" s="454"/>
      <c r="AQ339" s="454"/>
      <c r="AR339" s="454"/>
    </row>
    <row r="340" spans="1:44" ht="15.75" customHeight="1">
      <c r="A340" s="454"/>
      <c r="B340" s="484"/>
      <c r="C340" s="455"/>
      <c r="D340" s="455"/>
      <c r="E340" s="455"/>
      <c r="F340" s="454"/>
      <c r="G340" s="454"/>
      <c r="H340" s="454"/>
      <c r="I340" s="454"/>
      <c r="J340" s="454"/>
      <c r="K340" s="454"/>
      <c r="L340" s="454"/>
      <c r="M340" s="454"/>
      <c r="N340" s="454"/>
      <c r="O340" s="454"/>
      <c r="P340" s="454"/>
      <c r="Q340" s="454"/>
      <c r="R340" s="454"/>
      <c r="S340" s="454"/>
      <c r="T340" s="454"/>
      <c r="U340" s="454"/>
      <c r="V340" s="454"/>
      <c r="W340" s="454"/>
      <c r="X340" s="454"/>
      <c r="Y340" s="454"/>
      <c r="Z340" s="454"/>
      <c r="AA340" s="454"/>
      <c r="AB340" s="454"/>
      <c r="AC340" s="454"/>
      <c r="AD340" s="454"/>
      <c r="AE340" s="454"/>
      <c r="AF340" s="454"/>
      <c r="AG340" s="454"/>
      <c r="AH340" s="454"/>
      <c r="AI340" s="454"/>
      <c r="AJ340" s="454"/>
      <c r="AK340" s="454"/>
      <c r="AL340" s="454"/>
      <c r="AM340" s="454"/>
      <c r="AN340" s="454"/>
      <c r="AO340" s="454"/>
      <c r="AP340" s="454"/>
      <c r="AQ340" s="454"/>
      <c r="AR340" s="454"/>
    </row>
    <row r="341" spans="1:44" ht="15.75" customHeight="1">
      <c r="A341" s="454"/>
      <c r="B341" s="484"/>
      <c r="C341" s="455"/>
      <c r="D341" s="455"/>
      <c r="E341" s="455"/>
      <c r="F341" s="454"/>
      <c r="G341" s="454"/>
      <c r="H341" s="454"/>
      <c r="I341" s="454"/>
      <c r="J341" s="454"/>
      <c r="K341" s="454"/>
      <c r="L341" s="454"/>
      <c r="M341" s="454"/>
      <c r="N341" s="454"/>
      <c r="O341" s="454"/>
      <c r="P341" s="454"/>
      <c r="Q341" s="454"/>
      <c r="R341" s="454"/>
      <c r="S341" s="454"/>
      <c r="T341" s="454"/>
      <c r="U341" s="454"/>
      <c r="V341" s="454"/>
      <c r="W341" s="454"/>
      <c r="X341" s="454"/>
      <c r="Y341" s="454"/>
      <c r="Z341" s="454"/>
      <c r="AA341" s="454"/>
      <c r="AB341" s="454"/>
      <c r="AC341" s="454"/>
      <c r="AD341" s="454"/>
      <c r="AE341" s="454"/>
      <c r="AF341" s="454"/>
      <c r="AG341" s="454"/>
      <c r="AH341" s="454"/>
      <c r="AI341" s="454"/>
      <c r="AJ341" s="454"/>
      <c r="AK341" s="454"/>
      <c r="AL341" s="454"/>
      <c r="AM341" s="454"/>
      <c r="AN341" s="454"/>
      <c r="AO341" s="454"/>
      <c r="AP341" s="454"/>
      <c r="AQ341" s="454"/>
      <c r="AR341" s="454"/>
    </row>
    <row r="342" spans="1:44" ht="15.75" customHeight="1">
      <c r="A342" s="454"/>
      <c r="B342" s="484"/>
      <c r="C342" s="455"/>
      <c r="D342" s="455"/>
      <c r="E342" s="455"/>
      <c r="F342" s="454"/>
      <c r="G342" s="454"/>
      <c r="H342" s="454"/>
      <c r="I342" s="454"/>
      <c r="J342" s="454"/>
      <c r="K342" s="454"/>
      <c r="L342" s="454"/>
      <c r="M342" s="454"/>
      <c r="N342" s="454"/>
      <c r="O342" s="454"/>
      <c r="P342" s="454"/>
      <c r="Q342" s="454"/>
      <c r="R342" s="454"/>
      <c r="S342" s="454"/>
      <c r="T342" s="454"/>
      <c r="U342" s="454"/>
      <c r="V342" s="454"/>
      <c r="W342" s="454"/>
      <c r="X342" s="454"/>
      <c r="Y342" s="454"/>
      <c r="Z342" s="454"/>
      <c r="AA342" s="454"/>
      <c r="AB342" s="454"/>
      <c r="AC342" s="454"/>
      <c r="AD342" s="454"/>
      <c r="AE342" s="454"/>
      <c r="AF342" s="454"/>
      <c r="AG342" s="454"/>
      <c r="AH342" s="454"/>
      <c r="AI342" s="454"/>
      <c r="AJ342" s="454"/>
      <c r="AK342" s="454"/>
      <c r="AL342" s="454"/>
      <c r="AM342" s="454"/>
      <c r="AN342" s="454"/>
      <c r="AO342" s="454"/>
      <c r="AP342" s="454"/>
      <c r="AQ342" s="454"/>
      <c r="AR342" s="454"/>
    </row>
    <row r="343" spans="1:44" ht="15.75" customHeight="1">
      <c r="A343" s="454"/>
      <c r="B343" s="484"/>
      <c r="C343" s="455"/>
      <c r="D343" s="455"/>
      <c r="E343" s="455"/>
      <c r="F343" s="45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4"/>
      <c r="AG343" s="454"/>
      <c r="AH343" s="454"/>
      <c r="AI343" s="454"/>
      <c r="AJ343" s="454"/>
      <c r="AK343" s="454"/>
      <c r="AL343" s="454"/>
      <c r="AM343" s="454"/>
      <c r="AN343" s="454"/>
      <c r="AO343" s="454"/>
      <c r="AP343" s="454"/>
      <c r="AQ343" s="454"/>
      <c r="AR343" s="454"/>
    </row>
    <row r="344" spans="1:44" ht="15.75" customHeight="1">
      <c r="A344" s="454"/>
      <c r="B344" s="484"/>
      <c r="C344" s="455"/>
      <c r="D344" s="455"/>
      <c r="E344" s="455"/>
      <c r="F344" s="454"/>
      <c r="G344" s="454"/>
      <c r="H344" s="454"/>
      <c r="I344" s="454"/>
      <c r="J344" s="454"/>
      <c r="K344" s="454"/>
      <c r="L344" s="454"/>
      <c r="M344" s="454"/>
      <c r="N344" s="454"/>
      <c r="O344" s="454"/>
      <c r="P344" s="454"/>
      <c r="Q344" s="454"/>
      <c r="R344" s="454"/>
      <c r="S344" s="454"/>
      <c r="T344" s="454"/>
      <c r="U344" s="454"/>
      <c r="V344" s="454"/>
      <c r="W344" s="454"/>
      <c r="X344" s="454"/>
      <c r="Y344" s="454"/>
      <c r="Z344" s="454"/>
      <c r="AA344" s="454"/>
      <c r="AB344" s="454"/>
      <c r="AC344" s="454"/>
      <c r="AD344" s="454"/>
      <c r="AE344" s="454"/>
      <c r="AF344" s="454"/>
      <c r="AG344" s="454"/>
      <c r="AH344" s="454"/>
      <c r="AI344" s="454"/>
      <c r="AJ344" s="454"/>
      <c r="AK344" s="454"/>
      <c r="AL344" s="454"/>
      <c r="AM344" s="454"/>
      <c r="AN344" s="454"/>
      <c r="AO344" s="454"/>
      <c r="AP344" s="454"/>
      <c r="AQ344" s="454"/>
      <c r="AR344" s="454"/>
    </row>
    <row r="345" spans="1:44" ht="15.75" customHeight="1">
      <c r="A345" s="454"/>
      <c r="B345" s="484"/>
      <c r="C345" s="455"/>
      <c r="D345" s="455"/>
      <c r="E345" s="455"/>
      <c r="F345" s="45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4"/>
      <c r="AG345" s="454"/>
      <c r="AH345" s="454"/>
      <c r="AI345" s="454"/>
      <c r="AJ345" s="454"/>
      <c r="AK345" s="454"/>
      <c r="AL345" s="454"/>
      <c r="AM345" s="454"/>
      <c r="AN345" s="454"/>
      <c r="AO345" s="454"/>
      <c r="AP345" s="454"/>
      <c r="AQ345" s="454"/>
      <c r="AR345" s="454"/>
    </row>
    <row r="346" spans="1:44" ht="15.75" customHeight="1">
      <c r="A346" s="454"/>
      <c r="B346" s="484"/>
      <c r="C346" s="455"/>
      <c r="D346" s="455"/>
      <c r="E346" s="455"/>
      <c r="F346" s="454"/>
      <c r="G346" s="454"/>
      <c r="H346" s="454"/>
      <c r="I346" s="454"/>
      <c r="J346" s="454"/>
      <c r="K346" s="454"/>
      <c r="L346" s="454"/>
      <c r="M346" s="454"/>
      <c r="N346" s="454"/>
      <c r="O346" s="454"/>
      <c r="P346" s="454"/>
      <c r="Q346" s="454"/>
      <c r="R346" s="454"/>
      <c r="S346" s="454"/>
      <c r="T346" s="454"/>
      <c r="U346" s="454"/>
      <c r="V346" s="454"/>
      <c r="W346" s="454"/>
      <c r="X346" s="454"/>
      <c r="Y346" s="454"/>
      <c r="Z346" s="454"/>
      <c r="AA346" s="454"/>
      <c r="AB346" s="454"/>
      <c r="AC346" s="454"/>
      <c r="AD346" s="454"/>
      <c r="AE346" s="454"/>
      <c r="AF346" s="454"/>
      <c r="AG346" s="454"/>
      <c r="AH346" s="454"/>
      <c r="AI346" s="454"/>
      <c r="AJ346" s="454"/>
      <c r="AK346" s="454"/>
      <c r="AL346" s="454"/>
      <c r="AM346" s="454"/>
      <c r="AN346" s="454"/>
      <c r="AO346" s="454"/>
      <c r="AP346" s="454"/>
      <c r="AQ346" s="454"/>
      <c r="AR346" s="454"/>
    </row>
    <row r="347" spans="1:44" ht="15.75" customHeight="1">
      <c r="A347" s="454"/>
      <c r="B347" s="484"/>
      <c r="C347" s="455"/>
      <c r="D347" s="455"/>
      <c r="E347" s="455"/>
      <c r="F347" s="454"/>
      <c r="G347" s="454"/>
      <c r="H347" s="454"/>
      <c r="I347" s="454"/>
      <c r="J347" s="454"/>
      <c r="K347" s="454"/>
      <c r="L347" s="454"/>
      <c r="M347" s="454"/>
      <c r="N347" s="454"/>
      <c r="O347" s="454"/>
      <c r="P347" s="454"/>
      <c r="Q347" s="454"/>
      <c r="R347" s="454"/>
      <c r="S347" s="454"/>
      <c r="T347" s="454"/>
      <c r="U347" s="454"/>
      <c r="V347" s="454"/>
      <c r="W347" s="454"/>
      <c r="X347" s="454"/>
      <c r="Y347" s="454"/>
      <c r="Z347" s="454"/>
      <c r="AA347" s="454"/>
      <c r="AB347" s="454"/>
      <c r="AC347" s="454"/>
      <c r="AD347" s="454"/>
      <c r="AE347" s="454"/>
      <c r="AF347" s="454"/>
      <c r="AG347" s="454"/>
      <c r="AH347" s="454"/>
      <c r="AI347" s="454"/>
      <c r="AJ347" s="454"/>
      <c r="AK347" s="454"/>
      <c r="AL347" s="454"/>
      <c r="AM347" s="454"/>
      <c r="AN347" s="454"/>
      <c r="AO347" s="454"/>
      <c r="AP347" s="454"/>
      <c r="AQ347" s="454"/>
      <c r="AR347" s="454"/>
    </row>
    <row r="348" spans="1:44" ht="15.75" customHeight="1">
      <c r="A348" s="454"/>
      <c r="B348" s="484"/>
      <c r="C348" s="455"/>
      <c r="D348" s="455"/>
      <c r="E348" s="455"/>
      <c r="F348" s="45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4"/>
      <c r="AG348" s="454"/>
      <c r="AH348" s="454"/>
      <c r="AI348" s="454"/>
      <c r="AJ348" s="454"/>
      <c r="AK348" s="454"/>
      <c r="AL348" s="454"/>
      <c r="AM348" s="454"/>
      <c r="AN348" s="454"/>
      <c r="AO348" s="454"/>
      <c r="AP348" s="454"/>
      <c r="AQ348" s="454"/>
      <c r="AR348" s="454"/>
    </row>
    <row r="349" spans="1:44" ht="15.75" customHeight="1">
      <c r="A349" s="454"/>
      <c r="B349" s="484"/>
      <c r="C349" s="455"/>
      <c r="D349" s="455"/>
      <c r="E349" s="455"/>
      <c r="F349" s="454"/>
      <c r="G349" s="454"/>
      <c r="H349" s="454"/>
      <c r="I349" s="454"/>
      <c r="J349" s="454"/>
      <c r="K349" s="454"/>
      <c r="L349" s="454"/>
      <c r="M349" s="454"/>
      <c r="N349" s="454"/>
      <c r="O349" s="454"/>
      <c r="P349" s="454"/>
      <c r="Q349" s="454"/>
      <c r="R349" s="454"/>
      <c r="S349" s="454"/>
      <c r="T349" s="454"/>
      <c r="U349" s="454"/>
      <c r="V349" s="454"/>
      <c r="W349" s="454"/>
      <c r="X349" s="454"/>
      <c r="Y349" s="454"/>
      <c r="Z349" s="454"/>
      <c r="AA349" s="454"/>
      <c r="AB349" s="454"/>
      <c r="AC349" s="454"/>
      <c r="AD349" s="454"/>
      <c r="AE349" s="454"/>
      <c r="AF349" s="454"/>
      <c r="AG349" s="454"/>
      <c r="AH349" s="454"/>
      <c r="AI349" s="454"/>
      <c r="AJ349" s="454"/>
      <c r="AK349" s="454"/>
      <c r="AL349" s="454"/>
      <c r="AM349" s="454"/>
      <c r="AN349" s="454"/>
      <c r="AO349" s="454"/>
      <c r="AP349" s="454"/>
      <c r="AQ349" s="454"/>
      <c r="AR349" s="454"/>
    </row>
    <row r="350" spans="1:44" ht="15.75" customHeight="1">
      <c r="A350" s="454"/>
      <c r="B350" s="484"/>
      <c r="C350" s="455"/>
      <c r="D350" s="455"/>
      <c r="E350" s="455"/>
      <c r="F350" s="454"/>
      <c r="G350" s="454"/>
      <c r="H350" s="454"/>
      <c r="I350" s="454"/>
      <c r="J350" s="454"/>
      <c r="K350" s="454"/>
      <c r="L350" s="454"/>
      <c r="M350" s="454"/>
      <c r="N350" s="454"/>
      <c r="O350" s="454"/>
      <c r="P350" s="454"/>
      <c r="Q350" s="454"/>
      <c r="R350" s="454"/>
      <c r="S350" s="454"/>
      <c r="T350" s="454"/>
      <c r="U350" s="454"/>
      <c r="V350" s="454"/>
      <c r="W350" s="454"/>
      <c r="X350" s="454"/>
      <c r="Y350" s="454"/>
      <c r="Z350" s="454"/>
      <c r="AA350" s="454"/>
      <c r="AB350" s="454"/>
      <c r="AC350" s="454"/>
      <c r="AD350" s="454"/>
      <c r="AE350" s="454"/>
      <c r="AF350" s="454"/>
      <c r="AG350" s="454"/>
      <c r="AH350" s="454"/>
      <c r="AI350" s="454"/>
      <c r="AJ350" s="454"/>
      <c r="AK350" s="454"/>
      <c r="AL350" s="454"/>
      <c r="AM350" s="454"/>
      <c r="AN350" s="454"/>
      <c r="AO350" s="454"/>
      <c r="AP350" s="454"/>
      <c r="AQ350" s="454"/>
      <c r="AR350" s="454"/>
    </row>
    <row r="351" spans="1:44" ht="15.75" customHeight="1">
      <c r="A351" s="454"/>
      <c r="B351" s="484"/>
      <c r="C351" s="455"/>
      <c r="D351" s="455"/>
      <c r="E351" s="455"/>
      <c r="F351" s="454"/>
      <c r="G351" s="454"/>
      <c r="H351" s="454"/>
      <c r="I351" s="454"/>
      <c r="J351" s="454"/>
      <c r="K351" s="454"/>
      <c r="L351" s="454"/>
      <c r="M351" s="454"/>
      <c r="N351" s="454"/>
      <c r="O351" s="454"/>
      <c r="P351" s="454"/>
      <c r="Q351" s="454"/>
      <c r="R351" s="454"/>
      <c r="S351" s="454"/>
      <c r="T351" s="454"/>
      <c r="U351" s="454"/>
      <c r="V351" s="454"/>
      <c r="W351" s="454"/>
      <c r="X351" s="454"/>
      <c r="Y351" s="454"/>
      <c r="Z351" s="454"/>
      <c r="AA351" s="454"/>
      <c r="AB351" s="454"/>
      <c r="AC351" s="454"/>
      <c r="AD351" s="454"/>
      <c r="AE351" s="454"/>
      <c r="AF351" s="454"/>
      <c r="AG351" s="454"/>
      <c r="AH351" s="454"/>
      <c r="AI351" s="454"/>
      <c r="AJ351" s="454"/>
      <c r="AK351" s="454"/>
      <c r="AL351" s="454"/>
      <c r="AM351" s="454"/>
      <c r="AN351" s="454"/>
      <c r="AO351" s="454"/>
      <c r="AP351" s="454"/>
      <c r="AQ351" s="454"/>
      <c r="AR351" s="454"/>
    </row>
    <row r="352" spans="1:44" ht="15.75" customHeight="1">
      <c r="A352" s="454"/>
      <c r="B352" s="484"/>
      <c r="C352" s="455"/>
      <c r="D352" s="455"/>
      <c r="E352" s="455"/>
      <c r="F352" s="454"/>
      <c r="G352" s="454"/>
      <c r="H352" s="454"/>
      <c r="I352" s="454"/>
      <c r="J352" s="454"/>
      <c r="K352" s="454"/>
      <c r="L352" s="454"/>
      <c r="M352" s="454"/>
      <c r="N352" s="454"/>
      <c r="O352" s="454"/>
      <c r="P352" s="454"/>
      <c r="Q352" s="454"/>
      <c r="R352" s="454"/>
      <c r="S352" s="454"/>
      <c r="T352" s="454"/>
      <c r="U352" s="454"/>
      <c r="V352" s="454"/>
      <c r="W352" s="454"/>
      <c r="X352" s="454"/>
      <c r="Y352" s="454"/>
      <c r="Z352" s="454"/>
      <c r="AA352" s="454"/>
      <c r="AB352" s="454"/>
      <c r="AC352" s="454"/>
      <c r="AD352" s="454"/>
      <c r="AE352" s="454"/>
      <c r="AF352" s="454"/>
      <c r="AG352" s="454"/>
      <c r="AH352" s="454"/>
      <c r="AI352" s="454"/>
      <c r="AJ352" s="454"/>
      <c r="AK352" s="454"/>
      <c r="AL352" s="454"/>
      <c r="AM352" s="454"/>
      <c r="AN352" s="454"/>
      <c r="AO352" s="454"/>
      <c r="AP352" s="454"/>
      <c r="AQ352" s="454"/>
      <c r="AR352" s="454"/>
    </row>
    <row r="353" spans="1:44" ht="15.75" customHeight="1">
      <c r="A353" s="454"/>
      <c r="B353" s="484"/>
      <c r="C353" s="455"/>
      <c r="D353" s="455"/>
      <c r="E353" s="455"/>
      <c r="F353" s="45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454"/>
      <c r="AG353" s="454"/>
      <c r="AH353" s="454"/>
      <c r="AI353" s="454"/>
      <c r="AJ353" s="454"/>
      <c r="AK353" s="454"/>
      <c r="AL353" s="454"/>
      <c r="AM353" s="454"/>
      <c r="AN353" s="454"/>
      <c r="AO353" s="454"/>
      <c r="AP353" s="454"/>
      <c r="AQ353" s="454"/>
      <c r="AR353" s="454"/>
    </row>
    <row r="354" spans="1:44" ht="15.75" customHeight="1">
      <c r="A354" s="454"/>
      <c r="B354" s="484"/>
      <c r="C354" s="455"/>
      <c r="D354" s="455"/>
      <c r="E354" s="455"/>
      <c r="F354" s="45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4"/>
      <c r="AG354" s="454"/>
      <c r="AH354" s="454"/>
      <c r="AI354" s="454"/>
      <c r="AJ354" s="454"/>
      <c r="AK354" s="454"/>
      <c r="AL354" s="454"/>
      <c r="AM354" s="454"/>
      <c r="AN354" s="454"/>
      <c r="AO354" s="454"/>
      <c r="AP354" s="454"/>
      <c r="AQ354" s="454"/>
      <c r="AR354" s="454"/>
    </row>
    <row r="355" spans="1:44" ht="15.75" customHeight="1">
      <c r="A355" s="454"/>
      <c r="B355" s="484"/>
      <c r="C355" s="455"/>
      <c r="D355" s="455"/>
      <c r="E355" s="455"/>
      <c r="F355" s="454"/>
      <c r="G355" s="454"/>
      <c r="H355" s="454"/>
      <c r="I355" s="454"/>
      <c r="J355" s="454"/>
      <c r="K355" s="454"/>
      <c r="L355" s="454"/>
      <c r="M355" s="454"/>
      <c r="N355" s="454"/>
      <c r="O355" s="454"/>
      <c r="P355" s="454"/>
      <c r="Q355" s="454"/>
      <c r="R355" s="454"/>
      <c r="S355" s="454"/>
      <c r="T355" s="454"/>
      <c r="U355" s="454"/>
      <c r="V355" s="454"/>
      <c r="W355" s="454"/>
      <c r="X355" s="454"/>
      <c r="Y355" s="454"/>
      <c r="Z355" s="454"/>
      <c r="AA355" s="454"/>
      <c r="AB355" s="454"/>
      <c r="AC355" s="454"/>
      <c r="AD355" s="454"/>
      <c r="AE355" s="454"/>
      <c r="AF355" s="454"/>
      <c r="AG355" s="454"/>
      <c r="AH355" s="454"/>
      <c r="AI355" s="454"/>
      <c r="AJ355" s="454"/>
      <c r="AK355" s="454"/>
      <c r="AL355" s="454"/>
      <c r="AM355" s="454"/>
      <c r="AN355" s="454"/>
      <c r="AO355" s="454"/>
      <c r="AP355" s="454"/>
      <c r="AQ355" s="454"/>
      <c r="AR355" s="454"/>
    </row>
    <row r="356" spans="1:44" ht="15.75" customHeight="1">
      <c r="A356" s="454"/>
      <c r="B356" s="484"/>
      <c r="C356" s="455"/>
      <c r="D356" s="455"/>
      <c r="E356" s="455"/>
      <c r="F356" s="454"/>
      <c r="G356" s="454"/>
      <c r="H356" s="454"/>
      <c r="I356" s="454"/>
      <c r="J356" s="454"/>
      <c r="K356" s="454"/>
      <c r="L356" s="454"/>
      <c r="M356" s="454"/>
      <c r="N356" s="454"/>
      <c r="O356" s="454"/>
      <c r="P356" s="454"/>
      <c r="Q356" s="454"/>
      <c r="R356" s="454"/>
      <c r="S356" s="454"/>
      <c r="T356" s="454"/>
      <c r="U356" s="454"/>
      <c r="V356" s="454"/>
      <c r="W356" s="454"/>
      <c r="X356" s="454"/>
      <c r="Y356" s="454"/>
      <c r="Z356" s="454"/>
      <c r="AA356" s="454"/>
      <c r="AB356" s="454"/>
      <c r="AC356" s="454"/>
      <c r="AD356" s="454"/>
      <c r="AE356" s="454"/>
      <c r="AF356" s="454"/>
      <c r="AG356" s="454"/>
      <c r="AH356" s="454"/>
      <c r="AI356" s="454"/>
      <c r="AJ356" s="454"/>
      <c r="AK356" s="454"/>
      <c r="AL356" s="454"/>
      <c r="AM356" s="454"/>
      <c r="AN356" s="454"/>
      <c r="AO356" s="454"/>
      <c r="AP356" s="454"/>
      <c r="AQ356" s="454"/>
      <c r="AR356" s="454"/>
    </row>
    <row r="357" spans="1:44" ht="15.75" customHeight="1">
      <c r="A357" s="454"/>
      <c r="B357" s="484"/>
      <c r="C357" s="455"/>
      <c r="D357" s="455"/>
      <c r="E357" s="455"/>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c r="AL357" s="454"/>
      <c r="AM357" s="454"/>
      <c r="AN357" s="454"/>
      <c r="AO357" s="454"/>
      <c r="AP357" s="454"/>
      <c r="AQ357" s="454"/>
      <c r="AR357" s="454"/>
    </row>
    <row r="358" spans="1:44" ht="15.75" customHeight="1">
      <c r="A358" s="454"/>
      <c r="B358" s="484"/>
      <c r="C358" s="455"/>
      <c r="D358" s="455"/>
      <c r="E358" s="455"/>
      <c r="F358" s="454"/>
      <c r="G358" s="454"/>
      <c r="H358" s="454"/>
      <c r="I358" s="454"/>
      <c r="J358" s="454"/>
      <c r="K358" s="454"/>
      <c r="L358" s="454"/>
      <c r="M358" s="454"/>
      <c r="N358" s="454"/>
      <c r="O358" s="454"/>
      <c r="P358" s="454"/>
      <c r="Q358" s="454"/>
      <c r="R358" s="454"/>
      <c r="S358" s="454"/>
      <c r="T358" s="454"/>
      <c r="U358" s="454"/>
      <c r="V358" s="454"/>
      <c r="W358" s="454"/>
      <c r="X358" s="454"/>
      <c r="Y358" s="454"/>
      <c r="Z358" s="454"/>
      <c r="AA358" s="454"/>
      <c r="AB358" s="454"/>
      <c r="AC358" s="454"/>
      <c r="AD358" s="454"/>
      <c r="AE358" s="454"/>
      <c r="AF358" s="454"/>
      <c r="AG358" s="454"/>
      <c r="AH358" s="454"/>
      <c r="AI358" s="454"/>
      <c r="AJ358" s="454"/>
      <c r="AK358" s="454"/>
      <c r="AL358" s="454"/>
      <c r="AM358" s="454"/>
      <c r="AN358" s="454"/>
      <c r="AO358" s="454"/>
      <c r="AP358" s="454"/>
      <c r="AQ358" s="454"/>
      <c r="AR358" s="454"/>
    </row>
    <row r="359" spans="1:44" ht="15.75" customHeight="1">
      <c r="A359" s="454"/>
      <c r="B359" s="484"/>
      <c r="C359" s="455"/>
      <c r="D359" s="455"/>
      <c r="E359" s="455"/>
      <c r="F359" s="454"/>
      <c r="G359" s="454"/>
      <c r="H359" s="454"/>
      <c r="I359" s="454"/>
      <c r="J359" s="454"/>
      <c r="K359" s="454"/>
      <c r="L359" s="454"/>
      <c r="M359" s="454"/>
      <c r="N359" s="454"/>
      <c r="O359" s="454"/>
      <c r="P359" s="454"/>
      <c r="Q359" s="454"/>
      <c r="R359" s="454"/>
      <c r="S359" s="454"/>
      <c r="T359" s="454"/>
      <c r="U359" s="454"/>
      <c r="V359" s="454"/>
      <c r="W359" s="454"/>
      <c r="X359" s="454"/>
      <c r="Y359" s="454"/>
      <c r="Z359" s="454"/>
      <c r="AA359" s="454"/>
      <c r="AB359" s="454"/>
      <c r="AC359" s="454"/>
      <c r="AD359" s="454"/>
      <c r="AE359" s="454"/>
      <c r="AF359" s="454"/>
      <c r="AG359" s="454"/>
      <c r="AH359" s="454"/>
      <c r="AI359" s="454"/>
      <c r="AJ359" s="454"/>
      <c r="AK359" s="454"/>
      <c r="AL359" s="454"/>
      <c r="AM359" s="454"/>
      <c r="AN359" s="454"/>
      <c r="AO359" s="454"/>
      <c r="AP359" s="454"/>
      <c r="AQ359" s="454"/>
      <c r="AR359" s="454"/>
    </row>
    <row r="360" spans="1:44" ht="15.75" customHeight="1">
      <c r="A360" s="454"/>
      <c r="B360" s="484"/>
      <c r="C360" s="455"/>
      <c r="D360" s="455"/>
      <c r="E360" s="455"/>
      <c r="F360" s="454"/>
      <c r="G360" s="454"/>
      <c r="H360" s="454"/>
      <c r="I360" s="454"/>
      <c r="J360" s="454"/>
      <c r="K360" s="454"/>
      <c r="L360" s="454"/>
      <c r="M360" s="454"/>
      <c r="N360" s="454"/>
      <c r="O360" s="454"/>
      <c r="P360" s="454"/>
      <c r="Q360" s="454"/>
      <c r="R360" s="454"/>
      <c r="S360" s="454"/>
      <c r="T360" s="454"/>
      <c r="U360" s="454"/>
      <c r="V360" s="454"/>
      <c r="W360" s="454"/>
      <c r="X360" s="454"/>
      <c r="Y360" s="454"/>
      <c r="Z360" s="454"/>
      <c r="AA360" s="454"/>
      <c r="AB360" s="454"/>
      <c r="AC360" s="454"/>
      <c r="AD360" s="454"/>
      <c r="AE360" s="454"/>
      <c r="AF360" s="454"/>
      <c r="AG360" s="454"/>
      <c r="AH360" s="454"/>
      <c r="AI360" s="454"/>
      <c r="AJ360" s="454"/>
      <c r="AK360" s="454"/>
      <c r="AL360" s="454"/>
      <c r="AM360" s="454"/>
      <c r="AN360" s="454"/>
      <c r="AO360" s="454"/>
      <c r="AP360" s="454"/>
      <c r="AQ360" s="454"/>
      <c r="AR360" s="454"/>
    </row>
    <row r="361" spans="1:44" ht="15.75" customHeight="1">
      <c r="A361" s="454"/>
      <c r="B361" s="484"/>
      <c r="C361" s="455"/>
      <c r="D361" s="455"/>
      <c r="E361" s="455"/>
      <c r="F361" s="454"/>
      <c r="G361" s="454"/>
      <c r="H361" s="454"/>
      <c r="I361" s="454"/>
      <c r="J361" s="454"/>
      <c r="K361" s="454"/>
      <c r="L361" s="454"/>
      <c r="M361" s="454"/>
      <c r="N361" s="454"/>
      <c r="O361" s="454"/>
      <c r="P361" s="454"/>
      <c r="Q361" s="454"/>
      <c r="R361" s="454"/>
      <c r="S361" s="454"/>
      <c r="T361" s="454"/>
      <c r="U361" s="454"/>
      <c r="V361" s="454"/>
      <c r="W361" s="454"/>
      <c r="X361" s="454"/>
      <c r="Y361" s="454"/>
      <c r="Z361" s="454"/>
      <c r="AA361" s="454"/>
      <c r="AB361" s="454"/>
      <c r="AC361" s="454"/>
      <c r="AD361" s="454"/>
      <c r="AE361" s="454"/>
      <c r="AF361" s="454"/>
      <c r="AG361" s="454"/>
      <c r="AH361" s="454"/>
      <c r="AI361" s="454"/>
      <c r="AJ361" s="454"/>
      <c r="AK361" s="454"/>
      <c r="AL361" s="454"/>
      <c r="AM361" s="454"/>
      <c r="AN361" s="454"/>
      <c r="AO361" s="454"/>
      <c r="AP361" s="454"/>
      <c r="AQ361" s="454"/>
      <c r="AR361" s="454"/>
    </row>
    <row r="362" spans="1:44" ht="15.75" customHeight="1">
      <c r="A362" s="454"/>
      <c r="B362" s="484"/>
      <c r="C362" s="455"/>
      <c r="D362" s="455"/>
      <c r="E362" s="455"/>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454"/>
      <c r="AG362" s="454"/>
      <c r="AH362" s="454"/>
      <c r="AI362" s="454"/>
      <c r="AJ362" s="454"/>
      <c r="AK362" s="454"/>
      <c r="AL362" s="454"/>
      <c r="AM362" s="454"/>
      <c r="AN362" s="454"/>
      <c r="AO362" s="454"/>
      <c r="AP362" s="454"/>
      <c r="AQ362" s="454"/>
      <c r="AR362" s="454"/>
    </row>
    <row r="363" spans="1:44" ht="15.75" customHeight="1">
      <c r="A363" s="454"/>
      <c r="B363" s="484"/>
      <c r="C363" s="455"/>
      <c r="D363" s="455"/>
      <c r="E363" s="455"/>
      <c r="F363" s="45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4"/>
      <c r="AG363" s="454"/>
      <c r="AH363" s="454"/>
      <c r="AI363" s="454"/>
      <c r="AJ363" s="454"/>
      <c r="AK363" s="454"/>
      <c r="AL363" s="454"/>
      <c r="AM363" s="454"/>
      <c r="AN363" s="454"/>
      <c r="AO363" s="454"/>
      <c r="AP363" s="454"/>
      <c r="AQ363" s="454"/>
      <c r="AR363" s="454"/>
    </row>
    <row r="364" spans="1:44" ht="15.75" customHeight="1">
      <c r="A364" s="454"/>
      <c r="B364" s="484"/>
      <c r="C364" s="455"/>
      <c r="D364" s="455"/>
      <c r="E364" s="455"/>
      <c r="F364" s="454"/>
      <c r="G364" s="454"/>
      <c r="H364" s="454"/>
      <c r="I364" s="454"/>
      <c r="J364" s="454"/>
      <c r="K364" s="454"/>
      <c r="L364" s="454"/>
      <c r="M364" s="454"/>
      <c r="N364" s="454"/>
      <c r="O364" s="454"/>
      <c r="P364" s="454"/>
      <c r="Q364" s="454"/>
      <c r="R364" s="454"/>
      <c r="S364" s="454"/>
      <c r="T364" s="454"/>
      <c r="U364" s="454"/>
      <c r="V364" s="454"/>
      <c r="W364" s="454"/>
      <c r="X364" s="454"/>
      <c r="Y364" s="454"/>
      <c r="Z364" s="454"/>
      <c r="AA364" s="454"/>
      <c r="AB364" s="454"/>
      <c r="AC364" s="454"/>
      <c r="AD364" s="454"/>
      <c r="AE364" s="454"/>
      <c r="AF364" s="454"/>
      <c r="AG364" s="454"/>
      <c r="AH364" s="454"/>
      <c r="AI364" s="454"/>
      <c r="AJ364" s="454"/>
      <c r="AK364" s="454"/>
      <c r="AL364" s="454"/>
      <c r="AM364" s="454"/>
      <c r="AN364" s="454"/>
      <c r="AO364" s="454"/>
      <c r="AP364" s="454"/>
      <c r="AQ364" s="454"/>
      <c r="AR364" s="454"/>
    </row>
    <row r="365" spans="1:44" ht="15.75" customHeight="1">
      <c r="A365" s="454"/>
      <c r="B365" s="484"/>
      <c r="C365" s="455"/>
      <c r="D365" s="455"/>
      <c r="E365" s="455"/>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454"/>
      <c r="AE365" s="454"/>
      <c r="AF365" s="454"/>
      <c r="AG365" s="454"/>
      <c r="AH365" s="454"/>
      <c r="AI365" s="454"/>
      <c r="AJ365" s="454"/>
      <c r="AK365" s="454"/>
      <c r="AL365" s="454"/>
      <c r="AM365" s="454"/>
      <c r="AN365" s="454"/>
      <c r="AO365" s="454"/>
      <c r="AP365" s="454"/>
      <c r="AQ365" s="454"/>
      <c r="AR365" s="454"/>
    </row>
    <row r="366" spans="1:44" ht="15.75" customHeight="1">
      <c r="A366" s="454"/>
      <c r="B366" s="484"/>
      <c r="C366" s="455"/>
      <c r="D366" s="455"/>
      <c r="E366" s="455"/>
      <c r="F366" s="454"/>
      <c r="G366" s="454"/>
      <c r="H366" s="454"/>
      <c r="I366" s="454"/>
      <c r="J366" s="454"/>
      <c r="K366" s="454"/>
      <c r="L366" s="454"/>
      <c r="M366" s="454"/>
      <c r="N366" s="454"/>
      <c r="O366" s="454"/>
      <c r="P366" s="454"/>
      <c r="Q366" s="454"/>
      <c r="R366" s="454"/>
      <c r="S366" s="454"/>
      <c r="T366" s="454"/>
      <c r="U366" s="454"/>
      <c r="V366" s="454"/>
      <c r="W366" s="454"/>
      <c r="X366" s="454"/>
      <c r="Y366" s="454"/>
      <c r="Z366" s="454"/>
      <c r="AA366" s="454"/>
      <c r="AB366" s="454"/>
      <c r="AC366" s="454"/>
      <c r="AD366" s="454"/>
      <c r="AE366" s="454"/>
      <c r="AF366" s="454"/>
      <c r="AG366" s="454"/>
      <c r="AH366" s="454"/>
      <c r="AI366" s="454"/>
      <c r="AJ366" s="454"/>
      <c r="AK366" s="454"/>
      <c r="AL366" s="454"/>
      <c r="AM366" s="454"/>
      <c r="AN366" s="454"/>
      <c r="AO366" s="454"/>
      <c r="AP366" s="454"/>
      <c r="AQ366" s="454"/>
      <c r="AR366" s="454"/>
    </row>
    <row r="367" spans="1:44" ht="15.75" customHeight="1">
      <c r="A367" s="454"/>
      <c r="B367" s="484"/>
      <c r="C367" s="455"/>
      <c r="D367" s="455"/>
      <c r="E367" s="455"/>
      <c r="F367" s="454"/>
      <c r="G367" s="454"/>
      <c r="H367" s="454"/>
      <c r="I367" s="454"/>
      <c r="J367" s="454"/>
      <c r="K367" s="454"/>
      <c r="L367" s="454"/>
      <c r="M367" s="454"/>
      <c r="N367" s="454"/>
      <c r="O367" s="454"/>
      <c r="P367" s="454"/>
      <c r="Q367" s="454"/>
      <c r="R367" s="454"/>
      <c r="S367" s="454"/>
      <c r="T367" s="454"/>
      <c r="U367" s="454"/>
      <c r="V367" s="454"/>
      <c r="W367" s="454"/>
      <c r="X367" s="454"/>
      <c r="Y367" s="454"/>
      <c r="Z367" s="454"/>
      <c r="AA367" s="454"/>
      <c r="AB367" s="454"/>
      <c r="AC367" s="454"/>
      <c r="AD367" s="454"/>
      <c r="AE367" s="454"/>
      <c r="AF367" s="454"/>
      <c r="AG367" s="454"/>
      <c r="AH367" s="454"/>
      <c r="AI367" s="454"/>
      <c r="AJ367" s="454"/>
      <c r="AK367" s="454"/>
      <c r="AL367" s="454"/>
      <c r="AM367" s="454"/>
      <c r="AN367" s="454"/>
      <c r="AO367" s="454"/>
      <c r="AP367" s="454"/>
      <c r="AQ367" s="454"/>
      <c r="AR367" s="454"/>
    </row>
    <row r="368" spans="1:44" ht="15.75" customHeight="1">
      <c r="A368" s="454"/>
      <c r="B368" s="484"/>
      <c r="C368" s="455"/>
      <c r="D368" s="455"/>
      <c r="E368" s="455"/>
      <c r="F368" s="454"/>
      <c r="G368" s="454"/>
      <c r="H368" s="454"/>
      <c r="I368" s="454"/>
      <c r="J368" s="454"/>
      <c r="K368" s="454"/>
      <c r="L368" s="454"/>
      <c r="M368" s="454"/>
      <c r="N368" s="454"/>
      <c r="O368" s="454"/>
      <c r="P368" s="454"/>
      <c r="Q368" s="454"/>
      <c r="R368" s="454"/>
      <c r="S368" s="454"/>
      <c r="T368" s="454"/>
      <c r="U368" s="454"/>
      <c r="V368" s="454"/>
      <c r="W368" s="454"/>
      <c r="X368" s="454"/>
      <c r="Y368" s="454"/>
      <c r="Z368" s="454"/>
      <c r="AA368" s="454"/>
      <c r="AB368" s="454"/>
      <c r="AC368" s="454"/>
      <c r="AD368" s="454"/>
      <c r="AE368" s="454"/>
      <c r="AF368" s="454"/>
      <c r="AG368" s="454"/>
      <c r="AH368" s="454"/>
      <c r="AI368" s="454"/>
      <c r="AJ368" s="454"/>
      <c r="AK368" s="454"/>
      <c r="AL368" s="454"/>
      <c r="AM368" s="454"/>
      <c r="AN368" s="454"/>
      <c r="AO368" s="454"/>
      <c r="AP368" s="454"/>
      <c r="AQ368" s="454"/>
      <c r="AR368" s="454"/>
    </row>
    <row r="369" spans="1:44" ht="15.75" customHeight="1">
      <c r="A369" s="454"/>
      <c r="B369" s="484"/>
      <c r="C369" s="455"/>
      <c r="D369" s="455"/>
      <c r="E369" s="455"/>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c r="AL369" s="454"/>
      <c r="AM369" s="454"/>
      <c r="AN369" s="454"/>
      <c r="AO369" s="454"/>
      <c r="AP369" s="454"/>
      <c r="AQ369" s="454"/>
      <c r="AR369" s="454"/>
    </row>
    <row r="370" spans="1:44" ht="15.75" customHeight="1">
      <c r="A370" s="454"/>
      <c r="B370" s="484"/>
      <c r="C370" s="455"/>
      <c r="D370" s="455"/>
      <c r="E370" s="455"/>
      <c r="F370" s="454"/>
      <c r="G370" s="454"/>
      <c r="H370" s="454"/>
      <c r="I370" s="454"/>
      <c r="J370" s="454"/>
      <c r="K370" s="454"/>
      <c r="L370" s="454"/>
      <c r="M370" s="454"/>
      <c r="N370" s="454"/>
      <c r="O370" s="454"/>
      <c r="P370" s="454"/>
      <c r="Q370" s="454"/>
      <c r="R370" s="454"/>
      <c r="S370" s="454"/>
      <c r="T370" s="454"/>
      <c r="U370" s="454"/>
      <c r="V370" s="454"/>
      <c r="W370" s="454"/>
      <c r="X370" s="454"/>
      <c r="Y370" s="454"/>
      <c r="Z370" s="454"/>
      <c r="AA370" s="454"/>
      <c r="AB370" s="454"/>
      <c r="AC370" s="454"/>
      <c r="AD370" s="454"/>
      <c r="AE370" s="454"/>
      <c r="AF370" s="454"/>
      <c r="AG370" s="454"/>
      <c r="AH370" s="454"/>
      <c r="AI370" s="454"/>
      <c r="AJ370" s="454"/>
      <c r="AK370" s="454"/>
      <c r="AL370" s="454"/>
      <c r="AM370" s="454"/>
      <c r="AN370" s="454"/>
      <c r="AO370" s="454"/>
      <c r="AP370" s="454"/>
      <c r="AQ370" s="454"/>
      <c r="AR370" s="454"/>
    </row>
    <row r="371" spans="1:44" ht="15.75" customHeight="1">
      <c r="A371" s="454"/>
      <c r="B371" s="484"/>
      <c r="C371" s="455"/>
      <c r="D371" s="455"/>
      <c r="E371" s="455"/>
      <c r="F371" s="454"/>
      <c r="G371" s="454"/>
      <c r="H371" s="454"/>
      <c r="I371" s="454"/>
      <c r="J371" s="454"/>
      <c r="K371" s="454"/>
      <c r="L371" s="454"/>
      <c r="M371" s="454"/>
      <c r="N371" s="454"/>
      <c r="O371" s="454"/>
      <c r="P371" s="454"/>
      <c r="Q371" s="454"/>
      <c r="R371" s="454"/>
      <c r="S371" s="454"/>
      <c r="T371" s="454"/>
      <c r="U371" s="454"/>
      <c r="V371" s="454"/>
      <c r="W371" s="454"/>
      <c r="X371" s="454"/>
      <c r="Y371" s="454"/>
      <c r="Z371" s="454"/>
      <c r="AA371" s="454"/>
      <c r="AB371" s="454"/>
      <c r="AC371" s="454"/>
      <c r="AD371" s="454"/>
      <c r="AE371" s="454"/>
      <c r="AF371" s="454"/>
      <c r="AG371" s="454"/>
      <c r="AH371" s="454"/>
      <c r="AI371" s="454"/>
      <c r="AJ371" s="454"/>
      <c r="AK371" s="454"/>
      <c r="AL371" s="454"/>
      <c r="AM371" s="454"/>
      <c r="AN371" s="454"/>
      <c r="AO371" s="454"/>
      <c r="AP371" s="454"/>
      <c r="AQ371" s="454"/>
      <c r="AR371" s="454"/>
    </row>
    <row r="372" spans="1:44" ht="15.75" customHeight="1">
      <c r="A372" s="454"/>
      <c r="B372" s="484"/>
      <c r="C372" s="455"/>
      <c r="D372" s="455"/>
      <c r="E372" s="455"/>
      <c r="F372" s="45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454"/>
      <c r="AE372" s="454"/>
      <c r="AF372" s="454"/>
      <c r="AG372" s="454"/>
      <c r="AH372" s="454"/>
      <c r="AI372" s="454"/>
      <c r="AJ372" s="454"/>
      <c r="AK372" s="454"/>
      <c r="AL372" s="454"/>
      <c r="AM372" s="454"/>
      <c r="AN372" s="454"/>
      <c r="AO372" s="454"/>
      <c r="AP372" s="454"/>
      <c r="AQ372" s="454"/>
      <c r="AR372" s="454"/>
    </row>
    <row r="373" spans="1:44" ht="15.75" customHeight="1">
      <c r="A373" s="454"/>
      <c r="B373" s="484"/>
      <c r="C373" s="455"/>
      <c r="D373" s="455"/>
      <c r="E373" s="455"/>
      <c r="F373" s="454"/>
      <c r="G373" s="454"/>
      <c r="H373" s="454"/>
      <c r="I373" s="454"/>
      <c r="J373" s="454"/>
      <c r="K373" s="454"/>
      <c r="L373" s="454"/>
      <c r="M373" s="454"/>
      <c r="N373" s="454"/>
      <c r="O373" s="454"/>
      <c r="P373" s="454"/>
      <c r="Q373" s="454"/>
      <c r="R373" s="454"/>
      <c r="S373" s="454"/>
      <c r="T373" s="454"/>
      <c r="U373" s="454"/>
      <c r="V373" s="454"/>
      <c r="W373" s="454"/>
      <c r="X373" s="454"/>
      <c r="Y373" s="454"/>
      <c r="Z373" s="454"/>
      <c r="AA373" s="454"/>
      <c r="AB373" s="454"/>
      <c r="AC373" s="454"/>
      <c r="AD373" s="454"/>
      <c r="AE373" s="454"/>
      <c r="AF373" s="454"/>
      <c r="AG373" s="454"/>
      <c r="AH373" s="454"/>
      <c r="AI373" s="454"/>
      <c r="AJ373" s="454"/>
      <c r="AK373" s="454"/>
      <c r="AL373" s="454"/>
      <c r="AM373" s="454"/>
      <c r="AN373" s="454"/>
      <c r="AO373" s="454"/>
      <c r="AP373" s="454"/>
      <c r="AQ373" s="454"/>
      <c r="AR373" s="454"/>
    </row>
    <row r="374" spans="1:44" ht="15.75" customHeight="1">
      <c r="A374" s="454"/>
      <c r="B374" s="484"/>
      <c r="C374" s="455"/>
      <c r="D374" s="455"/>
      <c r="E374" s="455"/>
      <c r="F374" s="454"/>
      <c r="G374" s="454"/>
      <c r="H374" s="454"/>
      <c r="I374" s="454"/>
      <c r="J374" s="454"/>
      <c r="K374" s="454"/>
      <c r="L374" s="454"/>
      <c r="M374" s="454"/>
      <c r="N374" s="454"/>
      <c r="O374" s="454"/>
      <c r="P374" s="454"/>
      <c r="Q374" s="454"/>
      <c r="R374" s="454"/>
      <c r="S374" s="454"/>
      <c r="T374" s="454"/>
      <c r="U374" s="454"/>
      <c r="V374" s="454"/>
      <c r="W374" s="454"/>
      <c r="X374" s="454"/>
      <c r="Y374" s="454"/>
      <c r="Z374" s="454"/>
      <c r="AA374" s="454"/>
      <c r="AB374" s="454"/>
      <c r="AC374" s="454"/>
      <c r="AD374" s="454"/>
      <c r="AE374" s="454"/>
      <c r="AF374" s="454"/>
      <c r="AG374" s="454"/>
      <c r="AH374" s="454"/>
      <c r="AI374" s="454"/>
      <c r="AJ374" s="454"/>
      <c r="AK374" s="454"/>
      <c r="AL374" s="454"/>
      <c r="AM374" s="454"/>
      <c r="AN374" s="454"/>
      <c r="AO374" s="454"/>
      <c r="AP374" s="454"/>
      <c r="AQ374" s="454"/>
      <c r="AR374" s="454"/>
    </row>
    <row r="375" spans="1:44" ht="15.75" customHeight="1">
      <c r="A375" s="454"/>
      <c r="B375" s="484"/>
      <c r="C375" s="455"/>
      <c r="D375" s="455"/>
      <c r="E375" s="455"/>
      <c r="F375" s="454"/>
      <c r="G375" s="454"/>
      <c r="H375" s="454"/>
      <c r="I375" s="454"/>
      <c r="J375" s="454"/>
      <c r="K375" s="454"/>
      <c r="L375" s="454"/>
      <c r="M375" s="454"/>
      <c r="N375" s="454"/>
      <c r="O375" s="454"/>
      <c r="P375" s="454"/>
      <c r="Q375" s="454"/>
      <c r="R375" s="454"/>
      <c r="S375" s="454"/>
      <c r="T375" s="454"/>
      <c r="U375" s="454"/>
      <c r="V375" s="454"/>
      <c r="W375" s="454"/>
      <c r="X375" s="454"/>
      <c r="Y375" s="454"/>
      <c r="Z375" s="454"/>
      <c r="AA375" s="454"/>
      <c r="AB375" s="454"/>
      <c r="AC375" s="454"/>
      <c r="AD375" s="454"/>
      <c r="AE375" s="454"/>
      <c r="AF375" s="454"/>
      <c r="AG375" s="454"/>
      <c r="AH375" s="454"/>
      <c r="AI375" s="454"/>
      <c r="AJ375" s="454"/>
      <c r="AK375" s="454"/>
      <c r="AL375" s="454"/>
      <c r="AM375" s="454"/>
      <c r="AN375" s="454"/>
      <c r="AO375" s="454"/>
      <c r="AP375" s="454"/>
      <c r="AQ375" s="454"/>
      <c r="AR375" s="454"/>
    </row>
    <row r="376" spans="1:44" ht="15.75" customHeight="1">
      <c r="A376" s="454"/>
      <c r="B376" s="484"/>
      <c r="C376" s="455"/>
      <c r="D376" s="455"/>
      <c r="E376" s="455"/>
      <c r="F376" s="454"/>
      <c r="G376" s="454"/>
      <c r="H376" s="454"/>
      <c r="I376" s="454"/>
      <c r="J376" s="454"/>
      <c r="K376" s="454"/>
      <c r="L376" s="454"/>
      <c r="M376" s="454"/>
      <c r="N376" s="454"/>
      <c r="O376" s="454"/>
      <c r="P376" s="454"/>
      <c r="Q376" s="454"/>
      <c r="R376" s="454"/>
      <c r="S376" s="454"/>
      <c r="T376" s="454"/>
      <c r="U376" s="454"/>
      <c r="V376" s="454"/>
      <c r="W376" s="454"/>
      <c r="X376" s="454"/>
      <c r="Y376" s="454"/>
      <c r="Z376" s="454"/>
      <c r="AA376" s="454"/>
      <c r="AB376" s="454"/>
      <c r="AC376" s="454"/>
      <c r="AD376" s="454"/>
      <c r="AE376" s="454"/>
      <c r="AF376" s="454"/>
      <c r="AG376" s="454"/>
      <c r="AH376" s="454"/>
      <c r="AI376" s="454"/>
      <c r="AJ376" s="454"/>
      <c r="AK376" s="454"/>
      <c r="AL376" s="454"/>
      <c r="AM376" s="454"/>
      <c r="AN376" s="454"/>
      <c r="AO376" s="454"/>
      <c r="AP376" s="454"/>
      <c r="AQ376" s="454"/>
      <c r="AR376" s="454"/>
    </row>
    <row r="377" spans="1:44" ht="15.75" customHeight="1">
      <c r="A377" s="454"/>
      <c r="B377" s="484"/>
      <c r="C377" s="455"/>
      <c r="D377" s="455"/>
      <c r="E377" s="455"/>
      <c r="F377" s="454"/>
      <c r="G377" s="454"/>
      <c r="H377" s="454"/>
      <c r="I377" s="454"/>
      <c r="J377" s="454"/>
      <c r="K377" s="454"/>
      <c r="L377" s="454"/>
      <c r="M377" s="454"/>
      <c r="N377" s="454"/>
      <c r="O377" s="454"/>
      <c r="P377" s="454"/>
      <c r="Q377" s="454"/>
      <c r="R377" s="454"/>
      <c r="S377" s="454"/>
      <c r="T377" s="454"/>
      <c r="U377" s="454"/>
      <c r="V377" s="454"/>
      <c r="W377" s="454"/>
      <c r="X377" s="454"/>
      <c r="Y377" s="454"/>
      <c r="Z377" s="454"/>
      <c r="AA377" s="454"/>
      <c r="AB377" s="454"/>
      <c r="AC377" s="454"/>
      <c r="AD377" s="454"/>
      <c r="AE377" s="454"/>
      <c r="AF377" s="454"/>
      <c r="AG377" s="454"/>
      <c r="AH377" s="454"/>
      <c r="AI377" s="454"/>
      <c r="AJ377" s="454"/>
      <c r="AK377" s="454"/>
      <c r="AL377" s="454"/>
      <c r="AM377" s="454"/>
      <c r="AN377" s="454"/>
      <c r="AO377" s="454"/>
      <c r="AP377" s="454"/>
      <c r="AQ377" s="454"/>
      <c r="AR377" s="454"/>
    </row>
    <row r="378" spans="1:44" ht="15.75" customHeight="1">
      <c r="A378" s="454"/>
      <c r="B378" s="484"/>
      <c r="C378" s="455"/>
      <c r="D378" s="455"/>
      <c r="E378" s="455"/>
      <c r="F378" s="454"/>
      <c r="G378" s="454"/>
      <c r="H378" s="454"/>
      <c r="I378" s="454"/>
      <c r="J378" s="454"/>
      <c r="K378" s="454"/>
      <c r="L378" s="454"/>
      <c r="M378" s="454"/>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c r="AK378" s="454"/>
      <c r="AL378" s="454"/>
      <c r="AM378" s="454"/>
      <c r="AN378" s="454"/>
      <c r="AO378" s="454"/>
      <c r="AP378" s="454"/>
      <c r="AQ378" s="454"/>
      <c r="AR378" s="454"/>
    </row>
    <row r="379" spans="1:44" ht="15.75" customHeight="1">
      <c r="A379" s="454"/>
      <c r="B379" s="484"/>
      <c r="C379" s="455"/>
      <c r="D379" s="455"/>
      <c r="E379" s="455"/>
      <c r="F379" s="45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454"/>
      <c r="AE379" s="454"/>
      <c r="AF379" s="454"/>
      <c r="AG379" s="454"/>
      <c r="AH379" s="454"/>
      <c r="AI379" s="454"/>
      <c r="AJ379" s="454"/>
      <c r="AK379" s="454"/>
      <c r="AL379" s="454"/>
      <c r="AM379" s="454"/>
      <c r="AN379" s="454"/>
      <c r="AO379" s="454"/>
      <c r="AP379" s="454"/>
      <c r="AQ379" s="454"/>
      <c r="AR379" s="454"/>
    </row>
    <row r="380" spans="1:44" ht="15.75" customHeight="1">
      <c r="A380" s="454"/>
      <c r="B380" s="484"/>
      <c r="C380" s="455"/>
      <c r="D380" s="455"/>
      <c r="E380" s="455"/>
      <c r="F380" s="454"/>
      <c r="G380" s="454"/>
      <c r="H380" s="454"/>
      <c r="I380" s="454"/>
      <c r="J380" s="454"/>
      <c r="K380" s="454"/>
      <c r="L380" s="454"/>
      <c r="M380" s="454"/>
      <c r="N380" s="454"/>
      <c r="O380" s="454"/>
      <c r="P380" s="454"/>
      <c r="Q380" s="454"/>
      <c r="R380" s="454"/>
      <c r="S380" s="454"/>
      <c r="T380" s="454"/>
      <c r="U380" s="454"/>
      <c r="V380" s="454"/>
      <c r="W380" s="454"/>
      <c r="X380" s="454"/>
      <c r="Y380" s="454"/>
      <c r="Z380" s="454"/>
      <c r="AA380" s="454"/>
      <c r="AB380" s="454"/>
      <c r="AC380" s="454"/>
      <c r="AD380" s="454"/>
      <c r="AE380" s="454"/>
      <c r="AF380" s="454"/>
      <c r="AG380" s="454"/>
      <c r="AH380" s="454"/>
      <c r="AI380" s="454"/>
      <c r="AJ380" s="454"/>
      <c r="AK380" s="454"/>
      <c r="AL380" s="454"/>
      <c r="AM380" s="454"/>
      <c r="AN380" s="454"/>
      <c r="AO380" s="454"/>
      <c r="AP380" s="454"/>
      <c r="AQ380" s="454"/>
      <c r="AR380" s="454"/>
    </row>
    <row r="381" spans="1:44" ht="15.75" customHeight="1">
      <c r="A381" s="454"/>
      <c r="B381" s="484"/>
      <c r="C381" s="455"/>
      <c r="D381" s="455"/>
      <c r="E381" s="455"/>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454"/>
      <c r="AF381" s="454"/>
      <c r="AG381" s="454"/>
      <c r="AH381" s="454"/>
      <c r="AI381" s="454"/>
      <c r="AJ381" s="454"/>
      <c r="AK381" s="454"/>
      <c r="AL381" s="454"/>
      <c r="AM381" s="454"/>
      <c r="AN381" s="454"/>
      <c r="AO381" s="454"/>
      <c r="AP381" s="454"/>
      <c r="AQ381" s="454"/>
      <c r="AR381" s="454"/>
    </row>
    <row r="382" spans="1:44" ht="15.75" customHeight="1">
      <c r="A382" s="454"/>
      <c r="B382" s="484"/>
      <c r="C382" s="455"/>
      <c r="D382" s="455"/>
      <c r="E382" s="455"/>
      <c r="F382" s="454"/>
      <c r="G382" s="454"/>
      <c r="H382" s="454"/>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4"/>
      <c r="AG382" s="454"/>
      <c r="AH382" s="454"/>
      <c r="AI382" s="454"/>
      <c r="AJ382" s="454"/>
      <c r="AK382" s="454"/>
      <c r="AL382" s="454"/>
      <c r="AM382" s="454"/>
      <c r="AN382" s="454"/>
      <c r="AO382" s="454"/>
      <c r="AP382" s="454"/>
      <c r="AQ382" s="454"/>
      <c r="AR382" s="454"/>
    </row>
    <row r="383" spans="1:44" ht="15.75" customHeight="1">
      <c r="A383" s="454"/>
      <c r="B383" s="484"/>
      <c r="C383" s="455"/>
      <c r="D383" s="455"/>
      <c r="E383" s="455"/>
      <c r="F383" s="454"/>
      <c r="G383" s="454"/>
      <c r="H383" s="454"/>
      <c r="I383" s="454"/>
      <c r="J383" s="454"/>
      <c r="K383" s="454"/>
      <c r="L383" s="454"/>
      <c r="M383" s="454"/>
      <c r="N383" s="454"/>
      <c r="O383" s="454"/>
      <c r="P383" s="454"/>
      <c r="Q383" s="454"/>
      <c r="R383" s="454"/>
      <c r="S383" s="454"/>
      <c r="T383" s="454"/>
      <c r="U383" s="454"/>
      <c r="V383" s="454"/>
      <c r="W383" s="454"/>
      <c r="X383" s="454"/>
      <c r="Y383" s="454"/>
      <c r="Z383" s="454"/>
      <c r="AA383" s="454"/>
      <c r="AB383" s="454"/>
      <c r="AC383" s="454"/>
      <c r="AD383" s="454"/>
      <c r="AE383" s="454"/>
      <c r="AF383" s="454"/>
      <c r="AG383" s="454"/>
      <c r="AH383" s="454"/>
      <c r="AI383" s="454"/>
      <c r="AJ383" s="454"/>
      <c r="AK383" s="454"/>
      <c r="AL383" s="454"/>
      <c r="AM383" s="454"/>
      <c r="AN383" s="454"/>
      <c r="AO383" s="454"/>
      <c r="AP383" s="454"/>
      <c r="AQ383" s="454"/>
      <c r="AR383" s="454"/>
    </row>
    <row r="384" spans="1:44" ht="15.75" customHeight="1">
      <c r="A384" s="454"/>
      <c r="B384" s="484"/>
      <c r="C384" s="455"/>
      <c r="D384" s="455"/>
      <c r="E384" s="455"/>
      <c r="F384" s="454"/>
      <c r="G384" s="454"/>
      <c r="H384" s="454"/>
      <c r="I384" s="454"/>
      <c r="J384" s="454"/>
      <c r="K384" s="454"/>
      <c r="L384" s="454"/>
      <c r="M384" s="454"/>
      <c r="N384" s="454"/>
      <c r="O384" s="454"/>
      <c r="P384" s="454"/>
      <c r="Q384" s="454"/>
      <c r="R384" s="454"/>
      <c r="S384" s="454"/>
      <c r="T384" s="454"/>
      <c r="U384" s="454"/>
      <c r="V384" s="454"/>
      <c r="W384" s="454"/>
      <c r="X384" s="454"/>
      <c r="Y384" s="454"/>
      <c r="Z384" s="454"/>
      <c r="AA384" s="454"/>
      <c r="AB384" s="454"/>
      <c r="AC384" s="454"/>
      <c r="AD384" s="454"/>
      <c r="AE384" s="454"/>
      <c r="AF384" s="454"/>
      <c r="AG384" s="454"/>
      <c r="AH384" s="454"/>
      <c r="AI384" s="454"/>
      <c r="AJ384" s="454"/>
      <c r="AK384" s="454"/>
      <c r="AL384" s="454"/>
      <c r="AM384" s="454"/>
      <c r="AN384" s="454"/>
      <c r="AO384" s="454"/>
      <c r="AP384" s="454"/>
      <c r="AQ384" s="454"/>
      <c r="AR384" s="454"/>
    </row>
    <row r="385" spans="1:44" ht="15.75" customHeight="1">
      <c r="A385" s="454"/>
      <c r="B385" s="484"/>
      <c r="C385" s="455"/>
      <c r="D385" s="455"/>
      <c r="E385" s="455"/>
      <c r="F385" s="454"/>
      <c r="G385" s="454"/>
      <c r="H385" s="454"/>
      <c r="I385" s="454"/>
      <c r="J385" s="454"/>
      <c r="K385" s="454"/>
      <c r="L385" s="454"/>
      <c r="M385" s="454"/>
      <c r="N385" s="454"/>
      <c r="O385" s="454"/>
      <c r="P385" s="454"/>
      <c r="Q385" s="454"/>
      <c r="R385" s="454"/>
      <c r="S385" s="454"/>
      <c r="T385" s="454"/>
      <c r="U385" s="454"/>
      <c r="V385" s="454"/>
      <c r="W385" s="454"/>
      <c r="X385" s="454"/>
      <c r="Y385" s="454"/>
      <c r="Z385" s="454"/>
      <c r="AA385" s="454"/>
      <c r="AB385" s="454"/>
      <c r="AC385" s="454"/>
      <c r="AD385" s="454"/>
      <c r="AE385" s="454"/>
      <c r="AF385" s="454"/>
      <c r="AG385" s="454"/>
      <c r="AH385" s="454"/>
      <c r="AI385" s="454"/>
      <c r="AJ385" s="454"/>
      <c r="AK385" s="454"/>
      <c r="AL385" s="454"/>
      <c r="AM385" s="454"/>
      <c r="AN385" s="454"/>
      <c r="AO385" s="454"/>
      <c r="AP385" s="454"/>
      <c r="AQ385" s="454"/>
      <c r="AR385" s="454"/>
    </row>
    <row r="386" spans="1:44" ht="15.75" customHeight="1">
      <c r="A386" s="454"/>
      <c r="B386" s="484"/>
      <c r="C386" s="455"/>
      <c r="D386" s="455"/>
      <c r="E386" s="455"/>
      <c r="F386" s="454"/>
      <c r="G386" s="454"/>
      <c r="H386" s="454"/>
      <c r="I386" s="454"/>
      <c r="J386" s="454"/>
      <c r="K386" s="454"/>
      <c r="L386" s="454"/>
      <c r="M386" s="454"/>
      <c r="N386" s="454"/>
      <c r="O386" s="454"/>
      <c r="P386" s="454"/>
      <c r="Q386" s="454"/>
      <c r="R386" s="454"/>
      <c r="S386" s="454"/>
      <c r="T386" s="454"/>
      <c r="U386" s="454"/>
      <c r="V386" s="454"/>
      <c r="W386" s="454"/>
      <c r="X386" s="454"/>
      <c r="Y386" s="454"/>
      <c r="Z386" s="454"/>
      <c r="AA386" s="454"/>
      <c r="AB386" s="454"/>
      <c r="AC386" s="454"/>
      <c r="AD386" s="454"/>
      <c r="AE386" s="454"/>
      <c r="AF386" s="454"/>
      <c r="AG386" s="454"/>
      <c r="AH386" s="454"/>
      <c r="AI386" s="454"/>
      <c r="AJ386" s="454"/>
      <c r="AK386" s="454"/>
      <c r="AL386" s="454"/>
      <c r="AM386" s="454"/>
      <c r="AN386" s="454"/>
      <c r="AO386" s="454"/>
      <c r="AP386" s="454"/>
      <c r="AQ386" s="454"/>
      <c r="AR386" s="454"/>
    </row>
    <row r="387" spans="1:44" ht="15.75" customHeight="1">
      <c r="A387" s="454"/>
      <c r="B387" s="484"/>
      <c r="C387" s="455"/>
      <c r="D387" s="455"/>
      <c r="E387" s="455"/>
      <c r="F387" s="454"/>
      <c r="G387" s="454"/>
      <c r="H387" s="454"/>
      <c r="I387" s="454"/>
      <c r="J387" s="454"/>
      <c r="K387" s="454"/>
      <c r="L387" s="454"/>
      <c r="M387" s="454"/>
      <c r="N387" s="454"/>
      <c r="O387" s="454"/>
      <c r="P387" s="454"/>
      <c r="Q387" s="454"/>
      <c r="R387" s="454"/>
      <c r="S387" s="454"/>
      <c r="T387" s="454"/>
      <c r="U387" s="454"/>
      <c r="V387" s="454"/>
      <c r="W387" s="454"/>
      <c r="X387" s="454"/>
      <c r="Y387" s="454"/>
      <c r="Z387" s="454"/>
      <c r="AA387" s="454"/>
      <c r="AB387" s="454"/>
      <c r="AC387" s="454"/>
      <c r="AD387" s="454"/>
      <c r="AE387" s="454"/>
      <c r="AF387" s="454"/>
      <c r="AG387" s="454"/>
      <c r="AH387" s="454"/>
      <c r="AI387" s="454"/>
      <c r="AJ387" s="454"/>
      <c r="AK387" s="454"/>
      <c r="AL387" s="454"/>
      <c r="AM387" s="454"/>
      <c r="AN387" s="454"/>
      <c r="AO387" s="454"/>
      <c r="AP387" s="454"/>
      <c r="AQ387" s="454"/>
      <c r="AR387" s="454"/>
    </row>
    <row r="388" spans="1:44" ht="15.75" customHeight="1">
      <c r="A388" s="454"/>
      <c r="B388" s="484"/>
      <c r="C388" s="455"/>
      <c r="D388" s="455"/>
      <c r="E388" s="455"/>
      <c r="F388" s="454"/>
      <c r="G388" s="454"/>
      <c r="H388" s="454"/>
      <c r="I388" s="454"/>
      <c r="J388" s="454"/>
      <c r="K388" s="454"/>
      <c r="L388" s="454"/>
      <c r="M388" s="454"/>
      <c r="N388" s="454"/>
      <c r="O388" s="454"/>
      <c r="P388" s="454"/>
      <c r="Q388" s="454"/>
      <c r="R388" s="454"/>
      <c r="S388" s="454"/>
      <c r="T388" s="454"/>
      <c r="U388" s="454"/>
      <c r="V388" s="454"/>
      <c r="W388" s="454"/>
      <c r="X388" s="454"/>
      <c r="Y388" s="454"/>
      <c r="Z388" s="454"/>
      <c r="AA388" s="454"/>
      <c r="AB388" s="454"/>
      <c r="AC388" s="454"/>
      <c r="AD388" s="454"/>
      <c r="AE388" s="454"/>
      <c r="AF388" s="454"/>
      <c r="AG388" s="454"/>
      <c r="AH388" s="454"/>
      <c r="AI388" s="454"/>
      <c r="AJ388" s="454"/>
      <c r="AK388" s="454"/>
      <c r="AL388" s="454"/>
      <c r="AM388" s="454"/>
      <c r="AN388" s="454"/>
      <c r="AO388" s="454"/>
      <c r="AP388" s="454"/>
      <c r="AQ388" s="454"/>
      <c r="AR388" s="454"/>
    </row>
    <row r="389" spans="1:44" ht="15.75" customHeight="1">
      <c r="A389" s="454"/>
      <c r="B389" s="484"/>
      <c r="C389" s="455"/>
      <c r="D389" s="455"/>
      <c r="E389" s="455"/>
      <c r="F389" s="454"/>
      <c r="G389" s="454"/>
      <c r="H389" s="454"/>
      <c r="I389" s="454"/>
      <c r="J389" s="454"/>
      <c r="K389" s="454"/>
      <c r="L389" s="454"/>
      <c r="M389" s="454"/>
      <c r="N389" s="454"/>
      <c r="O389" s="454"/>
      <c r="P389" s="454"/>
      <c r="Q389" s="454"/>
      <c r="R389" s="454"/>
      <c r="S389" s="454"/>
      <c r="T389" s="454"/>
      <c r="U389" s="454"/>
      <c r="V389" s="454"/>
      <c r="W389" s="454"/>
      <c r="X389" s="454"/>
      <c r="Y389" s="454"/>
      <c r="Z389" s="454"/>
      <c r="AA389" s="454"/>
      <c r="AB389" s="454"/>
      <c r="AC389" s="454"/>
      <c r="AD389" s="454"/>
      <c r="AE389" s="454"/>
      <c r="AF389" s="454"/>
      <c r="AG389" s="454"/>
      <c r="AH389" s="454"/>
      <c r="AI389" s="454"/>
      <c r="AJ389" s="454"/>
      <c r="AK389" s="454"/>
      <c r="AL389" s="454"/>
      <c r="AM389" s="454"/>
      <c r="AN389" s="454"/>
      <c r="AO389" s="454"/>
      <c r="AP389" s="454"/>
      <c r="AQ389" s="454"/>
      <c r="AR389" s="454"/>
    </row>
    <row r="390" spans="1:44" ht="15.75" customHeight="1">
      <c r="A390" s="454"/>
      <c r="B390" s="484"/>
      <c r="C390" s="455"/>
      <c r="D390" s="455"/>
      <c r="E390" s="455"/>
      <c r="F390" s="454"/>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454"/>
      <c r="AF390" s="454"/>
      <c r="AG390" s="454"/>
      <c r="AH390" s="454"/>
      <c r="AI390" s="454"/>
      <c r="AJ390" s="454"/>
      <c r="AK390" s="454"/>
      <c r="AL390" s="454"/>
      <c r="AM390" s="454"/>
      <c r="AN390" s="454"/>
      <c r="AO390" s="454"/>
      <c r="AP390" s="454"/>
      <c r="AQ390" s="454"/>
      <c r="AR390" s="454"/>
    </row>
    <row r="391" spans="1:44" ht="15.75" customHeight="1">
      <c r="A391" s="454"/>
      <c r="B391" s="484"/>
      <c r="C391" s="455"/>
      <c r="D391" s="455"/>
      <c r="E391" s="455"/>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c r="AL391" s="454"/>
      <c r="AM391" s="454"/>
      <c r="AN391" s="454"/>
      <c r="AO391" s="454"/>
      <c r="AP391" s="454"/>
      <c r="AQ391" s="454"/>
      <c r="AR391" s="454"/>
    </row>
    <row r="392" spans="1:44" ht="15.75" customHeight="1">
      <c r="A392" s="454"/>
      <c r="B392" s="484"/>
      <c r="C392" s="455"/>
      <c r="D392" s="455"/>
      <c r="E392" s="455"/>
      <c r="F392" s="454"/>
      <c r="G392" s="454"/>
      <c r="H392" s="454"/>
      <c r="I392" s="454"/>
      <c r="J392" s="454"/>
      <c r="K392" s="454"/>
      <c r="L392" s="454"/>
      <c r="M392" s="454"/>
      <c r="N392" s="454"/>
      <c r="O392" s="454"/>
      <c r="P392" s="454"/>
      <c r="Q392" s="454"/>
      <c r="R392" s="454"/>
      <c r="S392" s="454"/>
      <c r="T392" s="454"/>
      <c r="U392" s="454"/>
      <c r="V392" s="454"/>
      <c r="W392" s="454"/>
      <c r="X392" s="454"/>
      <c r="Y392" s="454"/>
      <c r="Z392" s="454"/>
      <c r="AA392" s="454"/>
      <c r="AB392" s="454"/>
      <c r="AC392" s="454"/>
      <c r="AD392" s="454"/>
      <c r="AE392" s="454"/>
      <c r="AF392" s="454"/>
      <c r="AG392" s="454"/>
      <c r="AH392" s="454"/>
      <c r="AI392" s="454"/>
      <c r="AJ392" s="454"/>
      <c r="AK392" s="454"/>
      <c r="AL392" s="454"/>
      <c r="AM392" s="454"/>
      <c r="AN392" s="454"/>
      <c r="AO392" s="454"/>
      <c r="AP392" s="454"/>
      <c r="AQ392" s="454"/>
      <c r="AR392" s="454"/>
    </row>
    <row r="393" spans="1:44" ht="15.75" customHeight="1">
      <c r="A393" s="454"/>
      <c r="B393" s="484"/>
      <c r="C393" s="455"/>
      <c r="D393" s="455"/>
      <c r="E393" s="455"/>
      <c r="F393" s="454"/>
      <c r="G393" s="454"/>
      <c r="H393" s="454"/>
      <c r="I393" s="454"/>
      <c r="J393" s="454"/>
      <c r="K393" s="454"/>
      <c r="L393" s="454"/>
      <c r="M393" s="454"/>
      <c r="N393" s="454"/>
      <c r="O393" s="454"/>
      <c r="P393" s="454"/>
      <c r="Q393" s="454"/>
      <c r="R393" s="454"/>
      <c r="S393" s="454"/>
      <c r="T393" s="454"/>
      <c r="U393" s="454"/>
      <c r="V393" s="454"/>
      <c r="W393" s="454"/>
      <c r="X393" s="454"/>
      <c r="Y393" s="454"/>
      <c r="Z393" s="454"/>
      <c r="AA393" s="454"/>
      <c r="AB393" s="454"/>
      <c r="AC393" s="454"/>
      <c r="AD393" s="454"/>
      <c r="AE393" s="454"/>
      <c r="AF393" s="454"/>
      <c r="AG393" s="454"/>
      <c r="AH393" s="454"/>
      <c r="AI393" s="454"/>
      <c r="AJ393" s="454"/>
      <c r="AK393" s="454"/>
      <c r="AL393" s="454"/>
      <c r="AM393" s="454"/>
      <c r="AN393" s="454"/>
      <c r="AO393" s="454"/>
      <c r="AP393" s="454"/>
      <c r="AQ393" s="454"/>
      <c r="AR393" s="454"/>
    </row>
    <row r="394" spans="1:44" ht="15.75" customHeight="1">
      <c r="A394" s="454"/>
      <c r="B394" s="484"/>
      <c r="C394" s="455"/>
      <c r="D394" s="455"/>
      <c r="E394" s="455"/>
      <c r="F394" s="454"/>
      <c r="G394" s="454"/>
      <c r="H394" s="454"/>
      <c r="I394" s="454"/>
      <c r="J394" s="454"/>
      <c r="K394" s="454"/>
      <c r="L394" s="454"/>
      <c r="M394" s="454"/>
      <c r="N394" s="454"/>
      <c r="O394" s="454"/>
      <c r="P394" s="454"/>
      <c r="Q394" s="454"/>
      <c r="R394" s="454"/>
      <c r="S394" s="454"/>
      <c r="T394" s="454"/>
      <c r="U394" s="454"/>
      <c r="V394" s="454"/>
      <c r="W394" s="454"/>
      <c r="X394" s="454"/>
      <c r="Y394" s="454"/>
      <c r="Z394" s="454"/>
      <c r="AA394" s="454"/>
      <c r="AB394" s="454"/>
      <c r="AC394" s="454"/>
      <c r="AD394" s="454"/>
      <c r="AE394" s="454"/>
      <c r="AF394" s="454"/>
      <c r="AG394" s="454"/>
      <c r="AH394" s="454"/>
      <c r="AI394" s="454"/>
      <c r="AJ394" s="454"/>
      <c r="AK394" s="454"/>
      <c r="AL394" s="454"/>
      <c r="AM394" s="454"/>
      <c r="AN394" s="454"/>
      <c r="AO394" s="454"/>
      <c r="AP394" s="454"/>
      <c r="AQ394" s="454"/>
      <c r="AR394" s="454"/>
    </row>
    <row r="395" spans="1:44" ht="15.75" customHeight="1">
      <c r="A395" s="454"/>
      <c r="B395" s="484"/>
      <c r="C395" s="455"/>
      <c r="D395" s="455"/>
      <c r="E395" s="455"/>
      <c r="F395" s="454"/>
      <c r="G395" s="454"/>
      <c r="H395" s="454"/>
      <c r="I395" s="454"/>
      <c r="J395" s="454"/>
      <c r="K395" s="454"/>
      <c r="L395" s="454"/>
      <c r="M395" s="454"/>
      <c r="N395" s="454"/>
      <c r="O395" s="454"/>
      <c r="P395" s="454"/>
      <c r="Q395" s="454"/>
      <c r="R395" s="454"/>
      <c r="S395" s="454"/>
      <c r="T395" s="454"/>
      <c r="U395" s="454"/>
      <c r="V395" s="454"/>
      <c r="W395" s="454"/>
      <c r="X395" s="454"/>
      <c r="Y395" s="454"/>
      <c r="Z395" s="454"/>
      <c r="AA395" s="454"/>
      <c r="AB395" s="454"/>
      <c r="AC395" s="454"/>
      <c r="AD395" s="454"/>
      <c r="AE395" s="454"/>
      <c r="AF395" s="454"/>
      <c r="AG395" s="454"/>
      <c r="AH395" s="454"/>
      <c r="AI395" s="454"/>
      <c r="AJ395" s="454"/>
      <c r="AK395" s="454"/>
      <c r="AL395" s="454"/>
      <c r="AM395" s="454"/>
      <c r="AN395" s="454"/>
      <c r="AO395" s="454"/>
      <c r="AP395" s="454"/>
      <c r="AQ395" s="454"/>
      <c r="AR395" s="454"/>
    </row>
    <row r="396" spans="1:44" ht="15.75" customHeight="1">
      <c r="A396" s="454"/>
      <c r="B396" s="484"/>
      <c r="C396" s="455"/>
      <c r="D396" s="455"/>
      <c r="E396" s="455"/>
      <c r="F396" s="454"/>
      <c r="G396" s="454"/>
      <c r="H396" s="454"/>
      <c r="I396" s="454"/>
      <c r="J396" s="454"/>
      <c r="K396" s="454"/>
      <c r="L396" s="454"/>
      <c r="M396" s="454"/>
      <c r="N396" s="454"/>
      <c r="O396" s="454"/>
      <c r="P396" s="454"/>
      <c r="Q396" s="454"/>
      <c r="R396" s="454"/>
      <c r="S396" s="454"/>
      <c r="T396" s="454"/>
      <c r="U396" s="454"/>
      <c r="V396" s="454"/>
      <c r="W396" s="454"/>
      <c r="X396" s="454"/>
      <c r="Y396" s="454"/>
      <c r="Z396" s="454"/>
      <c r="AA396" s="454"/>
      <c r="AB396" s="454"/>
      <c r="AC396" s="454"/>
      <c r="AD396" s="454"/>
      <c r="AE396" s="454"/>
      <c r="AF396" s="454"/>
      <c r="AG396" s="454"/>
      <c r="AH396" s="454"/>
      <c r="AI396" s="454"/>
      <c r="AJ396" s="454"/>
      <c r="AK396" s="454"/>
      <c r="AL396" s="454"/>
      <c r="AM396" s="454"/>
      <c r="AN396" s="454"/>
      <c r="AO396" s="454"/>
      <c r="AP396" s="454"/>
      <c r="AQ396" s="454"/>
      <c r="AR396" s="454"/>
    </row>
    <row r="397" spans="1:44" ht="15.75" customHeight="1">
      <c r="A397" s="454"/>
      <c r="B397" s="484"/>
      <c r="C397" s="455"/>
      <c r="D397" s="455"/>
      <c r="E397" s="455"/>
      <c r="F397" s="454"/>
      <c r="G397" s="454"/>
      <c r="H397" s="454"/>
      <c r="I397" s="454"/>
      <c r="J397" s="454"/>
      <c r="K397" s="454"/>
      <c r="L397" s="454"/>
      <c r="M397" s="454"/>
      <c r="N397" s="454"/>
      <c r="O397" s="454"/>
      <c r="P397" s="454"/>
      <c r="Q397" s="454"/>
      <c r="R397" s="454"/>
      <c r="S397" s="454"/>
      <c r="T397" s="454"/>
      <c r="U397" s="454"/>
      <c r="V397" s="454"/>
      <c r="W397" s="454"/>
      <c r="X397" s="454"/>
      <c r="Y397" s="454"/>
      <c r="Z397" s="454"/>
      <c r="AA397" s="454"/>
      <c r="AB397" s="454"/>
      <c r="AC397" s="454"/>
      <c r="AD397" s="454"/>
      <c r="AE397" s="454"/>
      <c r="AF397" s="454"/>
      <c r="AG397" s="454"/>
      <c r="AH397" s="454"/>
      <c r="AI397" s="454"/>
      <c r="AJ397" s="454"/>
      <c r="AK397" s="454"/>
      <c r="AL397" s="454"/>
      <c r="AM397" s="454"/>
      <c r="AN397" s="454"/>
      <c r="AO397" s="454"/>
      <c r="AP397" s="454"/>
      <c r="AQ397" s="454"/>
      <c r="AR397" s="454"/>
    </row>
    <row r="398" spans="1:44" ht="15.75" customHeight="1">
      <c r="A398" s="454"/>
      <c r="B398" s="484"/>
      <c r="C398" s="455"/>
      <c r="D398" s="455"/>
      <c r="E398" s="455"/>
      <c r="F398" s="454"/>
      <c r="G398" s="454"/>
      <c r="H398" s="454"/>
      <c r="I398" s="454"/>
      <c r="J398" s="454"/>
      <c r="K398" s="454"/>
      <c r="L398" s="454"/>
      <c r="M398" s="454"/>
      <c r="N398" s="454"/>
      <c r="O398" s="454"/>
      <c r="P398" s="454"/>
      <c r="Q398" s="454"/>
      <c r="R398" s="454"/>
      <c r="S398" s="454"/>
      <c r="T398" s="454"/>
      <c r="U398" s="454"/>
      <c r="V398" s="454"/>
      <c r="W398" s="454"/>
      <c r="X398" s="454"/>
      <c r="Y398" s="454"/>
      <c r="Z398" s="454"/>
      <c r="AA398" s="454"/>
      <c r="AB398" s="454"/>
      <c r="AC398" s="454"/>
      <c r="AD398" s="454"/>
      <c r="AE398" s="454"/>
      <c r="AF398" s="454"/>
      <c r="AG398" s="454"/>
      <c r="AH398" s="454"/>
      <c r="AI398" s="454"/>
      <c r="AJ398" s="454"/>
      <c r="AK398" s="454"/>
      <c r="AL398" s="454"/>
      <c r="AM398" s="454"/>
      <c r="AN398" s="454"/>
      <c r="AO398" s="454"/>
      <c r="AP398" s="454"/>
      <c r="AQ398" s="454"/>
      <c r="AR398" s="454"/>
    </row>
    <row r="399" spans="1:44" ht="15.75" customHeight="1">
      <c r="A399" s="454"/>
      <c r="B399" s="484"/>
      <c r="C399" s="455"/>
      <c r="D399" s="455"/>
      <c r="E399" s="455"/>
      <c r="F399" s="454"/>
      <c r="G399" s="454"/>
      <c r="H399" s="454"/>
      <c r="I399" s="454"/>
      <c r="J399" s="454"/>
      <c r="K399" s="454"/>
      <c r="L399" s="454"/>
      <c r="M399" s="454"/>
      <c r="N399" s="454"/>
      <c r="O399" s="454"/>
      <c r="P399" s="454"/>
      <c r="Q399" s="454"/>
      <c r="R399" s="454"/>
      <c r="S399" s="454"/>
      <c r="T399" s="454"/>
      <c r="U399" s="454"/>
      <c r="V399" s="454"/>
      <c r="W399" s="454"/>
      <c r="X399" s="454"/>
      <c r="Y399" s="454"/>
      <c r="Z399" s="454"/>
      <c r="AA399" s="454"/>
      <c r="AB399" s="454"/>
      <c r="AC399" s="454"/>
      <c r="AD399" s="454"/>
      <c r="AE399" s="454"/>
      <c r="AF399" s="454"/>
      <c r="AG399" s="454"/>
      <c r="AH399" s="454"/>
      <c r="AI399" s="454"/>
      <c r="AJ399" s="454"/>
      <c r="AK399" s="454"/>
      <c r="AL399" s="454"/>
      <c r="AM399" s="454"/>
      <c r="AN399" s="454"/>
      <c r="AO399" s="454"/>
      <c r="AP399" s="454"/>
      <c r="AQ399" s="454"/>
      <c r="AR399" s="454"/>
    </row>
    <row r="400" spans="1:44" ht="15.75" customHeight="1">
      <c r="A400" s="454"/>
      <c r="B400" s="484"/>
      <c r="C400" s="455"/>
      <c r="D400" s="455"/>
      <c r="E400" s="455"/>
      <c r="F400" s="454"/>
      <c r="G400" s="454"/>
      <c r="H400" s="454"/>
      <c r="I400" s="454"/>
      <c r="J400" s="454"/>
      <c r="K400" s="454"/>
      <c r="L400" s="454"/>
      <c r="M400" s="454"/>
      <c r="N400" s="454"/>
      <c r="O400" s="454"/>
      <c r="P400" s="454"/>
      <c r="Q400" s="454"/>
      <c r="R400" s="454"/>
      <c r="S400" s="454"/>
      <c r="T400" s="454"/>
      <c r="U400" s="454"/>
      <c r="V400" s="454"/>
      <c r="W400" s="454"/>
      <c r="X400" s="454"/>
      <c r="Y400" s="454"/>
      <c r="Z400" s="454"/>
      <c r="AA400" s="454"/>
      <c r="AB400" s="454"/>
      <c r="AC400" s="454"/>
      <c r="AD400" s="454"/>
      <c r="AE400" s="454"/>
      <c r="AF400" s="454"/>
      <c r="AG400" s="454"/>
      <c r="AH400" s="454"/>
      <c r="AI400" s="454"/>
      <c r="AJ400" s="454"/>
      <c r="AK400" s="454"/>
      <c r="AL400" s="454"/>
      <c r="AM400" s="454"/>
      <c r="AN400" s="454"/>
      <c r="AO400" s="454"/>
      <c r="AP400" s="454"/>
      <c r="AQ400" s="454"/>
      <c r="AR400" s="454"/>
    </row>
    <row r="401" spans="1:44" ht="15.75" customHeight="1">
      <c r="A401" s="454"/>
      <c r="B401" s="484"/>
      <c r="C401" s="455"/>
      <c r="D401" s="455"/>
      <c r="E401" s="455"/>
      <c r="F401" s="454"/>
      <c r="G401" s="454"/>
      <c r="H401" s="454"/>
      <c r="I401" s="454"/>
      <c r="J401" s="454"/>
      <c r="K401" s="454"/>
      <c r="L401" s="454"/>
      <c r="M401" s="454"/>
      <c r="N401" s="454"/>
      <c r="O401" s="454"/>
      <c r="P401" s="454"/>
      <c r="Q401" s="454"/>
      <c r="R401" s="454"/>
      <c r="S401" s="454"/>
      <c r="T401" s="454"/>
      <c r="U401" s="454"/>
      <c r="V401" s="454"/>
      <c r="W401" s="454"/>
      <c r="X401" s="454"/>
      <c r="Y401" s="454"/>
      <c r="Z401" s="454"/>
      <c r="AA401" s="454"/>
      <c r="AB401" s="454"/>
      <c r="AC401" s="454"/>
      <c r="AD401" s="454"/>
      <c r="AE401" s="454"/>
      <c r="AF401" s="454"/>
      <c r="AG401" s="454"/>
      <c r="AH401" s="454"/>
      <c r="AI401" s="454"/>
      <c r="AJ401" s="454"/>
      <c r="AK401" s="454"/>
      <c r="AL401" s="454"/>
      <c r="AM401" s="454"/>
      <c r="AN401" s="454"/>
      <c r="AO401" s="454"/>
      <c r="AP401" s="454"/>
      <c r="AQ401" s="454"/>
      <c r="AR401" s="454"/>
    </row>
    <row r="402" spans="1:44" ht="15.75" customHeight="1">
      <c r="A402" s="454"/>
      <c r="B402" s="484"/>
      <c r="C402" s="455"/>
      <c r="D402" s="455"/>
      <c r="E402" s="455"/>
      <c r="F402" s="454"/>
      <c r="G402" s="454"/>
      <c r="H402" s="454"/>
      <c r="I402" s="454"/>
      <c r="J402" s="454"/>
      <c r="K402" s="454"/>
      <c r="L402" s="454"/>
      <c r="M402" s="454"/>
      <c r="N402" s="454"/>
      <c r="O402" s="454"/>
      <c r="P402" s="454"/>
      <c r="Q402" s="454"/>
      <c r="R402" s="454"/>
      <c r="S402" s="454"/>
      <c r="T402" s="454"/>
      <c r="U402" s="454"/>
      <c r="V402" s="454"/>
      <c r="W402" s="454"/>
      <c r="X402" s="454"/>
      <c r="Y402" s="454"/>
      <c r="Z402" s="454"/>
      <c r="AA402" s="454"/>
      <c r="AB402" s="454"/>
      <c r="AC402" s="454"/>
      <c r="AD402" s="454"/>
      <c r="AE402" s="454"/>
      <c r="AF402" s="454"/>
      <c r="AG402" s="454"/>
      <c r="AH402" s="454"/>
      <c r="AI402" s="454"/>
      <c r="AJ402" s="454"/>
      <c r="AK402" s="454"/>
      <c r="AL402" s="454"/>
      <c r="AM402" s="454"/>
      <c r="AN402" s="454"/>
      <c r="AO402" s="454"/>
      <c r="AP402" s="454"/>
      <c r="AQ402" s="454"/>
      <c r="AR402" s="454"/>
    </row>
    <row r="403" spans="1:44" ht="15.75" customHeight="1">
      <c r="A403" s="454"/>
      <c r="B403" s="484"/>
      <c r="C403" s="455"/>
      <c r="D403" s="455"/>
      <c r="E403" s="455"/>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454"/>
      <c r="AF403" s="454"/>
      <c r="AG403" s="454"/>
      <c r="AH403" s="454"/>
      <c r="AI403" s="454"/>
      <c r="AJ403" s="454"/>
      <c r="AK403" s="454"/>
      <c r="AL403" s="454"/>
      <c r="AM403" s="454"/>
      <c r="AN403" s="454"/>
      <c r="AO403" s="454"/>
      <c r="AP403" s="454"/>
      <c r="AQ403" s="454"/>
      <c r="AR403" s="454"/>
    </row>
    <row r="404" spans="1:44" ht="15.75" customHeight="1">
      <c r="A404" s="454"/>
      <c r="B404" s="484"/>
      <c r="C404" s="455"/>
      <c r="D404" s="455"/>
      <c r="E404" s="455"/>
      <c r="F404" s="454"/>
      <c r="G404" s="454"/>
      <c r="H404" s="454"/>
      <c r="I404" s="454"/>
      <c r="J404" s="454"/>
      <c r="K404" s="454"/>
      <c r="L404" s="454"/>
      <c r="M404" s="454"/>
      <c r="N404" s="454"/>
      <c r="O404" s="454"/>
      <c r="P404" s="454"/>
      <c r="Q404" s="454"/>
      <c r="R404" s="454"/>
      <c r="S404" s="454"/>
      <c r="T404" s="454"/>
      <c r="U404" s="454"/>
      <c r="V404" s="454"/>
      <c r="W404" s="454"/>
      <c r="X404" s="454"/>
      <c r="Y404" s="454"/>
      <c r="Z404" s="454"/>
      <c r="AA404" s="454"/>
      <c r="AB404" s="454"/>
      <c r="AC404" s="454"/>
      <c r="AD404" s="454"/>
      <c r="AE404" s="454"/>
      <c r="AF404" s="454"/>
      <c r="AG404" s="454"/>
      <c r="AH404" s="454"/>
      <c r="AI404" s="454"/>
      <c r="AJ404" s="454"/>
      <c r="AK404" s="454"/>
      <c r="AL404" s="454"/>
      <c r="AM404" s="454"/>
      <c r="AN404" s="454"/>
      <c r="AO404" s="454"/>
      <c r="AP404" s="454"/>
      <c r="AQ404" s="454"/>
      <c r="AR404" s="454"/>
    </row>
    <row r="405" spans="1:44" ht="15.75" customHeight="1">
      <c r="A405" s="454"/>
      <c r="B405" s="484"/>
      <c r="C405" s="455"/>
      <c r="D405" s="455"/>
      <c r="E405" s="455"/>
      <c r="F405" s="454"/>
      <c r="G405" s="454"/>
      <c r="H405" s="454"/>
      <c r="I405" s="454"/>
      <c r="J405" s="454"/>
      <c r="K405" s="454"/>
      <c r="L405" s="454"/>
      <c r="M405" s="454"/>
      <c r="N405" s="454"/>
      <c r="O405" s="454"/>
      <c r="P405" s="454"/>
      <c r="Q405" s="454"/>
      <c r="R405" s="454"/>
      <c r="S405" s="454"/>
      <c r="T405" s="454"/>
      <c r="U405" s="454"/>
      <c r="V405" s="454"/>
      <c r="W405" s="454"/>
      <c r="X405" s="454"/>
      <c r="Y405" s="454"/>
      <c r="Z405" s="454"/>
      <c r="AA405" s="454"/>
      <c r="AB405" s="454"/>
      <c r="AC405" s="454"/>
      <c r="AD405" s="454"/>
      <c r="AE405" s="454"/>
      <c r="AF405" s="454"/>
      <c r="AG405" s="454"/>
      <c r="AH405" s="454"/>
      <c r="AI405" s="454"/>
      <c r="AJ405" s="454"/>
      <c r="AK405" s="454"/>
      <c r="AL405" s="454"/>
      <c r="AM405" s="454"/>
      <c r="AN405" s="454"/>
      <c r="AO405" s="454"/>
      <c r="AP405" s="454"/>
      <c r="AQ405" s="454"/>
      <c r="AR405" s="454"/>
    </row>
    <row r="406" spans="1:44" ht="15.75" customHeight="1">
      <c r="A406" s="454"/>
      <c r="B406" s="484"/>
      <c r="C406" s="455"/>
      <c r="D406" s="455"/>
      <c r="E406" s="455"/>
      <c r="F406" s="454"/>
      <c r="G406" s="454"/>
      <c r="H406" s="454"/>
      <c r="I406" s="454"/>
      <c r="J406" s="454"/>
      <c r="K406" s="454"/>
      <c r="L406" s="454"/>
      <c r="M406" s="454"/>
      <c r="N406" s="454"/>
      <c r="O406" s="454"/>
      <c r="P406" s="454"/>
      <c r="Q406" s="454"/>
      <c r="R406" s="454"/>
      <c r="S406" s="454"/>
      <c r="T406" s="454"/>
      <c r="U406" s="454"/>
      <c r="V406" s="454"/>
      <c r="W406" s="454"/>
      <c r="X406" s="454"/>
      <c r="Y406" s="454"/>
      <c r="Z406" s="454"/>
      <c r="AA406" s="454"/>
      <c r="AB406" s="454"/>
      <c r="AC406" s="454"/>
      <c r="AD406" s="454"/>
      <c r="AE406" s="454"/>
      <c r="AF406" s="454"/>
      <c r="AG406" s="454"/>
      <c r="AH406" s="454"/>
      <c r="AI406" s="454"/>
      <c r="AJ406" s="454"/>
      <c r="AK406" s="454"/>
      <c r="AL406" s="454"/>
      <c r="AM406" s="454"/>
      <c r="AN406" s="454"/>
      <c r="AO406" s="454"/>
      <c r="AP406" s="454"/>
      <c r="AQ406" s="454"/>
      <c r="AR406" s="454"/>
    </row>
    <row r="407" spans="1:44" ht="15.75" customHeight="1">
      <c r="A407" s="454"/>
      <c r="B407" s="484"/>
      <c r="C407" s="455"/>
      <c r="D407" s="455"/>
      <c r="E407" s="455"/>
      <c r="F407" s="454"/>
      <c r="G407" s="454"/>
      <c r="H407" s="454"/>
      <c r="I407" s="454"/>
      <c r="J407" s="454"/>
      <c r="K407" s="454"/>
      <c r="L407" s="454"/>
      <c r="M407" s="454"/>
      <c r="N407" s="454"/>
      <c r="O407" s="454"/>
      <c r="P407" s="454"/>
      <c r="Q407" s="454"/>
      <c r="R407" s="454"/>
      <c r="S407" s="454"/>
      <c r="T407" s="454"/>
      <c r="U407" s="454"/>
      <c r="V407" s="454"/>
      <c r="W407" s="454"/>
      <c r="X407" s="454"/>
      <c r="Y407" s="454"/>
      <c r="Z407" s="454"/>
      <c r="AA407" s="454"/>
      <c r="AB407" s="454"/>
      <c r="AC407" s="454"/>
      <c r="AD407" s="454"/>
      <c r="AE407" s="454"/>
      <c r="AF407" s="454"/>
      <c r="AG407" s="454"/>
      <c r="AH407" s="454"/>
      <c r="AI407" s="454"/>
      <c r="AJ407" s="454"/>
      <c r="AK407" s="454"/>
      <c r="AL407" s="454"/>
      <c r="AM407" s="454"/>
      <c r="AN407" s="454"/>
      <c r="AO407" s="454"/>
      <c r="AP407" s="454"/>
      <c r="AQ407" s="454"/>
      <c r="AR407" s="454"/>
    </row>
    <row r="408" spans="1:44" ht="15.75" customHeight="1">
      <c r="A408" s="454"/>
      <c r="B408" s="484"/>
      <c r="C408" s="455"/>
      <c r="D408" s="455"/>
      <c r="E408" s="455"/>
      <c r="F408" s="454"/>
      <c r="G408" s="454"/>
      <c r="H408" s="454"/>
      <c r="I408" s="454"/>
      <c r="J408" s="454"/>
      <c r="K408" s="454"/>
      <c r="L408" s="454"/>
      <c r="M408" s="454"/>
      <c r="N408" s="454"/>
      <c r="O408" s="454"/>
      <c r="P408" s="454"/>
      <c r="Q408" s="454"/>
      <c r="R408" s="454"/>
      <c r="S408" s="454"/>
      <c r="T408" s="454"/>
      <c r="U408" s="454"/>
      <c r="V408" s="454"/>
      <c r="W408" s="454"/>
      <c r="X408" s="454"/>
      <c r="Y408" s="454"/>
      <c r="Z408" s="454"/>
      <c r="AA408" s="454"/>
      <c r="AB408" s="454"/>
      <c r="AC408" s="454"/>
      <c r="AD408" s="454"/>
      <c r="AE408" s="454"/>
      <c r="AF408" s="454"/>
      <c r="AG408" s="454"/>
      <c r="AH408" s="454"/>
      <c r="AI408" s="454"/>
      <c r="AJ408" s="454"/>
      <c r="AK408" s="454"/>
      <c r="AL408" s="454"/>
      <c r="AM408" s="454"/>
      <c r="AN408" s="454"/>
      <c r="AO408" s="454"/>
      <c r="AP408" s="454"/>
      <c r="AQ408" s="454"/>
      <c r="AR408" s="454"/>
    </row>
    <row r="409" spans="1:44" ht="15.75" customHeight="1">
      <c r="A409" s="454"/>
      <c r="B409" s="484"/>
      <c r="C409" s="455"/>
      <c r="D409" s="455"/>
      <c r="E409" s="455"/>
      <c r="F409" s="45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4"/>
      <c r="AG409" s="454"/>
      <c r="AH409" s="454"/>
      <c r="AI409" s="454"/>
      <c r="AJ409" s="454"/>
      <c r="AK409" s="454"/>
      <c r="AL409" s="454"/>
      <c r="AM409" s="454"/>
      <c r="AN409" s="454"/>
      <c r="AO409" s="454"/>
      <c r="AP409" s="454"/>
      <c r="AQ409" s="454"/>
      <c r="AR409" s="454"/>
    </row>
    <row r="410" spans="1:44" ht="15.75" customHeight="1">
      <c r="A410" s="454"/>
      <c r="B410" s="484"/>
      <c r="C410" s="455"/>
      <c r="D410" s="455"/>
      <c r="E410" s="455"/>
      <c r="F410" s="454"/>
      <c r="G410" s="454"/>
      <c r="H410" s="454"/>
      <c r="I410" s="454"/>
      <c r="J410" s="454"/>
      <c r="K410" s="454"/>
      <c r="L410" s="454"/>
      <c r="M410" s="454"/>
      <c r="N410" s="454"/>
      <c r="O410" s="454"/>
      <c r="P410" s="454"/>
      <c r="Q410" s="454"/>
      <c r="R410" s="454"/>
      <c r="S410" s="454"/>
      <c r="T410" s="454"/>
      <c r="U410" s="454"/>
      <c r="V410" s="454"/>
      <c r="W410" s="454"/>
      <c r="X410" s="454"/>
      <c r="Y410" s="454"/>
      <c r="Z410" s="454"/>
      <c r="AA410" s="454"/>
      <c r="AB410" s="454"/>
      <c r="AC410" s="454"/>
      <c r="AD410" s="454"/>
      <c r="AE410" s="454"/>
      <c r="AF410" s="454"/>
      <c r="AG410" s="454"/>
      <c r="AH410" s="454"/>
      <c r="AI410" s="454"/>
      <c r="AJ410" s="454"/>
      <c r="AK410" s="454"/>
      <c r="AL410" s="454"/>
      <c r="AM410" s="454"/>
      <c r="AN410" s="454"/>
      <c r="AO410" s="454"/>
      <c r="AP410" s="454"/>
      <c r="AQ410" s="454"/>
      <c r="AR410" s="454"/>
    </row>
    <row r="411" spans="1:44" ht="15.75" customHeight="1">
      <c r="A411" s="454"/>
      <c r="B411" s="484"/>
      <c r="C411" s="455"/>
      <c r="D411" s="455"/>
      <c r="E411" s="455"/>
      <c r="F411" s="454"/>
      <c r="G411" s="454"/>
      <c r="H411" s="454"/>
      <c r="I411" s="454"/>
      <c r="J411" s="454"/>
      <c r="K411" s="454"/>
      <c r="L411" s="454"/>
      <c r="M411" s="454"/>
      <c r="N411" s="454"/>
      <c r="O411" s="454"/>
      <c r="P411" s="454"/>
      <c r="Q411" s="454"/>
      <c r="R411" s="454"/>
      <c r="S411" s="454"/>
      <c r="T411" s="454"/>
      <c r="U411" s="454"/>
      <c r="V411" s="454"/>
      <c r="W411" s="454"/>
      <c r="X411" s="454"/>
      <c r="Y411" s="454"/>
      <c r="Z411" s="454"/>
      <c r="AA411" s="454"/>
      <c r="AB411" s="454"/>
      <c r="AC411" s="454"/>
      <c r="AD411" s="454"/>
      <c r="AE411" s="454"/>
      <c r="AF411" s="454"/>
      <c r="AG411" s="454"/>
      <c r="AH411" s="454"/>
      <c r="AI411" s="454"/>
      <c r="AJ411" s="454"/>
      <c r="AK411" s="454"/>
      <c r="AL411" s="454"/>
      <c r="AM411" s="454"/>
      <c r="AN411" s="454"/>
      <c r="AO411" s="454"/>
      <c r="AP411" s="454"/>
      <c r="AQ411" s="454"/>
      <c r="AR411" s="454"/>
    </row>
    <row r="412" spans="1:44" ht="15.75" customHeight="1">
      <c r="A412" s="454"/>
      <c r="B412" s="484"/>
      <c r="C412" s="455"/>
      <c r="D412" s="455"/>
      <c r="E412" s="455"/>
      <c r="F412" s="454"/>
      <c r="G412" s="454"/>
      <c r="H412" s="454"/>
      <c r="I412" s="454"/>
      <c r="J412" s="454"/>
      <c r="K412" s="454"/>
      <c r="L412" s="454"/>
      <c r="M412" s="454"/>
      <c r="N412" s="454"/>
      <c r="O412" s="454"/>
      <c r="P412" s="454"/>
      <c r="Q412" s="454"/>
      <c r="R412" s="454"/>
      <c r="S412" s="454"/>
      <c r="T412" s="454"/>
      <c r="U412" s="454"/>
      <c r="V412" s="454"/>
      <c r="W412" s="454"/>
      <c r="X412" s="454"/>
      <c r="Y412" s="454"/>
      <c r="Z412" s="454"/>
      <c r="AA412" s="454"/>
      <c r="AB412" s="454"/>
      <c r="AC412" s="454"/>
      <c r="AD412" s="454"/>
      <c r="AE412" s="454"/>
      <c r="AF412" s="454"/>
      <c r="AG412" s="454"/>
      <c r="AH412" s="454"/>
      <c r="AI412" s="454"/>
      <c r="AJ412" s="454"/>
      <c r="AK412" s="454"/>
      <c r="AL412" s="454"/>
      <c r="AM412" s="454"/>
      <c r="AN412" s="454"/>
      <c r="AO412" s="454"/>
      <c r="AP412" s="454"/>
      <c r="AQ412" s="454"/>
      <c r="AR412" s="454"/>
    </row>
    <row r="413" spans="1:44" ht="15.75" customHeight="1">
      <c r="A413" s="454"/>
      <c r="B413" s="484"/>
      <c r="C413" s="455"/>
      <c r="D413" s="455"/>
      <c r="E413" s="455"/>
      <c r="F413" s="454"/>
      <c r="G413" s="454"/>
      <c r="H413" s="454"/>
      <c r="I413" s="454"/>
      <c r="J413" s="454"/>
      <c r="K413" s="454"/>
      <c r="L413" s="454"/>
      <c r="M413" s="454"/>
      <c r="N413" s="454"/>
      <c r="O413" s="454"/>
      <c r="P413" s="454"/>
      <c r="Q413" s="454"/>
      <c r="R413" s="454"/>
      <c r="S413" s="454"/>
      <c r="T413" s="454"/>
      <c r="U413" s="454"/>
      <c r="V413" s="454"/>
      <c r="W413" s="454"/>
      <c r="X413" s="454"/>
      <c r="Y413" s="454"/>
      <c r="Z413" s="454"/>
      <c r="AA413" s="454"/>
      <c r="AB413" s="454"/>
      <c r="AC413" s="454"/>
      <c r="AD413" s="454"/>
      <c r="AE413" s="454"/>
      <c r="AF413" s="454"/>
      <c r="AG413" s="454"/>
      <c r="AH413" s="454"/>
      <c r="AI413" s="454"/>
      <c r="AJ413" s="454"/>
      <c r="AK413" s="454"/>
      <c r="AL413" s="454"/>
      <c r="AM413" s="454"/>
      <c r="AN413" s="454"/>
      <c r="AO413" s="454"/>
      <c r="AP413" s="454"/>
      <c r="AQ413" s="454"/>
      <c r="AR413" s="454"/>
    </row>
    <row r="414" spans="1:44" ht="15.75" customHeight="1">
      <c r="A414" s="454"/>
      <c r="B414" s="484"/>
      <c r="C414" s="455"/>
      <c r="D414" s="455"/>
      <c r="E414" s="455"/>
      <c r="F414" s="454"/>
      <c r="G414" s="454"/>
      <c r="H414" s="454"/>
      <c r="I414" s="454"/>
      <c r="J414" s="454"/>
      <c r="K414" s="454"/>
      <c r="L414" s="454"/>
      <c r="M414" s="454"/>
      <c r="N414" s="454"/>
      <c r="O414" s="454"/>
      <c r="P414" s="454"/>
      <c r="Q414" s="454"/>
      <c r="R414" s="454"/>
      <c r="S414" s="454"/>
      <c r="T414" s="454"/>
      <c r="U414" s="454"/>
      <c r="V414" s="454"/>
      <c r="W414" s="454"/>
      <c r="X414" s="454"/>
      <c r="Y414" s="454"/>
      <c r="Z414" s="454"/>
      <c r="AA414" s="454"/>
      <c r="AB414" s="454"/>
      <c r="AC414" s="454"/>
      <c r="AD414" s="454"/>
      <c r="AE414" s="454"/>
      <c r="AF414" s="454"/>
      <c r="AG414" s="454"/>
      <c r="AH414" s="454"/>
      <c r="AI414" s="454"/>
      <c r="AJ414" s="454"/>
      <c r="AK414" s="454"/>
      <c r="AL414" s="454"/>
      <c r="AM414" s="454"/>
      <c r="AN414" s="454"/>
      <c r="AO414" s="454"/>
      <c r="AP414" s="454"/>
      <c r="AQ414" s="454"/>
      <c r="AR414" s="454"/>
    </row>
    <row r="415" spans="1:44" ht="15.75" customHeight="1">
      <c r="A415" s="454"/>
      <c r="B415" s="484"/>
      <c r="C415" s="455"/>
      <c r="D415" s="455"/>
      <c r="E415" s="455"/>
      <c r="F415" s="454"/>
      <c r="G415" s="454"/>
      <c r="H415" s="454"/>
      <c r="I415" s="454"/>
      <c r="J415" s="454"/>
      <c r="K415" s="454"/>
      <c r="L415" s="454"/>
      <c r="M415" s="454"/>
      <c r="N415" s="454"/>
      <c r="O415" s="454"/>
      <c r="P415" s="454"/>
      <c r="Q415" s="454"/>
      <c r="R415" s="454"/>
      <c r="S415" s="454"/>
      <c r="T415" s="454"/>
      <c r="U415" s="454"/>
      <c r="V415" s="454"/>
      <c r="W415" s="454"/>
      <c r="X415" s="454"/>
      <c r="Y415" s="454"/>
      <c r="Z415" s="454"/>
      <c r="AA415" s="454"/>
      <c r="AB415" s="454"/>
      <c r="AC415" s="454"/>
      <c r="AD415" s="454"/>
      <c r="AE415" s="454"/>
      <c r="AF415" s="454"/>
      <c r="AG415" s="454"/>
      <c r="AH415" s="454"/>
      <c r="AI415" s="454"/>
      <c r="AJ415" s="454"/>
      <c r="AK415" s="454"/>
      <c r="AL415" s="454"/>
      <c r="AM415" s="454"/>
      <c r="AN415" s="454"/>
      <c r="AO415" s="454"/>
      <c r="AP415" s="454"/>
      <c r="AQ415" s="454"/>
      <c r="AR415" s="454"/>
    </row>
    <row r="416" spans="1:44" ht="15.75" customHeight="1">
      <c r="A416" s="454"/>
      <c r="B416" s="484"/>
      <c r="C416" s="455"/>
      <c r="D416" s="455"/>
      <c r="E416" s="455"/>
      <c r="F416" s="454"/>
      <c r="G416" s="454"/>
      <c r="H416" s="454"/>
      <c r="I416" s="454"/>
      <c r="J416" s="454"/>
      <c r="K416" s="454"/>
      <c r="L416" s="454"/>
      <c r="M416" s="454"/>
      <c r="N416" s="454"/>
      <c r="O416" s="454"/>
      <c r="P416" s="454"/>
      <c r="Q416" s="454"/>
      <c r="R416" s="454"/>
      <c r="S416" s="454"/>
      <c r="T416" s="454"/>
      <c r="U416" s="454"/>
      <c r="V416" s="454"/>
      <c r="W416" s="454"/>
      <c r="X416" s="454"/>
      <c r="Y416" s="454"/>
      <c r="Z416" s="454"/>
      <c r="AA416" s="454"/>
      <c r="AB416" s="454"/>
      <c r="AC416" s="454"/>
      <c r="AD416" s="454"/>
      <c r="AE416" s="454"/>
      <c r="AF416" s="454"/>
      <c r="AG416" s="454"/>
      <c r="AH416" s="454"/>
      <c r="AI416" s="454"/>
      <c r="AJ416" s="454"/>
      <c r="AK416" s="454"/>
      <c r="AL416" s="454"/>
      <c r="AM416" s="454"/>
      <c r="AN416" s="454"/>
      <c r="AO416" s="454"/>
      <c r="AP416" s="454"/>
      <c r="AQ416" s="454"/>
      <c r="AR416" s="454"/>
    </row>
    <row r="417" spans="1:44" ht="15.75" customHeight="1">
      <c r="A417" s="454"/>
      <c r="B417" s="484"/>
      <c r="C417" s="455"/>
      <c r="D417" s="455"/>
      <c r="E417" s="455"/>
      <c r="F417" s="454"/>
      <c r="G417" s="454"/>
      <c r="H417" s="454"/>
      <c r="I417" s="454"/>
      <c r="J417" s="454"/>
      <c r="K417" s="454"/>
      <c r="L417" s="454"/>
      <c r="M417" s="454"/>
      <c r="N417" s="454"/>
      <c r="O417" s="454"/>
      <c r="P417" s="454"/>
      <c r="Q417" s="454"/>
      <c r="R417" s="454"/>
      <c r="S417" s="454"/>
      <c r="T417" s="454"/>
      <c r="U417" s="454"/>
      <c r="V417" s="454"/>
      <c r="W417" s="454"/>
      <c r="X417" s="454"/>
      <c r="Y417" s="454"/>
      <c r="Z417" s="454"/>
      <c r="AA417" s="454"/>
      <c r="AB417" s="454"/>
      <c r="AC417" s="454"/>
      <c r="AD417" s="454"/>
      <c r="AE417" s="454"/>
      <c r="AF417" s="454"/>
      <c r="AG417" s="454"/>
      <c r="AH417" s="454"/>
      <c r="AI417" s="454"/>
      <c r="AJ417" s="454"/>
      <c r="AK417" s="454"/>
      <c r="AL417" s="454"/>
      <c r="AM417" s="454"/>
      <c r="AN417" s="454"/>
      <c r="AO417" s="454"/>
      <c r="AP417" s="454"/>
      <c r="AQ417" s="454"/>
      <c r="AR417" s="454"/>
    </row>
    <row r="418" spans="1:44" ht="15.75" customHeight="1">
      <c r="A418" s="454"/>
      <c r="B418" s="484"/>
      <c r="C418" s="455"/>
      <c r="D418" s="455"/>
      <c r="E418" s="455"/>
      <c r="F418" s="454"/>
      <c r="G418" s="454"/>
      <c r="H418" s="454"/>
      <c r="I418" s="454"/>
      <c r="J418" s="454"/>
      <c r="K418" s="454"/>
      <c r="L418" s="454"/>
      <c r="M418" s="454"/>
      <c r="N418" s="454"/>
      <c r="O418" s="454"/>
      <c r="P418" s="454"/>
      <c r="Q418" s="454"/>
      <c r="R418" s="454"/>
      <c r="S418" s="454"/>
      <c r="T418" s="454"/>
      <c r="U418" s="454"/>
      <c r="V418" s="454"/>
      <c r="W418" s="454"/>
      <c r="X418" s="454"/>
      <c r="Y418" s="454"/>
      <c r="Z418" s="454"/>
      <c r="AA418" s="454"/>
      <c r="AB418" s="454"/>
      <c r="AC418" s="454"/>
      <c r="AD418" s="454"/>
      <c r="AE418" s="454"/>
      <c r="AF418" s="454"/>
      <c r="AG418" s="454"/>
      <c r="AH418" s="454"/>
      <c r="AI418" s="454"/>
      <c r="AJ418" s="454"/>
      <c r="AK418" s="454"/>
      <c r="AL418" s="454"/>
      <c r="AM418" s="454"/>
      <c r="AN418" s="454"/>
      <c r="AO418" s="454"/>
      <c r="AP418" s="454"/>
      <c r="AQ418" s="454"/>
      <c r="AR418" s="454"/>
    </row>
    <row r="419" spans="1:44" ht="15.75" customHeight="1">
      <c r="A419" s="454"/>
      <c r="B419" s="484"/>
      <c r="C419" s="455"/>
      <c r="D419" s="455"/>
      <c r="E419" s="455"/>
      <c r="F419" s="454"/>
      <c r="G419" s="454"/>
      <c r="H419" s="454"/>
      <c r="I419" s="454"/>
      <c r="J419" s="454"/>
      <c r="K419" s="454"/>
      <c r="L419" s="454"/>
      <c r="M419" s="454"/>
      <c r="N419" s="454"/>
      <c r="O419" s="454"/>
      <c r="P419" s="454"/>
      <c r="Q419" s="454"/>
      <c r="R419" s="454"/>
      <c r="S419" s="454"/>
      <c r="T419" s="454"/>
      <c r="U419" s="454"/>
      <c r="V419" s="454"/>
      <c r="W419" s="454"/>
      <c r="X419" s="454"/>
      <c r="Y419" s="454"/>
      <c r="Z419" s="454"/>
      <c r="AA419" s="454"/>
      <c r="AB419" s="454"/>
      <c r="AC419" s="454"/>
      <c r="AD419" s="454"/>
      <c r="AE419" s="454"/>
      <c r="AF419" s="454"/>
      <c r="AG419" s="454"/>
      <c r="AH419" s="454"/>
      <c r="AI419" s="454"/>
      <c r="AJ419" s="454"/>
      <c r="AK419" s="454"/>
      <c r="AL419" s="454"/>
      <c r="AM419" s="454"/>
      <c r="AN419" s="454"/>
      <c r="AO419" s="454"/>
      <c r="AP419" s="454"/>
      <c r="AQ419" s="454"/>
      <c r="AR419" s="454"/>
    </row>
    <row r="420" spans="1:44" ht="15.75" customHeight="1">
      <c r="A420" s="454"/>
      <c r="B420" s="484"/>
      <c r="C420" s="455"/>
      <c r="D420" s="455"/>
      <c r="E420" s="455"/>
      <c r="F420" s="454"/>
      <c r="G420" s="454"/>
      <c r="H420" s="454"/>
      <c r="I420" s="454"/>
      <c r="J420" s="454"/>
      <c r="K420" s="454"/>
      <c r="L420" s="454"/>
      <c r="M420" s="454"/>
      <c r="N420" s="454"/>
      <c r="O420" s="454"/>
      <c r="P420" s="454"/>
      <c r="Q420" s="454"/>
      <c r="R420" s="454"/>
      <c r="S420" s="454"/>
      <c r="T420" s="454"/>
      <c r="U420" s="454"/>
      <c r="V420" s="454"/>
      <c r="W420" s="454"/>
      <c r="X420" s="454"/>
      <c r="Y420" s="454"/>
      <c r="Z420" s="454"/>
      <c r="AA420" s="454"/>
      <c r="AB420" s="454"/>
      <c r="AC420" s="454"/>
      <c r="AD420" s="454"/>
      <c r="AE420" s="454"/>
      <c r="AF420" s="454"/>
      <c r="AG420" s="454"/>
      <c r="AH420" s="454"/>
      <c r="AI420" s="454"/>
      <c r="AJ420" s="454"/>
      <c r="AK420" s="454"/>
      <c r="AL420" s="454"/>
      <c r="AM420" s="454"/>
      <c r="AN420" s="454"/>
      <c r="AO420" s="454"/>
      <c r="AP420" s="454"/>
      <c r="AQ420" s="454"/>
      <c r="AR420" s="454"/>
    </row>
    <row r="421" spans="1:44" ht="15.75" customHeight="1">
      <c r="A421" s="454"/>
      <c r="B421" s="484"/>
      <c r="C421" s="455"/>
      <c r="D421" s="455"/>
      <c r="E421" s="455"/>
      <c r="F421" s="454"/>
      <c r="G421" s="454"/>
      <c r="H421" s="454"/>
      <c r="I421" s="454"/>
      <c r="J421" s="454"/>
      <c r="K421" s="454"/>
      <c r="L421" s="454"/>
      <c r="M421" s="454"/>
      <c r="N421" s="454"/>
      <c r="O421" s="454"/>
      <c r="P421" s="454"/>
      <c r="Q421" s="454"/>
      <c r="R421" s="454"/>
      <c r="S421" s="454"/>
      <c r="T421" s="454"/>
      <c r="U421" s="454"/>
      <c r="V421" s="454"/>
      <c r="W421" s="454"/>
      <c r="X421" s="454"/>
      <c r="Y421" s="454"/>
      <c r="Z421" s="454"/>
      <c r="AA421" s="454"/>
      <c r="AB421" s="454"/>
      <c r="AC421" s="454"/>
      <c r="AD421" s="454"/>
      <c r="AE421" s="454"/>
      <c r="AF421" s="454"/>
      <c r="AG421" s="454"/>
      <c r="AH421" s="454"/>
      <c r="AI421" s="454"/>
      <c r="AJ421" s="454"/>
      <c r="AK421" s="454"/>
      <c r="AL421" s="454"/>
      <c r="AM421" s="454"/>
      <c r="AN421" s="454"/>
      <c r="AO421" s="454"/>
      <c r="AP421" s="454"/>
      <c r="AQ421" s="454"/>
      <c r="AR421" s="454"/>
    </row>
    <row r="422" spans="1:44" ht="15.75" customHeight="1">
      <c r="A422" s="454"/>
      <c r="B422" s="484"/>
      <c r="C422" s="455"/>
      <c r="D422" s="455"/>
      <c r="E422" s="455"/>
      <c r="F422" s="454"/>
      <c r="G422" s="454"/>
      <c r="H422" s="454"/>
      <c r="I422" s="454"/>
      <c r="J422" s="454"/>
      <c r="K422" s="454"/>
      <c r="L422" s="454"/>
      <c r="M422" s="454"/>
      <c r="N422" s="454"/>
      <c r="O422" s="454"/>
      <c r="P422" s="454"/>
      <c r="Q422" s="454"/>
      <c r="R422" s="454"/>
      <c r="S422" s="454"/>
      <c r="T422" s="454"/>
      <c r="U422" s="454"/>
      <c r="V422" s="454"/>
      <c r="W422" s="454"/>
      <c r="X422" s="454"/>
      <c r="Y422" s="454"/>
      <c r="Z422" s="454"/>
      <c r="AA422" s="454"/>
      <c r="AB422" s="454"/>
      <c r="AC422" s="454"/>
      <c r="AD422" s="454"/>
      <c r="AE422" s="454"/>
      <c r="AF422" s="454"/>
      <c r="AG422" s="454"/>
      <c r="AH422" s="454"/>
      <c r="AI422" s="454"/>
      <c r="AJ422" s="454"/>
      <c r="AK422" s="454"/>
      <c r="AL422" s="454"/>
      <c r="AM422" s="454"/>
      <c r="AN422" s="454"/>
      <c r="AO422" s="454"/>
      <c r="AP422" s="454"/>
      <c r="AQ422" s="454"/>
      <c r="AR422" s="454"/>
    </row>
    <row r="423" spans="1:44" ht="15.75" customHeight="1">
      <c r="A423" s="454"/>
      <c r="B423" s="484"/>
      <c r="C423" s="455"/>
      <c r="D423" s="455"/>
      <c r="E423" s="455"/>
      <c r="F423" s="454"/>
      <c r="G423" s="454"/>
      <c r="H423" s="454"/>
      <c r="I423" s="454"/>
      <c r="J423" s="454"/>
      <c r="K423" s="454"/>
      <c r="L423" s="454"/>
      <c r="M423" s="454"/>
      <c r="N423" s="454"/>
      <c r="O423" s="454"/>
      <c r="P423" s="454"/>
      <c r="Q423" s="454"/>
      <c r="R423" s="454"/>
      <c r="S423" s="454"/>
      <c r="T423" s="454"/>
      <c r="U423" s="454"/>
      <c r="V423" s="454"/>
      <c r="W423" s="454"/>
      <c r="X423" s="454"/>
      <c r="Y423" s="454"/>
      <c r="Z423" s="454"/>
      <c r="AA423" s="454"/>
      <c r="AB423" s="454"/>
      <c r="AC423" s="454"/>
      <c r="AD423" s="454"/>
      <c r="AE423" s="454"/>
      <c r="AF423" s="454"/>
      <c r="AG423" s="454"/>
      <c r="AH423" s="454"/>
      <c r="AI423" s="454"/>
      <c r="AJ423" s="454"/>
      <c r="AK423" s="454"/>
      <c r="AL423" s="454"/>
      <c r="AM423" s="454"/>
      <c r="AN423" s="454"/>
      <c r="AO423" s="454"/>
      <c r="AP423" s="454"/>
      <c r="AQ423" s="454"/>
      <c r="AR423" s="454"/>
    </row>
    <row r="424" spans="1:44" ht="15.75" customHeight="1">
      <c r="A424" s="454"/>
      <c r="B424" s="484"/>
      <c r="C424" s="455"/>
      <c r="D424" s="455"/>
      <c r="E424" s="455"/>
      <c r="F424" s="454"/>
      <c r="G424" s="454"/>
      <c r="H424" s="454"/>
      <c r="I424" s="454"/>
      <c r="J424" s="454"/>
      <c r="K424" s="454"/>
      <c r="L424" s="454"/>
      <c r="M424" s="454"/>
      <c r="N424" s="454"/>
      <c r="O424" s="454"/>
      <c r="P424" s="454"/>
      <c r="Q424" s="454"/>
      <c r="R424" s="454"/>
      <c r="S424" s="454"/>
      <c r="T424" s="454"/>
      <c r="U424" s="454"/>
      <c r="V424" s="454"/>
      <c r="W424" s="454"/>
      <c r="X424" s="454"/>
      <c r="Y424" s="454"/>
      <c r="Z424" s="454"/>
      <c r="AA424" s="454"/>
      <c r="AB424" s="454"/>
      <c r="AC424" s="454"/>
      <c r="AD424" s="454"/>
      <c r="AE424" s="454"/>
      <c r="AF424" s="454"/>
      <c r="AG424" s="454"/>
      <c r="AH424" s="454"/>
      <c r="AI424" s="454"/>
      <c r="AJ424" s="454"/>
      <c r="AK424" s="454"/>
      <c r="AL424" s="454"/>
      <c r="AM424" s="454"/>
      <c r="AN424" s="454"/>
      <c r="AO424" s="454"/>
      <c r="AP424" s="454"/>
      <c r="AQ424" s="454"/>
      <c r="AR424" s="454"/>
    </row>
    <row r="425" spans="1:44" ht="15.75" customHeight="1">
      <c r="A425" s="454"/>
      <c r="B425" s="484"/>
      <c r="C425" s="455"/>
      <c r="D425" s="455"/>
      <c r="E425" s="455"/>
      <c r="F425" s="454"/>
      <c r="G425" s="454"/>
      <c r="H425" s="454"/>
      <c r="I425" s="454"/>
      <c r="J425" s="454"/>
      <c r="K425" s="454"/>
      <c r="L425" s="454"/>
      <c r="M425" s="454"/>
      <c r="N425" s="454"/>
      <c r="O425" s="454"/>
      <c r="P425" s="454"/>
      <c r="Q425" s="454"/>
      <c r="R425" s="454"/>
      <c r="S425" s="454"/>
      <c r="T425" s="454"/>
      <c r="U425" s="454"/>
      <c r="V425" s="454"/>
      <c r="W425" s="454"/>
      <c r="X425" s="454"/>
      <c r="Y425" s="454"/>
      <c r="Z425" s="454"/>
      <c r="AA425" s="454"/>
      <c r="AB425" s="454"/>
      <c r="AC425" s="454"/>
      <c r="AD425" s="454"/>
      <c r="AE425" s="454"/>
      <c r="AF425" s="454"/>
      <c r="AG425" s="454"/>
      <c r="AH425" s="454"/>
      <c r="AI425" s="454"/>
      <c r="AJ425" s="454"/>
      <c r="AK425" s="454"/>
      <c r="AL425" s="454"/>
      <c r="AM425" s="454"/>
      <c r="AN425" s="454"/>
      <c r="AO425" s="454"/>
      <c r="AP425" s="454"/>
      <c r="AQ425" s="454"/>
      <c r="AR425" s="454"/>
    </row>
    <row r="426" spans="1:44" ht="15.75" customHeight="1">
      <c r="A426" s="454"/>
      <c r="B426" s="484"/>
      <c r="C426" s="455"/>
      <c r="D426" s="455"/>
      <c r="E426" s="455"/>
      <c r="F426" s="454"/>
      <c r="G426" s="454"/>
      <c r="H426" s="454"/>
      <c r="I426" s="454"/>
      <c r="J426" s="454"/>
      <c r="K426" s="454"/>
      <c r="L426" s="454"/>
      <c r="M426" s="454"/>
      <c r="N426" s="454"/>
      <c r="O426" s="454"/>
      <c r="P426" s="454"/>
      <c r="Q426" s="454"/>
      <c r="R426" s="454"/>
      <c r="S426" s="454"/>
      <c r="T426" s="454"/>
      <c r="U426" s="454"/>
      <c r="V426" s="454"/>
      <c r="W426" s="454"/>
      <c r="X426" s="454"/>
      <c r="Y426" s="454"/>
      <c r="Z426" s="454"/>
      <c r="AA426" s="454"/>
      <c r="AB426" s="454"/>
      <c r="AC426" s="454"/>
      <c r="AD426" s="454"/>
      <c r="AE426" s="454"/>
      <c r="AF426" s="454"/>
      <c r="AG426" s="454"/>
      <c r="AH426" s="454"/>
      <c r="AI426" s="454"/>
      <c r="AJ426" s="454"/>
      <c r="AK426" s="454"/>
      <c r="AL426" s="454"/>
      <c r="AM426" s="454"/>
      <c r="AN426" s="454"/>
      <c r="AO426" s="454"/>
      <c r="AP426" s="454"/>
      <c r="AQ426" s="454"/>
      <c r="AR426" s="454"/>
    </row>
    <row r="427" spans="1:44" ht="15.75" customHeight="1">
      <c r="A427" s="454"/>
      <c r="B427" s="484"/>
      <c r="C427" s="455"/>
      <c r="D427" s="455"/>
      <c r="E427" s="455"/>
      <c r="F427" s="454"/>
      <c r="G427" s="454"/>
      <c r="H427" s="454"/>
      <c r="I427" s="454"/>
      <c r="J427" s="454"/>
      <c r="K427" s="454"/>
      <c r="L427" s="454"/>
      <c r="M427" s="454"/>
      <c r="N427" s="454"/>
      <c r="O427" s="454"/>
      <c r="P427" s="454"/>
      <c r="Q427" s="454"/>
      <c r="R427" s="454"/>
      <c r="S427" s="454"/>
      <c r="T427" s="454"/>
      <c r="U427" s="454"/>
      <c r="V427" s="454"/>
      <c r="W427" s="454"/>
      <c r="X427" s="454"/>
      <c r="Y427" s="454"/>
      <c r="Z427" s="454"/>
      <c r="AA427" s="454"/>
      <c r="AB427" s="454"/>
      <c r="AC427" s="454"/>
      <c r="AD427" s="454"/>
      <c r="AE427" s="454"/>
      <c r="AF427" s="454"/>
      <c r="AG427" s="454"/>
      <c r="AH427" s="454"/>
      <c r="AI427" s="454"/>
      <c r="AJ427" s="454"/>
      <c r="AK427" s="454"/>
      <c r="AL427" s="454"/>
      <c r="AM427" s="454"/>
      <c r="AN427" s="454"/>
      <c r="AO427" s="454"/>
      <c r="AP427" s="454"/>
      <c r="AQ427" s="454"/>
      <c r="AR427" s="454"/>
    </row>
    <row r="428" spans="1:44" ht="15.75" customHeight="1">
      <c r="A428" s="454"/>
      <c r="B428" s="484"/>
      <c r="C428" s="455"/>
      <c r="D428" s="455"/>
      <c r="E428" s="455"/>
      <c r="F428" s="454"/>
      <c r="G428" s="454"/>
      <c r="H428" s="454"/>
      <c r="I428" s="454"/>
      <c r="J428" s="454"/>
      <c r="K428" s="454"/>
      <c r="L428" s="454"/>
      <c r="M428" s="454"/>
      <c r="N428" s="454"/>
      <c r="O428" s="454"/>
      <c r="P428" s="454"/>
      <c r="Q428" s="454"/>
      <c r="R428" s="454"/>
      <c r="S428" s="454"/>
      <c r="T428" s="454"/>
      <c r="U428" s="454"/>
      <c r="V428" s="454"/>
      <c r="W428" s="454"/>
      <c r="X428" s="454"/>
      <c r="Y428" s="454"/>
      <c r="Z428" s="454"/>
      <c r="AA428" s="454"/>
      <c r="AB428" s="454"/>
      <c r="AC428" s="454"/>
      <c r="AD428" s="454"/>
      <c r="AE428" s="454"/>
      <c r="AF428" s="454"/>
      <c r="AG428" s="454"/>
      <c r="AH428" s="454"/>
      <c r="AI428" s="454"/>
      <c r="AJ428" s="454"/>
      <c r="AK428" s="454"/>
      <c r="AL428" s="454"/>
      <c r="AM428" s="454"/>
      <c r="AN428" s="454"/>
      <c r="AO428" s="454"/>
      <c r="AP428" s="454"/>
      <c r="AQ428" s="454"/>
      <c r="AR428" s="454"/>
    </row>
    <row r="429" spans="1:44" ht="15.75" customHeight="1">
      <c r="A429" s="454"/>
      <c r="B429" s="484"/>
      <c r="C429" s="455"/>
      <c r="D429" s="455"/>
      <c r="E429" s="455"/>
      <c r="F429" s="454"/>
      <c r="G429" s="454"/>
      <c r="H429" s="454"/>
      <c r="I429" s="454"/>
      <c r="J429" s="454"/>
      <c r="K429" s="454"/>
      <c r="L429" s="454"/>
      <c r="M429" s="454"/>
      <c r="N429" s="454"/>
      <c r="O429" s="454"/>
      <c r="P429" s="454"/>
      <c r="Q429" s="454"/>
      <c r="R429" s="454"/>
      <c r="S429" s="454"/>
      <c r="T429" s="454"/>
      <c r="U429" s="454"/>
      <c r="V429" s="454"/>
      <c r="W429" s="454"/>
      <c r="X429" s="454"/>
      <c r="Y429" s="454"/>
      <c r="Z429" s="454"/>
      <c r="AA429" s="454"/>
      <c r="AB429" s="454"/>
      <c r="AC429" s="454"/>
      <c r="AD429" s="454"/>
      <c r="AE429" s="454"/>
      <c r="AF429" s="454"/>
      <c r="AG429" s="454"/>
      <c r="AH429" s="454"/>
      <c r="AI429" s="454"/>
      <c r="AJ429" s="454"/>
      <c r="AK429" s="454"/>
      <c r="AL429" s="454"/>
      <c r="AM429" s="454"/>
      <c r="AN429" s="454"/>
      <c r="AO429" s="454"/>
      <c r="AP429" s="454"/>
      <c r="AQ429" s="454"/>
      <c r="AR429" s="454"/>
    </row>
    <row r="430" spans="1:44" ht="15.75" customHeight="1">
      <c r="A430" s="454"/>
      <c r="B430" s="484"/>
      <c r="C430" s="455"/>
      <c r="D430" s="455"/>
      <c r="E430" s="455"/>
      <c r="F430" s="454"/>
      <c r="G430" s="454"/>
      <c r="H430" s="454"/>
      <c r="I430" s="454"/>
      <c r="J430" s="454"/>
      <c r="K430" s="454"/>
      <c r="L430" s="454"/>
      <c r="M430" s="454"/>
      <c r="N430" s="454"/>
      <c r="O430" s="454"/>
      <c r="P430" s="454"/>
      <c r="Q430" s="454"/>
      <c r="R430" s="454"/>
      <c r="S430" s="454"/>
      <c r="T430" s="454"/>
      <c r="U430" s="454"/>
      <c r="V430" s="454"/>
      <c r="W430" s="454"/>
      <c r="X430" s="454"/>
      <c r="Y430" s="454"/>
      <c r="Z430" s="454"/>
      <c r="AA430" s="454"/>
      <c r="AB430" s="454"/>
      <c r="AC430" s="454"/>
      <c r="AD430" s="454"/>
      <c r="AE430" s="454"/>
      <c r="AF430" s="454"/>
      <c r="AG430" s="454"/>
      <c r="AH430" s="454"/>
      <c r="AI430" s="454"/>
      <c r="AJ430" s="454"/>
      <c r="AK430" s="454"/>
      <c r="AL430" s="454"/>
      <c r="AM430" s="454"/>
      <c r="AN430" s="454"/>
      <c r="AO430" s="454"/>
      <c r="AP430" s="454"/>
      <c r="AQ430" s="454"/>
      <c r="AR430" s="454"/>
    </row>
    <row r="431" spans="1:44" ht="15.75" customHeight="1">
      <c r="A431" s="454"/>
      <c r="B431" s="484"/>
      <c r="C431" s="455"/>
      <c r="D431" s="455"/>
      <c r="E431" s="455"/>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4"/>
      <c r="AG431" s="454"/>
      <c r="AH431" s="454"/>
      <c r="AI431" s="454"/>
      <c r="AJ431" s="454"/>
      <c r="AK431" s="454"/>
      <c r="AL431" s="454"/>
      <c r="AM431" s="454"/>
      <c r="AN431" s="454"/>
      <c r="AO431" s="454"/>
      <c r="AP431" s="454"/>
      <c r="AQ431" s="454"/>
      <c r="AR431" s="454"/>
    </row>
    <row r="432" spans="1:44" ht="15.75" customHeight="1">
      <c r="A432" s="454"/>
      <c r="B432" s="484"/>
      <c r="C432" s="455"/>
      <c r="D432" s="455"/>
      <c r="E432" s="455"/>
      <c r="F432" s="45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4"/>
      <c r="AG432" s="454"/>
      <c r="AH432" s="454"/>
      <c r="AI432" s="454"/>
      <c r="AJ432" s="454"/>
      <c r="AK432" s="454"/>
      <c r="AL432" s="454"/>
      <c r="AM432" s="454"/>
      <c r="AN432" s="454"/>
      <c r="AO432" s="454"/>
      <c r="AP432" s="454"/>
      <c r="AQ432" s="454"/>
      <c r="AR432" s="454"/>
    </row>
    <row r="433" spans="1:44" ht="15.75" customHeight="1">
      <c r="A433" s="454"/>
      <c r="B433" s="484"/>
      <c r="C433" s="455"/>
      <c r="D433" s="455"/>
      <c r="E433" s="455"/>
      <c r="F433" s="454"/>
      <c r="G433" s="454"/>
      <c r="H433" s="454"/>
      <c r="I433" s="454"/>
      <c r="J433" s="454"/>
      <c r="K433" s="454"/>
      <c r="L433" s="454"/>
      <c r="M433" s="454"/>
      <c r="N433" s="454"/>
      <c r="O433" s="454"/>
      <c r="P433" s="454"/>
      <c r="Q433" s="454"/>
      <c r="R433" s="454"/>
      <c r="S433" s="454"/>
      <c r="T433" s="454"/>
      <c r="U433" s="454"/>
      <c r="V433" s="454"/>
      <c r="W433" s="454"/>
      <c r="X433" s="454"/>
      <c r="Y433" s="454"/>
      <c r="Z433" s="454"/>
      <c r="AA433" s="454"/>
      <c r="AB433" s="454"/>
      <c r="AC433" s="454"/>
      <c r="AD433" s="454"/>
      <c r="AE433" s="454"/>
      <c r="AF433" s="454"/>
      <c r="AG433" s="454"/>
      <c r="AH433" s="454"/>
      <c r="AI433" s="454"/>
      <c r="AJ433" s="454"/>
      <c r="AK433" s="454"/>
      <c r="AL433" s="454"/>
      <c r="AM433" s="454"/>
      <c r="AN433" s="454"/>
      <c r="AO433" s="454"/>
      <c r="AP433" s="454"/>
      <c r="AQ433" s="454"/>
      <c r="AR433" s="454"/>
    </row>
    <row r="434" spans="1:44" ht="15.75" customHeight="1">
      <c r="A434" s="454"/>
      <c r="B434" s="484"/>
      <c r="C434" s="455"/>
      <c r="D434" s="455"/>
      <c r="E434" s="455"/>
      <c r="F434" s="454"/>
      <c r="G434" s="454"/>
      <c r="H434" s="454"/>
      <c r="I434" s="454"/>
      <c r="J434" s="454"/>
      <c r="K434" s="454"/>
      <c r="L434" s="454"/>
      <c r="M434" s="454"/>
      <c r="N434" s="454"/>
      <c r="O434" s="454"/>
      <c r="P434" s="454"/>
      <c r="Q434" s="454"/>
      <c r="R434" s="454"/>
      <c r="S434" s="454"/>
      <c r="T434" s="454"/>
      <c r="U434" s="454"/>
      <c r="V434" s="454"/>
      <c r="W434" s="454"/>
      <c r="X434" s="454"/>
      <c r="Y434" s="454"/>
      <c r="Z434" s="454"/>
      <c r="AA434" s="454"/>
      <c r="AB434" s="454"/>
      <c r="AC434" s="454"/>
      <c r="AD434" s="454"/>
      <c r="AE434" s="454"/>
      <c r="AF434" s="454"/>
      <c r="AG434" s="454"/>
      <c r="AH434" s="454"/>
      <c r="AI434" s="454"/>
      <c r="AJ434" s="454"/>
      <c r="AK434" s="454"/>
      <c r="AL434" s="454"/>
      <c r="AM434" s="454"/>
      <c r="AN434" s="454"/>
      <c r="AO434" s="454"/>
      <c r="AP434" s="454"/>
      <c r="AQ434" s="454"/>
      <c r="AR434" s="454"/>
    </row>
    <row r="435" spans="1:44" ht="15.75" customHeight="1">
      <c r="A435" s="454"/>
      <c r="B435" s="484"/>
      <c r="C435" s="455"/>
      <c r="D435" s="455"/>
      <c r="E435" s="455"/>
      <c r="F435" s="454"/>
      <c r="G435" s="454"/>
      <c r="H435" s="454"/>
      <c r="I435" s="454"/>
      <c r="J435" s="454"/>
      <c r="K435" s="454"/>
      <c r="L435" s="454"/>
      <c r="M435" s="454"/>
      <c r="N435" s="454"/>
      <c r="O435" s="454"/>
      <c r="P435" s="454"/>
      <c r="Q435" s="454"/>
      <c r="R435" s="454"/>
      <c r="S435" s="454"/>
      <c r="T435" s="454"/>
      <c r="U435" s="454"/>
      <c r="V435" s="454"/>
      <c r="W435" s="454"/>
      <c r="X435" s="454"/>
      <c r="Y435" s="454"/>
      <c r="Z435" s="454"/>
      <c r="AA435" s="454"/>
      <c r="AB435" s="454"/>
      <c r="AC435" s="454"/>
      <c r="AD435" s="454"/>
      <c r="AE435" s="454"/>
      <c r="AF435" s="454"/>
      <c r="AG435" s="454"/>
      <c r="AH435" s="454"/>
      <c r="AI435" s="454"/>
      <c r="AJ435" s="454"/>
      <c r="AK435" s="454"/>
      <c r="AL435" s="454"/>
      <c r="AM435" s="454"/>
      <c r="AN435" s="454"/>
      <c r="AO435" s="454"/>
      <c r="AP435" s="454"/>
      <c r="AQ435" s="454"/>
      <c r="AR435" s="454"/>
    </row>
    <row r="436" spans="1:44" ht="15.75" customHeight="1">
      <c r="A436" s="454"/>
      <c r="B436" s="484"/>
      <c r="C436" s="455"/>
      <c r="D436" s="455"/>
      <c r="E436" s="455"/>
      <c r="F436" s="454"/>
      <c r="G436" s="454"/>
      <c r="H436" s="454"/>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4"/>
      <c r="AG436" s="454"/>
      <c r="AH436" s="454"/>
      <c r="AI436" s="454"/>
      <c r="AJ436" s="454"/>
      <c r="AK436" s="454"/>
      <c r="AL436" s="454"/>
      <c r="AM436" s="454"/>
      <c r="AN436" s="454"/>
      <c r="AO436" s="454"/>
      <c r="AP436" s="454"/>
      <c r="AQ436" s="454"/>
      <c r="AR436" s="454"/>
    </row>
    <row r="437" spans="1:44" ht="15.75" customHeight="1">
      <c r="A437" s="454"/>
      <c r="B437" s="484"/>
      <c r="C437" s="455"/>
      <c r="D437" s="455"/>
      <c r="E437" s="455"/>
      <c r="F437" s="454"/>
      <c r="G437" s="454"/>
      <c r="H437" s="454"/>
      <c r="I437" s="454"/>
      <c r="J437" s="454"/>
      <c r="K437" s="454"/>
      <c r="L437" s="454"/>
      <c r="M437" s="454"/>
      <c r="N437" s="454"/>
      <c r="O437" s="454"/>
      <c r="P437" s="454"/>
      <c r="Q437" s="454"/>
      <c r="R437" s="454"/>
      <c r="S437" s="454"/>
      <c r="T437" s="454"/>
      <c r="U437" s="454"/>
      <c r="V437" s="454"/>
      <c r="W437" s="454"/>
      <c r="X437" s="454"/>
      <c r="Y437" s="454"/>
      <c r="Z437" s="454"/>
      <c r="AA437" s="454"/>
      <c r="AB437" s="454"/>
      <c r="AC437" s="454"/>
      <c r="AD437" s="454"/>
      <c r="AE437" s="454"/>
      <c r="AF437" s="454"/>
      <c r="AG437" s="454"/>
      <c r="AH437" s="454"/>
      <c r="AI437" s="454"/>
      <c r="AJ437" s="454"/>
      <c r="AK437" s="454"/>
      <c r="AL437" s="454"/>
      <c r="AM437" s="454"/>
      <c r="AN437" s="454"/>
      <c r="AO437" s="454"/>
      <c r="AP437" s="454"/>
      <c r="AQ437" s="454"/>
      <c r="AR437" s="454"/>
    </row>
    <row r="438" spans="1:44" ht="15.75" customHeight="1">
      <c r="A438" s="454"/>
      <c r="B438" s="484"/>
      <c r="C438" s="455"/>
      <c r="D438" s="455"/>
      <c r="E438" s="455"/>
      <c r="F438" s="454"/>
      <c r="G438" s="454"/>
      <c r="H438" s="454"/>
      <c r="I438" s="454"/>
      <c r="J438" s="454"/>
      <c r="K438" s="454"/>
      <c r="L438" s="454"/>
      <c r="M438" s="454"/>
      <c r="N438" s="454"/>
      <c r="O438" s="454"/>
      <c r="P438" s="454"/>
      <c r="Q438" s="454"/>
      <c r="R438" s="454"/>
      <c r="S438" s="454"/>
      <c r="T438" s="454"/>
      <c r="U438" s="454"/>
      <c r="V438" s="454"/>
      <c r="W438" s="454"/>
      <c r="X438" s="454"/>
      <c r="Y438" s="454"/>
      <c r="Z438" s="454"/>
      <c r="AA438" s="454"/>
      <c r="AB438" s="454"/>
      <c r="AC438" s="454"/>
      <c r="AD438" s="454"/>
      <c r="AE438" s="454"/>
      <c r="AF438" s="454"/>
      <c r="AG438" s="454"/>
      <c r="AH438" s="454"/>
      <c r="AI438" s="454"/>
      <c r="AJ438" s="454"/>
      <c r="AK438" s="454"/>
      <c r="AL438" s="454"/>
      <c r="AM438" s="454"/>
      <c r="AN438" s="454"/>
      <c r="AO438" s="454"/>
      <c r="AP438" s="454"/>
      <c r="AQ438" s="454"/>
      <c r="AR438" s="454"/>
    </row>
    <row r="439" spans="1:44" ht="15.75" customHeight="1">
      <c r="A439" s="454"/>
      <c r="B439" s="484"/>
      <c r="C439" s="455"/>
      <c r="D439" s="455"/>
      <c r="E439" s="455"/>
      <c r="F439" s="454"/>
      <c r="G439" s="454"/>
      <c r="H439" s="454"/>
      <c r="I439" s="454"/>
      <c r="J439" s="454"/>
      <c r="K439" s="454"/>
      <c r="L439" s="454"/>
      <c r="M439" s="454"/>
      <c r="N439" s="454"/>
      <c r="O439" s="454"/>
      <c r="P439" s="454"/>
      <c r="Q439" s="454"/>
      <c r="R439" s="454"/>
      <c r="S439" s="454"/>
      <c r="T439" s="454"/>
      <c r="U439" s="454"/>
      <c r="V439" s="454"/>
      <c r="W439" s="454"/>
      <c r="X439" s="454"/>
      <c r="Y439" s="454"/>
      <c r="Z439" s="454"/>
      <c r="AA439" s="454"/>
      <c r="AB439" s="454"/>
      <c r="AC439" s="454"/>
      <c r="AD439" s="454"/>
      <c r="AE439" s="454"/>
      <c r="AF439" s="454"/>
      <c r="AG439" s="454"/>
      <c r="AH439" s="454"/>
      <c r="AI439" s="454"/>
      <c r="AJ439" s="454"/>
      <c r="AK439" s="454"/>
      <c r="AL439" s="454"/>
      <c r="AM439" s="454"/>
      <c r="AN439" s="454"/>
      <c r="AO439" s="454"/>
      <c r="AP439" s="454"/>
      <c r="AQ439" s="454"/>
      <c r="AR439" s="454"/>
    </row>
    <row r="440" spans="1:44" ht="15.75" customHeight="1">
      <c r="A440" s="454"/>
      <c r="B440" s="484"/>
      <c r="C440" s="455"/>
      <c r="D440" s="455"/>
      <c r="E440" s="455"/>
      <c r="F440" s="454"/>
      <c r="G440" s="454"/>
      <c r="H440" s="454"/>
      <c r="I440" s="454"/>
      <c r="J440" s="454"/>
      <c r="K440" s="454"/>
      <c r="L440" s="454"/>
      <c r="M440" s="454"/>
      <c r="N440" s="454"/>
      <c r="O440" s="454"/>
      <c r="P440" s="454"/>
      <c r="Q440" s="454"/>
      <c r="R440" s="454"/>
      <c r="S440" s="454"/>
      <c r="T440" s="454"/>
      <c r="U440" s="454"/>
      <c r="V440" s="454"/>
      <c r="W440" s="454"/>
      <c r="X440" s="454"/>
      <c r="Y440" s="454"/>
      <c r="Z440" s="454"/>
      <c r="AA440" s="454"/>
      <c r="AB440" s="454"/>
      <c r="AC440" s="454"/>
      <c r="AD440" s="454"/>
      <c r="AE440" s="454"/>
      <c r="AF440" s="454"/>
      <c r="AG440" s="454"/>
      <c r="AH440" s="454"/>
      <c r="AI440" s="454"/>
      <c r="AJ440" s="454"/>
      <c r="AK440" s="454"/>
      <c r="AL440" s="454"/>
      <c r="AM440" s="454"/>
      <c r="AN440" s="454"/>
      <c r="AO440" s="454"/>
      <c r="AP440" s="454"/>
      <c r="AQ440" s="454"/>
      <c r="AR440" s="454"/>
    </row>
    <row r="441" spans="1:44" ht="15.75" customHeight="1">
      <c r="A441" s="454"/>
      <c r="B441" s="484"/>
      <c r="C441" s="455"/>
      <c r="D441" s="455"/>
      <c r="E441" s="455"/>
      <c r="F441" s="454"/>
      <c r="G441" s="454"/>
      <c r="H441" s="454"/>
      <c r="I441" s="454"/>
      <c r="J441" s="454"/>
      <c r="K441" s="454"/>
      <c r="L441" s="454"/>
      <c r="M441" s="454"/>
      <c r="N441" s="454"/>
      <c r="O441" s="454"/>
      <c r="P441" s="454"/>
      <c r="Q441" s="454"/>
      <c r="R441" s="454"/>
      <c r="S441" s="454"/>
      <c r="T441" s="454"/>
      <c r="U441" s="454"/>
      <c r="V441" s="454"/>
      <c r="W441" s="454"/>
      <c r="X441" s="454"/>
      <c r="Y441" s="454"/>
      <c r="Z441" s="454"/>
      <c r="AA441" s="454"/>
      <c r="AB441" s="454"/>
      <c r="AC441" s="454"/>
      <c r="AD441" s="454"/>
      <c r="AE441" s="454"/>
      <c r="AF441" s="454"/>
      <c r="AG441" s="454"/>
      <c r="AH441" s="454"/>
      <c r="AI441" s="454"/>
      <c r="AJ441" s="454"/>
      <c r="AK441" s="454"/>
      <c r="AL441" s="454"/>
      <c r="AM441" s="454"/>
      <c r="AN441" s="454"/>
      <c r="AO441" s="454"/>
      <c r="AP441" s="454"/>
      <c r="AQ441" s="454"/>
      <c r="AR441" s="454"/>
    </row>
    <row r="442" spans="1:44" ht="15.75" customHeight="1">
      <c r="A442" s="454"/>
      <c r="B442" s="484"/>
      <c r="C442" s="455"/>
      <c r="D442" s="455"/>
      <c r="E442" s="455"/>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4"/>
      <c r="AG442" s="454"/>
      <c r="AH442" s="454"/>
      <c r="AI442" s="454"/>
      <c r="AJ442" s="454"/>
      <c r="AK442" s="454"/>
      <c r="AL442" s="454"/>
      <c r="AM442" s="454"/>
      <c r="AN442" s="454"/>
      <c r="AO442" s="454"/>
      <c r="AP442" s="454"/>
      <c r="AQ442" s="454"/>
      <c r="AR442" s="454"/>
    </row>
    <row r="443" spans="1:44" ht="15.75" customHeight="1">
      <c r="A443" s="454"/>
      <c r="B443" s="484"/>
      <c r="C443" s="455"/>
      <c r="D443" s="455"/>
      <c r="E443" s="455"/>
      <c r="F443" s="454"/>
      <c r="G443" s="454"/>
      <c r="H443" s="454"/>
      <c r="I443" s="454"/>
      <c r="J443" s="454"/>
      <c r="K443" s="454"/>
      <c r="L443" s="454"/>
      <c r="M443" s="454"/>
      <c r="N443" s="454"/>
      <c r="O443" s="454"/>
      <c r="P443" s="454"/>
      <c r="Q443" s="454"/>
      <c r="R443" s="454"/>
      <c r="S443" s="454"/>
      <c r="T443" s="454"/>
      <c r="U443" s="454"/>
      <c r="V443" s="454"/>
      <c r="W443" s="454"/>
      <c r="X443" s="454"/>
      <c r="Y443" s="454"/>
      <c r="Z443" s="454"/>
      <c r="AA443" s="454"/>
      <c r="AB443" s="454"/>
      <c r="AC443" s="454"/>
      <c r="AD443" s="454"/>
      <c r="AE443" s="454"/>
      <c r="AF443" s="454"/>
      <c r="AG443" s="454"/>
      <c r="AH443" s="454"/>
      <c r="AI443" s="454"/>
      <c r="AJ443" s="454"/>
      <c r="AK443" s="454"/>
      <c r="AL443" s="454"/>
      <c r="AM443" s="454"/>
      <c r="AN443" s="454"/>
      <c r="AO443" s="454"/>
      <c r="AP443" s="454"/>
      <c r="AQ443" s="454"/>
      <c r="AR443" s="454"/>
    </row>
    <row r="444" spans="1:44" ht="15.75" customHeight="1">
      <c r="A444" s="454"/>
      <c r="B444" s="484"/>
      <c r="C444" s="455"/>
      <c r="D444" s="455"/>
      <c r="E444" s="455"/>
      <c r="F444" s="45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4"/>
      <c r="AG444" s="454"/>
      <c r="AH444" s="454"/>
      <c r="AI444" s="454"/>
      <c r="AJ444" s="454"/>
      <c r="AK444" s="454"/>
      <c r="AL444" s="454"/>
      <c r="AM444" s="454"/>
      <c r="AN444" s="454"/>
      <c r="AO444" s="454"/>
      <c r="AP444" s="454"/>
      <c r="AQ444" s="454"/>
      <c r="AR444" s="454"/>
    </row>
    <row r="445" spans="1:44" ht="15.75" customHeight="1">
      <c r="A445" s="454"/>
      <c r="B445" s="484"/>
      <c r="C445" s="455"/>
      <c r="D445" s="455"/>
      <c r="E445" s="455"/>
      <c r="F445" s="45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454"/>
      <c r="AE445" s="454"/>
      <c r="AF445" s="454"/>
      <c r="AG445" s="454"/>
      <c r="AH445" s="454"/>
      <c r="AI445" s="454"/>
      <c r="AJ445" s="454"/>
      <c r="AK445" s="454"/>
      <c r="AL445" s="454"/>
      <c r="AM445" s="454"/>
      <c r="AN445" s="454"/>
      <c r="AO445" s="454"/>
      <c r="AP445" s="454"/>
      <c r="AQ445" s="454"/>
      <c r="AR445" s="454"/>
    </row>
    <row r="446" spans="1:44" ht="15.75" customHeight="1">
      <c r="A446" s="454"/>
      <c r="B446" s="484"/>
      <c r="C446" s="455"/>
      <c r="D446" s="455"/>
      <c r="E446" s="455"/>
      <c r="F446" s="454"/>
      <c r="G446" s="454"/>
      <c r="H446" s="454"/>
      <c r="I446" s="454"/>
      <c r="J446" s="454"/>
      <c r="K446" s="454"/>
      <c r="L446" s="454"/>
      <c r="M446" s="454"/>
      <c r="N446" s="454"/>
      <c r="O446" s="454"/>
      <c r="P446" s="454"/>
      <c r="Q446" s="454"/>
      <c r="R446" s="454"/>
      <c r="S446" s="454"/>
      <c r="T446" s="454"/>
      <c r="U446" s="454"/>
      <c r="V446" s="454"/>
      <c r="W446" s="454"/>
      <c r="X446" s="454"/>
      <c r="Y446" s="454"/>
      <c r="Z446" s="454"/>
      <c r="AA446" s="454"/>
      <c r="AB446" s="454"/>
      <c r="AC446" s="454"/>
      <c r="AD446" s="454"/>
      <c r="AE446" s="454"/>
      <c r="AF446" s="454"/>
      <c r="AG446" s="454"/>
      <c r="AH446" s="454"/>
      <c r="AI446" s="454"/>
      <c r="AJ446" s="454"/>
      <c r="AK446" s="454"/>
      <c r="AL446" s="454"/>
      <c r="AM446" s="454"/>
      <c r="AN446" s="454"/>
      <c r="AO446" s="454"/>
      <c r="AP446" s="454"/>
      <c r="AQ446" s="454"/>
      <c r="AR446" s="454"/>
    </row>
    <row r="447" spans="1:44" ht="15.75" customHeight="1">
      <c r="A447" s="454"/>
      <c r="B447" s="484"/>
      <c r="C447" s="455"/>
      <c r="D447" s="455"/>
      <c r="E447" s="455"/>
      <c r="F447" s="454"/>
      <c r="G447" s="454"/>
      <c r="H447" s="454"/>
      <c r="I447" s="454"/>
      <c r="J447" s="454"/>
      <c r="K447" s="454"/>
      <c r="L447" s="454"/>
      <c r="M447" s="454"/>
      <c r="N447" s="454"/>
      <c r="O447" s="454"/>
      <c r="P447" s="454"/>
      <c r="Q447" s="454"/>
      <c r="R447" s="454"/>
      <c r="S447" s="454"/>
      <c r="T447" s="454"/>
      <c r="U447" s="454"/>
      <c r="V447" s="454"/>
      <c r="W447" s="454"/>
      <c r="X447" s="454"/>
      <c r="Y447" s="454"/>
      <c r="Z447" s="454"/>
      <c r="AA447" s="454"/>
      <c r="AB447" s="454"/>
      <c r="AC447" s="454"/>
      <c r="AD447" s="454"/>
      <c r="AE447" s="454"/>
      <c r="AF447" s="454"/>
      <c r="AG447" s="454"/>
      <c r="AH447" s="454"/>
      <c r="AI447" s="454"/>
      <c r="AJ447" s="454"/>
      <c r="AK447" s="454"/>
      <c r="AL447" s="454"/>
      <c r="AM447" s="454"/>
      <c r="AN447" s="454"/>
      <c r="AO447" s="454"/>
      <c r="AP447" s="454"/>
      <c r="AQ447" s="454"/>
      <c r="AR447" s="454"/>
    </row>
    <row r="448" spans="1:44" ht="15.75" customHeight="1">
      <c r="A448" s="454"/>
      <c r="B448" s="484"/>
      <c r="C448" s="455"/>
      <c r="D448" s="455"/>
      <c r="E448" s="455"/>
      <c r="F448" s="454"/>
      <c r="G448" s="454"/>
      <c r="H448" s="454"/>
      <c r="I448" s="454"/>
      <c r="J448" s="454"/>
      <c r="K448" s="454"/>
      <c r="L448" s="454"/>
      <c r="M448" s="454"/>
      <c r="N448" s="454"/>
      <c r="O448" s="454"/>
      <c r="P448" s="454"/>
      <c r="Q448" s="454"/>
      <c r="R448" s="454"/>
      <c r="S448" s="454"/>
      <c r="T448" s="454"/>
      <c r="U448" s="454"/>
      <c r="V448" s="454"/>
      <c r="W448" s="454"/>
      <c r="X448" s="454"/>
      <c r="Y448" s="454"/>
      <c r="Z448" s="454"/>
      <c r="AA448" s="454"/>
      <c r="AB448" s="454"/>
      <c r="AC448" s="454"/>
      <c r="AD448" s="454"/>
      <c r="AE448" s="454"/>
      <c r="AF448" s="454"/>
      <c r="AG448" s="454"/>
      <c r="AH448" s="454"/>
      <c r="AI448" s="454"/>
      <c r="AJ448" s="454"/>
      <c r="AK448" s="454"/>
      <c r="AL448" s="454"/>
      <c r="AM448" s="454"/>
      <c r="AN448" s="454"/>
      <c r="AO448" s="454"/>
      <c r="AP448" s="454"/>
      <c r="AQ448" s="454"/>
      <c r="AR448" s="454"/>
    </row>
    <row r="449" spans="1:44" ht="15.75" customHeight="1">
      <c r="A449" s="454"/>
      <c r="B449" s="484"/>
      <c r="C449" s="455"/>
      <c r="D449" s="455"/>
      <c r="E449" s="455"/>
      <c r="F449" s="454"/>
      <c r="G449" s="454"/>
      <c r="H449" s="454"/>
      <c r="I449" s="454"/>
      <c r="J449" s="454"/>
      <c r="K449" s="454"/>
      <c r="L449" s="454"/>
      <c r="M449" s="454"/>
      <c r="N449" s="454"/>
      <c r="O449" s="454"/>
      <c r="P449" s="454"/>
      <c r="Q449" s="454"/>
      <c r="R449" s="454"/>
      <c r="S449" s="454"/>
      <c r="T449" s="454"/>
      <c r="U449" s="454"/>
      <c r="V449" s="454"/>
      <c r="W449" s="454"/>
      <c r="X449" s="454"/>
      <c r="Y449" s="454"/>
      <c r="Z449" s="454"/>
      <c r="AA449" s="454"/>
      <c r="AB449" s="454"/>
      <c r="AC449" s="454"/>
      <c r="AD449" s="454"/>
      <c r="AE449" s="454"/>
      <c r="AF449" s="454"/>
      <c r="AG449" s="454"/>
      <c r="AH449" s="454"/>
      <c r="AI449" s="454"/>
      <c r="AJ449" s="454"/>
      <c r="AK449" s="454"/>
      <c r="AL449" s="454"/>
      <c r="AM449" s="454"/>
      <c r="AN449" s="454"/>
      <c r="AO449" s="454"/>
      <c r="AP449" s="454"/>
      <c r="AQ449" s="454"/>
      <c r="AR449" s="454"/>
    </row>
    <row r="450" spans="1:44" ht="15.75" customHeight="1">
      <c r="A450" s="454"/>
      <c r="B450" s="484"/>
      <c r="C450" s="455"/>
      <c r="D450" s="455"/>
      <c r="E450" s="455"/>
      <c r="F450" s="454"/>
      <c r="G450" s="454"/>
      <c r="H450" s="454"/>
      <c r="I450" s="454"/>
      <c r="J450" s="454"/>
      <c r="K450" s="454"/>
      <c r="L450" s="454"/>
      <c r="M450" s="454"/>
      <c r="N450" s="454"/>
      <c r="O450" s="454"/>
      <c r="P450" s="454"/>
      <c r="Q450" s="454"/>
      <c r="R450" s="454"/>
      <c r="S450" s="454"/>
      <c r="T450" s="454"/>
      <c r="U450" s="454"/>
      <c r="V450" s="454"/>
      <c r="W450" s="454"/>
      <c r="X450" s="454"/>
      <c r="Y450" s="454"/>
      <c r="Z450" s="454"/>
      <c r="AA450" s="454"/>
      <c r="AB450" s="454"/>
      <c r="AC450" s="454"/>
      <c r="AD450" s="454"/>
      <c r="AE450" s="454"/>
      <c r="AF450" s="454"/>
      <c r="AG450" s="454"/>
      <c r="AH450" s="454"/>
      <c r="AI450" s="454"/>
      <c r="AJ450" s="454"/>
      <c r="AK450" s="454"/>
      <c r="AL450" s="454"/>
      <c r="AM450" s="454"/>
      <c r="AN450" s="454"/>
      <c r="AO450" s="454"/>
      <c r="AP450" s="454"/>
      <c r="AQ450" s="454"/>
      <c r="AR450" s="454"/>
    </row>
    <row r="451" spans="1:44" ht="15.75" customHeight="1">
      <c r="A451" s="454"/>
      <c r="B451" s="484"/>
      <c r="C451" s="455"/>
      <c r="D451" s="455"/>
      <c r="E451" s="455"/>
      <c r="F451" s="454"/>
      <c r="G451" s="454"/>
      <c r="H451" s="454"/>
      <c r="I451" s="454"/>
      <c r="J451" s="454"/>
      <c r="K451" s="454"/>
      <c r="L451" s="454"/>
      <c r="M451" s="454"/>
      <c r="N451" s="454"/>
      <c r="O451" s="454"/>
      <c r="P451" s="454"/>
      <c r="Q451" s="454"/>
      <c r="R451" s="454"/>
      <c r="S451" s="454"/>
      <c r="T451" s="454"/>
      <c r="U451" s="454"/>
      <c r="V451" s="454"/>
      <c r="W451" s="454"/>
      <c r="X451" s="454"/>
      <c r="Y451" s="454"/>
      <c r="Z451" s="454"/>
      <c r="AA451" s="454"/>
      <c r="AB451" s="454"/>
      <c r="AC451" s="454"/>
      <c r="AD451" s="454"/>
      <c r="AE451" s="454"/>
      <c r="AF451" s="454"/>
      <c r="AG451" s="454"/>
      <c r="AH451" s="454"/>
      <c r="AI451" s="454"/>
      <c r="AJ451" s="454"/>
      <c r="AK451" s="454"/>
      <c r="AL451" s="454"/>
      <c r="AM451" s="454"/>
      <c r="AN451" s="454"/>
      <c r="AO451" s="454"/>
      <c r="AP451" s="454"/>
      <c r="AQ451" s="454"/>
      <c r="AR451" s="454"/>
    </row>
    <row r="452" spans="1:44" ht="15.75" customHeight="1">
      <c r="A452" s="454"/>
      <c r="B452" s="484"/>
      <c r="C452" s="455"/>
      <c r="D452" s="455"/>
      <c r="E452" s="455"/>
      <c r="F452" s="45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454"/>
      <c r="AE452" s="454"/>
      <c r="AF452" s="454"/>
      <c r="AG452" s="454"/>
      <c r="AH452" s="454"/>
      <c r="AI452" s="454"/>
      <c r="AJ452" s="454"/>
      <c r="AK452" s="454"/>
      <c r="AL452" s="454"/>
      <c r="AM452" s="454"/>
      <c r="AN452" s="454"/>
      <c r="AO452" s="454"/>
      <c r="AP452" s="454"/>
      <c r="AQ452" s="454"/>
      <c r="AR452" s="454"/>
    </row>
    <row r="453" spans="1:44" ht="15.75" customHeight="1">
      <c r="A453" s="454"/>
      <c r="B453" s="484"/>
      <c r="C453" s="455"/>
      <c r="D453" s="455"/>
      <c r="E453" s="455"/>
      <c r="F453" s="454"/>
      <c r="G453" s="454"/>
      <c r="H453" s="454"/>
      <c r="I453" s="454"/>
      <c r="J453" s="454"/>
      <c r="K453" s="454"/>
      <c r="L453" s="454"/>
      <c r="M453" s="454"/>
      <c r="N453" s="454"/>
      <c r="O453" s="454"/>
      <c r="P453" s="454"/>
      <c r="Q453" s="454"/>
      <c r="R453" s="454"/>
      <c r="S453" s="454"/>
      <c r="T453" s="454"/>
      <c r="U453" s="454"/>
      <c r="V453" s="454"/>
      <c r="W453" s="454"/>
      <c r="X453" s="454"/>
      <c r="Y453" s="454"/>
      <c r="Z453" s="454"/>
      <c r="AA453" s="454"/>
      <c r="AB453" s="454"/>
      <c r="AC453" s="454"/>
      <c r="AD453" s="454"/>
      <c r="AE453" s="454"/>
      <c r="AF453" s="454"/>
      <c r="AG453" s="454"/>
      <c r="AH453" s="454"/>
      <c r="AI453" s="454"/>
      <c r="AJ453" s="454"/>
      <c r="AK453" s="454"/>
      <c r="AL453" s="454"/>
      <c r="AM453" s="454"/>
      <c r="AN453" s="454"/>
      <c r="AO453" s="454"/>
      <c r="AP453" s="454"/>
      <c r="AQ453" s="454"/>
      <c r="AR453" s="454"/>
    </row>
    <row r="454" spans="1:44" ht="15.75" customHeight="1">
      <c r="A454" s="454"/>
      <c r="B454" s="484"/>
      <c r="C454" s="455"/>
      <c r="D454" s="455"/>
      <c r="E454" s="455"/>
      <c r="F454" s="454"/>
      <c r="G454" s="454"/>
      <c r="H454" s="454"/>
      <c r="I454" s="454"/>
      <c r="J454" s="454"/>
      <c r="K454" s="454"/>
      <c r="L454" s="454"/>
      <c r="M454" s="454"/>
      <c r="N454" s="454"/>
      <c r="O454" s="454"/>
      <c r="P454" s="454"/>
      <c r="Q454" s="454"/>
      <c r="R454" s="454"/>
      <c r="S454" s="454"/>
      <c r="T454" s="454"/>
      <c r="U454" s="454"/>
      <c r="V454" s="454"/>
      <c r="W454" s="454"/>
      <c r="X454" s="454"/>
      <c r="Y454" s="454"/>
      <c r="Z454" s="454"/>
      <c r="AA454" s="454"/>
      <c r="AB454" s="454"/>
      <c r="AC454" s="454"/>
      <c r="AD454" s="454"/>
      <c r="AE454" s="454"/>
      <c r="AF454" s="454"/>
      <c r="AG454" s="454"/>
      <c r="AH454" s="454"/>
      <c r="AI454" s="454"/>
      <c r="AJ454" s="454"/>
      <c r="AK454" s="454"/>
      <c r="AL454" s="454"/>
      <c r="AM454" s="454"/>
      <c r="AN454" s="454"/>
      <c r="AO454" s="454"/>
      <c r="AP454" s="454"/>
      <c r="AQ454" s="454"/>
      <c r="AR454" s="454"/>
    </row>
    <row r="455" spans="1:44" ht="15.75" customHeight="1">
      <c r="A455" s="454"/>
      <c r="B455" s="484"/>
      <c r="C455" s="455"/>
      <c r="D455" s="455"/>
      <c r="E455" s="455"/>
      <c r="F455" s="454"/>
      <c r="G455" s="454"/>
      <c r="H455" s="454"/>
      <c r="I455" s="454"/>
      <c r="J455" s="454"/>
      <c r="K455" s="454"/>
      <c r="L455" s="454"/>
      <c r="M455" s="454"/>
      <c r="N455" s="454"/>
      <c r="O455" s="454"/>
      <c r="P455" s="454"/>
      <c r="Q455" s="454"/>
      <c r="R455" s="454"/>
      <c r="S455" s="454"/>
      <c r="T455" s="454"/>
      <c r="U455" s="454"/>
      <c r="V455" s="454"/>
      <c r="W455" s="454"/>
      <c r="X455" s="454"/>
      <c r="Y455" s="454"/>
      <c r="Z455" s="454"/>
      <c r="AA455" s="454"/>
      <c r="AB455" s="454"/>
      <c r="AC455" s="454"/>
      <c r="AD455" s="454"/>
      <c r="AE455" s="454"/>
      <c r="AF455" s="454"/>
      <c r="AG455" s="454"/>
      <c r="AH455" s="454"/>
      <c r="AI455" s="454"/>
      <c r="AJ455" s="454"/>
      <c r="AK455" s="454"/>
      <c r="AL455" s="454"/>
      <c r="AM455" s="454"/>
      <c r="AN455" s="454"/>
      <c r="AO455" s="454"/>
      <c r="AP455" s="454"/>
      <c r="AQ455" s="454"/>
      <c r="AR455" s="454"/>
    </row>
    <row r="456" spans="1:44" ht="15.75" customHeight="1">
      <c r="A456" s="454"/>
      <c r="B456" s="484"/>
      <c r="C456" s="455"/>
      <c r="D456" s="455"/>
      <c r="E456" s="455"/>
      <c r="F456" s="454"/>
      <c r="G456" s="454"/>
      <c r="H456" s="454"/>
      <c r="I456" s="454"/>
      <c r="J456" s="454"/>
      <c r="K456" s="454"/>
      <c r="L456" s="454"/>
      <c r="M456" s="454"/>
      <c r="N456" s="454"/>
      <c r="O456" s="454"/>
      <c r="P456" s="454"/>
      <c r="Q456" s="454"/>
      <c r="R456" s="454"/>
      <c r="S456" s="454"/>
      <c r="T456" s="454"/>
      <c r="U456" s="454"/>
      <c r="V456" s="454"/>
      <c r="W456" s="454"/>
      <c r="X456" s="454"/>
      <c r="Y456" s="454"/>
      <c r="Z456" s="454"/>
      <c r="AA456" s="454"/>
      <c r="AB456" s="454"/>
      <c r="AC456" s="454"/>
      <c r="AD456" s="454"/>
      <c r="AE456" s="454"/>
      <c r="AF456" s="454"/>
      <c r="AG456" s="454"/>
      <c r="AH456" s="454"/>
      <c r="AI456" s="454"/>
      <c r="AJ456" s="454"/>
      <c r="AK456" s="454"/>
      <c r="AL456" s="454"/>
      <c r="AM456" s="454"/>
      <c r="AN456" s="454"/>
      <c r="AO456" s="454"/>
      <c r="AP456" s="454"/>
      <c r="AQ456" s="454"/>
      <c r="AR456" s="454"/>
    </row>
    <row r="457" spans="1:44" ht="15.75" customHeight="1">
      <c r="A457" s="454"/>
      <c r="B457" s="484"/>
      <c r="C457" s="455"/>
      <c r="D457" s="455"/>
      <c r="E457" s="455"/>
      <c r="F457" s="454"/>
      <c r="G457" s="454"/>
      <c r="H457" s="454"/>
      <c r="I457" s="454"/>
      <c r="J457" s="454"/>
      <c r="K457" s="454"/>
      <c r="L457" s="454"/>
      <c r="M457" s="454"/>
      <c r="N457" s="454"/>
      <c r="O457" s="454"/>
      <c r="P457" s="454"/>
      <c r="Q457" s="454"/>
      <c r="R457" s="454"/>
      <c r="S457" s="454"/>
      <c r="T457" s="454"/>
      <c r="U457" s="454"/>
      <c r="V457" s="454"/>
      <c r="W457" s="454"/>
      <c r="X457" s="454"/>
      <c r="Y457" s="454"/>
      <c r="Z457" s="454"/>
      <c r="AA457" s="454"/>
      <c r="AB457" s="454"/>
      <c r="AC457" s="454"/>
      <c r="AD457" s="454"/>
      <c r="AE457" s="454"/>
      <c r="AF457" s="454"/>
      <c r="AG457" s="454"/>
      <c r="AH457" s="454"/>
      <c r="AI457" s="454"/>
      <c r="AJ457" s="454"/>
      <c r="AK457" s="454"/>
      <c r="AL457" s="454"/>
      <c r="AM457" s="454"/>
      <c r="AN457" s="454"/>
      <c r="AO457" s="454"/>
      <c r="AP457" s="454"/>
      <c r="AQ457" s="454"/>
      <c r="AR457" s="454"/>
    </row>
    <row r="458" spans="1:44" ht="15.75" customHeight="1">
      <c r="A458" s="454"/>
      <c r="B458" s="484"/>
      <c r="C458" s="455"/>
      <c r="D458" s="455"/>
      <c r="E458" s="455"/>
      <c r="F458" s="454"/>
      <c r="G458" s="454"/>
      <c r="H458" s="454"/>
      <c r="I458" s="454"/>
      <c r="J458" s="454"/>
      <c r="K458" s="454"/>
      <c r="L458" s="454"/>
      <c r="M458" s="454"/>
      <c r="N458" s="454"/>
      <c r="O458" s="454"/>
      <c r="P458" s="454"/>
      <c r="Q458" s="454"/>
      <c r="R458" s="454"/>
      <c r="S458" s="454"/>
      <c r="T458" s="454"/>
      <c r="U458" s="454"/>
      <c r="V458" s="454"/>
      <c r="W458" s="454"/>
      <c r="X458" s="454"/>
      <c r="Y458" s="454"/>
      <c r="Z458" s="454"/>
      <c r="AA458" s="454"/>
      <c r="AB458" s="454"/>
      <c r="AC458" s="454"/>
      <c r="AD458" s="454"/>
      <c r="AE458" s="454"/>
      <c r="AF458" s="454"/>
      <c r="AG458" s="454"/>
      <c r="AH458" s="454"/>
      <c r="AI458" s="454"/>
      <c r="AJ458" s="454"/>
      <c r="AK458" s="454"/>
      <c r="AL458" s="454"/>
      <c r="AM458" s="454"/>
      <c r="AN458" s="454"/>
      <c r="AO458" s="454"/>
      <c r="AP458" s="454"/>
      <c r="AQ458" s="454"/>
      <c r="AR458" s="454"/>
    </row>
    <row r="459" spans="1:44" ht="15.75" customHeight="1">
      <c r="A459" s="454"/>
      <c r="B459" s="484"/>
      <c r="C459" s="455"/>
      <c r="D459" s="455"/>
      <c r="E459" s="455"/>
      <c r="F459" s="45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454"/>
      <c r="AE459" s="454"/>
      <c r="AF459" s="454"/>
      <c r="AG459" s="454"/>
      <c r="AH459" s="454"/>
      <c r="AI459" s="454"/>
      <c r="AJ459" s="454"/>
      <c r="AK459" s="454"/>
      <c r="AL459" s="454"/>
      <c r="AM459" s="454"/>
      <c r="AN459" s="454"/>
      <c r="AO459" s="454"/>
      <c r="AP459" s="454"/>
      <c r="AQ459" s="454"/>
      <c r="AR459" s="454"/>
    </row>
    <row r="460" spans="1:44" ht="15.75" customHeight="1">
      <c r="A460" s="454"/>
      <c r="B460" s="484"/>
      <c r="C460" s="455"/>
      <c r="D460" s="455"/>
      <c r="E460" s="455"/>
      <c r="F460" s="454"/>
      <c r="G460" s="454"/>
      <c r="H460" s="454"/>
      <c r="I460" s="454"/>
      <c r="J460" s="454"/>
      <c r="K460" s="454"/>
      <c r="L460" s="454"/>
      <c r="M460" s="454"/>
      <c r="N460" s="454"/>
      <c r="O460" s="454"/>
      <c r="P460" s="454"/>
      <c r="Q460" s="454"/>
      <c r="R460" s="454"/>
      <c r="S460" s="454"/>
      <c r="T460" s="454"/>
      <c r="U460" s="454"/>
      <c r="V460" s="454"/>
      <c r="W460" s="454"/>
      <c r="X460" s="454"/>
      <c r="Y460" s="454"/>
      <c r="Z460" s="454"/>
      <c r="AA460" s="454"/>
      <c r="AB460" s="454"/>
      <c r="AC460" s="454"/>
      <c r="AD460" s="454"/>
      <c r="AE460" s="454"/>
      <c r="AF460" s="454"/>
      <c r="AG460" s="454"/>
      <c r="AH460" s="454"/>
      <c r="AI460" s="454"/>
      <c r="AJ460" s="454"/>
      <c r="AK460" s="454"/>
      <c r="AL460" s="454"/>
      <c r="AM460" s="454"/>
      <c r="AN460" s="454"/>
      <c r="AO460" s="454"/>
      <c r="AP460" s="454"/>
      <c r="AQ460" s="454"/>
      <c r="AR460" s="454"/>
    </row>
    <row r="461" spans="1:44" ht="15.75" customHeight="1">
      <c r="A461" s="454"/>
      <c r="B461" s="484"/>
      <c r="C461" s="455"/>
      <c r="D461" s="455"/>
      <c r="E461" s="455"/>
      <c r="F461" s="454"/>
      <c r="G461" s="454"/>
      <c r="H461" s="454"/>
      <c r="I461" s="454"/>
      <c r="J461" s="454"/>
      <c r="K461" s="454"/>
      <c r="L461" s="454"/>
      <c r="M461" s="454"/>
      <c r="N461" s="454"/>
      <c r="O461" s="454"/>
      <c r="P461" s="454"/>
      <c r="Q461" s="454"/>
      <c r="R461" s="454"/>
      <c r="S461" s="454"/>
      <c r="T461" s="454"/>
      <c r="U461" s="454"/>
      <c r="V461" s="454"/>
      <c r="W461" s="454"/>
      <c r="X461" s="454"/>
      <c r="Y461" s="454"/>
      <c r="Z461" s="454"/>
      <c r="AA461" s="454"/>
      <c r="AB461" s="454"/>
      <c r="AC461" s="454"/>
      <c r="AD461" s="454"/>
      <c r="AE461" s="454"/>
      <c r="AF461" s="454"/>
      <c r="AG461" s="454"/>
      <c r="AH461" s="454"/>
      <c r="AI461" s="454"/>
      <c r="AJ461" s="454"/>
      <c r="AK461" s="454"/>
      <c r="AL461" s="454"/>
      <c r="AM461" s="454"/>
      <c r="AN461" s="454"/>
      <c r="AO461" s="454"/>
      <c r="AP461" s="454"/>
      <c r="AQ461" s="454"/>
      <c r="AR461" s="454"/>
    </row>
    <row r="462" spans="1:44" ht="15.75" customHeight="1">
      <c r="A462" s="454"/>
      <c r="B462" s="484"/>
      <c r="C462" s="455"/>
      <c r="D462" s="455"/>
      <c r="E462" s="455"/>
      <c r="F462" s="454"/>
      <c r="G462" s="454"/>
      <c r="H462" s="454"/>
      <c r="I462" s="454"/>
      <c r="J462" s="454"/>
      <c r="K462" s="454"/>
      <c r="L462" s="454"/>
      <c r="M462" s="454"/>
      <c r="N462" s="454"/>
      <c r="O462" s="454"/>
      <c r="P462" s="454"/>
      <c r="Q462" s="454"/>
      <c r="R462" s="454"/>
      <c r="S462" s="454"/>
      <c r="T462" s="454"/>
      <c r="U462" s="454"/>
      <c r="V462" s="454"/>
      <c r="W462" s="454"/>
      <c r="X462" s="454"/>
      <c r="Y462" s="454"/>
      <c r="Z462" s="454"/>
      <c r="AA462" s="454"/>
      <c r="AB462" s="454"/>
      <c r="AC462" s="454"/>
      <c r="AD462" s="454"/>
      <c r="AE462" s="454"/>
      <c r="AF462" s="454"/>
      <c r="AG462" s="454"/>
      <c r="AH462" s="454"/>
      <c r="AI462" s="454"/>
      <c r="AJ462" s="454"/>
      <c r="AK462" s="454"/>
      <c r="AL462" s="454"/>
      <c r="AM462" s="454"/>
      <c r="AN462" s="454"/>
      <c r="AO462" s="454"/>
      <c r="AP462" s="454"/>
      <c r="AQ462" s="454"/>
      <c r="AR462" s="454"/>
    </row>
    <row r="463" spans="1:44" ht="15.75" customHeight="1">
      <c r="A463" s="454"/>
      <c r="B463" s="484"/>
      <c r="C463" s="455"/>
      <c r="D463" s="455"/>
      <c r="E463" s="455"/>
      <c r="F463" s="454"/>
      <c r="G463" s="454"/>
      <c r="H463" s="454"/>
      <c r="I463" s="454"/>
      <c r="J463" s="454"/>
      <c r="K463" s="454"/>
      <c r="L463" s="454"/>
      <c r="M463" s="454"/>
      <c r="N463" s="454"/>
      <c r="O463" s="454"/>
      <c r="P463" s="454"/>
      <c r="Q463" s="454"/>
      <c r="R463" s="454"/>
      <c r="S463" s="454"/>
      <c r="T463" s="454"/>
      <c r="U463" s="454"/>
      <c r="V463" s="454"/>
      <c r="W463" s="454"/>
      <c r="X463" s="454"/>
      <c r="Y463" s="454"/>
      <c r="Z463" s="454"/>
      <c r="AA463" s="454"/>
      <c r="AB463" s="454"/>
      <c r="AC463" s="454"/>
      <c r="AD463" s="454"/>
      <c r="AE463" s="454"/>
      <c r="AF463" s="454"/>
      <c r="AG463" s="454"/>
      <c r="AH463" s="454"/>
      <c r="AI463" s="454"/>
      <c r="AJ463" s="454"/>
      <c r="AK463" s="454"/>
      <c r="AL463" s="454"/>
      <c r="AM463" s="454"/>
      <c r="AN463" s="454"/>
      <c r="AO463" s="454"/>
      <c r="AP463" s="454"/>
      <c r="AQ463" s="454"/>
      <c r="AR463" s="454"/>
    </row>
    <row r="464" spans="1:44" ht="15.75" customHeight="1">
      <c r="A464" s="454"/>
      <c r="B464" s="484"/>
      <c r="C464" s="455"/>
      <c r="D464" s="455"/>
      <c r="E464" s="455"/>
      <c r="F464" s="454"/>
      <c r="G464" s="454"/>
      <c r="H464" s="454"/>
      <c r="I464" s="454"/>
      <c r="J464" s="454"/>
      <c r="K464" s="454"/>
      <c r="L464" s="454"/>
      <c r="M464" s="454"/>
      <c r="N464" s="454"/>
      <c r="O464" s="454"/>
      <c r="P464" s="454"/>
      <c r="Q464" s="454"/>
      <c r="R464" s="454"/>
      <c r="S464" s="454"/>
      <c r="T464" s="454"/>
      <c r="U464" s="454"/>
      <c r="V464" s="454"/>
      <c r="W464" s="454"/>
      <c r="X464" s="454"/>
      <c r="Y464" s="454"/>
      <c r="Z464" s="454"/>
      <c r="AA464" s="454"/>
      <c r="AB464" s="454"/>
      <c r="AC464" s="454"/>
      <c r="AD464" s="454"/>
      <c r="AE464" s="454"/>
      <c r="AF464" s="454"/>
      <c r="AG464" s="454"/>
      <c r="AH464" s="454"/>
      <c r="AI464" s="454"/>
      <c r="AJ464" s="454"/>
      <c r="AK464" s="454"/>
      <c r="AL464" s="454"/>
      <c r="AM464" s="454"/>
      <c r="AN464" s="454"/>
      <c r="AO464" s="454"/>
      <c r="AP464" s="454"/>
      <c r="AQ464" s="454"/>
      <c r="AR464" s="454"/>
    </row>
    <row r="465" spans="1:44" ht="15.75" customHeight="1">
      <c r="A465" s="454"/>
      <c r="B465" s="484"/>
      <c r="C465" s="455"/>
      <c r="D465" s="455"/>
      <c r="E465" s="455"/>
      <c r="F465" s="454"/>
      <c r="G465" s="454"/>
      <c r="H465" s="454"/>
      <c r="I465" s="454"/>
      <c r="J465" s="454"/>
      <c r="K465" s="454"/>
      <c r="L465" s="454"/>
      <c r="M465" s="454"/>
      <c r="N465" s="454"/>
      <c r="O465" s="454"/>
      <c r="P465" s="454"/>
      <c r="Q465" s="454"/>
      <c r="R465" s="454"/>
      <c r="S465" s="454"/>
      <c r="T465" s="454"/>
      <c r="U465" s="454"/>
      <c r="V465" s="454"/>
      <c r="W465" s="454"/>
      <c r="X465" s="454"/>
      <c r="Y465" s="454"/>
      <c r="Z465" s="454"/>
      <c r="AA465" s="454"/>
      <c r="AB465" s="454"/>
      <c r="AC465" s="454"/>
      <c r="AD465" s="454"/>
      <c r="AE465" s="454"/>
      <c r="AF465" s="454"/>
      <c r="AG465" s="454"/>
      <c r="AH465" s="454"/>
      <c r="AI465" s="454"/>
      <c r="AJ465" s="454"/>
      <c r="AK465" s="454"/>
      <c r="AL465" s="454"/>
      <c r="AM465" s="454"/>
      <c r="AN465" s="454"/>
      <c r="AO465" s="454"/>
      <c r="AP465" s="454"/>
      <c r="AQ465" s="454"/>
      <c r="AR465" s="454"/>
    </row>
    <row r="466" spans="1:44" ht="15.75" customHeight="1">
      <c r="A466" s="454"/>
      <c r="B466" s="484"/>
      <c r="C466" s="455"/>
      <c r="D466" s="455"/>
      <c r="E466" s="455"/>
      <c r="F466" s="454"/>
      <c r="G466" s="454"/>
      <c r="H466" s="454"/>
      <c r="I466" s="454"/>
      <c r="J466" s="454"/>
      <c r="K466" s="454"/>
      <c r="L466" s="454"/>
      <c r="M466" s="454"/>
      <c r="N466" s="454"/>
      <c r="O466" s="454"/>
      <c r="P466" s="454"/>
      <c r="Q466" s="454"/>
      <c r="R466" s="454"/>
      <c r="S466" s="454"/>
      <c r="T466" s="454"/>
      <c r="U466" s="454"/>
      <c r="V466" s="454"/>
      <c r="W466" s="454"/>
      <c r="X466" s="454"/>
      <c r="Y466" s="454"/>
      <c r="Z466" s="454"/>
      <c r="AA466" s="454"/>
      <c r="AB466" s="454"/>
      <c r="AC466" s="454"/>
      <c r="AD466" s="454"/>
      <c r="AE466" s="454"/>
      <c r="AF466" s="454"/>
      <c r="AG466" s="454"/>
      <c r="AH466" s="454"/>
      <c r="AI466" s="454"/>
      <c r="AJ466" s="454"/>
      <c r="AK466" s="454"/>
      <c r="AL466" s="454"/>
      <c r="AM466" s="454"/>
      <c r="AN466" s="454"/>
      <c r="AO466" s="454"/>
      <c r="AP466" s="454"/>
      <c r="AQ466" s="454"/>
      <c r="AR466" s="454"/>
    </row>
    <row r="467" spans="1:44" ht="15.75" customHeight="1">
      <c r="A467" s="454"/>
      <c r="B467" s="484"/>
      <c r="C467" s="455"/>
      <c r="D467" s="455"/>
      <c r="E467" s="455"/>
      <c r="F467" s="454"/>
      <c r="G467" s="454"/>
      <c r="H467" s="454"/>
      <c r="I467" s="454"/>
      <c r="J467" s="454"/>
      <c r="K467" s="454"/>
      <c r="L467" s="454"/>
      <c r="M467" s="454"/>
      <c r="N467" s="454"/>
      <c r="O467" s="454"/>
      <c r="P467" s="454"/>
      <c r="Q467" s="454"/>
      <c r="R467" s="454"/>
      <c r="S467" s="454"/>
      <c r="T467" s="454"/>
      <c r="U467" s="454"/>
      <c r="V467" s="454"/>
      <c r="W467" s="454"/>
      <c r="X467" s="454"/>
      <c r="Y467" s="454"/>
      <c r="Z467" s="454"/>
      <c r="AA467" s="454"/>
      <c r="AB467" s="454"/>
      <c r="AC467" s="454"/>
      <c r="AD467" s="454"/>
      <c r="AE467" s="454"/>
      <c r="AF467" s="454"/>
      <c r="AG467" s="454"/>
      <c r="AH467" s="454"/>
      <c r="AI467" s="454"/>
      <c r="AJ467" s="454"/>
      <c r="AK467" s="454"/>
      <c r="AL467" s="454"/>
      <c r="AM467" s="454"/>
      <c r="AN467" s="454"/>
      <c r="AO467" s="454"/>
      <c r="AP467" s="454"/>
      <c r="AQ467" s="454"/>
      <c r="AR467" s="454"/>
    </row>
    <row r="468" spans="1:44" ht="15.75" customHeight="1">
      <c r="A468" s="454"/>
      <c r="B468" s="484"/>
      <c r="C468" s="455"/>
      <c r="D468" s="455"/>
      <c r="E468" s="455"/>
      <c r="F468" s="454"/>
      <c r="G468" s="454"/>
      <c r="H468" s="454"/>
      <c r="I468" s="454"/>
      <c r="J468" s="454"/>
      <c r="K468" s="454"/>
      <c r="L468" s="454"/>
      <c r="M468" s="454"/>
      <c r="N468" s="454"/>
      <c r="O468" s="454"/>
      <c r="P468" s="454"/>
      <c r="Q468" s="454"/>
      <c r="R468" s="454"/>
      <c r="S468" s="454"/>
      <c r="T468" s="454"/>
      <c r="U468" s="454"/>
      <c r="V468" s="454"/>
      <c r="W468" s="454"/>
      <c r="X468" s="454"/>
      <c r="Y468" s="454"/>
      <c r="Z468" s="454"/>
      <c r="AA468" s="454"/>
      <c r="AB468" s="454"/>
      <c r="AC468" s="454"/>
      <c r="AD468" s="454"/>
      <c r="AE468" s="454"/>
      <c r="AF468" s="454"/>
      <c r="AG468" s="454"/>
      <c r="AH468" s="454"/>
      <c r="AI468" s="454"/>
      <c r="AJ468" s="454"/>
      <c r="AK468" s="454"/>
      <c r="AL468" s="454"/>
      <c r="AM468" s="454"/>
      <c r="AN468" s="454"/>
      <c r="AO468" s="454"/>
      <c r="AP468" s="454"/>
      <c r="AQ468" s="454"/>
      <c r="AR468" s="454"/>
    </row>
    <row r="469" spans="1:44" ht="15.75" customHeight="1">
      <c r="A469" s="454"/>
      <c r="B469" s="484"/>
      <c r="C469" s="455"/>
      <c r="D469" s="455"/>
      <c r="E469" s="455"/>
      <c r="F469" s="454"/>
      <c r="G469" s="454"/>
      <c r="H469" s="454"/>
      <c r="I469" s="454"/>
      <c r="J469" s="454"/>
      <c r="K469" s="454"/>
      <c r="L469" s="454"/>
      <c r="M469" s="454"/>
      <c r="N469" s="454"/>
      <c r="O469" s="454"/>
      <c r="P469" s="454"/>
      <c r="Q469" s="454"/>
      <c r="R469" s="454"/>
      <c r="S469" s="454"/>
      <c r="T469" s="454"/>
      <c r="U469" s="454"/>
      <c r="V469" s="454"/>
      <c r="W469" s="454"/>
      <c r="X469" s="454"/>
      <c r="Y469" s="454"/>
      <c r="Z469" s="454"/>
      <c r="AA469" s="454"/>
      <c r="AB469" s="454"/>
      <c r="AC469" s="454"/>
      <c r="AD469" s="454"/>
      <c r="AE469" s="454"/>
      <c r="AF469" s="454"/>
      <c r="AG469" s="454"/>
      <c r="AH469" s="454"/>
      <c r="AI469" s="454"/>
      <c r="AJ469" s="454"/>
      <c r="AK469" s="454"/>
      <c r="AL469" s="454"/>
      <c r="AM469" s="454"/>
      <c r="AN469" s="454"/>
      <c r="AO469" s="454"/>
      <c r="AP469" s="454"/>
      <c r="AQ469" s="454"/>
      <c r="AR469" s="454"/>
    </row>
    <row r="470" spans="1:44" ht="15.75" customHeight="1">
      <c r="A470" s="454"/>
      <c r="B470" s="484"/>
      <c r="C470" s="455"/>
      <c r="D470" s="455"/>
      <c r="E470" s="455"/>
      <c r="F470" s="454"/>
      <c r="G470" s="454"/>
      <c r="H470" s="454"/>
      <c r="I470" s="454"/>
      <c r="J470" s="454"/>
      <c r="K470" s="454"/>
      <c r="L470" s="454"/>
      <c r="M470" s="454"/>
      <c r="N470" s="454"/>
      <c r="O470" s="454"/>
      <c r="P470" s="454"/>
      <c r="Q470" s="454"/>
      <c r="R470" s="454"/>
      <c r="S470" s="454"/>
      <c r="T470" s="454"/>
      <c r="U470" s="454"/>
      <c r="V470" s="454"/>
      <c r="W470" s="454"/>
      <c r="X470" s="454"/>
      <c r="Y470" s="454"/>
      <c r="Z470" s="454"/>
      <c r="AA470" s="454"/>
      <c r="AB470" s="454"/>
      <c r="AC470" s="454"/>
      <c r="AD470" s="454"/>
      <c r="AE470" s="454"/>
      <c r="AF470" s="454"/>
      <c r="AG470" s="454"/>
      <c r="AH470" s="454"/>
      <c r="AI470" s="454"/>
      <c r="AJ470" s="454"/>
      <c r="AK470" s="454"/>
      <c r="AL470" s="454"/>
      <c r="AM470" s="454"/>
      <c r="AN470" s="454"/>
      <c r="AO470" s="454"/>
      <c r="AP470" s="454"/>
      <c r="AQ470" s="454"/>
      <c r="AR470" s="454"/>
    </row>
    <row r="471" spans="1:44" ht="15.75" customHeight="1">
      <c r="A471" s="454"/>
      <c r="B471" s="484"/>
      <c r="C471" s="455"/>
      <c r="D471" s="455"/>
      <c r="E471" s="455"/>
      <c r="F471" s="454"/>
      <c r="G471" s="454"/>
      <c r="H471" s="454"/>
      <c r="I471" s="454"/>
      <c r="J471" s="454"/>
      <c r="K471" s="454"/>
      <c r="L471" s="454"/>
      <c r="M471" s="454"/>
      <c r="N471" s="454"/>
      <c r="O471" s="454"/>
      <c r="P471" s="454"/>
      <c r="Q471" s="454"/>
      <c r="R471" s="454"/>
      <c r="S471" s="454"/>
      <c r="T471" s="454"/>
      <c r="U471" s="454"/>
      <c r="V471" s="454"/>
      <c r="W471" s="454"/>
      <c r="X471" s="454"/>
      <c r="Y471" s="454"/>
      <c r="Z471" s="454"/>
      <c r="AA471" s="454"/>
      <c r="AB471" s="454"/>
      <c r="AC471" s="454"/>
      <c r="AD471" s="454"/>
      <c r="AE471" s="454"/>
      <c r="AF471" s="454"/>
      <c r="AG471" s="454"/>
      <c r="AH471" s="454"/>
      <c r="AI471" s="454"/>
      <c r="AJ471" s="454"/>
      <c r="AK471" s="454"/>
      <c r="AL471" s="454"/>
      <c r="AM471" s="454"/>
      <c r="AN471" s="454"/>
      <c r="AO471" s="454"/>
      <c r="AP471" s="454"/>
      <c r="AQ471" s="454"/>
      <c r="AR471" s="454"/>
    </row>
    <row r="472" spans="1:44" ht="15.75" customHeight="1">
      <c r="A472" s="454"/>
      <c r="B472" s="484"/>
      <c r="C472" s="455"/>
      <c r="D472" s="455"/>
      <c r="E472" s="455"/>
      <c r="F472" s="45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4"/>
      <c r="AG472" s="454"/>
      <c r="AH472" s="454"/>
      <c r="AI472" s="454"/>
      <c r="AJ472" s="454"/>
      <c r="AK472" s="454"/>
      <c r="AL472" s="454"/>
      <c r="AM472" s="454"/>
      <c r="AN472" s="454"/>
      <c r="AO472" s="454"/>
      <c r="AP472" s="454"/>
      <c r="AQ472" s="454"/>
      <c r="AR472" s="454"/>
    </row>
    <row r="473" spans="1:44" ht="15.75" customHeight="1">
      <c r="A473" s="454"/>
      <c r="B473" s="484"/>
      <c r="C473" s="455"/>
      <c r="D473" s="455"/>
      <c r="E473" s="455"/>
      <c r="F473" s="45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4"/>
      <c r="AG473" s="454"/>
      <c r="AH473" s="454"/>
      <c r="AI473" s="454"/>
      <c r="AJ473" s="454"/>
      <c r="AK473" s="454"/>
      <c r="AL473" s="454"/>
      <c r="AM473" s="454"/>
      <c r="AN473" s="454"/>
      <c r="AO473" s="454"/>
      <c r="AP473" s="454"/>
      <c r="AQ473" s="454"/>
      <c r="AR473" s="454"/>
    </row>
    <row r="474" spans="1:44" ht="15.75" customHeight="1">
      <c r="A474" s="454"/>
      <c r="B474" s="484"/>
      <c r="C474" s="455"/>
      <c r="D474" s="455"/>
      <c r="E474" s="455"/>
      <c r="F474" s="45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4"/>
      <c r="AG474" s="454"/>
      <c r="AH474" s="454"/>
      <c r="AI474" s="454"/>
      <c r="AJ474" s="454"/>
      <c r="AK474" s="454"/>
      <c r="AL474" s="454"/>
      <c r="AM474" s="454"/>
      <c r="AN474" s="454"/>
      <c r="AO474" s="454"/>
      <c r="AP474" s="454"/>
      <c r="AQ474" s="454"/>
      <c r="AR474" s="454"/>
    </row>
    <row r="475" spans="1:44" ht="15.75" customHeight="1">
      <c r="A475" s="454"/>
      <c r="B475" s="484"/>
      <c r="C475" s="455"/>
      <c r="D475" s="455"/>
      <c r="E475" s="455"/>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4"/>
      <c r="AG475" s="454"/>
      <c r="AH475" s="454"/>
      <c r="AI475" s="454"/>
      <c r="AJ475" s="454"/>
      <c r="AK475" s="454"/>
      <c r="AL475" s="454"/>
      <c r="AM475" s="454"/>
      <c r="AN475" s="454"/>
      <c r="AO475" s="454"/>
      <c r="AP475" s="454"/>
      <c r="AQ475" s="454"/>
      <c r="AR475" s="454"/>
    </row>
    <row r="476" spans="1:44" ht="15.75" customHeight="1">
      <c r="A476" s="454"/>
      <c r="B476" s="484"/>
      <c r="C476" s="455"/>
      <c r="D476" s="455"/>
      <c r="E476" s="455"/>
      <c r="F476" s="45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4"/>
      <c r="AG476" s="454"/>
      <c r="AH476" s="454"/>
      <c r="AI476" s="454"/>
      <c r="AJ476" s="454"/>
      <c r="AK476" s="454"/>
      <c r="AL476" s="454"/>
      <c r="AM476" s="454"/>
      <c r="AN476" s="454"/>
      <c r="AO476" s="454"/>
      <c r="AP476" s="454"/>
      <c r="AQ476" s="454"/>
      <c r="AR476" s="454"/>
    </row>
    <row r="477" spans="1:44" ht="15.75" customHeight="1">
      <c r="A477" s="454"/>
      <c r="B477" s="484"/>
      <c r="C477" s="455"/>
      <c r="D477" s="455"/>
      <c r="E477" s="455"/>
      <c r="F477" s="454"/>
      <c r="G477" s="454"/>
      <c r="H477" s="454"/>
      <c r="I477" s="454"/>
      <c r="J477" s="454"/>
      <c r="K477" s="454"/>
      <c r="L477" s="454"/>
      <c r="M477" s="454"/>
      <c r="N477" s="454"/>
      <c r="O477" s="454"/>
      <c r="P477" s="454"/>
      <c r="Q477" s="454"/>
      <c r="R477" s="454"/>
      <c r="S477" s="454"/>
      <c r="T477" s="454"/>
      <c r="U477" s="454"/>
      <c r="V477" s="454"/>
      <c r="W477" s="454"/>
      <c r="X477" s="454"/>
      <c r="Y477" s="454"/>
      <c r="Z477" s="454"/>
      <c r="AA477" s="454"/>
      <c r="AB477" s="454"/>
      <c r="AC477" s="454"/>
      <c r="AD477" s="454"/>
      <c r="AE477" s="454"/>
      <c r="AF477" s="454"/>
      <c r="AG477" s="454"/>
      <c r="AH477" s="454"/>
      <c r="AI477" s="454"/>
      <c r="AJ477" s="454"/>
      <c r="AK477" s="454"/>
      <c r="AL477" s="454"/>
      <c r="AM477" s="454"/>
      <c r="AN477" s="454"/>
      <c r="AO477" s="454"/>
      <c r="AP477" s="454"/>
      <c r="AQ477" s="454"/>
      <c r="AR477" s="454"/>
    </row>
    <row r="478" spans="1:44" ht="15.75" customHeight="1">
      <c r="A478" s="454"/>
      <c r="B478" s="484"/>
      <c r="C478" s="455"/>
      <c r="D478" s="455"/>
      <c r="E478" s="455"/>
      <c r="F478" s="454"/>
      <c r="G478" s="454"/>
      <c r="H478" s="454"/>
      <c r="I478" s="454"/>
      <c r="J478" s="454"/>
      <c r="K478" s="454"/>
      <c r="L478" s="454"/>
      <c r="M478" s="454"/>
      <c r="N478" s="454"/>
      <c r="O478" s="454"/>
      <c r="P478" s="454"/>
      <c r="Q478" s="454"/>
      <c r="R478" s="454"/>
      <c r="S478" s="454"/>
      <c r="T478" s="454"/>
      <c r="U478" s="454"/>
      <c r="V478" s="454"/>
      <c r="W478" s="454"/>
      <c r="X478" s="454"/>
      <c r="Y478" s="454"/>
      <c r="Z478" s="454"/>
      <c r="AA478" s="454"/>
      <c r="AB478" s="454"/>
      <c r="AC478" s="454"/>
      <c r="AD478" s="454"/>
      <c r="AE478" s="454"/>
      <c r="AF478" s="454"/>
      <c r="AG478" s="454"/>
      <c r="AH478" s="454"/>
      <c r="AI478" s="454"/>
      <c r="AJ478" s="454"/>
      <c r="AK478" s="454"/>
      <c r="AL478" s="454"/>
      <c r="AM478" s="454"/>
      <c r="AN478" s="454"/>
      <c r="AO478" s="454"/>
      <c r="AP478" s="454"/>
      <c r="AQ478" s="454"/>
      <c r="AR478" s="454"/>
    </row>
    <row r="479" spans="1:44" ht="15.75" customHeight="1">
      <c r="A479" s="454"/>
      <c r="B479" s="484"/>
      <c r="C479" s="455"/>
      <c r="D479" s="455"/>
      <c r="E479" s="455"/>
      <c r="F479" s="454"/>
      <c r="G479" s="454"/>
      <c r="H479" s="454"/>
      <c r="I479" s="454"/>
      <c r="J479" s="454"/>
      <c r="K479" s="454"/>
      <c r="L479" s="454"/>
      <c r="M479" s="454"/>
      <c r="N479" s="454"/>
      <c r="O479" s="454"/>
      <c r="P479" s="454"/>
      <c r="Q479" s="454"/>
      <c r="R479" s="454"/>
      <c r="S479" s="454"/>
      <c r="T479" s="454"/>
      <c r="U479" s="454"/>
      <c r="V479" s="454"/>
      <c r="W479" s="454"/>
      <c r="X479" s="454"/>
      <c r="Y479" s="454"/>
      <c r="Z479" s="454"/>
      <c r="AA479" s="454"/>
      <c r="AB479" s="454"/>
      <c r="AC479" s="454"/>
      <c r="AD479" s="454"/>
      <c r="AE479" s="454"/>
      <c r="AF479" s="454"/>
      <c r="AG479" s="454"/>
      <c r="AH479" s="454"/>
      <c r="AI479" s="454"/>
      <c r="AJ479" s="454"/>
      <c r="AK479" s="454"/>
      <c r="AL479" s="454"/>
      <c r="AM479" s="454"/>
      <c r="AN479" s="454"/>
      <c r="AO479" s="454"/>
      <c r="AP479" s="454"/>
      <c r="AQ479" s="454"/>
      <c r="AR479" s="454"/>
    </row>
    <row r="480" spans="1:44" ht="15.75" customHeight="1">
      <c r="A480" s="454"/>
      <c r="B480" s="484"/>
      <c r="C480" s="455"/>
      <c r="D480" s="455"/>
      <c r="E480" s="455"/>
      <c r="F480" s="454"/>
      <c r="G480" s="454"/>
      <c r="H480" s="454"/>
      <c r="I480" s="454"/>
      <c r="J480" s="454"/>
      <c r="K480" s="454"/>
      <c r="L480" s="454"/>
      <c r="M480" s="454"/>
      <c r="N480" s="454"/>
      <c r="O480" s="454"/>
      <c r="P480" s="454"/>
      <c r="Q480" s="454"/>
      <c r="R480" s="454"/>
      <c r="S480" s="454"/>
      <c r="T480" s="454"/>
      <c r="U480" s="454"/>
      <c r="V480" s="454"/>
      <c r="W480" s="454"/>
      <c r="X480" s="454"/>
      <c r="Y480" s="454"/>
      <c r="Z480" s="454"/>
      <c r="AA480" s="454"/>
      <c r="AB480" s="454"/>
      <c r="AC480" s="454"/>
      <c r="AD480" s="454"/>
      <c r="AE480" s="454"/>
      <c r="AF480" s="454"/>
      <c r="AG480" s="454"/>
      <c r="AH480" s="454"/>
      <c r="AI480" s="454"/>
      <c r="AJ480" s="454"/>
      <c r="AK480" s="454"/>
      <c r="AL480" s="454"/>
      <c r="AM480" s="454"/>
      <c r="AN480" s="454"/>
      <c r="AO480" s="454"/>
      <c r="AP480" s="454"/>
      <c r="AQ480" s="454"/>
      <c r="AR480" s="454"/>
    </row>
    <row r="481" spans="1:44" ht="15.75" customHeight="1">
      <c r="A481" s="454"/>
      <c r="B481" s="484"/>
      <c r="C481" s="455"/>
      <c r="D481" s="455"/>
      <c r="E481" s="455"/>
      <c r="F481" s="454"/>
      <c r="G481" s="454"/>
      <c r="H481" s="454"/>
      <c r="I481" s="454"/>
      <c r="J481" s="454"/>
      <c r="K481" s="454"/>
      <c r="L481" s="454"/>
      <c r="M481" s="454"/>
      <c r="N481" s="454"/>
      <c r="O481" s="454"/>
      <c r="P481" s="454"/>
      <c r="Q481" s="454"/>
      <c r="R481" s="454"/>
      <c r="S481" s="454"/>
      <c r="T481" s="454"/>
      <c r="U481" s="454"/>
      <c r="V481" s="454"/>
      <c r="W481" s="454"/>
      <c r="X481" s="454"/>
      <c r="Y481" s="454"/>
      <c r="Z481" s="454"/>
      <c r="AA481" s="454"/>
      <c r="AB481" s="454"/>
      <c r="AC481" s="454"/>
      <c r="AD481" s="454"/>
      <c r="AE481" s="454"/>
      <c r="AF481" s="454"/>
      <c r="AG481" s="454"/>
      <c r="AH481" s="454"/>
      <c r="AI481" s="454"/>
      <c r="AJ481" s="454"/>
      <c r="AK481" s="454"/>
      <c r="AL481" s="454"/>
      <c r="AM481" s="454"/>
      <c r="AN481" s="454"/>
      <c r="AO481" s="454"/>
      <c r="AP481" s="454"/>
      <c r="AQ481" s="454"/>
      <c r="AR481" s="454"/>
    </row>
    <row r="482" spans="1:44" ht="15.75" customHeight="1">
      <c r="A482" s="454"/>
      <c r="B482" s="484"/>
      <c r="C482" s="455"/>
      <c r="D482" s="455"/>
      <c r="E482" s="455"/>
      <c r="F482" s="454"/>
      <c r="G482" s="454"/>
      <c r="H482" s="454"/>
      <c r="I482" s="454"/>
      <c r="J482" s="454"/>
      <c r="K482" s="454"/>
      <c r="L482" s="454"/>
      <c r="M482" s="454"/>
      <c r="N482" s="454"/>
      <c r="O482" s="454"/>
      <c r="P482" s="454"/>
      <c r="Q482" s="454"/>
      <c r="R482" s="454"/>
      <c r="S482" s="454"/>
      <c r="T482" s="454"/>
      <c r="U482" s="454"/>
      <c r="V482" s="454"/>
      <c r="W482" s="454"/>
      <c r="X482" s="454"/>
      <c r="Y482" s="454"/>
      <c r="Z482" s="454"/>
      <c r="AA482" s="454"/>
      <c r="AB482" s="454"/>
      <c r="AC482" s="454"/>
      <c r="AD482" s="454"/>
      <c r="AE482" s="454"/>
      <c r="AF482" s="454"/>
      <c r="AG482" s="454"/>
      <c r="AH482" s="454"/>
      <c r="AI482" s="454"/>
      <c r="AJ482" s="454"/>
      <c r="AK482" s="454"/>
      <c r="AL482" s="454"/>
      <c r="AM482" s="454"/>
      <c r="AN482" s="454"/>
      <c r="AO482" s="454"/>
      <c r="AP482" s="454"/>
      <c r="AQ482" s="454"/>
      <c r="AR482" s="454"/>
    </row>
    <row r="483" spans="1:44" ht="15.75" customHeight="1">
      <c r="A483" s="454"/>
      <c r="B483" s="484"/>
      <c r="C483" s="455"/>
      <c r="D483" s="455"/>
      <c r="E483" s="455"/>
      <c r="F483" s="454"/>
      <c r="G483" s="454"/>
      <c r="H483" s="454"/>
      <c r="I483" s="454"/>
      <c r="J483" s="454"/>
      <c r="K483" s="454"/>
      <c r="L483" s="454"/>
      <c r="M483" s="454"/>
      <c r="N483" s="454"/>
      <c r="O483" s="454"/>
      <c r="P483" s="454"/>
      <c r="Q483" s="454"/>
      <c r="R483" s="454"/>
      <c r="S483" s="454"/>
      <c r="T483" s="454"/>
      <c r="U483" s="454"/>
      <c r="V483" s="454"/>
      <c r="W483" s="454"/>
      <c r="X483" s="454"/>
      <c r="Y483" s="454"/>
      <c r="Z483" s="454"/>
      <c r="AA483" s="454"/>
      <c r="AB483" s="454"/>
      <c r="AC483" s="454"/>
      <c r="AD483" s="454"/>
      <c r="AE483" s="454"/>
      <c r="AF483" s="454"/>
      <c r="AG483" s="454"/>
      <c r="AH483" s="454"/>
      <c r="AI483" s="454"/>
      <c r="AJ483" s="454"/>
      <c r="AK483" s="454"/>
      <c r="AL483" s="454"/>
      <c r="AM483" s="454"/>
      <c r="AN483" s="454"/>
      <c r="AO483" s="454"/>
      <c r="AP483" s="454"/>
      <c r="AQ483" s="454"/>
      <c r="AR483" s="454"/>
    </row>
    <row r="484" spans="1:44" ht="15.75" customHeight="1">
      <c r="A484" s="454"/>
      <c r="B484" s="484"/>
      <c r="C484" s="455"/>
      <c r="D484" s="455"/>
      <c r="E484" s="455"/>
      <c r="F484" s="45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4"/>
      <c r="AG484" s="454"/>
      <c r="AH484" s="454"/>
      <c r="AI484" s="454"/>
      <c r="AJ484" s="454"/>
      <c r="AK484" s="454"/>
      <c r="AL484" s="454"/>
      <c r="AM484" s="454"/>
      <c r="AN484" s="454"/>
      <c r="AO484" s="454"/>
      <c r="AP484" s="454"/>
      <c r="AQ484" s="454"/>
      <c r="AR484" s="454"/>
    </row>
    <row r="485" spans="1:44" ht="15.75" customHeight="1">
      <c r="A485" s="454"/>
      <c r="B485" s="484"/>
      <c r="C485" s="455"/>
      <c r="D485" s="455"/>
      <c r="E485" s="455"/>
      <c r="F485" s="454"/>
      <c r="G485" s="454"/>
      <c r="H485" s="454"/>
      <c r="I485" s="454"/>
      <c r="J485" s="454"/>
      <c r="K485" s="454"/>
      <c r="L485" s="454"/>
      <c r="M485" s="454"/>
      <c r="N485" s="454"/>
      <c r="O485" s="454"/>
      <c r="P485" s="454"/>
      <c r="Q485" s="454"/>
      <c r="R485" s="454"/>
      <c r="S485" s="454"/>
      <c r="T485" s="454"/>
      <c r="U485" s="454"/>
      <c r="V485" s="454"/>
      <c r="W485" s="454"/>
      <c r="X485" s="454"/>
      <c r="Y485" s="454"/>
      <c r="Z485" s="454"/>
      <c r="AA485" s="454"/>
      <c r="AB485" s="454"/>
      <c r="AC485" s="454"/>
      <c r="AD485" s="454"/>
      <c r="AE485" s="454"/>
      <c r="AF485" s="454"/>
      <c r="AG485" s="454"/>
      <c r="AH485" s="454"/>
      <c r="AI485" s="454"/>
      <c r="AJ485" s="454"/>
      <c r="AK485" s="454"/>
      <c r="AL485" s="454"/>
      <c r="AM485" s="454"/>
      <c r="AN485" s="454"/>
      <c r="AO485" s="454"/>
      <c r="AP485" s="454"/>
      <c r="AQ485" s="454"/>
      <c r="AR485" s="454"/>
    </row>
    <row r="486" spans="1:44" ht="15.75" customHeight="1">
      <c r="A486" s="454"/>
      <c r="B486" s="484"/>
      <c r="C486" s="455"/>
      <c r="D486" s="455"/>
      <c r="E486" s="455"/>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c r="AG486" s="454"/>
      <c r="AH486" s="454"/>
      <c r="AI486" s="454"/>
      <c r="AJ486" s="454"/>
      <c r="AK486" s="454"/>
      <c r="AL486" s="454"/>
      <c r="AM486" s="454"/>
      <c r="AN486" s="454"/>
      <c r="AO486" s="454"/>
      <c r="AP486" s="454"/>
      <c r="AQ486" s="454"/>
      <c r="AR486" s="454"/>
    </row>
    <row r="487" spans="1:44" ht="15.75" customHeight="1">
      <c r="A487" s="454"/>
      <c r="B487" s="484"/>
      <c r="C487" s="455"/>
      <c r="D487" s="455"/>
      <c r="E487" s="455"/>
      <c r="F487" s="45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454"/>
      <c r="AE487" s="454"/>
      <c r="AF487" s="454"/>
      <c r="AG487" s="454"/>
      <c r="AH487" s="454"/>
      <c r="AI487" s="454"/>
      <c r="AJ487" s="454"/>
      <c r="AK487" s="454"/>
      <c r="AL487" s="454"/>
      <c r="AM487" s="454"/>
      <c r="AN487" s="454"/>
      <c r="AO487" s="454"/>
      <c r="AP487" s="454"/>
      <c r="AQ487" s="454"/>
      <c r="AR487" s="454"/>
    </row>
    <row r="488" spans="1:44" ht="15.75" customHeight="1">
      <c r="A488" s="454"/>
      <c r="B488" s="484"/>
      <c r="C488" s="455"/>
      <c r="D488" s="455"/>
      <c r="E488" s="455"/>
      <c r="F488" s="45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4"/>
      <c r="AG488" s="454"/>
      <c r="AH488" s="454"/>
      <c r="AI488" s="454"/>
      <c r="AJ488" s="454"/>
      <c r="AK488" s="454"/>
      <c r="AL488" s="454"/>
      <c r="AM488" s="454"/>
      <c r="AN488" s="454"/>
      <c r="AO488" s="454"/>
      <c r="AP488" s="454"/>
      <c r="AQ488" s="454"/>
      <c r="AR488" s="454"/>
    </row>
    <row r="489" spans="1:44" ht="15.75" customHeight="1">
      <c r="A489" s="454"/>
      <c r="B489" s="484"/>
      <c r="C489" s="455"/>
      <c r="D489" s="455"/>
      <c r="E489" s="455"/>
      <c r="F489" s="454"/>
      <c r="G489" s="454"/>
      <c r="H489" s="454"/>
      <c r="I489" s="454"/>
      <c r="J489" s="454"/>
      <c r="K489" s="454"/>
      <c r="L489" s="454"/>
      <c r="M489" s="454"/>
      <c r="N489" s="454"/>
      <c r="O489" s="454"/>
      <c r="P489" s="454"/>
      <c r="Q489" s="454"/>
      <c r="R489" s="454"/>
      <c r="S489" s="454"/>
      <c r="T489" s="454"/>
      <c r="U489" s="454"/>
      <c r="V489" s="454"/>
      <c r="W489" s="454"/>
      <c r="X489" s="454"/>
      <c r="Y489" s="454"/>
      <c r="Z489" s="454"/>
      <c r="AA489" s="454"/>
      <c r="AB489" s="454"/>
      <c r="AC489" s="454"/>
      <c r="AD489" s="454"/>
      <c r="AE489" s="454"/>
      <c r="AF489" s="454"/>
      <c r="AG489" s="454"/>
      <c r="AH489" s="454"/>
      <c r="AI489" s="454"/>
      <c r="AJ489" s="454"/>
      <c r="AK489" s="454"/>
      <c r="AL489" s="454"/>
      <c r="AM489" s="454"/>
      <c r="AN489" s="454"/>
      <c r="AO489" s="454"/>
      <c r="AP489" s="454"/>
      <c r="AQ489" s="454"/>
      <c r="AR489" s="454"/>
    </row>
    <row r="490" spans="1:44" ht="15.75" customHeight="1">
      <c r="A490" s="454"/>
      <c r="B490" s="484"/>
      <c r="C490" s="455"/>
      <c r="D490" s="455"/>
      <c r="E490" s="455"/>
      <c r="F490" s="454"/>
      <c r="G490" s="454"/>
      <c r="H490" s="454"/>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4"/>
      <c r="AG490" s="454"/>
      <c r="AH490" s="454"/>
      <c r="AI490" s="454"/>
      <c r="AJ490" s="454"/>
      <c r="AK490" s="454"/>
      <c r="AL490" s="454"/>
      <c r="AM490" s="454"/>
      <c r="AN490" s="454"/>
      <c r="AO490" s="454"/>
      <c r="AP490" s="454"/>
      <c r="AQ490" s="454"/>
      <c r="AR490" s="454"/>
    </row>
    <row r="491" spans="1:44" ht="15.75" customHeight="1">
      <c r="A491" s="454"/>
      <c r="B491" s="484"/>
      <c r="C491" s="455"/>
      <c r="D491" s="455"/>
      <c r="E491" s="455"/>
      <c r="F491" s="454"/>
      <c r="G491" s="454"/>
      <c r="H491" s="454"/>
      <c r="I491" s="454"/>
      <c r="J491" s="454"/>
      <c r="K491" s="454"/>
      <c r="L491" s="454"/>
      <c r="M491" s="454"/>
      <c r="N491" s="454"/>
      <c r="O491" s="454"/>
      <c r="P491" s="454"/>
      <c r="Q491" s="454"/>
      <c r="R491" s="454"/>
      <c r="S491" s="454"/>
      <c r="T491" s="454"/>
      <c r="U491" s="454"/>
      <c r="V491" s="454"/>
      <c r="W491" s="454"/>
      <c r="X491" s="454"/>
      <c r="Y491" s="454"/>
      <c r="Z491" s="454"/>
      <c r="AA491" s="454"/>
      <c r="AB491" s="454"/>
      <c r="AC491" s="454"/>
      <c r="AD491" s="454"/>
      <c r="AE491" s="454"/>
      <c r="AF491" s="454"/>
      <c r="AG491" s="454"/>
      <c r="AH491" s="454"/>
      <c r="AI491" s="454"/>
      <c r="AJ491" s="454"/>
      <c r="AK491" s="454"/>
      <c r="AL491" s="454"/>
      <c r="AM491" s="454"/>
      <c r="AN491" s="454"/>
      <c r="AO491" s="454"/>
      <c r="AP491" s="454"/>
      <c r="AQ491" s="454"/>
      <c r="AR491" s="454"/>
    </row>
    <row r="492" spans="1:44" ht="15.75" customHeight="1">
      <c r="A492" s="454"/>
      <c r="B492" s="484"/>
      <c r="C492" s="455"/>
      <c r="D492" s="455"/>
      <c r="E492" s="455"/>
      <c r="F492" s="45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4"/>
      <c r="AE492" s="454"/>
      <c r="AF492" s="454"/>
      <c r="AG492" s="454"/>
      <c r="AH492" s="454"/>
      <c r="AI492" s="454"/>
      <c r="AJ492" s="454"/>
      <c r="AK492" s="454"/>
      <c r="AL492" s="454"/>
      <c r="AM492" s="454"/>
      <c r="AN492" s="454"/>
      <c r="AO492" s="454"/>
      <c r="AP492" s="454"/>
      <c r="AQ492" s="454"/>
      <c r="AR492" s="454"/>
    </row>
    <row r="493" spans="1:44" ht="15.75" customHeight="1">
      <c r="A493" s="454"/>
      <c r="B493" s="484"/>
      <c r="C493" s="455"/>
      <c r="D493" s="455"/>
      <c r="E493" s="455"/>
      <c r="F493" s="45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4"/>
      <c r="AE493" s="454"/>
      <c r="AF493" s="454"/>
      <c r="AG493" s="454"/>
      <c r="AH493" s="454"/>
      <c r="AI493" s="454"/>
      <c r="AJ493" s="454"/>
      <c r="AK493" s="454"/>
      <c r="AL493" s="454"/>
      <c r="AM493" s="454"/>
      <c r="AN493" s="454"/>
      <c r="AO493" s="454"/>
      <c r="AP493" s="454"/>
      <c r="AQ493" s="454"/>
      <c r="AR493" s="454"/>
    </row>
    <row r="494" spans="1:44" ht="15.75" customHeight="1">
      <c r="A494" s="454"/>
      <c r="B494" s="484"/>
      <c r="C494" s="455"/>
      <c r="D494" s="455"/>
      <c r="E494" s="455"/>
      <c r="F494" s="45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454"/>
      <c r="AE494" s="454"/>
      <c r="AF494" s="454"/>
      <c r="AG494" s="454"/>
      <c r="AH494" s="454"/>
      <c r="AI494" s="454"/>
      <c r="AJ494" s="454"/>
      <c r="AK494" s="454"/>
      <c r="AL494" s="454"/>
      <c r="AM494" s="454"/>
      <c r="AN494" s="454"/>
      <c r="AO494" s="454"/>
      <c r="AP494" s="454"/>
      <c r="AQ494" s="454"/>
      <c r="AR494" s="454"/>
    </row>
    <row r="495" spans="1:44" ht="15.75" customHeight="1">
      <c r="A495" s="454"/>
      <c r="B495" s="484"/>
      <c r="C495" s="455"/>
      <c r="D495" s="455"/>
      <c r="E495" s="455"/>
      <c r="F495" s="454"/>
      <c r="G495" s="454"/>
      <c r="H495" s="454"/>
      <c r="I495" s="454"/>
      <c r="J495" s="454"/>
      <c r="K495" s="454"/>
      <c r="L495" s="454"/>
      <c r="M495" s="454"/>
      <c r="N495" s="454"/>
      <c r="O495" s="454"/>
      <c r="P495" s="454"/>
      <c r="Q495" s="454"/>
      <c r="R495" s="454"/>
      <c r="S495" s="454"/>
      <c r="T495" s="454"/>
      <c r="U495" s="454"/>
      <c r="V495" s="454"/>
      <c r="W495" s="454"/>
      <c r="X495" s="454"/>
      <c r="Y495" s="454"/>
      <c r="Z495" s="454"/>
      <c r="AA495" s="454"/>
      <c r="AB495" s="454"/>
      <c r="AC495" s="454"/>
      <c r="AD495" s="454"/>
      <c r="AE495" s="454"/>
      <c r="AF495" s="454"/>
      <c r="AG495" s="454"/>
      <c r="AH495" s="454"/>
      <c r="AI495" s="454"/>
      <c r="AJ495" s="454"/>
      <c r="AK495" s="454"/>
      <c r="AL495" s="454"/>
      <c r="AM495" s="454"/>
      <c r="AN495" s="454"/>
      <c r="AO495" s="454"/>
      <c r="AP495" s="454"/>
      <c r="AQ495" s="454"/>
      <c r="AR495" s="454"/>
    </row>
    <row r="496" spans="1:44" ht="15.75" customHeight="1">
      <c r="A496" s="454"/>
      <c r="B496" s="484"/>
      <c r="C496" s="455"/>
      <c r="D496" s="455"/>
      <c r="E496" s="455"/>
      <c r="F496" s="454"/>
      <c r="G496" s="454"/>
      <c r="H496" s="454"/>
      <c r="I496" s="454"/>
      <c r="J496" s="454"/>
      <c r="K496" s="454"/>
      <c r="L496" s="454"/>
      <c r="M496" s="454"/>
      <c r="N496" s="454"/>
      <c r="O496" s="454"/>
      <c r="P496" s="454"/>
      <c r="Q496" s="454"/>
      <c r="R496" s="454"/>
      <c r="S496" s="454"/>
      <c r="T496" s="454"/>
      <c r="U496" s="454"/>
      <c r="V496" s="454"/>
      <c r="W496" s="454"/>
      <c r="X496" s="454"/>
      <c r="Y496" s="454"/>
      <c r="Z496" s="454"/>
      <c r="AA496" s="454"/>
      <c r="AB496" s="454"/>
      <c r="AC496" s="454"/>
      <c r="AD496" s="454"/>
      <c r="AE496" s="454"/>
      <c r="AF496" s="454"/>
      <c r="AG496" s="454"/>
      <c r="AH496" s="454"/>
      <c r="AI496" s="454"/>
      <c r="AJ496" s="454"/>
      <c r="AK496" s="454"/>
      <c r="AL496" s="454"/>
      <c r="AM496" s="454"/>
      <c r="AN496" s="454"/>
      <c r="AO496" s="454"/>
      <c r="AP496" s="454"/>
      <c r="AQ496" s="454"/>
      <c r="AR496" s="454"/>
    </row>
    <row r="497" spans="1:44" ht="15.75" customHeight="1">
      <c r="A497" s="454"/>
      <c r="B497" s="484"/>
      <c r="C497" s="455"/>
      <c r="D497" s="455"/>
      <c r="E497" s="455"/>
      <c r="F497" s="45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4"/>
      <c r="AG497" s="454"/>
      <c r="AH497" s="454"/>
      <c r="AI497" s="454"/>
      <c r="AJ497" s="454"/>
      <c r="AK497" s="454"/>
      <c r="AL497" s="454"/>
      <c r="AM497" s="454"/>
      <c r="AN497" s="454"/>
      <c r="AO497" s="454"/>
      <c r="AP497" s="454"/>
      <c r="AQ497" s="454"/>
      <c r="AR497" s="454"/>
    </row>
    <row r="498" spans="1:44" ht="15.75" customHeight="1">
      <c r="A498" s="454"/>
      <c r="B498" s="484"/>
      <c r="C498" s="455"/>
      <c r="D498" s="455"/>
      <c r="E498" s="455"/>
      <c r="F498" s="45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4"/>
      <c r="AG498" s="454"/>
      <c r="AH498" s="454"/>
      <c r="AI498" s="454"/>
      <c r="AJ498" s="454"/>
      <c r="AK498" s="454"/>
      <c r="AL498" s="454"/>
      <c r="AM498" s="454"/>
      <c r="AN498" s="454"/>
      <c r="AO498" s="454"/>
      <c r="AP498" s="454"/>
      <c r="AQ498" s="454"/>
      <c r="AR498" s="454"/>
    </row>
    <row r="499" spans="1:44" ht="15.75" customHeight="1">
      <c r="A499" s="454"/>
      <c r="B499" s="484"/>
      <c r="C499" s="455"/>
      <c r="D499" s="455"/>
      <c r="E499" s="455"/>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4"/>
      <c r="AG499" s="454"/>
      <c r="AH499" s="454"/>
      <c r="AI499" s="454"/>
      <c r="AJ499" s="454"/>
      <c r="AK499" s="454"/>
      <c r="AL499" s="454"/>
      <c r="AM499" s="454"/>
      <c r="AN499" s="454"/>
      <c r="AO499" s="454"/>
      <c r="AP499" s="454"/>
      <c r="AQ499" s="454"/>
      <c r="AR499" s="454"/>
    </row>
    <row r="500" spans="1:44" ht="15.75" customHeight="1">
      <c r="A500" s="454"/>
      <c r="B500" s="484"/>
      <c r="C500" s="455"/>
      <c r="D500" s="455"/>
      <c r="E500" s="455"/>
      <c r="F500" s="454"/>
      <c r="G500" s="454"/>
      <c r="H500" s="454"/>
      <c r="I500" s="454"/>
      <c r="J500" s="454"/>
      <c r="K500" s="454"/>
      <c r="L500" s="454"/>
      <c r="M500" s="454"/>
      <c r="N500" s="454"/>
      <c r="O500" s="454"/>
      <c r="P500" s="454"/>
      <c r="Q500" s="454"/>
      <c r="R500" s="454"/>
      <c r="S500" s="454"/>
      <c r="T500" s="454"/>
      <c r="U500" s="454"/>
      <c r="V500" s="454"/>
      <c r="W500" s="454"/>
      <c r="X500" s="454"/>
      <c r="Y500" s="454"/>
      <c r="Z500" s="454"/>
      <c r="AA500" s="454"/>
      <c r="AB500" s="454"/>
      <c r="AC500" s="454"/>
      <c r="AD500" s="454"/>
      <c r="AE500" s="454"/>
      <c r="AF500" s="454"/>
      <c r="AG500" s="454"/>
      <c r="AH500" s="454"/>
      <c r="AI500" s="454"/>
      <c r="AJ500" s="454"/>
      <c r="AK500" s="454"/>
      <c r="AL500" s="454"/>
      <c r="AM500" s="454"/>
      <c r="AN500" s="454"/>
      <c r="AO500" s="454"/>
      <c r="AP500" s="454"/>
      <c r="AQ500" s="454"/>
      <c r="AR500" s="454"/>
    </row>
    <row r="501" spans="1:44" ht="15.75" customHeight="1">
      <c r="A501" s="454"/>
      <c r="B501" s="484"/>
      <c r="C501" s="455"/>
      <c r="D501" s="455"/>
      <c r="E501" s="455"/>
      <c r="F501" s="45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454"/>
      <c r="AE501" s="454"/>
      <c r="AF501" s="454"/>
      <c r="AG501" s="454"/>
      <c r="AH501" s="454"/>
      <c r="AI501" s="454"/>
      <c r="AJ501" s="454"/>
      <c r="AK501" s="454"/>
      <c r="AL501" s="454"/>
      <c r="AM501" s="454"/>
      <c r="AN501" s="454"/>
      <c r="AO501" s="454"/>
      <c r="AP501" s="454"/>
      <c r="AQ501" s="454"/>
      <c r="AR501" s="454"/>
    </row>
    <row r="502" spans="1:44" ht="15.75" customHeight="1">
      <c r="A502" s="454"/>
      <c r="B502" s="484"/>
      <c r="C502" s="455"/>
      <c r="D502" s="455"/>
      <c r="E502" s="455"/>
      <c r="F502" s="454"/>
      <c r="G502" s="454"/>
      <c r="H502" s="454"/>
      <c r="I502" s="454"/>
      <c r="J502" s="454"/>
      <c r="K502" s="454"/>
      <c r="L502" s="454"/>
      <c r="M502" s="454"/>
      <c r="N502" s="454"/>
      <c r="O502" s="454"/>
      <c r="P502" s="454"/>
      <c r="Q502" s="454"/>
      <c r="R502" s="454"/>
      <c r="S502" s="454"/>
      <c r="T502" s="454"/>
      <c r="U502" s="454"/>
      <c r="V502" s="454"/>
      <c r="W502" s="454"/>
      <c r="X502" s="454"/>
      <c r="Y502" s="454"/>
      <c r="Z502" s="454"/>
      <c r="AA502" s="454"/>
      <c r="AB502" s="454"/>
      <c r="AC502" s="454"/>
      <c r="AD502" s="454"/>
      <c r="AE502" s="454"/>
      <c r="AF502" s="454"/>
      <c r="AG502" s="454"/>
      <c r="AH502" s="454"/>
      <c r="AI502" s="454"/>
      <c r="AJ502" s="454"/>
      <c r="AK502" s="454"/>
      <c r="AL502" s="454"/>
      <c r="AM502" s="454"/>
      <c r="AN502" s="454"/>
      <c r="AO502" s="454"/>
      <c r="AP502" s="454"/>
      <c r="AQ502" s="454"/>
      <c r="AR502" s="454"/>
    </row>
    <row r="503" spans="1:44" ht="15.75" customHeight="1">
      <c r="A503" s="454"/>
      <c r="B503" s="484"/>
      <c r="C503" s="455"/>
      <c r="D503" s="455"/>
      <c r="E503" s="455"/>
      <c r="F503" s="454"/>
      <c r="G503" s="454"/>
      <c r="H503" s="454"/>
      <c r="I503" s="454"/>
      <c r="J503" s="454"/>
      <c r="K503" s="454"/>
      <c r="L503" s="454"/>
      <c r="M503" s="454"/>
      <c r="N503" s="454"/>
      <c r="O503" s="454"/>
      <c r="P503" s="454"/>
      <c r="Q503" s="454"/>
      <c r="R503" s="454"/>
      <c r="S503" s="454"/>
      <c r="T503" s="454"/>
      <c r="U503" s="454"/>
      <c r="V503" s="454"/>
      <c r="W503" s="454"/>
      <c r="X503" s="454"/>
      <c r="Y503" s="454"/>
      <c r="Z503" s="454"/>
      <c r="AA503" s="454"/>
      <c r="AB503" s="454"/>
      <c r="AC503" s="454"/>
      <c r="AD503" s="454"/>
      <c r="AE503" s="454"/>
      <c r="AF503" s="454"/>
      <c r="AG503" s="454"/>
      <c r="AH503" s="454"/>
      <c r="AI503" s="454"/>
      <c r="AJ503" s="454"/>
      <c r="AK503" s="454"/>
      <c r="AL503" s="454"/>
      <c r="AM503" s="454"/>
      <c r="AN503" s="454"/>
      <c r="AO503" s="454"/>
      <c r="AP503" s="454"/>
      <c r="AQ503" s="454"/>
      <c r="AR503" s="454"/>
    </row>
    <row r="504" spans="1:44" ht="15.75" customHeight="1">
      <c r="A504" s="454"/>
      <c r="B504" s="484"/>
      <c r="C504" s="455"/>
      <c r="D504" s="455"/>
      <c r="E504" s="455"/>
      <c r="F504" s="45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4"/>
      <c r="AG504" s="454"/>
      <c r="AH504" s="454"/>
      <c r="AI504" s="454"/>
      <c r="AJ504" s="454"/>
      <c r="AK504" s="454"/>
      <c r="AL504" s="454"/>
      <c r="AM504" s="454"/>
      <c r="AN504" s="454"/>
      <c r="AO504" s="454"/>
      <c r="AP504" s="454"/>
      <c r="AQ504" s="454"/>
      <c r="AR504" s="454"/>
    </row>
    <row r="505" spans="1:44" ht="15.75" customHeight="1">
      <c r="A505" s="454"/>
      <c r="B505" s="484"/>
      <c r="C505" s="455"/>
      <c r="D505" s="455"/>
      <c r="E505" s="455"/>
      <c r="F505" s="45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4"/>
      <c r="AG505" s="454"/>
      <c r="AH505" s="454"/>
      <c r="AI505" s="454"/>
      <c r="AJ505" s="454"/>
      <c r="AK505" s="454"/>
      <c r="AL505" s="454"/>
      <c r="AM505" s="454"/>
      <c r="AN505" s="454"/>
      <c r="AO505" s="454"/>
      <c r="AP505" s="454"/>
      <c r="AQ505" s="454"/>
      <c r="AR505" s="454"/>
    </row>
    <row r="506" spans="1:44" ht="15.75" customHeight="1">
      <c r="A506" s="454"/>
      <c r="B506" s="484"/>
      <c r="C506" s="455"/>
      <c r="D506" s="455"/>
      <c r="E506" s="455"/>
      <c r="F506" s="45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4"/>
      <c r="AG506" s="454"/>
      <c r="AH506" s="454"/>
      <c r="AI506" s="454"/>
      <c r="AJ506" s="454"/>
      <c r="AK506" s="454"/>
      <c r="AL506" s="454"/>
      <c r="AM506" s="454"/>
      <c r="AN506" s="454"/>
      <c r="AO506" s="454"/>
      <c r="AP506" s="454"/>
      <c r="AQ506" s="454"/>
      <c r="AR506" s="454"/>
    </row>
    <row r="507" spans="1:44" ht="15.75" customHeight="1">
      <c r="A507" s="454"/>
      <c r="B507" s="484"/>
      <c r="C507" s="455"/>
      <c r="D507" s="455"/>
      <c r="E507" s="455"/>
      <c r="F507" s="454"/>
      <c r="G507" s="454"/>
      <c r="H507" s="454"/>
      <c r="I507" s="454"/>
      <c r="J507" s="454"/>
      <c r="K507" s="454"/>
      <c r="L507" s="454"/>
      <c r="M507" s="454"/>
      <c r="N507" s="454"/>
      <c r="O507" s="454"/>
      <c r="P507" s="454"/>
      <c r="Q507" s="454"/>
      <c r="R507" s="454"/>
      <c r="S507" s="454"/>
      <c r="T507" s="454"/>
      <c r="U507" s="454"/>
      <c r="V507" s="454"/>
      <c r="W507" s="454"/>
      <c r="X507" s="454"/>
      <c r="Y507" s="454"/>
      <c r="Z507" s="454"/>
      <c r="AA507" s="454"/>
      <c r="AB507" s="454"/>
      <c r="AC507" s="454"/>
      <c r="AD507" s="454"/>
      <c r="AE507" s="454"/>
      <c r="AF507" s="454"/>
      <c r="AG507" s="454"/>
      <c r="AH507" s="454"/>
      <c r="AI507" s="454"/>
      <c r="AJ507" s="454"/>
      <c r="AK507" s="454"/>
      <c r="AL507" s="454"/>
      <c r="AM507" s="454"/>
      <c r="AN507" s="454"/>
      <c r="AO507" s="454"/>
      <c r="AP507" s="454"/>
      <c r="AQ507" s="454"/>
      <c r="AR507" s="454"/>
    </row>
    <row r="508" spans="1:44" ht="15.75" customHeight="1">
      <c r="A508" s="454"/>
      <c r="B508" s="484"/>
      <c r="C508" s="455"/>
      <c r="D508" s="455"/>
      <c r="E508" s="455"/>
      <c r="F508" s="45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4"/>
      <c r="AG508" s="454"/>
      <c r="AH508" s="454"/>
      <c r="AI508" s="454"/>
      <c r="AJ508" s="454"/>
      <c r="AK508" s="454"/>
      <c r="AL508" s="454"/>
      <c r="AM508" s="454"/>
      <c r="AN508" s="454"/>
      <c r="AO508" s="454"/>
      <c r="AP508" s="454"/>
      <c r="AQ508" s="454"/>
      <c r="AR508" s="454"/>
    </row>
    <row r="509" spans="1:44" ht="15.75" customHeight="1">
      <c r="A509" s="454"/>
      <c r="B509" s="484"/>
      <c r="C509" s="455"/>
      <c r="D509" s="455"/>
      <c r="E509" s="455"/>
      <c r="F509" s="454"/>
      <c r="G509" s="454"/>
      <c r="H509" s="454"/>
      <c r="I509" s="454"/>
      <c r="J509" s="454"/>
      <c r="K509" s="454"/>
      <c r="L509" s="454"/>
      <c r="M509" s="454"/>
      <c r="N509" s="454"/>
      <c r="O509" s="454"/>
      <c r="P509" s="454"/>
      <c r="Q509" s="454"/>
      <c r="R509" s="454"/>
      <c r="S509" s="454"/>
      <c r="T509" s="454"/>
      <c r="U509" s="454"/>
      <c r="V509" s="454"/>
      <c r="W509" s="454"/>
      <c r="X509" s="454"/>
      <c r="Y509" s="454"/>
      <c r="Z509" s="454"/>
      <c r="AA509" s="454"/>
      <c r="AB509" s="454"/>
      <c r="AC509" s="454"/>
      <c r="AD509" s="454"/>
      <c r="AE509" s="454"/>
      <c r="AF509" s="454"/>
      <c r="AG509" s="454"/>
      <c r="AH509" s="454"/>
      <c r="AI509" s="454"/>
      <c r="AJ509" s="454"/>
      <c r="AK509" s="454"/>
      <c r="AL509" s="454"/>
      <c r="AM509" s="454"/>
      <c r="AN509" s="454"/>
      <c r="AO509" s="454"/>
      <c r="AP509" s="454"/>
      <c r="AQ509" s="454"/>
      <c r="AR509" s="454"/>
    </row>
    <row r="510" spans="1:44" ht="15.75" customHeight="1">
      <c r="A510" s="454"/>
      <c r="B510" s="484"/>
      <c r="C510" s="455"/>
      <c r="D510" s="455"/>
      <c r="E510" s="455"/>
      <c r="F510" s="454"/>
      <c r="G510" s="454"/>
      <c r="H510" s="454"/>
      <c r="I510" s="454"/>
      <c r="J510" s="454"/>
      <c r="K510" s="454"/>
      <c r="L510" s="454"/>
      <c r="M510" s="454"/>
      <c r="N510" s="454"/>
      <c r="O510" s="454"/>
      <c r="P510" s="454"/>
      <c r="Q510" s="454"/>
      <c r="R510" s="454"/>
      <c r="S510" s="454"/>
      <c r="T510" s="454"/>
      <c r="U510" s="454"/>
      <c r="V510" s="454"/>
      <c r="W510" s="454"/>
      <c r="X510" s="454"/>
      <c r="Y510" s="454"/>
      <c r="Z510" s="454"/>
      <c r="AA510" s="454"/>
      <c r="AB510" s="454"/>
      <c r="AC510" s="454"/>
      <c r="AD510" s="454"/>
      <c r="AE510" s="454"/>
      <c r="AF510" s="454"/>
      <c r="AG510" s="454"/>
      <c r="AH510" s="454"/>
      <c r="AI510" s="454"/>
      <c r="AJ510" s="454"/>
      <c r="AK510" s="454"/>
      <c r="AL510" s="454"/>
      <c r="AM510" s="454"/>
      <c r="AN510" s="454"/>
      <c r="AO510" s="454"/>
      <c r="AP510" s="454"/>
      <c r="AQ510" s="454"/>
      <c r="AR510" s="454"/>
    </row>
    <row r="511" spans="1:44" ht="15.75" customHeight="1">
      <c r="A511" s="454"/>
      <c r="B511" s="484"/>
      <c r="C511" s="455"/>
      <c r="D511" s="455"/>
      <c r="E511" s="455"/>
      <c r="F511" s="45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4"/>
      <c r="AG511" s="454"/>
      <c r="AH511" s="454"/>
      <c r="AI511" s="454"/>
      <c r="AJ511" s="454"/>
      <c r="AK511" s="454"/>
      <c r="AL511" s="454"/>
      <c r="AM511" s="454"/>
      <c r="AN511" s="454"/>
      <c r="AO511" s="454"/>
      <c r="AP511" s="454"/>
      <c r="AQ511" s="454"/>
      <c r="AR511" s="454"/>
    </row>
    <row r="512" spans="1:44" ht="15.75" customHeight="1">
      <c r="A512" s="454"/>
      <c r="B512" s="484"/>
      <c r="C512" s="455"/>
      <c r="D512" s="455"/>
      <c r="E512" s="455"/>
      <c r="F512" s="454"/>
      <c r="G512" s="454"/>
      <c r="H512" s="454"/>
      <c r="I512" s="454"/>
      <c r="J512" s="454"/>
      <c r="K512" s="454"/>
      <c r="L512" s="454"/>
      <c r="M512" s="454"/>
      <c r="N512" s="454"/>
      <c r="O512" s="454"/>
      <c r="P512" s="454"/>
      <c r="Q512" s="454"/>
      <c r="R512" s="454"/>
      <c r="S512" s="454"/>
      <c r="T512" s="454"/>
      <c r="U512" s="454"/>
      <c r="V512" s="454"/>
      <c r="W512" s="454"/>
      <c r="X512" s="454"/>
      <c r="Y512" s="454"/>
      <c r="Z512" s="454"/>
      <c r="AA512" s="454"/>
      <c r="AB512" s="454"/>
      <c r="AC512" s="454"/>
      <c r="AD512" s="454"/>
      <c r="AE512" s="454"/>
      <c r="AF512" s="454"/>
      <c r="AG512" s="454"/>
      <c r="AH512" s="454"/>
      <c r="AI512" s="454"/>
      <c r="AJ512" s="454"/>
      <c r="AK512" s="454"/>
      <c r="AL512" s="454"/>
      <c r="AM512" s="454"/>
      <c r="AN512" s="454"/>
      <c r="AO512" s="454"/>
      <c r="AP512" s="454"/>
      <c r="AQ512" s="454"/>
      <c r="AR512" s="454"/>
    </row>
    <row r="513" spans="1:44" ht="15.75" customHeight="1">
      <c r="A513" s="454"/>
      <c r="B513" s="484"/>
      <c r="C513" s="455"/>
      <c r="D513" s="455"/>
      <c r="E513" s="455"/>
      <c r="F513" s="45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4"/>
      <c r="AG513" s="454"/>
      <c r="AH513" s="454"/>
      <c r="AI513" s="454"/>
      <c r="AJ513" s="454"/>
      <c r="AK513" s="454"/>
      <c r="AL513" s="454"/>
      <c r="AM513" s="454"/>
      <c r="AN513" s="454"/>
      <c r="AO513" s="454"/>
      <c r="AP513" s="454"/>
      <c r="AQ513" s="454"/>
      <c r="AR513" s="454"/>
    </row>
    <row r="514" spans="1:44" ht="15.75" customHeight="1">
      <c r="A514" s="454"/>
      <c r="B514" s="484"/>
      <c r="C514" s="455"/>
      <c r="D514" s="455"/>
      <c r="E514" s="455"/>
      <c r="F514" s="45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4"/>
      <c r="AG514" s="454"/>
      <c r="AH514" s="454"/>
      <c r="AI514" s="454"/>
      <c r="AJ514" s="454"/>
      <c r="AK514" s="454"/>
      <c r="AL514" s="454"/>
      <c r="AM514" s="454"/>
      <c r="AN514" s="454"/>
      <c r="AO514" s="454"/>
      <c r="AP514" s="454"/>
      <c r="AQ514" s="454"/>
      <c r="AR514" s="454"/>
    </row>
    <row r="515" spans="1:44" ht="15.75" customHeight="1">
      <c r="A515" s="454"/>
      <c r="B515" s="484"/>
      <c r="C515" s="455"/>
      <c r="D515" s="455"/>
      <c r="E515" s="455"/>
      <c r="F515" s="454"/>
      <c r="G515" s="454"/>
      <c r="H515" s="454"/>
      <c r="I515" s="454"/>
      <c r="J515" s="454"/>
      <c r="K515" s="454"/>
      <c r="L515" s="454"/>
      <c r="M515" s="454"/>
      <c r="N515" s="454"/>
      <c r="O515" s="454"/>
      <c r="P515" s="454"/>
      <c r="Q515" s="454"/>
      <c r="R515" s="454"/>
      <c r="S515" s="454"/>
      <c r="T515" s="454"/>
      <c r="U515" s="454"/>
      <c r="V515" s="454"/>
      <c r="W515" s="454"/>
      <c r="X515" s="454"/>
      <c r="Y515" s="454"/>
      <c r="Z515" s="454"/>
      <c r="AA515" s="454"/>
      <c r="AB515" s="454"/>
      <c r="AC515" s="454"/>
      <c r="AD515" s="454"/>
      <c r="AE515" s="454"/>
      <c r="AF515" s="454"/>
      <c r="AG515" s="454"/>
      <c r="AH515" s="454"/>
      <c r="AI515" s="454"/>
      <c r="AJ515" s="454"/>
      <c r="AK515" s="454"/>
      <c r="AL515" s="454"/>
      <c r="AM515" s="454"/>
      <c r="AN515" s="454"/>
      <c r="AO515" s="454"/>
      <c r="AP515" s="454"/>
      <c r="AQ515" s="454"/>
      <c r="AR515" s="454"/>
    </row>
    <row r="516" spans="1:44" ht="15.75" customHeight="1">
      <c r="A516" s="454"/>
      <c r="B516" s="484"/>
      <c r="C516" s="455"/>
      <c r="D516" s="455"/>
      <c r="E516" s="455"/>
      <c r="F516" s="454"/>
      <c r="G516" s="454"/>
      <c r="H516" s="454"/>
      <c r="I516" s="454"/>
      <c r="J516" s="454"/>
      <c r="K516" s="454"/>
      <c r="L516" s="454"/>
      <c r="M516" s="454"/>
      <c r="N516" s="454"/>
      <c r="O516" s="454"/>
      <c r="P516" s="454"/>
      <c r="Q516" s="454"/>
      <c r="R516" s="454"/>
      <c r="S516" s="454"/>
      <c r="T516" s="454"/>
      <c r="U516" s="454"/>
      <c r="V516" s="454"/>
      <c r="W516" s="454"/>
      <c r="X516" s="454"/>
      <c r="Y516" s="454"/>
      <c r="Z516" s="454"/>
      <c r="AA516" s="454"/>
      <c r="AB516" s="454"/>
      <c r="AC516" s="454"/>
      <c r="AD516" s="454"/>
      <c r="AE516" s="454"/>
      <c r="AF516" s="454"/>
      <c r="AG516" s="454"/>
      <c r="AH516" s="454"/>
      <c r="AI516" s="454"/>
      <c r="AJ516" s="454"/>
      <c r="AK516" s="454"/>
      <c r="AL516" s="454"/>
      <c r="AM516" s="454"/>
      <c r="AN516" s="454"/>
      <c r="AO516" s="454"/>
      <c r="AP516" s="454"/>
      <c r="AQ516" s="454"/>
      <c r="AR516" s="454"/>
    </row>
    <row r="517" spans="1:44" ht="15.75" customHeight="1">
      <c r="A517" s="454"/>
      <c r="B517" s="484"/>
      <c r="C517" s="455"/>
      <c r="D517" s="455"/>
      <c r="E517" s="455"/>
      <c r="F517" s="454"/>
      <c r="G517" s="454"/>
      <c r="H517" s="454"/>
      <c r="I517" s="454"/>
      <c r="J517" s="454"/>
      <c r="K517" s="454"/>
      <c r="L517" s="454"/>
      <c r="M517" s="454"/>
      <c r="N517" s="454"/>
      <c r="O517" s="454"/>
      <c r="P517" s="454"/>
      <c r="Q517" s="454"/>
      <c r="R517" s="454"/>
      <c r="S517" s="454"/>
      <c r="T517" s="454"/>
      <c r="U517" s="454"/>
      <c r="V517" s="454"/>
      <c r="W517" s="454"/>
      <c r="X517" s="454"/>
      <c r="Y517" s="454"/>
      <c r="Z517" s="454"/>
      <c r="AA517" s="454"/>
      <c r="AB517" s="454"/>
      <c r="AC517" s="454"/>
      <c r="AD517" s="454"/>
      <c r="AE517" s="454"/>
      <c r="AF517" s="454"/>
      <c r="AG517" s="454"/>
      <c r="AH517" s="454"/>
      <c r="AI517" s="454"/>
      <c r="AJ517" s="454"/>
      <c r="AK517" s="454"/>
      <c r="AL517" s="454"/>
      <c r="AM517" s="454"/>
      <c r="AN517" s="454"/>
      <c r="AO517" s="454"/>
      <c r="AP517" s="454"/>
      <c r="AQ517" s="454"/>
      <c r="AR517" s="454"/>
    </row>
    <row r="518" spans="1:44" ht="15.75" customHeight="1">
      <c r="A518" s="454"/>
      <c r="B518" s="484"/>
      <c r="C518" s="455"/>
      <c r="D518" s="455"/>
      <c r="E518" s="455"/>
      <c r="F518" s="454"/>
      <c r="G518" s="454"/>
      <c r="H518" s="454"/>
      <c r="I518" s="454"/>
      <c r="J518" s="454"/>
      <c r="K518" s="454"/>
      <c r="L518" s="454"/>
      <c r="M518" s="454"/>
      <c r="N518" s="454"/>
      <c r="O518" s="454"/>
      <c r="P518" s="454"/>
      <c r="Q518" s="454"/>
      <c r="R518" s="454"/>
      <c r="S518" s="454"/>
      <c r="T518" s="454"/>
      <c r="U518" s="454"/>
      <c r="V518" s="454"/>
      <c r="W518" s="454"/>
      <c r="X518" s="454"/>
      <c r="Y518" s="454"/>
      <c r="Z518" s="454"/>
      <c r="AA518" s="454"/>
      <c r="AB518" s="454"/>
      <c r="AC518" s="454"/>
      <c r="AD518" s="454"/>
      <c r="AE518" s="454"/>
      <c r="AF518" s="454"/>
      <c r="AG518" s="454"/>
      <c r="AH518" s="454"/>
      <c r="AI518" s="454"/>
      <c r="AJ518" s="454"/>
      <c r="AK518" s="454"/>
      <c r="AL518" s="454"/>
      <c r="AM518" s="454"/>
      <c r="AN518" s="454"/>
      <c r="AO518" s="454"/>
      <c r="AP518" s="454"/>
      <c r="AQ518" s="454"/>
      <c r="AR518" s="454"/>
    </row>
    <row r="519" spans="1:44" ht="15.75" customHeight="1">
      <c r="A519" s="454"/>
      <c r="B519" s="484"/>
      <c r="C519" s="455"/>
      <c r="D519" s="455"/>
      <c r="E519" s="455"/>
      <c r="F519" s="45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4"/>
      <c r="AG519" s="454"/>
      <c r="AH519" s="454"/>
      <c r="AI519" s="454"/>
      <c r="AJ519" s="454"/>
      <c r="AK519" s="454"/>
      <c r="AL519" s="454"/>
      <c r="AM519" s="454"/>
      <c r="AN519" s="454"/>
      <c r="AO519" s="454"/>
      <c r="AP519" s="454"/>
      <c r="AQ519" s="454"/>
      <c r="AR519" s="454"/>
    </row>
    <row r="520" spans="1:44" ht="15.75" customHeight="1">
      <c r="A520" s="454"/>
      <c r="B520" s="484"/>
      <c r="C520" s="455"/>
      <c r="D520" s="455"/>
      <c r="E520" s="455"/>
      <c r="F520" s="454"/>
      <c r="G520" s="454"/>
      <c r="H520" s="454"/>
      <c r="I520" s="454"/>
      <c r="J520" s="454"/>
      <c r="K520" s="454"/>
      <c r="L520" s="454"/>
      <c r="M520" s="454"/>
      <c r="N520" s="454"/>
      <c r="O520" s="454"/>
      <c r="P520" s="454"/>
      <c r="Q520" s="454"/>
      <c r="R520" s="454"/>
      <c r="S520" s="454"/>
      <c r="T520" s="454"/>
      <c r="U520" s="454"/>
      <c r="V520" s="454"/>
      <c r="W520" s="454"/>
      <c r="X520" s="454"/>
      <c r="Y520" s="454"/>
      <c r="Z520" s="454"/>
      <c r="AA520" s="454"/>
      <c r="AB520" s="454"/>
      <c r="AC520" s="454"/>
      <c r="AD520" s="454"/>
      <c r="AE520" s="454"/>
      <c r="AF520" s="454"/>
      <c r="AG520" s="454"/>
      <c r="AH520" s="454"/>
      <c r="AI520" s="454"/>
      <c r="AJ520" s="454"/>
      <c r="AK520" s="454"/>
      <c r="AL520" s="454"/>
      <c r="AM520" s="454"/>
      <c r="AN520" s="454"/>
      <c r="AO520" s="454"/>
      <c r="AP520" s="454"/>
      <c r="AQ520" s="454"/>
      <c r="AR520" s="454"/>
    </row>
    <row r="521" spans="1:44" ht="15.75" customHeight="1">
      <c r="A521" s="454"/>
      <c r="B521" s="484"/>
      <c r="C521" s="455"/>
      <c r="D521" s="455"/>
      <c r="E521" s="455"/>
      <c r="F521" s="454"/>
      <c r="G521" s="454"/>
      <c r="H521" s="454"/>
      <c r="I521" s="454"/>
      <c r="J521" s="454"/>
      <c r="K521" s="454"/>
      <c r="L521" s="454"/>
      <c r="M521" s="454"/>
      <c r="N521" s="454"/>
      <c r="O521" s="454"/>
      <c r="P521" s="454"/>
      <c r="Q521" s="454"/>
      <c r="R521" s="454"/>
      <c r="S521" s="454"/>
      <c r="T521" s="454"/>
      <c r="U521" s="454"/>
      <c r="V521" s="454"/>
      <c r="W521" s="454"/>
      <c r="X521" s="454"/>
      <c r="Y521" s="454"/>
      <c r="Z521" s="454"/>
      <c r="AA521" s="454"/>
      <c r="AB521" s="454"/>
      <c r="AC521" s="454"/>
      <c r="AD521" s="454"/>
      <c r="AE521" s="454"/>
      <c r="AF521" s="454"/>
      <c r="AG521" s="454"/>
      <c r="AH521" s="454"/>
      <c r="AI521" s="454"/>
      <c r="AJ521" s="454"/>
      <c r="AK521" s="454"/>
      <c r="AL521" s="454"/>
      <c r="AM521" s="454"/>
      <c r="AN521" s="454"/>
      <c r="AO521" s="454"/>
      <c r="AP521" s="454"/>
      <c r="AQ521" s="454"/>
      <c r="AR521" s="454"/>
    </row>
    <row r="522" spans="1:44" ht="15.75" customHeight="1">
      <c r="A522" s="454"/>
      <c r="B522" s="484"/>
      <c r="C522" s="455"/>
      <c r="D522" s="455"/>
      <c r="E522" s="455"/>
      <c r="F522" s="454"/>
      <c r="G522" s="454"/>
      <c r="H522" s="454"/>
      <c r="I522" s="454"/>
      <c r="J522" s="454"/>
      <c r="K522" s="454"/>
      <c r="L522" s="454"/>
      <c r="M522" s="454"/>
      <c r="N522" s="454"/>
      <c r="O522" s="454"/>
      <c r="P522" s="454"/>
      <c r="Q522" s="454"/>
      <c r="R522" s="454"/>
      <c r="S522" s="454"/>
      <c r="T522" s="454"/>
      <c r="U522" s="454"/>
      <c r="V522" s="454"/>
      <c r="W522" s="454"/>
      <c r="X522" s="454"/>
      <c r="Y522" s="454"/>
      <c r="Z522" s="454"/>
      <c r="AA522" s="454"/>
      <c r="AB522" s="454"/>
      <c r="AC522" s="454"/>
      <c r="AD522" s="454"/>
      <c r="AE522" s="454"/>
      <c r="AF522" s="454"/>
      <c r="AG522" s="454"/>
      <c r="AH522" s="454"/>
      <c r="AI522" s="454"/>
      <c r="AJ522" s="454"/>
      <c r="AK522" s="454"/>
      <c r="AL522" s="454"/>
      <c r="AM522" s="454"/>
      <c r="AN522" s="454"/>
      <c r="AO522" s="454"/>
      <c r="AP522" s="454"/>
      <c r="AQ522" s="454"/>
      <c r="AR522" s="454"/>
    </row>
    <row r="523" spans="1:44" ht="15.75" customHeight="1">
      <c r="A523" s="454"/>
      <c r="B523" s="484"/>
      <c r="C523" s="455"/>
      <c r="D523" s="455"/>
      <c r="E523" s="455"/>
      <c r="F523" s="454"/>
      <c r="G523" s="454"/>
      <c r="H523" s="454"/>
      <c r="I523" s="454"/>
      <c r="J523" s="454"/>
      <c r="K523" s="454"/>
      <c r="L523" s="454"/>
      <c r="M523" s="454"/>
      <c r="N523" s="454"/>
      <c r="O523" s="454"/>
      <c r="P523" s="454"/>
      <c r="Q523" s="454"/>
      <c r="R523" s="454"/>
      <c r="S523" s="454"/>
      <c r="T523" s="454"/>
      <c r="U523" s="454"/>
      <c r="V523" s="454"/>
      <c r="W523" s="454"/>
      <c r="X523" s="454"/>
      <c r="Y523" s="454"/>
      <c r="Z523" s="454"/>
      <c r="AA523" s="454"/>
      <c r="AB523" s="454"/>
      <c r="AC523" s="454"/>
      <c r="AD523" s="454"/>
      <c r="AE523" s="454"/>
      <c r="AF523" s="454"/>
      <c r="AG523" s="454"/>
      <c r="AH523" s="454"/>
      <c r="AI523" s="454"/>
      <c r="AJ523" s="454"/>
      <c r="AK523" s="454"/>
      <c r="AL523" s="454"/>
      <c r="AM523" s="454"/>
      <c r="AN523" s="454"/>
      <c r="AO523" s="454"/>
      <c r="AP523" s="454"/>
      <c r="AQ523" s="454"/>
      <c r="AR523" s="454"/>
    </row>
    <row r="524" spans="1:44" ht="15.75" customHeight="1">
      <c r="A524" s="454"/>
      <c r="B524" s="484"/>
      <c r="C524" s="455"/>
      <c r="D524" s="455"/>
      <c r="E524" s="455"/>
      <c r="F524" s="45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4"/>
      <c r="AG524" s="454"/>
      <c r="AH524" s="454"/>
      <c r="AI524" s="454"/>
      <c r="AJ524" s="454"/>
      <c r="AK524" s="454"/>
      <c r="AL524" s="454"/>
      <c r="AM524" s="454"/>
      <c r="AN524" s="454"/>
      <c r="AO524" s="454"/>
      <c r="AP524" s="454"/>
      <c r="AQ524" s="454"/>
      <c r="AR524" s="454"/>
    </row>
    <row r="525" spans="1:44" ht="15.75" customHeight="1">
      <c r="A525" s="454"/>
      <c r="B525" s="484"/>
      <c r="C525" s="455"/>
      <c r="D525" s="455"/>
      <c r="E525" s="455"/>
      <c r="F525" s="454"/>
      <c r="G525" s="454"/>
      <c r="H525" s="454"/>
      <c r="I525" s="454"/>
      <c r="J525" s="454"/>
      <c r="K525" s="454"/>
      <c r="L525" s="454"/>
      <c r="M525" s="454"/>
      <c r="N525" s="454"/>
      <c r="O525" s="454"/>
      <c r="P525" s="454"/>
      <c r="Q525" s="454"/>
      <c r="R525" s="454"/>
      <c r="S525" s="454"/>
      <c r="T525" s="454"/>
      <c r="U525" s="454"/>
      <c r="V525" s="454"/>
      <c r="W525" s="454"/>
      <c r="X525" s="454"/>
      <c r="Y525" s="454"/>
      <c r="Z525" s="454"/>
      <c r="AA525" s="454"/>
      <c r="AB525" s="454"/>
      <c r="AC525" s="454"/>
      <c r="AD525" s="454"/>
      <c r="AE525" s="454"/>
      <c r="AF525" s="454"/>
      <c r="AG525" s="454"/>
      <c r="AH525" s="454"/>
      <c r="AI525" s="454"/>
      <c r="AJ525" s="454"/>
      <c r="AK525" s="454"/>
      <c r="AL525" s="454"/>
      <c r="AM525" s="454"/>
      <c r="AN525" s="454"/>
      <c r="AO525" s="454"/>
      <c r="AP525" s="454"/>
      <c r="AQ525" s="454"/>
      <c r="AR525" s="454"/>
    </row>
    <row r="526" spans="1:44" ht="15.75" customHeight="1">
      <c r="A526" s="454"/>
      <c r="B526" s="484"/>
      <c r="C526" s="455"/>
      <c r="D526" s="455"/>
      <c r="E526" s="455"/>
      <c r="F526" s="454"/>
      <c r="G526" s="454"/>
      <c r="H526" s="454"/>
      <c r="I526" s="454"/>
      <c r="J526" s="454"/>
      <c r="K526" s="454"/>
      <c r="L526" s="454"/>
      <c r="M526" s="454"/>
      <c r="N526" s="454"/>
      <c r="O526" s="454"/>
      <c r="P526" s="454"/>
      <c r="Q526" s="454"/>
      <c r="R526" s="454"/>
      <c r="S526" s="454"/>
      <c r="T526" s="454"/>
      <c r="U526" s="454"/>
      <c r="V526" s="454"/>
      <c r="W526" s="454"/>
      <c r="X526" s="454"/>
      <c r="Y526" s="454"/>
      <c r="Z526" s="454"/>
      <c r="AA526" s="454"/>
      <c r="AB526" s="454"/>
      <c r="AC526" s="454"/>
      <c r="AD526" s="454"/>
      <c r="AE526" s="454"/>
      <c r="AF526" s="454"/>
      <c r="AG526" s="454"/>
      <c r="AH526" s="454"/>
      <c r="AI526" s="454"/>
      <c r="AJ526" s="454"/>
      <c r="AK526" s="454"/>
      <c r="AL526" s="454"/>
      <c r="AM526" s="454"/>
      <c r="AN526" s="454"/>
      <c r="AO526" s="454"/>
      <c r="AP526" s="454"/>
      <c r="AQ526" s="454"/>
      <c r="AR526" s="454"/>
    </row>
    <row r="527" spans="1:44" ht="15.75" customHeight="1">
      <c r="A527" s="454"/>
      <c r="B527" s="484"/>
      <c r="C527" s="455"/>
      <c r="D527" s="455"/>
      <c r="E527" s="455"/>
      <c r="F527" s="454"/>
      <c r="G527" s="454"/>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4"/>
      <c r="AG527" s="454"/>
      <c r="AH527" s="454"/>
      <c r="AI527" s="454"/>
      <c r="AJ527" s="454"/>
      <c r="AK527" s="454"/>
      <c r="AL527" s="454"/>
      <c r="AM527" s="454"/>
      <c r="AN527" s="454"/>
      <c r="AO527" s="454"/>
      <c r="AP527" s="454"/>
      <c r="AQ527" s="454"/>
      <c r="AR527" s="454"/>
    </row>
    <row r="528" spans="1:44" ht="15.75" customHeight="1">
      <c r="A528" s="454"/>
      <c r="B528" s="484"/>
      <c r="C528" s="455"/>
      <c r="D528" s="455"/>
      <c r="E528" s="455"/>
      <c r="F528" s="454"/>
      <c r="G528" s="454"/>
      <c r="H528" s="454"/>
      <c r="I528" s="454"/>
      <c r="J528" s="454"/>
      <c r="K528" s="454"/>
      <c r="L528" s="454"/>
      <c r="M528" s="454"/>
      <c r="N528" s="454"/>
      <c r="O528" s="454"/>
      <c r="P528" s="454"/>
      <c r="Q528" s="454"/>
      <c r="R528" s="454"/>
      <c r="S528" s="454"/>
      <c r="T528" s="454"/>
      <c r="U528" s="454"/>
      <c r="V528" s="454"/>
      <c r="W528" s="454"/>
      <c r="X528" s="454"/>
      <c r="Y528" s="454"/>
      <c r="Z528" s="454"/>
      <c r="AA528" s="454"/>
      <c r="AB528" s="454"/>
      <c r="AC528" s="454"/>
      <c r="AD528" s="454"/>
      <c r="AE528" s="454"/>
      <c r="AF528" s="454"/>
      <c r="AG528" s="454"/>
      <c r="AH528" s="454"/>
      <c r="AI528" s="454"/>
      <c r="AJ528" s="454"/>
      <c r="AK528" s="454"/>
      <c r="AL528" s="454"/>
      <c r="AM528" s="454"/>
      <c r="AN528" s="454"/>
      <c r="AO528" s="454"/>
      <c r="AP528" s="454"/>
      <c r="AQ528" s="454"/>
      <c r="AR528" s="454"/>
    </row>
    <row r="529" spans="1:44" ht="15.75" customHeight="1">
      <c r="A529" s="454"/>
      <c r="B529" s="484"/>
      <c r="C529" s="455"/>
      <c r="D529" s="455"/>
      <c r="E529" s="455"/>
      <c r="F529" s="45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454"/>
      <c r="AE529" s="454"/>
      <c r="AF529" s="454"/>
      <c r="AG529" s="454"/>
      <c r="AH529" s="454"/>
      <c r="AI529" s="454"/>
      <c r="AJ529" s="454"/>
      <c r="AK529" s="454"/>
      <c r="AL529" s="454"/>
      <c r="AM529" s="454"/>
      <c r="AN529" s="454"/>
      <c r="AO529" s="454"/>
      <c r="AP529" s="454"/>
      <c r="AQ529" s="454"/>
      <c r="AR529" s="454"/>
    </row>
    <row r="530" spans="1:44" ht="15.75" customHeight="1">
      <c r="A530" s="454"/>
      <c r="B530" s="484"/>
      <c r="C530" s="455"/>
      <c r="D530" s="455"/>
      <c r="E530" s="455"/>
      <c r="F530" s="454"/>
      <c r="G530" s="454"/>
      <c r="H530" s="454"/>
      <c r="I530" s="454"/>
      <c r="J530" s="454"/>
      <c r="K530" s="454"/>
      <c r="L530" s="454"/>
      <c r="M530" s="454"/>
      <c r="N530" s="454"/>
      <c r="O530" s="454"/>
      <c r="P530" s="454"/>
      <c r="Q530" s="454"/>
      <c r="R530" s="454"/>
      <c r="S530" s="454"/>
      <c r="T530" s="454"/>
      <c r="U530" s="454"/>
      <c r="V530" s="454"/>
      <c r="W530" s="454"/>
      <c r="X530" s="454"/>
      <c r="Y530" s="454"/>
      <c r="Z530" s="454"/>
      <c r="AA530" s="454"/>
      <c r="AB530" s="454"/>
      <c r="AC530" s="454"/>
      <c r="AD530" s="454"/>
      <c r="AE530" s="454"/>
      <c r="AF530" s="454"/>
      <c r="AG530" s="454"/>
      <c r="AH530" s="454"/>
      <c r="AI530" s="454"/>
      <c r="AJ530" s="454"/>
      <c r="AK530" s="454"/>
      <c r="AL530" s="454"/>
      <c r="AM530" s="454"/>
      <c r="AN530" s="454"/>
      <c r="AO530" s="454"/>
      <c r="AP530" s="454"/>
      <c r="AQ530" s="454"/>
      <c r="AR530" s="454"/>
    </row>
    <row r="531" spans="1:44" ht="15.75" customHeight="1">
      <c r="A531" s="454"/>
      <c r="B531" s="484"/>
      <c r="C531" s="455"/>
      <c r="D531" s="455"/>
      <c r="E531" s="455"/>
      <c r="F531" s="454"/>
      <c r="G531" s="454"/>
      <c r="H531" s="454"/>
      <c r="I531" s="454"/>
      <c r="J531" s="454"/>
      <c r="K531" s="454"/>
      <c r="L531" s="454"/>
      <c r="M531" s="454"/>
      <c r="N531" s="454"/>
      <c r="O531" s="454"/>
      <c r="P531" s="454"/>
      <c r="Q531" s="454"/>
      <c r="R531" s="454"/>
      <c r="S531" s="454"/>
      <c r="T531" s="454"/>
      <c r="U531" s="454"/>
      <c r="V531" s="454"/>
      <c r="W531" s="454"/>
      <c r="X531" s="454"/>
      <c r="Y531" s="454"/>
      <c r="Z531" s="454"/>
      <c r="AA531" s="454"/>
      <c r="AB531" s="454"/>
      <c r="AC531" s="454"/>
      <c r="AD531" s="454"/>
      <c r="AE531" s="454"/>
      <c r="AF531" s="454"/>
      <c r="AG531" s="454"/>
      <c r="AH531" s="454"/>
      <c r="AI531" s="454"/>
      <c r="AJ531" s="454"/>
      <c r="AK531" s="454"/>
      <c r="AL531" s="454"/>
      <c r="AM531" s="454"/>
      <c r="AN531" s="454"/>
      <c r="AO531" s="454"/>
      <c r="AP531" s="454"/>
      <c r="AQ531" s="454"/>
      <c r="AR531" s="454"/>
    </row>
    <row r="532" spans="1:44" ht="15.75" customHeight="1">
      <c r="A532" s="454"/>
      <c r="B532" s="484"/>
      <c r="C532" s="455"/>
      <c r="D532" s="455"/>
      <c r="E532" s="455"/>
      <c r="F532" s="454"/>
      <c r="G532" s="454"/>
      <c r="H532" s="454"/>
      <c r="I532" s="454"/>
      <c r="J532" s="454"/>
      <c r="K532" s="454"/>
      <c r="L532" s="454"/>
      <c r="M532" s="454"/>
      <c r="N532" s="454"/>
      <c r="O532" s="454"/>
      <c r="P532" s="454"/>
      <c r="Q532" s="454"/>
      <c r="R532" s="454"/>
      <c r="S532" s="454"/>
      <c r="T532" s="454"/>
      <c r="U532" s="454"/>
      <c r="V532" s="454"/>
      <c r="W532" s="454"/>
      <c r="X532" s="454"/>
      <c r="Y532" s="454"/>
      <c r="Z532" s="454"/>
      <c r="AA532" s="454"/>
      <c r="AB532" s="454"/>
      <c r="AC532" s="454"/>
      <c r="AD532" s="454"/>
      <c r="AE532" s="454"/>
      <c r="AF532" s="454"/>
      <c r="AG532" s="454"/>
      <c r="AH532" s="454"/>
      <c r="AI532" s="454"/>
      <c r="AJ532" s="454"/>
      <c r="AK532" s="454"/>
      <c r="AL532" s="454"/>
      <c r="AM532" s="454"/>
      <c r="AN532" s="454"/>
      <c r="AO532" s="454"/>
      <c r="AP532" s="454"/>
      <c r="AQ532" s="454"/>
      <c r="AR532" s="454"/>
    </row>
    <row r="533" spans="1:44" ht="15.75" customHeight="1">
      <c r="A533" s="454"/>
      <c r="B533" s="484"/>
      <c r="C533" s="455"/>
      <c r="D533" s="455"/>
      <c r="E533" s="455"/>
      <c r="F533" s="454"/>
      <c r="G533" s="454"/>
      <c r="H533" s="454"/>
      <c r="I533" s="454"/>
      <c r="J533" s="454"/>
      <c r="K533" s="454"/>
      <c r="L533" s="454"/>
      <c r="M533" s="454"/>
      <c r="N533" s="454"/>
      <c r="O533" s="454"/>
      <c r="P533" s="454"/>
      <c r="Q533" s="454"/>
      <c r="R533" s="454"/>
      <c r="S533" s="454"/>
      <c r="T533" s="454"/>
      <c r="U533" s="454"/>
      <c r="V533" s="454"/>
      <c r="W533" s="454"/>
      <c r="X533" s="454"/>
      <c r="Y533" s="454"/>
      <c r="Z533" s="454"/>
      <c r="AA533" s="454"/>
      <c r="AB533" s="454"/>
      <c r="AC533" s="454"/>
      <c r="AD533" s="454"/>
      <c r="AE533" s="454"/>
      <c r="AF533" s="454"/>
      <c r="AG533" s="454"/>
      <c r="AH533" s="454"/>
      <c r="AI533" s="454"/>
      <c r="AJ533" s="454"/>
      <c r="AK533" s="454"/>
      <c r="AL533" s="454"/>
      <c r="AM533" s="454"/>
      <c r="AN533" s="454"/>
      <c r="AO533" s="454"/>
      <c r="AP533" s="454"/>
      <c r="AQ533" s="454"/>
      <c r="AR533" s="454"/>
    </row>
    <row r="534" spans="1:44" ht="15.75" customHeight="1">
      <c r="A534" s="454"/>
      <c r="B534" s="484"/>
      <c r="C534" s="455"/>
      <c r="D534" s="455"/>
      <c r="E534" s="455"/>
      <c r="F534" s="45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4"/>
      <c r="AE534" s="454"/>
      <c r="AF534" s="454"/>
      <c r="AG534" s="454"/>
      <c r="AH534" s="454"/>
      <c r="AI534" s="454"/>
      <c r="AJ534" s="454"/>
      <c r="AK534" s="454"/>
      <c r="AL534" s="454"/>
      <c r="AM534" s="454"/>
      <c r="AN534" s="454"/>
      <c r="AO534" s="454"/>
      <c r="AP534" s="454"/>
      <c r="AQ534" s="454"/>
      <c r="AR534" s="454"/>
    </row>
    <row r="535" spans="1:44" ht="15.75" customHeight="1">
      <c r="A535" s="454"/>
      <c r="B535" s="484"/>
      <c r="C535" s="455"/>
      <c r="D535" s="455"/>
      <c r="E535" s="455"/>
      <c r="F535" s="454"/>
      <c r="G535" s="454"/>
      <c r="H535" s="454"/>
      <c r="I535" s="454"/>
      <c r="J535" s="454"/>
      <c r="K535" s="454"/>
      <c r="L535" s="454"/>
      <c r="M535" s="454"/>
      <c r="N535" s="454"/>
      <c r="O535" s="454"/>
      <c r="P535" s="454"/>
      <c r="Q535" s="454"/>
      <c r="R535" s="454"/>
      <c r="S535" s="454"/>
      <c r="T535" s="454"/>
      <c r="U535" s="454"/>
      <c r="V535" s="454"/>
      <c r="W535" s="454"/>
      <c r="X535" s="454"/>
      <c r="Y535" s="454"/>
      <c r="Z535" s="454"/>
      <c r="AA535" s="454"/>
      <c r="AB535" s="454"/>
      <c r="AC535" s="454"/>
      <c r="AD535" s="454"/>
      <c r="AE535" s="454"/>
      <c r="AF535" s="454"/>
      <c r="AG535" s="454"/>
      <c r="AH535" s="454"/>
      <c r="AI535" s="454"/>
      <c r="AJ535" s="454"/>
      <c r="AK535" s="454"/>
      <c r="AL535" s="454"/>
      <c r="AM535" s="454"/>
      <c r="AN535" s="454"/>
      <c r="AO535" s="454"/>
      <c r="AP535" s="454"/>
      <c r="AQ535" s="454"/>
      <c r="AR535" s="454"/>
    </row>
    <row r="536" spans="1:44" ht="15.75" customHeight="1">
      <c r="A536" s="454"/>
      <c r="B536" s="484"/>
      <c r="C536" s="455"/>
      <c r="D536" s="455"/>
      <c r="E536" s="455"/>
      <c r="F536" s="45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454"/>
      <c r="AE536" s="454"/>
      <c r="AF536" s="454"/>
      <c r="AG536" s="454"/>
      <c r="AH536" s="454"/>
      <c r="AI536" s="454"/>
      <c r="AJ536" s="454"/>
      <c r="AK536" s="454"/>
      <c r="AL536" s="454"/>
      <c r="AM536" s="454"/>
      <c r="AN536" s="454"/>
      <c r="AO536" s="454"/>
      <c r="AP536" s="454"/>
      <c r="AQ536" s="454"/>
      <c r="AR536" s="454"/>
    </row>
    <row r="537" spans="1:44" ht="15.75" customHeight="1">
      <c r="A537" s="454"/>
      <c r="B537" s="484"/>
      <c r="C537" s="455"/>
      <c r="D537" s="455"/>
      <c r="E537" s="455"/>
      <c r="F537" s="454"/>
      <c r="G537" s="454"/>
      <c r="H537" s="454"/>
      <c r="I537" s="454"/>
      <c r="J537" s="454"/>
      <c r="K537" s="454"/>
      <c r="L537" s="454"/>
      <c r="M537" s="454"/>
      <c r="N537" s="454"/>
      <c r="O537" s="454"/>
      <c r="P537" s="454"/>
      <c r="Q537" s="454"/>
      <c r="R537" s="454"/>
      <c r="S537" s="454"/>
      <c r="T537" s="454"/>
      <c r="U537" s="454"/>
      <c r="V537" s="454"/>
      <c r="W537" s="454"/>
      <c r="X537" s="454"/>
      <c r="Y537" s="454"/>
      <c r="Z537" s="454"/>
      <c r="AA537" s="454"/>
      <c r="AB537" s="454"/>
      <c r="AC537" s="454"/>
      <c r="AD537" s="454"/>
      <c r="AE537" s="454"/>
      <c r="AF537" s="454"/>
      <c r="AG537" s="454"/>
      <c r="AH537" s="454"/>
      <c r="AI537" s="454"/>
      <c r="AJ537" s="454"/>
      <c r="AK537" s="454"/>
      <c r="AL537" s="454"/>
      <c r="AM537" s="454"/>
      <c r="AN537" s="454"/>
      <c r="AO537" s="454"/>
      <c r="AP537" s="454"/>
      <c r="AQ537" s="454"/>
      <c r="AR537" s="454"/>
    </row>
    <row r="538" spans="1:44" ht="15.75" customHeight="1">
      <c r="A538" s="454"/>
      <c r="B538" s="484"/>
      <c r="C538" s="455"/>
      <c r="D538" s="455"/>
      <c r="E538" s="455"/>
      <c r="F538" s="454"/>
      <c r="G538" s="454"/>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4"/>
      <c r="AG538" s="454"/>
      <c r="AH538" s="454"/>
      <c r="AI538" s="454"/>
      <c r="AJ538" s="454"/>
      <c r="AK538" s="454"/>
      <c r="AL538" s="454"/>
      <c r="AM538" s="454"/>
      <c r="AN538" s="454"/>
      <c r="AO538" s="454"/>
      <c r="AP538" s="454"/>
      <c r="AQ538" s="454"/>
      <c r="AR538" s="454"/>
    </row>
    <row r="539" spans="1:44" ht="15.75" customHeight="1">
      <c r="A539" s="454"/>
      <c r="B539" s="484"/>
      <c r="C539" s="455"/>
      <c r="D539" s="455"/>
      <c r="E539" s="455"/>
      <c r="F539" s="454"/>
      <c r="G539" s="454"/>
      <c r="H539" s="454"/>
      <c r="I539" s="454"/>
      <c r="J539" s="454"/>
      <c r="K539" s="454"/>
      <c r="L539" s="454"/>
      <c r="M539" s="454"/>
      <c r="N539" s="454"/>
      <c r="O539" s="454"/>
      <c r="P539" s="454"/>
      <c r="Q539" s="454"/>
      <c r="R539" s="454"/>
      <c r="S539" s="454"/>
      <c r="T539" s="454"/>
      <c r="U539" s="454"/>
      <c r="V539" s="454"/>
      <c r="W539" s="454"/>
      <c r="X539" s="454"/>
      <c r="Y539" s="454"/>
      <c r="Z539" s="454"/>
      <c r="AA539" s="454"/>
      <c r="AB539" s="454"/>
      <c r="AC539" s="454"/>
      <c r="AD539" s="454"/>
      <c r="AE539" s="454"/>
      <c r="AF539" s="454"/>
      <c r="AG539" s="454"/>
      <c r="AH539" s="454"/>
      <c r="AI539" s="454"/>
      <c r="AJ539" s="454"/>
      <c r="AK539" s="454"/>
      <c r="AL539" s="454"/>
      <c r="AM539" s="454"/>
      <c r="AN539" s="454"/>
      <c r="AO539" s="454"/>
      <c r="AP539" s="454"/>
      <c r="AQ539" s="454"/>
      <c r="AR539" s="454"/>
    </row>
    <row r="540" spans="1:44" ht="15.75" customHeight="1">
      <c r="A540" s="454"/>
      <c r="B540" s="484"/>
      <c r="C540" s="455"/>
      <c r="D540" s="455"/>
      <c r="E540" s="455"/>
      <c r="F540" s="454"/>
      <c r="G540" s="454"/>
      <c r="H540" s="454"/>
      <c r="I540" s="454"/>
      <c r="J540" s="454"/>
      <c r="K540" s="454"/>
      <c r="L540" s="454"/>
      <c r="M540" s="454"/>
      <c r="N540" s="454"/>
      <c r="O540" s="454"/>
      <c r="P540" s="454"/>
      <c r="Q540" s="454"/>
      <c r="R540" s="454"/>
      <c r="S540" s="454"/>
      <c r="T540" s="454"/>
      <c r="U540" s="454"/>
      <c r="V540" s="454"/>
      <c r="W540" s="454"/>
      <c r="X540" s="454"/>
      <c r="Y540" s="454"/>
      <c r="Z540" s="454"/>
      <c r="AA540" s="454"/>
      <c r="AB540" s="454"/>
      <c r="AC540" s="454"/>
      <c r="AD540" s="454"/>
      <c r="AE540" s="454"/>
      <c r="AF540" s="454"/>
      <c r="AG540" s="454"/>
      <c r="AH540" s="454"/>
      <c r="AI540" s="454"/>
      <c r="AJ540" s="454"/>
      <c r="AK540" s="454"/>
      <c r="AL540" s="454"/>
      <c r="AM540" s="454"/>
      <c r="AN540" s="454"/>
      <c r="AO540" s="454"/>
      <c r="AP540" s="454"/>
      <c r="AQ540" s="454"/>
      <c r="AR540" s="454"/>
    </row>
    <row r="541" spans="1:44" ht="15.75" customHeight="1">
      <c r="A541" s="454"/>
      <c r="B541" s="484"/>
      <c r="C541" s="455"/>
      <c r="D541" s="455"/>
      <c r="E541" s="455"/>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c r="AG541" s="454"/>
      <c r="AH541" s="454"/>
      <c r="AI541" s="454"/>
      <c r="AJ541" s="454"/>
      <c r="AK541" s="454"/>
      <c r="AL541" s="454"/>
      <c r="AM541" s="454"/>
      <c r="AN541" s="454"/>
      <c r="AO541" s="454"/>
      <c r="AP541" s="454"/>
      <c r="AQ541" s="454"/>
      <c r="AR541" s="454"/>
    </row>
    <row r="542" spans="1:44" ht="15.75" customHeight="1">
      <c r="A542" s="454"/>
      <c r="B542" s="484"/>
      <c r="C542" s="455"/>
      <c r="D542" s="455"/>
      <c r="E542" s="455"/>
      <c r="F542" s="454"/>
      <c r="G542" s="454"/>
      <c r="H542" s="454"/>
      <c r="I542" s="454"/>
      <c r="J542" s="454"/>
      <c r="K542" s="454"/>
      <c r="L542" s="454"/>
      <c r="M542" s="454"/>
      <c r="N542" s="454"/>
      <c r="O542" s="454"/>
      <c r="P542" s="454"/>
      <c r="Q542" s="454"/>
      <c r="R542" s="454"/>
      <c r="S542" s="454"/>
      <c r="T542" s="454"/>
      <c r="U542" s="454"/>
      <c r="V542" s="454"/>
      <c r="W542" s="454"/>
      <c r="X542" s="454"/>
      <c r="Y542" s="454"/>
      <c r="Z542" s="454"/>
      <c r="AA542" s="454"/>
      <c r="AB542" s="454"/>
      <c r="AC542" s="454"/>
      <c r="AD542" s="454"/>
      <c r="AE542" s="454"/>
      <c r="AF542" s="454"/>
      <c r="AG542" s="454"/>
      <c r="AH542" s="454"/>
      <c r="AI542" s="454"/>
      <c r="AJ542" s="454"/>
      <c r="AK542" s="454"/>
      <c r="AL542" s="454"/>
      <c r="AM542" s="454"/>
      <c r="AN542" s="454"/>
      <c r="AO542" s="454"/>
      <c r="AP542" s="454"/>
      <c r="AQ542" s="454"/>
      <c r="AR542" s="454"/>
    </row>
    <row r="543" spans="1:44" ht="15.75" customHeight="1">
      <c r="A543" s="454"/>
      <c r="B543" s="484"/>
      <c r="C543" s="455"/>
      <c r="D543" s="455"/>
      <c r="E543" s="455"/>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4"/>
      <c r="AG543" s="454"/>
      <c r="AH543" s="454"/>
      <c r="AI543" s="454"/>
      <c r="AJ543" s="454"/>
      <c r="AK543" s="454"/>
      <c r="AL543" s="454"/>
      <c r="AM543" s="454"/>
      <c r="AN543" s="454"/>
      <c r="AO543" s="454"/>
      <c r="AP543" s="454"/>
      <c r="AQ543" s="454"/>
      <c r="AR543" s="454"/>
    </row>
    <row r="544" spans="1:44" ht="15.75" customHeight="1">
      <c r="A544" s="454"/>
      <c r="B544" s="484"/>
      <c r="C544" s="455"/>
      <c r="D544" s="455"/>
      <c r="E544" s="455"/>
      <c r="F544" s="454"/>
      <c r="G544" s="454"/>
      <c r="H544" s="454"/>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4"/>
      <c r="AG544" s="454"/>
      <c r="AH544" s="454"/>
      <c r="AI544" s="454"/>
      <c r="AJ544" s="454"/>
      <c r="AK544" s="454"/>
      <c r="AL544" s="454"/>
      <c r="AM544" s="454"/>
      <c r="AN544" s="454"/>
      <c r="AO544" s="454"/>
      <c r="AP544" s="454"/>
      <c r="AQ544" s="454"/>
      <c r="AR544" s="454"/>
    </row>
    <row r="545" spans="1:44" ht="15.75" customHeight="1">
      <c r="A545" s="454"/>
      <c r="B545" s="484"/>
      <c r="C545" s="455"/>
      <c r="D545" s="455"/>
      <c r="E545" s="455"/>
      <c r="F545" s="454"/>
      <c r="G545" s="454"/>
      <c r="H545" s="454"/>
      <c r="I545" s="454"/>
      <c r="J545" s="454"/>
      <c r="K545" s="454"/>
      <c r="L545" s="454"/>
      <c r="M545" s="454"/>
      <c r="N545" s="454"/>
      <c r="O545" s="454"/>
      <c r="P545" s="454"/>
      <c r="Q545" s="454"/>
      <c r="R545" s="454"/>
      <c r="S545" s="454"/>
      <c r="T545" s="454"/>
      <c r="U545" s="454"/>
      <c r="V545" s="454"/>
      <c r="W545" s="454"/>
      <c r="X545" s="454"/>
      <c r="Y545" s="454"/>
      <c r="Z545" s="454"/>
      <c r="AA545" s="454"/>
      <c r="AB545" s="454"/>
      <c r="AC545" s="454"/>
      <c r="AD545" s="454"/>
      <c r="AE545" s="454"/>
      <c r="AF545" s="454"/>
      <c r="AG545" s="454"/>
      <c r="AH545" s="454"/>
      <c r="AI545" s="454"/>
      <c r="AJ545" s="454"/>
      <c r="AK545" s="454"/>
      <c r="AL545" s="454"/>
      <c r="AM545" s="454"/>
      <c r="AN545" s="454"/>
      <c r="AO545" s="454"/>
      <c r="AP545" s="454"/>
      <c r="AQ545" s="454"/>
      <c r="AR545" s="454"/>
    </row>
    <row r="546" spans="1:44" ht="15.75" customHeight="1">
      <c r="A546" s="454"/>
      <c r="B546" s="484"/>
      <c r="C546" s="455"/>
      <c r="D546" s="455"/>
      <c r="E546" s="455"/>
      <c r="F546" s="454"/>
      <c r="G546" s="454"/>
      <c r="H546" s="454"/>
      <c r="I546" s="454"/>
      <c r="J546" s="454"/>
      <c r="K546" s="454"/>
      <c r="L546" s="454"/>
      <c r="M546" s="454"/>
      <c r="N546" s="454"/>
      <c r="O546" s="454"/>
      <c r="P546" s="454"/>
      <c r="Q546" s="454"/>
      <c r="R546" s="454"/>
      <c r="S546" s="454"/>
      <c r="T546" s="454"/>
      <c r="U546" s="454"/>
      <c r="V546" s="454"/>
      <c r="W546" s="454"/>
      <c r="X546" s="454"/>
      <c r="Y546" s="454"/>
      <c r="Z546" s="454"/>
      <c r="AA546" s="454"/>
      <c r="AB546" s="454"/>
      <c r="AC546" s="454"/>
      <c r="AD546" s="454"/>
      <c r="AE546" s="454"/>
      <c r="AF546" s="454"/>
      <c r="AG546" s="454"/>
      <c r="AH546" s="454"/>
      <c r="AI546" s="454"/>
      <c r="AJ546" s="454"/>
      <c r="AK546" s="454"/>
      <c r="AL546" s="454"/>
      <c r="AM546" s="454"/>
      <c r="AN546" s="454"/>
      <c r="AO546" s="454"/>
      <c r="AP546" s="454"/>
      <c r="AQ546" s="454"/>
      <c r="AR546" s="454"/>
    </row>
    <row r="547" spans="1:44" ht="15.75" customHeight="1">
      <c r="A547" s="454"/>
      <c r="B547" s="484"/>
      <c r="C547" s="455"/>
      <c r="D547" s="455"/>
      <c r="E547" s="455"/>
      <c r="F547" s="454"/>
      <c r="G547" s="454"/>
      <c r="H547" s="454"/>
      <c r="I547" s="454"/>
      <c r="J547" s="454"/>
      <c r="K547" s="454"/>
      <c r="L547" s="454"/>
      <c r="M547" s="454"/>
      <c r="N547" s="454"/>
      <c r="O547" s="454"/>
      <c r="P547" s="454"/>
      <c r="Q547" s="454"/>
      <c r="R547" s="454"/>
      <c r="S547" s="454"/>
      <c r="T547" s="454"/>
      <c r="U547" s="454"/>
      <c r="V547" s="454"/>
      <c r="W547" s="454"/>
      <c r="X547" s="454"/>
      <c r="Y547" s="454"/>
      <c r="Z547" s="454"/>
      <c r="AA547" s="454"/>
      <c r="AB547" s="454"/>
      <c r="AC547" s="454"/>
      <c r="AD547" s="454"/>
      <c r="AE547" s="454"/>
      <c r="AF547" s="454"/>
      <c r="AG547" s="454"/>
      <c r="AH547" s="454"/>
      <c r="AI547" s="454"/>
      <c r="AJ547" s="454"/>
      <c r="AK547" s="454"/>
      <c r="AL547" s="454"/>
      <c r="AM547" s="454"/>
      <c r="AN547" s="454"/>
      <c r="AO547" s="454"/>
      <c r="AP547" s="454"/>
      <c r="AQ547" s="454"/>
      <c r="AR547" s="454"/>
    </row>
    <row r="548" spans="1:44" ht="15.75" customHeight="1">
      <c r="A548" s="454"/>
      <c r="B548" s="484"/>
      <c r="C548" s="455"/>
      <c r="D548" s="455"/>
      <c r="E548" s="455"/>
      <c r="F548" s="454"/>
      <c r="G548" s="454"/>
      <c r="H548" s="454"/>
      <c r="I548" s="454"/>
      <c r="J548" s="454"/>
      <c r="K548" s="454"/>
      <c r="L548" s="454"/>
      <c r="M548" s="454"/>
      <c r="N548" s="454"/>
      <c r="O548" s="454"/>
      <c r="P548" s="454"/>
      <c r="Q548" s="454"/>
      <c r="R548" s="454"/>
      <c r="S548" s="454"/>
      <c r="T548" s="454"/>
      <c r="U548" s="454"/>
      <c r="V548" s="454"/>
      <c r="W548" s="454"/>
      <c r="X548" s="454"/>
      <c r="Y548" s="454"/>
      <c r="Z548" s="454"/>
      <c r="AA548" s="454"/>
      <c r="AB548" s="454"/>
      <c r="AC548" s="454"/>
      <c r="AD548" s="454"/>
      <c r="AE548" s="454"/>
      <c r="AF548" s="454"/>
      <c r="AG548" s="454"/>
      <c r="AH548" s="454"/>
      <c r="AI548" s="454"/>
      <c r="AJ548" s="454"/>
      <c r="AK548" s="454"/>
      <c r="AL548" s="454"/>
      <c r="AM548" s="454"/>
      <c r="AN548" s="454"/>
      <c r="AO548" s="454"/>
      <c r="AP548" s="454"/>
      <c r="AQ548" s="454"/>
      <c r="AR548" s="454"/>
    </row>
    <row r="549" spans="1:44" ht="15.75" customHeight="1">
      <c r="A549" s="454"/>
      <c r="B549" s="484"/>
      <c r="C549" s="455"/>
      <c r="D549" s="455"/>
      <c r="E549" s="455"/>
      <c r="F549" s="454"/>
      <c r="G549" s="454"/>
      <c r="H549" s="454"/>
      <c r="I549" s="454"/>
      <c r="J549" s="454"/>
      <c r="K549" s="454"/>
      <c r="L549" s="454"/>
      <c r="M549" s="454"/>
      <c r="N549" s="454"/>
      <c r="O549" s="454"/>
      <c r="P549" s="454"/>
      <c r="Q549" s="454"/>
      <c r="R549" s="454"/>
      <c r="S549" s="454"/>
      <c r="T549" s="454"/>
      <c r="U549" s="454"/>
      <c r="V549" s="454"/>
      <c r="W549" s="454"/>
      <c r="X549" s="454"/>
      <c r="Y549" s="454"/>
      <c r="Z549" s="454"/>
      <c r="AA549" s="454"/>
      <c r="AB549" s="454"/>
      <c r="AC549" s="454"/>
      <c r="AD549" s="454"/>
      <c r="AE549" s="454"/>
      <c r="AF549" s="454"/>
      <c r="AG549" s="454"/>
      <c r="AH549" s="454"/>
      <c r="AI549" s="454"/>
      <c r="AJ549" s="454"/>
      <c r="AK549" s="454"/>
      <c r="AL549" s="454"/>
      <c r="AM549" s="454"/>
      <c r="AN549" s="454"/>
      <c r="AO549" s="454"/>
      <c r="AP549" s="454"/>
      <c r="AQ549" s="454"/>
      <c r="AR549" s="454"/>
    </row>
    <row r="550" spans="1:44" ht="15.75" customHeight="1">
      <c r="A550" s="454"/>
      <c r="B550" s="484"/>
      <c r="C550" s="455"/>
      <c r="D550" s="455"/>
      <c r="E550" s="455"/>
      <c r="F550" s="454"/>
      <c r="G550" s="454"/>
      <c r="H550" s="454"/>
      <c r="I550" s="454"/>
      <c r="J550" s="454"/>
      <c r="K550" s="454"/>
      <c r="L550" s="454"/>
      <c r="M550" s="454"/>
      <c r="N550" s="454"/>
      <c r="O550" s="454"/>
      <c r="P550" s="454"/>
      <c r="Q550" s="454"/>
      <c r="R550" s="454"/>
      <c r="S550" s="454"/>
      <c r="T550" s="454"/>
      <c r="U550" s="454"/>
      <c r="V550" s="454"/>
      <c r="W550" s="454"/>
      <c r="X550" s="454"/>
      <c r="Y550" s="454"/>
      <c r="Z550" s="454"/>
      <c r="AA550" s="454"/>
      <c r="AB550" s="454"/>
      <c r="AC550" s="454"/>
      <c r="AD550" s="454"/>
      <c r="AE550" s="454"/>
      <c r="AF550" s="454"/>
      <c r="AG550" s="454"/>
      <c r="AH550" s="454"/>
      <c r="AI550" s="454"/>
      <c r="AJ550" s="454"/>
      <c r="AK550" s="454"/>
      <c r="AL550" s="454"/>
      <c r="AM550" s="454"/>
      <c r="AN550" s="454"/>
      <c r="AO550" s="454"/>
      <c r="AP550" s="454"/>
      <c r="AQ550" s="454"/>
      <c r="AR550" s="454"/>
    </row>
    <row r="551" spans="1:44" ht="15.75" customHeight="1">
      <c r="A551" s="454"/>
      <c r="B551" s="484"/>
      <c r="C551" s="455"/>
      <c r="D551" s="455"/>
      <c r="E551" s="455"/>
      <c r="F551" s="454"/>
      <c r="G551" s="454"/>
      <c r="H551" s="454"/>
      <c r="I551" s="454"/>
      <c r="J551" s="454"/>
      <c r="K551" s="454"/>
      <c r="L551" s="454"/>
      <c r="M551" s="454"/>
      <c r="N551" s="454"/>
      <c r="O551" s="454"/>
      <c r="P551" s="454"/>
      <c r="Q551" s="454"/>
      <c r="R551" s="454"/>
      <c r="S551" s="454"/>
      <c r="T551" s="454"/>
      <c r="U551" s="454"/>
      <c r="V551" s="454"/>
      <c r="W551" s="454"/>
      <c r="X551" s="454"/>
      <c r="Y551" s="454"/>
      <c r="Z551" s="454"/>
      <c r="AA551" s="454"/>
      <c r="AB551" s="454"/>
      <c r="AC551" s="454"/>
      <c r="AD551" s="454"/>
      <c r="AE551" s="454"/>
      <c r="AF551" s="454"/>
      <c r="AG551" s="454"/>
      <c r="AH551" s="454"/>
      <c r="AI551" s="454"/>
      <c r="AJ551" s="454"/>
      <c r="AK551" s="454"/>
      <c r="AL551" s="454"/>
      <c r="AM551" s="454"/>
      <c r="AN551" s="454"/>
      <c r="AO551" s="454"/>
      <c r="AP551" s="454"/>
      <c r="AQ551" s="454"/>
      <c r="AR551" s="454"/>
    </row>
    <row r="552" spans="1:44" ht="15.75" customHeight="1">
      <c r="A552" s="454"/>
      <c r="B552" s="484"/>
      <c r="C552" s="455"/>
      <c r="D552" s="455"/>
      <c r="E552" s="455"/>
      <c r="F552" s="45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4"/>
      <c r="AG552" s="454"/>
      <c r="AH552" s="454"/>
      <c r="AI552" s="454"/>
      <c r="AJ552" s="454"/>
      <c r="AK552" s="454"/>
      <c r="AL552" s="454"/>
      <c r="AM552" s="454"/>
      <c r="AN552" s="454"/>
      <c r="AO552" s="454"/>
      <c r="AP552" s="454"/>
      <c r="AQ552" s="454"/>
      <c r="AR552" s="454"/>
    </row>
    <row r="553" spans="1:44" ht="15.75" customHeight="1">
      <c r="A553" s="454"/>
      <c r="B553" s="484"/>
      <c r="C553" s="455"/>
      <c r="D553" s="455"/>
      <c r="E553" s="455"/>
      <c r="F553" s="454"/>
      <c r="G553" s="454"/>
      <c r="H553" s="454"/>
      <c r="I553" s="454"/>
      <c r="J553" s="454"/>
      <c r="K553" s="454"/>
      <c r="L553" s="454"/>
      <c r="M553" s="454"/>
      <c r="N553" s="454"/>
      <c r="O553" s="454"/>
      <c r="P553" s="454"/>
      <c r="Q553" s="454"/>
      <c r="R553" s="454"/>
      <c r="S553" s="454"/>
      <c r="T553" s="454"/>
      <c r="U553" s="454"/>
      <c r="V553" s="454"/>
      <c r="W553" s="454"/>
      <c r="X553" s="454"/>
      <c r="Y553" s="454"/>
      <c r="Z553" s="454"/>
      <c r="AA553" s="454"/>
      <c r="AB553" s="454"/>
      <c r="AC553" s="454"/>
      <c r="AD553" s="454"/>
      <c r="AE553" s="454"/>
      <c r="AF553" s="454"/>
      <c r="AG553" s="454"/>
      <c r="AH553" s="454"/>
      <c r="AI553" s="454"/>
      <c r="AJ553" s="454"/>
      <c r="AK553" s="454"/>
      <c r="AL553" s="454"/>
      <c r="AM553" s="454"/>
      <c r="AN553" s="454"/>
      <c r="AO553" s="454"/>
      <c r="AP553" s="454"/>
      <c r="AQ553" s="454"/>
      <c r="AR553" s="454"/>
    </row>
    <row r="554" spans="1:44" ht="15.75" customHeight="1">
      <c r="A554" s="454"/>
      <c r="B554" s="484"/>
      <c r="C554" s="455"/>
      <c r="D554" s="455"/>
      <c r="E554" s="455"/>
      <c r="F554" s="454"/>
      <c r="G554" s="454"/>
      <c r="H554" s="454"/>
      <c r="I554" s="454"/>
      <c r="J554" s="454"/>
      <c r="K554" s="454"/>
      <c r="L554" s="454"/>
      <c r="M554" s="454"/>
      <c r="N554" s="454"/>
      <c r="O554" s="454"/>
      <c r="P554" s="454"/>
      <c r="Q554" s="454"/>
      <c r="R554" s="454"/>
      <c r="S554" s="454"/>
      <c r="T554" s="454"/>
      <c r="U554" s="454"/>
      <c r="V554" s="454"/>
      <c r="W554" s="454"/>
      <c r="X554" s="454"/>
      <c r="Y554" s="454"/>
      <c r="Z554" s="454"/>
      <c r="AA554" s="454"/>
      <c r="AB554" s="454"/>
      <c r="AC554" s="454"/>
      <c r="AD554" s="454"/>
      <c r="AE554" s="454"/>
      <c r="AF554" s="454"/>
      <c r="AG554" s="454"/>
      <c r="AH554" s="454"/>
      <c r="AI554" s="454"/>
      <c r="AJ554" s="454"/>
      <c r="AK554" s="454"/>
      <c r="AL554" s="454"/>
      <c r="AM554" s="454"/>
      <c r="AN554" s="454"/>
      <c r="AO554" s="454"/>
      <c r="AP554" s="454"/>
      <c r="AQ554" s="454"/>
      <c r="AR554" s="454"/>
    </row>
    <row r="555" spans="1:44" ht="15.75" customHeight="1">
      <c r="A555" s="454"/>
      <c r="B555" s="484"/>
      <c r="C555" s="455"/>
      <c r="D555" s="455"/>
      <c r="E555" s="455"/>
      <c r="F555" s="454"/>
      <c r="G555" s="454"/>
      <c r="H555" s="454"/>
      <c r="I555" s="454"/>
      <c r="J555" s="454"/>
      <c r="K555" s="454"/>
      <c r="L555" s="454"/>
      <c r="M555" s="454"/>
      <c r="N555" s="454"/>
      <c r="O555" s="454"/>
      <c r="P555" s="454"/>
      <c r="Q555" s="454"/>
      <c r="R555" s="454"/>
      <c r="S555" s="454"/>
      <c r="T555" s="454"/>
      <c r="U555" s="454"/>
      <c r="V555" s="454"/>
      <c r="W555" s="454"/>
      <c r="X555" s="454"/>
      <c r="Y555" s="454"/>
      <c r="Z555" s="454"/>
      <c r="AA555" s="454"/>
      <c r="AB555" s="454"/>
      <c r="AC555" s="454"/>
      <c r="AD555" s="454"/>
      <c r="AE555" s="454"/>
      <c r="AF555" s="454"/>
      <c r="AG555" s="454"/>
      <c r="AH555" s="454"/>
      <c r="AI555" s="454"/>
      <c r="AJ555" s="454"/>
      <c r="AK555" s="454"/>
      <c r="AL555" s="454"/>
      <c r="AM555" s="454"/>
      <c r="AN555" s="454"/>
      <c r="AO555" s="454"/>
      <c r="AP555" s="454"/>
      <c r="AQ555" s="454"/>
      <c r="AR555" s="454"/>
    </row>
    <row r="556" spans="1:44" ht="15.75" customHeight="1">
      <c r="A556" s="454"/>
      <c r="B556" s="484"/>
      <c r="C556" s="455"/>
      <c r="D556" s="455"/>
      <c r="E556" s="455"/>
      <c r="F556" s="454"/>
      <c r="G556" s="454"/>
      <c r="H556" s="454"/>
      <c r="I556" s="454"/>
      <c r="J556" s="454"/>
      <c r="K556" s="454"/>
      <c r="L556" s="454"/>
      <c r="M556" s="454"/>
      <c r="N556" s="454"/>
      <c r="O556" s="454"/>
      <c r="P556" s="454"/>
      <c r="Q556" s="454"/>
      <c r="R556" s="454"/>
      <c r="S556" s="454"/>
      <c r="T556" s="454"/>
      <c r="U556" s="454"/>
      <c r="V556" s="454"/>
      <c r="W556" s="454"/>
      <c r="X556" s="454"/>
      <c r="Y556" s="454"/>
      <c r="Z556" s="454"/>
      <c r="AA556" s="454"/>
      <c r="AB556" s="454"/>
      <c r="AC556" s="454"/>
      <c r="AD556" s="454"/>
      <c r="AE556" s="454"/>
      <c r="AF556" s="454"/>
      <c r="AG556" s="454"/>
      <c r="AH556" s="454"/>
      <c r="AI556" s="454"/>
      <c r="AJ556" s="454"/>
      <c r="AK556" s="454"/>
      <c r="AL556" s="454"/>
      <c r="AM556" s="454"/>
      <c r="AN556" s="454"/>
      <c r="AO556" s="454"/>
      <c r="AP556" s="454"/>
      <c r="AQ556" s="454"/>
      <c r="AR556" s="454"/>
    </row>
    <row r="557" spans="1:44" ht="15.75" customHeight="1">
      <c r="A557" s="454"/>
      <c r="B557" s="484"/>
      <c r="C557" s="455"/>
      <c r="D557" s="455"/>
      <c r="E557" s="455"/>
      <c r="F557" s="454"/>
      <c r="G557" s="454"/>
      <c r="H557" s="454"/>
      <c r="I557" s="454"/>
      <c r="J557" s="454"/>
      <c r="K557" s="454"/>
      <c r="L557" s="454"/>
      <c r="M557" s="454"/>
      <c r="N557" s="454"/>
      <c r="O557" s="454"/>
      <c r="P557" s="454"/>
      <c r="Q557" s="454"/>
      <c r="R557" s="454"/>
      <c r="S557" s="454"/>
      <c r="T557" s="454"/>
      <c r="U557" s="454"/>
      <c r="V557" s="454"/>
      <c r="W557" s="454"/>
      <c r="X557" s="454"/>
      <c r="Y557" s="454"/>
      <c r="Z557" s="454"/>
      <c r="AA557" s="454"/>
      <c r="AB557" s="454"/>
      <c r="AC557" s="454"/>
      <c r="AD557" s="454"/>
      <c r="AE557" s="454"/>
      <c r="AF557" s="454"/>
      <c r="AG557" s="454"/>
      <c r="AH557" s="454"/>
      <c r="AI557" s="454"/>
      <c r="AJ557" s="454"/>
      <c r="AK557" s="454"/>
      <c r="AL557" s="454"/>
      <c r="AM557" s="454"/>
      <c r="AN557" s="454"/>
      <c r="AO557" s="454"/>
      <c r="AP557" s="454"/>
      <c r="AQ557" s="454"/>
      <c r="AR557" s="454"/>
    </row>
    <row r="558" spans="1:44" ht="15.75" customHeight="1">
      <c r="A558" s="454"/>
      <c r="B558" s="484"/>
      <c r="C558" s="455"/>
      <c r="D558" s="455"/>
      <c r="E558" s="455"/>
      <c r="F558" s="45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4"/>
      <c r="AG558" s="454"/>
      <c r="AH558" s="454"/>
      <c r="AI558" s="454"/>
      <c r="AJ558" s="454"/>
      <c r="AK558" s="454"/>
      <c r="AL558" s="454"/>
      <c r="AM558" s="454"/>
      <c r="AN558" s="454"/>
      <c r="AO558" s="454"/>
      <c r="AP558" s="454"/>
      <c r="AQ558" s="454"/>
      <c r="AR558" s="454"/>
    </row>
    <row r="559" spans="1:44" ht="15.75" customHeight="1">
      <c r="A559" s="454"/>
      <c r="B559" s="484"/>
      <c r="C559" s="455"/>
      <c r="D559" s="455"/>
      <c r="E559" s="455"/>
      <c r="F559" s="454"/>
      <c r="G559" s="454"/>
      <c r="H559" s="454"/>
      <c r="I559" s="454"/>
      <c r="J559" s="454"/>
      <c r="K559" s="454"/>
      <c r="L559" s="454"/>
      <c r="M559" s="454"/>
      <c r="N559" s="454"/>
      <c r="O559" s="454"/>
      <c r="P559" s="454"/>
      <c r="Q559" s="454"/>
      <c r="R559" s="454"/>
      <c r="S559" s="454"/>
      <c r="T559" s="454"/>
      <c r="U559" s="454"/>
      <c r="V559" s="454"/>
      <c r="W559" s="454"/>
      <c r="X559" s="454"/>
      <c r="Y559" s="454"/>
      <c r="Z559" s="454"/>
      <c r="AA559" s="454"/>
      <c r="AB559" s="454"/>
      <c r="AC559" s="454"/>
      <c r="AD559" s="454"/>
      <c r="AE559" s="454"/>
      <c r="AF559" s="454"/>
      <c r="AG559" s="454"/>
      <c r="AH559" s="454"/>
      <c r="AI559" s="454"/>
      <c r="AJ559" s="454"/>
      <c r="AK559" s="454"/>
      <c r="AL559" s="454"/>
      <c r="AM559" s="454"/>
      <c r="AN559" s="454"/>
      <c r="AO559" s="454"/>
      <c r="AP559" s="454"/>
      <c r="AQ559" s="454"/>
      <c r="AR559" s="454"/>
    </row>
    <row r="560" spans="1:44" ht="15.75" customHeight="1">
      <c r="A560" s="454"/>
      <c r="B560" s="484"/>
      <c r="C560" s="455"/>
      <c r="D560" s="455"/>
      <c r="E560" s="455"/>
      <c r="F560" s="454"/>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454"/>
      <c r="AM560" s="454"/>
      <c r="AN560" s="454"/>
      <c r="AO560" s="454"/>
      <c r="AP560" s="454"/>
      <c r="AQ560" s="454"/>
      <c r="AR560" s="454"/>
    </row>
    <row r="561" spans="1:44" ht="15.75" customHeight="1">
      <c r="A561" s="454"/>
      <c r="B561" s="484"/>
      <c r="C561" s="455"/>
      <c r="D561" s="455"/>
      <c r="E561" s="455"/>
      <c r="F561" s="454"/>
      <c r="G561" s="454"/>
      <c r="H561" s="454"/>
      <c r="I561" s="454"/>
      <c r="J561" s="454"/>
      <c r="K561" s="454"/>
      <c r="L561" s="454"/>
      <c r="M561" s="454"/>
      <c r="N561" s="454"/>
      <c r="O561" s="454"/>
      <c r="P561" s="454"/>
      <c r="Q561" s="454"/>
      <c r="R561" s="454"/>
      <c r="S561" s="454"/>
      <c r="T561" s="454"/>
      <c r="U561" s="454"/>
      <c r="V561" s="454"/>
      <c r="W561" s="454"/>
      <c r="X561" s="454"/>
      <c r="Y561" s="454"/>
      <c r="Z561" s="454"/>
      <c r="AA561" s="454"/>
      <c r="AB561" s="454"/>
      <c r="AC561" s="454"/>
      <c r="AD561" s="454"/>
      <c r="AE561" s="454"/>
      <c r="AF561" s="454"/>
      <c r="AG561" s="454"/>
      <c r="AH561" s="454"/>
      <c r="AI561" s="454"/>
      <c r="AJ561" s="454"/>
      <c r="AK561" s="454"/>
      <c r="AL561" s="454"/>
      <c r="AM561" s="454"/>
      <c r="AN561" s="454"/>
      <c r="AO561" s="454"/>
      <c r="AP561" s="454"/>
      <c r="AQ561" s="454"/>
      <c r="AR561" s="454"/>
    </row>
    <row r="562" spans="1:44" ht="15.75" customHeight="1">
      <c r="A562" s="454"/>
      <c r="B562" s="484"/>
      <c r="C562" s="455"/>
      <c r="D562" s="455"/>
      <c r="E562" s="455"/>
      <c r="F562" s="454"/>
      <c r="G562" s="454"/>
      <c r="H562" s="454"/>
      <c r="I562" s="454"/>
      <c r="J562" s="454"/>
      <c r="K562" s="454"/>
      <c r="L562" s="454"/>
      <c r="M562" s="454"/>
      <c r="N562" s="454"/>
      <c r="O562" s="454"/>
      <c r="P562" s="454"/>
      <c r="Q562" s="454"/>
      <c r="R562" s="454"/>
      <c r="S562" s="454"/>
      <c r="T562" s="454"/>
      <c r="U562" s="454"/>
      <c r="V562" s="454"/>
      <c r="W562" s="454"/>
      <c r="X562" s="454"/>
      <c r="Y562" s="454"/>
      <c r="Z562" s="454"/>
      <c r="AA562" s="454"/>
      <c r="AB562" s="454"/>
      <c r="AC562" s="454"/>
      <c r="AD562" s="454"/>
      <c r="AE562" s="454"/>
      <c r="AF562" s="454"/>
      <c r="AG562" s="454"/>
      <c r="AH562" s="454"/>
      <c r="AI562" s="454"/>
      <c r="AJ562" s="454"/>
      <c r="AK562" s="454"/>
      <c r="AL562" s="454"/>
      <c r="AM562" s="454"/>
      <c r="AN562" s="454"/>
      <c r="AO562" s="454"/>
      <c r="AP562" s="454"/>
      <c r="AQ562" s="454"/>
      <c r="AR562" s="454"/>
    </row>
    <row r="563" spans="1:44" ht="15.75" customHeight="1">
      <c r="A563" s="454"/>
      <c r="B563" s="484"/>
      <c r="C563" s="455"/>
      <c r="D563" s="455"/>
      <c r="E563" s="455"/>
      <c r="F563" s="454"/>
      <c r="G563" s="454"/>
      <c r="H563" s="454"/>
      <c r="I563" s="454"/>
      <c r="J563" s="454"/>
      <c r="K563" s="454"/>
      <c r="L563" s="454"/>
      <c r="M563" s="454"/>
      <c r="N563" s="454"/>
      <c r="O563" s="454"/>
      <c r="P563" s="454"/>
      <c r="Q563" s="454"/>
      <c r="R563" s="454"/>
      <c r="S563" s="454"/>
      <c r="T563" s="454"/>
      <c r="U563" s="454"/>
      <c r="V563" s="454"/>
      <c r="W563" s="454"/>
      <c r="X563" s="454"/>
      <c r="Y563" s="454"/>
      <c r="Z563" s="454"/>
      <c r="AA563" s="454"/>
      <c r="AB563" s="454"/>
      <c r="AC563" s="454"/>
      <c r="AD563" s="454"/>
      <c r="AE563" s="454"/>
      <c r="AF563" s="454"/>
      <c r="AG563" s="454"/>
      <c r="AH563" s="454"/>
      <c r="AI563" s="454"/>
      <c r="AJ563" s="454"/>
      <c r="AK563" s="454"/>
      <c r="AL563" s="454"/>
      <c r="AM563" s="454"/>
      <c r="AN563" s="454"/>
      <c r="AO563" s="454"/>
      <c r="AP563" s="454"/>
      <c r="AQ563" s="454"/>
      <c r="AR563" s="454"/>
    </row>
    <row r="564" spans="1:44" ht="15.75" customHeight="1">
      <c r="A564" s="454"/>
      <c r="B564" s="484"/>
      <c r="C564" s="455"/>
      <c r="D564" s="455"/>
      <c r="E564" s="455"/>
      <c r="F564" s="454"/>
      <c r="G564" s="454"/>
      <c r="H564" s="454"/>
      <c r="I564" s="454"/>
      <c r="J564" s="454"/>
      <c r="K564" s="454"/>
      <c r="L564" s="454"/>
      <c r="M564" s="454"/>
      <c r="N564" s="454"/>
      <c r="O564" s="454"/>
      <c r="P564" s="454"/>
      <c r="Q564" s="454"/>
      <c r="R564" s="454"/>
      <c r="S564" s="454"/>
      <c r="T564" s="454"/>
      <c r="U564" s="454"/>
      <c r="V564" s="454"/>
      <c r="W564" s="454"/>
      <c r="X564" s="454"/>
      <c r="Y564" s="454"/>
      <c r="Z564" s="454"/>
      <c r="AA564" s="454"/>
      <c r="AB564" s="454"/>
      <c r="AC564" s="454"/>
      <c r="AD564" s="454"/>
      <c r="AE564" s="454"/>
      <c r="AF564" s="454"/>
      <c r="AG564" s="454"/>
      <c r="AH564" s="454"/>
      <c r="AI564" s="454"/>
      <c r="AJ564" s="454"/>
      <c r="AK564" s="454"/>
      <c r="AL564" s="454"/>
      <c r="AM564" s="454"/>
      <c r="AN564" s="454"/>
      <c r="AO564" s="454"/>
      <c r="AP564" s="454"/>
      <c r="AQ564" s="454"/>
      <c r="AR564" s="454"/>
    </row>
    <row r="565" spans="1:44" ht="15.75" customHeight="1">
      <c r="A565" s="454"/>
      <c r="B565" s="484"/>
      <c r="C565" s="455"/>
      <c r="D565" s="455"/>
      <c r="E565" s="455"/>
      <c r="F565" s="454"/>
      <c r="G565" s="454"/>
      <c r="H565" s="454"/>
      <c r="I565" s="454"/>
      <c r="J565" s="454"/>
      <c r="K565" s="454"/>
      <c r="L565" s="454"/>
      <c r="M565" s="454"/>
      <c r="N565" s="454"/>
      <c r="O565" s="454"/>
      <c r="P565" s="454"/>
      <c r="Q565" s="454"/>
      <c r="R565" s="454"/>
      <c r="S565" s="454"/>
      <c r="T565" s="454"/>
      <c r="U565" s="454"/>
      <c r="V565" s="454"/>
      <c r="W565" s="454"/>
      <c r="X565" s="454"/>
      <c r="Y565" s="454"/>
      <c r="Z565" s="454"/>
      <c r="AA565" s="454"/>
      <c r="AB565" s="454"/>
      <c r="AC565" s="454"/>
      <c r="AD565" s="454"/>
      <c r="AE565" s="454"/>
      <c r="AF565" s="454"/>
      <c r="AG565" s="454"/>
      <c r="AH565" s="454"/>
      <c r="AI565" s="454"/>
      <c r="AJ565" s="454"/>
      <c r="AK565" s="454"/>
      <c r="AL565" s="454"/>
      <c r="AM565" s="454"/>
      <c r="AN565" s="454"/>
      <c r="AO565" s="454"/>
      <c r="AP565" s="454"/>
      <c r="AQ565" s="454"/>
      <c r="AR565" s="454"/>
    </row>
    <row r="566" spans="1:44" ht="15.75" customHeight="1">
      <c r="A566" s="454"/>
      <c r="B566" s="484"/>
      <c r="C566" s="455"/>
      <c r="D566" s="455"/>
      <c r="E566" s="455"/>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454"/>
      <c r="AE566" s="454"/>
      <c r="AF566" s="454"/>
      <c r="AG566" s="454"/>
      <c r="AH566" s="454"/>
      <c r="AI566" s="454"/>
      <c r="AJ566" s="454"/>
      <c r="AK566" s="454"/>
      <c r="AL566" s="454"/>
      <c r="AM566" s="454"/>
      <c r="AN566" s="454"/>
      <c r="AO566" s="454"/>
      <c r="AP566" s="454"/>
      <c r="AQ566" s="454"/>
      <c r="AR566" s="454"/>
    </row>
    <row r="567" spans="1:44" ht="15.75" customHeight="1">
      <c r="A567" s="454"/>
      <c r="B567" s="484"/>
      <c r="C567" s="455"/>
      <c r="D567" s="455"/>
      <c r="E567" s="455"/>
      <c r="F567" s="45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4"/>
      <c r="AG567" s="454"/>
      <c r="AH567" s="454"/>
      <c r="AI567" s="454"/>
      <c r="AJ567" s="454"/>
      <c r="AK567" s="454"/>
      <c r="AL567" s="454"/>
      <c r="AM567" s="454"/>
      <c r="AN567" s="454"/>
      <c r="AO567" s="454"/>
      <c r="AP567" s="454"/>
      <c r="AQ567" s="454"/>
      <c r="AR567" s="454"/>
    </row>
    <row r="568" spans="1:44" ht="15.75" customHeight="1">
      <c r="A568" s="454"/>
      <c r="B568" s="484"/>
      <c r="C568" s="455"/>
      <c r="D568" s="455"/>
      <c r="E568" s="455"/>
      <c r="F568" s="454"/>
      <c r="G568" s="454"/>
      <c r="H568" s="454"/>
      <c r="I568" s="454"/>
      <c r="J568" s="454"/>
      <c r="K568" s="454"/>
      <c r="L568" s="454"/>
      <c r="M568" s="454"/>
      <c r="N568" s="454"/>
      <c r="O568" s="454"/>
      <c r="P568" s="454"/>
      <c r="Q568" s="454"/>
      <c r="R568" s="454"/>
      <c r="S568" s="454"/>
      <c r="T568" s="454"/>
      <c r="U568" s="454"/>
      <c r="V568" s="454"/>
      <c r="W568" s="454"/>
      <c r="X568" s="454"/>
      <c r="Y568" s="454"/>
      <c r="Z568" s="454"/>
      <c r="AA568" s="454"/>
      <c r="AB568" s="454"/>
      <c r="AC568" s="454"/>
      <c r="AD568" s="454"/>
      <c r="AE568" s="454"/>
      <c r="AF568" s="454"/>
      <c r="AG568" s="454"/>
      <c r="AH568" s="454"/>
      <c r="AI568" s="454"/>
      <c r="AJ568" s="454"/>
      <c r="AK568" s="454"/>
      <c r="AL568" s="454"/>
      <c r="AM568" s="454"/>
      <c r="AN568" s="454"/>
      <c r="AO568" s="454"/>
      <c r="AP568" s="454"/>
      <c r="AQ568" s="454"/>
      <c r="AR568" s="454"/>
    </row>
    <row r="569" spans="1:44" ht="15.75" customHeight="1">
      <c r="A569" s="454"/>
      <c r="B569" s="484"/>
      <c r="C569" s="455"/>
      <c r="D569" s="455"/>
      <c r="E569" s="455"/>
      <c r="F569" s="454"/>
      <c r="G569" s="454"/>
      <c r="H569" s="454"/>
      <c r="I569" s="454"/>
      <c r="J569" s="454"/>
      <c r="K569" s="454"/>
      <c r="L569" s="454"/>
      <c r="M569" s="454"/>
      <c r="N569" s="454"/>
      <c r="O569" s="454"/>
      <c r="P569" s="454"/>
      <c r="Q569" s="454"/>
      <c r="R569" s="454"/>
      <c r="S569" s="454"/>
      <c r="T569" s="454"/>
      <c r="U569" s="454"/>
      <c r="V569" s="454"/>
      <c r="W569" s="454"/>
      <c r="X569" s="454"/>
      <c r="Y569" s="454"/>
      <c r="Z569" s="454"/>
      <c r="AA569" s="454"/>
      <c r="AB569" s="454"/>
      <c r="AC569" s="454"/>
      <c r="AD569" s="454"/>
      <c r="AE569" s="454"/>
      <c r="AF569" s="454"/>
      <c r="AG569" s="454"/>
      <c r="AH569" s="454"/>
      <c r="AI569" s="454"/>
      <c r="AJ569" s="454"/>
      <c r="AK569" s="454"/>
      <c r="AL569" s="454"/>
      <c r="AM569" s="454"/>
      <c r="AN569" s="454"/>
      <c r="AO569" s="454"/>
      <c r="AP569" s="454"/>
      <c r="AQ569" s="454"/>
      <c r="AR569" s="454"/>
    </row>
    <row r="570" spans="1:44" ht="15.75" customHeight="1">
      <c r="A570" s="454"/>
      <c r="B570" s="484"/>
      <c r="C570" s="455"/>
      <c r="D570" s="455"/>
      <c r="E570" s="455"/>
      <c r="F570" s="454"/>
      <c r="G570" s="454"/>
      <c r="H570" s="454"/>
      <c r="I570" s="454"/>
      <c r="J570" s="454"/>
      <c r="K570" s="454"/>
      <c r="L570" s="454"/>
      <c r="M570" s="454"/>
      <c r="N570" s="454"/>
      <c r="O570" s="454"/>
      <c r="P570" s="454"/>
      <c r="Q570" s="454"/>
      <c r="R570" s="454"/>
      <c r="S570" s="454"/>
      <c r="T570" s="454"/>
      <c r="U570" s="454"/>
      <c r="V570" s="454"/>
      <c r="W570" s="454"/>
      <c r="X570" s="454"/>
      <c r="Y570" s="454"/>
      <c r="Z570" s="454"/>
      <c r="AA570" s="454"/>
      <c r="AB570" s="454"/>
      <c r="AC570" s="454"/>
      <c r="AD570" s="454"/>
      <c r="AE570" s="454"/>
      <c r="AF570" s="454"/>
      <c r="AG570" s="454"/>
      <c r="AH570" s="454"/>
      <c r="AI570" s="454"/>
      <c r="AJ570" s="454"/>
      <c r="AK570" s="454"/>
      <c r="AL570" s="454"/>
      <c r="AM570" s="454"/>
      <c r="AN570" s="454"/>
      <c r="AO570" s="454"/>
      <c r="AP570" s="454"/>
      <c r="AQ570" s="454"/>
      <c r="AR570" s="454"/>
    </row>
    <row r="571" spans="1:44" ht="15.75" customHeight="1">
      <c r="A571" s="454"/>
      <c r="B571" s="484"/>
      <c r="C571" s="455"/>
      <c r="D571" s="455"/>
      <c r="E571" s="455"/>
      <c r="F571" s="454"/>
      <c r="G571" s="454"/>
      <c r="H571" s="454"/>
      <c r="I571" s="454"/>
      <c r="J571" s="454"/>
      <c r="K571" s="454"/>
      <c r="L571" s="454"/>
      <c r="M571" s="454"/>
      <c r="N571" s="454"/>
      <c r="O571" s="454"/>
      <c r="P571" s="454"/>
      <c r="Q571" s="454"/>
      <c r="R571" s="454"/>
      <c r="S571" s="454"/>
      <c r="T571" s="454"/>
      <c r="U571" s="454"/>
      <c r="V571" s="454"/>
      <c r="W571" s="454"/>
      <c r="X571" s="454"/>
      <c r="Y571" s="454"/>
      <c r="Z571" s="454"/>
      <c r="AA571" s="454"/>
      <c r="AB571" s="454"/>
      <c r="AC571" s="454"/>
      <c r="AD571" s="454"/>
      <c r="AE571" s="454"/>
      <c r="AF571" s="454"/>
      <c r="AG571" s="454"/>
      <c r="AH571" s="454"/>
      <c r="AI571" s="454"/>
      <c r="AJ571" s="454"/>
      <c r="AK571" s="454"/>
      <c r="AL571" s="454"/>
      <c r="AM571" s="454"/>
      <c r="AN571" s="454"/>
      <c r="AO571" s="454"/>
      <c r="AP571" s="454"/>
      <c r="AQ571" s="454"/>
      <c r="AR571" s="454"/>
    </row>
    <row r="572" spans="1:44" ht="15.75" customHeight="1">
      <c r="A572" s="454"/>
      <c r="B572" s="484"/>
      <c r="C572" s="455"/>
      <c r="D572" s="455"/>
      <c r="E572" s="455"/>
      <c r="F572" s="454"/>
      <c r="G572" s="454"/>
      <c r="H572" s="454"/>
      <c r="I572" s="454"/>
      <c r="J572" s="454"/>
      <c r="K572" s="454"/>
      <c r="L572" s="454"/>
      <c r="M572" s="454"/>
      <c r="N572" s="454"/>
      <c r="O572" s="454"/>
      <c r="P572" s="454"/>
      <c r="Q572" s="454"/>
      <c r="R572" s="454"/>
      <c r="S572" s="454"/>
      <c r="T572" s="454"/>
      <c r="U572" s="454"/>
      <c r="V572" s="454"/>
      <c r="W572" s="454"/>
      <c r="X572" s="454"/>
      <c r="Y572" s="454"/>
      <c r="Z572" s="454"/>
      <c r="AA572" s="454"/>
      <c r="AB572" s="454"/>
      <c r="AC572" s="454"/>
      <c r="AD572" s="454"/>
      <c r="AE572" s="454"/>
      <c r="AF572" s="454"/>
      <c r="AG572" s="454"/>
      <c r="AH572" s="454"/>
      <c r="AI572" s="454"/>
      <c r="AJ572" s="454"/>
      <c r="AK572" s="454"/>
      <c r="AL572" s="454"/>
      <c r="AM572" s="454"/>
      <c r="AN572" s="454"/>
      <c r="AO572" s="454"/>
      <c r="AP572" s="454"/>
      <c r="AQ572" s="454"/>
      <c r="AR572" s="454"/>
    </row>
    <row r="573" spans="1:44" ht="15.75" customHeight="1">
      <c r="A573" s="454"/>
      <c r="B573" s="484"/>
      <c r="C573" s="455"/>
      <c r="D573" s="455"/>
      <c r="E573" s="455"/>
      <c r="F573" s="45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454"/>
      <c r="AE573" s="454"/>
      <c r="AF573" s="454"/>
      <c r="AG573" s="454"/>
      <c r="AH573" s="454"/>
      <c r="AI573" s="454"/>
      <c r="AJ573" s="454"/>
      <c r="AK573" s="454"/>
      <c r="AL573" s="454"/>
      <c r="AM573" s="454"/>
      <c r="AN573" s="454"/>
      <c r="AO573" s="454"/>
      <c r="AP573" s="454"/>
      <c r="AQ573" s="454"/>
      <c r="AR573" s="454"/>
    </row>
    <row r="574" spans="1:44" ht="15.75" customHeight="1">
      <c r="A574" s="454"/>
      <c r="B574" s="484"/>
      <c r="C574" s="455"/>
      <c r="D574" s="455"/>
      <c r="E574" s="455"/>
      <c r="F574" s="454"/>
      <c r="G574" s="454"/>
      <c r="H574" s="454"/>
      <c r="I574" s="454"/>
      <c r="J574" s="454"/>
      <c r="K574" s="454"/>
      <c r="L574" s="454"/>
      <c r="M574" s="454"/>
      <c r="N574" s="454"/>
      <c r="O574" s="454"/>
      <c r="P574" s="454"/>
      <c r="Q574" s="454"/>
      <c r="R574" s="454"/>
      <c r="S574" s="454"/>
      <c r="T574" s="454"/>
      <c r="U574" s="454"/>
      <c r="V574" s="454"/>
      <c r="W574" s="454"/>
      <c r="X574" s="454"/>
      <c r="Y574" s="454"/>
      <c r="Z574" s="454"/>
      <c r="AA574" s="454"/>
      <c r="AB574" s="454"/>
      <c r="AC574" s="454"/>
      <c r="AD574" s="454"/>
      <c r="AE574" s="454"/>
      <c r="AF574" s="454"/>
      <c r="AG574" s="454"/>
      <c r="AH574" s="454"/>
      <c r="AI574" s="454"/>
      <c r="AJ574" s="454"/>
      <c r="AK574" s="454"/>
      <c r="AL574" s="454"/>
      <c r="AM574" s="454"/>
      <c r="AN574" s="454"/>
      <c r="AO574" s="454"/>
      <c r="AP574" s="454"/>
      <c r="AQ574" s="454"/>
      <c r="AR574" s="454"/>
    </row>
    <row r="575" spans="1:44" ht="15.75" customHeight="1">
      <c r="A575" s="454"/>
      <c r="B575" s="484"/>
      <c r="C575" s="455"/>
      <c r="D575" s="455"/>
      <c r="E575" s="455"/>
      <c r="F575" s="454"/>
      <c r="G575" s="454"/>
      <c r="H575" s="454"/>
      <c r="I575" s="454"/>
      <c r="J575" s="454"/>
      <c r="K575" s="454"/>
      <c r="L575" s="454"/>
      <c r="M575" s="454"/>
      <c r="N575" s="454"/>
      <c r="O575" s="454"/>
      <c r="P575" s="454"/>
      <c r="Q575" s="454"/>
      <c r="R575" s="454"/>
      <c r="S575" s="454"/>
      <c r="T575" s="454"/>
      <c r="U575" s="454"/>
      <c r="V575" s="454"/>
      <c r="W575" s="454"/>
      <c r="X575" s="454"/>
      <c r="Y575" s="454"/>
      <c r="Z575" s="454"/>
      <c r="AA575" s="454"/>
      <c r="AB575" s="454"/>
      <c r="AC575" s="454"/>
      <c r="AD575" s="454"/>
      <c r="AE575" s="454"/>
      <c r="AF575" s="454"/>
      <c r="AG575" s="454"/>
      <c r="AH575" s="454"/>
      <c r="AI575" s="454"/>
      <c r="AJ575" s="454"/>
      <c r="AK575" s="454"/>
      <c r="AL575" s="454"/>
      <c r="AM575" s="454"/>
      <c r="AN575" s="454"/>
      <c r="AO575" s="454"/>
      <c r="AP575" s="454"/>
      <c r="AQ575" s="454"/>
      <c r="AR575" s="454"/>
    </row>
    <row r="576" spans="1:44" ht="15.75" customHeight="1">
      <c r="A576" s="454"/>
      <c r="B576" s="484"/>
      <c r="C576" s="455"/>
      <c r="D576" s="455"/>
      <c r="E576" s="455"/>
      <c r="F576" s="454"/>
      <c r="G576" s="454"/>
      <c r="H576" s="454"/>
      <c r="I576" s="454"/>
      <c r="J576" s="454"/>
      <c r="K576" s="454"/>
      <c r="L576" s="454"/>
      <c r="M576" s="454"/>
      <c r="N576" s="454"/>
      <c r="O576" s="454"/>
      <c r="P576" s="454"/>
      <c r="Q576" s="454"/>
      <c r="R576" s="454"/>
      <c r="S576" s="454"/>
      <c r="T576" s="454"/>
      <c r="U576" s="454"/>
      <c r="V576" s="454"/>
      <c r="W576" s="454"/>
      <c r="X576" s="454"/>
      <c r="Y576" s="454"/>
      <c r="Z576" s="454"/>
      <c r="AA576" s="454"/>
      <c r="AB576" s="454"/>
      <c r="AC576" s="454"/>
      <c r="AD576" s="454"/>
      <c r="AE576" s="454"/>
      <c r="AF576" s="454"/>
      <c r="AG576" s="454"/>
      <c r="AH576" s="454"/>
      <c r="AI576" s="454"/>
      <c r="AJ576" s="454"/>
      <c r="AK576" s="454"/>
      <c r="AL576" s="454"/>
      <c r="AM576" s="454"/>
      <c r="AN576" s="454"/>
      <c r="AO576" s="454"/>
      <c r="AP576" s="454"/>
      <c r="AQ576" s="454"/>
      <c r="AR576" s="454"/>
    </row>
    <row r="577" spans="1:44" ht="15.75" customHeight="1">
      <c r="A577" s="454"/>
      <c r="B577" s="484"/>
      <c r="C577" s="455"/>
      <c r="D577" s="455"/>
      <c r="E577" s="455"/>
      <c r="F577" s="454"/>
      <c r="G577" s="454"/>
      <c r="H577" s="454"/>
      <c r="I577" s="454"/>
      <c r="J577" s="454"/>
      <c r="K577" s="454"/>
      <c r="L577" s="454"/>
      <c r="M577" s="454"/>
      <c r="N577" s="454"/>
      <c r="O577" s="454"/>
      <c r="P577" s="454"/>
      <c r="Q577" s="454"/>
      <c r="R577" s="454"/>
      <c r="S577" s="454"/>
      <c r="T577" s="454"/>
      <c r="U577" s="454"/>
      <c r="V577" s="454"/>
      <c r="W577" s="454"/>
      <c r="X577" s="454"/>
      <c r="Y577" s="454"/>
      <c r="Z577" s="454"/>
      <c r="AA577" s="454"/>
      <c r="AB577" s="454"/>
      <c r="AC577" s="454"/>
      <c r="AD577" s="454"/>
      <c r="AE577" s="454"/>
      <c r="AF577" s="454"/>
      <c r="AG577" s="454"/>
      <c r="AH577" s="454"/>
      <c r="AI577" s="454"/>
      <c r="AJ577" s="454"/>
      <c r="AK577" s="454"/>
      <c r="AL577" s="454"/>
      <c r="AM577" s="454"/>
      <c r="AN577" s="454"/>
      <c r="AO577" s="454"/>
      <c r="AP577" s="454"/>
      <c r="AQ577" s="454"/>
      <c r="AR577" s="454"/>
    </row>
    <row r="578" spans="1:44" ht="15.75" customHeight="1">
      <c r="A578" s="454"/>
      <c r="B578" s="484"/>
      <c r="C578" s="455"/>
      <c r="D578" s="455"/>
      <c r="E578" s="455"/>
      <c r="F578" s="454"/>
      <c r="G578" s="454"/>
      <c r="H578" s="454"/>
      <c r="I578" s="454"/>
      <c r="J578" s="454"/>
      <c r="K578" s="454"/>
      <c r="L578" s="454"/>
      <c r="M578" s="454"/>
      <c r="N578" s="454"/>
      <c r="O578" s="454"/>
      <c r="P578" s="454"/>
      <c r="Q578" s="454"/>
      <c r="R578" s="454"/>
      <c r="S578" s="454"/>
      <c r="T578" s="454"/>
      <c r="U578" s="454"/>
      <c r="V578" s="454"/>
      <c r="W578" s="454"/>
      <c r="X578" s="454"/>
      <c r="Y578" s="454"/>
      <c r="Z578" s="454"/>
      <c r="AA578" s="454"/>
      <c r="AB578" s="454"/>
      <c r="AC578" s="454"/>
      <c r="AD578" s="454"/>
      <c r="AE578" s="454"/>
      <c r="AF578" s="454"/>
      <c r="AG578" s="454"/>
      <c r="AH578" s="454"/>
      <c r="AI578" s="454"/>
      <c r="AJ578" s="454"/>
      <c r="AK578" s="454"/>
      <c r="AL578" s="454"/>
      <c r="AM578" s="454"/>
      <c r="AN578" s="454"/>
      <c r="AO578" s="454"/>
      <c r="AP578" s="454"/>
      <c r="AQ578" s="454"/>
      <c r="AR578" s="454"/>
    </row>
    <row r="579" spans="1:44" ht="15.75" customHeight="1">
      <c r="A579" s="454"/>
      <c r="B579" s="484"/>
      <c r="C579" s="455"/>
      <c r="D579" s="455"/>
      <c r="E579" s="455"/>
      <c r="F579" s="454"/>
      <c r="G579" s="454"/>
      <c r="H579" s="454"/>
      <c r="I579" s="454"/>
      <c r="J579" s="454"/>
      <c r="K579" s="454"/>
      <c r="L579" s="454"/>
      <c r="M579" s="454"/>
      <c r="N579" s="454"/>
      <c r="O579" s="454"/>
      <c r="P579" s="454"/>
      <c r="Q579" s="454"/>
      <c r="R579" s="454"/>
      <c r="S579" s="454"/>
      <c r="T579" s="454"/>
      <c r="U579" s="454"/>
      <c r="V579" s="454"/>
      <c r="W579" s="454"/>
      <c r="X579" s="454"/>
      <c r="Y579" s="454"/>
      <c r="Z579" s="454"/>
      <c r="AA579" s="454"/>
      <c r="AB579" s="454"/>
      <c r="AC579" s="454"/>
      <c r="AD579" s="454"/>
      <c r="AE579" s="454"/>
      <c r="AF579" s="454"/>
      <c r="AG579" s="454"/>
      <c r="AH579" s="454"/>
      <c r="AI579" s="454"/>
      <c r="AJ579" s="454"/>
      <c r="AK579" s="454"/>
      <c r="AL579" s="454"/>
      <c r="AM579" s="454"/>
      <c r="AN579" s="454"/>
      <c r="AO579" s="454"/>
      <c r="AP579" s="454"/>
      <c r="AQ579" s="454"/>
      <c r="AR579" s="454"/>
    </row>
    <row r="580" spans="1:44" ht="15.75" customHeight="1">
      <c r="A580" s="454"/>
      <c r="B580" s="484"/>
      <c r="C580" s="455"/>
      <c r="D580" s="455"/>
      <c r="E580" s="455"/>
      <c r="F580" s="454"/>
      <c r="G580" s="454"/>
      <c r="H580" s="454"/>
      <c r="I580" s="454"/>
      <c r="J580" s="454"/>
      <c r="K580" s="454"/>
      <c r="L580" s="454"/>
      <c r="M580" s="454"/>
      <c r="N580" s="454"/>
      <c r="O580" s="454"/>
      <c r="P580" s="454"/>
      <c r="Q580" s="454"/>
      <c r="R580" s="454"/>
      <c r="S580" s="454"/>
      <c r="T580" s="454"/>
      <c r="U580" s="454"/>
      <c r="V580" s="454"/>
      <c r="W580" s="454"/>
      <c r="X580" s="454"/>
      <c r="Y580" s="454"/>
      <c r="Z580" s="454"/>
      <c r="AA580" s="454"/>
      <c r="AB580" s="454"/>
      <c r="AC580" s="454"/>
      <c r="AD580" s="454"/>
      <c r="AE580" s="454"/>
      <c r="AF580" s="454"/>
      <c r="AG580" s="454"/>
      <c r="AH580" s="454"/>
      <c r="AI580" s="454"/>
      <c r="AJ580" s="454"/>
      <c r="AK580" s="454"/>
      <c r="AL580" s="454"/>
      <c r="AM580" s="454"/>
      <c r="AN580" s="454"/>
      <c r="AO580" s="454"/>
      <c r="AP580" s="454"/>
      <c r="AQ580" s="454"/>
      <c r="AR580" s="454"/>
    </row>
    <row r="581" spans="1:44" ht="15.75" customHeight="1">
      <c r="A581" s="454"/>
      <c r="B581" s="484"/>
      <c r="C581" s="455"/>
      <c r="D581" s="455"/>
      <c r="E581" s="455"/>
      <c r="F581" s="454"/>
      <c r="G581" s="454"/>
      <c r="H581" s="454"/>
      <c r="I581" s="454"/>
      <c r="J581" s="454"/>
      <c r="K581" s="454"/>
      <c r="L581" s="454"/>
      <c r="M581" s="454"/>
      <c r="N581" s="454"/>
      <c r="O581" s="454"/>
      <c r="P581" s="454"/>
      <c r="Q581" s="454"/>
      <c r="R581" s="454"/>
      <c r="S581" s="454"/>
      <c r="T581" s="454"/>
      <c r="U581" s="454"/>
      <c r="V581" s="454"/>
      <c r="W581" s="454"/>
      <c r="X581" s="454"/>
      <c r="Y581" s="454"/>
      <c r="Z581" s="454"/>
      <c r="AA581" s="454"/>
      <c r="AB581" s="454"/>
      <c r="AC581" s="454"/>
      <c r="AD581" s="454"/>
      <c r="AE581" s="454"/>
      <c r="AF581" s="454"/>
      <c r="AG581" s="454"/>
      <c r="AH581" s="454"/>
      <c r="AI581" s="454"/>
      <c r="AJ581" s="454"/>
      <c r="AK581" s="454"/>
      <c r="AL581" s="454"/>
      <c r="AM581" s="454"/>
      <c r="AN581" s="454"/>
      <c r="AO581" s="454"/>
      <c r="AP581" s="454"/>
      <c r="AQ581" s="454"/>
      <c r="AR581" s="454"/>
    </row>
    <row r="582" spans="1:44" ht="15.75" customHeight="1">
      <c r="A582" s="454"/>
      <c r="B582" s="484"/>
      <c r="C582" s="455"/>
      <c r="D582" s="455"/>
      <c r="E582" s="455"/>
      <c r="F582" s="454"/>
      <c r="G582" s="454"/>
      <c r="H582" s="454"/>
      <c r="I582" s="454"/>
      <c r="J582" s="454"/>
      <c r="K582" s="454"/>
      <c r="L582" s="454"/>
      <c r="M582" s="454"/>
      <c r="N582" s="454"/>
      <c r="O582" s="454"/>
      <c r="P582" s="454"/>
      <c r="Q582" s="454"/>
      <c r="R582" s="454"/>
      <c r="S582" s="454"/>
      <c r="T582" s="454"/>
      <c r="U582" s="454"/>
      <c r="V582" s="454"/>
      <c r="W582" s="454"/>
      <c r="X582" s="454"/>
      <c r="Y582" s="454"/>
      <c r="Z582" s="454"/>
      <c r="AA582" s="454"/>
      <c r="AB582" s="454"/>
      <c r="AC582" s="454"/>
      <c r="AD582" s="454"/>
      <c r="AE582" s="454"/>
      <c r="AF582" s="454"/>
      <c r="AG582" s="454"/>
      <c r="AH582" s="454"/>
      <c r="AI582" s="454"/>
      <c r="AJ582" s="454"/>
      <c r="AK582" s="454"/>
      <c r="AL582" s="454"/>
      <c r="AM582" s="454"/>
      <c r="AN582" s="454"/>
      <c r="AO582" s="454"/>
      <c r="AP582" s="454"/>
      <c r="AQ582" s="454"/>
      <c r="AR582" s="454"/>
    </row>
    <row r="583" spans="1:44" ht="15.75" customHeight="1">
      <c r="A583" s="454"/>
      <c r="B583" s="484"/>
      <c r="C583" s="455"/>
      <c r="D583" s="455"/>
      <c r="E583" s="455"/>
      <c r="F583" s="454"/>
      <c r="G583" s="454"/>
      <c r="H583" s="454"/>
      <c r="I583" s="454"/>
      <c r="J583" s="454"/>
      <c r="K583" s="454"/>
      <c r="L583" s="454"/>
      <c r="M583" s="454"/>
      <c r="N583" s="454"/>
      <c r="O583" s="454"/>
      <c r="P583" s="454"/>
      <c r="Q583" s="454"/>
      <c r="R583" s="454"/>
      <c r="S583" s="454"/>
      <c r="T583" s="454"/>
      <c r="U583" s="454"/>
      <c r="V583" s="454"/>
      <c r="W583" s="454"/>
      <c r="X583" s="454"/>
      <c r="Y583" s="454"/>
      <c r="Z583" s="454"/>
      <c r="AA583" s="454"/>
      <c r="AB583" s="454"/>
      <c r="AC583" s="454"/>
      <c r="AD583" s="454"/>
      <c r="AE583" s="454"/>
      <c r="AF583" s="454"/>
      <c r="AG583" s="454"/>
      <c r="AH583" s="454"/>
      <c r="AI583" s="454"/>
      <c r="AJ583" s="454"/>
      <c r="AK583" s="454"/>
      <c r="AL583" s="454"/>
      <c r="AM583" s="454"/>
      <c r="AN583" s="454"/>
      <c r="AO583" s="454"/>
      <c r="AP583" s="454"/>
      <c r="AQ583" s="454"/>
      <c r="AR583" s="454"/>
    </row>
    <row r="584" spans="1:44" ht="15.75" customHeight="1">
      <c r="A584" s="454"/>
      <c r="B584" s="484"/>
      <c r="C584" s="455"/>
      <c r="D584" s="455"/>
      <c r="E584" s="455"/>
      <c r="F584" s="454"/>
      <c r="G584" s="454"/>
      <c r="H584" s="454"/>
      <c r="I584" s="454"/>
      <c r="J584" s="454"/>
      <c r="K584" s="454"/>
      <c r="L584" s="454"/>
      <c r="M584" s="454"/>
      <c r="N584" s="454"/>
      <c r="O584" s="454"/>
      <c r="P584" s="454"/>
      <c r="Q584" s="454"/>
      <c r="R584" s="454"/>
      <c r="S584" s="454"/>
      <c r="T584" s="454"/>
      <c r="U584" s="454"/>
      <c r="V584" s="454"/>
      <c r="W584" s="454"/>
      <c r="X584" s="454"/>
      <c r="Y584" s="454"/>
      <c r="Z584" s="454"/>
      <c r="AA584" s="454"/>
      <c r="AB584" s="454"/>
      <c r="AC584" s="454"/>
      <c r="AD584" s="454"/>
      <c r="AE584" s="454"/>
      <c r="AF584" s="454"/>
      <c r="AG584" s="454"/>
      <c r="AH584" s="454"/>
      <c r="AI584" s="454"/>
      <c r="AJ584" s="454"/>
      <c r="AK584" s="454"/>
      <c r="AL584" s="454"/>
      <c r="AM584" s="454"/>
      <c r="AN584" s="454"/>
      <c r="AO584" s="454"/>
      <c r="AP584" s="454"/>
      <c r="AQ584" s="454"/>
      <c r="AR584" s="454"/>
    </row>
    <row r="585" spans="1:44" ht="15.75" customHeight="1">
      <c r="A585" s="454"/>
      <c r="B585" s="484"/>
      <c r="C585" s="455"/>
      <c r="D585" s="455"/>
      <c r="E585" s="455"/>
      <c r="F585" s="45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4"/>
      <c r="AG585" s="454"/>
      <c r="AH585" s="454"/>
      <c r="AI585" s="454"/>
      <c r="AJ585" s="454"/>
      <c r="AK585" s="454"/>
      <c r="AL585" s="454"/>
      <c r="AM585" s="454"/>
      <c r="AN585" s="454"/>
      <c r="AO585" s="454"/>
      <c r="AP585" s="454"/>
      <c r="AQ585" s="454"/>
      <c r="AR585" s="454"/>
    </row>
    <row r="586" spans="1:44" ht="15.75" customHeight="1">
      <c r="A586" s="454"/>
      <c r="B586" s="484"/>
      <c r="C586" s="455"/>
      <c r="D586" s="455"/>
      <c r="E586" s="455"/>
      <c r="F586" s="454"/>
      <c r="G586" s="454"/>
      <c r="H586" s="454"/>
      <c r="I586" s="454"/>
      <c r="J586" s="454"/>
      <c r="K586" s="454"/>
      <c r="L586" s="454"/>
      <c r="M586" s="454"/>
      <c r="N586" s="454"/>
      <c r="O586" s="454"/>
      <c r="P586" s="454"/>
      <c r="Q586" s="454"/>
      <c r="R586" s="454"/>
      <c r="S586" s="454"/>
      <c r="T586" s="454"/>
      <c r="U586" s="454"/>
      <c r="V586" s="454"/>
      <c r="W586" s="454"/>
      <c r="X586" s="454"/>
      <c r="Y586" s="454"/>
      <c r="Z586" s="454"/>
      <c r="AA586" s="454"/>
      <c r="AB586" s="454"/>
      <c r="AC586" s="454"/>
      <c r="AD586" s="454"/>
      <c r="AE586" s="454"/>
      <c r="AF586" s="454"/>
      <c r="AG586" s="454"/>
      <c r="AH586" s="454"/>
      <c r="AI586" s="454"/>
      <c r="AJ586" s="454"/>
      <c r="AK586" s="454"/>
      <c r="AL586" s="454"/>
      <c r="AM586" s="454"/>
      <c r="AN586" s="454"/>
      <c r="AO586" s="454"/>
      <c r="AP586" s="454"/>
      <c r="AQ586" s="454"/>
      <c r="AR586" s="454"/>
    </row>
    <row r="587" spans="1:44" ht="15.75" customHeight="1">
      <c r="A587" s="454"/>
      <c r="B587" s="484"/>
      <c r="C587" s="455"/>
      <c r="D587" s="455"/>
      <c r="E587" s="455"/>
      <c r="F587" s="454"/>
      <c r="G587" s="454"/>
      <c r="H587" s="454"/>
      <c r="I587" s="454"/>
      <c r="J587" s="454"/>
      <c r="K587" s="454"/>
      <c r="L587" s="454"/>
      <c r="M587" s="454"/>
      <c r="N587" s="454"/>
      <c r="O587" s="454"/>
      <c r="P587" s="454"/>
      <c r="Q587" s="454"/>
      <c r="R587" s="454"/>
      <c r="S587" s="454"/>
      <c r="T587" s="454"/>
      <c r="U587" s="454"/>
      <c r="V587" s="454"/>
      <c r="W587" s="454"/>
      <c r="X587" s="454"/>
      <c r="Y587" s="454"/>
      <c r="Z587" s="454"/>
      <c r="AA587" s="454"/>
      <c r="AB587" s="454"/>
      <c r="AC587" s="454"/>
      <c r="AD587" s="454"/>
      <c r="AE587" s="454"/>
      <c r="AF587" s="454"/>
      <c r="AG587" s="454"/>
      <c r="AH587" s="454"/>
      <c r="AI587" s="454"/>
      <c r="AJ587" s="454"/>
      <c r="AK587" s="454"/>
      <c r="AL587" s="454"/>
      <c r="AM587" s="454"/>
      <c r="AN587" s="454"/>
      <c r="AO587" s="454"/>
      <c r="AP587" s="454"/>
      <c r="AQ587" s="454"/>
      <c r="AR587" s="454"/>
    </row>
    <row r="588" spans="1:44" ht="15.75" customHeight="1">
      <c r="A588" s="454"/>
      <c r="B588" s="484"/>
      <c r="C588" s="455"/>
      <c r="D588" s="455"/>
      <c r="E588" s="455"/>
      <c r="F588" s="454"/>
      <c r="G588" s="454"/>
      <c r="H588" s="454"/>
      <c r="I588" s="454"/>
      <c r="J588" s="454"/>
      <c r="K588" s="454"/>
      <c r="L588" s="454"/>
      <c r="M588" s="454"/>
      <c r="N588" s="454"/>
      <c r="O588" s="454"/>
      <c r="P588" s="454"/>
      <c r="Q588" s="454"/>
      <c r="R588" s="454"/>
      <c r="S588" s="454"/>
      <c r="T588" s="454"/>
      <c r="U588" s="454"/>
      <c r="V588" s="454"/>
      <c r="W588" s="454"/>
      <c r="X588" s="454"/>
      <c r="Y588" s="454"/>
      <c r="Z588" s="454"/>
      <c r="AA588" s="454"/>
      <c r="AB588" s="454"/>
      <c r="AC588" s="454"/>
      <c r="AD588" s="454"/>
      <c r="AE588" s="454"/>
      <c r="AF588" s="454"/>
      <c r="AG588" s="454"/>
      <c r="AH588" s="454"/>
      <c r="AI588" s="454"/>
      <c r="AJ588" s="454"/>
      <c r="AK588" s="454"/>
      <c r="AL588" s="454"/>
      <c r="AM588" s="454"/>
      <c r="AN588" s="454"/>
      <c r="AO588" s="454"/>
      <c r="AP588" s="454"/>
      <c r="AQ588" s="454"/>
      <c r="AR588" s="454"/>
    </row>
    <row r="589" spans="1:44" ht="15.75" customHeight="1">
      <c r="A589" s="454"/>
      <c r="B589" s="484"/>
      <c r="C589" s="455"/>
      <c r="D589" s="455"/>
      <c r="E589" s="455"/>
      <c r="F589" s="454"/>
      <c r="G589" s="454"/>
      <c r="H589" s="454"/>
      <c r="I589" s="454"/>
      <c r="J589" s="454"/>
      <c r="K589" s="454"/>
      <c r="L589" s="454"/>
      <c r="M589" s="454"/>
      <c r="N589" s="454"/>
      <c r="O589" s="454"/>
      <c r="P589" s="454"/>
      <c r="Q589" s="454"/>
      <c r="R589" s="454"/>
      <c r="S589" s="454"/>
      <c r="T589" s="454"/>
      <c r="U589" s="454"/>
      <c r="V589" s="454"/>
      <c r="W589" s="454"/>
      <c r="X589" s="454"/>
      <c r="Y589" s="454"/>
      <c r="Z589" s="454"/>
      <c r="AA589" s="454"/>
      <c r="AB589" s="454"/>
      <c r="AC589" s="454"/>
      <c r="AD589" s="454"/>
      <c r="AE589" s="454"/>
      <c r="AF589" s="454"/>
      <c r="AG589" s="454"/>
      <c r="AH589" s="454"/>
      <c r="AI589" s="454"/>
      <c r="AJ589" s="454"/>
      <c r="AK589" s="454"/>
      <c r="AL589" s="454"/>
      <c r="AM589" s="454"/>
      <c r="AN589" s="454"/>
      <c r="AO589" s="454"/>
      <c r="AP589" s="454"/>
      <c r="AQ589" s="454"/>
      <c r="AR589" s="454"/>
    </row>
    <row r="590" spans="1:44" ht="15.75" customHeight="1">
      <c r="A590" s="454"/>
      <c r="B590" s="484"/>
      <c r="C590" s="455"/>
      <c r="D590" s="455"/>
      <c r="E590" s="455"/>
      <c r="F590" s="454"/>
      <c r="G590" s="454"/>
      <c r="H590" s="454"/>
      <c r="I590" s="454"/>
      <c r="J590" s="454"/>
      <c r="K590" s="454"/>
      <c r="L590" s="454"/>
      <c r="M590" s="454"/>
      <c r="N590" s="454"/>
      <c r="O590" s="454"/>
      <c r="P590" s="454"/>
      <c r="Q590" s="454"/>
      <c r="R590" s="454"/>
      <c r="S590" s="454"/>
      <c r="T590" s="454"/>
      <c r="U590" s="454"/>
      <c r="V590" s="454"/>
      <c r="W590" s="454"/>
      <c r="X590" s="454"/>
      <c r="Y590" s="454"/>
      <c r="Z590" s="454"/>
      <c r="AA590" s="454"/>
      <c r="AB590" s="454"/>
      <c r="AC590" s="454"/>
      <c r="AD590" s="454"/>
      <c r="AE590" s="454"/>
      <c r="AF590" s="454"/>
      <c r="AG590" s="454"/>
      <c r="AH590" s="454"/>
      <c r="AI590" s="454"/>
      <c r="AJ590" s="454"/>
      <c r="AK590" s="454"/>
      <c r="AL590" s="454"/>
      <c r="AM590" s="454"/>
      <c r="AN590" s="454"/>
      <c r="AO590" s="454"/>
      <c r="AP590" s="454"/>
      <c r="AQ590" s="454"/>
      <c r="AR590" s="454"/>
    </row>
    <row r="591" spans="1:44" ht="15.75" customHeight="1">
      <c r="A591" s="454"/>
      <c r="B591" s="484"/>
      <c r="C591" s="455"/>
      <c r="D591" s="455"/>
      <c r="E591" s="455"/>
      <c r="F591" s="454"/>
      <c r="G591" s="454"/>
      <c r="H591" s="454"/>
      <c r="I591" s="454"/>
      <c r="J591" s="454"/>
      <c r="K591" s="454"/>
      <c r="L591" s="454"/>
      <c r="M591" s="454"/>
      <c r="N591" s="454"/>
      <c r="O591" s="454"/>
      <c r="P591" s="454"/>
      <c r="Q591" s="454"/>
      <c r="R591" s="454"/>
      <c r="S591" s="454"/>
      <c r="T591" s="454"/>
      <c r="U591" s="454"/>
      <c r="V591" s="454"/>
      <c r="W591" s="454"/>
      <c r="X591" s="454"/>
      <c r="Y591" s="454"/>
      <c r="Z591" s="454"/>
      <c r="AA591" s="454"/>
      <c r="AB591" s="454"/>
      <c r="AC591" s="454"/>
      <c r="AD591" s="454"/>
      <c r="AE591" s="454"/>
      <c r="AF591" s="454"/>
      <c r="AG591" s="454"/>
      <c r="AH591" s="454"/>
      <c r="AI591" s="454"/>
      <c r="AJ591" s="454"/>
      <c r="AK591" s="454"/>
      <c r="AL591" s="454"/>
      <c r="AM591" s="454"/>
      <c r="AN591" s="454"/>
      <c r="AO591" s="454"/>
      <c r="AP591" s="454"/>
      <c r="AQ591" s="454"/>
      <c r="AR591" s="454"/>
    </row>
    <row r="592" spans="1:44" ht="15.75" customHeight="1">
      <c r="A592" s="454"/>
      <c r="B592" s="484"/>
      <c r="C592" s="455"/>
      <c r="D592" s="455"/>
      <c r="E592" s="455"/>
      <c r="F592" s="454"/>
      <c r="G592" s="454"/>
      <c r="H592" s="454"/>
      <c r="I592" s="454"/>
      <c r="J592" s="454"/>
      <c r="K592" s="454"/>
      <c r="L592" s="454"/>
      <c r="M592" s="454"/>
      <c r="N592" s="454"/>
      <c r="O592" s="454"/>
      <c r="P592" s="454"/>
      <c r="Q592" s="454"/>
      <c r="R592" s="454"/>
      <c r="S592" s="454"/>
      <c r="T592" s="454"/>
      <c r="U592" s="454"/>
      <c r="V592" s="454"/>
      <c r="W592" s="454"/>
      <c r="X592" s="454"/>
      <c r="Y592" s="454"/>
      <c r="Z592" s="454"/>
      <c r="AA592" s="454"/>
      <c r="AB592" s="454"/>
      <c r="AC592" s="454"/>
      <c r="AD592" s="454"/>
      <c r="AE592" s="454"/>
      <c r="AF592" s="454"/>
      <c r="AG592" s="454"/>
      <c r="AH592" s="454"/>
      <c r="AI592" s="454"/>
      <c r="AJ592" s="454"/>
      <c r="AK592" s="454"/>
      <c r="AL592" s="454"/>
      <c r="AM592" s="454"/>
      <c r="AN592" s="454"/>
      <c r="AO592" s="454"/>
      <c r="AP592" s="454"/>
      <c r="AQ592" s="454"/>
      <c r="AR592" s="454"/>
    </row>
    <row r="593" spans="1:44" ht="15.75" customHeight="1">
      <c r="A593" s="454"/>
      <c r="B593" s="484"/>
      <c r="C593" s="455"/>
      <c r="D593" s="455"/>
      <c r="E593" s="455"/>
      <c r="F593" s="454"/>
      <c r="G593" s="454"/>
      <c r="H593" s="454"/>
      <c r="I593" s="454"/>
      <c r="J593" s="454"/>
      <c r="K593" s="454"/>
      <c r="L593" s="454"/>
      <c r="M593" s="454"/>
      <c r="N593" s="454"/>
      <c r="O593" s="454"/>
      <c r="P593" s="454"/>
      <c r="Q593" s="454"/>
      <c r="R593" s="454"/>
      <c r="S593" s="454"/>
      <c r="T593" s="454"/>
      <c r="U593" s="454"/>
      <c r="V593" s="454"/>
      <c r="W593" s="454"/>
      <c r="X593" s="454"/>
      <c r="Y593" s="454"/>
      <c r="Z593" s="454"/>
      <c r="AA593" s="454"/>
      <c r="AB593" s="454"/>
      <c r="AC593" s="454"/>
      <c r="AD593" s="454"/>
      <c r="AE593" s="454"/>
      <c r="AF593" s="454"/>
      <c r="AG593" s="454"/>
      <c r="AH593" s="454"/>
      <c r="AI593" s="454"/>
      <c r="AJ593" s="454"/>
      <c r="AK593" s="454"/>
      <c r="AL593" s="454"/>
      <c r="AM593" s="454"/>
      <c r="AN593" s="454"/>
      <c r="AO593" s="454"/>
      <c r="AP593" s="454"/>
      <c r="AQ593" s="454"/>
      <c r="AR593" s="454"/>
    </row>
    <row r="594" spans="1:44" ht="15.75" customHeight="1">
      <c r="A594" s="454"/>
      <c r="B594" s="484"/>
      <c r="C594" s="455"/>
      <c r="D594" s="455"/>
      <c r="E594" s="455"/>
      <c r="F594" s="454"/>
      <c r="G594" s="454"/>
      <c r="H594" s="454"/>
      <c r="I594" s="454"/>
      <c r="J594" s="454"/>
      <c r="K594" s="454"/>
      <c r="L594" s="454"/>
      <c r="M594" s="454"/>
      <c r="N594" s="454"/>
      <c r="O594" s="454"/>
      <c r="P594" s="454"/>
      <c r="Q594" s="454"/>
      <c r="R594" s="454"/>
      <c r="S594" s="454"/>
      <c r="T594" s="454"/>
      <c r="U594" s="454"/>
      <c r="V594" s="454"/>
      <c r="W594" s="454"/>
      <c r="X594" s="454"/>
      <c r="Y594" s="454"/>
      <c r="Z594" s="454"/>
      <c r="AA594" s="454"/>
      <c r="AB594" s="454"/>
      <c r="AC594" s="454"/>
      <c r="AD594" s="454"/>
      <c r="AE594" s="454"/>
      <c r="AF594" s="454"/>
      <c r="AG594" s="454"/>
      <c r="AH594" s="454"/>
      <c r="AI594" s="454"/>
      <c r="AJ594" s="454"/>
      <c r="AK594" s="454"/>
      <c r="AL594" s="454"/>
      <c r="AM594" s="454"/>
      <c r="AN594" s="454"/>
      <c r="AO594" s="454"/>
      <c r="AP594" s="454"/>
      <c r="AQ594" s="454"/>
      <c r="AR594" s="454"/>
    </row>
    <row r="595" spans="1:44" ht="15.75" customHeight="1">
      <c r="A595" s="454"/>
      <c r="B595" s="484"/>
      <c r="C595" s="455"/>
      <c r="D595" s="455"/>
      <c r="E595" s="455"/>
      <c r="F595" s="454"/>
      <c r="G595" s="454"/>
      <c r="H595" s="454"/>
      <c r="I595" s="454"/>
      <c r="J595" s="454"/>
      <c r="K595" s="454"/>
      <c r="L595" s="454"/>
      <c r="M595" s="454"/>
      <c r="N595" s="454"/>
      <c r="O595" s="454"/>
      <c r="P595" s="454"/>
      <c r="Q595" s="454"/>
      <c r="R595" s="454"/>
      <c r="S595" s="454"/>
      <c r="T595" s="454"/>
      <c r="U595" s="454"/>
      <c r="V595" s="454"/>
      <c r="W595" s="454"/>
      <c r="X595" s="454"/>
      <c r="Y595" s="454"/>
      <c r="Z595" s="454"/>
      <c r="AA595" s="454"/>
      <c r="AB595" s="454"/>
      <c r="AC595" s="454"/>
      <c r="AD595" s="454"/>
      <c r="AE595" s="454"/>
      <c r="AF595" s="454"/>
      <c r="AG595" s="454"/>
      <c r="AH595" s="454"/>
      <c r="AI595" s="454"/>
      <c r="AJ595" s="454"/>
      <c r="AK595" s="454"/>
      <c r="AL595" s="454"/>
      <c r="AM595" s="454"/>
      <c r="AN595" s="454"/>
      <c r="AO595" s="454"/>
      <c r="AP595" s="454"/>
      <c r="AQ595" s="454"/>
      <c r="AR595" s="454"/>
    </row>
    <row r="596" spans="1:44" ht="15.75" customHeight="1">
      <c r="A596" s="454"/>
      <c r="B596" s="484"/>
      <c r="C596" s="455"/>
      <c r="D596" s="455"/>
      <c r="E596" s="455"/>
      <c r="F596" s="45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4"/>
      <c r="AG596" s="454"/>
      <c r="AH596" s="454"/>
      <c r="AI596" s="454"/>
      <c r="AJ596" s="454"/>
      <c r="AK596" s="454"/>
      <c r="AL596" s="454"/>
      <c r="AM596" s="454"/>
      <c r="AN596" s="454"/>
      <c r="AO596" s="454"/>
      <c r="AP596" s="454"/>
      <c r="AQ596" s="454"/>
      <c r="AR596" s="454"/>
    </row>
    <row r="597" spans="1:44" ht="15.75" customHeight="1">
      <c r="A597" s="454"/>
      <c r="B597" s="484"/>
      <c r="C597" s="455"/>
      <c r="D597" s="455"/>
      <c r="E597" s="455"/>
      <c r="F597" s="454"/>
      <c r="G597" s="454"/>
      <c r="H597" s="454"/>
      <c r="I597" s="454"/>
      <c r="J597" s="454"/>
      <c r="K597" s="454"/>
      <c r="L597" s="454"/>
      <c r="M597" s="454"/>
      <c r="N597" s="454"/>
      <c r="O597" s="454"/>
      <c r="P597" s="454"/>
      <c r="Q597" s="454"/>
      <c r="R597" s="454"/>
      <c r="S597" s="454"/>
      <c r="T597" s="454"/>
      <c r="U597" s="454"/>
      <c r="V597" s="454"/>
      <c r="W597" s="454"/>
      <c r="X597" s="454"/>
      <c r="Y597" s="454"/>
      <c r="Z597" s="454"/>
      <c r="AA597" s="454"/>
      <c r="AB597" s="454"/>
      <c r="AC597" s="454"/>
      <c r="AD597" s="454"/>
      <c r="AE597" s="454"/>
      <c r="AF597" s="454"/>
      <c r="AG597" s="454"/>
      <c r="AH597" s="454"/>
      <c r="AI597" s="454"/>
      <c r="AJ597" s="454"/>
      <c r="AK597" s="454"/>
      <c r="AL597" s="454"/>
      <c r="AM597" s="454"/>
      <c r="AN597" s="454"/>
      <c r="AO597" s="454"/>
      <c r="AP597" s="454"/>
      <c r="AQ597" s="454"/>
      <c r="AR597" s="454"/>
    </row>
    <row r="598" spans="1:44" ht="15.75" customHeight="1">
      <c r="A598" s="454"/>
      <c r="B598" s="484"/>
      <c r="C598" s="455"/>
      <c r="D598" s="455"/>
      <c r="E598" s="455"/>
      <c r="F598" s="454"/>
      <c r="G598" s="454"/>
      <c r="H598" s="454"/>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4"/>
      <c r="AG598" s="454"/>
      <c r="AH598" s="454"/>
      <c r="AI598" s="454"/>
      <c r="AJ598" s="454"/>
      <c r="AK598" s="454"/>
      <c r="AL598" s="454"/>
      <c r="AM598" s="454"/>
      <c r="AN598" s="454"/>
      <c r="AO598" s="454"/>
      <c r="AP598" s="454"/>
      <c r="AQ598" s="454"/>
      <c r="AR598" s="454"/>
    </row>
    <row r="599" spans="1:44" ht="15.75" customHeight="1">
      <c r="A599" s="454"/>
      <c r="B599" s="484"/>
      <c r="C599" s="455"/>
      <c r="D599" s="455"/>
      <c r="E599" s="455"/>
      <c r="F599" s="454"/>
      <c r="G599" s="454"/>
      <c r="H599" s="454"/>
      <c r="I599" s="454"/>
      <c r="J599" s="454"/>
      <c r="K599" s="454"/>
      <c r="L599" s="454"/>
      <c r="M599" s="454"/>
      <c r="N599" s="454"/>
      <c r="O599" s="454"/>
      <c r="P599" s="454"/>
      <c r="Q599" s="454"/>
      <c r="R599" s="454"/>
      <c r="S599" s="454"/>
      <c r="T599" s="454"/>
      <c r="U599" s="454"/>
      <c r="V599" s="454"/>
      <c r="W599" s="454"/>
      <c r="X599" s="454"/>
      <c r="Y599" s="454"/>
      <c r="Z599" s="454"/>
      <c r="AA599" s="454"/>
      <c r="AB599" s="454"/>
      <c r="AC599" s="454"/>
      <c r="AD599" s="454"/>
      <c r="AE599" s="454"/>
      <c r="AF599" s="454"/>
      <c r="AG599" s="454"/>
      <c r="AH599" s="454"/>
      <c r="AI599" s="454"/>
      <c r="AJ599" s="454"/>
      <c r="AK599" s="454"/>
      <c r="AL599" s="454"/>
      <c r="AM599" s="454"/>
      <c r="AN599" s="454"/>
      <c r="AO599" s="454"/>
      <c r="AP599" s="454"/>
      <c r="AQ599" s="454"/>
      <c r="AR599" s="454"/>
    </row>
    <row r="600" spans="1:44" ht="15.75" customHeight="1">
      <c r="A600" s="454"/>
      <c r="B600" s="484"/>
      <c r="C600" s="455"/>
      <c r="D600" s="455"/>
      <c r="E600" s="455"/>
      <c r="F600" s="454"/>
      <c r="G600" s="454"/>
      <c r="H600" s="454"/>
      <c r="I600" s="454"/>
      <c r="J600" s="454"/>
      <c r="K600" s="454"/>
      <c r="L600" s="454"/>
      <c r="M600" s="454"/>
      <c r="N600" s="454"/>
      <c r="O600" s="454"/>
      <c r="P600" s="454"/>
      <c r="Q600" s="454"/>
      <c r="R600" s="454"/>
      <c r="S600" s="454"/>
      <c r="T600" s="454"/>
      <c r="U600" s="454"/>
      <c r="V600" s="454"/>
      <c r="W600" s="454"/>
      <c r="X600" s="454"/>
      <c r="Y600" s="454"/>
      <c r="Z600" s="454"/>
      <c r="AA600" s="454"/>
      <c r="AB600" s="454"/>
      <c r="AC600" s="454"/>
      <c r="AD600" s="454"/>
      <c r="AE600" s="454"/>
      <c r="AF600" s="454"/>
      <c r="AG600" s="454"/>
      <c r="AH600" s="454"/>
      <c r="AI600" s="454"/>
      <c r="AJ600" s="454"/>
      <c r="AK600" s="454"/>
      <c r="AL600" s="454"/>
      <c r="AM600" s="454"/>
      <c r="AN600" s="454"/>
      <c r="AO600" s="454"/>
      <c r="AP600" s="454"/>
      <c r="AQ600" s="454"/>
      <c r="AR600" s="454"/>
    </row>
    <row r="601" spans="1:44" ht="15.75" customHeight="1">
      <c r="A601" s="454"/>
      <c r="B601" s="484"/>
      <c r="C601" s="455"/>
      <c r="D601" s="455"/>
      <c r="E601" s="455"/>
      <c r="F601" s="454"/>
      <c r="G601" s="454"/>
      <c r="H601" s="454"/>
      <c r="I601" s="454"/>
      <c r="J601" s="454"/>
      <c r="K601" s="454"/>
      <c r="L601" s="454"/>
      <c r="M601" s="454"/>
      <c r="N601" s="454"/>
      <c r="O601" s="454"/>
      <c r="P601" s="454"/>
      <c r="Q601" s="454"/>
      <c r="R601" s="454"/>
      <c r="S601" s="454"/>
      <c r="T601" s="454"/>
      <c r="U601" s="454"/>
      <c r="V601" s="454"/>
      <c r="W601" s="454"/>
      <c r="X601" s="454"/>
      <c r="Y601" s="454"/>
      <c r="Z601" s="454"/>
      <c r="AA601" s="454"/>
      <c r="AB601" s="454"/>
      <c r="AC601" s="454"/>
      <c r="AD601" s="454"/>
      <c r="AE601" s="454"/>
      <c r="AF601" s="454"/>
      <c r="AG601" s="454"/>
      <c r="AH601" s="454"/>
      <c r="AI601" s="454"/>
      <c r="AJ601" s="454"/>
      <c r="AK601" s="454"/>
      <c r="AL601" s="454"/>
      <c r="AM601" s="454"/>
      <c r="AN601" s="454"/>
      <c r="AO601" s="454"/>
      <c r="AP601" s="454"/>
      <c r="AQ601" s="454"/>
      <c r="AR601" s="454"/>
    </row>
    <row r="602" spans="1:44" ht="15.75" customHeight="1">
      <c r="A602" s="454"/>
      <c r="B602" s="484"/>
      <c r="C602" s="455"/>
      <c r="D602" s="455"/>
      <c r="E602" s="455"/>
      <c r="F602" s="454"/>
      <c r="G602" s="454"/>
      <c r="H602" s="454"/>
      <c r="I602" s="454"/>
      <c r="J602" s="454"/>
      <c r="K602" s="454"/>
      <c r="L602" s="454"/>
      <c r="M602" s="454"/>
      <c r="N602" s="454"/>
      <c r="O602" s="454"/>
      <c r="P602" s="454"/>
      <c r="Q602" s="454"/>
      <c r="R602" s="454"/>
      <c r="S602" s="454"/>
      <c r="T602" s="454"/>
      <c r="U602" s="454"/>
      <c r="V602" s="454"/>
      <c r="W602" s="454"/>
      <c r="X602" s="454"/>
      <c r="Y602" s="454"/>
      <c r="Z602" s="454"/>
      <c r="AA602" s="454"/>
      <c r="AB602" s="454"/>
      <c r="AC602" s="454"/>
      <c r="AD602" s="454"/>
      <c r="AE602" s="454"/>
      <c r="AF602" s="454"/>
      <c r="AG602" s="454"/>
      <c r="AH602" s="454"/>
      <c r="AI602" s="454"/>
      <c r="AJ602" s="454"/>
      <c r="AK602" s="454"/>
      <c r="AL602" s="454"/>
      <c r="AM602" s="454"/>
      <c r="AN602" s="454"/>
      <c r="AO602" s="454"/>
      <c r="AP602" s="454"/>
      <c r="AQ602" s="454"/>
      <c r="AR602" s="454"/>
    </row>
    <row r="603" spans="1:44" ht="15.75" customHeight="1">
      <c r="A603" s="454"/>
      <c r="B603" s="484"/>
      <c r="C603" s="455"/>
      <c r="D603" s="455"/>
      <c r="E603" s="455"/>
      <c r="F603" s="45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454"/>
      <c r="AE603" s="454"/>
      <c r="AF603" s="454"/>
      <c r="AG603" s="454"/>
      <c r="AH603" s="454"/>
      <c r="AI603" s="454"/>
      <c r="AJ603" s="454"/>
      <c r="AK603" s="454"/>
      <c r="AL603" s="454"/>
      <c r="AM603" s="454"/>
      <c r="AN603" s="454"/>
      <c r="AO603" s="454"/>
      <c r="AP603" s="454"/>
      <c r="AQ603" s="454"/>
      <c r="AR603" s="454"/>
    </row>
    <row r="604" spans="1:44" ht="15.75" customHeight="1">
      <c r="A604" s="454"/>
      <c r="B604" s="484"/>
      <c r="C604" s="455"/>
      <c r="D604" s="455"/>
      <c r="E604" s="455"/>
      <c r="F604" s="45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4"/>
      <c r="AG604" s="454"/>
      <c r="AH604" s="454"/>
      <c r="AI604" s="454"/>
      <c r="AJ604" s="454"/>
      <c r="AK604" s="454"/>
      <c r="AL604" s="454"/>
      <c r="AM604" s="454"/>
      <c r="AN604" s="454"/>
      <c r="AO604" s="454"/>
      <c r="AP604" s="454"/>
      <c r="AQ604" s="454"/>
      <c r="AR604" s="454"/>
    </row>
    <row r="605" spans="1:44" ht="15.75" customHeight="1">
      <c r="A605" s="454"/>
      <c r="B605" s="484"/>
      <c r="C605" s="455"/>
      <c r="D605" s="455"/>
      <c r="E605" s="455"/>
      <c r="F605" s="454"/>
      <c r="G605" s="454"/>
      <c r="H605" s="454"/>
      <c r="I605" s="454"/>
      <c r="J605" s="454"/>
      <c r="K605" s="454"/>
      <c r="L605" s="454"/>
      <c r="M605" s="454"/>
      <c r="N605" s="454"/>
      <c r="O605" s="454"/>
      <c r="P605" s="454"/>
      <c r="Q605" s="454"/>
      <c r="R605" s="454"/>
      <c r="S605" s="454"/>
      <c r="T605" s="454"/>
      <c r="U605" s="454"/>
      <c r="V605" s="454"/>
      <c r="W605" s="454"/>
      <c r="X605" s="454"/>
      <c r="Y605" s="454"/>
      <c r="Z605" s="454"/>
      <c r="AA605" s="454"/>
      <c r="AB605" s="454"/>
      <c r="AC605" s="454"/>
      <c r="AD605" s="454"/>
      <c r="AE605" s="454"/>
      <c r="AF605" s="454"/>
      <c r="AG605" s="454"/>
      <c r="AH605" s="454"/>
      <c r="AI605" s="454"/>
      <c r="AJ605" s="454"/>
      <c r="AK605" s="454"/>
      <c r="AL605" s="454"/>
      <c r="AM605" s="454"/>
      <c r="AN605" s="454"/>
      <c r="AO605" s="454"/>
      <c r="AP605" s="454"/>
      <c r="AQ605" s="454"/>
      <c r="AR605" s="454"/>
    </row>
    <row r="606" spans="1:44" ht="15.75" customHeight="1">
      <c r="A606" s="454"/>
      <c r="B606" s="484"/>
      <c r="C606" s="455"/>
      <c r="D606" s="455"/>
      <c r="E606" s="455"/>
      <c r="F606" s="454"/>
      <c r="G606" s="454"/>
      <c r="H606" s="454"/>
      <c r="I606" s="454"/>
      <c r="J606" s="454"/>
      <c r="K606" s="454"/>
      <c r="L606" s="454"/>
      <c r="M606" s="454"/>
      <c r="N606" s="454"/>
      <c r="O606" s="454"/>
      <c r="P606" s="454"/>
      <c r="Q606" s="454"/>
      <c r="R606" s="454"/>
      <c r="S606" s="454"/>
      <c r="T606" s="454"/>
      <c r="U606" s="454"/>
      <c r="V606" s="454"/>
      <c r="W606" s="454"/>
      <c r="X606" s="454"/>
      <c r="Y606" s="454"/>
      <c r="Z606" s="454"/>
      <c r="AA606" s="454"/>
      <c r="AB606" s="454"/>
      <c r="AC606" s="454"/>
      <c r="AD606" s="454"/>
      <c r="AE606" s="454"/>
      <c r="AF606" s="454"/>
      <c r="AG606" s="454"/>
      <c r="AH606" s="454"/>
      <c r="AI606" s="454"/>
      <c r="AJ606" s="454"/>
      <c r="AK606" s="454"/>
      <c r="AL606" s="454"/>
      <c r="AM606" s="454"/>
      <c r="AN606" s="454"/>
      <c r="AO606" s="454"/>
      <c r="AP606" s="454"/>
      <c r="AQ606" s="454"/>
      <c r="AR606" s="454"/>
    </row>
    <row r="607" spans="1:44" ht="15.75" customHeight="1">
      <c r="A607" s="454"/>
      <c r="B607" s="484"/>
      <c r="C607" s="455"/>
      <c r="D607" s="455"/>
      <c r="E607" s="455"/>
      <c r="F607" s="454"/>
      <c r="G607" s="454"/>
      <c r="H607" s="454"/>
      <c r="I607" s="454"/>
      <c r="J607" s="454"/>
      <c r="K607" s="454"/>
      <c r="L607" s="454"/>
      <c r="M607" s="454"/>
      <c r="N607" s="454"/>
      <c r="O607" s="454"/>
      <c r="P607" s="454"/>
      <c r="Q607" s="454"/>
      <c r="R607" s="454"/>
      <c r="S607" s="454"/>
      <c r="T607" s="454"/>
      <c r="U607" s="454"/>
      <c r="V607" s="454"/>
      <c r="W607" s="454"/>
      <c r="X607" s="454"/>
      <c r="Y607" s="454"/>
      <c r="Z607" s="454"/>
      <c r="AA607" s="454"/>
      <c r="AB607" s="454"/>
      <c r="AC607" s="454"/>
      <c r="AD607" s="454"/>
      <c r="AE607" s="454"/>
      <c r="AF607" s="454"/>
      <c r="AG607" s="454"/>
      <c r="AH607" s="454"/>
      <c r="AI607" s="454"/>
      <c r="AJ607" s="454"/>
      <c r="AK607" s="454"/>
      <c r="AL607" s="454"/>
      <c r="AM607" s="454"/>
      <c r="AN607" s="454"/>
      <c r="AO607" s="454"/>
      <c r="AP607" s="454"/>
      <c r="AQ607" s="454"/>
      <c r="AR607" s="454"/>
    </row>
    <row r="608" spans="1:44" ht="15.75" customHeight="1">
      <c r="A608" s="454"/>
      <c r="B608" s="484"/>
      <c r="C608" s="455"/>
      <c r="D608" s="455"/>
      <c r="E608" s="455"/>
      <c r="F608" s="454"/>
      <c r="G608" s="454"/>
      <c r="H608" s="454"/>
      <c r="I608" s="454"/>
      <c r="J608" s="454"/>
      <c r="K608" s="454"/>
      <c r="L608" s="454"/>
      <c r="M608" s="454"/>
      <c r="N608" s="454"/>
      <c r="O608" s="454"/>
      <c r="P608" s="454"/>
      <c r="Q608" s="454"/>
      <c r="R608" s="454"/>
      <c r="S608" s="454"/>
      <c r="T608" s="454"/>
      <c r="U608" s="454"/>
      <c r="V608" s="454"/>
      <c r="W608" s="454"/>
      <c r="X608" s="454"/>
      <c r="Y608" s="454"/>
      <c r="Z608" s="454"/>
      <c r="AA608" s="454"/>
      <c r="AB608" s="454"/>
      <c r="AC608" s="454"/>
      <c r="AD608" s="454"/>
      <c r="AE608" s="454"/>
      <c r="AF608" s="454"/>
      <c r="AG608" s="454"/>
      <c r="AH608" s="454"/>
      <c r="AI608" s="454"/>
      <c r="AJ608" s="454"/>
      <c r="AK608" s="454"/>
      <c r="AL608" s="454"/>
      <c r="AM608" s="454"/>
      <c r="AN608" s="454"/>
      <c r="AO608" s="454"/>
      <c r="AP608" s="454"/>
      <c r="AQ608" s="454"/>
      <c r="AR608" s="454"/>
    </row>
    <row r="609" spans="1:44" ht="15.75" customHeight="1">
      <c r="A609" s="454"/>
      <c r="B609" s="484"/>
      <c r="C609" s="455"/>
      <c r="D609" s="455"/>
      <c r="E609" s="455"/>
      <c r="F609" s="454"/>
      <c r="G609" s="454"/>
      <c r="H609" s="454"/>
      <c r="I609" s="454"/>
      <c r="J609" s="454"/>
      <c r="K609" s="454"/>
      <c r="L609" s="454"/>
      <c r="M609" s="454"/>
      <c r="N609" s="454"/>
      <c r="O609" s="454"/>
      <c r="P609" s="454"/>
      <c r="Q609" s="454"/>
      <c r="R609" s="454"/>
      <c r="S609" s="454"/>
      <c r="T609" s="454"/>
      <c r="U609" s="454"/>
      <c r="V609" s="454"/>
      <c r="W609" s="454"/>
      <c r="X609" s="454"/>
      <c r="Y609" s="454"/>
      <c r="Z609" s="454"/>
      <c r="AA609" s="454"/>
      <c r="AB609" s="454"/>
      <c r="AC609" s="454"/>
      <c r="AD609" s="454"/>
      <c r="AE609" s="454"/>
      <c r="AF609" s="454"/>
      <c r="AG609" s="454"/>
      <c r="AH609" s="454"/>
      <c r="AI609" s="454"/>
      <c r="AJ609" s="454"/>
      <c r="AK609" s="454"/>
      <c r="AL609" s="454"/>
      <c r="AM609" s="454"/>
      <c r="AN609" s="454"/>
      <c r="AO609" s="454"/>
      <c r="AP609" s="454"/>
      <c r="AQ609" s="454"/>
      <c r="AR609" s="454"/>
    </row>
    <row r="610" spans="1:44" ht="15.75" customHeight="1">
      <c r="A610" s="454"/>
      <c r="B610" s="484"/>
      <c r="C610" s="455"/>
      <c r="D610" s="455"/>
      <c r="E610" s="455"/>
      <c r="F610" s="45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454"/>
      <c r="AE610" s="454"/>
      <c r="AF610" s="454"/>
      <c r="AG610" s="454"/>
      <c r="AH610" s="454"/>
      <c r="AI610" s="454"/>
      <c r="AJ610" s="454"/>
      <c r="AK610" s="454"/>
      <c r="AL610" s="454"/>
      <c r="AM610" s="454"/>
      <c r="AN610" s="454"/>
      <c r="AO610" s="454"/>
      <c r="AP610" s="454"/>
      <c r="AQ610" s="454"/>
      <c r="AR610" s="454"/>
    </row>
    <row r="611" spans="1:44" ht="15.75" customHeight="1">
      <c r="A611" s="454"/>
      <c r="B611" s="484"/>
      <c r="C611" s="455"/>
      <c r="D611" s="455"/>
      <c r="E611" s="455"/>
      <c r="F611" s="454"/>
      <c r="G611" s="454"/>
      <c r="H611" s="454"/>
      <c r="I611" s="454"/>
      <c r="J611" s="454"/>
      <c r="K611" s="454"/>
      <c r="L611" s="454"/>
      <c r="M611" s="454"/>
      <c r="N611" s="454"/>
      <c r="O611" s="454"/>
      <c r="P611" s="454"/>
      <c r="Q611" s="454"/>
      <c r="R611" s="454"/>
      <c r="S611" s="454"/>
      <c r="T611" s="454"/>
      <c r="U611" s="454"/>
      <c r="V611" s="454"/>
      <c r="W611" s="454"/>
      <c r="X611" s="454"/>
      <c r="Y611" s="454"/>
      <c r="Z611" s="454"/>
      <c r="AA611" s="454"/>
      <c r="AB611" s="454"/>
      <c r="AC611" s="454"/>
      <c r="AD611" s="454"/>
      <c r="AE611" s="454"/>
      <c r="AF611" s="454"/>
      <c r="AG611" s="454"/>
      <c r="AH611" s="454"/>
      <c r="AI611" s="454"/>
      <c r="AJ611" s="454"/>
      <c r="AK611" s="454"/>
      <c r="AL611" s="454"/>
      <c r="AM611" s="454"/>
      <c r="AN611" s="454"/>
      <c r="AO611" s="454"/>
      <c r="AP611" s="454"/>
      <c r="AQ611" s="454"/>
      <c r="AR611" s="454"/>
    </row>
    <row r="612" spans="1:44" ht="15.75" customHeight="1">
      <c r="A612" s="454"/>
      <c r="B612" s="484"/>
      <c r="C612" s="455"/>
      <c r="D612" s="455"/>
      <c r="E612" s="455"/>
      <c r="F612" s="454"/>
      <c r="G612" s="454"/>
      <c r="H612" s="454"/>
      <c r="I612" s="454"/>
      <c r="J612" s="454"/>
      <c r="K612" s="454"/>
      <c r="L612" s="454"/>
      <c r="M612" s="454"/>
      <c r="N612" s="454"/>
      <c r="O612" s="454"/>
      <c r="P612" s="454"/>
      <c r="Q612" s="454"/>
      <c r="R612" s="454"/>
      <c r="S612" s="454"/>
      <c r="T612" s="454"/>
      <c r="U612" s="454"/>
      <c r="V612" s="454"/>
      <c r="W612" s="454"/>
      <c r="X612" s="454"/>
      <c r="Y612" s="454"/>
      <c r="Z612" s="454"/>
      <c r="AA612" s="454"/>
      <c r="AB612" s="454"/>
      <c r="AC612" s="454"/>
      <c r="AD612" s="454"/>
      <c r="AE612" s="454"/>
      <c r="AF612" s="454"/>
      <c r="AG612" s="454"/>
      <c r="AH612" s="454"/>
      <c r="AI612" s="454"/>
      <c r="AJ612" s="454"/>
      <c r="AK612" s="454"/>
      <c r="AL612" s="454"/>
      <c r="AM612" s="454"/>
      <c r="AN612" s="454"/>
      <c r="AO612" s="454"/>
      <c r="AP612" s="454"/>
      <c r="AQ612" s="454"/>
      <c r="AR612" s="454"/>
    </row>
    <row r="613" spans="1:44" ht="15.75" customHeight="1">
      <c r="A613" s="454"/>
      <c r="B613" s="484"/>
      <c r="C613" s="455"/>
      <c r="D613" s="455"/>
      <c r="E613" s="455"/>
      <c r="F613" s="454"/>
      <c r="G613" s="454"/>
      <c r="H613" s="454"/>
      <c r="I613" s="454"/>
      <c r="J613" s="454"/>
      <c r="K613" s="454"/>
      <c r="L613" s="454"/>
      <c r="M613" s="454"/>
      <c r="N613" s="454"/>
      <c r="O613" s="454"/>
      <c r="P613" s="454"/>
      <c r="Q613" s="454"/>
      <c r="R613" s="454"/>
      <c r="S613" s="454"/>
      <c r="T613" s="454"/>
      <c r="U613" s="454"/>
      <c r="V613" s="454"/>
      <c r="W613" s="454"/>
      <c r="X613" s="454"/>
      <c r="Y613" s="454"/>
      <c r="Z613" s="454"/>
      <c r="AA613" s="454"/>
      <c r="AB613" s="454"/>
      <c r="AC613" s="454"/>
      <c r="AD613" s="454"/>
      <c r="AE613" s="454"/>
      <c r="AF613" s="454"/>
      <c r="AG613" s="454"/>
      <c r="AH613" s="454"/>
      <c r="AI613" s="454"/>
      <c r="AJ613" s="454"/>
      <c r="AK613" s="454"/>
      <c r="AL613" s="454"/>
      <c r="AM613" s="454"/>
      <c r="AN613" s="454"/>
      <c r="AO613" s="454"/>
      <c r="AP613" s="454"/>
      <c r="AQ613" s="454"/>
      <c r="AR613" s="454"/>
    </row>
    <row r="614" spans="1:44" ht="15.75" customHeight="1">
      <c r="A614" s="454"/>
      <c r="B614" s="484"/>
      <c r="C614" s="455"/>
      <c r="D614" s="455"/>
      <c r="E614" s="455"/>
      <c r="F614" s="454"/>
      <c r="G614" s="454"/>
      <c r="H614" s="454"/>
      <c r="I614" s="454"/>
      <c r="J614" s="454"/>
      <c r="K614" s="454"/>
      <c r="L614" s="454"/>
      <c r="M614" s="454"/>
      <c r="N614" s="454"/>
      <c r="O614" s="454"/>
      <c r="P614" s="454"/>
      <c r="Q614" s="454"/>
      <c r="R614" s="454"/>
      <c r="S614" s="454"/>
      <c r="T614" s="454"/>
      <c r="U614" s="454"/>
      <c r="V614" s="454"/>
      <c r="W614" s="454"/>
      <c r="X614" s="454"/>
      <c r="Y614" s="454"/>
      <c r="Z614" s="454"/>
      <c r="AA614" s="454"/>
      <c r="AB614" s="454"/>
      <c r="AC614" s="454"/>
      <c r="AD614" s="454"/>
      <c r="AE614" s="454"/>
      <c r="AF614" s="454"/>
      <c r="AG614" s="454"/>
      <c r="AH614" s="454"/>
      <c r="AI614" s="454"/>
      <c r="AJ614" s="454"/>
      <c r="AK614" s="454"/>
      <c r="AL614" s="454"/>
      <c r="AM614" s="454"/>
      <c r="AN614" s="454"/>
      <c r="AO614" s="454"/>
      <c r="AP614" s="454"/>
      <c r="AQ614" s="454"/>
      <c r="AR614" s="454"/>
    </row>
    <row r="615" spans="1:44" ht="15.75" customHeight="1">
      <c r="A615" s="454"/>
      <c r="B615" s="484"/>
      <c r="C615" s="455"/>
      <c r="D615" s="455"/>
      <c r="E615" s="455"/>
      <c r="F615" s="454"/>
      <c r="G615" s="454"/>
      <c r="H615" s="454"/>
      <c r="I615" s="454"/>
      <c r="J615" s="454"/>
      <c r="K615" s="454"/>
      <c r="L615" s="454"/>
      <c r="M615" s="454"/>
      <c r="N615" s="454"/>
      <c r="O615" s="454"/>
      <c r="P615" s="454"/>
      <c r="Q615" s="454"/>
      <c r="R615" s="454"/>
      <c r="S615" s="454"/>
      <c r="T615" s="454"/>
      <c r="U615" s="454"/>
      <c r="V615" s="454"/>
      <c r="W615" s="454"/>
      <c r="X615" s="454"/>
      <c r="Y615" s="454"/>
      <c r="Z615" s="454"/>
      <c r="AA615" s="454"/>
      <c r="AB615" s="454"/>
      <c r="AC615" s="454"/>
      <c r="AD615" s="454"/>
      <c r="AE615" s="454"/>
      <c r="AF615" s="454"/>
      <c r="AG615" s="454"/>
      <c r="AH615" s="454"/>
      <c r="AI615" s="454"/>
      <c r="AJ615" s="454"/>
      <c r="AK615" s="454"/>
      <c r="AL615" s="454"/>
      <c r="AM615" s="454"/>
      <c r="AN615" s="454"/>
      <c r="AO615" s="454"/>
      <c r="AP615" s="454"/>
      <c r="AQ615" s="454"/>
      <c r="AR615" s="454"/>
    </row>
    <row r="616" spans="1:44" ht="15.75" customHeight="1">
      <c r="A616" s="454"/>
      <c r="B616" s="484"/>
      <c r="C616" s="455"/>
      <c r="D616" s="455"/>
      <c r="E616" s="455"/>
      <c r="F616" s="454"/>
      <c r="G616" s="454"/>
      <c r="H616" s="454"/>
      <c r="I616" s="454"/>
      <c r="J616" s="454"/>
      <c r="K616" s="454"/>
      <c r="L616" s="454"/>
      <c r="M616" s="454"/>
      <c r="N616" s="454"/>
      <c r="O616" s="454"/>
      <c r="P616" s="454"/>
      <c r="Q616" s="454"/>
      <c r="R616" s="454"/>
      <c r="S616" s="454"/>
      <c r="T616" s="454"/>
      <c r="U616" s="454"/>
      <c r="V616" s="454"/>
      <c r="W616" s="454"/>
      <c r="X616" s="454"/>
      <c r="Y616" s="454"/>
      <c r="Z616" s="454"/>
      <c r="AA616" s="454"/>
      <c r="AB616" s="454"/>
      <c r="AC616" s="454"/>
      <c r="AD616" s="454"/>
      <c r="AE616" s="454"/>
      <c r="AF616" s="454"/>
      <c r="AG616" s="454"/>
      <c r="AH616" s="454"/>
      <c r="AI616" s="454"/>
      <c r="AJ616" s="454"/>
      <c r="AK616" s="454"/>
      <c r="AL616" s="454"/>
      <c r="AM616" s="454"/>
      <c r="AN616" s="454"/>
      <c r="AO616" s="454"/>
      <c r="AP616" s="454"/>
      <c r="AQ616" s="454"/>
      <c r="AR616" s="454"/>
    </row>
    <row r="617" spans="1:44" ht="15.75" customHeight="1">
      <c r="A617" s="454"/>
      <c r="B617" s="484"/>
      <c r="C617" s="455"/>
      <c r="D617" s="455"/>
      <c r="E617" s="455"/>
      <c r="F617" s="454"/>
      <c r="G617" s="454"/>
      <c r="H617" s="454"/>
      <c r="I617" s="454"/>
      <c r="J617" s="454"/>
      <c r="K617" s="454"/>
      <c r="L617" s="454"/>
      <c r="M617" s="454"/>
      <c r="N617" s="454"/>
      <c r="O617" s="454"/>
      <c r="P617" s="454"/>
      <c r="Q617" s="454"/>
      <c r="R617" s="454"/>
      <c r="S617" s="454"/>
      <c r="T617" s="454"/>
      <c r="U617" s="454"/>
      <c r="V617" s="454"/>
      <c r="W617" s="454"/>
      <c r="X617" s="454"/>
      <c r="Y617" s="454"/>
      <c r="Z617" s="454"/>
      <c r="AA617" s="454"/>
      <c r="AB617" s="454"/>
      <c r="AC617" s="454"/>
      <c r="AD617" s="454"/>
      <c r="AE617" s="454"/>
      <c r="AF617" s="454"/>
      <c r="AG617" s="454"/>
      <c r="AH617" s="454"/>
      <c r="AI617" s="454"/>
      <c r="AJ617" s="454"/>
      <c r="AK617" s="454"/>
      <c r="AL617" s="454"/>
      <c r="AM617" s="454"/>
      <c r="AN617" s="454"/>
      <c r="AO617" s="454"/>
      <c r="AP617" s="454"/>
      <c r="AQ617" s="454"/>
      <c r="AR617" s="454"/>
    </row>
    <row r="618" spans="1:44" ht="15.75" customHeight="1">
      <c r="A618" s="454"/>
      <c r="B618" s="484"/>
      <c r="C618" s="455"/>
      <c r="D618" s="455"/>
      <c r="E618" s="455"/>
      <c r="F618" s="454"/>
      <c r="G618" s="454"/>
      <c r="H618" s="454"/>
      <c r="I618" s="454"/>
      <c r="J618" s="454"/>
      <c r="K618" s="454"/>
      <c r="L618" s="454"/>
      <c r="M618" s="454"/>
      <c r="N618" s="454"/>
      <c r="O618" s="454"/>
      <c r="P618" s="454"/>
      <c r="Q618" s="454"/>
      <c r="R618" s="454"/>
      <c r="S618" s="454"/>
      <c r="T618" s="454"/>
      <c r="U618" s="454"/>
      <c r="V618" s="454"/>
      <c r="W618" s="454"/>
      <c r="X618" s="454"/>
      <c r="Y618" s="454"/>
      <c r="Z618" s="454"/>
      <c r="AA618" s="454"/>
      <c r="AB618" s="454"/>
      <c r="AC618" s="454"/>
      <c r="AD618" s="454"/>
      <c r="AE618" s="454"/>
      <c r="AF618" s="454"/>
      <c r="AG618" s="454"/>
      <c r="AH618" s="454"/>
      <c r="AI618" s="454"/>
      <c r="AJ618" s="454"/>
      <c r="AK618" s="454"/>
      <c r="AL618" s="454"/>
      <c r="AM618" s="454"/>
      <c r="AN618" s="454"/>
      <c r="AO618" s="454"/>
      <c r="AP618" s="454"/>
      <c r="AQ618" s="454"/>
      <c r="AR618" s="454"/>
    </row>
    <row r="619" spans="1:44" ht="15.75" customHeight="1">
      <c r="A619" s="454"/>
      <c r="B619" s="484"/>
      <c r="C619" s="455"/>
      <c r="D619" s="455"/>
      <c r="E619" s="455"/>
      <c r="F619" s="454"/>
      <c r="G619" s="454"/>
      <c r="H619" s="454"/>
      <c r="I619" s="454"/>
      <c r="J619" s="454"/>
      <c r="K619" s="454"/>
      <c r="L619" s="454"/>
      <c r="M619" s="454"/>
      <c r="N619" s="454"/>
      <c r="O619" s="454"/>
      <c r="P619" s="454"/>
      <c r="Q619" s="454"/>
      <c r="R619" s="454"/>
      <c r="S619" s="454"/>
      <c r="T619" s="454"/>
      <c r="U619" s="454"/>
      <c r="V619" s="454"/>
      <c r="W619" s="454"/>
      <c r="X619" s="454"/>
      <c r="Y619" s="454"/>
      <c r="Z619" s="454"/>
      <c r="AA619" s="454"/>
      <c r="AB619" s="454"/>
      <c r="AC619" s="454"/>
      <c r="AD619" s="454"/>
      <c r="AE619" s="454"/>
      <c r="AF619" s="454"/>
      <c r="AG619" s="454"/>
      <c r="AH619" s="454"/>
      <c r="AI619" s="454"/>
      <c r="AJ619" s="454"/>
      <c r="AK619" s="454"/>
      <c r="AL619" s="454"/>
      <c r="AM619" s="454"/>
      <c r="AN619" s="454"/>
      <c r="AO619" s="454"/>
      <c r="AP619" s="454"/>
      <c r="AQ619" s="454"/>
      <c r="AR619" s="454"/>
    </row>
    <row r="620" spans="1:44" ht="15.75" customHeight="1">
      <c r="A620" s="454"/>
      <c r="B620" s="484"/>
      <c r="C620" s="455"/>
      <c r="D620" s="455"/>
      <c r="E620" s="455"/>
      <c r="F620" s="454"/>
      <c r="G620" s="454"/>
      <c r="H620" s="454"/>
      <c r="I620" s="454"/>
      <c r="J620" s="454"/>
      <c r="K620" s="454"/>
      <c r="L620" s="454"/>
      <c r="M620" s="454"/>
      <c r="N620" s="454"/>
      <c r="O620" s="454"/>
      <c r="P620" s="454"/>
      <c r="Q620" s="454"/>
      <c r="R620" s="454"/>
      <c r="S620" s="454"/>
      <c r="T620" s="454"/>
      <c r="U620" s="454"/>
      <c r="V620" s="454"/>
      <c r="W620" s="454"/>
      <c r="X620" s="454"/>
      <c r="Y620" s="454"/>
      <c r="Z620" s="454"/>
      <c r="AA620" s="454"/>
      <c r="AB620" s="454"/>
      <c r="AC620" s="454"/>
      <c r="AD620" s="454"/>
      <c r="AE620" s="454"/>
      <c r="AF620" s="454"/>
      <c r="AG620" s="454"/>
      <c r="AH620" s="454"/>
      <c r="AI620" s="454"/>
      <c r="AJ620" s="454"/>
      <c r="AK620" s="454"/>
      <c r="AL620" s="454"/>
      <c r="AM620" s="454"/>
      <c r="AN620" s="454"/>
      <c r="AO620" s="454"/>
      <c r="AP620" s="454"/>
      <c r="AQ620" s="454"/>
      <c r="AR620" s="454"/>
    </row>
    <row r="621" spans="1:44" ht="15.75" customHeight="1">
      <c r="A621" s="454"/>
      <c r="B621" s="484"/>
      <c r="C621" s="455"/>
      <c r="D621" s="455"/>
      <c r="E621" s="455"/>
      <c r="F621" s="454"/>
      <c r="G621" s="454"/>
      <c r="H621" s="454"/>
      <c r="I621" s="454"/>
      <c r="J621" s="454"/>
      <c r="K621" s="454"/>
      <c r="L621" s="454"/>
      <c r="M621" s="454"/>
      <c r="N621" s="454"/>
      <c r="O621" s="454"/>
      <c r="P621" s="454"/>
      <c r="Q621" s="454"/>
      <c r="R621" s="454"/>
      <c r="S621" s="454"/>
      <c r="T621" s="454"/>
      <c r="U621" s="454"/>
      <c r="V621" s="454"/>
      <c r="W621" s="454"/>
      <c r="X621" s="454"/>
      <c r="Y621" s="454"/>
      <c r="Z621" s="454"/>
      <c r="AA621" s="454"/>
      <c r="AB621" s="454"/>
      <c r="AC621" s="454"/>
      <c r="AD621" s="454"/>
      <c r="AE621" s="454"/>
      <c r="AF621" s="454"/>
      <c r="AG621" s="454"/>
      <c r="AH621" s="454"/>
      <c r="AI621" s="454"/>
      <c r="AJ621" s="454"/>
      <c r="AK621" s="454"/>
      <c r="AL621" s="454"/>
      <c r="AM621" s="454"/>
      <c r="AN621" s="454"/>
      <c r="AO621" s="454"/>
      <c r="AP621" s="454"/>
      <c r="AQ621" s="454"/>
      <c r="AR621" s="454"/>
    </row>
    <row r="622" spans="1:44" ht="15.75" customHeight="1">
      <c r="A622" s="454"/>
      <c r="B622" s="484"/>
      <c r="C622" s="455"/>
      <c r="D622" s="455"/>
      <c r="E622" s="455"/>
      <c r="F622" s="454"/>
      <c r="G622" s="454"/>
      <c r="H622" s="454"/>
      <c r="I622" s="454"/>
      <c r="J622" s="454"/>
      <c r="K622" s="454"/>
      <c r="L622" s="454"/>
      <c r="M622" s="454"/>
      <c r="N622" s="454"/>
      <c r="O622" s="454"/>
      <c r="P622" s="454"/>
      <c r="Q622" s="454"/>
      <c r="R622" s="454"/>
      <c r="S622" s="454"/>
      <c r="T622" s="454"/>
      <c r="U622" s="454"/>
      <c r="V622" s="454"/>
      <c r="W622" s="454"/>
      <c r="X622" s="454"/>
      <c r="Y622" s="454"/>
      <c r="Z622" s="454"/>
      <c r="AA622" s="454"/>
      <c r="AB622" s="454"/>
      <c r="AC622" s="454"/>
      <c r="AD622" s="454"/>
      <c r="AE622" s="454"/>
      <c r="AF622" s="454"/>
      <c r="AG622" s="454"/>
      <c r="AH622" s="454"/>
      <c r="AI622" s="454"/>
      <c r="AJ622" s="454"/>
      <c r="AK622" s="454"/>
      <c r="AL622" s="454"/>
      <c r="AM622" s="454"/>
      <c r="AN622" s="454"/>
      <c r="AO622" s="454"/>
      <c r="AP622" s="454"/>
      <c r="AQ622" s="454"/>
      <c r="AR622" s="454"/>
    </row>
    <row r="623" spans="1:44" ht="15.75" customHeight="1">
      <c r="A623" s="454"/>
      <c r="B623" s="484"/>
      <c r="C623" s="455"/>
      <c r="D623" s="455"/>
      <c r="E623" s="455"/>
      <c r="F623" s="454"/>
      <c r="G623" s="454"/>
      <c r="H623" s="454"/>
      <c r="I623" s="454"/>
      <c r="J623" s="454"/>
      <c r="K623" s="454"/>
      <c r="L623" s="454"/>
      <c r="M623" s="454"/>
      <c r="N623" s="454"/>
      <c r="O623" s="454"/>
      <c r="P623" s="454"/>
      <c r="Q623" s="454"/>
      <c r="R623" s="454"/>
      <c r="S623" s="454"/>
      <c r="T623" s="454"/>
      <c r="U623" s="454"/>
      <c r="V623" s="454"/>
      <c r="W623" s="454"/>
      <c r="X623" s="454"/>
      <c r="Y623" s="454"/>
      <c r="Z623" s="454"/>
      <c r="AA623" s="454"/>
      <c r="AB623" s="454"/>
      <c r="AC623" s="454"/>
      <c r="AD623" s="454"/>
      <c r="AE623" s="454"/>
      <c r="AF623" s="454"/>
      <c r="AG623" s="454"/>
      <c r="AH623" s="454"/>
      <c r="AI623" s="454"/>
      <c r="AJ623" s="454"/>
      <c r="AK623" s="454"/>
      <c r="AL623" s="454"/>
      <c r="AM623" s="454"/>
      <c r="AN623" s="454"/>
      <c r="AO623" s="454"/>
      <c r="AP623" s="454"/>
      <c r="AQ623" s="454"/>
      <c r="AR623" s="454"/>
    </row>
    <row r="624" spans="1:44" ht="15.75" customHeight="1">
      <c r="A624" s="454"/>
      <c r="B624" s="484"/>
      <c r="C624" s="455"/>
      <c r="D624" s="455"/>
      <c r="E624" s="455"/>
      <c r="F624" s="454"/>
      <c r="G624" s="454"/>
      <c r="H624" s="454"/>
      <c r="I624" s="454"/>
      <c r="J624" s="454"/>
      <c r="K624" s="454"/>
      <c r="L624" s="454"/>
      <c r="M624" s="454"/>
      <c r="N624" s="454"/>
      <c r="O624" s="454"/>
      <c r="P624" s="454"/>
      <c r="Q624" s="454"/>
      <c r="R624" s="454"/>
      <c r="S624" s="454"/>
      <c r="T624" s="454"/>
      <c r="U624" s="454"/>
      <c r="V624" s="454"/>
      <c r="W624" s="454"/>
      <c r="X624" s="454"/>
      <c r="Y624" s="454"/>
      <c r="Z624" s="454"/>
      <c r="AA624" s="454"/>
      <c r="AB624" s="454"/>
      <c r="AC624" s="454"/>
      <c r="AD624" s="454"/>
      <c r="AE624" s="454"/>
      <c r="AF624" s="454"/>
      <c r="AG624" s="454"/>
      <c r="AH624" s="454"/>
      <c r="AI624" s="454"/>
      <c r="AJ624" s="454"/>
      <c r="AK624" s="454"/>
      <c r="AL624" s="454"/>
      <c r="AM624" s="454"/>
      <c r="AN624" s="454"/>
      <c r="AO624" s="454"/>
      <c r="AP624" s="454"/>
      <c r="AQ624" s="454"/>
      <c r="AR624" s="454"/>
    </row>
    <row r="625" spans="1:44" ht="15.75" customHeight="1">
      <c r="A625" s="454"/>
      <c r="B625" s="484"/>
      <c r="C625" s="455"/>
      <c r="D625" s="455"/>
      <c r="E625" s="455"/>
      <c r="F625" s="454"/>
      <c r="G625" s="454"/>
      <c r="H625" s="454"/>
      <c r="I625" s="454"/>
      <c r="J625" s="454"/>
      <c r="K625" s="454"/>
      <c r="L625" s="454"/>
      <c r="M625" s="454"/>
      <c r="N625" s="454"/>
      <c r="O625" s="454"/>
      <c r="P625" s="454"/>
      <c r="Q625" s="454"/>
      <c r="R625" s="454"/>
      <c r="S625" s="454"/>
      <c r="T625" s="454"/>
      <c r="U625" s="454"/>
      <c r="V625" s="454"/>
      <c r="W625" s="454"/>
      <c r="X625" s="454"/>
      <c r="Y625" s="454"/>
      <c r="Z625" s="454"/>
      <c r="AA625" s="454"/>
      <c r="AB625" s="454"/>
      <c r="AC625" s="454"/>
      <c r="AD625" s="454"/>
      <c r="AE625" s="454"/>
      <c r="AF625" s="454"/>
      <c r="AG625" s="454"/>
      <c r="AH625" s="454"/>
      <c r="AI625" s="454"/>
      <c r="AJ625" s="454"/>
      <c r="AK625" s="454"/>
      <c r="AL625" s="454"/>
      <c r="AM625" s="454"/>
      <c r="AN625" s="454"/>
      <c r="AO625" s="454"/>
      <c r="AP625" s="454"/>
      <c r="AQ625" s="454"/>
      <c r="AR625" s="454"/>
    </row>
    <row r="626" spans="1:44" ht="15.75" customHeight="1">
      <c r="A626" s="454"/>
      <c r="B626" s="484"/>
      <c r="C626" s="455"/>
      <c r="D626" s="455"/>
      <c r="E626" s="455"/>
      <c r="F626" s="454"/>
      <c r="G626" s="454"/>
      <c r="H626" s="454"/>
      <c r="I626" s="454"/>
      <c r="J626" s="454"/>
      <c r="K626" s="454"/>
      <c r="L626" s="454"/>
      <c r="M626" s="454"/>
      <c r="N626" s="454"/>
      <c r="O626" s="454"/>
      <c r="P626" s="454"/>
      <c r="Q626" s="454"/>
      <c r="R626" s="454"/>
      <c r="S626" s="454"/>
      <c r="T626" s="454"/>
      <c r="U626" s="454"/>
      <c r="V626" s="454"/>
      <c r="W626" s="454"/>
      <c r="X626" s="454"/>
      <c r="Y626" s="454"/>
      <c r="Z626" s="454"/>
      <c r="AA626" s="454"/>
      <c r="AB626" s="454"/>
      <c r="AC626" s="454"/>
      <c r="AD626" s="454"/>
      <c r="AE626" s="454"/>
      <c r="AF626" s="454"/>
      <c r="AG626" s="454"/>
      <c r="AH626" s="454"/>
      <c r="AI626" s="454"/>
      <c r="AJ626" s="454"/>
      <c r="AK626" s="454"/>
      <c r="AL626" s="454"/>
      <c r="AM626" s="454"/>
      <c r="AN626" s="454"/>
      <c r="AO626" s="454"/>
      <c r="AP626" s="454"/>
      <c r="AQ626" s="454"/>
      <c r="AR626" s="454"/>
    </row>
    <row r="627" spans="1:44" ht="15.75" customHeight="1">
      <c r="A627" s="454"/>
      <c r="B627" s="484"/>
      <c r="C627" s="455"/>
      <c r="D627" s="455"/>
      <c r="E627" s="455"/>
      <c r="F627" s="454"/>
      <c r="G627" s="454"/>
      <c r="H627" s="454"/>
      <c r="I627" s="454"/>
      <c r="J627" s="454"/>
      <c r="K627" s="454"/>
      <c r="L627" s="454"/>
      <c r="M627" s="454"/>
      <c r="N627" s="454"/>
      <c r="O627" s="454"/>
      <c r="P627" s="454"/>
      <c r="Q627" s="454"/>
      <c r="R627" s="454"/>
      <c r="S627" s="454"/>
      <c r="T627" s="454"/>
      <c r="U627" s="454"/>
      <c r="V627" s="454"/>
      <c r="W627" s="454"/>
      <c r="X627" s="454"/>
      <c r="Y627" s="454"/>
      <c r="Z627" s="454"/>
      <c r="AA627" s="454"/>
      <c r="AB627" s="454"/>
      <c r="AC627" s="454"/>
      <c r="AD627" s="454"/>
      <c r="AE627" s="454"/>
      <c r="AF627" s="454"/>
      <c r="AG627" s="454"/>
      <c r="AH627" s="454"/>
      <c r="AI627" s="454"/>
      <c r="AJ627" s="454"/>
      <c r="AK627" s="454"/>
      <c r="AL627" s="454"/>
      <c r="AM627" s="454"/>
      <c r="AN627" s="454"/>
      <c r="AO627" s="454"/>
      <c r="AP627" s="454"/>
      <c r="AQ627" s="454"/>
      <c r="AR627" s="454"/>
    </row>
    <row r="628" spans="1:44" ht="15.75" customHeight="1">
      <c r="A628" s="454"/>
      <c r="B628" s="484"/>
      <c r="C628" s="455"/>
      <c r="D628" s="455"/>
      <c r="E628" s="455"/>
      <c r="F628" s="454"/>
      <c r="G628" s="454"/>
      <c r="H628" s="454"/>
      <c r="I628" s="454"/>
      <c r="J628" s="454"/>
      <c r="K628" s="454"/>
      <c r="L628" s="454"/>
      <c r="M628" s="454"/>
      <c r="N628" s="454"/>
      <c r="O628" s="454"/>
      <c r="P628" s="454"/>
      <c r="Q628" s="454"/>
      <c r="R628" s="454"/>
      <c r="S628" s="454"/>
      <c r="T628" s="454"/>
      <c r="U628" s="454"/>
      <c r="V628" s="454"/>
      <c r="W628" s="454"/>
      <c r="X628" s="454"/>
      <c r="Y628" s="454"/>
      <c r="Z628" s="454"/>
      <c r="AA628" s="454"/>
      <c r="AB628" s="454"/>
      <c r="AC628" s="454"/>
      <c r="AD628" s="454"/>
      <c r="AE628" s="454"/>
      <c r="AF628" s="454"/>
      <c r="AG628" s="454"/>
      <c r="AH628" s="454"/>
      <c r="AI628" s="454"/>
      <c r="AJ628" s="454"/>
      <c r="AK628" s="454"/>
      <c r="AL628" s="454"/>
      <c r="AM628" s="454"/>
      <c r="AN628" s="454"/>
      <c r="AO628" s="454"/>
      <c r="AP628" s="454"/>
      <c r="AQ628" s="454"/>
      <c r="AR628" s="454"/>
    </row>
    <row r="629" spans="1:44" ht="15.75" customHeight="1">
      <c r="A629" s="454"/>
      <c r="B629" s="484"/>
      <c r="C629" s="455"/>
      <c r="D629" s="455"/>
      <c r="E629" s="455"/>
      <c r="F629" s="454"/>
      <c r="G629" s="454"/>
      <c r="H629" s="454"/>
      <c r="I629" s="454"/>
      <c r="J629" s="454"/>
      <c r="K629" s="454"/>
      <c r="L629" s="454"/>
      <c r="M629" s="454"/>
      <c r="N629" s="454"/>
      <c r="O629" s="454"/>
      <c r="P629" s="454"/>
      <c r="Q629" s="454"/>
      <c r="R629" s="454"/>
      <c r="S629" s="454"/>
      <c r="T629" s="454"/>
      <c r="U629" s="454"/>
      <c r="V629" s="454"/>
      <c r="W629" s="454"/>
      <c r="X629" s="454"/>
      <c r="Y629" s="454"/>
      <c r="Z629" s="454"/>
      <c r="AA629" s="454"/>
      <c r="AB629" s="454"/>
      <c r="AC629" s="454"/>
      <c r="AD629" s="454"/>
      <c r="AE629" s="454"/>
      <c r="AF629" s="454"/>
      <c r="AG629" s="454"/>
      <c r="AH629" s="454"/>
      <c r="AI629" s="454"/>
      <c r="AJ629" s="454"/>
      <c r="AK629" s="454"/>
      <c r="AL629" s="454"/>
      <c r="AM629" s="454"/>
      <c r="AN629" s="454"/>
      <c r="AO629" s="454"/>
      <c r="AP629" s="454"/>
      <c r="AQ629" s="454"/>
      <c r="AR629" s="454"/>
    </row>
    <row r="630" spans="1:44" ht="15.75" customHeight="1">
      <c r="A630" s="454"/>
      <c r="B630" s="484"/>
      <c r="C630" s="455"/>
      <c r="D630" s="455"/>
      <c r="E630" s="455"/>
      <c r="F630" s="454"/>
      <c r="G630" s="454"/>
      <c r="H630" s="454"/>
      <c r="I630" s="454"/>
      <c r="J630" s="454"/>
      <c r="K630" s="454"/>
      <c r="L630" s="454"/>
      <c r="M630" s="454"/>
      <c r="N630" s="454"/>
      <c r="O630" s="454"/>
      <c r="P630" s="454"/>
      <c r="Q630" s="454"/>
      <c r="R630" s="454"/>
      <c r="S630" s="454"/>
      <c r="T630" s="454"/>
      <c r="U630" s="454"/>
      <c r="V630" s="454"/>
      <c r="W630" s="454"/>
      <c r="X630" s="454"/>
      <c r="Y630" s="454"/>
      <c r="Z630" s="454"/>
      <c r="AA630" s="454"/>
      <c r="AB630" s="454"/>
      <c r="AC630" s="454"/>
      <c r="AD630" s="454"/>
      <c r="AE630" s="454"/>
      <c r="AF630" s="454"/>
      <c r="AG630" s="454"/>
      <c r="AH630" s="454"/>
      <c r="AI630" s="454"/>
      <c r="AJ630" s="454"/>
      <c r="AK630" s="454"/>
      <c r="AL630" s="454"/>
      <c r="AM630" s="454"/>
      <c r="AN630" s="454"/>
      <c r="AO630" s="454"/>
      <c r="AP630" s="454"/>
      <c r="AQ630" s="454"/>
      <c r="AR630" s="454"/>
    </row>
    <row r="631" spans="1:44" ht="15.75" customHeight="1">
      <c r="A631" s="454"/>
      <c r="B631" s="484"/>
      <c r="C631" s="455"/>
      <c r="D631" s="455"/>
      <c r="E631" s="455"/>
      <c r="F631" s="454"/>
      <c r="G631" s="454"/>
      <c r="H631" s="454"/>
      <c r="I631" s="454"/>
      <c r="J631" s="454"/>
      <c r="K631" s="454"/>
      <c r="L631" s="454"/>
      <c r="M631" s="454"/>
      <c r="N631" s="454"/>
      <c r="O631" s="454"/>
      <c r="P631" s="454"/>
      <c r="Q631" s="454"/>
      <c r="R631" s="454"/>
      <c r="S631" s="454"/>
      <c r="T631" s="454"/>
      <c r="U631" s="454"/>
      <c r="V631" s="454"/>
      <c r="W631" s="454"/>
      <c r="X631" s="454"/>
      <c r="Y631" s="454"/>
      <c r="Z631" s="454"/>
      <c r="AA631" s="454"/>
      <c r="AB631" s="454"/>
      <c r="AC631" s="454"/>
      <c r="AD631" s="454"/>
      <c r="AE631" s="454"/>
      <c r="AF631" s="454"/>
      <c r="AG631" s="454"/>
      <c r="AH631" s="454"/>
      <c r="AI631" s="454"/>
      <c r="AJ631" s="454"/>
      <c r="AK631" s="454"/>
      <c r="AL631" s="454"/>
      <c r="AM631" s="454"/>
      <c r="AN631" s="454"/>
      <c r="AO631" s="454"/>
      <c r="AP631" s="454"/>
      <c r="AQ631" s="454"/>
      <c r="AR631" s="454"/>
    </row>
    <row r="632" spans="1:44" ht="15.75" customHeight="1">
      <c r="A632" s="454"/>
      <c r="B632" s="484"/>
      <c r="C632" s="455"/>
      <c r="D632" s="455"/>
      <c r="E632" s="455"/>
      <c r="F632" s="454"/>
      <c r="G632" s="454"/>
      <c r="H632" s="454"/>
      <c r="I632" s="454"/>
      <c r="J632" s="454"/>
      <c r="K632" s="454"/>
      <c r="L632" s="454"/>
      <c r="M632" s="454"/>
      <c r="N632" s="454"/>
      <c r="O632" s="454"/>
      <c r="P632" s="454"/>
      <c r="Q632" s="454"/>
      <c r="R632" s="454"/>
      <c r="S632" s="454"/>
      <c r="T632" s="454"/>
      <c r="U632" s="454"/>
      <c r="V632" s="454"/>
      <c r="W632" s="454"/>
      <c r="X632" s="454"/>
      <c r="Y632" s="454"/>
      <c r="Z632" s="454"/>
      <c r="AA632" s="454"/>
      <c r="AB632" s="454"/>
      <c r="AC632" s="454"/>
      <c r="AD632" s="454"/>
      <c r="AE632" s="454"/>
      <c r="AF632" s="454"/>
      <c r="AG632" s="454"/>
      <c r="AH632" s="454"/>
      <c r="AI632" s="454"/>
      <c r="AJ632" s="454"/>
      <c r="AK632" s="454"/>
      <c r="AL632" s="454"/>
      <c r="AM632" s="454"/>
      <c r="AN632" s="454"/>
      <c r="AO632" s="454"/>
      <c r="AP632" s="454"/>
      <c r="AQ632" s="454"/>
      <c r="AR632" s="454"/>
    </row>
    <row r="633" spans="1:44" ht="15.75" customHeight="1">
      <c r="A633" s="454"/>
      <c r="B633" s="484"/>
      <c r="C633" s="455"/>
      <c r="D633" s="455"/>
      <c r="E633" s="455"/>
      <c r="F633" s="454"/>
      <c r="G633" s="454"/>
      <c r="H633" s="454"/>
      <c r="I633" s="454"/>
      <c r="J633" s="454"/>
      <c r="K633" s="454"/>
      <c r="L633" s="454"/>
      <c r="M633" s="454"/>
      <c r="N633" s="454"/>
      <c r="O633" s="454"/>
      <c r="P633" s="454"/>
      <c r="Q633" s="454"/>
      <c r="R633" s="454"/>
      <c r="S633" s="454"/>
      <c r="T633" s="454"/>
      <c r="U633" s="454"/>
      <c r="V633" s="454"/>
      <c r="W633" s="454"/>
      <c r="X633" s="454"/>
      <c r="Y633" s="454"/>
      <c r="Z633" s="454"/>
      <c r="AA633" s="454"/>
      <c r="AB633" s="454"/>
      <c r="AC633" s="454"/>
      <c r="AD633" s="454"/>
      <c r="AE633" s="454"/>
      <c r="AF633" s="454"/>
      <c r="AG633" s="454"/>
      <c r="AH633" s="454"/>
      <c r="AI633" s="454"/>
      <c r="AJ633" s="454"/>
      <c r="AK633" s="454"/>
      <c r="AL633" s="454"/>
      <c r="AM633" s="454"/>
      <c r="AN633" s="454"/>
      <c r="AO633" s="454"/>
      <c r="AP633" s="454"/>
      <c r="AQ633" s="454"/>
      <c r="AR633" s="454"/>
    </row>
    <row r="634" spans="1:44" ht="15.75" customHeight="1">
      <c r="A634" s="454"/>
      <c r="B634" s="484"/>
      <c r="C634" s="455"/>
      <c r="D634" s="455"/>
      <c r="E634" s="455"/>
      <c r="F634" s="454"/>
      <c r="G634" s="454"/>
      <c r="H634" s="454"/>
      <c r="I634" s="454"/>
      <c r="J634" s="454"/>
      <c r="K634" s="454"/>
      <c r="L634" s="454"/>
      <c r="M634" s="454"/>
      <c r="N634" s="454"/>
      <c r="O634" s="454"/>
      <c r="P634" s="454"/>
      <c r="Q634" s="454"/>
      <c r="R634" s="454"/>
      <c r="S634" s="454"/>
      <c r="T634" s="454"/>
      <c r="U634" s="454"/>
      <c r="V634" s="454"/>
      <c r="W634" s="454"/>
      <c r="X634" s="454"/>
      <c r="Y634" s="454"/>
      <c r="Z634" s="454"/>
      <c r="AA634" s="454"/>
      <c r="AB634" s="454"/>
      <c r="AC634" s="454"/>
      <c r="AD634" s="454"/>
      <c r="AE634" s="454"/>
      <c r="AF634" s="454"/>
      <c r="AG634" s="454"/>
      <c r="AH634" s="454"/>
      <c r="AI634" s="454"/>
      <c r="AJ634" s="454"/>
      <c r="AK634" s="454"/>
      <c r="AL634" s="454"/>
      <c r="AM634" s="454"/>
      <c r="AN634" s="454"/>
      <c r="AO634" s="454"/>
      <c r="AP634" s="454"/>
      <c r="AQ634" s="454"/>
      <c r="AR634" s="454"/>
    </row>
    <row r="635" spans="1:44" ht="15.75" customHeight="1">
      <c r="A635" s="454"/>
      <c r="B635" s="484"/>
      <c r="C635" s="455"/>
      <c r="D635" s="455"/>
      <c r="E635" s="455"/>
      <c r="F635" s="45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4"/>
      <c r="AG635" s="454"/>
      <c r="AH635" s="454"/>
      <c r="AI635" s="454"/>
      <c r="AJ635" s="454"/>
      <c r="AK635" s="454"/>
      <c r="AL635" s="454"/>
      <c r="AM635" s="454"/>
      <c r="AN635" s="454"/>
      <c r="AO635" s="454"/>
      <c r="AP635" s="454"/>
      <c r="AQ635" s="454"/>
      <c r="AR635" s="454"/>
    </row>
    <row r="636" spans="1:44" ht="15.75" customHeight="1">
      <c r="A636" s="454"/>
      <c r="B636" s="484"/>
      <c r="C636" s="455"/>
      <c r="D636" s="455"/>
      <c r="E636" s="455"/>
      <c r="F636" s="454"/>
      <c r="G636" s="454"/>
      <c r="H636" s="454"/>
      <c r="I636" s="454"/>
      <c r="J636" s="454"/>
      <c r="K636" s="454"/>
      <c r="L636" s="454"/>
      <c r="M636" s="454"/>
      <c r="N636" s="454"/>
      <c r="O636" s="454"/>
      <c r="P636" s="454"/>
      <c r="Q636" s="454"/>
      <c r="R636" s="454"/>
      <c r="S636" s="454"/>
      <c r="T636" s="454"/>
      <c r="U636" s="454"/>
      <c r="V636" s="454"/>
      <c r="W636" s="454"/>
      <c r="X636" s="454"/>
      <c r="Y636" s="454"/>
      <c r="Z636" s="454"/>
      <c r="AA636" s="454"/>
      <c r="AB636" s="454"/>
      <c r="AC636" s="454"/>
      <c r="AD636" s="454"/>
      <c r="AE636" s="454"/>
      <c r="AF636" s="454"/>
      <c r="AG636" s="454"/>
      <c r="AH636" s="454"/>
      <c r="AI636" s="454"/>
      <c r="AJ636" s="454"/>
      <c r="AK636" s="454"/>
      <c r="AL636" s="454"/>
      <c r="AM636" s="454"/>
      <c r="AN636" s="454"/>
      <c r="AO636" s="454"/>
      <c r="AP636" s="454"/>
      <c r="AQ636" s="454"/>
      <c r="AR636" s="454"/>
    </row>
    <row r="637" spans="1:44" ht="15.75" customHeight="1">
      <c r="A637" s="454"/>
      <c r="B637" s="484"/>
      <c r="C637" s="455"/>
      <c r="D637" s="455"/>
      <c r="E637" s="455"/>
      <c r="F637" s="454"/>
      <c r="G637" s="454"/>
      <c r="H637" s="454"/>
      <c r="I637" s="454"/>
      <c r="J637" s="454"/>
      <c r="K637" s="454"/>
      <c r="L637" s="454"/>
      <c r="M637" s="454"/>
      <c r="N637" s="454"/>
      <c r="O637" s="454"/>
      <c r="P637" s="454"/>
      <c r="Q637" s="454"/>
      <c r="R637" s="454"/>
      <c r="S637" s="454"/>
      <c r="T637" s="454"/>
      <c r="U637" s="454"/>
      <c r="V637" s="454"/>
      <c r="W637" s="454"/>
      <c r="X637" s="454"/>
      <c r="Y637" s="454"/>
      <c r="Z637" s="454"/>
      <c r="AA637" s="454"/>
      <c r="AB637" s="454"/>
      <c r="AC637" s="454"/>
      <c r="AD637" s="454"/>
      <c r="AE637" s="454"/>
      <c r="AF637" s="454"/>
      <c r="AG637" s="454"/>
      <c r="AH637" s="454"/>
      <c r="AI637" s="454"/>
      <c r="AJ637" s="454"/>
      <c r="AK637" s="454"/>
      <c r="AL637" s="454"/>
      <c r="AM637" s="454"/>
      <c r="AN637" s="454"/>
      <c r="AO637" s="454"/>
      <c r="AP637" s="454"/>
      <c r="AQ637" s="454"/>
      <c r="AR637" s="454"/>
    </row>
    <row r="638" spans="1:44" ht="15.75" customHeight="1">
      <c r="A638" s="454"/>
      <c r="B638" s="484"/>
      <c r="C638" s="455"/>
      <c r="D638" s="455"/>
      <c r="E638" s="455"/>
      <c r="F638" s="454"/>
      <c r="G638" s="454"/>
      <c r="H638" s="454"/>
      <c r="I638" s="454"/>
      <c r="J638" s="454"/>
      <c r="K638" s="454"/>
      <c r="L638" s="454"/>
      <c r="M638" s="454"/>
      <c r="N638" s="454"/>
      <c r="O638" s="454"/>
      <c r="P638" s="454"/>
      <c r="Q638" s="454"/>
      <c r="R638" s="454"/>
      <c r="S638" s="454"/>
      <c r="T638" s="454"/>
      <c r="U638" s="454"/>
      <c r="V638" s="454"/>
      <c r="W638" s="454"/>
      <c r="X638" s="454"/>
      <c r="Y638" s="454"/>
      <c r="Z638" s="454"/>
      <c r="AA638" s="454"/>
      <c r="AB638" s="454"/>
      <c r="AC638" s="454"/>
      <c r="AD638" s="454"/>
      <c r="AE638" s="454"/>
      <c r="AF638" s="454"/>
      <c r="AG638" s="454"/>
      <c r="AH638" s="454"/>
      <c r="AI638" s="454"/>
      <c r="AJ638" s="454"/>
      <c r="AK638" s="454"/>
      <c r="AL638" s="454"/>
      <c r="AM638" s="454"/>
      <c r="AN638" s="454"/>
      <c r="AO638" s="454"/>
      <c r="AP638" s="454"/>
      <c r="AQ638" s="454"/>
      <c r="AR638" s="454"/>
    </row>
    <row r="639" spans="1:44" ht="15.75" customHeight="1">
      <c r="A639" s="454"/>
      <c r="B639" s="484"/>
      <c r="C639" s="455"/>
      <c r="D639" s="455"/>
      <c r="E639" s="455"/>
      <c r="F639" s="454"/>
      <c r="G639" s="454"/>
      <c r="H639" s="454"/>
      <c r="I639" s="454"/>
      <c r="J639" s="454"/>
      <c r="K639" s="454"/>
      <c r="L639" s="454"/>
      <c r="M639" s="454"/>
      <c r="N639" s="454"/>
      <c r="O639" s="454"/>
      <c r="P639" s="454"/>
      <c r="Q639" s="454"/>
      <c r="R639" s="454"/>
      <c r="S639" s="454"/>
      <c r="T639" s="454"/>
      <c r="U639" s="454"/>
      <c r="V639" s="454"/>
      <c r="W639" s="454"/>
      <c r="X639" s="454"/>
      <c r="Y639" s="454"/>
      <c r="Z639" s="454"/>
      <c r="AA639" s="454"/>
      <c r="AB639" s="454"/>
      <c r="AC639" s="454"/>
      <c r="AD639" s="454"/>
      <c r="AE639" s="454"/>
      <c r="AF639" s="454"/>
      <c r="AG639" s="454"/>
      <c r="AH639" s="454"/>
      <c r="AI639" s="454"/>
      <c r="AJ639" s="454"/>
      <c r="AK639" s="454"/>
      <c r="AL639" s="454"/>
      <c r="AM639" s="454"/>
      <c r="AN639" s="454"/>
      <c r="AO639" s="454"/>
      <c r="AP639" s="454"/>
      <c r="AQ639" s="454"/>
      <c r="AR639" s="454"/>
    </row>
    <row r="640" spans="1:44" ht="15.75" customHeight="1">
      <c r="A640" s="454"/>
      <c r="B640" s="484"/>
      <c r="C640" s="455"/>
      <c r="D640" s="455"/>
      <c r="E640" s="455"/>
      <c r="F640" s="454"/>
      <c r="G640" s="454"/>
      <c r="H640" s="454"/>
      <c r="I640" s="454"/>
      <c r="J640" s="454"/>
      <c r="K640" s="454"/>
      <c r="L640" s="454"/>
      <c r="M640" s="454"/>
      <c r="N640" s="454"/>
      <c r="O640" s="454"/>
      <c r="P640" s="454"/>
      <c r="Q640" s="454"/>
      <c r="R640" s="454"/>
      <c r="S640" s="454"/>
      <c r="T640" s="454"/>
      <c r="U640" s="454"/>
      <c r="V640" s="454"/>
      <c r="W640" s="454"/>
      <c r="X640" s="454"/>
      <c r="Y640" s="454"/>
      <c r="Z640" s="454"/>
      <c r="AA640" s="454"/>
      <c r="AB640" s="454"/>
      <c r="AC640" s="454"/>
      <c r="AD640" s="454"/>
      <c r="AE640" s="454"/>
      <c r="AF640" s="454"/>
      <c r="AG640" s="454"/>
      <c r="AH640" s="454"/>
      <c r="AI640" s="454"/>
      <c r="AJ640" s="454"/>
      <c r="AK640" s="454"/>
      <c r="AL640" s="454"/>
      <c r="AM640" s="454"/>
      <c r="AN640" s="454"/>
      <c r="AO640" s="454"/>
      <c r="AP640" s="454"/>
      <c r="AQ640" s="454"/>
      <c r="AR640" s="454"/>
    </row>
    <row r="641" spans="1:44" ht="15.75" customHeight="1">
      <c r="A641" s="454"/>
      <c r="B641" s="484"/>
      <c r="C641" s="455"/>
      <c r="D641" s="455"/>
      <c r="E641" s="455"/>
      <c r="F641" s="454"/>
      <c r="G641" s="454"/>
      <c r="H641" s="454"/>
      <c r="I641" s="454"/>
      <c r="J641" s="454"/>
      <c r="K641" s="454"/>
      <c r="L641" s="454"/>
      <c r="M641" s="454"/>
      <c r="N641" s="454"/>
      <c r="O641" s="454"/>
      <c r="P641" s="454"/>
      <c r="Q641" s="454"/>
      <c r="R641" s="454"/>
      <c r="S641" s="454"/>
      <c r="T641" s="454"/>
      <c r="U641" s="454"/>
      <c r="V641" s="454"/>
      <c r="W641" s="454"/>
      <c r="X641" s="454"/>
      <c r="Y641" s="454"/>
      <c r="Z641" s="454"/>
      <c r="AA641" s="454"/>
      <c r="AB641" s="454"/>
      <c r="AC641" s="454"/>
      <c r="AD641" s="454"/>
      <c r="AE641" s="454"/>
      <c r="AF641" s="454"/>
      <c r="AG641" s="454"/>
      <c r="AH641" s="454"/>
      <c r="AI641" s="454"/>
      <c r="AJ641" s="454"/>
      <c r="AK641" s="454"/>
      <c r="AL641" s="454"/>
      <c r="AM641" s="454"/>
      <c r="AN641" s="454"/>
      <c r="AO641" s="454"/>
      <c r="AP641" s="454"/>
      <c r="AQ641" s="454"/>
      <c r="AR641" s="454"/>
    </row>
    <row r="642" spans="1:44" ht="15.75" customHeight="1">
      <c r="A642" s="454"/>
      <c r="B642" s="484"/>
      <c r="C642" s="455"/>
      <c r="D642" s="455"/>
      <c r="E642" s="455"/>
      <c r="F642" s="454"/>
      <c r="G642" s="454"/>
      <c r="H642" s="454"/>
      <c r="I642" s="454"/>
      <c r="J642" s="454"/>
      <c r="K642" s="454"/>
      <c r="L642" s="454"/>
      <c r="M642" s="454"/>
      <c r="N642" s="454"/>
      <c r="O642" s="454"/>
      <c r="P642" s="454"/>
      <c r="Q642" s="454"/>
      <c r="R642" s="454"/>
      <c r="S642" s="454"/>
      <c r="T642" s="454"/>
      <c r="U642" s="454"/>
      <c r="V642" s="454"/>
      <c r="W642" s="454"/>
      <c r="X642" s="454"/>
      <c r="Y642" s="454"/>
      <c r="Z642" s="454"/>
      <c r="AA642" s="454"/>
      <c r="AB642" s="454"/>
      <c r="AC642" s="454"/>
      <c r="AD642" s="454"/>
      <c r="AE642" s="454"/>
      <c r="AF642" s="454"/>
      <c r="AG642" s="454"/>
      <c r="AH642" s="454"/>
      <c r="AI642" s="454"/>
      <c r="AJ642" s="454"/>
      <c r="AK642" s="454"/>
      <c r="AL642" s="454"/>
      <c r="AM642" s="454"/>
      <c r="AN642" s="454"/>
      <c r="AO642" s="454"/>
      <c r="AP642" s="454"/>
      <c r="AQ642" s="454"/>
      <c r="AR642" s="454"/>
    </row>
    <row r="643" spans="1:44" ht="15.75" customHeight="1">
      <c r="A643" s="454"/>
      <c r="B643" s="484"/>
      <c r="C643" s="455"/>
      <c r="D643" s="455"/>
      <c r="E643" s="455"/>
      <c r="F643" s="454"/>
      <c r="G643" s="454"/>
      <c r="H643" s="454"/>
      <c r="I643" s="454"/>
      <c r="J643" s="454"/>
      <c r="K643" s="454"/>
      <c r="L643" s="454"/>
      <c r="M643" s="454"/>
      <c r="N643" s="454"/>
      <c r="O643" s="454"/>
      <c r="P643" s="454"/>
      <c r="Q643" s="454"/>
      <c r="R643" s="454"/>
      <c r="S643" s="454"/>
      <c r="T643" s="454"/>
      <c r="U643" s="454"/>
      <c r="V643" s="454"/>
      <c r="W643" s="454"/>
      <c r="X643" s="454"/>
      <c r="Y643" s="454"/>
      <c r="Z643" s="454"/>
      <c r="AA643" s="454"/>
      <c r="AB643" s="454"/>
      <c r="AC643" s="454"/>
      <c r="AD643" s="454"/>
      <c r="AE643" s="454"/>
      <c r="AF643" s="454"/>
      <c r="AG643" s="454"/>
      <c r="AH643" s="454"/>
      <c r="AI643" s="454"/>
      <c r="AJ643" s="454"/>
      <c r="AK643" s="454"/>
      <c r="AL643" s="454"/>
      <c r="AM643" s="454"/>
      <c r="AN643" s="454"/>
      <c r="AO643" s="454"/>
      <c r="AP643" s="454"/>
      <c r="AQ643" s="454"/>
      <c r="AR643" s="454"/>
    </row>
    <row r="644" spans="1:44" ht="15.75" customHeight="1">
      <c r="A644" s="454"/>
      <c r="B644" s="484"/>
      <c r="C644" s="455"/>
      <c r="D644" s="455"/>
      <c r="E644" s="455"/>
      <c r="F644" s="454"/>
      <c r="G644" s="454"/>
      <c r="H644" s="454"/>
      <c r="I644" s="454"/>
      <c r="J644" s="454"/>
      <c r="K644" s="454"/>
      <c r="L644" s="454"/>
      <c r="M644" s="454"/>
      <c r="N644" s="454"/>
      <c r="O644" s="454"/>
      <c r="P644" s="454"/>
      <c r="Q644" s="454"/>
      <c r="R644" s="454"/>
      <c r="S644" s="454"/>
      <c r="T644" s="454"/>
      <c r="U644" s="454"/>
      <c r="V644" s="454"/>
      <c r="W644" s="454"/>
      <c r="X644" s="454"/>
      <c r="Y644" s="454"/>
      <c r="Z644" s="454"/>
      <c r="AA644" s="454"/>
      <c r="AB644" s="454"/>
      <c r="AC644" s="454"/>
      <c r="AD644" s="454"/>
      <c r="AE644" s="454"/>
      <c r="AF644" s="454"/>
      <c r="AG644" s="454"/>
      <c r="AH644" s="454"/>
      <c r="AI644" s="454"/>
      <c r="AJ644" s="454"/>
      <c r="AK644" s="454"/>
      <c r="AL644" s="454"/>
      <c r="AM644" s="454"/>
      <c r="AN644" s="454"/>
      <c r="AO644" s="454"/>
      <c r="AP644" s="454"/>
      <c r="AQ644" s="454"/>
      <c r="AR644" s="454"/>
    </row>
    <row r="645" spans="1:44" ht="15.75" customHeight="1">
      <c r="A645" s="454"/>
      <c r="B645" s="484"/>
      <c r="C645" s="455"/>
      <c r="D645" s="455"/>
      <c r="E645" s="455"/>
      <c r="F645" s="454"/>
      <c r="G645" s="454"/>
      <c r="H645" s="454"/>
      <c r="I645" s="454"/>
      <c r="J645" s="454"/>
      <c r="K645" s="454"/>
      <c r="L645" s="454"/>
      <c r="M645" s="454"/>
      <c r="N645" s="454"/>
      <c r="O645" s="454"/>
      <c r="P645" s="454"/>
      <c r="Q645" s="454"/>
      <c r="R645" s="454"/>
      <c r="S645" s="454"/>
      <c r="T645" s="454"/>
      <c r="U645" s="454"/>
      <c r="V645" s="454"/>
      <c r="W645" s="454"/>
      <c r="X645" s="454"/>
      <c r="Y645" s="454"/>
      <c r="Z645" s="454"/>
      <c r="AA645" s="454"/>
      <c r="AB645" s="454"/>
      <c r="AC645" s="454"/>
      <c r="AD645" s="454"/>
      <c r="AE645" s="454"/>
      <c r="AF645" s="454"/>
      <c r="AG645" s="454"/>
      <c r="AH645" s="454"/>
      <c r="AI645" s="454"/>
      <c r="AJ645" s="454"/>
      <c r="AK645" s="454"/>
      <c r="AL645" s="454"/>
      <c r="AM645" s="454"/>
      <c r="AN645" s="454"/>
      <c r="AO645" s="454"/>
      <c r="AP645" s="454"/>
      <c r="AQ645" s="454"/>
      <c r="AR645" s="454"/>
    </row>
    <row r="646" spans="1:44" ht="15.75" customHeight="1">
      <c r="A646" s="454"/>
      <c r="B646" s="484"/>
      <c r="C646" s="455"/>
      <c r="D646" s="455"/>
      <c r="E646" s="455"/>
      <c r="F646" s="454"/>
      <c r="G646" s="454"/>
      <c r="H646" s="454"/>
      <c r="I646" s="454"/>
      <c r="J646" s="454"/>
      <c r="K646" s="454"/>
      <c r="L646" s="454"/>
      <c r="M646" s="454"/>
      <c r="N646" s="454"/>
      <c r="O646" s="454"/>
      <c r="P646" s="454"/>
      <c r="Q646" s="454"/>
      <c r="R646" s="454"/>
      <c r="S646" s="454"/>
      <c r="T646" s="454"/>
      <c r="U646" s="454"/>
      <c r="V646" s="454"/>
      <c r="W646" s="454"/>
      <c r="X646" s="454"/>
      <c r="Y646" s="454"/>
      <c r="Z646" s="454"/>
      <c r="AA646" s="454"/>
      <c r="AB646" s="454"/>
      <c r="AC646" s="454"/>
      <c r="AD646" s="454"/>
      <c r="AE646" s="454"/>
      <c r="AF646" s="454"/>
      <c r="AG646" s="454"/>
      <c r="AH646" s="454"/>
      <c r="AI646" s="454"/>
      <c r="AJ646" s="454"/>
      <c r="AK646" s="454"/>
      <c r="AL646" s="454"/>
      <c r="AM646" s="454"/>
      <c r="AN646" s="454"/>
      <c r="AO646" s="454"/>
      <c r="AP646" s="454"/>
      <c r="AQ646" s="454"/>
      <c r="AR646" s="454"/>
    </row>
    <row r="647" spans="1:44" ht="15.75" customHeight="1">
      <c r="A647" s="454"/>
      <c r="B647" s="484"/>
      <c r="C647" s="455"/>
      <c r="D647" s="455"/>
      <c r="E647" s="455"/>
      <c r="F647" s="45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454"/>
      <c r="AE647" s="454"/>
      <c r="AF647" s="454"/>
      <c r="AG647" s="454"/>
      <c r="AH647" s="454"/>
      <c r="AI647" s="454"/>
      <c r="AJ647" s="454"/>
      <c r="AK647" s="454"/>
      <c r="AL647" s="454"/>
      <c r="AM647" s="454"/>
      <c r="AN647" s="454"/>
      <c r="AO647" s="454"/>
      <c r="AP647" s="454"/>
      <c r="AQ647" s="454"/>
      <c r="AR647" s="454"/>
    </row>
    <row r="648" spans="1:44" ht="15.75" customHeight="1">
      <c r="A648" s="454"/>
      <c r="B648" s="484"/>
      <c r="C648" s="455"/>
      <c r="D648" s="455"/>
      <c r="E648" s="455"/>
      <c r="F648" s="454"/>
      <c r="G648" s="454"/>
      <c r="H648" s="454"/>
      <c r="I648" s="454"/>
      <c r="J648" s="454"/>
      <c r="K648" s="454"/>
      <c r="L648" s="454"/>
      <c r="M648" s="454"/>
      <c r="N648" s="454"/>
      <c r="O648" s="454"/>
      <c r="P648" s="454"/>
      <c r="Q648" s="454"/>
      <c r="R648" s="454"/>
      <c r="S648" s="454"/>
      <c r="T648" s="454"/>
      <c r="U648" s="454"/>
      <c r="V648" s="454"/>
      <c r="W648" s="454"/>
      <c r="X648" s="454"/>
      <c r="Y648" s="454"/>
      <c r="Z648" s="454"/>
      <c r="AA648" s="454"/>
      <c r="AB648" s="454"/>
      <c r="AC648" s="454"/>
      <c r="AD648" s="454"/>
      <c r="AE648" s="454"/>
      <c r="AF648" s="454"/>
      <c r="AG648" s="454"/>
      <c r="AH648" s="454"/>
      <c r="AI648" s="454"/>
      <c r="AJ648" s="454"/>
      <c r="AK648" s="454"/>
      <c r="AL648" s="454"/>
      <c r="AM648" s="454"/>
      <c r="AN648" s="454"/>
      <c r="AO648" s="454"/>
      <c r="AP648" s="454"/>
      <c r="AQ648" s="454"/>
      <c r="AR648" s="454"/>
    </row>
    <row r="649" spans="1:44" ht="15.75" customHeight="1">
      <c r="A649" s="454"/>
      <c r="B649" s="484"/>
      <c r="C649" s="455"/>
      <c r="D649" s="455"/>
      <c r="E649" s="455"/>
      <c r="F649" s="454"/>
      <c r="G649" s="454"/>
      <c r="H649" s="454"/>
      <c r="I649" s="454"/>
      <c r="J649" s="454"/>
      <c r="K649" s="454"/>
      <c r="L649" s="454"/>
      <c r="M649" s="454"/>
      <c r="N649" s="454"/>
      <c r="O649" s="454"/>
      <c r="P649" s="454"/>
      <c r="Q649" s="454"/>
      <c r="R649" s="454"/>
      <c r="S649" s="454"/>
      <c r="T649" s="454"/>
      <c r="U649" s="454"/>
      <c r="V649" s="454"/>
      <c r="W649" s="454"/>
      <c r="X649" s="454"/>
      <c r="Y649" s="454"/>
      <c r="Z649" s="454"/>
      <c r="AA649" s="454"/>
      <c r="AB649" s="454"/>
      <c r="AC649" s="454"/>
      <c r="AD649" s="454"/>
      <c r="AE649" s="454"/>
      <c r="AF649" s="454"/>
      <c r="AG649" s="454"/>
      <c r="AH649" s="454"/>
      <c r="AI649" s="454"/>
      <c r="AJ649" s="454"/>
      <c r="AK649" s="454"/>
      <c r="AL649" s="454"/>
      <c r="AM649" s="454"/>
      <c r="AN649" s="454"/>
      <c r="AO649" s="454"/>
      <c r="AP649" s="454"/>
      <c r="AQ649" s="454"/>
      <c r="AR649" s="454"/>
    </row>
    <row r="650" spans="1:44" ht="15.75" customHeight="1">
      <c r="A650" s="454"/>
      <c r="B650" s="484"/>
      <c r="C650" s="455"/>
      <c r="D650" s="455"/>
      <c r="E650" s="455"/>
      <c r="F650" s="454"/>
      <c r="G650" s="454"/>
      <c r="H650" s="454"/>
      <c r="I650" s="454"/>
      <c r="J650" s="454"/>
      <c r="K650" s="454"/>
      <c r="L650" s="454"/>
      <c r="M650" s="454"/>
      <c r="N650" s="454"/>
      <c r="O650" s="454"/>
      <c r="P650" s="454"/>
      <c r="Q650" s="454"/>
      <c r="R650" s="454"/>
      <c r="S650" s="454"/>
      <c r="T650" s="454"/>
      <c r="U650" s="454"/>
      <c r="V650" s="454"/>
      <c r="W650" s="454"/>
      <c r="X650" s="454"/>
      <c r="Y650" s="454"/>
      <c r="Z650" s="454"/>
      <c r="AA650" s="454"/>
      <c r="AB650" s="454"/>
      <c r="AC650" s="454"/>
      <c r="AD650" s="454"/>
      <c r="AE650" s="454"/>
      <c r="AF650" s="454"/>
      <c r="AG650" s="454"/>
      <c r="AH650" s="454"/>
      <c r="AI650" s="454"/>
      <c r="AJ650" s="454"/>
      <c r="AK650" s="454"/>
      <c r="AL650" s="454"/>
      <c r="AM650" s="454"/>
      <c r="AN650" s="454"/>
      <c r="AO650" s="454"/>
      <c r="AP650" s="454"/>
      <c r="AQ650" s="454"/>
      <c r="AR650" s="454"/>
    </row>
    <row r="651" spans="1:44" ht="15.75" customHeight="1">
      <c r="A651" s="454"/>
      <c r="B651" s="484"/>
      <c r="C651" s="455"/>
      <c r="D651" s="455"/>
      <c r="E651" s="455"/>
      <c r="F651" s="454"/>
      <c r="G651" s="454"/>
      <c r="H651" s="454"/>
      <c r="I651" s="454"/>
      <c r="J651" s="454"/>
      <c r="K651" s="454"/>
      <c r="L651" s="454"/>
      <c r="M651" s="454"/>
      <c r="N651" s="454"/>
      <c r="O651" s="454"/>
      <c r="P651" s="454"/>
      <c r="Q651" s="454"/>
      <c r="R651" s="454"/>
      <c r="S651" s="454"/>
      <c r="T651" s="454"/>
      <c r="U651" s="454"/>
      <c r="V651" s="454"/>
      <c r="W651" s="454"/>
      <c r="X651" s="454"/>
      <c r="Y651" s="454"/>
      <c r="Z651" s="454"/>
      <c r="AA651" s="454"/>
      <c r="AB651" s="454"/>
      <c r="AC651" s="454"/>
      <c r="AD651" s="454"/>
      <c r="AE651" s="454"/>
      <c r="AF651" s="454"/>
      <c r="AG651" s="454"/>
      <c r="AH651" s="454"/>
      <c r="AI651" s="454"/>
      <c r="AJ651" s="454"/>
      <c r="AK651" s="454"/>
      <c r="AL651" s="454"/>
      <c r="AM651" s="454"/>
      <c r="AN651" s="454"/>
      <c r="AO651" s="454"/>
      <c r="AP651" s="454"/>
      <c r="AQ651" s="454"/>
      <c r="AR651" s="454"/>
    </row>
    <row r="652" spans="1:44" ht="15.75" customHeight="1">
      <c r="A652" s="454"/>
      <c r="B652" s="484"/>
      <c r="C652" s="455"/>
      <c r="D652" s="455"/>
      <c r="E652" s="455"/>
      <c r="F652" s="454"/>
      <c r="G652" s="454"/>
      <c r="H652" s="454"/>
      <c r="I652" s="454"/>
      <c r="J652" s="454"/>
      <c r="K652" s="454"/>
      <c r="L652" s="454"/>
      <c r="M652" s="454"/>
      <c r="N652" s="454"/>
      <c r="O652" s="454"/>
      <c r="P652" s="454"/>
      <c r="Q652" s="454"/>
      <c r="R652" s="454"/>
      <c r="S652" s="454"/>
      <c r="T652" s="454"/>
      <c r="U652" s="454"/>
      <c r="V652" s="454"/>
      <c r="W652" s="454"/>
      <c r="X652" s="454"/>
      <c r="Y652" s="454"/>
      <c r="Z652" s="454"/>
      <c r="AA652" s="454"/>
      <c r="AB652" s="454"/>
      <c r="AC652" s="454"/>
      <c r="AD652" s="454"/>
      <c r="AE652" s="454"/>
      <c r="AF652" s="454"/>
      <c r="AG652" s="454"/>
      <c r="AH652" s="454"/>
      <c r="AI652" s="454"/>
      <c r="AJ652" s="454"/>
      <c r="AK652" s="454"/>
      <c r="AL652" s="454"/>
      <c r="AM652" s="454"/>
      <c r="AN652" s="454"/>
      <c r="AO652" s="454"/>
      <c r="AP652" s="454"/>
      <c r="AQ652" s="454"/>
      <c r="AR652" s="454"/>
    </row>
    <row r="653" spans="1:44" ht="15.75" customHeight="1">
      <c r="A653" s="454"/>
      <c r="B653" s="484"/>
      <c r="C653" s="455"/>
      <c r="D653" s="455"/>
      <c r="E653" s="455"/>
      <c r="F653" s="454"/>
      <c r="G653" s="454"/>
      <c r="H653" s="454"/>
      <c r="I653" s="454"/>
      <c r="J653" s="454"/>
      <c r="K653" s="454"/>
      <c r="L653" s="454"/>
      <c r="M653" s="454"/>
      <c r="N653" s="454"/>
      <c r="O653" s="454"/>
      <c r="P653" s="454"/>
      <c r="Q653" s="454"/>
      <c r="R653" s="454"/>
      <c r="S653" s="454"/>
      <c r="T653" s="454"/>
      <c r="U653" s="454"/>
      <c r="V653" s="454"/>
      <c r="W653" s="454"/>
      <c r="X653" s="454"/>
      <c r="Y653" s="454"/>
      <c r="Z653" s="454"/>
      <c r="AA653" s="454"/>
      <c r="AB653" s="454"/>
      <c r="AC653" s="454"/>
      <c r="AD653" s="454"/>
      <c r="AE653" s="454"/>
      <c r="AF653" s="454"/>
      <c r="AG653" s="454"/>
      <c r="AH653" s="454"/>
      <c r="AI653" s="454"/>
      <c r="AJ653" s="454"/>
      <c r="AK653" s="454"/>
      <c r="AL653" s="454"/>
      <c r="AM653" s="454"/>
      <c r="AN653" s="454"/>
      <c r="AO653" s="454"/>
      <c r="AP653" s="454"/>
      <c r="AQ653" s="454"/>
      <c r="AR653" s="454"/>
    </row>
    <row r="654" spans="1:44" ht="15.75" customHeight="1">
      <c r="A654" s="454"/>
      <c r="B654" s="484"/>
      <c r="C654" s="455"/>
      <c r="D654" s="455"/>
      <c r="E654" s="455"/>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454"/>
      <c r="AE654" s="454"/>
      <c r="AF654" s="454"/>
      <c r="AG654" s="454"/>
      <c r="AH654" s="454"/>
      <c r="AI654" s="454"/>
      <c r="AJ654" s="454"/>
      <c r="AK654" s="454"/>
      <c r="AL654" s="454"/>
      <c r="AM654" s="454"/>
      <c r="AN654" s="454"/>
      <c r="AO654" s="454"/>
      <c r="AP654" s="454"/>
      <c r="AQ654" s="454"/>
      <c r="AR654" s="454"/>
    </row>
    <row r="655" spans="1:44" ht="15.75" customHeight="1">
      <c r="A655" s="454"/>
      <c r="B655" s="484"/>
      <c r="C655" s="455"/>
      <c r="D655" s="455"/>
      <c r="E655" s="455"/>
      <c r="F655" s="454"/>
      <c r="G655" s="454"/>
      <c r="H655" s="454"/>
      <c r="I655" s="454"/>
      <c r="J655" s="454"/>
      <c r="K655" s="454"/>
      <c r="L655" s="454"/>
      <c r="M655" s="454"/>
      <c r="N655" s="454"/>
      <c r="O655" s="454"/>
      <c r="P655" s="454"/>
      <c r="Q655" s="454"/>
      <c r="R655" s="454"/>
      <c r="S655" s="454"/>
      <c r="T655" s="454"/>
      <c r="U655" s="454"/>
      <c r="V655" s="454"/>
      <c r="W655" s="454"/>
      <c r="X655" s="454"/>
      <c r="Y655" s="454"/>
      <c r="Z655" s="454"/>
      <c r="AA655" s="454"/>
      <c r="AB655" s="454"/>
      <c r="AC655" s="454"/>
      <c r="AD655" s="454"/>
      <c r="AE655" s="454"/>
      <c r="AF655" s="454"/>
      <c r="AG655" s="454"/>
      <c r="AH655" s="454"/>
      <c r="AI655" s="454"/>
      <c r="AJ655" s="454"/>
      <c r="AK655" s="454"/>
      <c r="AL655" s="454"/>
      <c r="AM655" s="454"/>
      <c r="AN655" s="454"/>
      <c r="AO655" s="454"/>
      <c r="AP655" s="454"/>
      <c r="AQ655" s="454"/>
      <c r="AR655" s="454"/>
    </row>
    <row r="656" spans="1:44" ht="15.75" customHeight="1">
      <c r="A656" s="454"/>
      <c r="B656" s="484"/>
      <c r="C656" s="455"/>
      <c r="D656" s="455"/>
      <c r="E656" s="455"/>
      <c r="F656" s="454"/>
      <c r="G656" s="454"/>
      <c r="H656" s="454"/>
      <c r="I656" s="454"/>
      <c r="J656" s="454"/>
      <c r="K656" s="454"/>
      <c r="L656" s="454"/>
      <c r="M656" s="454"/>
      <c r="N656" s="454"/>
      <c r="O656" s="454"/>
      <c r="P656" s="454"/>
      <c r="Q656" s="454"/>
      <c r="R656" s="454"/>
      <c r="S656" s="454"/>
      <c r="T656" s="454"/>
      <c r="U656" s="454"/>
      <c r="V656" s="454"/>
      <c r="W656" s="454"/>
      <c r="X656" s="454"/>
      <c r="Y656" s="454"/>
      <c r="Z656" s="454"/>
      <c r="AA656" s="454"/>
      <c r="AB656" s="454"/>
      <c r="AC656" s="454"/>
      <c r="AD656" s="454"/>
      <c r="AE656" s="454"/>
      <c r="AF656" s="454"/>
      <c r="AG656" s="454"/>
      <c r="AH656" s="454"/>
      <c r="AI656" s="454"/>
      <c r="AJ656" s="454"/>
      <c r="AK656" s="454"/>
      <c r="AL656" s="454"/>
      <c r="AM656" s="454"/>
      <c r="AN656" s="454"/>
      <c r="AO656" s="454"/>
      <c r="AP656" s="454"/>
      <c r="AQ656" s="454"/>
      <c r="AR656" s="454"/>
    </row>
    <row r="657" spans="1:44" ht="15.75" customHeight="1">
      <c r="A657" s="454"/>
      <c r="B657" s="484"/>
      <c r="C657" s="455"/>
      <c r="D657" s="455"/>
      <c r="E657" s="455"/>
      <c r="F657" s="454"/>
      <c r="G657" s="454"/>
      <c r="H657" s="454"/>
      <c r="I657" s="454"/>
      <c r="J657" s="454"/>
      <c r="K657" s="454"/>
      <c r="L657" s="454"/>
      <c r="M657" s="454"/>
      <c r="N657" s="454"/>
      <c r="O657" s="454"/>
      <c r="P657" s="454"/>
      <c r="Q657" s="454"/>
      <c r="R657" s="454"/>
      <c r="S657" s="454"/>
      <c r="T657" s="454"/>
      <c r="U657" s="454"/>
      <c r="V657" s="454"/>
      <c r="W657" s="454"/>
      <c r="X657" s="454"/>
      <c r="Y657" s="454"/>
      <c r="Z657" s="454"/>
      <c r="AA657" s="454"/>
      <c r="AB657" s="454"/>
      <c r="AC657" s="454"/>
      <c r="AD657" s="454"/>
      <c r="AE657" s="454"/>
      <c r="AF657" s="454"/>
      <c r="AG657" s="454"/>
      <c r="AH657" s="454"/>
      <c r="AI657" s="454"/>
      <c r="AJ657" s="454"/>
      <c r="AK657" s="454"/>
      <c r="AL657" s="454"/>
      <c r="AM657" s="454"/>
      <c r="AN657" s="454"/>
      <c r="AO657" s="454"/>
      <c r="AP657" s="454"/>
      <c r="AQ657" s="454"/>
      <c r="AR657" s="454"/>
    </row>
    <row r="658" spans="1:44" ht="15.75" customHeight="1">
      <c r="A658" s="454"/>
      <c r="B658" s="484"/>
      <c r="C658" s="455"/>
      <c r="D658" s="455"/>
      <c r="E658" s="455"/>
      <c r="F658" s="454"/>
      <c r="G658" s="454"/>
      <c r="H658" s="454"/>
      <c r="I658" s="454"/>
      <c r="J658" s="454"/>
      <c r="K658" s="454"/>
      <c r="L658" s="454"/>
      <c r="M658" s="454"/>
      <c r="N658" s="454"/>
      <c r="O658" s="454"/>
      <c r="P658" s="454"/>
      <c r="Q658" s="454"/>
      <c r="R658" s="454"/>
      <c r="S658" s="454"/>
      <c r="T658" s="454"/>
      <c r="U658" s="454"/>
      <c r="V658" s="454"/>
      <c r="W658" s="454"/>
      <c r="X658" s="454"/>
      <c r="Y658" s="454"/>
      <c r="Z658" s="454"/>
      <c r="AA658" s="454"/>
      <c r="AB658" s="454"/>
      <c r="AC658" s="454"/>
      <c r="AD658" s="454"/>
      <c r="AE658" s="454"/>
      <c r="AF658" s="454"/>
      <c r="AG658" s="454"/>
      <c r="AH658" s="454"/>
      <c r="AI658" s="454"/>
      <c r="AJ658" s="454"/>
      <c r="AK658" s="454"/>
      <c r="AL658" s="454"/>
      <c r="AM658" s="454"/>
      <c r="AN658" s="454"/>
      <c r="AO658" s="454"/>
      <c r="AP658" s="454"/>
      <c r="AQ658" s="454"/>
      <c r="AR658" s="454"/>
    </row>
    <row r="659" spans="1:44" ht="15.75" customHeight="1">
      <c r="A659" s="454"/>
      <c r="B659" s="484"/>
      <c r="C659" s="455"/>
      <c r="D659" s="455"/>
      <c r="E659" s="455"/>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454"/>
      <c r="AD659" s="454"/>
      <c r="AE659" s="454"/>
      <c r="AF659" s="454"/>
      <c r="AG659" s="454"/>
      <c r="AH659" s="454"/>
      <c r="AI659" s="454"/>
      <c r="AJ659" s="454"/>
      <c r="AK659" s="454"/>
      <c r="AL659" s="454"/>
      <c r="AM659" s="454"/>
      <c r="AN659" s="454"/>
      <c r="AO659" s="454"/>
      <c r="AP659" s="454"/>
      <c r="AQ659" s="454"/>
      <c r="AR659" s="454"/>
    </row>
    <row r="660" spans="1:44" ht="15.75" customHeight="1">
      <c r="A660" s="454"/>
      <c r="B660" s="484"/>
      <c r="C660" s="455"/>
      <c r="D660" s="455"/>
      <c r="E660" s="455"/>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454"/>
      <c r="AD660" s="454"/>
      <c r="AE660" s="454"/>
      <c r="AF660" s="454"/>
      <c r="AG660" s="454"/>
      <c r="AH660" s="454"/>
      <c r="AI660" s="454"/>
      <c r="AJ660" s="454"/>
      <c r="AK660" s="454"/>
      <c r="AL660" s="454"/>
      <c r="AM660" s="454"/>
      <c r="AN660" s="454"/>
      <c r="AO660" s="454"/>
      <c r="AP660" s="454"/>
      <c r="AQ660" s="454"/>
      <c r="AR660" s="454"/>
    </row>
    <row r="661" spans="1:44" ht="15.75" customHeight="1">
      <c r="A661" s="454"/>
      <c r="B661" s="484"/>
      <c r="C661" s="455"/>
      <c r="D661" s="455"/>
      <c r="E661" s="455"/>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454"/>
      <c r="AD661" s="454"/>
      <c r="AE661" s="454"/>
      <c r="AF661" s="454"/>
      <c r="AG661" s="454"/>
      <c r="AH661" s="454"/>
      <c r="AI661" s="454"/>
      <c r="AJ661" s="454"/>
      <c r="AK661" s="454"/>
      <c r="AL661" s="454"/>
      <c r="AM661" s="454"/>
      <c r="AN661" s="454"/>
      <c r="AO661" s="454"/>
      <c r="AP661" s="454"/>
      <c r="AQ661" s="454"/>
      <c r="AR661" s="454"/>
    </row>
    <row r="662" spans="1:44" ht="15.75" customHeight="1">
      <c r="A662" s="454"/>
      <c r="B662" s="484"/>
      <c r="C662" s="455"/>
      <c r="D662" s="455"/>
      <c r="E662" s="455"/>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454"/>
      <c r="AD662" s="454"/>
      <c r="AE662" s="454"/>
      <c r="AF662" s="454"/>
      <c r="AG662" s="454"/>
      <c r="AH662" s="454"/>
      <c r="AI662" s="454"/>
      <c r="AJ662" s="454"/>
      <c r="AK662" s="454"/>
      <c r="AL662" s="454"/>
      <c r="AM662" s="454"/>
      <c r="AN662" s="454"/>
      <c r="AO662" s="454"/>
      <c r="AP662" s="454"/>
      <c r="AQ662" s="454"/>
      <c r="AR662" s="454"/>
    </row>
    <row r="663" spans="1:44" ht="15.75" customHeight="1">
      <c r="A663" s="454"/>
      <c r="B663" s="484"/>
      <c r="C663" s="455"/>
      <c r="D663" s="455"/>
      <c r="E663" s="455"/>
      <c r="F663" s="454"/>
      <c r="G663" s="454"/>
      <c r="H663" s="454"/>
      <c r="I663" s="454"/>
      <c r="J663" s="454"/>
      <c r="K663" s="454"/>
      <c r="L663" s="454"/>
      <c r="M663" s="454"/>
      <c r="N663" s="454"/>
      <c r="O663" s="454"/>
      <c r="P663" s="454"/>
      <c r="Q663" s="454"/>
      <c r="R663" s="454"/>
      <c r="S663" s="454"/>
      <c r="T663" s="454"/>
      <c r="U663" s="454"/>
      <c r="V663" s="454"/>
      <c r="W663" s="454"/>
      <c r="X663" s="454"/>
      <c r="Y663" s="454"/>
      <c r="Z663" s="454"/>
      <c r="AA663" s="454"/>
      <c r="AB663" s="454"/>
      <c r="AC663" s="454"/>
      <c r="AD663" s="454"/>
      <c r="AE663" s="454"/>
      <c r="AF663" s="454"/>
      <c r="AG663" s="454"/>
      <c r="AH663" s="454"/>
      <c r="AI663" s="454"/>
      <c r="AJ663" s="454"/>
      <c r="AK663" s="454"/>
      <c r="AL663" s="454"/>
      <c r="AM663" s="454"/>
      <c r="AN663" s="454"/>
      <c r="AO663" s="454"/>
      <c r="AP663" s="454"/>
      <c r="AQ663" s="454"/>
      <c r="AR663" s="454"/>
    </row>
    <row r="664" spans="1:44" ht="15.75" customHeight="1">
      <c r="A664" s="454"/>
      <c r="B664" s="484"/>
      <c r="C664" s="455"/>
      <c r="D664" s="455"/>
      <c r="E664" s="455"/>
      <c r="F664" s="454"/>
      <c r="G664" s="454"/>
      <c r="H664" s="454"/>
      <c r="I664" s="454"/>
      <c r="J664" s="454"/>
      <c r="K664" s="454"/>
      <c r="L664" s="454"/>
      <c r="M664" s="454"/>
      <c r="N664" s="454"/>
      <c r="O664" s="454"/>
      <c r="P664" s="454"/>
      <c r="Q664" s="454"/>
      <c r="R664" s="454"/>
      <c r="S664" s="454"/>
      <c r="T664" s="454"/>
      <c r="U664" s="454"/>
      <c r="V664" s="454"/>
      <c r="W664" s="454"/>
      <c r="X664" s="454"/>
      <c r="Y664" s="454"/>
      <c r="Z664" s="454"/>
      <c r="AA664" s="454"/>
      <c r="AB664" s="454"/>
      <c r="AC664" s="454"/>
      <c r="AD664" s="454"/>
      <c r="AE664" s="454"/>
      <c r="AF664" s="454"/>
      <c r="AG664" s="454"/>
      <c r="AH664" s="454"/>
      <c r="AI664" s="454"/>
      <c r="AJ664" s="454"/>
      <c r="AK664" s="454"/>
      <c r="AL664" s="454"/>
      <c r="AM664" s="454"/>
      <c r="AN664" s="454"/>
      <c r="AO664" s="454"/>
      <c r="AP664" s="454"/>
      <c r="AQ664" s="454"/>
      <c r="AR664" s="454"/>
    </row>
    <row r="665" spans="1:44" ht="15.75" customHeight="1">
      <c r="A665" s="454"/>
      <c r="B665" s="484"/>
      <c r="C665" s="455"/>
      <c r="D665" s="455"/>
      <c r="E665" s="455"/>
      <c r="F665" s="454"/>
      <c r="G665" s="454"/>
      <c r="H665" s="454"/>
      <c r="I665" s="454"/>
      <c r="J665" s="454"/>
      <c r="K665" s="454"/>
      <c r="L665" s="454"/>
      <c r="M665" s="454"/>
      <c r="N665" s="454"/>
      <c r="O665" s="454"/>
      <c r="P665" s="454"/>
      <c r="Q665" s="454"/>
      <c r="R665" s="454"/>
      <c r="S665" s="454"/>
      <c r="T665" s="454"/>
      <c r="U665" s="454"/>
      <c r="V665" s="454"/>
      <c r="W665" s="454"/>
      <c r="X665" s="454"/>
      <c r="Y665" s="454"/>
      <c r="Z665" s="454"/>
      <c r="AA665" s="454"/>
      <c r="AB665" s="454"/>
      <c r="AC665" s="454"/>
      <c r="AD665" s="454"/>
      <c r="AE665" s="454"/>
      <c r="AF665" s="454"/>
      <c r="AG665" s="454"/>
      <c r="AH665" s="454"/>
      <c r="AI665" s="454"/>
      <c r="AJ665" s="454"/>
      <c r="AK665" s="454"/>
      <c r="AL665" s="454"/>
      <c r="AM665" s="454"/>
      <c r="AN665" s="454"/>
      <c r="AO665" s="454"/>
      <c r="AP665" s="454"/>
      <c r="AQ665" s="454"/>
      <c r="AR665" s="454"/>
    </row>
    <row r="666" spans="1:44" ht="15.75" customHeight="1">
      <c r="A666" s="454"/>
      <c r="B666" s="484"/>
      <c r="C666" s="455"/>
      <c r="D666" s="455"/>
      <c r="E666" s="455"/>
      <c r="F666" s="454"/>
      <c r="G666" s="454"/>
      <c r="H666" s="454"/>
      <c r="I666" s="454"/>
      <c r="J666" s="454"/>
      <c r="K666" s="454"/>
      <c r="L666" s="454"/>
      <c r="M666" s="454"/>
      <c r="N666" s="454"/>
      <c r="O666" s="454"/>
      <c r="P666" s="454"/>
      <c r="Q666" s="454"/>
      <c r="R666" s="454"/>
      <c r="S666" s="454"/>
      <c r="T666" s="454"/>
      <c r="U666" s="454"/>
      <c r="V666" s="454"/>
      <c r="W666" s="454"/>
      <c r="X666" s="454"/>
      <c r="Y666" s="454"/>
      <c r="Z666" s="454"/>
      <c r="AA666" s="454"/>
      <c r="AB666" s="454"/>
      <c r="AC666" s="454"/>
      <c r="AD666" s="454"/>
      <c r="AE666" s="454"/>
      <c r="AF666" s="454"/>
      <c r="AG666" s="454"/>
      <c r="AH666" s="454"/>
      <c r="AI666" s="454"/>
      <c r="AJ666" s="454"/>
      <c r="AK666" s="454"/>
      <c r="AL666" s="454"/>
      <c r="AM666" s="454"/>
      <c r="AN666" s="454"/>
      <c r="AO666" s="454"/>
      <c r="AP666" s="454"/>
      <c r="AQ666" s="454"/>
      <c r="AR666" s="454"/>
    </row>
    <row r="667" spans="1:44" ht="15.75" customHeight="1">
      <c r="A667" s="454"/>
      <c r="B667" s="484"/>
      <c r="C667" s="455"/>
      <c r="D667" s="455"/>
      <c r="E667" s="455"/>
      <c r="F667" s="454"/>
      <c r="G667" s="454"/>
      <c r="H667" s="454"/>
      <c r="I667" s="454"/>
      <c r="J667" s="454"/>
      <c r="K667" s="454"/>
      <c r="L667" s="454"/>
      <c r="M667" s="454"/>
      <c r="N667" s="454"/>
      <c r="O667" s="454"/>
      <c r="P667" s="454"/>
      <c r="Q667" s="454"/>
      <c r="R667" s="454"/>
      <c r="S667" s="454"/>
      <c r="T667" s="454"/>
      <c r="U667" s="454"/>
      <c r="V667" s="454"/>
      <c r="W667" s="454"/>
      <c r="X667" s="454"/>
      <c r="Y667" s="454"/>
      <c r="Z667" s="454"/>
      <c r="AA667" s="454"/>
      <c r="AB667" s="454"/>
      <c r="AC667" s="454"/>
      <c r="AD667" s="454"/>
      <c r="AE667" s="454"/>
      <c r="AF667" s="454"/>
      <c r="AG667" s="454"/>
      <c r="AH667" s="454"/>
      <c r="AI667" s="454"/>
      <c r="AJ667" s="454"/>
      <c r="AK667" s="454"/>
      <c r="AL667" s="454"/>
      <c r="AM667" s="454"/>
      <c r="AN667" s="454"/>
      <c r="AO667" s="454"/>
      <c r="AP667" s="454"/>
      <c r="AQ667" s="454"/>
      <c r="AR667" s="454"/>
    </row>
    <row r="668" spans="1:44" ht="15.75" customHeight="1">
      <c r="A668" s="454"/>
      <c r="B668" s="484"/>
      <c r="C668" s="455"/>
      <c r="D668" s="455"/>
      <c r="E668" s="455"/>
      <c r="F668" s="454"/>
      <c r="G668" s="454"/>
      <c r="H668" s="454"/>
      <c r="I668" s="454"/>
      <c r="J668" s="454"/>
      <c r="K668" s="454"/>
      <c r="L668" s="454"/>
      <c r="M668" s="454"/>
      <c r="N668" s="454"/>
      <c r="O668" s="454"/>
      <c r="P668" s="454"/>
      <c r="Q668" s="454"/>
      <c r="R668" s="454"/>
      <c r="S668" s="454"/>
      <c r="T668" s="454"/>
      <c r="U668" s="454"/>
      <c r="V668" s="454"/>
      <c r="W668" s="454"/>
      <c r="X668" s="454"/>
      <c r="Y668" s="454"/>
      <c r="Z668" s="454"/>
      <c r="AA668" s="454"/>
      <c r="AB668" s="454"/>
      <c r="AC668" s="454"/>
      <c r="AD668" s="454"/>
      <c r="AE668" s="454"/>
      <c r="AF668" s="454"/>
      <c r="AG668" s="454"/>
      <c r="AH668" s="454"/>
      <c r="AI668" s="454"/>
      <c r="AJ668" s="454"/>
      <c r="AK668" s="454"/>
      <c r="AL668" s="454"/>
      <c r="AM668" s="454"/>
      <c r="AN668" s="454"/>
      <c r="AO668" s="454"/>
      <c r="AP668" s="454"/>
      <c r="AQ668" s="454"/>
      <c r="AR668" s="454"/>
    </row>
    <row r="669" spans="1:44" ht="15.75" customHeight="1">
      <c r="A669" s="454"/>
      <c r="B669" s="484"/>
      <c r="C669" s="455"/>
      <c r="D669" s="455"/>
      <c r="E669" s="455"/>
      <c r="F669" s="454"/>
      <c r="G669" s="454"/>
      <c r="H669" s="454"/>
      <c r="I669" s="454"/>
      <c r="J669" s="454"/>
      <c r="K669" s="454"/>
      <c r="L669" s="454"/>
      <c r="M669" s="454"/>
      <c r="N669" s="454"/>
      <c r="O669" s="454"/>
      <c r="P669" s="454"/>
      <c r="Q669" s="454"/>
      <c r="R669" s="454"/>
      <c r="S669" s="454"/>
      <c r="T669" s="454"/>
      <c r="U669" s="454"/>
      <c r="V669" s="454"/>
      <c r="W669" s="454"/>
      <c r="X669" s="454"/>
      <c r="Y669" s="454"/>
      <c r="Z669" s="454"/>
      <c r="AA669" s="454"/>
      <c r="AB669" s="454"/>
      <c r="AC669" s="454"/>
      <c r="AD669" s="454"/>
      <c r="AE669" s="454"/>
      <c r="AF669" s="454"/>
      <c r="AG669" s="454"/>
      <c r="AH669" s="454"/>
      <c r="AI669" s="454"/>
      <c r="AJ669" s="454"/>
      <c r="AK669" s="454"/>
      <c r="AL669" s="454"/>
      <c r="AM669" s="454"/>
      <c r="AN669" s="454"/>
      <c r="AO669" s="454"/>
      <c r="AP669" s="454"/>
      <c r="AQ669" s="454"/>
      <c r="AR669" s="454"/>
    </row>
    <row r="670" spans="1:44" ht="15.75" customHeight="1">
      <c r="A670" s="454"/>
      <c r="B670" s="484"/>
      <c r="C670" s="455"/>
      <c r="D670" s="455"/>
      <c r="E670" s="455"/>
      <c r="F670" s="454"/>
      <c r="G670" s="454"/>
      <c r="H670" s="454"/>
      <c r="I670" s="454"/>
      <c r="J670" s="454"/>
      <c r="K670" s="454"/>
      <c r="L670" s="454"/>
      <c r="M670" s="454"/>
      <c r="N670" s="454"/>
      <c r="O670" s="454"/>
      <c r="P670" s="454"/>
      <c r="Q670" s="454"/>
      <c r="R670" s="454"/>
      <c r="S670" s="454"/>
      <c r="T670" s="454"/>
      <c r="U670" s="454"/>
      <c r="V670" s="454"/>
      <c r="W670" s="454"/>
      <c r="X670" s="454"/>
      <c r="Y670" s="454"/>
      <c r="Z670" s="454"/>
      <c r="AA670" s="454"/>
      <c r="AB670" s="454"/>
      <c r="AC670" s="454"/>
      <c r="AD670" s="454"/>
      <c r="AE670" s="454"/>
      <c r="AF670" s="454"/>
      <c r="AG670" s="454"/>
      <c r="AH670" s="454"/>
      <c r="AI670" s="454"/>
      <c r="AJ670" s="454"/>
      <c r="AK670" s="454"/>
      <c r="AL670" s="454"/>
      <c r="AM670" s="454"/>
      <c r="AN670" s="454"/>
      <c r="AO670" s="454"/>
      <c r="AP670" s="454"/>
      <c r="AQ670" s="454"/>
      <c r="AR670" s="454"/>
    </row>
    <row r="671" spans="1:44" ht="15.75" customHeight="1">
      <c r="A671" s="454"/>
      <c r="B671" s="484"/>
      <c r="C671" s="455"/>
      <c r="D671" s="455"/>
      <c r="E671" s="455"/>
      <c r="F671" s="454"/>
      <c r="G671" s="454"/>
      <c r="H671" s="454"/>
      <c r="I671" s="454"/>
      <c r="J671" s="454"/>
      <c r="K671" s="454"/>
      <c r="L671" s="454"/>
      <c r="M671" s="454"/>
      <c r="N671" s="454"/>
      <c r="O671" s="454"/>
      <c r="P671" s="454"/>
      <c r="Q671" s="454"/>
      <c r="R671" s="454"/>
      <c r="S671" s="454"/>
      <c r="T671" s="454"/>
      <c r="U671" s="454"/>
      <c r="V671" s="454"/>
      <c r="W671" s="454"/>
      <c r="X671" s="454"/>
      <c r="Y671" s="454"/>
      <c r="Z671" s="454"/>
      <c r="AA671" s="454"/>
      <c r="AB671" s="454"/>
      <c r="AC671" s="454"/>
      <c r="AD671" s="454"/>
      <c r="AE671" s="454"/>
      <c r="AF671" s="454"/>
      <c r="AG671" s="454"/>
      <c r="AH671" s="454"/>
      <c r="AI671" s="454"/>
      <c r="AJ671" s="454"/>
      <c r="AK671" s="454"/>
      <c r="AL671" s="454"/>
      <c r="AM671" s="454"/>
      <c r="AN671" s="454"/>
      <c r="AO671" s="454"/>
      <c r="AP671" s="454"/>
      <c r="AQ671" s="454"/>
      <c r="AR671" s="454"/>
    </row>
    <row r="672" spans="1:44" ht="15.75" customHeight="1">
      <c r="A672" s="454"/>
      <c r="B672" s="484"/>
      <c r="C672" s="455"/>
      <c r="D672" s="455"/>
      <c r="E672" s="455"/>
      <c r="F672" s="454"/>
      <c r="G672" s="454"/>
      <c r="H672" s="454"/>
      <c r="I672" s="454"/>
      <c r="J672" s="454"/>
      <c r="K672" s="454"/>
      <c r="L672" s="454"/>
      <c r="M672" s="454"/>
      <c r="N672" s="454"/>
      <c r="O672" s="454"/>
      <c r="P672" s="454"/>
      <c r="Q672" s="454"/>
      <c r="R672" s="454"/>
      <c r="S672" s="454"/>
      <c r="T672" s="454"/>
      <c r="U672" s="454"/>
      <c r="V672" s="454"/>
      <c r="W672" s="454"/>
      <c r="X672" s="454"/>
      <c r="Y672" s="454"/>
      <c r="Z672" s="454"/>
      <c r="AA672" s="454"/>
      <c r="AB672" s="454"/>
      <c r="AC672" s="454"/>
      <c r="AD672" s="454"/>
      <c r="AE672" s="454"/>
      <c r="AF672" s="454"/>
      <c r="AG672" s="454"/>
      <c r="AH672" s="454"/>
      <c r="AI672" s="454"/>
      <c r="AJ672" s="454"/>
      <c r="AK672" s="454"/>
      <c r="AL672" s="454"/>
      <c r="AM672" s="454"/>
      <c r="AN672" s="454"/>
      <c r="AO672" s="454"/>
      <c r="AP672" s="454"/>
      <c r="AQ672" s="454"/>
      <c r="AR672" s="454"/>
    </row>
    <row r="673" spans="1:44" ht="15.75" customHeight="1">
      <c r="A673" s="454"/>
      <c r="B673" s="484"/>
      <c r="C673" s="455"/>
      <c r="D673" s="455"/>
      <c r="E673" s="455"/>
      <c r="F673" s="454"/>
      <c r="G673" s="454"/>
      <c r="H673" s="454"/>
      <c r="I673" s="454"/>
      <c r="J673" s="454"/>
      <c r="K673" s="454"/>
      <c r="L673" s="454"/>
      <c r="M673" s="454"/>
      <c r="N673" s="454"/>
      <c r="O673" s="454"/>
      <c r="P673" s="454"/>
      <c r="Q673" s="454"/>
      <c r="R673" s="454"/>
      <c r="S673" s="454"/>
      <c r="T673" s="454"/>
      <c r="U673" s="454"/>
      <c r="V673" s="454"/>
      <c r="W673" s="454"/>
      <c r="X673" s="454"/>
      <c r="Y673" s="454"/>
      <c r="Z673" s="454"/>
      <c r="AA673" s="454"/>
      <c r="AB673" s="454"/>
      <c r="AC673" s="454"/>
      <c r="AD673" s="454"/>
      <c r="AE673" s="454"/>
      <c r="AF673" s="454"/>
      <c r="AG673" s="454"/>
      <c r="AH673" s="454"/>
      <c r="AI673" s="454"/>
      <c r="AJ673" s="454"/>
      <c r="AK673" s="454"/>
      <c r="AL673" s="454"/>
      <c r="AM673" s="454"/>
      <c r="AN673" s="454"/>
      <c r="AO673" s="454"/>
      <c r="AP673" s="454"/>
      <c r="AQ673" s="454"/>
      <c r="AR673" s="454"/>
    </row>
    <row r="674" spans="1:44" ht="15.75" customHeight="1">
      <c r="A674" s="454"/>
      <c r="B674" s="484"/>
      <c r="C674" s="455"/>
      <c r="D674" s="455"/>
      <c r="E674" s="455"/>
      <c r="F674" s="454"/>
      <c r="G674" s="454"/>
      <c r="H674" s="454"/>
      <c r="I674" s="454"/>
      <c r="J674" s="454"/>
      <c r="K674" s="454"/>
      <c r="L674" s="454"/>
      <c r="M674" s="454"/>
      <c r="N674" s="454"/>
      <c r="O674" s="454"/>
      <c r="P674" s="454"/>
      <c r="Q674" s="454"/>
      <c r="R674" s="454"/>
      <c r="S674" s="454"/>
      <c r="T674" s="454"/>
      <c r="U674" s="454"/>
      <c r="V674" s="454"/>
      <c r="W674" s="454"/>
      <c r="X674" s="454"/>
      <c r="Y674" s="454"/>
      <c r="Z674" s="454"/>
      <c r="AA674" s="454"/>
      <c r="AB674" s="454"/>
      <c r="AC674" s="454"/>
      <c r="AD674" s="454"/>
      <c r="AE674" s="454"/>
      <c r="AF674" s="454"/>
      <c r="AG674" s="454"/>
      <c r="AH674" s="454"/>
      <c r="AI674" s="454"/>
      <c r="AJ674" s="454"/>
      <c r="AK674" s="454"/>
      <c r="AL674" s="454"/>
      <c r="AM674" s="454"/>
      <c r="AN674" s="454"/>
      <c r="AO674" s="454"/>
      <c r="AP674" s="454"/>
      <c r="AQ674" s="454"/>
      <c r="AR674" s="454"/>
    </row>
    <row r="675" spans="1:44" ht="15.75" customHeight="1">
      <c r="A675" s="454"/>
      <c r="B675" s="484"/>
      <c r="C675" s="455"/>
      <c r="D675" s="455"/>
      <c r="E675" s="455"/>
      <c r="F675" s="454"/>
      <c r="G675" s="454"/>
      <c r="H675" s="454"/>
      <c r="I675" s="454"/>
      <c r="J675" s="454"/>
      <c r="K675" s="454"/>
      <c r="L675" s="454"/>
      <c r="M675" s="454"/>
      <c r="N675" s="454"/>
      <c r="O675" s="454"/>
      <c r="P675" s="454"/>
      <c r="Q675" s="454"/>
      <c r="R675" s="454"/>
      <c r="S675" s="454"/>
      <c r="T675" s="454"/>
      <c r="U675" s="454"/>
      <c r="V675" s="454"/>
      <c r="W675" s="454"/>
      <c r="X675" s="454"/>
      <c r="Y675" s="454"/>
      <c r="Z675" s="454"/>
      <c r="AA675" s="454"/>
      <c r="AB675" s="454"/>
      <c r="AC675" s="454"/>
      <c r="AD675" s="454"/>
      <c r="AE675" s="454"/>
      <c r="AF675" s="454"/>
      <c r="AG675" s="454"/>
      <c r="AH675" s="454"/>
      <c r="AI675" s="454"/>
      <c r="AJ675" s="454"/>
      <c r="AK675" s="454"/>
      <c r="AL675" s="454"/>
      <c r="AM675" s="454"/>
      <c r="AN675" s="454"/>
      <c r="AO675" s="454"/>
      <c r="AP675" s="454"/>
      <c r="AQ675" s="454"/>
      <c r="AR675" s="454"/>
    </row>
    <row r="676" spans="1:44" ht="15.75" customHeight="1">
      <c r="A676" s="454"/>
      <c r="B676" s="484"/>
      <c r="C676" s="455"/>
      <c r="D676" s="455"/>
      <c r="E676" s="455"/>
      <c r="F676" s="454"/>
      <c r="G676" s="454"/>
      <c r="H676" s="454"/>
      <c r="I676" s="454"/>
      <c r="J676" s="454"/>
      <c r="K676" s="454"/>
      <c r="L676" s="454"/>
      <c r="M676" s="454"/>
      <c r="N676" s="454"/>
      <c r="O676" s="454"/>
      <c r="P676" s="454"/>
      <c r="Q676" s="454"/>
      <c r="R676" s="454"/>
      <c r="S676" s="454"/>
      <c r="T676" s="454"/>
      <c r="U676" s="454"/>
      <c r="V676" s="454"/>
      <c r="W676" s="454"/>
      <c r="X676" s="454"/>
      <c r="Y676" s="454"/>
      <c r="Z676" s="454"/>
      <c r="AA676" s="454"/>
      <c r="AB676" s="454"/>
      <c r="AC676" s="454"/>
      <c r="AD676" s="454"/>
      <c r="AE676" s="454"/>
      <c r="AF676" s="454"/>
      <c r="AG676" s="454"/>
      <c r="AH676" s="454"/>
      <c r="AI676" s="454"/>
      <c r="AJ676" s="454"/>
      <c r="AK676" s="454"/>
      <c r="AL676" s="454"/>
      <c r="AM676" s="454"/>
      <c r="AN676" s="454"/>
      <c r="AO676" s="454"/>
      <c r="AP676" s="454"/>
      <c r="AQ676" s="454"/>
      <c r="AR676" s="454"/>
    </row>
    <row r="677" spans="1:44" ht="15.75" customHeight="1">
      <c r="A677" s="454"/>
      <c r="B677" s="484"/>
      <c r="C677" s="455"/>
      <c r="D677" s="455"/>
      <c r="E677" s="455"/>
      <c r="F677" s="454"/>
      <c r="G677" s="454"/>
      <c r="H677" s="454"/>
      <c r="I677" s="454"/>
      <c r="J677" s="454"/>
      <c r="K677" s="454"/>
      <c r="L677" s="454"/>
      <c r="M677" s="454"/>
      <c r="N677" s="454"/>
      <c r="O677" s="454"/>
      <c r="P677" s="454"/>
      <c r="Q677" s="454"/>
      <c r="R677" s="454"/>
      <c r="S677" s="454"/>
      <c r="T677" s="454"/>
      <c r="U677" s="454"/>
      <c r="V677" s="454"/>
      <c r="W677" s="454"/>
      <c r="X677" s="454"/>
      <c r="Y677" s="454"/>
      <c r="Z677" s="454"/>
      <c r="AA677" s="454"/>
      <c r="AB677" s="454"/>
      <c r="AC677" s="454"/>
      <c r="AD677" s="454"/>
      <c r="AE677" s="454"/>
      <c r="AF677" s="454"/>
      <c r="AG677" s="454"/>
      <c r="AH677" s="454"/>
      <c r="AI677" s="454"/>
      <c r="AJ677" s="454"/>
      <c r="AK677" s="454"/>
      <c r="AL677" s="454"/>
      <c r="AM677" s="454"/>
      <c r="AN677" s="454"/>
      <c r="AO677" s="454"/>
      <c r="AP677" s="454"/>
      <c r="AQ677" s="454"/>
      <c r="AR677" s="454"/>
    </row>
    <row r="678" spans="1:44" ht="15.75" customHeight="1">
      <c r="A678" s="454"/>
      <c r="B678" s="484"/>
      <c r="C678" s="455"/>
      <c r="D678" s="455"/>
      <c r="E678" s="455"/>
      <c r="F678" s="454"/>
      <c r="G678" s="454"/>
      <c r="H678" s="454"/>
      <c r="I678" s="454"/>
      <c r="J678" s="454"/>
      <c r="K678" s="454"/>
      <c r="L678" s="454"/>
      <c r="M678" s="454"/>
      <c r="N678" s="454"/>
      <c r="O678" s="454"/>
      <c r="P678" s="454"/>
      <c r="Q678" s="454"/>
      <c r="R678" s="454"/>
      <c r="S678" s="454"/>
      <c r="T678" s="454"/>
      <c r="U678" s="454"/>
      <c r="V678" s="454"/>
      <c r="W678" s="454"/>
      <c r="X678" s="454"/>
      <c r="Y678" s="454"/>
      <c r="Z678" s="454"/>
      <c r="AA678" s="454"/>
      <c r="AB678" s="454"/>
      <c r="AC678" s="454"/>
      <c r="AD678" s="454"/>
      <c r="AE678" s="454"/>
      <c r="AF678" s="454"/>
      <c r="AG678" s="454"/>
      <c r="AH678" s="454"/>
      <c r="AI678" s="454"/>
      <c r="AJ678" s="454"/>
      <c r="AK678" s="454"/>
      <c r="AL678" s="454"/>
      <c r="AM678" s="454"/>
      <c r="AN678" s="454"/>
      <c r="AO678" s="454"/>
      <c r="AP678" s="454"/>
      <c r="AQ678" s="454"/>
      <c r="AR678" s="454"/>
    </row>
    <row r="679" spans="1:44" ht="15.75" customHeight="1">
      <c r="A679" s="454"/>
      <c r="B679" s="484"/>
      <c r="C679" s="455"/>
      <c r="D679" s="455"/>
      <c r="E679" s="455"/>
      <c r="F679" s="454"/>
      <c r="G679" s="454"/>
      <c r="H679" s="454"/>
      <c r="I679" s="454"/>
      <c r="J679" s="454"/>
      <c r="K679" s="454"/>
      <c r="L679" s="454"/>
      <c r="M679" s="454"/>
      <c r="N679" s="454"/>
      <c r="O679" s="454"/>
      <c r="P679" s="454"/>
      <c r="Q679" s="454"/>
      <c r="R679" s="454"/>
      <c r="S679" s="454"/>
      <c r="T679" s="454"/>
      <c r="U679" s="454"/>
      <c r="V679" s="454"/>
      <c r="W679" s="454"/>
      <c r="X679" s="454"/>
      <c r="Y679" s="454"/>
      <c r="Z679" s="454"/>
      <c r="AA679" s="454"/>
      <c r="AB679" s="454"/>
      <c r="AC679" s="454"/>
      <c r="AD679" s="454"/>
      <c r="AE679" s="454"/>
      <c r="AF679" s="454"/>
      <c r="AG679" s="454"/>
      <c r="AH679" s="454"/>
      <c r="AI679" s="454"/>
      <c r="AJ679" s="454"/>
      <c r="AK679" s="454"/>
      <c r="AL679" s="454"/>
      <c r="AM679" s="454"/>
      <c r="AN679" s="454"/>
      <c r="AO679" s="454"/>
      <c r="AP679" s="454"/>
      <c r="AQ679" s="454"/>
      <c r="AR679" s="454"/>
    </row>
    <row r="680" spans="1:44" ht="15.75" customHeight="1">
      <c r="A680" s="454"/>
      <c r="B680" s="484"/>
      <c r="C680" s="455"/>
      <c r="D680" s="455"/>
      <c r="E680" s="455"/>
      <c r="F680" s="454"/>
      <c r="G680" s="454"/>
      <c r="H680" s="454"/>
      <c r="I680" s="454"/>
      <c r="J680" s="454"/>
      <c r="K680" s="454"/>
      <c r="L680" s="454"/>
      <c r="M680" s="454"/>
      <c r="N680" s="454"/>
      <c r="O680" s="454"/>
      <c r="P680" s="454"/>
      <c r="Q680" s="454"/>
      <c r="R680" s="454"/>
      <c r="S680" s="454"/>
      <c r="T680" s="454"/>
      <c r="U680" s="454"/>
      <c r="V680" s="454"/>
      <c r="W680" s="454"/>
      <c r="X680" s="454"/>
      <c r="Y680" s="454"/>
      <c r="Z680" s="454"/>
      <c r="AA680" s="454"/>
      <c r="AB680" s="454"/>
      <c r="AC680" s="454"/>
      <c r="AD680" s="454"/>
      <c r="AE680" s="454"/>
      <c r="AF680" s="454"/>
      <c r="AG680" s="454"/>
      <c r="AH680" s="454"/>
      <c r="AI680" s="454"/>
      <c r="AJ680" s="454"/>
      <c r="AK680" s="454"/>
      <c r="AL680" s="454"/>
      <c r="AM680" s="454"/>
      <c r="AN680" s="454"/>
      <c r="AO680" s="454"/>
      <c r="AP680" s="454"/>
      <c r="AQ680" s="454"/>
      <c r="AR680" s="454"/>
    </row>
    <row r="681" spans="1:44" ht="15.75" customHeight="1">
      <c r="A681" s="454"/>
      <c r="B681" s="484"/>
      <c r="C681" s="455"/>
      <c r="D681" s="455"/>
      <c r="E681" s="455"/>
      <c r="F681" s="454"/>
      <c r="G681" s="454"/>
      <c r="H681" s="454"/>
      <c r="I681" s="454"/>
      <c r="J681" s="454"/>
      <c r="K681" s="454"/>
      <c r="L681" s="454"/>
      <c r="M681" s="454"/>
      <c r="N681" s="454"/>
      <c r="O681" s="454"/>
      <c r="P681" s="454"/>
      <c r="Q681" s="454"/>
      <c r="R681" s="454"/>
      <c r="S681" s="454"/>
      <c r="T681" s="454"/>
      <c r="U681" s="454"/>
      <c r="V681" s="454"/>
      <c r="W681" s="454"/>
      <c r="X681" s="454"/>
      <c r="Y681" s="454"/>
      <c r="Z681" s="454"/>
      <c r="AA681" s="454"/>
      <c r="AB681" s="454"/>
      <c r="AC681" s="454"/>
      <c r="AD681" s="454"/>
      <c r="AE681" s="454"/>
      <c r="AF681" s="454"/>
      <c r="AG681" s="454"/>
      <c r="AH681" s="454"/>
      <c r="AI681" s="454"/>
      <c r="AJ681" s="454"/>
      <c r="AK681" s="454"/>
      <c r="AL681" s="454"/>
      <c r="AM681" s="454"/>
      <c r="AN681" s="454"/>
      <c r="AO681" s="454"/>
      <c r="AP681" s="454"/>
      <c r="AQ681" s="454"/>
      <c r="AR681" s="454"/>
    </row>
    <row r="682" spans="1:44" ht="15.75" customHeight="1">
      <c r="A682" s="454"/>
      <c r="B682" s="484"/>
      <c r="C682" s="455"/>
      <c r="D682" s="455"/>
      <c r="E682" s="455"/>
      <c r="F682" s="454"/>
      <c r="G682" s="454"/>
      <c r="H682" s="454"/>
      <c r="I682" s="454"/>
      <c r="J682" s="454"/>
      <c r="K682" s="454"/>
      <c r="L682" s="454"/>
      <c r="M682" s="454"/>
      <c r="N682" s="454"/>
      <c r="O682" s="454"/>
      <c r="P682" s="454"/>
      <c r="Q682" s="454"/>
      <c r="R682" s="454"/>
      <c r="S682" s="454"/>
      <c r="T682" s="454"/>
      <c r="U682" s="454"/>
      <c r="V682" s="454"/>
      <c r="W682" s="454"/>
      <c r="X682" s="454"/>
      <c r="Y682" s="454"/>
      <c r="Z682" s="454"/>
      <c r="AA682" s="454"/>
      <c r="AB682" s="454"/>
      <c r="AC682" s="454"/>
      <c r="AD682" s="454"/>
      <c r="AE682" s="454"/>
      <c r="AF682" s="454"/>
      <c r="AG682" s="454"/>
      <c r="AH682" s="454"/>
      <c r="AI682" s="454"/>
      <c r="AJ682" s="454"/>
      <c r="AK682" s="454"/>
      <c r="AL682" s="454"/>
      <c r="AM682" s="454"/>
      <c r="AN682" s="454"/>
      <c r="AO682" s="454"/>
      <c r="AP682" s="454"/>
      <c r="AQ682" s="454"/>
      <c r="AR682" s="454"/>
    </row>
    <row r="683" spans="1:44" ht="15.75" customHeight="1">
      <c r="A683" s="454"/>
      <c r="B683" s="484"/>
      <c r="C683" s="455"/>
      <c r="D683" s="455"/>
      <c r="E683" s="455"/>
      <c r="F683" s="45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4"/>
      <c r="AG683" s="454"/>
      <c r="AH683" s="454"/>
      <c r="AI683" s="454"/>
      <c r="AJ683" s="454"/>
      <c r="AK683" s="454"/>
      <c r="AL683" s="454"/>
      <c r="AM683" s="454"/>
      <c r="AN683" s="454"/>
      <c r="AO683" s="454"/>
      <c r="AP683" s="454"/>
      <c r="AQ683" s="454"/>
      <c r="AR683" s="454"/>
    </row>
    <row r="684" spans="1:44" ht="15.75" customHeight="1">
      <c r="A684" s="454"/>
      <c r="B684" s="484"/>
      <c r="C684" s="455"/>
      <c r="D684" s="455"/>
      <c r="E684" s="455"/>
      <c r="F684" s="45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4"/>
      <c r="AG684" s="454"/>
      <c r="AH684" s="454"/>
      <c r="AI684" s="454"/>
      <c r="AJ684" s="454"/>
      <c r="AK684" s="454"/>
      <c r="AL684" s="454"/>
      <c r="AM684" s="454"/>
      <c r="AN684" s="454"/>
      <c r="AO684" s="454"/>
      <c r="AP684" s="454"/>
      <c r="AQ684" s="454"/>
      <c r="AR684" s="454"/>
    </row>
    <row r="685" spans="1:44" ht="15.75" customHeight="1">
      <c r="A685" s="454"/>
      <c r="B685" s="484"/>
      <c r="C685" s="455"/>
      <c r="D685" s="455"/>
      <c r="E685" s="455"/>
      <c r="F685" s="454"/>
      <c r="G685" s="454"/>
      <c r="H685" s="454"/>
      <c r="I685" s="454"/>
      <c r="J685" s="454"/>
      <c r="K685" s="454"/>
      <c r="L685" s="454"/>
      <c r="M685" s="454"/>
      <c r="N685" s="454"/>
      <c r="O685" s="454"/>
      <c r="P685" s="454"/>
      <c r="Q685" s="454"/>
      <c r="R685" s="454"/>
      <c r="S685" s="454"/>
      <c r="T685" s="454"/>
      <c r="U685" s="454"/>
      <c r="V685" s="454"/>
      <c r="W685" s="454"/>
      <c r="X685" s="454"/>
      <c r="Y685" s="454"/>
      <c r="Z685" s="454"/>
      <c r="AA685" s="454"/>
      <c r="AB685" s="454"/>
      <c r="AC685" s="454"/>
      <c r="AD685" s="454"/>
      <c r="AE685" s="454"/>
      <c r="AF685" s="454"/>
      <c r="AG685" s="454"/>
      <c r="AH685" s="454"/>
      <c r="AI685" s="454"/>
      <c r="AJ685" s="454"/>
      <c r="AK685" s="454"/>
      <c r="AL685" s="454"/>
      <c r="AM685" s="454"/>
      <c r="AN685" s="454"/>
      <c r="AO685" s="454"/>
      <c r="AP685" s="454"/>
      <c r="AQ685" s="454"/>
      <c r="AR685" s="454"/>
    </row>
    <row r="686" spans="1:44" ht="15.75" customHeight="1">
      <c r="A686" s="454"/>
      <c r="B686" s="484"/>
      <c r="C686" s="455"/>
      <c r="D686" s="455"/>
      <c r="E686" s="455"/>
      <c r="F686" s="454"/>
      <c r="G686" s="454"/>
      <c r="H686" s="454"/>
      <c r="I686" s="454"/>
      <c r="J686" s="454"/>
      <c r="K686" s="454"/>
      <c r="L686" s="454"/>
      <c r="M686" s="454"/>
      <c r="N686" s="454"/>
      <c r="O686" s="454"/>
      <c r="P686" s="454"/>
      <c r="Q686" s="454"/>
      <c r="R686" s="454"/>
      <c r="S686" s="454"/>
      <c r="T686" s="454"/>
      <c r="U686" s="454"/>
      <c r="V686" s="454"/>
      <c r="W686" s="454"/>
      <c r="X686" s="454"/>
      <c r="Y686" s="454"/>
      <c r="Z686" s="454"/>
      <c r="AA686" s="454"/>
      <c r="AB686" s="454"/>
      <c r="AC686" s="454"/>
      <c r="AD686" s="454"/>
      <c r="AE686" s="454"/>
      <c r="AF686" s="454"/>
      <c r="AG686" s="454"/>
      <c r="AH686" s="454"/>
      <c r="AI686" s="454"/>
      <c r="AJ686" s="454"/>
      <c r="AK686" s="454"/>
      <c r="AL686" s="454"/>
      <c r="AM686" s="454"/>
      <c r="AN686" s="454"/>
      <c r="AO686" s="454"/>
      <c r="AP686" s="454"/>
      <c r="AQ686" s="454"/>
      <c r="AR686" s="454"/>
    </row>
    <row r="687" spans="1:44" ht="15.75" customHeight="1">
      <c r="A687" s="454"/>
      <c r="B687" s="484"/>
      <c r="C687" s="455"/>
      <c r="D687" s="455"/>
      <c r="E687" s="455"/>
      <c r="F687" s="454"/>
      <c r="G687" s="454"/>
      <c r="H687" s="454"/>
      <c r="I687" s="454"/>
      <c r="J687" s="454"/>
      <c r="K687" s="454"/>
      <c r="L687" s="454"/>
      <c r="M687" s="454"/>
      <c r="N687" s="454"/>
      <c r="O687" s="454"/>
      <c r="P687" s="454"/>
      <c r="Q687" s="454"/>
      <c r="R687" s="454"/>
      <c r="S687" s="454"/>
      <c r="T687" s="454"/>
      <c r="U687" s="454"/>
      <c r="V687" s="454"/>
      <c r="W687" s="454"/>
      <c r="X687" s="454"/>
      <c r="Y687" s="454"/>
      <c r="Z687" s="454"/>
      <c r="AA687" s="454"/>
      <c r="AB687" s="454"/>
      <c r="AC687" s="454"/>
      <c r="AD687" s="454"/>
      <c r="AE687" s="454"/>
      <c r="AF687" s="454"/>
      <c r="AG687" s="454"/>
      <c r="AH687" s="454"/>
      <c r="AI687" s="454"/>
      <c r="AJ687" s="454"/>
      <c r="AK687" s="454"/>
      <c r="AL687" s="454"/>
      <c r="AM687" s="454"/>
      <c r="AN687" s="454"/>
      <c r="AO687" s="454"/>
      <c r="AP687" s="454"/>
      <c r="AQ687" s="454"/>
      <c r="AR687" s="454"/>
    </row>
    <row r="688" spans="1:44" ht="15.75" customHeight="1">
      <c r="A688" s="454"/>
      <c r="B688" s="484"/>
      <c r="C688" s="455"/>
      <c r="D688" s="455"/>
      <c r="E688" s="455"/>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4"/>
      <c r="AC688" s="454"/>
      <c r="AD688" s="454"/>
      <c r="AE688" s="454"/>
      <c r="AF688" s="454"/>
      <c r="AG688" s="454"/>
      <c r="AH688" s="454"/>
      <c r="AI688" s="454"/>
      <c r="AJ688" s="454"/>
      <c r="AK688" s="454"/>
      <c r="AL688" s="454"/>
      <c r="AM688" s="454"/>
      <c r="AN688" s="454"/>
      <c r="AO688" s="454"/>
      <c r="AP688" s="454"/>
      <c r="AQ688" s="454"/>
      <c r="AR688" s="454"/>
    </row>
    <row r="689" spans="1:44" ht="15.75" customHeight="1">
      <c r="A689" s="454"/>
      <c r="B689" s="484"/>
      <c r="C689" s="455"/>
      <c r="D689" s="455"/>
      <c r="E689" s="455"/>
      <c r="F689" s="454"/>
      <c r="G689" s="454"/>
      <c r="H689" s="454"/>
      <c r="I689" s="454"/>
      <c r="J689" s="454"/>
      <c r="K689" s="454"/>
      <c r="L689" s="454"/>
      <c r="M689" s="454"/>
      <c r="N689" s="454"/>
      <c r="O689" s="454"/>
      <c r="P689" s="454"/>
      <c r="Q689" s="454"/>
      <c r="R689" s="454"/>
      <c r="S689" s="454"/>
      <c r="T689" s="454"/>
      <c r="U689" s="454"/>
      <c r="V689" s="454"/>
      <c r="W689" s="454"/>
      <c r="X689" s="454"/>
      <c r="Y689" s="454"/>
      <c r="Z689" s="454"/>
      <c r="AA689" s="454"/>
      <c r="AB689" s="454"/>
      <c r="AC689" s="454"/>
      <c r="AD689" s="454"/>
      <c r="AE689" s="454"/>
      <c r="AF689" s="454"/>
      <c r="AG689" s="454"/>
      <c r="AH689" s="454"/>
      <c r="AI689" s="454"/>
      <c r="AJ689" s="454"/>
      <c r="AK689" s="454"/>
      <c r="AL689" s="454"/>
      <c r="AM689" s="454"/>
      <c r="AN689" s="454"/>
      <c r="AO689" s="454"/>
      <c r="AP689" s="454"/>
      <c r="AQ689" s="454"/>
      <c r="AR689" s="454"/>
    </row>
    <row r="690" spans="1:44" ht="15.75" customHeight="1">
      <c r="A690" s="454"/>
      <c r="B690" s="484"/>
      <c r="C690" s="455"/>
      <c r="D690" s="455"/>
      <c r="E690" s="455"/>
      <c r="F690" s="454"/>
      <c r="G690" s="454"/>
      <c r="H690" s="454"/>
      <c r="I690" s="454"/>
      <c r="J690" s="454"/>
      <c r="K690" s="454"/>
      <c r="L690" s="454"/>
      <c r="M690" s="454"/>
      <c r="N690" s="454"/>
      <c r="O690" s="454"/>
      <c r="P690" s="454"/>
      <c r="Q690" s="454"/>
      <c r="R690" s="454"/>
      <c r="S690" s="454"/>
      <c r="T690" s="454"/>
      <c r="U690" s="454"/>
      <c r="V690" s="454"/>
      <c r="W690" s="454"/>
      <c r="X690" s="454"/>
      <c r="Y690" s="454"/>
      <c r="Z690" s="454"/>
      <c r="AA690" s="454"/>
      <c r="AB690" s="454"/>
      <c r="AC690" s="454"/>
      <c r="AD690" s="454"/>
      <c r="AE690" s="454"/>
      <c r="AF690" s="454"/>
      <c r="AG690" s="454"/>
      <c r="AH690" s="454"/>
      <c r="AI690" s="454"/>
      <c r="AJ690" s="454"/>
      <c r="AK690" s="454"/>
      <c r="AL690" s="454"/>
      <c r="AM690" s="454"/>
      <c r="AN690" s="454"/>
      <c r="AO690" s="454"/>
      <c r="AP690" s="454"/>
      <c r="AQ690" s="454"/>
      <c r="AR690" s="454"/>
    </row>
    <row r="691" spans="1:44" ht="15.75" customHeight="1">
      <c r="A691" s="454"/>
      <c r="B691" s="484"/>
      <c r="C691" s="455"/>
      <c r="D691" s="455"/>
      <c r="E691" s="455"/>
      <c r="F691" s="454"/>
      <c r="G691" s="454"/>
      <c r="H691" s="454"/>
      <c r="I691" s="454"/>
      <c r="J691" s="454"/>
      <c r="K691" s="454"/>
      <c r="L691" s="454"/>
      <c r="M691" s="454"/>
      <c r="N691" s="454"/>
      <c r="O691" s="454"/>
      <c r="P691" s="454"/>
      <c r="Q691" s="454"/>
      <c r="R691" s="454"/>
      <c r="S691" s="454"/>
      <c r="T691" s="454"/>
      <c r="U691" s="454"/>
      <c r="V691" s="454"/>
      <c r="W691" s="454"/>
      <c r="X691" s="454"/>
      <c r="Y691" s="454"/>
      <c r="Z691" s="454"/>
      <c r="AA691" s="454"/>
      <c r="AB691" s="454"/>
      <c r="AC691" s="454"/>
      <c r="AD691" s="454"/>
      <c r="AE691" s="454"/>
      <c r="AF691" s="454"/>
      <c r="AG691" s="454"/>
      <c r="AH691" s="454"/>
      <c r="AI691" s="454"/>
      <c r="AJ691" s="454"/>
      <c r="AK691" s="454"/>
      <c r="AL691" s="454"/>
      <c r="AM691" s="454"/>
      <c r="AN691" s="454"/>
      <c r="AO691" s="454"/>
      <c r="AP691" s="454"/>
      <c r="AQ691" s="454"/>
      <c r="AR691" s="454"/>
    </row>
    <row r="692" spans="1:44" ht="15.75" customHeight="1">
      <c r="A692" s="454"/>
      <c r="B692" s="484"/>
      <c r="C692" s="455"/>
      <c r="D692" s="455"/>
      <c r="E692" s="455"/>
      <c r="F692" s="454"/>
      <c r="G692" s="454"/>
      <c r="H692" s="454"/>
      <c r="I692" s="454"/>
      <c r="J692" s="454"/>
      <c r="K692" s="454"/>
      <c r="L692" s="454"/>
      <c r="M692" s="454"/>
      <c r="N692" s="454"/>
      <c r="O692" s="454"/>
      <c r="P692" s="454"/>
      <c r="Q692" s="454"/>
      <c r="R692" s="454"/>
      <c r="S692" s="454"/>
      <c r="T692" s="454"/>
      <c r="U692" s="454"/>
      <c r="V692" s="454"/>
      <c r="W692" s="454"/>
      <c r="X692" s="454"/>
      <c r="Y692" s="454"/>
      <c r="Z692" s="454"/>
      <c r="AA692" s="454"/>
      <c r="AB692" s="454"/>
      <c r="AC692" s="454"/>
      <c r="AD692" s="454"/>
      <c r="AE692" s="454"/>
      <c r="AF692" s="454"/>
      <c r="AG692" s="454"/>
      <c r="AH692" s="454"/>
      <c r="AI692" s="454"/>
      <c r="AJ692" s="454"/>
      <c r="AK692" s="454"/>
      <c r="AL692" s="454"/>
      <c r="AM692" s="454"/>
      <c r="AN692" s="454"/>
      <c r="AO692" s="454"/>
      <c r="AP692" s="454"/>
      <c r="AQ692" s="454"/>
      <c r="AR692" s="454"/>
    </row>
    <row r="693" spans="1:44" ht="15.75" customHeight="1">
      <c r="A693" s="454"/>
      <c r="B693" s="484"/>
      <c r="C693" s="455"/>
      <c r="D693" s="455"/>
      <c r="E693" s="455"/>
      <c r="F693" s="454"/>
      <c r="G693" s="454"/>
      <c r="H693" s="454"/>
      <c r="I693" s="454"/>
      <c r="J693" s="454"/>
      <c r="K693" s="454"/>
      <c r="L693" s="454"/>
      <c r="M693" s="454"/>
      <c r="N693" s="454"/>
      <c r="O693" s="454"/>
      <c r="P693" s="454"/>
      <c r="Q693" s="454"/>
      <c r="R693" s="454"/>
      <c r="S693" s="454"/>
      <c r="T693" s="454"/>
      <c r="U693" s="454"/>
      <c r="V693" s="454"/>
      <c r="W693" s="454"/>
      <c r="X693" s="454"/>
      <c r="Y693" s="454"/>
      <c r="Z693" s="454"/>
      <c r="AA693" s="454"/>
      <c r="AB693" s="454"/>
      <c r="AC693" s="454"/>
      <c r="AD693" s="454"/>
      <c r="AE693" s="454"/>
      <c r="AF693" s="454"/>
      <c r="AG693" s="454"/>
      <c r="AH693" s="454"/>
      <c r="AI693" s="454"/>
      <c r="AJ693" s="454"/>
      <c r="AK693" s="454"/>
      <c r="AL693" s="454"/>
      <c r="AM693" s="454"/>
      <c r="AN693" s="454"/>
      <c r="AO693" s="454"/>
      <c r="AP693" s="454"/>
      <c r="AQ693" s="454"/>
      <c r="AR693" s="454"/>
    </row>
    <row r="694" spans="1:44" ht="15.75" customHeight="1">
      <c r="A694" s="454"/>
      <c r="B694" s="484"/>
      <c r="C694" s="455"/>
      <c r="D694" s="455"/>
      <c r="E694" s="455"/>
      <c r="F694" s="454"/>
      <c r="G694" s="454"/>
      <c r="H694" s="454"/>
      <c r="I694" s="454"/>
      <c r="J694" s="454"/>
      <c r="K694" s="454"/>
      <c r="L694" s="454"/>
      <c r="M694" s="454"/>
      <c r="N694" s="454"/>
      <c r="O694" s="454"/>
      <c r="P694" s="454"/>
      <c r="Q694" s="454"/>
      <c r="R694" s="454"/>
      <c r="S694" s="454"/>
      <c r="T694" s="454"/>
      <c r="U694" s="454"/>
      <c r="V694" s="454"/>
      <c r="W694" s="454"/>
      <c r="X694" s="454"/>
      <c r="Y694" s="454"/>
      <c r="Z694" s="454"/>
      <c r="AA694" s="454"/>
      <c r="AB694" s="454"/>
      <c r="AC694" s="454"/>
      <c r="AD694" s="454"/>
      <c r="AE694" s="454"/>
      <c r="AF694" s="454"/>
      <c r="AG694" s="454"/>
      <c r="AH694" s="454"/>
      <c r="AI694" s="454"/>
      <c r="AJ694" s="454"/>
      <c r="AK694" s="454"/>
      <c r="AL694" s="454"/>
      <c r="AM694" s="454"/>
      <c r="AN694" s="454"/>
      <c r="AO694" s="454"/>
      <c r="AP694" s="454"/>
      <c r="AQ694" s="454"/>
      <c r="AR694" s="454"/>
    </row>
    <row r="695" spans="1:44" ht="15.75" customHeight="1">
      <c r="A695" s="454"/>
      <c r="B695" s="484"/>
      <c r="C695" s="455"/>
      <c r="D695" s="455"/>
      <c r="E695" s="455"/>
      <c r="F695" s="454"/>
      <c r="G695" s="454"/>
      <c r="H695" s="454"/>
      <c r="I695" s="454"/>
      <c r="J695" s="454"/>
      <c r="K695" s="454"/>
      <c r="L695" s="454"/>
      <c r="M695" s="454"/>
      <c r="N695" s="454"/>
      <c r="O695" s="454"/>
      <c r="P695" s="454"/>
      <c r="Q695" s="454"/>
      <c r="R695" s="454"/>
      <c r="S695" s="454"/>
      <c r="T695" s="454"/>
      <c r="U695" s="454"/>
      <c r="V695" s="454"/>
      <c r="W695" s="454"/>
      <c r="X695" s="454"/>
      <c r="Y695" s="454"/>
      <c r="Z695" s="454"/>
      <c r="AA695" s="454"/>
      <c r="AB695" s="454"/>
      <c r="AC695" s="454"/>
      <c r="AD695" s="454"/>
      <c r="AE695" s="454"/>
      <c r="AF695" s="454"/>
      <c r="AG695" s="454"/>
      <c r="AH695" s="454"/>
      <c r="AI695" s="454"/>
      <c r="AJ695" s="454"/>
      <c r="AK695" s="454"/>
      <c r="AL695" s="454"/>
      <c r="AM695" s="454"/>
      <c r="AN695" s="454"/>
      <c r="AO695" s="454"/>
      <c r="AP695" s="454"/>
      <c r="AQ695" s="454"/>
      <c r="AR695" s="454"/>
    </row>
    <row r="696" spans="1:44" ht="15.75" customHeight="1">
      <c r="A696" s="454"/>
      <c r="B696" s="484"/>
      <c r="C696" s="455"/>
      <c r="D696" s="455"/>
      <c r="E696" s="455"/>
      <c r="F696" s="454"/>
      <c r="G696" s="454"/>
      <c r="H696" s="454"/>
      <c r="I696" s="454"/>
      <c r="J696" s="454"/>
      <c r="K696" s="454"/>
      <c r="L696" s="454"/>
      <c r="M696" s="454"/>
      <c r="N696" s="454"/>
      <c r="O696" s="454"/>
      <c r="P696" s="454"/>
      <c r="Q696" s="454"/>
      <c r="R696" s="454"/>
      <c r="S696" s="454"/>
      <c r="T696" s="454"/>
      <c r="U696" s="454"/>
      <c r="V696" s="454"/>
      <c r="W696" s="454"/>
      <c r="X696" s="454"/>
      <c r="Y696" s="454"/>
      <c r="Z696" s="454"/>
      <c r="AA696" s="454"/>
      <c r="AB696" s="454"/>
      <c r="AC696" s="454"/>
      <c r="AD696" s="454"/>
      <c r="AE696" s="454"/>
      <c r="AF696" s="454"/>
      <c r="AG696" s="454"/>
      <c r="AH696" s="454"/>
      <c r="AI696" s="454"/>
      <c r="AJ696" s="454"/>
      <c r="AK696" s="454"/>
      <c r="AL696" s="454"/>
      <c r="AM696" s="454"/>
      <c r="AN696" s="454"/>
      <c r="AO696" s="454"/>
      <c r="AP696" s="454"/>
      <c r="AQ696" s="454"/>
      <c r="AR696" s="454"/>
    </row>
    <row r="697" spans="1:44" ht="15.75" customHeight="1">
      <c r="A697" s="454"/>
      <c r="B697" s="484"/>
      <c r="C697" s="455"/>
      <c r="D697" s="455"/>
      <c r="E697" s="455"/>
      <c r="F697" s="454"/>
      <c r="G697" s="454"/>
      <c r="H697" s="454"/>
      <c r="I697" s="454"/>
      <c r="J697" s="454"/>
      <c r="K697" s="454"/>
      <c r="L697" s="454"/>
      <c r="M697" s="454"/>
      <c r="N697" s="454"/>
      <c r="O697" s="454"/>
      <c r="P697" s="454"/>
      <c r="Q697" s="454"/>
      <c r="R697" s="454"/>
      <c r="S697" s="454"/>
      <c r="T697" s="454"/>
      <c r="U697" s="454"/>
      <c r="V697" s="454"/>
      <c r="W697" s="454"/>
      <c r="X697" s="454"/>
      <c r="Y697" s="454"/>
      <c r="Z697" s="454"/>
      <c r="AA697" s="454"/>
      <c r="AB697" s="454"/>
      <c r="AC697" s="454"/>
      <c r="AD697" s="454"/>
      <c r="AE697" s="454"/>
      <c r="AF697" s="454"/>
      <c r="AG697" s="454"/>
      <c r="AH697" s="454"/>
      <c r="AI697" s="454"/>
      <c r="AJ697" s="454"/>
      <c r="AK697" s="454"/>
      <c r="AL697" s="454"/>
      <c r="AM697" s="454"/>
      <c r="AN697" s="454"/>
      <c r="AO697" s="454"/>
      <c r="AP697" s="454"/>
      <c r="AQ697" s="454"/>
      <c r="AR697" s="454"/>
    </row>
    <row r="698" spans="1:44" ht="15.75" customHeight="1">
      <c r="A698" s="454"/>
      <c r="B698" s="484"/>
      <c r="C698" s="455"/>
      <c r="D698" s="455"/>
      <c r="E698" s="455"/>
      <c r="F698" s="454"/>
      <c r="G698" s="454"/>
      <c r="H698" s="454"/>
      <c r="I698" s="454"/>
      <c r="J698" s="454"/>
      <c r="K698" s="454"/>
      <c r="L698" s="454"/>
      <c r="M698" s="454"/>
      <c r="N698" s="454"/>
      <c r="O698" s="454"/>
      <c r="P698" s="454"/>
      <c r="Q698" s="454"/>
      <c r="R698" s="454"/>
      <c r="S698" s="454"/>
      <c r="T698" s="454"/>
      <c r="U698" s="454"/>
      <c r="V698" s="454"/>
      <c r="W698" s="454"/>
      <c r="X698" s="454"/>
      <c r="Y698" s="454"/>
      <c r="Z698" s="454"/>
      <c r="AA698" s="454"/>
      <c r="AB698" s="454"/>
      <c r="AC698" s="454"/>
      <c r="AD698" s="454"/>
      <c r="AE698" s="454"/>
      <c r="AF698" s="454"/>
      <c r="AG698" s="454"/>
      <c r="AH698" s="454"/>
      <c r="AI698" s="454"/>
      <c r="AJ698" s="454"/>
      <c r="AK698" s="454"/>
      <c r="AL698" s="454"/>
      <c r="AM698" s="454"/>
      <c r="AN698" s="454"/>
      <c r="AO698" s="454"/>
      <c r="AP698" s="454"/>
      <c r="AQ698" s="454"/>
      <c r="AR698" s="454"/>
    </row>
    <row r="699" spans="1:44" ht="15.75" customHeight="1">
      <c r="A699" s="454"/>
      <c r="B699" s="484"/>
      <c r="C699" s="455"/>
      <c r="D699" s="455"/>
      <c r="E699" s="455"/>
      <c r="F699" s="454"/>
      <c r="G699" s="454"/>
      <c r="H699" s="454"/>
      <c r="I699" s="454"/>
      <c r="J699" s="454"/>
      <c r="K699" s="454"/>
      <c r="L699" s="454"/>
      <c r="M699" s="454"/>
      <c r="N699" s="454"/>
      <c r="O699" s="454"/>
      <c r="P699" s="454"/>
      <c r="Q699" s="454"/>
      <c r="R699" s="454"/>
      <c r="S699" s="454"/>
      <c r="T699" s="454"/>
      <c r="U699" s="454"/>
      <c r="V699" s="454"/>
      <c r="W699" s="454"/>
      <c r="X699" s="454"/>
      <c r="Y699" s="454"/>
      <c r="Z699" s="454"/>
      <c r="AA699" s="454"/>
      <c r="AB699" s="454"/>
      <c r="AC699" s="454"/>
      <c r="AD699" s="454"/>
      <c r="AE699" s="454"/>
      <c r="AF699" s="454"/>
      <c r="AG699" s="454"/>
      <c r="AH699" s="454"/>
      <c r="AI699" s="454"/>
      <c r="AJ699" s="454"/>
      <c r="AK699" s="454"/>
      <c r="AL699" s="454"/>
      <c r="AM699" s="454"/>
      <c r="AN699" s="454"/>
      <c r="AO699" s="454"/>
      <c r="AP699" s="454"/>
      <c r="AQ699" s="454"/>
      <c r="AR699" s="454"/>
    </row>
    <row r="700" spans="1:44" ht="15.75" customHeight="1">
      <c r="A700" s="454"/>
      <c r="B700" s="484"/>
      <c r="C700" s="455"/>
      <c r="D700" s="455"/>
      <c r="E700" s="455"/>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4"/>
      <c r="AG700" s="454"/>
      <c r="AH700" s="454"/>
      <c r="AI700" s="454"/>
      <c r="AJ700" s="454"/>
      <c r="AK700" s="454"/>
      <c r="AL700" s="454"/>
      <c r="AM700" s="454"/>
      <c r="AN700" s="454"/>
      <c r="AO700" s="454"/>
      <c r="AP700" s="454"/>
      <c r="AQ700" s="454"/>
      <c r="AR700" s="454"/>
    </row>
    <row r="701" spans="1:44" ht="15.75" customHeight="1">
      <c r="A701" s="454"/>
      <c r="B701" s="484"/>
      <c r="C701" s="455"/>
      <c r="D701" s="455"/>
      <c r="E701" s="455"/>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454"/>
      <c r="AE701" s="454"/>
      <c r="AF701" s="454"/>
      <c r="AG701" s="454"/>
      <c r="AH701" s="454"/>
      <c r="AI701" s="454"/>
      <c r="AJ701" s="454"/>
      <c r="AK701" s="454"/>
      <c r="AL701" s="454"/>
      <c r="AM701" s="454"/>
      <c r="AN701" s="454"/>
      <c r="AO701" s="454"/>
      <c r="AP701" s="454"/>
      <c r="AQ701" s="454"/>
      <c r="AR701" s="454"/>
    </row>
    <row r="702" spans="1:44" ht="15.75" customHeight="1">
      <c r="A702" s="454"/>
      <c r="B702" s="484"/>
      <c r="C702" s="455"/>
      <c r="D702" s="455"/>
      <c r="E702" s="455"/>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454"/>
      <c r="AE702" s="454"/>
      <c r="AF702" s="454"/>
      <c r="AG702" s="454"/>
      <c r="AH702" s="454"/>
      <c r="AI702" s="454"/>
      <c r="AJ702" s="454"/>
      <c r="AK702" s="454"/>
      <c r="AL702" s="454"/>
      <c r="AM702" s="454"/>
      <c r="AN702" s="454"/>
      <c r="AO702" s="454"/>
      <c r="AP702" s="454"/>
      <c r="AQ702" s="454"/>
      <c r="AR702" s="454"/>
    </row>
    <row r="703" spans="1:44" ht="15.75" customHeight="1">
      <c r="A703" s="454"/>
      <c r="B703" s="484"/>
      <c r="C703" s="455"/>
      <c r="D703" s="455"/>
      <c r="E703" s="455"/>
      <c r="F703" s="45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4"/>
      <c r="AG703" s="454"/>
      <c r="AH703" s="454"/>
      <c r="AI703" s="454"/>
      <c r="AJ703" s="454"/>
      <c r="AK703" s="454"/>
      <c r="AL703" s="454"/>
      <c r="AM703" s="454"/>
      <c r="AN703" s="454"/>
      <c r="AO703" s="454"/>
      <c r="AP703" s="454"/>
      <c r="AQ703" s="454"/>
      <c r="AR703" s="454"/>
    </row>
    <row r="704" spans="1:44" ht="15.75" customHeight="1">
      <c r="A704" s="454"/>
      <c r="B704" s="484"/>
      <c r="C704" s="455"/>
      <c r="D704" s="455"/>
      <c r="E704" s="455"/>
      <c r="F704" s="454"/>
      <c r="G704" s="454"/>
      <c r="H704" s="454"/>
      <c r="I704" s="454"/>
      <c r="J704" s="454"/>
      <c r="K704" s="454"/>
      <c r="L704" s="454"/>
      <c r="M704" s="454"/>
      <c r="N704" s="454"/>
      <c r="O704" s="454"/>
      <c r="P704" s="454"/>
      <c r="Q704" s="454"/>
      <c r="R704" s="454"/>
      <c r="S704" s="454"/>
      <c r="T704" s="454"/>
      <c r="U704" s="454"/>
      <c r="V704" s="454"/>
      <c r="W704" s="454"/>
      <c r="X704" s="454"/>
      <c r="Y704" s="454"/>
      <c r="Z704" s="454"/>
      <c r="AA704" s="454"/>
      <c r="AB704" s="454"/>
      <c r="AC704" s="454"/>
      <c r="AD704" s="454"/>
      <c r="AE704" s="454"/>
      <c r="AF704" s="454"/>
      <c r="AG704" s="454"/>
      <c r="AH704" s="454"/>
      <c r="AI704" s="454"/>
      <c r="AJ704" s="454"/>
      <c r="AK704" s="454"/>
      <c r="AL704" s="454"/>
      <c r="AM704" s="454"/>
      <c r="AN704" s="454"/>
      <c r="AO704" s="454"/>
      <c r="AP704" s="454"/>
      <c r="AQ704" s="454"/>
      <c r="AR704" s="454"/>
    </row>
    <row r="705" spans="1:44" ht="15.75" customHeight="1">
      <c r="A705" s="454"/>
      <c r="B705" s="484"/>
      <c r="C705" s="455"/>
      <c r="D705" s="455"/>
      <c r="E705" s="455"/>
      <c r="F705" s="454"/>
      <c r="G705" s="454"/>
      <c r="H705" s="454"/>
      <c r="I705" s="454"/>
      <c r="J705" s="454"/>
      <c r="K705" s="454"/>
      <c r="L705" s="454"/>
      <c r="M705" s="454"/>
      <c r="N705" s="454"/>
      <c r="O705" s="454"/>
      <c r="P705" s="454"/>
      <c r="Q705" s="454"/>
      <c r="R705" s="454"/>
      <c r="S705" s="454"/>
      <c r="T705" s="454"/>
      <c r="U705" s="454"/>
      <c r="V705" s="454"/>
      <c r="W705" s="454"/>
      <c r="X705" s="454"/>
      <c r="Y705" s="454"/>
      <c r="Z705" s="454"/>
      <c r="AA705" s="454"/>
      <c r="AB705" s="454"/>
      <c r="AC705" s="454"/>
      <c r="AD705" s="454"/>
      <c r="AE705" s="454"/>
      <c r="AF705" s="454"/>
      <c r="AG705" s="454"/>
      <c r="AH705" s="454"/>
      <c r="AI705" s="454"/>
      <c r="AJ705" s="454"/>
      <c r="AK705" s="454"/>
      <c r="AL705" s="454"/>
      <c r="AM705" s="454"/>
      <c r="AN705" s="454"/>
      <c r="AO705" s="454"/>
      <c r="AP705" s="454"/>
      <c r="AQ705" s="454"/>
      <c r="AR705" s="454"/>
    </row>
    <row r="706" spans="1:44" ht="15.75" customHeight="1">
      <c r="A706" s="454"/>
      <c r="B706" s="484"/>
      <c r="C706" s="455"/>
      <c r="D706" s="455"/>
      <c r="E706" s="455"/>
      <c r="F706" s="454"/>
      <c r="G706" s="454"/>
      <c r="H706" s="454"/>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4"/>
      <c r="AG706" s="454"/>
      <c r="AH706" s="454"/>
      <c r="AI706" s="454"/>
      <c r="AJ706" s="454"/>
      <c r="AK706" s="454"/>
      <c r="AL706" s="454"/>
      <c r="AM706" s="454"/>
      <c r="AN706" s="454"/>
      <c r="AO706" s="454"/>
      <c r="AP706" s="454"/>
      <c r="AQ706" s="454"/>
      <c r="AR706" s="454"/>
    </row>
    <row r="707" spans="1:44" ht="15.75" customHeight="1">
      <c r="A707" s="454"/>
      <c r="B707" s="484"/>
      <c r="C707" s="455"/>
      <c r="D707" s="455"/>
      <c r="E707" s="455"/>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454"/>
      <c r="AE707" s="454"/>
      <c r="AF707" s="454"/>
      <c r="AG707" s="454"/>
      <c r="AH707" s="454"/>
      <c r="AI707" s="454"/>
      <c r="AJ707" s="454"/>
      <c r="AK707" s="454"/>
      <c r="AL707" s="454"/>
      <c r="AM707" s="454"/>
      <c r="AN707" s="454"/>
      <c r="AO707" s="454"/>
      <c r="AP707" s="454"/>
      <c r="AQ707" s="454"/>
      <c r="AR707" s="454"/>
    </row>
    <row r="708" spans="1:44" ht="15.75" customHeight="1">
      <c r="A708" s="454"/>
      <c r="B708" s="484"/>
      <c r="C708" s="455"/>
      <c r="D708" s="455"/>
      <c r="E708" s="455"/>
      <c r="F708" s="454"/>
      <c r="G708" s="454"/>
      <c r="H708" s="454"/>
      <c r="I708" s="454"/>
      <c r="J708" s="454"/>
      <c r="K708" s="454"/>
      <c r="L708" s="454"/>
      <c r="M708" s="454"/>
      <c r="N708" s="454"/>
      <c r="O708" s="454"/>
      <c r="P708" s="454"/>
      <c r="Q708" s="454"/>
      <c r="R708" s="454"/>
      <c r="S708" s="454"/>
      <c r="T708" s="454"/>
      <c r="U708" s="454"/>
      <c r="V708" s="454"/>
      <c r="W708" s="454"/>
      <c r="X708" s="454"/>
      <c r="Y708" s="454"/>
      <c r="Z708" s="454"/>
      <c r="AA708" s="454"/>
      <c r="AB708" s="454"/>
      <c r="AC708" s="454"/>
      <c r="AD708" s="454"/>
      <c r="AE708" s="454"/>
      <c r="AF708" s="454"/>
      <c r="AG708" s="454"/>
      <c r="AH708" s="454"/>
      <c r="AI708" s="454"/>
      <c r="AJ708" s="454"/>
      <c r="AK708" s="454"/>
      <c r="AL708" s="454"/>
      <c r="AM708" s="454"/>
      <c r="AN708" s="454"/>
      <c r="AO708" s="454"/>
      <c r="AP708" s="454"/>
      <c r="AQ708" s="454"/>
      <c r="AR708" s="454"/>
    </row>
    <row r="709" spans="1:44" ht="15.75" customHeight="1">
      <c r="A709" s="454"/>
      <c r="B709" s="484"/>
      <c r="C709" s="455"/>
      <c r="D709" s="455"/>
      <c r="E709" s="455"/>
      <c r="F709" s="454"/>
      <c r="G709" s="454"/>
      <c r="H709" s="454"/>
      <c r="I709" s="454"/>
      <c r="J709" s="454"/>
      <c r="K709" s="454"/>
      <c r="L709" s="454"/>
      <c r="M709" s="454"/>
      <c r="N709" s="454"/>
      <c r="O709" s="454"/>
      <c r="P709" s="454"/>
      <c r="Q709" s="454"/>
      <c r="R709" s="454"/>
      <c r="S709" s="454"/>
      <c r="T709" s="454"/>
      <c r="U709" s="454"/>
      <c r="V709" s="454"/>
      <c r="W709" s="454"/>
      <c r="X709" s="454"/>
      <c r="Y709" s="454"/>
      <c r="Z709" s="454"/>
      <c r="AA709" s="454"/>
      <c r="AB709" s="454"/>
      <c r="AC709" s="454"/>
      <c r="AD709" s="454"/>
      <c r="AE709" s="454"/>
      <c r="AF709" s="454"/>
      <c r="AG709" s="454"/>
      <c r="AH709" s="454"/>
      <c r="AI709" s="454"/>
      <c r="AJ709" s="454"/>
      <c r="AK709" s="454"/>
      <c r="AL709" s="454"/>
      <c r="AM709" s="454"/>
      <c r="AN709" s="454"/>
      <c r="AO709" s="454"/>
      <c r="AP709" s="454"/>
      <c r="AQ709" s="454"/>
      <c r="AR709" s="454"/>
    </row>
    <row r="710" spans="1:44" ht="15.75" customHeight="1">
      <c r="A710" s="454"/>
      <c r="B710" s="484"/>
      <c r="C710" s="455"/>
      <c r="D710" s="455"/>
      <c r="E710" s="455"/>
      <c r="F710" s="454"/>
      <c r="G710" s="454"/>
      <c r="H710" s="454"/>
      <c r="I710" s="454"/>
      <c r="J710" s="454"/>
      <c r="K710" s="454"/>
      <c r="L710" s="454"/>
      <c r="M710" s="454"/>
      <c r="N710" s="454"/>
      <c r="O710" s="454"/>
      <c r="P710" s="454"/>
      <c r="Q710" s="454"/>
      <c r="R710" s="454"/>
      <c r="S710" s="454"/>
      <c r="T710" s="454"/>
      <c r="U710" s="454"/>
      <c r="V710" s="454"/>
      <c r="W710" s="454"/>
      <c r="X710" s="454"/>
      <c r="Y710" s="454"/>
      <c r="Z710" s="454"/>
      <c r="AA710" s="454"/>
      <c r="AB710" s="454"/>
      <c r="AC710" s="454"/>
      <c r="AD710" s="454"/>
      <c r="AE710" s="454"/>
      <c r="AF710" s="454"/>
      <c r="AG710" s="454"/>
      <c r="AH710" s="454"/>
      <c r="AI710" s="454"/>
      <c r="AJ710" s="454"/>
      <c r="AK710" s="454"/>
      <c r="AL710" s="454"/>
      <c r="AM710" s="454"/>
      <c r="AN710" s="454"/>
      <c r="AO710" s="454"/>
      <c r="AP710" s="454"/>
      <c r="AQ710" s="454"/>
      <c r="AR710" s="454"/>
    </row>
    <row r="711" spans="1:44" ht="15.75" customHeight="1">
      <c r="A711" s="454"/>
      <c r="B711" s="484"/>
      <c r="C711" s="455"/>
      <c r="D711" s="455"/>
      <c r="E711" s="455"/>
      <c r="F711" s="454"/>
      <c r="G711" s="454"/>
      <c r="H711" s="454"/>
      <c r="I711" s="454"/>
      <c r="J711" s="454"/>
      <c r="K711" s="454"/>
      <c r="L711" s="454"/>
      <c r="M711" s="454"/>
      <c r="N711" s="454"/>
      <c r="O711" s="454"/>
      <c r="P711" s="454"/>
      <c r="Q711" s="454"/>
      <c r="R711" s="454"/>
      <c r="S711" s="454"/>
      <c r="T711" s="454"/>
      <c r="U711" s="454"/>
      <c r="V711" s="454"/>
      <c r="W711" s="454"/>
      <c r="X711" s="454"/>
      <c r="Y711" s="454"/>
      <c r="Z711" s="454"/>
      <c r="AA711" s="454"/>
      <c r="AB711" s="454"/>
      <c r="AC711" s="454"/>
      <c r="AD711" s="454"/>
      <c r="AE711" s="454"/>
      <c r="AF711" s="454"/>
      <c r="AG711" s="454"/>
      <c r="AH711" s="454"/>
      <c r="AI711" s="454"/>
      <c r="AJ711" s="454"/>
      <c r="AK711" s="454"/>
      <c r="AL711" s="454"/>
      <c r="AM711" s="454"/>
      <c r="AN711" s="454"/>
      <c r="AO711" s="454"/>
      <c r="AP711" s="454"/>
      <c r="AQ711" s="454"/>
      <c r="AR711" s="454"/>
    </row>
    <row r="712" spans="1:44" ht="15.75" customHeight="1">
      <c r="A712" s="454"/>
      <c r="B712" s="484"/>
      <c r="C712" s="455"/>
      <c r="D712" s="455"/>
      <c r="E712" s="455"/>
      <c r="F712" s="454"/>
      <c r="G712" s="454"/>
      <c r="H712" s="454"/>
      <c r="I712" s="454"/>
      <c r="J712" s="454"/>
      <c r="K712" s="454"/>
      <c r="L712" s="454"/>
      <c r="M712" s="454"/>
      <c r="N712" s="454"/>
      <c r="O712" s="454"/>
      <c r="P712" s="454"/>
      <c r="Q712" s="454"/>
      <c r="R712" s="454"/>
      <c r="S712" s="454"/>
      <c r="T712" s="454"/>
      <c r="U712" s="454"/>
      <c r="V712" s="454"/>
      <c r="W712" s="454"/>
      <c r="X712" s="454"/>
      <c r="Y712" s="454"/>
      <c r="Z712" s="454"/>
      <c r="AA712" s="454"/>
      <c r="AB712" s="454"/>
      <c r="AC712" s="454"/>
      <c r="AD712" s="454"/>
      <c r="AE712" s="454"/>
      <c r="AF712" s="454"/>
      <c r="AG712" s="454"/>
      <c r="AH712" s="454"/>
      <c r="AI712" s="454"/>
      <c r="AJ712" s="454"/>
      <c r="AK712" s="454"/>
      <c r="AL712" s="454"/>
      <c r="AM712" s="454"/>
      <c r="AN712" s="454"/>
      <c r="AO712" s="454"/>
      <c r="AP712" s="454"/>
      <c r="AQ712" s="454"/>
      <c r="AR712" s="454"/>
    </row>
    <row r="713" spans="1:44" ht="15.75" customHeight="1">
      <c r="A713" s="454"/>
      <c r="B713" s="484"/>
      <c r="C713" s="455"/>
      <c r="D713" s="455"/>
      <c r="E713" s="455"/>
      <c r="F713" s="454"/>
      <c r="G713" s="454"/>
      <c r="H713" s="454"/>
      <c r="I713" s="454"/>
      <c r="J713" s="454"/>
      <c r="K713" s="454"/>
      <c r="L713" s="454"/>
      <c r="M713" s="454"/>
      <c r="N713" s="454"/>
      <c r="O713" s="454"/>
      <c r="P713" s="454"/>
      <c r="Q713" s="454"/>
      <c r="R713" s="454"/>
      <c r="S713" s="454"/>
      <c r="T713" s="454"/>
      <c r="U713" s="454"/>
      <c r="V713" s="454"/>
      <c r="W713" s="454"/>
      <c r="X713" s="454"/>
      <c r="Y713" s="454"/>
      <c r="Z713" s="454"/>
      <c r="AA713" s="454"/>
      <c r="AB713" s="454"/>
      <c r="AC713" s="454"/>
      <c r="AD713" s="454"/>
      <c r="AE713" s="454"/>
      <c r="AF713" s="454"/>
      <c r="AG713" s="454"/>
      <c r="AH713" s="454"/>
      <c r="AI713" s="454"/>
      <c r="AJ713" s="454"/>
      <c r="AK713" s="454"/>
      <c r="AL713" s="454"/>
      <c r="AM713" s="454"/>
      <c r="AN713" s="454"/>
      <c r="AO713" s="454"/>
      <c r="AP713" s="454"/>
      <c r="AQ713" s="454"/>
      <c r="AR713" s="454"/>
    </row>
    <row r="714" spans="1:44" ht="15.75" customHeight="1">
      <c r="A714" s="454"/>
      <c r="B714" s="484"/>
      <c r="C714" s="455"/>
      <c r="D714" s="455"/>
      <c r="E714" s="455"/>
      <c r="F714" s="454"/>
      <c r="G714" s="454"/>
      <c r="H714" s="454"/>
      <c r="I714" s="454"/>
      <c r="J714" s="454"/>
      <c r="K714" s="454"/>
      <c r="L714" s="454"/>
      <c r="M714" s="454"/>
      <c r="N714" s="454"/>
      <c r="O714" s="454"/>
      <c r="P714" s="454"/>
      <c r="Q714" s="454"/>
      <c r="R714" s="454"/>
      <c r="S714" s="454"/>
      <c r="T714" s="454"/>
      <c r="U714" s="454"/>
      <c r="V714" s="454"/>
      <c r="W714" s="454"/>
      <c r="X714" s="454"/>
      <c r="Y714" s="454"/>
      <c r="Z714" s="454"/>
      <c r="AA714" s="454"/>
      <c r="AB714" s="454"/>
      <c r="AC714" s="454"/>
      <c r="AD714" s="454"/>
      <c r="AE714" s="454"/>
      <c r="AF714" s="454"/>
      <c r="AG714" s="454"/>
      <c r="AH714" s="454"/>
      <c r="AI714" s="454"/>
      <c r="AJ714" s="454"/>
      <c r="AK714" s="454"/>
      <c r="AL714" s="454"/>
      <c r="AM714" s="454"/>
      <c r="AN714" s="454"/>
      <c r="AO714" s="454"/>
      <c r="AP714" s="454"/>
      <c r="AQ714" s="454"/>
      <c r="AR714" s="454"/>
    </row>
    <row r="715" spans="1:44" ht="15.75" customHeight="1">
      <c r="A715" s="454"/>
      <c r="B715" s="484"/>
      <c r="C715" s="455"/>
      <c r="D715" s="455"/>
      <c r="E715" s="455"/>
      <c r="F715" s="454"/>
      <c r="G715" s="454"/>
      <c r="H715" s="454"/>
      <c r="I715" s="454"/>
      <c r="J715" s="454"/>
      <c r="K715" s="454"/>
      <c r="L715" s="454"/>
      <c r="M715" s="454"/>
      <c r="N715" s="454"/>
      <c r="O715" s="454"/>
      <c r="P715" s="454"/>
      <c r="Q715" s="454"/>
      <c r="R715" s="454"/>
      <c r="S715" s="454"/>
      <c r="T715" s="454"/>
      <c r="U715" s="454"/>
      <c r="V715" s="454"/>
      <c r="W715" s="454"/>
      <c r="X715" s="454"/>
      <c r="Y715" s="454"/>
      <c r="Z715" s="454"/>
      <c r="AA715" s="454"/>
      <c r="AB715" s="454"/>
      <c r="AC715" s="454"/>
      <c r="AD715" s="454"/>
      <c r="AE715" s="454"/>
      <c r="AF715" s="454"/>
      <c r="AG715" s="454"/>
      <c r="AH715" s="454"/>
      <c r="AI715" s="454"/>
      <c r="AJ715" s="454"/>
      <c r="AK715" s="454"/>
      <c r="AL715" s="454"/>
      <c r="AM715" s="454"/>
      <c r="AN715" s="454"/>
      <c r="AO715" s="454"/>
      <c r="AP715" s="454"/>
      <c r="AQ715" s="454"/>
      <c r="AR715" s="454"/>
    </row>
    <row r="716" spans="1:44" ht="15.75" customHeight="1">
      <c r="A716" s="454"/>
      <c r="B716" s="484"/>
      <c r="C716" s="455"/>
      <c r="D716" s="455"/>
      <c r="E716" s="455"/>
      <c r="F716" s="454"/>
      <c r="G716" s="454"/>
      <c r="H716" s="454"/>
      <c r="I716" s="454"/>
      <c r="J716" s="454"/>
      <c r="K716" s="454"/>
      <c r="L716" s="454"/>
      <c r="M716" s="454"/>
      <c r="N716" s="454"/>
      <c r="O716" s="454"/>
      <c r="P716" s="454"/>
      <c r="Q716" s="454"/>
      <c r="R716" s="454"/>
      <c r="S716" s="454"/>
      <c r="T716" s="454"/>
      <c r="U716" s="454"/>
      <c r="V716" s="454"/>
      <c r="W716" s="454"/>
      <c r="X716" s="454"/>
      <c r="Y716" s="454"/>
      <c r="Z716" s="454"/>
      <c r="AA716" s="454"/>
      <c r="AB716" s="454"/>
      <c r="AC716" s="454"/>
      <c r="AD716" s="454"/>
      <c r="AE716" s="454"/>
      <c r="AF716" s="454"/>
      <c r="AG716" s="454"/>
      <c r="AH716" s="454"/>
      <c r="AI716" s="454"/>
      <c r="AJ716" s="454"/>
      <c r="AK716" s="454"/>
      <c r="AL716" s="454"/>
      <c r="AM716" s="454"/>
      <c r="AN716" s="454"/>
      <c r="AO716" s="454"/>
      <c r="AP716" s="454"/>
      <c r="AQ716" s="454"/>
      <c r="AR716" s="454"/>
    </row>
    <row r="717" spans="1:44" ht="15.75" customHeight="1">
      <c r="A717" s="454"/>
      <c r="B717" s="484"/>
      <c r="C717" s="455"/>
      <c r="D717" s="455"/>
      <c r="E717" s="455"/>
      <c r="F717" s="454"/>
      <c r="G717" s="454"/>
      <c r="H717" s="454"/>
      <c r="I717" s="454"/>
      <c r="J717" s="454"/>
      <c r="K717" s="454"/>
      <c r="L717" s="454"/>
      <c r="M717" s="454"/>
      <c r="N717" s="454"/>
      <c r="O717" s="454"/>
      <c r="P717" s="454"/>
      <c r="Q717" s="454"/>
      <c r="R717" s="454"/>
      <c r="S717" s="454"/>
      <c r="T717" s="454"/>
      <c r="U717" s="454"/>
      <c r="V717" s="454"/>
      <c r="W717" s="454"/>
      <c r="X717" s="454"/>
      <c r="Y717" s="454"/>
      <c r="Z717" s="454"/>
      <c r="AA717" s="454"/>
      <c r="AB717" s="454"/>
      <c r="AC717" s="454"/>
      <c r="AD717" s="454"/>
      <c r="AE717" s="454"/>
      <c r="AF717" s="454"/>
      <c r="AG717" s="454"/>
      <c r="AH717" s="454"/>
      <c r="AI717" s="454"/>
      <c r="AJ717" s="454"/>
      <c r="AK717" s="454"/>
      <c r="AL717" s="454"/>
      <c r="AM717" s="454"/>
      <c r="AN717" s="454"/>
      <c r="AO717" s="454"/>
      <c r="AP717" s="454"/>
      <c r="AQ717" s="454"/>
      <c r="AR717" s="454"/>
    </row>
    <row r="718" spans="1:44" ht="15.75" customHeight="1">
      <c r="A718" s="454"/>
      <c r="B718" s="484"/>
      <c r="C718" s="455"/>
      <c r="D718" s="455"/>
      <c r="E718" s="455"/>
      <c r="F718" s="454"/>
      <c r="G718" s="454"/>
      <c r="H718" s="454"/>
      <c r="I718" s="454"/>
      <c r="J718" s="454"/>
      <c r="K718" s="454"/>
      <c r="L718" s="454"/>
      <c r="M718" s="454"/>
      <c r="N718" s="454"/>
      <c r="O718" s="454"/>
      <c r="P718" s="454"/>
      <c r="Q718" s="454"/>
      <c r="R718" s="454"/>
      <c r="S718" s="454"/>
      <c r="T718" s="454"/>
      <c r="U718" s="454"/>
      <c r="V718" s="454"/>
      <c r="W718" s="454"/>
      <c r="X718" s="454"/>
      <c r="Y718" s="454"/>
      <c r="Z718" s="454"/>
      <c r="AA718" s="454"/>
      <c r="AB718" s="454"/>
      <c r="AC718" s="454"/>
      <c r="AD718" s="454"/>
      <c r="AE718" s="454"/>
      <c r="AF718" s="454"/>
      <c r="AG718" s="454"/>
      <c r="AH718" s="454"/>
      <c r="AI718" s="454"/>
      <c r="AJ718" s="454"/>
      <c r="AK718" s="454"/>
      <c r="AL718" s="454"/>
      <c r="AM718" s="454"/>
      <c r="AN718" s="454"/>
      <c r="AO718" s="454"/>
      <c r="AP718" s="454"/>
      <c r="AQ718" s="454"/>
      <c r="AR718" s="454"/>
    </row>
    <row r="719" spans="1:44" ht="15.75" customHeight="1">
      <c r="A719" s="454"/>
      <c r="B719" s="484"/>
      <c r="C719" s="455"/>
      <c r="D719" s="455"/>
      <c r="E719" s="455"/>
      <c r="F719" s="454"/>
      <c r="G719" s="454"/>
      <c r="H719" s="454"/>
      <c r="I719" s="454"/>
      <c r="J719" s="454"/>
      <c r="K719" s="454"/>
      <c r="L719" s="454"/>
      <c r="M719" s="454"/>
      <c r="N719" s="454"/>
      <c r="O719" s="454"/>
      <c r="P719" s="454"/>
      <c r="Q719" s="454"/>
      <c r="R719" s="454"/>
      <c r="S719" s="454"/>
      <c r="T719" s="454"/>
      <c r="U719" s="454"/>
      <c r="V719" s="454"/>
      <c r="W719" s="454"/>
      <c r="X719" s="454"/>
      <c r="Y719" s="454"/>
      <c r="Z719" s="454"/>
      <c r="AA719" s="454"/>
      <c r="AB719" s="454"/>
      <c r="AC719" s="454"/>
      <c r="AD719" s="454"/>
      <c r="AE719" s="454"/>
      <c r="AF719" s="454"/>
      <c r="AG719" s="454"/>
      <c r="AH719" s="454"/>
      <c r="AI719" s="454"/>
      <c r="AJ719" s="454"/>
      <c r="AK719" s="454"/>
      <c r="AL719" s="454"/>
      <c r="AM719" s="454"/>
      <c r="AN719" s="454"/>
      <c r="AO719" s="454"/>
      <c r="AP719" s="454"/>
      <c r="AQ719" s="454"/>
      <c r="AR719" s="454"/>
    </row>
    <row r="720" spans="1:44" ht="15.75" customHeight="1">
      <c r="A720" s="454"/>
      <c r="B720" s="484"/>
      <c r="C720" s="455"/>
      <c r="D720" s="455"/>
      <c r="E720" s="455"/>
      <c r="F720" s="454"/>
      <c r="G720" s="454"/>
      <c r="H720" s="454"/>
      <c r="I720" s="454"/>
      <c r="J720" s="454"/>
      <c r="K720" s="454"/>
      <c r="L720" s="454"/>
      <c r="M720" s="454"/>
      <c r="N720" s="454"/>
      <c r="O720" s="454"/>
      <c r="P720" s="454"/>
      <c r="Q720" s="454"/>
      <c r="R720" s="454"/>
      <c r="S720" s="454"/>
      <c r="T720" s="454"/>
      <c r="U720" s="454"/>
      <c r="V720" s="454"/>
      <c r="W720" s="454"/>
      <c r="X720" s="454"/>
      <c r="Y720" s="454"/>
      <c r="Z720" s="454"/>
      <c r="AA720" s="454"/>
      <c r="AB720" s="454"/>
      <c r="AC720" s="454"/>
      <c r="AD720" s="454"/>
      <c r="AE720" s="454"/>
      <c r="AF720" s="454"/>
      <c r="AG720" s="454"/>
      <c r="AH720" s="454"/>
      <c r="AI720" s="454"/>
      <c r="AJ720" s="454"/>
      <c r="AK720" s="454"/>
      <c r="AL720" s="454"/>
      <c r="AM720" s="454"/>
      <c r="AN720" s="454"/>
      <c r="AO720" s="454"/>
      <c r="AP720" s="454"/>
      <c r="AQ720" s="454"/>
      <c r="AR720" s="454"/>
    </row>
    <row r="721" spans="1:44" ht="15.75" customHeight="1">
      <c r="A721" s="454"/>
      <c r="B721" s="484"/>
      <c r="C721" s="455"/>
      <c r="D721" s="455"/>
      <c r="E721" s="455"/>
      <c r="F721" s="454"/>
      <c r="G721" s="454"/>
      <c r="H721" s="454"/>
      <c r="I721" s="454"/>
      <c r="J721" s="454"/>
      <c r="K721" s="454"/>
      <c r="L721" s="454"/>
      <c r="M721" s="454"/>
      <c r="N721" s="454"/>
      <c r="O721" s="454"/>
      <c r="P721" s="454"/>
      <c r="Q721" s="454"/>
      <c r="R721" s="454"/>
      <c r="S721" s="454"/>
      <c r="T721" s="454"/>
      <c r="U721" s="454"/>
      <c r="V721" s="454"/>
      <c r="W721" s="454"/>
      <c r="X721" s="454"/>
      <c r="Y721" s="454"/>
      <c r="Z721" s="454"/>
      <c r="AA721" s="454"/>
      <c r="AB721" s="454"/>
      <c r="AC721" s="454"/>
      <c r="AD721" s="454"/>
      <c r="AE721" s="454"/>
      <c r="AF721" s="454"/>
      <c r="AG721" s="454"/>
      <c r="AH721" s="454"/>
      <c r="AI721" s="454"/>
      <c r="AJ721" s="454"/>
      <c r="AK721" s="454"/>
      <c r="AL721" s="454"/>
      <c r="AM721" s="454"/>
      <c r="AN721" s="454"/>
      <c r="AO721" s="454"/>
      <c r="AP721" s="454"/>
      <c r="AQ721" s="454"/>
      <c r="AR721" s="454"/>
    </row>
    <row r="722" spans="1:44" ht="15.75" customHeight="1">
      <c r="A722" s="454"/>
      <c r="B722" s="484"/>
      <c r="C722" s="455"/>
      <c r="D722" s="455"/>
      <c r="E722" s="455"/>
      <c r="F722" s="454"/>
      <c r="G722" s="454"/>
      <c r="H722" s="454"/>
      <c r="I722" s="454"/>
      <c r="J722" s="454"/>
      <c r="K722" s="454"/>
      <c r="L722" s="454"/>
      <c r="M722" s="454"/>
      <c r="N722" s="454"/>
      <c r="O722" s="454"/>
      <c r="P722" s="454"/>
      <c r="Q722" s="454"/>
      <c r="R722" s="454"/>
      <c r="S722" s="454"/>
      <c r="T722" s="454"/>
      <c r="U722" s="454"/>
      <c r="V722" s="454"/>
      <c r="W722" s="454"/>
      <c r="X722" s="454"/>
      <c r="Y722" s="454"/>
      <c r="Z722" s="454"/>
      <c r="AA722" s="454"/>
      <c r="AB722" s="454"/>
      <c r="AC722" s="454"/>
      <c r="AD722" s="454"/>
      <c r="AE722" s="454"/>
      <c r="AF722" s="454"/>
      <c r="AG722" s="454"/>
      <c r="AH722" s="454"/>
      <c r="AI722" s="454"/>
      <c r="AJ722" s="454"/>
      <c r="AK722" s="454"/>
      <c r="AL722" s="454"/>
      <c r="AM722" s="454"/>
      <c r="AN722" s="454"/>
      <c r="AO722" s="454"/>
      <c r="AP722" s="454"/>
      <c r="AQ722" s="454"/>
      <c r="AR722" s="454"/>
    </row>
    <row r="723" spans="1:44" ht="15.75" customHeight="1">
      <c r="A723" s="454"/>
      <c r="B723" s="484"/>
      <c r="C723" s="455"/>
      <c r="D723" s="455"/>
      <c r="E723" s="455"/>
      <c r="F723" s="454"/>
      <c r="G723" s="454"/>
      <c r="H723" s="454"/>
      <c r="I723" s="454"/>
      <c r="J723" s="454"/>
      <c r="K723" s="454"/>
      <c r="L723" s="454"/>
      <c r="M723" s="454"/>
      <c r="N723" s="454"/>
      <c r="O723" s="454"/>
      <c r="P723" s="454"/>
      <c r="Q723" s="454"/>
      <c r="R723" s="454"/>
      <c r="S723" s="454"/>
      <c r="T723" s="454"/>
      <c r="U723" s="454"/>
      <c r="V723" s="454"/>
      <c r="W723" s="454"/>
      <c r="X723" s="454"/>
      <c r="Y723" s="454"/>
      <c r="Z723" s="454"/>
      <c r="AA723" s="454"/>
      <c r="AB723" s="454"/>
      <c r="AC723" s="454"/>
      <c r="AD723" s="454"/>
      <c r="AE723" s="454"/>
      <c r="AF723" s="454"/>
      <c r="AG723" s="454"/>
      <c r="AH723" s="454"/>
      <c r="AI723" s="454"/>
      <c r="AJ723" s="454"/>
      <c r="AK723" s="454"/>
      <c r="AL723" s="454"/>
      <c r="AM723" s="454"/>
      <c r="AN723" s="454"/>
      <c r="AO723" s="454"/>
      <c r="AP723" s="454"/>
      <c r="AQ723" s="454"/>
      <c r="AR723" s="454"/>
    </row>
    <row r="724" spans="1:44" ht="15.75" customHeight="1">
      <c r="A724" s="454"/>
      <c r="B724" s="484"/>
      <c r="C724" s="455"/>
      <c r="D724" s="455"/>
      <c r="E724" s="455"/>
      <c r="F724" s="454"/>
      <c r="G724" s="454"/>
      <c r="H724" s="454"/>
      <c r="I724" s="454"/>
      <c r="J724" s="454"/>
      <c r="K724" s="454"/>
      <c r="L724" s="454"/>
      <c r="M724" s="454"/>
      <c r="N724" s="454"/>
      <c r="O724" s="454"/>
      <c r="P724" s="454"/>
      <c r="Q724" s="454"/>
      <c r="R724" s="454"/>
      <c r="S724" s="454"/>
      <c r="T724" s="454"/>
      <c r="U724" s="454"/>
      <c r="V724" s="454"/>
      <c r="W724" s="454"/>
      <c r="X724" s="454"/>
      <c r="Y724" s="454"/>
      <c r="Z724" s="454"/>
      <c r="AA724" s="454"/>
      <c r="AB724" s="454"/>
      <c r="AC724" s="454"/>
      <c r="AD724" s="454"/>
      <c r="AE724" s="454"/>
      <c r="AF724" s="454"/>
      <c r="AG724" s="454"/>
      <c r="AH724" s="454"/>
      <c r="AI724" s="454"/>
      <c r="AJ724" s="454"/>
      <c r="AK724" s="454"/>
      <c r="AL724" s="454"/>
      <c r="AM724" s="454"/>
      <c r="AN724" s="454"/>
      <c r="AO724" s="454"/>
      <c r="AP724" s="454"/>
      <c r="AQ724" s="454"/>
      <c r="AR724" s="454"/>
    </row>
    <row r="725" spans="1:44" ht="15.75" customHeight="1">
      <c r="A725" s="454"/>
      <c r="B725" s="484"/>
      <c r="C725" s="455"/>
      <c r="D725" s="455"/>
      <c r="E725" s="455"/>
      <c r="F725" s="454"/>
      <c r="G725" s="454"/>
      <c r="H725" s="454"/>
      <c r="I725" s="454"/>
      <c r="J725" s="454"/>
      <c r="K725" s="454"/>
      <c r="L725" s="454"/>
      <c r="M725" s="454"/>
      <c r="N725" s="454"/>
      <c r="O725" s="454"/>
      <c r="P725" s="454"/>
      <c r="Q725" s="454"/>
      <c r="R725" s="454"/>
      <c r="S725" s="454"/>
      <c r="T725" s="454"/>
      <c r="U725" s="454"/>
      <c r="V725" s="454"/>
      <c r="W725" s="454"/>
      <c r="X725" s="454"/>
      <c r="Y725" s="454"/>
      <c r="Z725" s="454"/>
      <c r="AA725" s="454"/>
      <c r="AB725" s="454"/>
      <c r="AC725" s="454"/>
      <c r="AD725" s="454"/>
      <c r="AE725" s="454"/>
      <c r="AF725" s="454"/>
      <c r="AG725" s="454"/>
      <c r="AH725" s="454"/>
      <c r="AI725" s="454"/>
      <c r="AJ725" s="454"/>
      <c r="AK725" s="454"/>
      <c r="AL725" s="454"/>
      <c r="AM725" s="454"/>
      <c r="AN725" s="454"/>
      <c r="AO725" s="454"/>
      <c r="AP725" s="454"/>
      <c r="AQ725" s="454"/>
      <c r="AR725" s="454"/>
    </row>
    <row r="726" spans="1:44" ht="15.75" customHeight="1">
      <c r="A726" s="454"/>
      <c r="B726" s="484"/>
      <c r="C726" s="455"/>
      <c r="D726" s="455"/>
      <c r="E726" s="455"/>
      <c r="F726" s="454"/>
      <c r="G726" s="454"/>
      <c r="H726" s="454"/>
      <c r="I726" s="454"/>
      <c r="J726" s="454"/>
      <c r="K726" s="454"/>
      <c r="L726" s="454"/>
      <c r="M726" s="454"/>
      <c r="N726" s="454"/>
      <c r="O726" s="454"/>
      <c r="P726" s="454"/>
      <c r="Q726" s="454"/>
      <c r="R726" s="454"/>
      <c r="S726" s="454"/>
      <c r="T726" s="454"/>
      <c r="U726" s="454"/>
      <c r="V726" s="454"/>
      <c r="W726" s="454"/>
      <c r="X726" s="454"/>
      <c r="Y726" s="454"/>
      <c r="Z726" s="454"/>
      <c r="AA726" s="454"/>
      <c r="AB726" s="454"/>
      <c r="AC726" s="454"/>
      <c r="AD726" s="454"/>
      <c r="AE726" s="454"/>
      <c r="AF726" s="454"/>
      <c r="AG726" s="454"/>
      <c r="AH726" s="454"/>
      <c r="AI726" s="454"/>
      <c r="AJ726" s="454"/>
      <c r="AK726" s="454"/>
      <c r="AL726" s="454"/>
      <c r="AM726" s="454"/>
      <c r="AN726" s="454"/>
      <c r="AO726" s="454"/>
      <c r="AP726" s="454"/>
      <c r="AQ726" s="454"/>
      <c r="AR726" s="454"/>
    </row>
    <row r="727" spans="1:44" ht="15.75" customHeight="1">
      <c r="A727" s="454"/>
      <c r="B727" s="484"/>
      <c r="C727" s="455"/>
      <c r="D727" s="455"/>
      <c r="E727" s="455"/>
      <c r="F727" s="454"/>
      <c r="G727" s="454"/>
      <c r="H727" s="454"/>
      <c r="I727" s="454"/>
      <c r="J727" s="454"/>
      <c r="K727" s="454"/>
      <c r="L727" s="454"/>
      <c r="M727" s="454"/>
      <c r="N727" s="454"/>
      <c r="O727" s="454"/>
      <c r="P727" s="454"/>
      <c r="Q727" s="454"/>
      <c r="R727" s="454"/>
      <c r="S727" s="454"/>
      <c r="T727" s="454"/>
      <c r="U727" s="454"/>
      <c r="V727" s="454"/>
      <c r="W727" s="454"/>
      <c r="X727" s="454"/>
      <c r="Y727" s="454"/>
      <c r="Z727" s="454"/>
      <c r="AA727" s="454"/>
      <c r="AB727" s="454"/>
      <c r="AC727" s="454"/>
      <c r="AD727" s="454"/>
      <c r="AE727" s="454"/>
      <c r="AF727" s="454"/>
      <c r="AG727" s="454"/>
      <c r="AH727" s="454"/>
      <c r="AI727" s="454"/>
      <c r="AJ727" s="454"/>
      <c r="AK727" s="454"/>
      <c r="AL727" s="454"/>
      <c r="AM727" s="454"/>
      <c r="AN727" s="454"/>
      <c r="AO727" s="454"/>
      <c r="AP727" s="454"/>
      <c r="AQ727" s="454"/>
      <c r="AR727" s="454"/>
    </row>
    <row r="728" spans="1:44" ht="15.75" customHeight="1">
      <c r="A728" s="454"/>
      <c r="B728" s="484"/>
      <c r="C728" s="455"/>
      <c r="D728" s="455"/>
      <c r="E728" s="455"/>
      <c r="F728" s="454"/>
      <c r="G728" s="454"/>
      <c r="H728" s="454"/>
      <c r="I728" s="454"/>
      <c r="J728" s="454"/>
      <c r="K728" s="454"/>
      <c r="L728" s="454"/>
      <c r="M728" s="454"/>
      <c r="N728" s="454"/>
      <c r="O728" s="454"/>
      <c r="P728" s="454"/>
      <c r="Q728" s="454"/>
      <c r="R728" s="454"/>
      <c r="S728" s="454"/>
      <c r="T728" s="454"/>
      <c r="U728" s="454"/>
      <c r="V728" s="454"/>
      <c r="W728" s="454"/>
      <c r="X728" s="454"/>
      <c r="Y728" s="454"/>
      <c r="Z728" s="454"/>
      <c r="AA728" s="454"/>
      <c r="AB728" s="454"/>
      <c r="AC728" s="454"/>
      <c r="AD728" s="454"/>
      <c r="AE728" s="454"/>
      <c r="AF728" s="454"/>
      <c r="AG728" s="454"/>
      <c r="AH728" s="454"/>
      <c r="AI728" s="454"/>
      <c r="AJ728" s="454"/>
      <c r="AK728" s="454"/>
      <c r="AL728" s="454"/>
      <c r="AM728" s="454"/>
      <c r="AN728" s="454"/>
      <c r="AO728" s="454"/>
      <c r="AP728" s="454"/>
      <c r="AQ728" s="454"/>
      <c r="AR728" s="454"/>
    </row>
    <row r="729" spans="1:44" ht="15.75" customHeight="1">
      <c r="A729" s="454"/>
      <c r="B729" s="484"/>
      <c r="C729" s="455"/>
      <c r="D729" s="455"/>
      <c r="E729" s="455"/>
      <c r="F729" s="454"/>
      <c r="G729" s="454"/>
      <c r="H729" s="454"/>
      <c r="I729" s="454"/>
      <c r="J729" s="454"/>
      <c r="K729" s="454"/>
      <c r="L729" s="454"/>
      <c r="M729" s="454"/>
      <c r="N729" s="454"/>
      <c r="O729" s="454"/>
      <c r="P729" s="454"/>
      <c r="Q729" s="454"/>
      <c r="R729" s="454"/>
      <c r="S729" s="454"/>
      <c r="T729" s="454"/>
      <c r="U729" s="454"/>
      <c r="V729" s="454"/>
      <c r="W729" s="454"/>
      <c r="X729" s="454"/>
      <c r="Y729" s="454"/>
      <c r="Z729" s="454"/>
      <c r="AA729" s="454"/>
      <c r="AB729" s="454"/>
      <c r="AC729" s="454"/>
      <c r="AD729" s="454"/>
      <c r="AE729" s="454"/>
      <c r="AF729" s="454"/>
      <c r="AG729" s="454"/>
      <c r="AH729" s="454"/>
      <c r="AI729" s="454"/>
      <c r="AJ729" s="454"/>
      <c r="AK729" s="454"/>
      <c r="AL729" s="454"/>
      <c r="AM729" s="454"/>
      <c r="AN729" s="454"/>
      <c r="AO729" s="454"/>
      <c r="AP729" s="454"/>
      <c r="AQ729" s="454"/>
      <c r="AR729" s="454"/>
    </row>
    <row r="730" spans="1:44" ht="15.75" customHeight="1">
      <c r="A730" s="454"/>
      <c r="B730" s="484"/>
      <c r="C730" s="455"/>
      <c r="D730" s="455"/>
      <c r="E730" s="455"/>
      <c r="F730" s="454"/>
      <c r="G730" s="454"/>
      <c r="H730" s="454"/>
      <c r="I730" s="454"/>
      <c r="J730" s="454"/>
      <c r="K730" s="454"/>
      <c r="L730" s="454"/>
      <c r="M730" s="454"/>
      <c r="N730" s="454"/>
      <c r="O730" s="454"/>
      <c r="P730" s="454"/>
      <c r="Q730" s="454"/>
      <c r="R730" s="454"/>
      <c r="S730" s="454"/>
      <c r="T730" s="454"/>
      <c r="U730" s="454"/>
      <c r="V730" s="454"/>
      <c r="W730" s="454"/>
      <c r="X730" s="454"/>
      <c r="Y730" s="454"/>
      <c r="Z730" s="454"/>
      <c r="AA730" s="454"/>
      <c r="AB730" s="454"/>
      <c r="AC730" s="454"/>
      <c r="AD730" s="454"/>
      <c r="AE730" s="454"/>
      <c r="AF730" s="454"/>
      <c r="AG730" s="454"/>
      <c r="AH730" s="454"/>
      <c r="AI730" s="454"/>
      <c r="AJ730" s="454"/>
      <c r="AK730" s="454"/>
      <c r="AL730" s="454"/>
      <c r="AM730" s="454"/>
      <c r="AN730" s="454"/>
      <c r="AO730" s="454"/>
      <c r="AP730" s="454"/>
      <c r="AQ730" s="454"/>
      <c r="AR730" s="454"/>
    </row>
    <row r="731" spans="1:44" ht="15.75" customHeight="1">
      <c r="A731" s="454"/>
      <c r="B731" s="484"/>
      <c r="C731" s="455"/>
      <c r="D731" s="455"/>
      <c r="E731" s="455"/>
      <c r="F731" s="454"/>
      <c r="G731" s="454"/>
      <c r="H731" s="454"/>
      <c r="I731" s="454"/>
      <c r="J731" s="454"/>
      <c r="K731" s="454"/>
      <c r="L731" s="454"/>
      <c r="M731" s="454"/>
      <c r="N731" s="454"/>
      <c r="O731" s="454"/>
      <c r="P731" s="454"/>
      <c r="Q731" s="454"/>
      <c r="R731" s="454"/>
      <c r="S731" s="454"/>
      <c r="T731" s="454"/>
      <c r="U731" s="454"/>
      <c r="V731" s="454"/>
      <c r="W731" s="454"/>
      <c r="X731" s="454"/>
      <c r="Y731" s="454"/>
      <c r="Z731" s="454"/>
      <c r="AA731" s="454"/>
      <c r="AB731" s="454"/>
      <c r="AC731" s="454"/>
      <c r="AD731" s="454"/>
      <c r="AE731" s="454"/>
      <c r="AF731" s="454"/>
      <c r="AG731" s="454"/>
      <c r="AH731" s="454"/>
      <c r="AI731" s="454"/>
      <c r="AJ731" s="454"/>
      <c r="AK731" s="454"/>
      <c r="AL731" s="454"/>
      <c r="AM731" s="454"/>
      <c r="AN731" s="454"/>
      <c r="AO731" s="454"/>
      <c r="AP731" s="454"/>
      <c r="AQ731" s="454"/>
      <c r="AR731" s="454"/>
    </row>
    <row r="732" spans="1:44" ht="15.75" customHeight="1">
      <c r="A732" s="454"/>
      <c r="B732" s="484"/>
      <c r="C732" s="455"/>
      <c r="D732" s="455"/>
      <c r="E732" s="455"/>
      <c r="F732" s="454"/>
      <c r="G732" s="454"/>
      <c r="H732" s="454"/>
      <c r="I732" s="454"/>
      <c r="J732" s="454"/>
      <c r="K732" s="454"/>
      <c r="L732" s="454"/>
      <c r="M732" s="454"/>
      <c r="N732" s="454"/>
      <c r="O732" s="454"/>
      <c r="P732" s="454"/>
      <c r="Q732" s="454"/>
      <c r="R732" s="454"/>
      <c r="S732" s="454"/>
      <c r="T732" s="454"/>
      <c r="U732" s="454"/>
      <c r="V732" s="454"/>
      <c r="W732" s="454"/>
      <c r="X732" s="454"/>
      <c r="Y732" s="454"/>
      <c r="Z732" s="454"/>
      <c r="AA732" s="454"/>
      <c r="AB732" s="454"/>
      <c r="AC732" s="454"/>
      <c r="AD732" s="454"/>
      <c r="AE732" s="454"/>
      <c r="AF732" s="454"/>
      <c r="AG732" s="454"/>
      <c r="AH732" s="454"/>
      <c r="AI732" s="454"/>
      <c r="AJ732" s="454"/>
      <c r="AK732" s="454"/>
      <c r="AL732" s="454"/>
      <c r="AM732" s="454"/>
      <c r="AN732" s="454"/>
      <c r="AO732" s="454"/>
      <c r="AP732" s="454"/>
      <c r="AQ732" s="454"/>
      <c r="AR732" s="454"/>
    </row>
    <row r="733" spans="1:44" ht="15.75" customHeight="1">
      <c r="A733" s="454"/>
      <c r="B733" s="484"/>
      <c r="C733" s="455"/>
      <c r="D733" s="455"/>
      <c r="E733" s="455"/>
      <c r="F733" s="454"/>
      <c r="G733" s="454"/>
      <c r="H733" s="454"/>
      <c r="I733" s="454"/>
      <c r="J733" s="454"/>
      <c r="K733" s="454"/>
      <c r="L733" s="454"/>
      <c r="M733" s="454"/>
      <c r="N733" s="454"/>
      <c r="O733" s="454"/>
      <c r="P733" s="454"/>
      <c r="Q733" s="454"/>
      <c r="R733" s="454"/>
      <c r="S733" s="454"/>
      <c r="T733" s="454"/>
      <c r="U733" s="454"/>
      <c r="V733" s="454"/>
      <c r="W733" s="454"/>
      <c r="X733" s="454"/>
      <c r="Y733" s="454"/>
      <c r="Z733" s="454"/>
      <c r="AA733" s="454"/>
      <c r="AB733" s="454"/>
      <c r="AC733" s="454"/>
      <c r="AD733" s="454"/>
      <c r="AE733" s="454"/>
      <c r="AF733" s="454"/>
      <c r="AG733" s="454"/>
      <c r="AH733" s="454"/>
      <c r="AI733" s="454"/>
      <c r="AJ733" s="454"/>
      <c r="AK733" s="454"/>
      <c r="AL733" s="454"/>
      <c r="AM733" s="454"/>
      <c r="AN733" s="454"/>
      <c r="AO733" s="454"/>
      <c r="AP733" s="454"/>
      <c r="AQ733" s="454"/>
      <c r="AR733" s="454"/>
    </row>
    <row r="734" spans="1:44" ht="15.75" customHeight="1">
      <c r="A734" s="454"/>
      <c r="B734" s="484"/>
      <c r="C734" s="455"/>
      <c r="D734" s="455"/>
      <c r="E734" s="455"/>
      <c r="F734" s="454"/>
      <c r="G734" s="454"/>
      <c r="H734" s="454"/>
      <c r="I734" s="454"/>
      <c r="J734" s="454"/>
      <c r="K734" s="454"/>
      <c r="L734" s="454"/>
      <c r="M734" s="454"/>
      <c r="N734" s="454"/>
      <c r="O734" s="454"/>
      <c r="P734" s="454"/>
      <c r="Q734" s="454"/>
      <c r="R734" s="454"/>
      <c r="S734" s="454"/>
      <c r="T734" s="454"/>
      <c r="U734" s="454"/>
      <c r="V734" s="454"/>
      <c r="W734" s="454"/>
      <c r="X734" s="454"/>
      <c r="Y734" s="454"/>
      <c r="Z734" s="454"/>
      <c r="AA734" s="454"/>
      <c r="AB734" s="454"/>
      <c r="AC734" s="454"/>
      <c r="AD734" s="454"/>
      <c r="AE734" s="454"/>
      <c r="AF734" s="454"/>
      <c r="AG734" s="454"/>
      <c r="AH734" s="454"/>
      <c r="AI734" s="454"/>
      <c r="AJ734" s="454"/>
      <c r="AK734" s="454"/>
      <c r="AL734" s="454"/>
      <c r="AM734" s="454"/>
      <c r="AN734" s="454"/>
      <c r="AO734" s="454"/>
      <c r="AP734" s="454"/>
      <c r="AQ734" s="454"/>
      <c r="AR734" s="454"/>
    </row>
    <row r="735" spans="1:44" ht="15.75" customHeight="1">
      <c r="A735" s="454"/>
      <c r="B735" s="484"/>
      <c r="C735" s="455"/>
      <c r="D735" s="455"/>
      <c r="E735" s="455"/>
      <c r="F735" s="45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4"/>
      <c r="AG735" s="454"/>
      <c r="AH735" s="454"/>
      <c r="AI735" s="454"/>
      <c r="AJ735" s="454"/>
      <c r="AK735" s="454"/>
      <c r="AL735" s="454"/>
      <c r="AM735" s="454"/>
      <c r="AN735" s="454"/>
      <c r="AO735" s="454"/>
      <c r="AP735" s="454"/>
      <c r="AQ735" s="454"/>
      <c r="AR735" s="454"/>
    </row>
    <row r="736" spans="1:44" ht="15.75" customHeight="1">
      <c r="A736" s="454"/>
      <c r="B736" s="484"/>
      <c r="C736" s="455"/>
      <c r="D736" s="455"/>
      <c r="E736" s="455"/>
      <c r="F736" s="454"/>
      <c r="G736" s="454"/>
      <c r="H736" s="454"/>
      <c r="I736" s="454"/>
      <c r="J736" s="454"/>
      <c r="K736" s="454"/>
      <c r="L736" s="454"/>
      <c r="M736" s="454"/>
      <c r="N736" s="454"/>
      <c r="O736" s="454"/>
      <c r="P736" s="454"/>
      <c r="Q736" s="454"/>
      <c r="R736" s="454"/>
      <c r="S736" s="454"/>
      <c r="T736" s="454"/>
      <c r="U736" s="454"/>
      <c r="V736" s="454"/>
      <c r="W736" s="454"/>
      <c r="X736" s="454"/>
      <c r="Y736" s="454"/>
      <c r="Z736" s="454"/>
      <c r="AA736" s="454"/>
      <c r="AB736" s="454"/>
      <c r="AC736" s="454"/>
      <c r="AD736" s="454"/>
      <c r="AE736" s="454"/>
      <c r="AF736" s="454"/>
      <c r="AG736" s="454"/>
      <c r="AH736" s="454"/>
      <c r="AI736" s="454"/>
      <c r="AJ736" s="454"/>
      <c r="AK736" s="454"/>
      <c r="AL736" s="454"/>
      <c r="AM736" s="454"/>
      <c r="AN736" s="454"/>
      <c r="AO736" s="454"/>
      <c r="AP736" s="454"/>
      <c r="AQ736" s="454"/>
      <c r="AR736" s="454"/>
    </row>
    <row r="737" spans="1:44" ht="15.75" customHeight="1">
      <c r="A737" s="454"/>
      <c r="B737" s="484"/>
      <c r="C737" s="455"/>
      <c r="D737" s="455"/>
      <c r="E737" s="455"/>
      <c r="F737" s="454"/>
      <c r="G737" s="454"/>
      <c r="H737" s="454"/>
      <c r="I737" s="454"/>
      <c r="J737" s="454"/>
      <c r="K737" s="454"/>
      <c r="L737" s="454"/>
      <c r="M737" s="454"/>
      <c r="N737" s="454"/>
      <c r="O737" s="454"/>
      <c r="P737" s="454"/>
      <c r="Q737" s="454"/>
      <c r="R737" s="454"/>
      <c r="S737" s="454"/>
      <c r="T737" s="454"/>
      <c r="U737" s="454"/>
      <c r="V737" s="454"/>
      <c r="W737" s="454"/>
      <c r="X737" s="454"/>
      <c r="Y737" s="454"/>
      <c r="Z737" s="454"/>
      <c r="AA737" s="454"/>
      <c r="AB737" s="454"/>
      <c r="AC737" s="454"/>
      <c r="AD737" s="454"/>
      <c r="AE737" s="454"/>
      <c r="AF737" s="454"/>
      <c r="AG737" s="454"/>
      <c r="AH737" s="454"/>
      <c r="AI737" s="454"/>
      <c r="AJ737" s="454"/>
      <c r="AK737" s="454"/>
      <c r="AL737" s="454"/>
      <c r="AM737" s="454"/>
      <c r="AN737" s="454"/>
      <c r="AO737" s="454"/>
      <c r="AP737" s="454"/>
      <c r="AQ737" s="454"/>
      <c r="AR737" s="454"/>
    </row>
    <row r="738" spans="1:44" ht="15.75" customHeight="1">
      <c r="A738" s="454"/>
      <c r="B738" s="484"/>
      <c r="C738" s="455"/>
      <c r="D738" s="455"/>
      <c r="E738" s="455"/>
      <c r="F738" s="454"/>
      <c r="G738" s="454"/>
      <c r="H738" s="454"/>
      <c r="I738" s="454"/>
      <c r="J738" s="454"/>
      <c r="K738" s="454"/>
      <c r="L738" s="454"/>
      <c r="M738" s="454"/>
      <c r="N738" s="454"/>
      <c r="O738" s="454"/>
      <c r="P738" s="454"/>
      <c r="Q738" s="454"/>
      <c r="R738" s="454"/>
      <c r="S738" s="454"/>
      <c r="T738" s="454"/>
      <c r="U738" s="454"/>
      <c r="V738" s="454"/>
      <c r="W738" s="454"/>
      <c r="X738" s="454"/>
      <c r="Y738" s="454"/>
      <c r="Z738" s="454"/>
      <c r="AA738" s="454"/>
      <c r="AB738" s="454"/>
      <c r="AC738" s="454"/>
      <c r="AD738" s="454"/>
      <c r="AE738" s="454"/>
      <c r="AF738" s="454"/>
      <c r="AG738" s="454"/>
      <c r="AH738" s="454"/>
      <c r="AI738" s="454"/>
      <c r="AJ738" s="454"/>
      <c r="AK738" s="454"/>
      <c r="AL738" s="454"/>
      <c r="AM738" s="454"/>
      <c r="AN738" s="454"/>
      <c r="AO738" s="454"/>
      <c r="AP738" s="454"/>
      <c r="AQ738" s="454"/>
      <c r="AR738" s="454"/>
    </row>
    <row r="739" spans="1:44" ht="15.75" customHeight="1">
      <c r="A739" s="454"/>
      <c r="B739" s="484"/>
      <c r="C739" s="455"/>
      <c r="D739" s="455"/>
      <c r="E739" s="455"/>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454"/>
      <c r="AD739" s="454"/>
      <c r="AE739" s="454"/>
      <c r="AF739" s="454"/>
      <c r="AG739" s="454"/>
      <c r="AH739" s="454"/>
      <c r="AI739" s="454"/>
      <c r="AJ739" s="454"/>
      <c r="AK739" s="454"/>
      <c r="AL739" s="454"/>
      <c r="AM739" s="454"/>
      <c r="AN739" s="454"/>
      <c r="AO739" s="454"/>
      <c r="AP739" s="454"/>
      <c r="AQ739" s="454"/>
      <c r="AR739" s="454"/>
    </row>
    <row r="740" spans="1:44" ht="15.75" customHeight="1">
      <c r="A740" s="454"/>
      <c r="B740" s="484"/>
      <c r="C740" s="455"/>
      <c r="D740" s="455"/>
      <c r="E740" s="455"/>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454"/>
      <c r="AD740" s="454"/>
      <c r="AE740" s="454"/>
      <c r="AF740" s="454"/>
      <c r="AG740" s="454"/>
      <c r="AH740" s="454"/>
      <c r="AI740" s="454"/>
      <c r="AJ740" s="454"/>
      <c r="AK740" s="454"/>
      <c r="AL740" s="454"/>
      <c r="AM740" s="454"/>
      <c r="AN740" s="454"/>
      <c r="AO740" s="454"/>
      <c r="AP740" s="454"/>
      <c r="AQ740" s="454"/>
      <c r="AR740" s="454"/>
    </row>
    <row r="741" spans="1:44" ht="15.75" customHeight="1">
      <c r="A741" s="454"/>
      <c r="B741" s="484"/>
      <c r="C741" s="455"/>
      <c r="D741" s="455"/>
      <c r="E741" s="455"/>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454"/>
      <c r="AD741" s="454"/>
      <c r="AE741" s="454"/>
      <c r="AF741" s="454"/>
      <c r="AG741" s="454"/>
      <c r="AH741" s="454"/>
      <c r="AI741" s="454"/>
      <c r="AJ741" s="454"/>
      <c r="AK741" s="454"/>
      <c r="AL741" s="454"/>
      <c r="AM741" s="454"/>
      <c r="AN741" s="454"/>
      <c r="AO741" s="454"/>
      <c r="AP741" s="454"/>
      <c r="AQ741" s="454"/>
      <c r="AR741" s="454"/>
    </row>
    <row r="742" spans="1:44" ht="15.75" customHeight="1">
      <c r="A742" s="454"/>
      <c r="B742" s="484"/>
      <c r="C742" s="455"/>
      <c r="D742" s="455"/>
      <c r="E742" s="455"/>
      <c r="F742" s="454"/>
      <c r="G742" s="454"/>
      <c r="H742" s="454"/>
      <c r="I742" s="454"/>
      <c r="J742" s="454"/>
      <c r="K742" s="454"/>
      <c r="L742" s="454"/>
      <c r="M742" s="454"/>
      <c r="N742" s="454"/>
      <c r="O742" s="454"/>
      <c r="P742" s="454"/>
      <c r="Q742" s="454"/>
      <c r="R742" s="454"/>
      <c r="S742" s="454"/>
      <c r="T742" s="454"/>
      <c r="U742" s="454"/>
      <c r="V742" s="454"/>
      <c r="W742" s="454"/>
      <c r="X742" s="454"/>
      <c r="Y742" s="454"/>
      <c r="Z742" s="454"/>
      <c r="AA742" s="454"/>
      <c r="AB742" s="454"/>
      <c r="AC742" s="454"/>
      <c r="AD742" s="454"/>
      <c r="AE742" s="454"/>
      <c r="AF742" s="454"/>
      <c r="AG742" s="454"/>
      <c r="AH742" s="454"/>
      <c r="AI742" s="454"/>
      <c r="AJ742" s="454"/>
      <c r="AK742" s="454"/>
      <c r="AL742" s="454"/>
      <c r="AM742" s="454"/>
      <c r="AN742" s="454"/>
      <c r="AO742" s="454"/>
      <c r="AP742" s="454"/>
      <c r="AQ742" s="454"/>
      <c r="AR742" s="454"/>
    </row>
    <row r="743" spans="1:44" ht="15.75" customHeight="1">
      <c r="A743" s="454"/>
      <c r="B743" s="484"/>
      <c r="C743" s="455"/>
      <c r="D743" s="455"/>
      <c r="E743" s="455"/>
      <c r="F743" s="454"/>
      <c r="G743" s="454"/>
      <c r="H743" s="454"/>
      <c r="I743" s="454"/>
      <c r="J743" s="454"/>
      <c r="K743" s="454"/>
      <c r="L743" s="454"/>
      <c r="M743" s="454"/>
      <c r="N743" s="454"/>
      <c r="O743" s="454"/>
      <c r="P743" s="454"/>
      <c r="Q743" s="454"/>
      <c r="R743" s="454"/>
      <c r="S743" s="454"/>
      <c r="T743" s="454"/>
      <c r="U743" s="454"/>
      <c r="V743" s="454"/>
      <c r="W743" s="454"/>
      <c r="X743" s="454"/>
      <c r="Y743" s="454"/>
      <c r="Z743" s="454"/>
      <c r="AA743" s="454"/>
      <c r="AB743" s="454"/>
      <c r="AC743" s="454"/>
      <c r="AD743" s="454"/>
      <c r="AE743" s="454"/>
      <c r="AF743" s="454"/>
      <c r="AG743" s="454"/>
      <c r="AH743" s="454"/>
      <c r="AI743" s="454"/>
      <c r="AJ743" s="454"/>
      <c r="AK743" s="454"/>
      <c r="AL743" s="454"/>
      <c r="AM743" s="454"/>
      <c r="AN743" s="454"/>
      <c r="AO743" s="454"/>
      <c r="AP743" s="454"/>
      <c r="AQ743" s="454"/>
      <c r="AR743" s="454"/>
    </row>
    <row r="744" spans="1:44" ht="15.75" customHeight="1">
      <c r="A744" s="454"/>
      <c r="B744" s="484"/>
      <c r="C744" s="455"/>
      <c r="D744" s="455"/>
      <c r="E744" s="455"/>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454"/>
      <c r="AD744" s="454"/>
      <c r="AE744" s="454"/>
      <c r="AF744" s="454"/>
      <c r="AG744" s="454"/>
      <c r="AH744" s="454"/>
      <c r="AI744" s="454"/>
      <c r="AJ744" s="454"/>
      <c r="AK744" s="454"/>
      <c r="AL744" s="454"/>
      <c r="AM744" s="454"/>
      <c r="AN744" s="454"/>
      <c r="AO744" s="454"/>
      <c r="AP744" s="454"/>
      <c r="AQ744" s="454"/>
      <c r="AR744" s="454"/>
    </row>
    <row r="745" spans="1:44" ht="15.75" customHeight="1">
      <c r="A745" s="454"/>
      <c r="B745" s="484"/>
      <c r="C745" s="455"/>
      <c r="D745" s="455"/>
      <c r="E745" s="455"/>
      <c r="F745" s="454"/>
      <c r="G745" s="454"/>
      <c r="H745" s="454"/>
      <c r="I745" s="454"/>
      <c r="J745" s="454"/>
      <c r="K745" s="454"/>
      <c r="L745" s="454"/>
      <c r="M745" s="454"/>
      <c r="N745" s="454"/>
      <c r="O745" s="454"/>
      <c r="P745" s="454"/>
      <c r="Q745" s="454"/>
      <c r="R745" s="454"/>
      <c r="S745" s="454"/>
      <c r="T745" s="454"/>
      <c r="U745" s="454"/>
      <c r="V745" s="454"/>
      <c r="W745" s="454"/>
      <c r="X745" s="454"/>
      <c r="Y745" s="454"/>
      <c r="Z745" s="454"/>
      <c r="AA745" s="454"/>
      <c r="AB745" s="454"/>
      <c r="AC745" s="454"/>
      <c r="AD745" s="454"/>
      <c r="AE745" s="454"/>
      <c r="AF745" s="454"/>
      <c r="AG745" s="454"/>
      <c r="AH745" s="454"/>
      <c r="AI745" s="454"/>
      <c r="AJ745" s="454"/>
      <c r="AK745" s="454"/>
      <c r="AL745" s="454"/>
      <c r="AM745" s="454"/>
      <c r="AN745" s="454"/>
      <c r="AO745" s="454"/>
      <c r="AP745" s="454"/>
      <c r="AQ745" s="454"/>
      <c r="AR745" s="454"/>
    </row>
    <row r="746" spans="1:44" ht="15.75" customHeight="1">
      <c r="A746" s="454"/>
      <c r="B746" s="484"/>
      <c r="C746" s="455"/>
      <c r="D746" s="455"/>
      <c r="E746" s="455"/>
      <c r="F746" s="454"/>
      <c r="G746" s="454"/>
      <c r="H746" s="454"/>
      <c r="I746" s="454"/>
      <c r="J746" s="454"/>
      <c r="K746" s="454"/>
      <c r="L746" s="454"/>
      <c r="M746" s="454"/>
      <c r="N746" s="454"/>
      <c r="O746" s="454"/>
      <c r="P746" s="454"/>
      <c r="Q746" s="454"/>
      <c r="R746" s="454"/>
      <c r="S746" s="454"/>
      <c r="T746" s="454"/>
      <c r="U746" s="454"/>
      <c r="V746" s="454"/>
      <c r="W746" s="454"/>
      <c r="X746" s="454"/>
      <c r="Y746" s="454"/>
      <c r="Z746" s="454"/>
      <c r="AA746" s="454"/>
      <c r="AB746" s="454"/>
      <c r="AC746" s="454"/>
      <c r="AD746" s="454"/>
      <c r="AE746" s="454"/>
      <c r="AF746" s="454"/>
      <c r="AG746" s="454"/>
      <c r="AH746" s="454"/>
      <c r="AI746" s="454"/>
      <c r="AJ746" s="454"/>
      <c r="AK746" s="454"/>
      <c r="AL746" s="454"/>
      <c r="AM746" s="454"/>
      <c r="AN746" s="454"/>
      <c r="AO746" s="454"/>
      <c r="AP746" s="454"/>
      <c r="AQ746" s="454"/>
      <c r="AR746" s="454"/>
    </row>
    <row r="747" spans="1:44" ht="15.75" customHeight="1">
      <c r="A747" s="454"/>
      <c r="B747" s="484"/>
      <c r="C747" s="455"/>
      <c r="D747" s="455"/>
      <c r="E747" s="455"/>
      <c r="F747" s="454"/>
      <c r="G747" s="454"/>
      <c r="H747" s="454"/>
      <c r="I747" s="454"/>
      <c r="J747" s="454"/>
      <c r="K747" s="454"/>
      <c r="L747" s="454"/>
      <c r="M747" s="454"/>
      <c r="N747" s="454"/>
      <c r="O747" s="454"/>
      <c r="P747" s="454"/>
      <c r="Q747" s="454"/>
      <c r="R747" s="454"/>
      <c r="S747" s="454"/>
      <c r="T747" s="454"/>
      <c r="U747" s="454"/>
      <c r="V747" s="454"/>
      <c r="W747" s="454"/>
      <c r="X747" s="454"/>
      <c r="Y747" s="454"/>
      <c r="Z747" s="454"/>
      <c r="AA747" s="454"/>
      <c r="AB747" s="454"/>
      <c r="AC747" s="454"/>
      <c r="AD747" s="454"/>
      <c r="AE747" s="454"/>
      <c r="AF747" s="454"/>
      <c r="AG747" s="454"/>
      <c r="AH747" s="454"/>
      <c r="AI747" s="454"/>
      <c r="AJ747" s="454"/>
      <c r="AK747" s="454"/>
      <c r="AL747" s="454"/>
      <c r="AM747" s="454"/>
      <c r="AN747" s="454"/>
      <c r="AO747" s="454"/>
      <c r="AP747" s="454"/>
      <c r="AQ747" s="454"/>
      <c r="AR747" s="454"/>
    </row>
    <row r="748" spans="1:44" ht="15.75" customHeight="1">
      <c r="A748" s="454"/>
      <c r="B748" s="484"/>
      <c r="C748" s="455"/>
      <c r="D748" s="455"/>
      <c r="E748" s="455"/>
      <c r="F748" s="454"/>
      <c r="G748" s="454"/>
      <c r="H748" s="454"/>
      <c r="I748" s="454"/>
      <c r="J748" s="454"/>
      <c r="K748" s="454"/>
      <c r="L748" s="454"/>
      <c r="M748" s="454"/>
      <c r="N748" s="454"/>
      <c r="O748" s="454"/>
      <c r="P748" s="454"/>
      <c r="Q748" s="454"/>
      <c r="R748" s="454"/>
      <c r="S748" s="454"/>
      <c r="T748" s="454"/>
      <c r="U748" s="454"/>
      <c r="V748" s="454"/>
      <c r="W748" s="454"/>
      <c r="X748" s="454"/>
      <c r="Y748" s="454"/>
      <c r="Z748" s="454"/>
      <c r="AA748" s="454"/>
      <c r="AB748" s="454"/>
      <c r="AC748" s="454"/>
      <c r="AD748" s="454"/>
      <c r="AE748" s="454"/>
      <c r="AF748" s="454"/>
      <c r="AG748" s="454"/>
      <c r="AH748" s="454"/>
      <c r="AI748" s="454"/>
      <c r="AJ748" s="454"/>
      <c r="AK748" s="454"/>
      <c r="AL748" s="454"/>
      <c r="AM748" s="454"/>
      <c r="AN748" s="454"/>
      <c r="AO748" s="454"/>
      <c r="AP748" s="454"/>
      <c r="AQ748" s="454"/>
      <c r="AR748" s="454"/>
    </row>
    <row r="749" spans="1:44" ht="15.75" customHeight="1">
      <c r="A749" s="454"/>
      <c r="B749" s="484"/>
      <c r="C749" s="455"/>
      <c r="D749" s="455"/>
      <c r="E749" s="455"/>
      <c r="F749" s="454"/>
      <c r="G749" s="454"/>
      <c r="H749" s="454"/>
      <c r="I749" s="454"/>
      <c r="J749" s="454"/>
      <c r="K749" s="454"/>
      <c r="L749" s="454"/>
      <c r="M749" s="454"/>
      <c r="N749" s="454"/>
      <c r="O749" s="454"/>
      <c r="P749" s="454"/>
      <c r="Q749" s="454"/>
      <c r="R749" s="454"/>
      <c r="S749" s="454"/>
      <c r="T749" s="454"/>
      <c r="U749" s="454"/>
      <c r="V749" s="454"/>
      <c r="W749" s="454"/>
      <c r="X749" s="454"/>
      <c r="Y749" s="454"/>
      <c r="Z749" s="454"/>
      <c r="AA749" s="454"/>
      <c r="AB749" s="454"/>
      <c r="AC749" s="454"/>
      <c r="AD749" s="454"/>
      <c r="AE749" s="454"/>
      <c r="AF749" s="454"/>
      <c r="AG749" s="454"/>
      <c r="AH749" s="454"/>
      <c r="AI749" s="454"/>
      <c r="AJ749" s="454"/>
      <c r="AK749" s="454"/>
      <c r="AL749" s="454"/>
      <c r="AM749" s="454"/>
      <c r="AN749" s="454"/>
      <c r="AO749" s="454"/>
      <c r="AP749" s="454"/>
      <c r="AQ749" s="454"/>
      <c r="AR749" s="454"/>
    </row>
    <row r="750" spans="1:44" ht="15.75" customHeight="1">
      <c r="A750" s="454"/>
      <c r="B750" s="484"/>
      <c r="C750" s="455"/>
      <c r="D750" s="455"/>
      <c r="E750" s="455"/>
      <c r="F750" s="45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4"/>
      <c r="AG750" s="454"/>
      <c r="AH750" s="454"/>
      <c r="AI750" s="454"/>
      <c r="AJ750" s="454"/>
      <c r="AK750" s="454"/>
      <c r="AL750" s="454"/>
      <c r="AM750" s="454"/>
      <c r="AN750" s="454"/>
      <c r="AO750" s="454"/>
      <c r="AP750" s="454"/>
      <c r="AQ750" s="454"/>
      <c r="AR750" s="454"/>
    </row>
    <row r="751" spans="1:44" ht="15.75" customHeight="1">
      <c r="A751" s="454"/>
      <c r="B751" s="484"/>
      <c r="C751" s="455"/>
      <c r="D751" s="455"/>
      <c r="E751" s="455"/>
      <c r="F751" s="454"/>
      <c r="G751" s="454"/>
      <c r="H751" s="454"/>
      <c r="I751" s="454"/>
      <c r="J751" s="454"/>
      <c r="K751" s="454"/>
      <c r="L751" s="454"/>
      <c r="M751" s="454"/>
      <c r="N751" s="454"/>
      <c r="O751" s="454"/>
      <c r="P751" s="454"/>
      <c r="Q751" s="454"/>
      <c r="R751" s="454"/>
      <c r="S751" s="454"/>
      <c r="T751" s="454"/>
      <c r="U751" s="454"/>
      <c r="V751" s="454"/>
      <c r="W751" s="454"/>
      <c r="X751" s="454"/>
      <c r="Y751" s="454"/>
      <c r="Z751" s="454"/>
      <c r="AA751" s="454"/>
      <c r="AB751" s="454"/>
      <c r="AC751" s="454"/>
      <c r="AD751" s="454"/>
      <c r="AE751" s="454"/>
      <c r="AF751" s="454"/>
      <c r="AG751" s="454"/>
      <c r="AH751" s="454"/>
      <c r="AI751" s="454"/>
      <c r="AJ751" s="454"/>
      <c r="AK751" s="454"/>
      <c r="AL751" s="454"/>
      <c r="AM751" s="454"/>
      <c r="AN751" s="454"/>
      <c r="AO751" s="454"/>
      <c r="AP751" s="454"/>
      <c r="AQ751" s="454"/>
      <c r="AR751" s="454"/>
    </row>
    <row r="752" spans="1:44" ht="15.75" customHeight="1">
      <c r="A752" s="454"/>
      <c r="B752" s="484"/>
      <c r="C752" s="455"/>
      <c r="D752" s="455"/>
      <c r="E752" s="455"/>
      <c r="F752" s="45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454"/>
      <c r="AE752" s="454"/>
      <c r="AF752" s="454"/>
      <c r="AG752" s="454"/>
      <c r="AH752" s="454"/>
      <c r="AI752" s="454"/>
      <c r="AJ752" s="454"/>
      <c r="AK752" s="454"/>
      <c r="AL752" s="454"/>
      <c r="AM752" s="454"/>
      <c r="AN752" s="454"/>
      <c r="AO752" s="454"/>
      <c r="AP752" s="454"/>
      <c r="AQ752" s="454"/>
      <c r="AR752" s="454"/>
    </row>
    <row r="753" spans="1:44" ht="15.75" customHeight="1">
      <c r="A753" s="454"/>
      <c r="B753" s="484"/>
      <c r="C753" s="455"/>
      <c r="D753" s="455"/>
      <c r="E753" s="455"/>
      <c r="F753" s="454"/>
      <c r="G753" s="454"/>
      <c r="H753" s="454"/>
      <c r="I753" s="454"/>
      <c r="J753" s="454"/>
      <c r="K753" s="454"/>
      <c r="L753" s="454"/>
      <c r="M753" s="454"/>
      <c r="N753" s="454"/>
      <c r="O753" s="454"/>
      <c r="P753" s="454"/>
      <c r="Q753" s="454"/>
      <c r="R753" s="454"/>
      <c r="S753" s="454"/>
      <c r="T753" s="454"/>
      <c r="U753" s="454"/>
      <c r="V753" s="454"/>
      <c r="W753" s="454"/>
      <c r="X753" s="454"/>
      <c r="Y753" s="454"/>
      <c r="Z753" s="454"/>
      <c r="AA753" s="454"/>
      <c r="AB753" s="454"/>
      <c r="AC753" s="454"/>
      <c r="AD753" s="454"/>
      <c r="AE753" s="454"/>
      <c r="AF753" s="454"/>
      <c r="AG753" s="454"/>
      <c r="AH753" s="454"/>
      <c r="AI753" s="454"/>
      <c r="AJ753" s="454"/>
      <c r="AK753" s="454"/>
      <c r="AL753" s="454"/>
      <c r="AM753" s="454"/>
      <c r="AN753" s="454"/>
      <c r="AO753" s="454"/>
      <c r="AP753" s="454"/>
      <c r="AQ753" s="454"/>
      <c r="AR753" s="454"/>
    </row>
    <row r="754" spans="1:44" ht="15.75" customHeight="1">
      <c r="A754" s="454"/>
      <c r="B754" s="484"/>
      <c r="C754" s="455"/>
      <c r="D754" s="455"/>
      <c r="E754" s="455"/>
      <c r="F754" s="454"/>
      <c r="G754" s="454"/>
      <c r="H754" s="454"/>
      <c r="I754" s="454"/>
      <c r="J754" s="454"/>
      <c r="K754" s="454"/>
      <c r="L754" s="454"/>
      <c r="M754" s="454"/>
      <c r="N754" s="454"/>
      <c r="O754" s="454"/>
      <c r="P754" s="454"/>
      <c r="Q754" s="454"/>
      <c r="R754" s="454"/>
      <c r="S754" s="454"/>
      <c r="T754" s="454"/>
      <c r="U754" s="454"/>
      <c r="V754" s="454"/>
      <c r="W754" s="454"/>
      <c r="X754" s="454"/>
      <c r="Y754" s="454"/>
      <c r="Z754" s="454"/>
      <c r="AA754" s="454"/>
      <c r="AB754" s="454"/>
      <c r="AC754" s="454"/>
      <c r="AD754" s="454"/>
      <c r="AE754" s="454"/>
      <c r="AF754" s="454"/>
      <c r="AG754" s="454"/>
      <c r="AH754" s="454"/>
      <c r="AI754" s="454"/>
      <c r="AJ754" s="454"/>
      <c r="AK754" s="454"/>
      <c r="AL754" s="454"/>
      <c r="AM754" s="454"/>
      <c r="AN754" s="454"/>
      <c r="AO754" s="454"/>
      <c r="AP754" s="454"/>
      <c r="AQ754" s="454"/>
      <c r="AR754" s="454"/>
    </row>
    <row r="755" spans="1:44" ht="15.75" customHeight="1">
      <c r="A755" s="454"/>
      <c r="B755" s="484"/>
      <c r="C755" s="455"/>
      <c r="D755" s="455"/>
      <c r="E755" s="455"/>
      <c r="F755" s="454"/>
      <c r="G755" s="454"/>
      <c r="H755" s="454"/>
      <c r="I755" s="454"/>
      <c r="J755" s="454"/>
      <c r="K755" s="454"/>
      <c r="L755" s="454"/>
      <c r="M755" s="454"/>
      <c r="N755" s="454"/>
      <c r="O755" s="454"/>
      <c r="P755" s="454"/>
      <c r="Q755" s="454"/>
      <c r="R755" s="454"/>
      <c r="S755" s="454"/>
      <c r="T755" s="454"/>
      <c r="U755" s="454"/>
      <c r="V755" s="454"/>
      <c r="W755" s="454"/>
      <c r="X755" s="454"/>
      <c r="Y755" s="454"/>
      <c r="Z755" s="454"/>
      <c r="AA755" s="454"/>
      <c r="AB755" s="454"/>
      <c r="AC755" s="454"/>
      <c r="AD755" s="454"/>
      <c r="AE755" s="454"/>
      <c r="AF755" s="454"/>
      <c r="AG755" s="454"/>
      <c r="AH755" s="454"/>
      <c r="AI755" s="454"/>
      <c r="AJ755" s="454"/>
      <c r="AK755" s="454"/>
      <c r="AL755" s="454"/>
      <c r="AM755" s="454"/>
      <c r="AN755" s="454"/>
      <c r="AO755" s="454"/>
      <c r="AP755" s="454"/>
      <c r="AQ755" s="454"/>
      <c r="AR755" s="454"/>
    </row>
    <row r="756" spans="1:44" ht="15.75" customHeight="1">
      <c r="A756" s="454"/>
      <c r="B756" s="484"/>
      <c r="C756" s="455"/>
      <c r="D756" s="455"/>
      <c r="E756" s="455"/>
      <c r="F756" s="454"/>
      <c r="G756" s="454"/>
      <c r="H756" s="454"/>
      <c r="I756" s="454"/>
      <c r="J756" s="454"/>
      <c r="K756" s="454"/>
      <c r="L756" s="454"/>
      <c r="M756" s="454"/>
      <c r="N756" s="454"/>
      <c r="O756" s="454"/>
      <c r="P756" s="454"/>
      <c r="Q756" s="454"/>
      <c r="R756" s="454"/>
      <c r="S756" s="454"/>
      <c r="T756" s="454"/>
      <c r="U756" s="454"/>
      <c r="V756" s="454"/>
      <c r="W756" s="454"/>
      <c r="X756" s="454"/>
      <c r="Y756" s="454"/>
      <c r="Z756" s="454"/>
      <c r="AA756" s="454"/>
      <c r="AB756" s="454"/>
      <c r="AC756" s="454"/>
      <c r="AD756" s="454"/>
      <c r="AE756" s="454"/>
      <c r="AF756" s="454"/>
      <c r="AG756" s="454"/>
      <c r="AH756" s="454"/>
      <c r="AI756" s="454"/>
      <c r="AJ756" s="454"/>
      <c r="AK756" s="454"/>
      <c r="AL756" s="454"/>
      <c r="AM756" s="454"/>
      <c r="AN756" s="454"/>
      <c r="AO756" s="454"/>
      <c r="AP756" s="454"/>
      <c r="AQ756" s="454"/>
      <c r="AR756" s="454"/>
    </row>
    <row r="757" spans="1:44" ht="15.75" customHeight="1">
      <c r="A757" s="454"/>
      <c r="B757" s="484"/>
      <c r="C757" s="455"/>
      <c r="D757" s="455"/>
      <c r="E757" s="455"/>
      <c r="F757" s="454"/>
      <c r="G757" s="454"/>
      <c r="H757" s="454"/>
      <c r="I757" s="454"/>
      <c r="J757" s="454"/>
      <c r="K757" s="454"/>
      <c r="L757" s="454"/>
      <c r="M757" s="454"/>
      <c r="N757" s="454"/>
      <c r="O757" s="454"/>
      <c r="P757" s="454"/>
      <c r="Q757" s="454"/>
      <c r="R757" s="454"/>
      <c r="S757" s="454"/>
      <c r="T757" s="454"/>
      <c r="U757" s="454"/>
      <c r="V757" s="454"/>
      <c r="W757" s="454"/>
      <c r="X757" s="454"/>
      <c r="Y757" s="454"/>
      <c r="Z757" s="454"/>
      <c r="AA757" s="454"/>
      <c r="AB757" s="454"/>
      <c r="AC757" s="454"/>
      <c r="AD757" s="454"/>
      <c r="AE757" s="454"/>
      <c r="AF757" s="454"/>
      <c r="AG757" s="454"/>
      <c r="AH757" s="454"/>
      <c r="AI757" s="454"/>
      <c r="AJ757" s="454"/>
      <c r="AK757" s="454"/>
      <c r="AL757" s="454"/>
      <c r="AM757" s="454"/>
      <c r="AN757" s="454"/>
      <c r="AO757" s="454"/>
      <c r="AP757" s="454"/>
      <c r="AQ757" s="454"/>
      <c r="AR757" s="454"/>
    </row>
    <row r="758" spans="1:44" ht="15.75" customHeight="1">
      <c r="A758" s="454"/>
      <c r="B758" s="484"/>
      <c r="C758" s="455"/>
      <c r="D758" s="455"/>
      <c r="E758" s="455"/>
      <c r="F758" s="454"/>
      <c r="G758" s="454"/>
      <c r="H758" s="454"/>
      <c r="I758" s="454"/>
      <c r="J758" s="454"/>
      <c r="K758" s="454"/>
      <c r="L758" s="454"/>
      <c r="M758" s="454"/>
      <c r="N758" s="454"/>
      <c r="O758" s="454"/>
      <c r="P758" s="454"/>
      <c r="Q758" s="454"/>
      <c r="R758" s="454"/>
      <c r="S758" s="454"/>
      <c r="T758" s="454"/>
      <c r="U758" s="454"/>
      <c r="V758" s="454"/>
      <c r="W758" s="454"/>
      <c r="X758" s="454"/>
      <c r="Y758" s="454"/>
      <c r="Z758" s="454"/>
      <c r="AA758" s="454"/>
      <c r="AB758" s="454"/>
      <c r="AC758" s="454"/>
      <c r="AD758" s="454"/>
      <c r="AE758" s="454"/>
      <c r="AF758" s="454"/>
      <c r="AG758" s="454"/>
      <c r="AH758" s="454"/>
      <c r="AI758" s="454"/>
      <c r="AJ758" s="454"/>
      <c r="AK758" s="454"/>
      <c r="AL758" s="454"/>
      <c r="AM758" s="454"/>
      <c r="AN758" s="454"/>
      <c r="AO758" s="454"/>
      <c r="AP758" s="454"/>
      <c r="AQ758" s="454"/>
      <c r="AR758" s="454"/>
    </row>
    <row r="759" spans="1:44" ht="15.75" customHeight="1">
      <c r="A759" s="454"/>
      <c r="B759" s="484"/>
      <c r="C759" s="455"/>
      <c r="D759" s="455"/>
      <c r="E759" s="455"/>
      <c r="F759" s="45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454"/>
      <c r="AE759" s="454"/>
      <c r="AF759" s="454"/>
      <c r="AG759" s="454"/>
      <c r="AH759" s="454"/>
      <c r="AI759" s="454"/>
      <c r="AJ759" s="454"/>
      <c r="AK759" s="454"/>
      <c r="AL759" s="454"/>
      <c r="AM759" s="454"/>
      <c r="AN759" s="454"/>
      <c r="AO759" s="454"/>
      <c r="AP759" s="454"/>
      <c r="AQ759" s="454"/>
      <c r="AR759" s="454"/>
    </row>
    <row r="760" spans="1:44" ht="15.75" customHeight="1">
      <c r="A760" s="454"/>
      <c r="B760" s="484"/>
      <c r="C760" s="455"/>
      <c r="D760" s="455"/>
      <c r="E760" s="455"/>
      <c r="F760" s="454"/>
      <c r="G760" s="454"/>
      <c r="H760" s="454"/>
      <c r="I760" s="454"/>
      <c r="J760" s="454"/>
      <c r="K760" s="454"/>
      <c r="L760" s="454"/>
      <c r="M760" s="454"/>
      <c r="N760" s="454"/>
      <c r="O760" s="454"/>
      <c r="P760" s="454"/>
      <c r="Q760" s="454"/>
      <c r="R760" s="454"/>
      <c r="S760" s="454"/>
      <c r="T760" s="454"/>
      <c r="U760" s="454"/>
      <c r="V760" s="454"/>
      <c r="W760" s="454"/>
      <c r="X760" s="454"/>
      <c r="Y760" s="454"/>
      <c r="Z760" s="454"/>
      <c r="AA760" s="454"/>
      <c r="AB760" s="454"/>
      <c r="AC760" s="454"/>
      <c r="AD760" s="454"/>
      <c r="AE760" s="454"/>
      <c r="AF760" s="454"/>
      <c r="AG760" s="454"/>
      <c r="AH760" s="454"/>
      <c r="AI760" s="454"/>
      <c r="AJ760" s="454"/>
      <c r="AK760" s="454"/>
      <c r="AL760" s="454"/>
      <c r="AM760" s="454"/>
      <c r="AN760" s="454"/>
      <c r="AO760" s="454"/>
      <c r="AP760" s="454"/>
      <c r="AQ760" s="454"/>
      <c r="AR760" s="454"/>
    </row>
    <row r="761" spans="1:44" ht="15.75" customHeight="1">
      <c r="A761" s="454"/>
      <c r="B761" s="484"/>
      <c r="C761" s="455"/>
      <c r="D761" s="455"/>
      <c r="E761" s="455"/>
      <c r="F761" s="454"/>
      <c r="G761" s="454"/>
      <c r="H761" s="454"/>
      <c r="I761" s="454"/>
      <c r="J761" s="454"/>
      <c r="K761" s="454"/>
      <c r="L761" s="454"/>
      <c r="M761" s="454"/>
      <c r="N761" s="454"/>
      <c r="O761" s="454"/>
      <c r="P761" s="454"/>
      <c r="Q761" s="454"/>
      <c r="R761" s="454"/>
      <c r="S761" s="454"/>
      <c r="T761" s="454"/>
      <c r="U761" s="454"/>
      <c r="V761" s="454"/>
      <c r="W761" s="454"/>
      <c r="X761" s="454"/>
      <c r="Y761" s="454"/>
      <c r="Z761" s="454"/>
      <c r="AA761" s="454"/>
      <c r="AB761" s="454"/>
      <c r="AC761" s="454"/>
      <c r="AD761" s="454"/>
      <c r="AE761" s="454"/>
      <c r="AF761" s="454"/>
      <c r="AG761" s="454"/>
      <c r="AH761" s="454"/>
      <c r="AI761" s="454"/>
      <c r="AJ761" s="454"/>
      <c r="AK761" s="454"/>
      <c r="AL761" s="454"/>
      <c r="AM761" s="454"/>
      <c r="AN761" s="454"/>
      <c r="AO761" s="454"/>
      <c r="AP761" s="454"/>
      <c r="AQ761" s="454"/>
      <c r="AR761" s="454"/>
    </row>
    <row r="762" spans="1:44" ht="15.75" customHeight="1">
      <c r="A762" s="454"/>
      <c r="B762" s="484"/>
      <c r="C762" s="455"/>
      <c r="D762" s="455"/>
      <c r="E762" s="455"/>
      <c r="F762" s="454"/>
      <c r="G762" s="454"/>
      <c r="H762" s="454"/>
      <c r="I762" s="454"/>
      <c r="J762" s="454"/>
      <c r="K762" s="454"/>
      <c r="L762" s="454"/>
      <c r="M762" s="454"/>
      <c r="N762" s="454"/>
      <c r="O762" s="454"/>
      <c r="P762" s="454"/>
      <c r="Q762" s="454"/>
      <c r="R762" s="454"/>
      <c r="S762" s="454"/>
      <c r="T762" s="454"/>
      <c r="U762" s="454"/>
      <c r="V762" s="454"/>
      <c r="W762" s="454"/>
      <c r="X762" s="454"/>
      <c r="Y762" s="454"/>
      <c r="Z762" s="454"/>
      <c r="AA762" s="454"/>
      <c r="AB762" s="454"/>
      <c r="AC762" s="454"/>
      <c r="AD762" s="454"/>
      <c r="AE762" s="454"/>
      <c r="AF762" s="454"/>
      <c r="AG762" s="454"/>
      <c r="AH762" s="454"/>
      <c r="AI762" s="454"/>
      <c r="AJ762" s="454"/>
      <c r="AK762" s="454"/>
      <c r="AL762" s="454"/>
      <c r="AM762" s="454"/>
      <c r="AN762" s="454"/>
      <c r="AO762" s="454"/>
      <c r="AP762" s="454"/>
      <c r="AQ762" s="454"/>
      <c r="AR762" s="454"/>
    </row>
    <row r="763" spans="1:44" ht="15.75" customHeight="1">
      <c r="A763" s="454"/>
      <c r="B763" s="484"/>
      <c r="C763" s="455"/>
      <c r="D763" s="455"/>
      <c r="E763" s="455"/>
      <c r="F763" s="454"/>
      <c r="G763" s="454"/>
      <c r="H763" s="454"/>
      <c r="I763" s="454"/>
      <c r="J763" s="454"/>
      <c r="K763" s="454"/>
      <c r="L763" s="454"/>
      <c r="M763" s="454"/>
      <c r="N763" s="454"/>
      <c r="O763" s="454"/>
      <c r="P763" s="454"/>
      <c r="Q763" s="454"/>
      <c r="R763" s="454"/>
      <c r="S763" s="454"/>
      <c r="T763" s="454"/>
      <c r="U763" s="454"/>
      <c r="V763" s="454"/>
      <c r="W763" s="454"/>
      <c r="X763" s="454"/>
      <c r="Y763" s="454"/>
      <c r="Z763" s="454"/>
      <c r="AA763" s="454"/>
      <c r="AB763" s="454"/>
      <c r="AC763" s="454"/>
      <c r="AD763" s="454"/>
      <c r="AE763" s="454"/>
      <c r="AF763" s="454"/>
      <c r="AG763" s="454"/>
      <c r="AH763" s="454"/>
      <c r="AI763" s="454"/>
      <c r="AJ763" s="454"/>
      <c r="AK763" s="454"/>
      <c r="AL763" s="454"/>
      <c r="AM763" s="454"/>
      <c r="AN763" s="454"/>
      <c r="AO763" s="454"/>
      <c r="AP763" s="454"/>
      <c r="AQ763" s="454"/>
      <c r="AR763" s="454"/>
    </row>
    <row r="764" spans="1:44" ht="15.75" customHeight="1">
      <c r="A764" s="454"/>
      <c r="B764" s="484"/>
      <c r="C764" s="455"/>
      <c r="D764" s="455"/>
      <c r="E764" s="455"/>
      <c r="F764" s="454"/>
      <c r="G764" s="454"/>
      <c r="H764" s="454"/>
      <c r="I764" s="454"/>
      <c r="J764" s="454"/>
      <c r="K764" s="454"/>
      <c r="L764" s="454"/>
      <c r="M764" s="454"/>
      <c r="N764" s="454"/>
      <c r="O764" s="454"/>
      <c r="P764" s="454"/>
      <c r="Q764" s="454"/>
      <c r="R764" s="454"/>
      <c r="S764" s="454"/>
      <c r="T764" s="454"/>
      <c r="U764" s="454"/>
      <c r="V764" s="454"/>
      <c r="W764" s="454"/>
      <c r="X764" s="454"/>
      <c r="Y764" s="454"/>
      <c r="Z764" s="454"/>
      <c r="AA764" s="454"/>
      <c r="AB764" s="454"/>
      <c r="AC764" s="454"/>
      <c r="AD764" s="454"/>
      <c r="AE764" s="454"/>
      <c r="AF764" s="454"/>
      <c r="AG764" s="454"/>
      <c r="AH764" s="454"/>
      <c r="AI764" s="454"/>
      <c r="AJ764" s="454"/>
      <c r="AK764" s="454"/>
      <c r="AL764" s="454"/>
      <c r="AM764" s="454"/>
      <c r="AN764" s="454"/>
      <c r="AO764" s="454"/>
      <c r="AP764" s="454"/>
      <c r="AQ764" s="454"/>
      <c r="AR764" s="454"/>
    </row>
    <row r="765" spans="1:44" ht="15.75" customHeight="1">
      <c r="A765" s="454"/>
      <c r="B765" s="484"/>
      <c r="C765" s="455"/>
      <c r="D765" s="455"/>
      <c r="E765" s="455"/>
      <c r="F765" s="454"/>
      <c r="G765" s="454"/>
      <c r="H765" s="454"/>
      <c r="I765" s="454"/>
      <c r="J765" s="454"/>
      <c r="K765" s="454"/>
      <c r="L765" s="454"/>
      <c r="M765" s="454"/>
      <c r="N765" s="454"/>
      <c r="O765" s="454"/>
      <c r="P765" s="454"/>
      <c r="Q765" s="454"/>
      <c r="R765" s="454"/>
      <c r="S765" s="454"/>
      <c r="T765" s="454"/>
      <c r="U765" s="454"/>
      <c r="V765" s="454"/>
      <c r="W765" s="454"/>
      <c r="X765" s="454"/>
      <c r="Y765" s="454"/>
      <c r="Z765" s="454"/>
      <c r="AA765" s="454"/>
      <c r="AB765" s="454"/>
      <c r="AC765" s="454"/>
      <c r="AD765" s="454"/>
      <c r="AE765" s="454"/>
      <c r="AF765" s="454"/>
      <c r="AG765" s="454"/>
      <c r="AH765" s="454"/>
      <c r="AI765" s="454"/>
      <c r="AJ765" s="454"/>
      <c r="AK765" s="454"/>
      <c r="AL765" s="454"/>
      <c r="AM765" s="454"/>
      <c r="AN765" s="454"/>
      <c r="AO765" s="454"/>
      <c r="AP765" s="454"/>
      <c r="AQ765" s="454"/>
      <c r="AR765" s="454"/>
    </row>
    <row r="766" spans="1:44" ht="15.75" customHeight="1">
      <c r="A766" s="454"/>
      <c r="B766" s="484"/>
      <c r="C766" s="455"/>
      <c r="D766" s="455"/>
      <c r="E766" s="455"/>
      <c r="F766" s="454"/>
      <c r="G766" s="454"/>
      <c r="H766" s="454"/>
      <c r="I766" s="454"/>
      <c r="J766" s="454"/>
      <c r="K766" s="454"/>
      <c r="L766" s="454"/>
      <c r="M766" s="454"/>
      <c r="N766" s="454"/>
      <c r="O766" s="454"/>
      <c r="P766" s="454"/>
      <c r="Q766" s="454"/>
      <c r="R766" s="454"/>
      <c r="S766" s="454"/>
      <c r="T766" s="454"/>
      <c r="U766" s="454"/>
      <c r="V766" s="454"/>
      <c r="W766" s="454"/>
      <c r="X766" s="454"/>
      <c r="Y766" s="454"/>
      <c r="Z766" s="454"/>
      <c r="AA766" s="454"/>
      <c r="AB766" s="454"/>
      <c r="AC766" s="454"/>
      <c r="AD766" s="454"/>
      <c r="AE766" s="454"/>
      <c r="AF766" s="454"/>
      <c r="AG766" s="454"/>
      <c r="AH766" s="454"/>
      <c r="AI766" s="454"/>
      <c r="AJ766" s="454"/>
      <c r="AK766" s="454"/>
      <c r="AL766" s="454"/>
      <c r="AM766" s="454"/>
      <c r="AN766" s="454"/>
      <c r="AO766" s="454"/>
      <c r="AP766" s="454"/>
      <c r="AQ766" s="454"/>
      <c r="AR766" s="454"/>
    </row>
    <row r="767" spans="1:44" ht="15.75" customHeight="1">
      <c r="A767" s="454"/>
      <c r="B767" s="484"/>
      <c r="C767" s="455"/>
      <c r="D767" s="455"/>
      <c r="E767" s="455"/>
      <c r="F767" s="454"/>
      <c r="G767" s="454"/>
      <c r="H767" s="454"/>
      <c r="I767" s="454"/>
      <c r="J767" s="454"/>
      <c r="K767" s="454"/>
      <c r="L767" s="454"/>
      <c r="M767" s="454"/>
      <c r="N767" s="454"/>
      <c r="O767" s="454"/>
      <c r="P767" s="454"/>
      <c r="Q767" s="454"/>
      <c r="R767" s="454"/>
      <c r="S767" s="454"/>
      <c r="T767" s="454"/>
      <c r="U767" s="454"/>
      <c r="V767" s="454"/>
      <c r="W767" s="454"/>
      <c r="X767" s="454"/>
      <c r="Y767" s="454"/>
      <c r="Z767" s="454"/>
      <c r="AA767" s="454"/>
      <c r="AB767" s="454"/>
      <c r="AC767" s="454"/>
      <c r="AD767" s="454"/>
      <c r="AE767" s="454"/>
      <c r="AF767" s="454"/>
      <c r="AG767" s="454"/>
      <c r="AH767" s="454"/>
      <c r="AI767" s="454"/>
      <c r="AJ767" s="454"/>
      <c r="AK767" s="454"/>
      <c r="AL767" s="454"/>
      <c r="AM767" s="454"/>
      <c r="AN767" s="454"/>
      <c r="AO767" s="454"/>
      <c r="AP767" s="454"/>
      <c r="AQ767" s="454"/>
      <c r="AR767" s="454"/>
    </row>
    <row r="768" spans="1:44" ht="15.75" customHeight="1">
      <c r="A768" s="454"/>
      <c r="B768" s="484"/>
      <c r="C768" s="455"/>
      <c r="D768" s="455"/>
      <c r="E768" s="455"/>
      <c r="F768" s="454"/>
      <c r="G768" s="454"/>
      <c r="H768" s="454"/>
      <c r="I768" s="454"/>
      <c r="J768" s="454"/>
      <c r="K768" s="454"/>
      <c r="L768" s="454"/>
      <c r="M768" s="454"/>
      <c r="N768" s="454"/>
      <c r="O768" s="454"/>
      <c r="P768" s="454"/>
      <c r="Q768" s="454"/>
      <c r="R768" s="454"/>
      <c r="S768" s="454"/>
      <c r="T768" s="454"/>
      <c r="U768" s="454"/>
      <c r="V768" s="454"/>
      <c r="W768" s="454"/>
      <c r="X768" s="454"/>
      <c r="Y768" s="454"/>
      <c r="Z768" s="454"/>
      <c r="AA768" s="454"/>
      <c r="AB768" s="454"/>
      <c r="AC768" s="454"/>
      <c r="AD768" s="454"/>
      <c r="AE768" s="454"/>
      <c r="AF768" s="454"/>
      <c r="AG768" s="454"/>
      <c r="AH768" s="454"/>
      <c r="AI768" s="454"/>
      <c r="AJ768" s="454"/>
      <c r="AK768" s="454"/>
      <c r="AL768" s="454"/>
      <c r="AM768" s="454"/>
      <c r="AN768" s="454"/>
      <c r="AO768" s="454"/>
      <c r="AP768" s="454"/>
      <c r="AQ768" s="454"/>
      <c r="AR768" s="454"/>
    </row>
    <row r="769" spans="1:44" ht="15.75" customHeight="1">
      <c r="A769" s="454"/>
      <c r="B769" s="484"/>
      <c r="C769" s="455"/>
      <c r="D769" s="455"/>
      <c r="E769" s="455"/>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454"/>
      <c r="AJ769" s="454"/>
      <c r="AK769" s="454"/>
      <c r="AL769" s="454"/>
      <c r="AM769" s="454"/>
      <c r="AN769" s="454"/>
      <c r="AO769" s="454"/>
      <c r="AP769" s="454"/>
      <c r="AQ769" s="454"/>
      <c r="AR769" s="454"/>
    </row>
    <row r="770" spans="1:44" ht="15.75" customHeight="1">
      <c r="A770" s="454"/>
      <c r="B770" s="484"/>
      <c r="C770" s="455"/>
      <c r="D770" s="455"/>
      <c r="E770" s="455"/>
      <c r="F770" s="454"/>
      <c r="G770" s="454"/>
      <c r="H770" s="454"/>
      <c r="I770" s="454"/>
      <c r="J770" s="454"/>
      <c r="K770" s="454"/>
      <c r="L770" s="454"/>
      <c r="M770" s="454"/>
      <c r="N770" s="454"/>
      <c r="O770" s="454"/>
      <c r="P770" s="454"/>
      <c r="Q770" s="454"/>
      <c r="R770" s="454"/>
      <c r="S770" s="454"/>
      <c r="T770" s="454"/>
      <c r="U770" s="454"/>
      <c r="V770" s="454"/>
      <c r="W770" s="454"/>
      <c r="X770" s="454"/>
      <c r="Y770" s="454"/>
      <c r="Z770" s="454"/>
      <c r="AA770" s="454"/>
      <c r="AB770" s="454"/>
      <c r="AC770" s="454"/>
      <c r="AD770" s="454"/>
      <c r="AE770" s="454"/>
      <c r="AF770" s="454"/>
      <c r="AG770" s="454"/>
      <c r="AH770" s="454"/>
      <c r="AI770" s="454"/>
      <c r="AJ770" s="454"/>
      <c r="AK770" s="454"/>
      <c r="AL770" s="454"/>
      <c r="AM770" s="454"/>
      <c r="AN770" s="454"/>
      <c r="AO770" s="454"/>
      <c r="AP770" s="454"/>
      <c r="AQ770" s="454"/>
      <c r="AR770" s="454"/>
    </row>
    <row r="771" spans="1:44" ht="15.75" customHeight="1">
      <c r="A771" s="454"/>
      <c r="B771" s="484"/>
      <c r="C771" s="455"/>
      <c r="D771" s="455"/>
      <c r="E771" s="455"/>
      <c r="F771" s="45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4"/>
      <c r="AG771" s="454"/>
      <c r="AH771" s="454"/>
      <c r="AI771" s="454"/>
      <c r="AJ771" s="454"/>
      <c r="AK771" s="454"/>
      <c r="AL771" s="454"/>
      <c r="AM771" s="454"/>
      <c r="AN771" s="454"/>
      <c r="AO771" s="454"/>
      <c r="AP771" s="454"/>
      <c r="AQ771" s="454"/>
      <c r="AR771" s="454"/>
    </row>
    <row r="772" spans="1:44" ht="15.75" customHeight="1">
      <c r="A772" s="454"/>
      <c r="B772" s="484"/>
      <c r="C772" s="455"/>
      <c r="D772" s="455"/>
      <c r="E772" s="455"/>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454"/>
      <c r="AD772" s="454"/>
      <c r="AE772" s="454"/>
      <c r="AF772" s="454"/>
      <c r="AG772" s="454"/>
      <c r="AH772" s="454"/>
      <c r="AI772" s="454"/>
      <c r="AJ772" s="454"/>
      <c r="AK772" s="454"/>
      <c r="AL772" s="454"/>
      <c r="AM772" s="454"/>
      <c r="AN772" s="454"/>
      <c r="AO772" s="454"/>
      <c r="AP772" s="454"/>
      <c r="AQ772" s="454"/>
      <c r="AR772" s="454"/>
    </row>
    <row r="773" spans="1:44" ht="15.75" customHeight="1">
      <c r="A773" s="454"/>
      <c r="B773" s="484"/>
      <c r="C773" s="455"/>
      <c r="D773" s="455"/>
      <c r="E773" s="455"/>
      <c r="F773" s="454"/>
      <c r="G773" s="454"/>
      <c r="H773" s="454"/>
      <c r="I773" s="454"/>
      <c r="J773" s="454"/>
      <c r="K773" s="454"/>
      <c r="L773" s="454"/>
      <c r="M773" s="454"/>
      <c r="N773" s="454"/>
      <c r="O773" s="454"/>
      <c r="P773" s="454"/>
      <c r="Q773" s="454"/>
      <c r="R773" s="454"/>
      <c r="S773" s="454"/>
      <c r="T773" s="454"/>
      <c r="U773" s="454"/>
      <c r="V773" s="454"/>
      <c r="W773" s="454"/>
      <c r="X773" s="454"/>
      <c r="Y773" s="454"/>
      <c r="Z773" s="454"/>
      <c r="AA773" s="454"/>
      <c r="AB773" s="454"/>
      <c r="AC773" s="454"/>
      <c r="AD773" s="454"/>
      <c r="AE773" s="454"/>
      <c r="AF773" s="454"/>
      <c r="AG773" s="454"/>
      <c r="AH773" s="454"/>
      <c r="AI773" s="454"/>
      <c r="AJ773" s="454"/>
      <c r="AK773" s="454"/>
      <c r="AL773" s="454"/>
      <c r="AM773" s="454"/>
      <c r="AN773" s="454"/>
      <c r="AO773" s="454"/>
      <c r="AP773" s="454"/>
      <c r="AQ773" s="454"/>
      <c r="AR773" s="454"/>
    </row>
    <row r="774" spans="1:44" ht="15.75" customHeight="1">
      <c r="A774" s="454"/>
      <c r="B774" s="484"/>
      <c r="C774" s="455"/>
      <c r="D774" s="455"/>
      <c r="E774" s="455"/>
      <c r="F774" s="454"/>
      <c r="G774" s="454"/>
      <c r="H774" s="454"/>
      <c r="I774" s="454"/>
      <c r="J774" s="454"/>
      <c r="K774" s="454"/>
      <c r="L774" s="454"/>
      <c r="M774" s="454"/>
      <c r="N774" s="454"/>
      <c r="O774" s="454"/>
      <c r="P774" s="454"/>
      <c r="Q774" s="454"/>
      <c r="R774" s="454"/>
      <c r="S774" s="454"/>
      <c r="T774" s="454"/>
      <c r="U774" s="454"/>
      <c r="V774" s="454"/>
      <c r="W774" s="454"/>
      <c r="X774" s="454"/>
      <c r="Y774" s="454"/>
      <c r="Z774" s="454"/>
      <c r="AA774" s="454"/>
      <c r="AB774" s="454"/>
      <c r="AC774" s="454"/>
      <c r="AD774" s="454"/>
      <c r="AE774" s="454"/>
      <c r="AF774" s="454"/>
      <c r="AG774" s="454"/>
      <c r="AH774" s="454"/>
      <c r="AI774" s="454"/>
      <c r="AJ774" s="454"/>
      <c r="AK774" s="454"/>
      <c r="AL774" s="454"/>
      <c r="AM774" s="454"/>
      <c r="AN774" s="454"/>
      <c r="AO774" s="454"/>
      <c r="AP774" s="454"/>
      <c r="AQ774" s="454"/>
      <c r="AR774" s="454"/>
    </row>
    <row r="775" spans="1:44" ht="15.75" customHeight="1">
      <c r="A775" s="454"/>
      <c r="B775" s="484"/>
      <c r="C775" s="455"/>
      <c r="D775" s="455"/>
      <c r="E775" s="455"/>
      <c r="F775" s="454"/>
      <c r="G775" s="454"/>
      <c r="H775" s="454"/>
      <c r="I775" s="454"/>
      <c r="J775" s="454"/>
      <c r="K775" s="454"/>
      <c r="L775" s="454"/>
      <c r="M775" s="454"/>
      <c r="N775" s="454"/>
      <c r="O775" s="454"/>
      <c r="P775" s="454"/>
      <c r="Q775" s="454"/>
      <c r="R775" s="454"/>
      <c r="S775" s="454"/>
      <c r="T775" s="454"/>
      <c r="U775" s="454"/>
      <c r="V775" s="454"/>
      <c r="W775" s="454"/>
      <c r="X775" s="454"/>
      <c r="Y775" s="454"/>
      <c r="Z775" s="454"/>
      <c r="AA775" s="454"/>
      <c r="AB775" s="454"/>
      <c r="AC775" s="454"/>
      <c r="AD775" s="454"/>
      <c r="AE775" s="454"/>
      <c r="AF775" s="454"/>
      <c r="AG775" s="454"/>
      <c r="AH775" s="454"/>
      <c r="AI775" s="454"/>
      <c r="AJ775" s="454"/>
      <c r="AK775" s="454"/>
      <c r="AL775" s="454"/>
      <c r="AM775" s="454"/>
      <c r="AN775" s="454"/>
      <c r="AO775" s="454"/>
      <c r="AP775" s="454"/>
      <c r="AQ775" s="454"/>
      <c r="AR775" s="454"/>
    </row>
    <row r="776" spans="1:44" ht="15.75" customHeight="1">
      <c r="A776" s="454"/>
      <c r="B776" s="484"/>
      <c r="C776" s="455"/>
      <c r="D776" s="455"/>
      <c r="E776" s="455"/>
      <c r="F776" s="454"/>
      <c r="G776" s="454"/>
      <c r="H776" s="454"/>
      <c r="I776" s="454"/>
      <c r="J776" s="454"/>
      <c r="K776" s="454"/>
      <c r="L776" s="454"/>
      <c r="M776" s="454"/>
      <c r="N776" s="454"/>
      <c r="O776" s="454"/>
      <c r="P776" s="454"/>
      <c r="Q776" s="454"/>
      <c r="R776" s="454"/>
      <c r="S776" s="454"/>
      <c r="T776" s="454"/>
      <c r="U776" s="454"/>
      <c r="V776" s="454"/>
      <c r="W776" s="454"/>
      <c r="X776" s="454"/>
      <c r="Y776" s="454"/>
      <c r="Z776" s="454"/>
      <c r="AA776" s="454"/>
      <c r="AB776" s="454"/>
      <c r="AC776" s="454"/>
      <c r="AD776" s="454"/>
      <c r="AE776" s="454"/>
      <c r="AF776" s="454"/>
      <c r="AG776" s="454"/>
      <c r="AH776" s="454"/>
      <c r="AI776" s="454"/>
      <c r="AJ776" s="454"/>
      <c r="AK776" s="454"/>
      <c r="AL776" s="454"/>
      <c r="AM776" s="454"/>
      <c r="AN776" s="454"/>
      <c r="AO776" s="454"/>
      <c r="AP776" s="454"/>
      <c r="AQ776" s="454"/>
      <c r="AR776" s="454"/>
    </row>
    <row r="777" spans="1:44" ht="15.75" customHeight="1">
      <c r="A777" s="454"/>
      <c r="B777" s="484"/>
      <c r="C777" s="455"/>
      <c r="D777" s="455"/>
      <c r="E777" s="455"/>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454"/>
      <c r="AJ777" s="454"/>
      <c r="AK777" s="454"/>
      <c r="AL777" s="454"/>
      <c r="AM777" s="454"/>
      <c r="AN777" s="454"/>
      <c r="AO777" s="454"/>
      <c r="AP777" s="454"/>
      <c r="AQ777" s="454"/>
      <c r="AR777" s="454"/>
    </row>
    <row r="778" spans="1:44" ht="15.75" customHeight="1">
      <c r="A778" s="454"/>
      <c r="B778" s="484"/>
      <c r="C778" s="455"/>
      <c r="D778" s="455"/>
      <c r="E778" s="455"/>
      <c r="F778" s="454"/>
      <c r="G778" s="454"/>
      <c r="H778" s="454"/>
      <c r="I778" s="454"/>
      <c r="J778" s="454"/>
      <c r="K778" s="454"/>
      <c r="L778" s="454"/>
      <c r="M778" s="454"/>
      <c r="N778" s="454"/>
      <c r="O778" s="454"/>
      <c r="P778" s="454"/>
      <c r="Q778" s="454"/>
      <c r="R778" s="454"/>
      <c r="S778" s="454"/>
      <c r="T778" s="454"/>
      <c r="U778" s="454"/>
      <c r="V778" s="454"/>
      <c r="W778" s="454"/>
      <c r="X778" s="454"/>
      <c r="Y778" s="454"/>
      <c r="Z778" s="454"/>
      <c r="AA778" s="454"/>
      <c r="AB778" s="454"/>
      <c r="AC778" s="454"/>
      <c r="AD778" s="454"/>
      <c r="AE778" s="454"/>
      <c r="AF778" s="454"/>
      <c r="AG778" s="454"/>
      <c r="AH778" s="454"/>
      <c r="AI778" s="454"/>
      <c r="AJ778" s="454"/>
      <c r="AK778" s="454"/>
      <c r="AL778" s="454"/>
      <c r="AM778" s="454"/>
      <c r="AN778" s="454"/>
      <c r="AO778" s="454"/>
      <c r="AP778" s="454"/>
      <c r="AQ778" s="454"/>
      <c r="AR778" s="454"/>
    </row>
    <row r="779" spans="1:44" ht="15.75" customHeight="1">
      <c r="A779" s="454"/>
      <c r="B779" s="484"/>
      <c r="C779" s="455"/>
      <c r="D779" s="455"/>
      <c r="E779" s="455"/>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454"/>
      <c r="AI779" s="454"/>
      <c r="AJ779" s="454"/>
      <c r="AK779" s="454"/>
      <c r="AL779" s="454"/>
      <c r="AM779" s="454"/>
      <c r="AN779" s="454"/>
      <c r="AO779" s="454"/>
      <c r="AP779" s="454"/>
      <c r="AQ779" s="454"/>
      <c r="AR779" s="454"/>
    </row>
    <row r="780" spans="1:44" ht="15.75" customHeight="1">
      <c r="A780" s="454"/>
      <c r="B780" s="484"/>
      <c r="C780" s="455"/>
      <c r="D780" s="455"/>
      <c r="E780" s="455"/>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454"/>
      <c r="AI780" s="454"/>
      <c r="AJ780" s="454"/>
      <c r="AK780" s="454"/>
      <c r="AL780" s="454"/>
      <c r="AM780" s="454"/>
      <c r="AN780" s="454"/>
      <c r="AO780" s="454"/>
      <c r="AP780" s="454"/>
      <c r="AQ780" s="454"/>
      <c r="AR780" s="454"/>
    </row>
    <row r="781" spans="1:44" ht="15.75" customHeight="1">
      <c r="A781" s="454"/>
      <c r="B781" s="484"/>
      <c r="C781" s="455"/>
      <c r="D781" s="455"/>
      <c r="E781" s="455"/>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454"/>
      <c r="AI781" s="454"/>
      <c r="AJ781" s="454"/>
      <c r="AK781" s="454"/>
      <c r="AL781" s="454"/>
      <c r="AM781" s="454"/>
      <c r="AN781" s="454"/>
      <c r="AO781" s="454"/>
      <c r="AP781" s="454"/>
      <c r="AQ781" s="454"/>
      <c r="AR781" s="454"/>
    </row>
    <row r="782" spans="1:44" ht="15.75" customHeight="1">
      <c r="A782" s="454"/>
      <c r="B782" s="484"/>
      <c r="C782" s="455"/>
      <c r="D782" s="455"/>
      <c r="E782" s="455"/>
      <c r="F782" s="454"/>
      <c r="G782" s="454"/>
      <c r="H782" s="454"/>
      <c r="I782" s="454"/>
      <c r="J782" s="454"/>
      <c r="K782" s="454"/>
      <c r="L782" s="454"/>
      <c r="M782" s="454"/>
      <c r="N782" s="454"/>
      <c r="O782" s="454"/>
      <c r="P782" s="454"/>
      <c r="Q782" s="454"/>
      <c r="R782" s="454"/>
      <c r="S782" s="454"/>
      <c r="T782" s="454"/>
      <c r="U782" s="454"/>
      <c r="V782" s="454"/>
      <c r="W782" s="454"/>
      <c r="X782" s="454"/>
      <c r="Y782" s="454"/>
      <c r="Z782" s="454"/>
      <c r="AA782" s="454"/>
      <c r="AB782" s="454"/>
      <c r="AC782" s="454"/>
      <c r="AD782" s="454"/>
      <c r="AE782" s="454"/>
      <c r="AF782" s="454"/>
      <c r="AG782" s="454"/>
      <c r="AH782" s="454"/>
      <c r="AI782" s="454"/>
      <c r="AJ782" s="454"/>
      <c r="AK782" s="454"/>
      <c r="AL782" s="454"/>
      <c r="AM782" s="454"/>
      <c r="AN782" s="454"/>
      <c r="AO782" s="454"/>
      <c r="AP782" s="454"/>
      <c r="AQ782" s="454"/>
      <c r="AR782" s="454"/>
    </row>
    <row r="783" spans="1:44" ht="15.75" customHeight="1">
      <c r="A783" s="454"/>
      <c r="B783" s="484"/>
      <c r="C783" s="455"/>
      <c r="D783" s="455"/>
      <c r="E783" s="455"/>
      <c r="F783" s="45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4"/>
      <c r="AG783" s="454"/>
      <c r="AH783" s="454"/>
      <c r="AI783" s="454"/>
      <c r="AJ783" s="454"/>
      <c r="AK783" s="454"/>
      <c r="AL783" s="454"/>
      <c r="AM783" s="454"/>
      <c r="AN783" s="454"/>
      <c r="AO783" s="454"/>
      <c r="AP783" s="454"/>
      <c r="AQ783" s="454"/>
      <c r="AR783" s="454"/>
    </row>
    <row r="784" spans="1:44" ht="15.75" customHeight="1">
      <c r="A784" s="454"/>
      <c r="B784" s="484"/>
      <c r="C784" s="455"/>
      <c r="D784" s="455"/>
      <c r="E784" s="455"/>
      <c r="F784" s="454"/>
      <c r="G784" s="454"/>
      <c r="H784" s="454"/>
      <c r="I784" s="454"/>
      <c r="J784" s="454"/>
      <c r="K784" s="454"/>
      <c r="L784" s="454"/>
      <c r="M784" s="454"/>
      <c r="N784" s="454"/>
      <c r="O784" s="454"/>
      <c r="P784" s="454"/>
      <c r="Q784" s="454"/>
      <c r="R784" s="454"/>
      <c r="S784" s="454"/>
      <c r="T784" s="454"/>
      <c r="U784" s="454"/>
      <c r="V784" s="454"/>
      <c r="W784" s="454"/>
      <c r="X784" s="454"/>
      <c r="Y784" s="454"/>
      <c r="Z784" s="454"/>
      <c r="AA784" s="454"/>
      <c r="AB784" s="454"/>
      <c r="AC784" s="454"/>
      <c r="AD784" s="454"/>
      <c r="AE784" s="454"/>
      <c r="AF784" s="454"/>
      <c r="AG784" s="454"/>
      <c r="AH784" s="454"/>
      <c r="AI784" s="454"/>
      <c r="AJ784" s="454"/>
      <c r="AK784" s="454"/>
      <c r="AL784" s="454"/>
      <c r="AM784" s="454"/>
      <c r="AN784" s="454"/>
      <c r="AO784" s="454"/>
      <c r="AP784" s="454"/>
      <c r="AQ784" s="454"/>
      <c r="AR784" s="454"/>
    </row>
    <row r="785" spans="1:44" ht="15.75" customHeight="1">
      <c r="A785" s="454"/>
      <c r="B785" s="484"/>
      <c r="C785" s="455"/>
      <c r="D785" s="455"/>
      <c r="E785" s="455"/>
      <c r="F785" s="454"/>
      <c r="G785" s="454"/>
      <c r="H785" s="454"/>
      <c r="I785" s="454"/>
      <c r="J785" s="454"/>
      <c r="K785" s="454"/>
      <c r="L785" s="454"/>
      <c r="M785" s="454"/>
      <c r="N785" s="454"/>
      <c r="O785" s="454"/>
      <c r="P785" s="454"/>
      <c r="Q785" s="454"/>
      <c r="R785" s="454"/>
      <c r="S785" s="454"/>
      <c r="T785" s="454"/>
      <c r="U785" s="454"/>
      <c r="V785" s="454"/>
      <c r="W785" s="454"/>
      <c r="X785" s="454"/>
      <c r="Y785" s="454"/>
      <c r="Z785" s="454"/>
      <c r="AA785" s="454"/>
      <c r="AB785" s="454"/>
      <c r="AC785" s="454"/>
      <c r="AD785" s="454"/>
      <c r="AE785" s="454"/>
      <c r="AF785" s="454"/>
      <c r="AG785" s="454"/>
      <c r="AH785" s="454"/>
      <c r="AI785" s="454"/>
      <c r="AJ785" s="454"/>
      <c r="AK785" s="454"/>
      <c r="AL785" s="454"/>
      <c r="AM785" s="454"/>
      <c r="AN785" s="454"/>
      <c r="AO785" s="454"/>
      <c r="AP785" s="454"/>
      <c r="AQ785" s="454"/>
      <c r="AR785" s="454"/>
    </row>
    <row r="786" spans="1:44" ht="15.75" customHeight="1">
      <c r="A786" s="454"/>
      <c r="B786" s="484"/>
      <c r="C786" s="455"/>
      <c r="D786" s="455"/>
      <c r="E786" s="455"/>
      <c r="F786" s="454"/>
      <c r="G786" s="454"/>
      <c r="H786" s="454"/>
      <c r="I786" s="454"/>
      <c r="J786" s="454"/>
      <c r="K786" s="454"/>
      <c r="L786" s="454"/>
      <c r="M786" s="454"/>
      <c r="N786" s="454"/>
      <c r="O786" s="454"/>
      <c r="P786" s="454"/>
      <c r="Q786" s="454"/>
      <c r="R786" s="454"/>
      <c r="S786" s="454"/>
      <c r="T786" s="454"/>
      <c r="U786" s="454"/>
      <c r="V786" s="454"/>
      <c r="W786" s="454"/>
      <c r="X786" s="454"/>
      <c r="Y786" s="454"/>
      <c r="Z786" s="454"/>
      <c r="AA786" s="454"/>
      <c r="AB786" s="454"/>
      <c r="AC786" s="454"/>
      <c r="AD786" s="454"/>
      <c r="AE786" s="454"/>
      <c r="AF786" s="454"/>
      <c r="AG786" s="454"/>
      <c r="AH786" s="454"/>
      <c r="AI786" s="454"/>
      <c r="AJ786" s="454"/>
      <c r="AK786" s="454"/>
      <c r="AL786" s="454"/>
      <c r="AM786" s="454"/>
      <c r="AN786" s="454"/>
      <c r="AO786" s="454"/>
      <c r="AP786" s="454"/>
      <c r="AQ786" s="454"/>
      <c r="AR786" s="454"/>
    </row>
    <row r="787" spans="1:44" ht="15.75" customHeight="1">
      <c r="A787" s="454"/>
      <c r="B787" s="484"/>
      <c r="C787" s="455"/>
      <c r="D787" s="455"/>
      <c r="E787" s="455"/>
      <c r="F787" s="454"/>
      <c r="G787" s="454"/>
      <c r="H787" s="454"/>
      <c r="I787" s="454"/>
      <c r="J787" s="454"/>
      <c r="K787" s="454"/>
      <c r="L787" s="454"/>
      <c r="M787" s="454"/>
      <c r="N787" s="454"/>
      <c r="O787" s="454"/>
      <c r="P787" s="454"/>
      <c r="Q787" s="454"/>
      <c r="R787" s="454"/>
      <c r="S787" s="454"/>
      <c r="T787" s="454"/>
      <c r="U787" s="454"/>
      <c r="V787" s="454"/>
      <c r="W787" s="454"/>
      <c r="X787" s="454"/>
      <c r="Y787" s="454"/>
      <c r="Z787" s="454"/>
      <c r="AA787" s="454"/>
      <c r="AB787" s="454"/>
      <c r="AC787" s="454"/>
      <c r="AD787" s="454"/>
      <c r="AE787" s="454"/>
      <c r="AF787" s="454"/>
      <c r="AG787" s="454"/>
      <c r="AH787" s="454"/>
      <c r="AI787" s="454"/>
      <c r="AJ787" s="454"/>
      <c r="AK787" s="454"/>
      <c r="AL787" s="454"/>
      <c r="AM787" s="454"/>
      <c r="AN787" s="454"/>
      <c r="AO787" s="454"/>
      <c r="AP787" s="454"/>
      <c r="AQ787" s="454"/>
      <c r="AR787" s="454"/>
    </row>
    <row r="788" spans="1:44" ht="15.75" customHeight="1">
      <c r="A788" s="454"/>
      <c r="B788" s="484"/>
      <c r="C788" s="455"/>
      <c r="D788" s="455"/>
      <c r="E788" s="455"/>
      <c r="F788" s="454"/>
      <c r="G788" s="454"/>
      <c r="H788" s="454"/>
      <c r="I788" s="454"/>
      <c r="J788" s="454"/>
      <c r="K788" s="454"/>
      <c r="L788" s="454"/>
      <c r="M788" s="454"/>
      <c r="N788" s="454"/>
      <c r="O788" s="454"/>
      <c r="P788" s="454"/>
      <c r="Q788" s="454"/>
      <c r="R788" s="454"/>
      <c r="S788" s="454"/>
      <c r="T788" s="454"/>
      <c r="U788" s="454"/>
      <c r="V788" s="454"/>
      <c r="W788" s="454"/>
      <c r="X788" s="454"/>
      <c r="Y788" s="454"/>
      <c r="Z788" s="454"/>
      <c r="AA788" s="454"/>
      <c r="AB788" s="454"/>
      <c r="AC788" s="454"/>
      <c r="AD788" s="454"/>
      <c r="AE788" s="454"/>
      <c r="AF788" s="454"/>
      <c r="AG788" s="454"/>
      <c r="AH788" s="454"/>
      <c r="AI788" s="454"/>
      <c r="AJ788" s="454"/>
      <c r="AK788" s="454"/>
      <c r="AL788" s="454"/>
      <c r="AM788" s="454"/>
      <c r="AN788" s="454"/>
      <c r="AO788" s="454"/>
      <c r="AP788" s="454"/>
      <c r="AQ788" s="454"/>
      <c r="AR788" s="454"/>
    </row>
    <row r="789" spans="1:44" ht="15.75" customHeight="1">
      <c r="A789" s="454"/>
      <c r="B789" s="484"/>
      <c r="C789" s="455"/>
      <c r="D789" s="455"/>
      <c r="E789" s="455"/>
      <c r="F789" s="454"/>
      <c r="G789" s="454"/>
      <c r="H789" s="454"/>
      <c r="I789" s="454"/>
      <c r="J789" s="454"/>
      <c r="K789" s="454"/>
      <c r="L789" s="454"/>
      <c r="M789" s="454"/>
      <c r="N789" s="454"/>
      <c r="O789" s="454"/>
      <c r="P789" s="454"/>
      <c r="Q789" s="454"/>
      <c r="R789" s="454"/>
      <c r="S789" s="454"/>
      <c r="T789" s="454"/>
      <c r="U789" s="454"/>
      <c r="V789" s="454"/>
      <c r="W789" s="454"/>
      <c r="X789" s="454"/>
      <c r="Y789" s="454"/>
      <c r="Z789" s="454"/>
      <c r="AA789" s="454"/>
      <c r="AB789" s="454"/>
      <c r="AC789" s="454"/>
      <c r="AD789" s="454"/>
      <c r="AE789" s="454"/>
      <c r="AF789" s="454"/>
      <c r="AG789" s="454"/>
      <c r="AH789" s="454"/>
      <c r="AI789" s="454"/>
      <c r="AJ789" s="454"/>
      <c r="AK789" s="454"/>
      <c r="AL789" s="454"/>
      <c r="AM789" s="454"/>
      <c r="AN789" s="454"/>
      <c r="AO789" s="454"/>
      <c r="AP789" s="454"/>
      <c r="AQ789" s="454"/>
      <c r="AR789" s="454"/>
    </row>
    <row r="790" spans="1:44" ht="15.75" customHeight="1">
      <c r="A790" s="454"/>
      <c r="B790" s="484"/>
      <c r="C790" s="455"/>
      <c r="D790" s="455"/>
      <c r="E790" s="455"/>
      <c r="F790" s="454"/>
      <c r="G790" s="454"/>
      <c r="H790" s="454"/>
      <c r="I790" s="454"/>
      <c r="J790" s="454"/>
      <c r="K790" s="454"/>
      <c r="L790" s="454"/>
      <c r="M790" s="454"/>
      <c r="N790" s="454"/>
      <c r="O790" s="454"/>
      <c r="P790" s="454"/>
      <c r="Q790" s="454"/>
      <c r="R790" s="454"/>
      <c r="S790" s="454"/>
      <c r="T790" s="454"/>
      <c r="U790" s="454"/>
      <c r="V790" s="454"/>
      <c r="W790" s="454"/>
      <c r="X790" s="454"/>
      <c r="Y790" s="454"/>
      <c r="Z790" s="454"/>
      <c r="AA790" s="454"/>
      <c r="AB790" s="454"/>
      <c r="AC790" s="454"/>
      <c r="AD790" s="454"/>
      <c r="AE790" s="454"/>
      <c r="AF790" s="454"/>
      <c r="AG790" s="454"/>
      <c r="AH790" s="454"/>
      <c r="AI790" s="454"/>
      <c r="AJ790" s="454"/>
      <c r="AK790" s="454"/>
      <c r="AL790" s="454"/>
      <c r="AM790" s="454"/>
      <c r="AN790" s="454"/>
      <c r="AO790" s="454"/>
      <c r="AP790" s="454"/>
      <c r="AQ790" s="454"/>
      <c r="AR790" s="454"/>
    </row>
    <row r="791" spans="1:44" ht="15.75" customHeight="1">
      <c r="A791" s="454"/>
      <c r="B791" s="484"/>
      <c r="C791" s="455"/>
      <c r="D791" s="455"/>
      <c r="E791" s="455"/>
      <c r="F791" s="454"/>
      <c r="G791" s="454"/>
      <c r="H791" s="454"/>
      <c r="I791" s="454"/>
      <c r="J791" s="454"/>
      <c r="K791" s="454"/>
      <c r="L791" s="454"/>
      <c r="M791" s="454"/>
      <c r="N791" s="454"/>
      <c r="O791" s="454"/>
      <c r="P791" s="454"/>
      <c r="Q791" s="454"/>
      <c r="R791" s="454"/>
      <c r="S791" s="454"/>
      <c r="T791" s="454"/>
      <c r="U791" s="454"/>
      <c r="V791" s="454"/>
      <c r="W791" s="454"/>
      <c r="X791" s="454"/>
      <c r="Y791" s="454"/>
      <c r="Z791" s="454"/>
      <c r="AA791" s="454"/>
      <c r="AB791" s="454"/>
      <c r="AC791" s="454"/>
      <c r="AD791" s="454"/>
      <c r="AE791" s="454"/>
      <c r="AF791" s="454"/>
      <c r="AG791" s="454"/>
      <c r="AH791" s="454"/>
      <c r="AI791" s="454"/>
      <c r="AJ791" s="454"/>
      <c r="AK791" s="454"/>
      <c r="AL791" s="454"/>
      <c r="AM791" s="454"/>
      <c r="AN791" s="454"/>
      <c r="AO791" s="454"/>
      <c r="AP791" s="454"/>
      <c r="AQ791" s="454"/>
      <c r="AR791" s="454"/>
    </row>
    <row r="792" spans="1:44" ht="15.75" customHeight="1">
      <c r="A792" s="454"/>
      <c r="B792" s="484"/>
      <c r="C792" s="455"/>
      <c r="D792" s="455"/>
      <c r="E792" s="455"/>
      <c r="F792" s="454"/>
      <c r="G792" s="454"/>
      <c r="H792" s="454"/>
      <c r="I792" s="454"/>
      <c r="J792" s="454"/>
      <c r="K792" s="454"/>
      <c r="L792" s="454"/>
      <c r="M792" s="454"/>
      <c r="N792" s="454"/>
      <c r="O792" s="454"/>
      <c r="P792" s="454"/>
      <c r="Q792" s="454"/>
      <c r="R792" s="454"/>
      <c r="S792" s="454"/>
      <c r="T792" s="454"/>
      <c r="U792" s="454"/>
      <c r="V792" s="454"/>
      <c r="W792" s="454"/>
      <c r="X792" s="454"/>
      <c r="Y792" s="454"/>
      <c r="Z792" s="454"/>
      <c r="AA792" s="454"/>
      <c r="AB792" s="454"/>
      <c r="AC792" s="454"/>
      <c r="AD792" s="454"/>
      <c r="AE792" s="454"/>
      <c r="AF792" s="454"/>
      <c r="AG792" s="454"/>
      <c r="AH792" s="454"/>
      <c r="AI792" s="454"/>
      <c r="AJ792" s="454"/>
      <c r="AK792" s="454"/>
      <c r="AL792" s="454"/>
      <c r="AM792" s="454"/>
      <c r="AN792" s="454"/>
      <c r="AO792" s="454"/>
      <c r="AP792" s="454"/>
      <c r="AQ792" s="454"/>
      <c r="AR792" s="454"/>
    </row>
    <row r="793" spans="1:44" ht="15.75" customHeight="1">
      <c r="A793" s="454"/>
      <c r="B793" s="484"/>
      <c r="C793" s="455"/>
      <c r="D793" s="455"/>
      <c r="E793" s="455"/>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454"/>
      <c r="AI793" s="454"/>
      <c r="AJ793" s="454"/>
      <c r="AK793" s="454"/>
      <c r="AL793" s="454"/>
      <c r="AM793" s="454"/>
      <c r="AN793" s="454"/>
      <c r="AO793" s="454"/>
      <c r="AP793" s="454"/>
      <c r="AQ793" s="454"/>
      <c r="AR793" s="454"/>
    </row>
    <row r="794" spans="1:44" ht="15.75" customHeight="1">
      <c r="A794" s="454"/>
      <c r="B794" s="484"/>
      <c r="C794" s="455"/>
      <c r="D794" s="455"/>
      <c r="E794" s="455"/>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454"/>
      <c r="AE794" s="454"/>
      <c r="AF794" s="454"/>
      <c r="AG794" s="454"/>
      <c r="AH794" s="454"/>
      <c r="AI794" s="454"/>
      <c r="AJ794" s="454"/>
      <c r="AK794" s="454"/>
      <c r="AL794" s="454"/>
      <c r="AM794" s="454"/>
      <c r="AN794" s="454"/>
      <c r="AO794" s="454"/>
      <c r="AP794" s="454"/>
      <c r="AQ794" s="454"/>
      <c r="AR794" s="454"/>
    </row>
    <row r="795" spans="1:44" ht="15.75" customHeight="1">
      <c r="A795" s="454"/>
      <c r="B795" s="484"/>
      <c r="C795" s="455"/>
      <c r="D795" s="455"/>
      <c r="E795" s="455"/>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454"/>
      <c r="AI795" s="454"/>
      <c r="AJ795" s="454"/>
      <c r="AK795" s="454"/>
      <c r="AL795" s="454"/>
      <c r="AM795" s="454"/>
      <c r="AN795" s="454"/>
      <c r="AO795" s="454"/>
      <c r="AP795" s="454"/>
      <c r="AQ795" s="454"/>
      <c r="AR795" s="454"/>
    </row>
    <row r="796" spans="1:44" ht="15.75" customHeight="1">
      <c r="A796" s="454"/>
      <c r="B796" s="484"/>
      <c r="C796" s="455"/>
      <c r="D796" s="455"/>
      <c r="E796" s="455"/>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454"/>
      <c r="AI796" s="454"/>
      <c r="AJ796" s="454"/>
      <c r="AK796" s="454"/>
      <c r="AL796" s="454"/>
      <c r="AM796" s="454"/>
      <c r="AN796" s="454"/>
      <c r="AO796" s="454"/>
      <c r="AP796" s="454"/>
      <c r="AQ796" s="454"/>
      <c r="AR796" s="454"/>
    </row>
    <row r="797" spans="1:44" ht="15.75" customHeight="1">
      <c r="A797" s="454"/>
      <c r="B797" s="484"/>
      <c r="C797" s="455"/>
      <c r="D797" s="455"/>
      <c r="E797" s="455"/>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454"/>
      <c r="AF797" s="454"/>
      <c r="AG797" s="454"/>
      <c r="AH797" s="454"/>
      <c r="AI797" s="454"/>
      <c r="AJ797" s="454"/>
      <c r="AK797" s="454"/>
      <c r="AL797" s="454"/>
      <c r="AM797" s="454"/>
      <c r="AN797" s="454"/>
      <c r="AO797" s="454"/>
      <c r="AP797" s="454"/>
      <c r="AQ797" s="454"/>
      <c r="AR797" s="454"/>
    </row>
    <row r="798" spans="1:44" ht="15.75" customHeight="1">
      <c r="A798" s="454"/>
      <c r="B798" s="484"/>
      <c r="C798" s="455"/>
      <c r="D798" s="455"/>
      <c r="E798" s="455"/>
      <c r="F798" s="454"/>
      <c r="G798" s="454"/>
      <c r="H798" s="454"/>
      <c r="I798" s="454"/>
      <c r="J798" s="454"/>
      <c r="K798" s="454"/>
      <c r="L798" s="454"/>
      <c r="M798" s="454"/>
      <c r="N798" s="454"/>
      <c r="O798" s="454"/>
      <c r="P798" s="454"/>
      <c r="Q798" s="454"/>
      <c r="R798" s="454"/>
      <c r="S798" s="454"/>
      <c r="T798" s="454"/>
      <c r="U798" s="454"/>
      <c r="V798" s="454"/>
      <c r="W798" s="454"/>
      <c r="X798" s="454"/>
      <c r="Y798" s="454"/>
      <c r="Z798" s="454"/>
      <c r="AA798" s="454"/>
      <c r="AB798" s="454"/>
      <c r="AC798" s="454"/>
      <c r="AD798" s="454"/>
      <c r="AE798" s="454"/>
      <c r="AF798" s="454"/>
      <c r="AG798" s="454"/>
      <c r="AH798" s="454"/>
      <c r="AI798" s="454"/>
      <c r="AJ798" s="454"/>
      <c r="AK798" s="454"/>
      <c r="AL798" s="454"/>
      <c r="AM798" s="454"/>
      <c r="AN798" s="454"/>
      <c r="AO798" s="454"/>
      <c r="AP798" s="454"/>
      <c r="AQ798" s="454"/>
      <c r="AR798" s="454"/>
    </row>
    <row r="799" spans="1:44" ht="15.75" customHeight="1">
      <c r="A799" s="454"/>
      <c r="B799" s="484"/>
      <c r="C799" s="455"/>
      <c r="D799" s="455"/>
      <c r="E799" s="455"/>
      <c r="F799" s="454"/>
      <c r="G799" s="454"/>
      <c r="H799" s="454"/>
      <c r="I799" s="454"/>
      <c r="J799" s="454"/>
      <c r="K799" s="454"/>
      <c r="L799" s="454"/>
      <c r="M799" s="454"/>
      <c r="N799" s="454"/>
      <c r="O799" s="454"/>
      <c r="P799" s="454"/>
      <c r="Q799" s="454"/>
      <c r="R799" s="454"/>
      <c r="S799" s="454"/>
      <c r="T799" s="454"/>
      <c r="U799" s="454"/>
      <c r="V799" s="454"/>
      <c r="W799" s="454"/>
      <c r="X799" s="454"/>
      <c r="Y799" s="454"/>
      <c r="Z799" s="454"/>
      <c r="AA799" s="454"/>
      <c r="AB799" s="454"/>
      <c r="AC799" s="454"/>
      <c r="AD799" s="454"/>
      <c r="AE799" s="454"/>
      <c r="AF799" s="454"/>
      <c r="AG799" s="454"/>
      <c r="AH799" s="454"/>
      <c r="AI799" s="454"/>
      <c r="AJ799" s="454"/>
      <c r="AK799" s="454"/>
      <c r="AL799" s="454"/>
      <c r="AM799" s="454"/>
      <c r="AN799" s="454"/>
      <c r="AO799" s="454"/>
      <c r="AP799" s="454"/>
      <c r="AQ799" s="454"/>
      <c r="AR799" s="454"/>
    </row>
    <row r="800" spans="1:44" ht="15.75" customHeight="1">
      <c r="A800" s="454"/>
      <c r="B800" s="484"/>
      <c r="C800" s="455"/>
      <c r="D800" s="455"/>
      <c r="E800" s="455"/>
      <c r="F800" s="454"/>
      <c r="G800" s="454"/>
      <c r="H800" s="454"/>
      <c r="I800" s="454"/>
      <c r="J800" s="454"/>
      <c r="K800" s="454"/>
      <c r="L800" s="454"/>
      <c r="M800" s="454"/>
      <c r="N800" s="454"/>
      <c r="O800" s="454"/>
      <c r="P800" s="454"/>
      <c r="Q800" s="454"/>
      <c r="R800" s="454"/>
      <c r="S800" s="454"/>
      <c r="T800" s="454"/>
      <c r="U800" s="454"/>
      <c r="V800" s="454"/>
      <c r="W800" s="454"/>
      <c r="X800" s="454"/>
      <c r="Y800" s="454"/>
      <c r="Z800" s="454"/>
      <c r="AA800" s="454"/>
      <c r="AB800" s="454"/>
      <c r="AC800" s="454"/>
      <c r="AD800" s="454"/>
      <c r="AE800" s="454"/>
      <c r="AF800" s="454"/>
      <c r="AG800" s="454"/>
      <c r="AH800" s="454"/>
      <c r="AI800" s="454"/>
      <c r="AJ800" s="454"/>
      <c r="AK800" s="454"/>
      <c r="AL800" s="454"/>
      <c r="AM800" s="454"/>
      <c r="AN800" s="454"/>
      <c r="AO800" s="454"/>
      <c r="AP800" s="454"/>
      <c r="AQ800" s="454"/>
      <c r="AR800" s="454"/>
    </row>
    <row r="801" spans="1:44" ht="15.75" customHeight="1">
      <c r="A801" s="454"/>
      <c r="B801" s="484"/>
      <c r="C801" s="455"/>
      <c r="D801" s="455"/>
      <c r="E801" s="455"/>
      <c r="F801" s="45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454"/>
      <c r="AE801" s="454"/>
      <c r="AF801" s="454"/>
      <c r="AG801" s="454"/>
      <c r="AH801" s="454"/>
      <c r="AI801" s="454"/>
      <c r="AJ801" s="454"/>
      <c r="AK801" s="454"/>
      <c r="AL801" s="454"/>
      <c r="AM801" s="454"/>
      <c r="AN801" s="454"/>
      <c r="AO801" s="454"/>
      <c r="AP801" s="454"/>
      <c r="AQ801" s="454"/>
      <c r="AR801" s="454"/>
    </row>
    <row r="802" spans="1:44" ht="15.75" customHeight="1">
      <c r="A802" s="454"/>
      <c r="B802" s="484"/>
      <c r="C802" s="455"/>
      <c r="D802" s="455"/>
      <c r="E802" s="455"/>
      <c r="F802" s="454"/>
      <c r="G802" s="454"/>
      <c r="H802" s="454"/>
      <c r="I802" s="454"/>
      <c r="J802" s="454"/>
      <c r="K802" s="454"/>
      <c r="L802" s="454"/>
      <c r="M802" s="454"/>
      <c r="N802" s="454"/>
      <c r="O802" s="454"/>
      <c r="P802" s="454"/>
      <c r="Q802" s="454"/>
      <c r="R802" s="454"/>
      <c r="S802" s="454"/>
      <c r="T802" s="454"/>
      <c r="U802" s="454"/>
      <c r="V802" s="454"/>
      <c r="W802" s="454"/>
      <c r="X802" s="454"/>
      <c r="Y802" s="454"/>
      <c r="Z802" s="454"/>
      <c r="AA802" s="454"/>
      <c r="AB802" s="454"/>
      <c r="AC802" s="454"/>
      <c r="AD802" s="454"/>
      <c r="AE802" s="454"/>
      <c r="AF802" s="454"/>
      <c r="AG802" s="454"/>
      <c r="AH802" s="454"/>
      <c r="AI802" s="454"/>
      <c r="AJ802" s="454"/>
      <c r="AK802" s="454"/>
      <c r="AL802" s="454"/>
      <c r="AM802" s="454"/>
      <c r="AN802" s="454"/>
      <c r="AO802" s="454"/>
      <c r="AP802" s="454"/>
      <c r="AQ802" s="454"/>
      <c r="AR802" s="454"/>
    </row>
    <row r="803" spans="1:44" ht="15.75" customHeight="1">
      <c r="A803" s="454"/>
      <c r="B803" s="484"/>
      <c r="C803" s="455"/>
      <c r="D803" s="455"/>
      <c r="E803" s="455"/>
      <c r="F803" s="454"/>
      <c r="G803" s="454"/>
      <c r="H803" s="454"/>
      <c r="I803" s="454"/>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454"/>
      <c r="AI803" s="454"/>
      <c r="AJ803" s="454"/>
      <c r="AK803" s="454"/>
      <c r="AL803" s="454"/>
      <c r="AM803" s="454"/>
      <c r="AN803" s="454"/>
      <c r="AO803" s="454"/>
      <c r="AP803" s="454"/>
      <c r="AQ803" s="454"/>
      <c r="AR803" s="454"/>
    </row>
    <row r="804" spans="1:44" ht="15.75" customHeight="1">
      <c r="A804" s="454"/>
      <c r="B804" s="484"/>
      <c r="C804" s="455"/>
      <c r="D804" s="455"/>
      <c r="E804" s="455"/>
      <c r="F804" s="454"/>
      <c r="G804" s="454"/>
      <c r="H804" s="454"/>
      <c r="I804" s="454"/>
      <c r="J804" s="454"/>
      <c r="K804" s="454"/>
      <c r="L804" s="454"/>
      <c r="M804" s="454"/>
      <c r="N804" s="454"/>
      <c r="O804" s="454"/>
      <c r="P804" s="454"/>
      <c r="Q804" s="454"/>
      <c r="R804" s="454"/>
      <c r="S804" s="454"/>
      <c r="T804" s="454"/>
      <c r="U804" s="454"/>
      <c r="V804" s="454"/>
      <c r="W804" s="454"/>
      <c r="X804" s="454"/>
      <c r="Y804" s="454"/>
      <c r="Z804" s="454"/>
      <c r="AA804" s="454"/>
      <c r="AB804" s="454"/>
      <c r="AC804" s="454"/>
      <c r="AD804" s="454"/>
      <c r="AE804" s="454"/>
      <c r="AF804" s="454"/>
      <c r="AG804" s="454"/>
      <c r="AH804" s="454"/>
      <c r="AI804" s="454"/>
      <c r="AJ804" s="454"/>
      <c r="AK804" s="454"/>
      <c r="AL804" s="454"/>
      <c r="AM804" s="454"/>
      <c r="AN804" s="454"/>
      <c r="AO804" s="454"/>
      <c r="AP804" s="454"/>
      <c r="AQ804" s="454"/>
      <c r="AR804" s="454"/>
    </row>
    <row r="805" spans="1:44" ht="15.75" customHeight="1">
      <c r="A805" s="454"/>
      <c r="B805" s="484"/>
      <c r="C805" s="455"/>
      <c r="D805" s="455"/>
      <c r="E805" s="455"/>
      <c r="F805" s="454"/>
      <c r="G805" s="454"/>
      <c r="H805" s="454"/>
      <c r="I805" s="454"/>
      <c r="J805" s="454"/>
      <c r="K805" s="454"/>
      <c r="L805" s="454"/>
      <c r="M805" s="454"/>
      <c r="N805" s="454"/>
      <c r="O805" s="454"/>
      <c r="P805" s="454"/>
      <c r="Q805" s="454"/>
      <c r="R805" s="454"/>
      <c r="S805" s="454"/>
      <c r="T805" s="454"/>
      <c r="U805" s="454"/>
      <c r="V805" s="454"/>
      <c r="W805" s="454"/>
      <c r="X805" s="454"/>
      <c r="Y805" s="454"/>
      <c r="Z805" s="454"/>
      <c r="AA805" s="454"/>
      <c r="AB805" s="454"/>
      <c r="AC805" s="454"/>
      <c r="AD805" s="454"/>
      <c r="AE805" s="454"/>
      <c r="AF805" s="454"/>
      <c r="AG805" s="454"/>
      <c r="AH805" s="454"/>
      <c r="AI805" s="454"/>
      <c r="AJ805" s="454"/>
      <c r="AK805" s="454"/>
      <c r="AL805" s="454"/>
      <c r="AM805" s="454"/>
      <c r="AN805" s="454"/>
      <c r="AO805" s="454"/>
      <c r="AP805" s="454"/>
      <c r="AQ805" s="454"/>
      <c r="AR805" s="454"/>
    </row>
    <row r="806" spans="1:44" ht="15.75" customHeight="1">
      <c r="A806" s="454"/>
      <c r="B806" s="484"/>
      <c r="C806" s="455"/>
      <c r="D806" s="455"/>
      <c r="E806" s="455"/>
      <c r="F806" s="454"/>
      <c r="G806" s="454"/>
      <c r="H806" s="454"/>
      <c r="I806" s="454"/>
      <c r="J806" s="454"/>
      <c r="K806" s="454"/>
      <c r="L806" s="454"/>
      <c r="M806" s="454"/>
      <c r="N806" s="454"/>
      <c r="O806" s="454"/>
      <c r="P806" s="454"/>
      <c r="Q806" s="454"/>
      <c r="R806" s="454"/>
      <c r="S806" s="454"/>
      <c r="T806" s="454"/>
      <c r="U806" s="454"/>
      <c r="V806" s="454"/>
      <c r="W806" s="454"/>
      <c r="X806" s="454"/>
      <c r="Y806" s="454"/>
      <c r="Z806" s="454"/>
      <c r="AA806" s="454"/>
      <c r="AB806" s="454"/>
      <c r="AC806" s="454"/>
      <c r="AD806" s="454"/>
      <c r="AE806" s="454"/>
      <c r="AF806" s="454"/>
      <c r="AG806" s="454"/>
      <c r="AH806" s="454"/>
      <c r="AI806" s="454"/>
      <c r="AJ806" s="454"/>
      <c r="AK806" s="454"/>
      <c r="AL806" s="454"/>
      <c r="AM806" s="454"/>
      <c r="AN806" s="454"/>
      <c r="AO806" s="454"/>
      <c r="AP806" s="454"/>
      <c r="AQ806" s="454"/>
      <c r="AR806" s="454"/>
    </row>
    <row r="807" spans="1:44" ht="15.75" customHeight="1">
      <c r="A807" s="454"/>
      <c r="B807" s="484"/>
      <c r="C807" s="455"/>
      <c r="D807" s="455"/>
      <c r="E807" s="455"/>
      <c r="F807" s="454"/>
      <c r="G807" s="454"/>
      <c r="H807" s="454"/>
      <c r="I807" s="454"/>
      <c r="J807" s="454"/>
      <c r="K807" s="454"/>
      <c r="L807" s="454"/>
      <c r="M807" s="454"/>
      <c r="N807" s="454"/>
      <c r="O807" s="454"/>
      <c r="P807" s="454"/>
      <c r="Q807" s="454"/>
      <c r="R807" s="454"/>
      <c r="S807" s="454"/>
      <c r="T807" s="454"/>
      <c r="U807" s="454"/>
      <c r="V807" s="454"/>
      <c r="W807" s="454"/>
      <c r="X807" s="454"/>
      <c r="Y807" s="454"/>
      <c r="Z807" s="454"/>
      <c r="AA807" s="454"/>
      <c r="AB807" s="454"/>
      <c r="AC807" s="454"/>
      <c r="AD807" s="454"/>
      <c r="AE807" s="454"/>
      <c r="AF807" s="454"/>
      <c r="AG807" s="454"/>
      <c r="AH807" s="454"/>
      <c r="AI807" s="454"/>
      <c r="AJ807" s="454"/>
      <c r="AK807" s="454"/>
      <c r="AL807" s="454"/>
      <c r="AM807" s="454"/>
      <c r="AN807" s="454"/>
      <c r="AO807" s="454"/>
      <c r="AP807" s="454"/>
      <c r="AQ807" s="454"/>
      <c r="AR807" s="454"/>
    </row>
    <row r="808" spans="1:44" ht="15.75" customHeight="1">
      <c r="A808" s="454"/>
      <c r="B808" s="484"/>
      <c r="C808" s="455"/>
      <c r="D808" s="455"/>
      <c r="E808" s="455"/>
      <c r="F808" s="454"/>
      <c r="G808" s="454"/>
      <c r="H808" s="454"/>
      <c r="I808" s="454"/>
      <c r="J808" s="454"/>
      <c r="K808" s="454"/>
      <c r="L808" s="454"/>
      <c r="M808" s="454"/>
      <c r="N808" s="454"/>
      <c r="O808" s="454"/>
      <c r="P808" s="454"/>
      <c r="Q808" s="454"/>
      <c r="R808" s="454"/>
      <c r="S808" s="454"/>
      <c r="T808" s="454"/>
      <c r="U808" s="454"/>
      <c r="V808" s="454"/>
      <c r="W808" s="454"/>
      <c r="X808" s="454"/>
      <c r="Y808" s="454"/>
      <c r="Z808" s="454"/>
      <c r="AA808" s="454"/>
      <c r="AB808" s="454"/>
      <c r="AC808" s="454"/>
      <c r="AD808" s="454"/>
      <c r="AE808" s="454"/>
      <c r="AF808" s="454"/>
      <c r="AG808" s="454"/>
      <c r="AH808" s="454"/>
      <c r="AI808" s="454"/>
      <c r="AJ808" s="454"/>
      <c r="AK808" s="454"/>
      <c r="AL808" s="454"/>
      <c r="AM808" s="454"/>
      <c r="AN808" s="454"/>
      <c r="AO808" s="454"/>
      <c r="AP808" s="454"/>
      <c r="AQ808" s="454"/>
      <c r="AR808" s="454"/>
    </row>
    <row r="809" spans="1:44" ht="15.75" customHeight="1">
      <c r="A809" s="454"/>
      <c r="B809" s="484"/>
      <c r="C809" s="455"/>
      <c r="D809" s="455"/>
      <c r="E809" s="455"/>
      <c r="F809" s="454"/>
      <c r="G809" s="454"/>
      <c r="H809" s="454"/>
      <c r="I809" s="454"/>
      <c r="J809" s="454"/>
      <c r="K809" s="454"/>
      <c r="L809" s="454"/>
      <c r="M809" s="454"/>
      <c r="N809" s="454"/>
      <c r="O809" s="454"/>
      <c r="P809" s="454"/>
      <c r="Q809" s="454"/>
      <c r="R809" s="454"/>
      <c r="S809" s="454"/>
      <c r="T809" s="454"/>
      <c r="U809" s="454"/>
      <c r="V809" s="454"/>
      <c r="W809" s="454"/>
      <c r="X809" s="454"/>
      <c r="Y809" s="454"/>
      <c r="Z809" s="454"/>
      <c r="AA809" s="454"/>
      <c r="AB809" s="454"/>
      <c r="AC809" s="454"/>
      <c r="AD809" s="454"/>
      <c r="AE809" s="454"/>
      <c r="AF809" s="454"/>
      <c r="AG809" s="454"/>
      <c r="AH809" s="454"/>
      <c r="AI809" s="454"/>
      <c r="AJ809" s="454"/>
      <c r="AK809" s="454"/>
      <c r="AL809" s="454"/>
      <c r="AM809" s="454"/>
      <c r="AN809" s="454"/>
      <c r="AO809" s="454"/>
      <c r="AP809" s="454"/>
      <c r="AQ809" s="454"/>
      <c r="AR809" s="454"/>
    </row>
    <row r="810" spans="1:44" ht="15.75" customHeight="1">
      <c r="A810" s="454"/>
      <c r="B810" s="484"/>
      <c r="C810" s="455"/>
      <c r="D810" s="455"/>
      <c r="E810" s="455"/>
      <c r="F810" s="454"/>
      <c r="G810" s="454"/>
      <c r="H810" s="454"/>
      <c r="I810" s="454"/>
      <c r="J810" s="454"/>
      <c r="K810" s="454"/>
      <c r="L810" s="454"/>
      <c r="M810" s="454"/>
      <c r="N810" s="454"/>
      <c r="O810" s="454"/>
      <c r="P810" s="454"/>
      <c r="Q810" s="454"/>
      <c r="R810" s="454"/>
      <c r="S810" s="454"/>
      <c r="T810" s="454"/>
      <c r="U810" s="454"/>
      <c r="V810" s="454"/>
      <c r="W810" s="454"/>
      <c r="X810" s="454"/>
      <c r="Y810" s="454"/>
      <c r="Z810" s="454"/>
      <c r="AA810" s="454"/>
      <c r="AB810" s="454"/>
      <c r="AC810" s="454"/>
      <c r="AD810" s="454"/>
      <c r="AE810" s="454"/>
      <c r="AF810" s="454"/>
      <c r="AG810" s="454"/>
      <c r="AH810" s="454"/>
      <c r="AI810" s="454"/>
      <c r="AJ810" s="454"/>
      <c r="AK810" s="454"/>
      <c r="AL810" s="454"/>
      <c r="AM810" s="454"/>
      <c r="AN810" s="454"/>
      <c r="AO810" s="454"/>
      <c r="AP810" s="454"/>
      <c r="AQ810" s="454"/>
      <c r="AR810" s="454"/>
    </row>
    <row r="811" spans="1:44" ht="15.75" customHeight="1">
      <c r="A811" s="454"/>
      <c r="B811" s="484"/>
      <c r="C811" s="455"/>
      <c r="D811" s="455"/>
      <c r="E811" s="455"/>
      <c r="F811" s="454"/>
      <c r="G811" s="454"/>
      <c r="H811" s="454"/>
      <c r="I811" s="454"/>
      <c r="J811" s="454"/>
      <c r="K811" s="454"/>
      <c r="L811" s="454"/>
      <c r="M811" s="454"/>
      <c r="N811" s="454"/>
      <c r="O811" s="454"/>
      <c r="P811" s="454"/>
      <c r="Q811" s="454"/>
      <c r="R811" s="454"/>
      <c r="S811" s="454"/>
      <c r="T811" s="454"/>
      <c r="U811" s="454"/>
      <c r="V811" s="454"/>
      <c r="W811" s="454"/>
      <c r="X811" s="454"/>
      <c r="Y811" s="454"/>
      <c r="Z811" s="454"/>
      <c r="AA811" s="454"/>
      <c r="AB811" s="454"/>
      <c r="AC811" s="454"/>
      <c r="AD811" s="454"/>
      <c r="AE811" s="454"/>
      <c r="AF811" s="454"/>
      <c r="AG811" s="454"/>
      <c r="AH811" s="454"/>
      <c r="AI811" s="454"/>
      <c r="AJ811" s="454"/>
      <c r="AK811" s="454"/>
      <c r="AL811" s="454"/>
      <c r="AM811" s="454"/>
      <c r="AN811" s="454"/>
      <c r="AO811" s="454"/>
      <c r="AP811" s="454"/>
      <c r="AQ811" s="454"/>
      <c r="AR811" s="454"/>
    </row>
    <row r="812" spans="1:44" ht="15.75" customHeight="1">
      <c r="A812" s="454"/>
      <c r="B812" s="484"/>
      <c r="C812" s="455"/>
      <c r="D812" s="455"/>
      <c r="E812" s="455"/>
      <c r="F812" s="454"/>
      <c r="G812" s="454"/>
      <c r="H812" s="454"/>
      <c r="I812" s="454"/>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454"/>
      <c r="AI812" s="454"/>
      <c r="AJ812" s="454"/>
      <c r="AK812" s="454"/>
      <c r="AL812" s="454"/>
      <c r="AM812" s="454"/>
      <c r="AN812" s="454"/>
      <c r="AO812" s="454"/>
      <c r="AP812" s="454"/>
      <c r="AQ812" s="454"/>
      <c r="AR812" s="454"/>
    </row>
    <row r="813" spans="1:44" ht="15.75" customHeight="1">
      <c r="A813" s="454"/>
      <c r="B813" s="484"/>
      <c r="C813" s="455"/>
      <c r="D813" s="455"/>
      <c r="E813" s="455"/>
      <c r="F813" s="454"/>
      <c r="G813" s="454"/>
      <c r="H813" s="454"/>
      <c r="I813" s="454"/>
      <c r="J813" s="454"/>
      <c r="K813" s="454"/>
      <c r="L813" s="454"/>
      <c r="M813" s="454"/>
      <c r="N813" s="454"/>
      <c r="O813" s="454"/>
      <c r="P813" s="454"/>
      <c r="Q813" s="454"/>
      <c r="R813" s="454"/>
      <c r="S813" s="454"/>
      <c r="T813" s="454"/>
      <c r="U813" s="454"/>
      <c r="V813" s="454"/>
      <c r="W813" s="454"/>
      <c r="X813" s="454"/>
      <c r="Y813" s="454"/>
      <c r="Z813" s="454"/>
      <c r="AA813" s="454"/>
      <c r="AB813" s="454"/>
      <c r="AC813" s="454"/>
      <c r="AD813" s="454"/>
      <c r="AE813" s="454"/>
      <c r="AF813" s="454"/>
      <c r="AG813" s="454"/>
      <c r="AH813" s="454"/>
      <c r="AI813" s="454"/>
      <c r="AJ813" s="454"/>
      <c r="AK813" s="454"/>
      <c r="AL813" s="454"/>
      <c r="AM813" s="454"/>
      <c r="AN813" s="454"/>
      <c r="AO813" s="454"/>
      <c r="AP813" s="454"/>
      <c r="AQ813" s="454"/>
      <c r="AR813" s="454"/>
    </row>
    <row r="814" spans="1:44" ht="15.75" customHeight="1">
      <c r="A814" s="454"/>
      <c r="B814" s="484"/>
      <c r="C814" s="455"/>
      <c r="D814" s="455"/>
      <c r="E814" s="455"/>
      <c r="F814" s="454"/>
      <c r="G814" s="454"/>
      <c r="H814" s="454"/>
      <c r="I814" s="454"/>
      <c r="J814" s="454"/>
      <c r="K814" s="454"/>
      <c r="L814" s="454"/>
      <c r="M814" s="454"/>
      <c r="N814" s="454"/>
      <c r="O814" s="454"/>
      <c r="P814" s="454"/>
      <c r="Q814" s="454"/>
      <c r="R814" s="454"/>
      <c r="S814" s="454"/>
      <c r="T814" s="454"/>
      <c r="U814" s="454"/>
      <c r="V814" s="454"/>
      <c r="W814" s="454"/>
      <c r="X814" s="454"/>
      <c r="Y814" s="454"/>
      <c r="Z814" s="454"/>
      <c r="AA814" s="454"/>
      <c r="AB814" s="454"/>
      <c r="AC814" s="454"/>
      <c r="AD814" s="454"/>
      <c r="AE814" s="454"/>
      <c r="AF814" s="454"/>
      <c r="AG814" s="454"/>
      <c r="AH814" s="454"/>
      <c r="AI814" s="454"/>
      <c r="AJ814" s="454"/>
      <c r="AK814" s="454"/>
      <c r="AL814" s="454"/>
      <c r="AM814" s="454"/>
      <c r="AN814" s="454"/>
      <c r="AO814" s="454"/>
      <c r="AP814" s="454"/>
      <c r="AQ814" s="454"/>
      <c r="AR814" s="454"/>
    </row>
    <row r="815" spans="1:44" ht="15.75" customHeight="1">
      <c r="A815" s="454"/>
      <c r="B815" s="484"/>
      <c r="C815" s="455"/>
      <c r="D815" s="455"/>
      <c r="E815" s="455"/>
      <c r="F815" s="454"/>
      <c r="G815" s="454"/>
      <c r="H815" s="454"/>
      <c r="I815" s="454"/>
      <c r="J815" s="454"/>
      <c r="K815" s="454"/>
      <c r="L815" s="454"/>
      <c r="M815" s="454"/>
      <c r="N815" s="454"/>
      <c r="O815" s="454"/>
      <c r="P815" s="454"/>
      <c r="Q815" s="454"/>
      <c r="R815" s="454"/>
      <c r="S815" s="454"/>
      <c r="T815" s="454"/>
      <c r="U815" s="454"/>
      <c r="V815" s="454"/>
      <c r="W815" s="454"/>
      <c r="X815" s="454"/>
      <c r="Y815" s="454"/>
      <c r="Z815" s="454"/>
      <c r="AA815" s="454"/>
      <c r="AB815" s="454"/>
      <c r="AC815" s="454"/>
      <c r="AD815" s="454"/>
      <c r="AE815" s="454"/>
      <c r="AF815" s="454"/>
      <c r="AG815" s="454"/>
      <c r="AH815" s="454"/>
      <c r="AI815" s="454"/>
      <c r="AJ815" s="454"/>
      <c r="AK815" s="454"/>
      <c r="AL815" s="454"/>
      <c r="AM815" s="454"/>
      <c r="AN815" s="454"/>
      <c r="AO815" s="454"/>
      <c r="AP815" s="454"/>
      <c r="AQ815" s="454"/>
      <c r="AR815" s="454"/>
    </row>
    <row r="816" spans="1:44" ht="15.75" customHeight="1">
      <c r="A816" s="454"/>
      <c r="B816" s="484"/>
      <c r="C816" s="455"/>
      <c r="D816" s="455"/>
      <c r="E816" s="455"/>
      <c r="F816" s="45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4"/>
      <c r="AG816" s="454"/>
      <c r="AH816" s="454"/>
      <c r="AI816" s="454"/>
      <c r="AJ816" s="454"/>
      <c r="AK816" s="454"/>
      <c r="AL816" s="454"/>
      <c r="AM816" s="454"/>
      <c r="AN816" s="454"/>
      <c r="AO816" s="454"/>
      <c r="AP816" s="454"/>
      <c r="AQ816" s="454"/>
      <c r="AR816" s="454"/>
    </row>
    <row r="817" spans="1:44" ht="15.75" customHeight="1">
      <c r="A817" s="454"/>
      <c r="B817" s="484"/>
      <c r="C817" s="455"/>
      <c r="D817" s="455"/>
      <c r="E817" s="455"/>
      <c r="F817" s="45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4"/>
      <c r="AG817" s="454"/>
      <c r="AH817" s="454"/>
      <c r="AI817" s="454"/>
      <c r="AJ817" s="454"/>
      <c r="AK817" s="454"/>
      <c r="AL817" s="454"/>
      <c r="AM817" s="454"/>
      <c r="AN817" s="454"/>
      <c r="AO817" s="454"/>
      <c r="AP817" s="454"/>
      <c r="AQ817" s="454"/>
      <c r="AR817" s="454"/>
    </row>
    <row r="818" spans="1:44" ht="15.75" customHeight="1">
      <c r="A818" s="454"/>
      <c r="B818" s="484"/>
      <c r="C818" s="455"/>
      <c r="D818" s="455"/>
      <c r="E818" s="455"/>
      <c r="F818" s="454"/>
      <c r="G818" s="454"/>
      <c r="H818" s="454"/>
      <c r="I818" s="454"/>
      <c r="J818" s="454"/>
      <c r="K818" s="454"/>
      <c r="L818" s="454"/>
      <c r="M818" s="454"/>
      <c r="N818" s="454"/>
      <c r="O818" s="454"/>
      <c r="P818" s="454"/>
      <c r="Q818" s="454"/>
      <c r="R818" s="454"/>
      <c r="S818" s="454"/>
      <c r="T818" s="454"/>
      <c r="U818" s="454"/>
      <c r="V818" s="454"/>
      <c r="W818" s="454"/>
      <c r="X818" s="454"/>
      <c r="Y818" s="454"/>
      <c r="Z818" s="454"/>
      <c r="AA818" s="454"/>
      <c r="AB818" s="454"/>
      <c r="AC818" s="454"/>
      <c r="AD818" s="454"/>
      <c r="AE818" s="454"/>
      <c r="AF818" s="454"/>
      <c r="AG818" s="454"/>
      <c r="AH818" s="454"/>
      <c r="AI818" s="454"/>
      <c r="AJ818" s="454"/>
      <c r="AK818" s="454"/>
      <c r="AL818" s="454"/>
      <c r="AM818" s="454"/>
      <c r="AN818" s="454"/>
      <c r="AO818" s="454"/>
      <c r="AP818" s="454"/>
      <c r="AQ818" s="454"/>
      <c r="AR818" s="454"/>
    </row>
    <row r="819" spans="1:44" ht="15.75" customHeight="1">
      <c r="A819" s="454"/>
      <c r="B819" s="484"/>
      <c r="C819" s="455"/>
      <c r="D819" s="455"/>
      <c r="E819" s="455"/>
      <c r="F819" s="454"/>
      <c r="G819" s="454"/>
      <c r="H819" s="454"/>
      <c r="I819" s="454"/>
      <c r="J819" s="454"/>
      <c r="K819" s="454"/>
      <c r="L819" s="454"/>
      <c r="M819" s="454"/>
      <c r="N819" s="454"/>
      <c r="O819" s="454"/>
      <c r="P819" s="454"/>
      <c r="Q819" s="454"/>
      <c r="R819" s="454"/>
      <c r="S819" s="454"/>
      <c r="T819" s="454"/>
      <c r="U819" s="454"/>
      <c r="V819" s="454"/>
      <c r="W819" s="454"/>
      <c r="X819" s="454"/>
      <c r="Y819" s="454"/>
      <c r="Z819" s="454"/>
      <c r="AA819" s="454"/>
      <c r="AB819" s="454"/>
      <c r="AC819" s="454"/>
      <c r="AD819" s="454"/>
      <c r="AE819" s="454"/>
      <c r="AF819" s="454"/>
      <c r="AG819" s="454"/>
      <c r="AH819" s="454"/>
      <c r="AI819" s="454"/>
      <c r="AJ819" s="454"/>
      <c r="AK819" s="454"/>
      <c r="AL819" s="454"/>
      <c r="AM819" s="454"/>
      <c r="AN819" s="454"/>
      <c r="AO819" s="454"/>
      <c r="AP819" s="454"/>
      <c r="AQ819" s="454"/>
      <c r="AR819" s="454"/>
    </row>
    <row r="820" spans="1:44" ht="15.75" customHeight="1">
      <c r="A820" s="454"/>
      <c r="B820" s="484"/>
      <c r="C820" s="455"/>
      <c r="D820" s="455"/>
      <c r="E820" s="455"/>
      <c r="F820" s="454"/>
      <c r="G820" s="454"/>
      <c r="H820" s="454"/>
      <c r="I820" s="454"/>
      <c r="J820" s="454"/>
      <c r="K820" s="454"/>
      <c r="L820" s="454"/>
      <c r="M820" s="454"/>
      <c r="N820" s="454"/>
      <c r="O820" s="454"/>
      <c r="P820" s="454"/>
      <c r="Q820" s="454"/>
      <c r="R820" s="454"/>
      <c r="S820" s="454"/>
      <c r="T820" s="454"/>
      <c r="U820" s="454"/>
      <c r="V820" s="454"/>
      <c r="W820" s="454"/>
      <c r="X820" s="454"/>
      <c r="Y820" s="454"/>
      <c r="Z820" s="454"/>
      <c r="AA820" s="454"/>
      <c r="AB820" s="454"/>
      <c r="AC820" s="454"/>
      <c r="AD820" s="454"/>
      <c r="AE820" s="454"/>
      <c r="AF820" s="454"/>
      <c r="AG820" s="454"/>
      <c r="AH820" s="454"/>
      <c r="AI820" s="454"/>
      <c r="AJ820" s="454"/>
      <c r="AK820" s="454"/>
      <c r="AL820" s="454"/>
      <c r="AM820" s="454"/>
      <c r="AN820" s="454"/>
      <c r="AO820" s="454"/>
      <c r="AP820" s="454"/>
      <c r="AQ820" s="454"/>
      <c r="AR820" s="454"/>
    </row>
    <row r="821" spans="1:44" ht="15.75" customHeight="1">
      <c r="A821" s="454"/>
      <c r="B821" s="484"/>
      <c r="C821" s="455"/>
      <c r="D821" s="455"/>
      <c r="E821" s="455"/>
      <c r="F821" s="454"/>
      <c r="G821" s="454"/>
      <c r="H821" s="454"/>
      <c r="I821" s="454"/>
      <c r="J821" s="454"/>
      <c r="K821" s="454"/>
      <c r="L821" s="454"/>
      <c r="M821" s="454"/>
      <c r="N821" s="454"/>
      <c r="O821" s="454"/>
      <c r="P821" s="454"/>
      <c r="Q821" s="454"/>
      <c r="R821" s="454"/>
      <c r="S821" s="454"/>
      <c r="T821" s="454"/>
      <c r="U821" s="454"/>
      <c r="V821" s="454"/>
      <c r="W821" s="454"/>
      <c r="X821" s="454"/>
      <c r="Y821" s="454"/>
      <c r="Z821" s="454"/>
      <c r="AA821" s="454"/>
      <c r="AB821" s="454"/>
      <c r="AC821" s="454"/>
      <c r="AD821" s="454"/>
      <c r="AE821" s="454"/>
      <c r="AF821" s="454"/>
      <c r="AG821" s="454"/>
      <c r="AH821" s="454"/>
      <c r="AI821" s="454"/>
      <c r="AJ821" s="454"/>
      <c r="AK821" s="454"/>
      <c r="AL821" s="454"/>
      <c r="AM821" s="454"/>
      <c r="AN821" s="454"/>
      <c r="AO821" s="454"/>
      <c r="AP821" s="454"/>
      <c r="AQ821" s="454"/>
      <c r="AR821" s="454"/>
    </row>
    <row r="822" spans="1:44" ht="15.75" customHeight="1">
      <c r="A822" s="454"/>
      <c r="B822" s="484"/>
      <c r="C822" s="455"/>
      <c r="D822" s="455"/>
      <c r="E822" s="455"/>
      <c r="F822" s="454"/>
      <c r="G822" s="454"/>
      <c r="H822" s="454"/>
      <c r="I822" s="454"/>
      <c r="J822" s="454"/>
      <c r="K822" s="454"/>
      <c r="L822" s="454"/>
      <c r="M822" s="454"/>
      <c r="N822" s="454"/>
      <c r="O822" s="454"/>
      <c r="P822" s="454"/>
      <c r="Q822" s="454"/>
      <c r="R822" s="454"/>
      <c r="S822" s="454"/>
      <c r="T822" s="454"/>
      <c r="U822" s="454"/>
      <c r="V822" s="454"/>
      <c r="W822" s="454"/>
      <c r="X822" s="454"/>
      <c r="Y822" s="454"/>
      <c r="Z822" s="454"/>
      <c r="AA822" s="454"/>
      <c r="AB822" s="454"/>
      <c r="AC822" s="454"/>
      <c r="AD822" s="454"/>
      <c r="AE822" s="454"/>
      <c r="AF822" s="454"/>
      <c r="AG822" s="454"/>
      <c r="AH822" s="454"/>
      <c r="AI822" s="454"/>
      <c r="AJ822" s="454"/>
      <c r="AK822" s="454"/>
      <c r="AL822" s="454"/>
      <c r="AM822" s="454"/>
      <c r="AN822" s="454"/>
      <c r="AO822" s="454"/>
      <c r="AP822" s="454"/>
      <c r="AQ822" s="454"/>
      <c r="AR822" s="454"/>
    </row>
    <row r="823" spans="1:44" ht="15.75" customHeight="1">
      <c r="A823" s="454"/>
      <c r="B823" s="484"/>
      <c r="C823" s="455"/>
      <c r="D823" s="455"/>
      <c r="E823" s="455"/>
      <c r="F823" s="454"/>
      <c r="G823" s="454"/>
      <c r="H823" s="454"/>
      <c r="I823" s="454"/>
      <c r="J823" s="454"/>
      <c r="K823" s="454"/>
      <c r="L823" s="454"/>
      <c r="M823" s="454"/>
      <c r="N823" s="454"/>
      <c r="O823" s="454"/>
      <c r="P823" s="454"/>
      <c r="Q823" s="454"/>
      <c r="R823" s="454"/>
      <c r="S823" s="454"/>
      <c r="T823" s="454"/>
      <c r="U823" s="454"/>
      <c r="V823" s="454"/>
      <c r="W823" s="454"/>
      <c r="X823" s="454"/>
      <c r="Y823" s="454"/>
      <c r="Z823" s="454"/>
      <c r="AA823" s="454"/>
      <c r="AB823" s="454"/>
      <c r="AC823" s="454"/>
      <c r="AD823" s="454"/>
      <c r="AE823" s="454"/>
      <c r="AF823" s="454"/>
      <c r="AG823" s="454"/>
      <c r="AH823" s="454"/>
      <c r="AI823" s="454"/>
      <c r="AJ823" s="454"/>
      <c r="AK823" s="454"/>
      <c r="AL823" s="454"/>
      <c r="AM823" s="454"/>
      <c r="AN823" s="454"/>
      <c r="AO823" s="454"/>
      <c r="AP823" s="454"/>
      <c r="AQ823" s="454"/>
      <c r="AR823" s="454"/>
    </row>
    <row r="824" spans="1:44" ht="15.75" customHeight="1">
      <c r="A824" s="454"/>
      <c r="B824" s="484"/>
      <c r="C824" s="455"/>
      <c r="D824" s="455"/>
      <c r="E824" s="455"/>
      <c r="F824" s="454"/>
      <c r="G824" s="454"/>
      <c r="H824" s="454"/>
      <c r="I824" s="454"/>
      <c r="J824" s="454"/>
      <c r="K824" s="454"/>
      <c r="L824" s="454"/>
      <c r="M824" s="454"/>
      <c r="N824" s="454"/>
      <c r="O824" s="454"/>
      <c r="P824" s="454"/>
      <c r="Q824" s="454"/>
      <c r="R824" s="454"/>
      <c r="S824" s="454"/>
      <c r="T824" s="454"/>
      <c r="U824" s="454"/>
      <c r="V824" s="454"/>
      <c r="W824" s="454"/>
      <c r="X824" s="454"/>
      <c r="Y824" s="454"/>
      <c r="Z824" s="454"/>
      <c r="AA824" s="454"/>
      <c r="AB824" s="454"/>
      <c r="AC824" s="454"/>
      <c r="AD824" s="454"/>
      <c r="AE824" s="454"/>
      <c r="AF824" s="454"/>
      <c r="AG824" s="454"/>
      <c r="AH824" s="454"/>
      <c r="AI824" s="454"/>
      <c r="AJ824" s="454"/>
      <c r="AK824" s="454"/>
      <c r="AL824" s="454"/>
      <c r="AM824" s="454"/>
      <c r="AN824" s="454"/>
      <c r="AO824" s="454"/>
      <c r="AP824" s="454"/>
      <c r="AQ824" s="454"/>
      <c r="AR824" s="454"/>
    </row>
    <row r="825" spans="1:44" ht="15.75" customHeight="1">
      <c r="A825" s="454"/>
      <c r="B825" s="484"/>
      <c r="C825" s="455"/>
      <c r="D825" s="455"/>
      <c r="E825" s="455"/>
      <c r="F825" s="454"/>
      <c r="G825" s="454"/>
      <c r="H825" s="454"/>
      <c r="I825" s="454"/>
      <c r="J825" s="454"/>
      <c r="K825" s="454"/>
      <c r="L825" s="454"/>
      <c r="M825" s="454"/>
      <c r="N825" s="454"/>
      <c r="O825" s="454"/>
      <c r="P825" s="454"/>
      <c r="Q825" s="454"/>
      <c r="R825" s="454"/>
      <c r="S825" s="454"/>
      <c r="T825" s="454"/>
      <c r="U825" s="454"/>
      <c r="V825" s="454"/>
      <c r="W825" s="454"/>
      <c r="X825" s="454"/>
      <c r="Y825" s="454"/>
      <c r="Z825" s="454"/>
      <c r="AA825" s="454"/>
      <c r="AB825" s="454"/>
      <c r="AC825" s="454"/>
      <c r="AD825" s="454"/>
      <c r="AE825" s="454"/>
      <c r="AF825" s="454"/>
      <c r="AG825" s="454"/>
      <c r="AH825" s="454"/>
      <c r="AI825" s="454"/>
      <c r="AJ825" s="454"/>
      <c r="AK825" s="454"/>
      <c r="AL825" s="454"/>
      <c r="AM825" s="454"/>
      <c r="AN825" s="454"/>
      <c r="AO825" s="454"/>
      <c r="AP825" s="454"/>
      <c r="AQ825" s="454"/>
      <c r="AR825" s="454"/>
    </row>
    <row r="826" spans="1:44" ht="15.75" customHeight="1">
      <c r="A826" s="454"/>
      <c r="B826" s="484"/>
      <c r="C826" s="455"/>
      <c r="D826" s="455"/>
      <c r="E826" s="455"/>
      <c r="F826" s="454"/>
      <c r="G826" s="454"/>
      <c r="H826" s="454"/>
      <c r="I826" s="454"/>
      <c r="J826" s="454"/>
      <c r="K826" s="454"/>
      <c r="L826" s="454"/>
      <c r="M826" s="454"/>
      <c r="N826" s="454"/>
      <c r="O826" s="454"/>
      <c r="P826" s="454"/>
      <c r="Q826" s="454"/>
      <c r="R826" s="454"/>
      <c r="S826" s="454"/>
      <c r="T826" s="454"/>
      <c r="U826" s="454"/>
      <c r="V826" s="454"/>
      <c r="W826" s="454"/>
      <c r="X826" s="454"/>
      <c r="Y826" s="454"/>
      <c r="Z826" s="454"/>
      <c r="AA826" s="454"/>
      <c r="AB826" s="454"/>
      <c r="AC826" s="454"/>
      <c r="AD826" s="454"/>
      <c r="AE826" s="454"/>
      <c r="AF826" s="454"/>
      <c r="AG826" s="454"/>
      <c r="AH826" s="454"/>
      <c r="AI826" s="454"/>
      <c r="AJ826" s="454"/>
      <c r="AK826" s="454"/>
      <c r="AL826" s="454"/>
      <c r="AM826" s="454"/>
      <c r="AN826" s="454"/>
      <c r="AO826" s="454"/>
      <c r="AP826" s="454"/>
      <c r="AQ826" s="454"/>
      <c r="AR826" s="454"/>
    </row>
    <row r="827" spans="1:44" ht="15.75" customHeight="1">
      <c r="A827" s="454"/>
      <c r="B827" s="484"/>
      <c r="C827" s="455"/>
      <c r="D827" s="455"/>
      <c r="E827" s="455"/>
      <c r="F827" s="454"/>
      <c r="G827" s="454"/>
      <c r="H827" s="454"/>
      <c r="I827" s="454"/>
      <c r="J827" s="454"/>
      <c r="K827" s="454"/>
      <c r="L827" s="454"/>
      <c r="M827" s="454"/>
      <c r="N827" s="454"/>
      <c r="O827" s="454"/>
      <c r="P827" s="454"/>
      <c r="Q827" s="454"/>
      <c r="R827" s="454"/>
      <c r="S827" s="454"/>
      <c r="T827" s="454"/>
      <c r="U827" s="454"/>
      <c r="V827" s="454"/>
      <c r="W827" s="454"/>
      <c r="X827" s="454"/>
      <c r="Y827" s="454"/>
      <c r="Z827" s="454"/>
      <c r="AA827" s="454"/>
      <c r="AB827" s="454"/>
      <c r="AC827" s="454"/>
      <c r="AD827" s="454"/>
      <c r="AE827" s="454"/>
      <c r="AF827" s="454"/>
      <c r="AG827" s="454"/>
      <c r="AH827" s="454"/>
      <c r="AI827" s="454"/>
      <c r="AJ827" s="454"/>
      <c r="AK827" s="454"/>
      <c r="AL827" s="454"/>
      <c r="AM827" s="454"/>
      <c r="AN827" s="454"/>
      <c r="AO827" s="454"/>
      <c r="AP827" s="454"/>
      <c r="AQ827" s="454"/>
      <c r="AR827" s="454"/>
    </row>
    <row r="828" spans="1:44" ht="15.75" customHeight="1">
      <c r="A828" s="454"/>
      <c r="B828" s="484"/>
      <c r="C828" s="455"/>
      <c r="D828" s="455"/>
      <c r="E828" s="455"/>
      <c r="F828" s="454"/>
      <c r="G828" s="454"/>
      <c r="H828" s="454"/>
      <c r="I828" s="454"/>
      <c r="J828" s="454"/>
      <c r="K828" s="454"/>
      <c r="L828" s="454"/>
      <c r="M828" s="454"/>
      <c r="N828" s="454"/>
      <c r="O828" s="454"/>
      <c r="P828" s="454"/>
      <c r="Q828" s="454"/>
      <c r="R828" s="454"/>
      <c r="S828" s="454"/>
      <c r="T828" s="454"/>
      <c r="U828" s="454"/>
      <c r="V828" s="454"/>
      <c r="W828" s="454"/>
      <c r="X828" s="454"/>
      <c r="Y828" s="454"/>
      <c r="Z828" s="454"/>
      <c r="AA828" s="454"/>
      <c r="AB828" s="454"/>
      <c r="AC828" s="454"/>
      <c r="AD828" s="454"/>
      <c r="AE828" s="454"/>
      <c r="AF828" s="454"/>
      <c r="AG828" s="454"/>
      <c r="AH828" s="454"/>
      <c r="AI828" s="454"/>
      <c r="AJ828" s="454"/>
      <c r="AK828" s="454"/>
      <c r="AL828" s="454"/>
      <c r="AM828" s="454"/>
      <c r="AN828" s="454"/>
      <c r="AO828" s="454"/>
      <c r="AP828" s="454"/>
      <c r="AQ828" s="454"/>
      <c r="AR828" s="454"/>
    </row>
    <row r="829" spans="1:44" ht="15.75" customHeight="1">
      <c r="A829" s="454"/>
      <c r="B829" s="484"/>
      <c r="C829" s="455"/>
      <c r="D829" s="455"/>
      <c r="E829" s="455"/>
      <c r="F829" s="454"/>
      <c r="G829" s="454"/>
      <c r="H829" s="454"/>
      <c r="I829" s="454"/>
      <c r="J829" s="454"/>
      <c r="K829" s="454"/>
      <c r="L829" s="454"/>
      <c r="M829" s="454"/>
      <c r="N829" s="454"/>
      <c r="O829" s="454"/>
      <c r="P829" s="454"/>
      <c r="Q829" s="454"/>
      <c r="R829" s="454"/>
      <c r="S829" s="454"/>
      <c r="T829" s="454"/>
      <c r="U829" s="454"/>
      <c r="V829" s="454"/>
      <c r="W829" s="454"/>
      <c r="X829" s="454"/>
      <c r="Y829" s="454"/>
      <c r="Z829" s="454"/>
      <c r="AA829" s="454"/>
      <c r="AB829" s="454"/>
      <c r="AC829" s="454"/>
      <c r="AD829" s="454"/>
      <c r="AE829" s="454"/>
      <c r="AF829" s="454"/>
      <c r="AG829" s="454"/>
      <c r="AH829" s="454"/>
      <c r="AI829" s="454"/>
      <c r="AJ829" s="454"/>
      <c r="AK829" s="454"/>
      <c r="AL829" s="454"/>
      <c r="AM829" s="454"/>
      <c r="AN829" s="454"/>
      <c r="AO829" s="454"/>
      <c r="AP829" s="454"/>
      <c r="AQ829" s="454"/>
      <c r="AR829" s="454"/>
    </row>
    <row r="830" spans="1:44" ht="15.75" customHeight="1">
      <c r="A830" s="454"/>
      <c r="B830" s="484"/>
      <c r="C830" s="455"/>
      <c r="D830" s="455"/>
      <c r="E830" s="455"/>
      <c r="F830" s="454"/>
      <c r="G830" s="454"/>
      <c r="H830" s="454"/>
      <c r="I830" s="454"/>
      <c r="J830" s="454"/>
      <c r="K830" s="454"/>
      <c r="L830" s="454"/>
      <c r="M830" s="454"/>
      <c r="N830" s="454"/>
      <c r="O830" s="454"/>
      <c r="P830" s="454"/>
      <c r="Q830" s="454"/>
      <c r="R830" s="454"/>
      <c r="S830" s="454"/>
      <c r="T830" s="454"/>
      <c r="U830" s="454"/>
      <c r="V830" s="454"/>
      <c r="W830" s="454"/>
      <c r="X830" s="454"/>
      <c r="Y830" s="454"/>
      <c r="Z830" s="454"/>
      <c r="AA830" s="454"/>
      <c r="AB830" s="454"/>
      <c r="AC830" s="454"/>
      <c r="AD830" s="454"/>
      <c r="AE830" s="454"/>
      <c r="AF830" s="454"/>
      <c r="AG830" s="454"/>
      <c r="AH830" s="454"/>
      <c r="AI830" s="454"/>
      <c r="AJ830" s="454"/>
      <c r="AK830" s="454"/>
      <c r="AL830" s="454"/>
      <c r="AM830" s="454"/>
      <c r="AN830" s="454"/>
      <c r="AO830" s="454"/>
      <c r="AP830" s="454"/>
      <c r="AQ830" s="454"/>
      <c r="AR830" s="454"/>
    </row>
    <row r="831" spans="1:44" ht="15.75" customHeight="1">
      <c r="A831" s="454"/>
      <c r="B831" s="484"/>
      <c r="C831" s="455"/>
      <c r="D831" s="455"/>
      <c r="E831" s="455"/>
      <c r="F831" s="454"/>
      <c r="G831" s="454"/>
      <c r="H831" s="454"/>
      <c r="I831" s="454"/>
      <c r="J831" s="454"/>
      <c r="K831" s="454"/>
      <c r="L831" s="454"/>
      <c r="M831" s="454"/>
      <c r="N831" s="454"/>
      <c r="O831" s="454"/>
      <c r="P831" s="454"/>
      <c r="Q831" s="454"/>
      <c r="R831" s="454"/>
      <c r="S831" s="454"/>
      <c r="T831" s="454"/>
      <c r="U831" s="454"/>
      <c r="V831" s="454"/>
      <c r="W831" s="454"/>
      <c r="X831" s="454"/>
      <c r="Y831" s="454"/>
      <c r="Z831" s="454"/>
      <c r="AA831" s="454"/>
      <c r="AB831" s="454"/>
      <c r="AC831" s="454"/>
      <c r="AD831" s="454"/>
      <c r="AE831" s="454"/>
      <c r="AF831" s="454"/>
      <c r="AG831" s="454"/>
      <c r="AH831" s="454"/>
      <c r="AI831" s="454"/>
      <c r="AJ831" s="454"/>
      <c r="AK831" s="454"/>
      <c r="AL831" s="454"/>
      <c r="AM831" s="454"/>
      <c r="AN831" s="454"/>
      <c r="AO831" s="454"/>
      <c r="AP831" s="454"/>
      <c r="AQ831" s="454"/>
      <c r="AR831" s="454"/>
    </row>
    <row r="832" spans="1:44" ht="15.75" customHeight="1">
      <c r="A832" s="454"/>
      <c r="B832" s="484"/>
      <c r="C832" s="455"/>
      <c r="D832" s="455"/>
      <c r="E832" s="455"/>
      <c r="F832" s="454"/>
      <c r="G832" s="454"/>
      <c r="H832" s="454"/>
      <c r="I832" s="454"/>
      <c r="J832" s="454"/>
      <c r="K832" s="454"/>
      <c r="L832" s="454"/>
      <c r="M832" s="454"/>
      <c r="N832" s="454"/>
      <c r="O832" s="454"/>
      <c r="P832" s="454"/>
      <c r="Q832" s="454"/>
      <c r="R832" s="454"/>
      <c r="S832" s="454"/>
      <c r="T832" s="454"/>
      <c r="U832" s="454"/>
      <c r="V832" s="454"/>
      <c r="W832" s="454"/>
      <c r="X832" s="454"/>
      <c r="Y832" s="454"/>
      <c r="Z832" s="454"/>
      <c r="AA832" s="454"/>
      <c r="AB832" s="454"/>
      <c r="AC832" s="454"/>
      <c r="AD832" s="454"/>
      <c r="AE832" s="454"/>
      <c r="AF832" s="454"/>
      <c r="AG832" s="454"/>
      <c r="AH832" s="454"/>
      <c r="AI832" s="454"/>
      <c r="AJ832" s="454"/>
      <c r="AK832" s="454"/>
      <c r="AL832" s="454"/>
      <c r="AM832" s="454"/>
      <c r="AN832" s="454"/>
      <c r="AO832" s="454"/>
      <c r="AP832" s="454"/>
      <c r="AQ832" s="454"/>
      <c r="AR832" s="454"/>
    </row>
    <row r="833" spans="1:44" ht="15.75" customHeight="1">
      <c r="A833" s="454"/>
      <c r="B833" s="484"/>
      <c r="C833" s="455"/>
      <c r="D833" s="455"/>
      <c r="E833" s="455"/>
      <c r="F833" s="454"/>
      <c r="G833" s="454"/>
      <c r="H833" s="454"/>
      <c r="I833" s="454"/>
      <c r="J833" s="454"/>
      <c r="K833" s="454"/>
      <c r="L833" s="454"/>
      <c r="M833" s="454"/>
      <c r="N833" s="454"/>
      <c r="O833" s="454"/>
      <c r="P833" s="454"/>
      <c r="Q833" s="454"/>
      <c r="R833" s="454"/>
      <c r="S833" s="454"/>
      <c r="T833" s="454"/>
      <c r="U833" s="454"/>
      <c r="V833" s="454"/>
      <c r="W833" s="454"/>
      <c r="X833" s="454"/>
      <c r="Y833" s="454"/>
      <c r="Z833" s="454"/>
      <c r="AA833" s="454"/>
      <c r="AB833" s="454"/>
      <c r="AC833" s="454"/>
      <c r="AD833" s="454"/>
      <c r="AE833" s="454"/>
      <c r="AF833" s="454"/>
      <c r="AG833" s="454"/>
      <c r="AH833" s="454"/>
      <c r="AI833" s="454"/>
      <c r="AJ833" s="454"/>
      <c r="AK833" s="454"/>
      <c r="AL833" s="454"/>
      <c r="AM833" s="454"/>
      <c r="AN833" s="454"/>
      <c r="AO833" s="454"/>
      <c r="AP833" s="454"/>
      <c r="AQ833" s="454"/>
      <c r="AR833" s="454"/>
    </row>
    <row r="834" spans="1:44" ht="15.75" customHeight="1">
      <c r="A834" s="454"/>
      <c r="B834" s="484"/>
      <c r="C834" s="455"/>
      <c r="D834" s="455"/>
      <c r="E834" s="455"/>
      <c r="F834" s="454"/>
      <c r="G834" s="454"/>
      <c r="H834" s="454"/>
      <c r="I834" s="454"/>
      <c r="J834" s="454"/>
      <c r="K834" s="454"/>
      <c r="L834" s="454"/>
      <c r="M834" s="454"/>
      <c r="N834" s="454"/>
      <c r="O834" s="454"/>
      <c r="P834" s="454"/>
      <c r="Q834" s="454"/>
      <c r="R834" s="454"/>
      <c r="S834" s="454"/>
      <c r="T834" s="454"/>
      <c r="U834" s="454"/>
      <c r="V834" s="454"/>
      <c r="W834" s="454"/>
      <c r="X834" s="454"/>
      <c r="Y834" s="454"/>
      <c r="Z834" s="454"/>
      <c r="AA834" s="454"/>
      <c r="AB834" s="454"/>
      <c r="AC834" s="454"/>
      <c r="AD834" s="454"/>
      <c r="AE834" s="454"/>
      <c r="AF834" s="454"/>
      <c r="AG834" s="454"/>
      <c r="AH834" s="454"/>
      <c r="AI834" s="454"/>
      <c r="AJ834" s="454"/>
      <c r="AK834" s="454"/>
      <c r="AL834" s="454"/>
      <c r="AM834" s="454"/>
      <c r="AN834" s="454"/>
      <c r="AO834" s="454"/>
      <c r="AP834" s="454"/>
      <c r="AQ834" s="454"/>
      <c r="AR834" s="454"/>
    </row>
    <row r="835" spans="1:44" ht="15.75" customHeight="1">
      <c r="A835" s="454"/>
      <c r="B835" s="484"/>
      <c r="C835" s="455"/>
      <c r="D835" s="455"/>
      <c r="E835" s="455"/>
      <c r="F835" s="454"/>
      <c r="G835" s="454"/>
      <c r="H835" s="454"/>
      <c r="I835" s="454"/>
      <c r="J835" s="454"/>
      <c r="K835" s="454"/>
      <c r="L835" s="454"/>
      <c r="M835" s="454"/>
      <c r="N835" s="454"/>
      <c r="O835" s="454"/>
      <c r="P835" s="454"/>
      <c r="Q835" s="454"/>
      <c r="R835" s="454"/>
      <c r="S835" s="454"/>
      <c r="T835" s="454"/>
      <c r="U835" s="454"/>
      <c r="V835" s="454"/>
      <c r="W835" s="454"/>
      <c r="X835" s="454"/>
      <c r="Y835" s="454"/>
      <c r="Z835" s="454"/>
      <c r="AA835" s="454"/>
      <c r="AB835" s="454"/>
      <c r="AC835" s="454"/>
      <c r="AD835" s="454"/>
      <c r="AE835" s="454"/>
      <c r="AF835" s="454"/>
      <c r="AG835" s="454"/>
      <c r="AH835" s="454"/>
      <c r="AI835" s="454"/>
      <c r="AJ835" s="454"/>
      <c r="AK835" s="454"/>
      <c r="AL835" s="454"/>
      <c r="AM835" s="454"/>
      <c r="AN835" s="454"/>
      <c r="AO835" s="454"/>
      <c r="AP835" s="454"/>
      <c r="AQ835" s="454"/>
      <c r="AR835" s="454"/>
    </row>
    <row r="836" spans="1:44" ht="15.75" customHeight="1">
      <c r="A836" s="454"/>
      <c r="B836" s="484"/>
      <c r="C836" s="455"/>
      <c r="D836" s="455"/>
      <c r="E836" s="455"/>
      <c r="F836" s="454"/>
      <c r="G836" s="454"/>
      <c r="H836" s="454"/>
      <c r="I836" s="454"/>
      <c r="J836" s="454"/>
      <c r="K836" s="454"/>
      <c r="L836" s="454"/>
      <c r="M836" s="454"/>
      <c r="N836" s="454"/>
      <c r="O836" s="454"/>
      <c r="P836" s="454"/>
      <c r="Q836" s="454"/>
      <c r="R836" s="454"/>
      <c r="S836" s="454"/>
      <c r="T836" s="454"/>
      <c r="U836" s="454"/>
      <c r="V836" s="454"/>
      <c r="W836" s="454"/>
      <c r="X836" s="454"/>
      <c r="Y836" s="454"/>
      <c r="Z836" s="454"/>
      <c r="AA836" s="454"/>
      <c r="AB836" s="454"/>
      <c r="AC836" s="454"/>
      <c r="AD836" s="454"/>
      <c r="AE836" s="454"/>
      <c r="AF836" s="454"/>
      <c r="AG836" s="454"/>
      <c r="AH836" s="454"/>
      <c r="AI836" s="454"/>
      <c r="AJ836" s="454"/>
      <c r="AK836" s="454"/>
      <c r="AL836" s="454"/>
      <c r="AM836" s="454"/>
      <c r="AN836" s="454"/>
      <c r="AO836" s="454"/>
      <c r="AP836" s="454"/>
      <c r="AQ836" s="454"/>
      <c r="AR836" s="454"/>
    </row>
    <row r="837" spans="1:44" ht="15.75" customHeight="1">
      <c r="A837" s="454"/>
      <c r="B837" s="484"/>
      <c r="C837" s="455"/>
      <c r="D837" s="455"/>
      <c r="E837" s="455"/>
      <c r="F837" s="454"/>
      <c r="G837" s="454"/>
      <c r="H837" s="454"/>
      <c r="I837" s="454"/>
      <c r="J837" s="454"/>
      <c r="K837" s="454"/>
      <c r="L837" s="454"/>
      <c r="M837" s="454"/>
      <c r="N837" s="454"/>
      <c r="O837" s="454"/>
      <c r="P837" s="454"/>
      <c r="Q837" s="454"/>
      <c r="R837" s="454"/>
      <c r="S837" s="454"/>
      <c r="T837" s="454"/>
      <c r="U837" s="454"/>
      <c r="V837" s="454"/>
      <c r="W837" s="454"/>
      <c r="X837" s="454"/>
      <c r="Y837" s="454"/>
      <c r="Z837" s="454"/>
      <c r="AA837" s="454"/>
      <c r="AB837" s="454"/>
      <c r="AC837" s="454"/>
      <c r="AD837" s="454"/>
      <c r="AE837" s="454"/>
      <c r="AF837" s="454"/>
      <c r="AG837" s="454"/>
      <c r="AH837" s="454"/>
      <c r="AI837" s="454"/>
      <c r="AJ837" s="454"/>
      <c r="AK837" s="454"/>
      <c r="AL837" s="454"/>
      <c r="AM837" s="454"/>
      <c r="AN837" s="454"/>
      <c r="AO837" s="454"/>
      <c r="AP837" s="454"/>
      <c r="AQ837" s="454"/>
      <c r="AR837" s="454"/>
    </row>
    <row r="838" spans="1:44" ht="15.75" customHeight="1">
      <c r="A838" s="454"/>
      <c r="B838" s="484"/>
      <c r="C838" s="455"/>
      <c r="D838" s="455"/>
      <c r="E838" s="455"/>
      <c r="F838" s="45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4"/>
      <c r="AG838" s="454"/>
      <c r="AH838" s="454"/>
      <c r="AI838" s="454"/>
      <c r="AJ838" s="454"/>
      <c r="AK838" s="454"/>
      <c r="AL838" s="454"/>
      <c r="AM838" s="454"/>
      <c r="AN838" s="454"/>
      <c r="AO838" s="454"/>
      <c r="AP838" s="454"/>
      <c r="AQ838" s="454"/>
      <c r="AR838" s="454"/>
    </row>
    <row r="839" spans="1:44" ht="15.75" customHeight="1">
      <c r="A839" s="454"/>
      <c r="B839" s="484"/>
      <c r="C839" s="455"/>
      <c r="D839" s="455"/>
      <c r="E839" s="455"/>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4"/>
      <c r="AG839" s="454"/>
      <c r="AH839" s="454"/>
      <c r="AI839" s="454"/>
      <c r="AJ839" s="454"/>
      <c r="AK839" s="454"/>
      <c r="AL839" s="454"/>
      <c r="AM839" s="454"/>
      <c r="AN839" s="454"/>
      <c r="AO839" s="454"/>
      <c r="AP839" s="454"/>
      <c r="AQ839" s="454"/>
      <c r="AR839" s="454"/>
    </row>
    <row r="840" spans="1:44" ht="15.75" customHeight="1">
      <c r="A840" s="454"/>
      <c r="B840" s="484"/>
      <c r="C840" s="455"/>
      <c r="D840" s="455"/>
      <c r="E840" s="455"/>
      <c r="F840" s="454"/>
      <c r="G840" s="454"/>
      <c r="H840" s="454"/>
      <c r="I840" s="454"/>
      <c r="J840" s="454"/>
      <c r="K840" s="454"/>
      <c r="L840" s="454"/>
      <c r="M840" s="454"/>
      <c r="N840" s="454"/>
      <c r="O840" s="454"/>
      <c r="P840" s="454"/>
      <c r="Q840" s="454"/>
      <c r="R840" s="454"/>
      <c r="S840" s="454"/>
      <c r="T840" s="454"/>
      <c r="U840" s="454"/>
      <c r="V840" s="454"/>
      <c r="W840" s="454"/>
      <c r="X840" s="454"/>
      <c r="Y840" s="454"/>
      <c r="Z840" s="454"/>
      <c r="AA840" s="454"/>
      <c r="AB840" s="454"/>
      <c r="AC840" s="454"/>
      <c r="AD840" s="454"/>
      <c r="AE840" s="454"/>
      <c r="AF840" s="454"/>
      <c r="AG840" s="454"/>
      <c r="AH840" s="454"/>
      <c r="AI840" s="454"/>
      <c r="AJ840" s="454"/>
      <c r="AK840" s="454"/>
      <c r="AL840" s="454"/>
      <c r="AM840" s="454"/>
      <c r="AN840" s="454"/>
      <c r="AO840" s="454"/>
      <c r="AP840" s="454"/>
      <c r="AQ840" s="454"/>
      <c r="AR840" s="454"/>
    </row>
    <row r="841" spans="1:44" ht="15.75" customHeight="1">
      <c r="A841" s="454"/>
      <c r="B841" s="484"/>
      <c r="C841" s="455"/>
      <c r="D841" s="455"/>
      <c r="E841" s="455"/>
      <c r="F841" s="454"/>
      <c r="G841" s="454"/>
      <c r="H841" s="454"/>
      <c r="I841" s="454"/>
      <c r="J841" s="454"/>
      <c r="K841" s="454"/>
      <c r="L841" s="454"/>
      <c r="M841" s="454"/>
      <c r="N841" s="454"/>
      <c r="O841" s="454"/>
      <c r="P841" s="454"/>
      <c r="Q841" s="454"/>
      <c r="R841" s="454"/>
      <c r="S841" s="454"/>
      <c r="T841" s="454"/>
      <c r="U841" s="454"/>
      <c r="V841" s="454"/>
      <c r="W841" s="454"/>
      <c r="X841" s="454"/>
      <c r="Y841" s="454"/>
      <c r="Z841" s="454"/>
      <c r="AA841" s="454"/>
      <c r="AB841" s="454"/>
      <c r="AC841" s="454"/>
      <c r="AD841" s="454"/>
      <c r="AE841" s="454"/>
      <c r="AF841" s="454"/>
      <c r="AG841" s="454"/>
      <c r="AH841" s="454"/>
      <c r="AI841" s="454"/>
      <c r="AJ841" s="454"/>
      <c r="AK841" s="454"/>
      <c r="AL841" s="454"/>
      <c r="AM841" s="454"/>
      <c r="AN841" s="454"/>
      <c r="AO841" s="454"/>
      <c r="AP841" s="454"/>
      <c r="AQ841" s="454"/>
      <c r="AR841" s="454"/>
    </row>
    <row r="842" spans="1:44" ht="15.75" customHeight="1">
      <c r="A842" s="454"/>
      <c r="B842" s="484"/>
      <c r="C842" s="455"/>
      <c r="D842" s="455"/>
      <c r="E842" s="455"/>
      <c r="F842" s="454"/>
      <c r="G842" s="454"/>
      <c r="H842" s="454"/>
      <c r="I842" s="454"/>
      <c r="J842" s="454"/>
      <c r="K842" s="454"/>
      <c r="L842" s="454"/>
      <c r="M842" s="454"/>
      <c r="N842" s="454"/>
      <c r="O842" s="454"/>
      <c r="P842" s="454"/>
      <c r="Q842" s="454"/>
      <c r="R842" s="454"/>
      <c r="S842" s="454"/>
      <c r="T842" s="454"/>
      <c r="U842" s="454"/>
      <c r="V842" s="454"/>
      <c r="W842" s="454"/>
      <c r="X842" s="454"/>
      <c r="Y842" s="454"/>
      <c r="Z842" s="454"/>
      <c r="AA842" s="454"/>
      <c r="AB842" s="454"/>
      <c r="AC842" s="454"/>
      <c r="AD842" s="454"/>
      <c r="AE842" s="454"/>
      <c r="AF842" s="454"/>
      <c r="AG842" s="454"/>
      <c r="AH842" s="454"/>
      <c r="AI842" s="454"/>
      <c r="AJ842" s="454"/>
      <c r="AK842" s="454"/>
      <c r="AL842" s="454"/>
      <c r="AM842" s="454"/>
      <c r="AN842" s="454"/>
      <c r="AO842" s="454"/>
      <c r="AP842" s="454"/>
      <c r="AQ842" s="454"/>
      <c r="AR842" s="454"/>
    </row>
    <row r="843" spans="1:44" ht="15.75" customHeight="1">
      <c r="A843" s="454"/>
      <c r="B843" s="484"/>
      <c r="C843" s="455"/>
      <c r="D843" s="455"/>
      <c r="E843" s="455"/>
      <c r="F843" s="454"/>
      <c r="G843" s="454"/>
      <c r="H843" s="454"/>
      <c r="I843" s="454"/>
      <c r="J843" s="454"/>
      <c r="K843" s="454"/>
      <c r="L843" s="454"/>
      <c r="M843" s="454"/>
      <c r="N843" s="454"/>
      <c r="O843" s="454"/>
      <c r="P843" s="454"/>
      <c r="Q843" s="454"/>
      <c r="R843" s="454"/>
      <c r="S843" s="454"/>
      <c r="T843" s="454"/>
      <c r="U843" s="454"/>
      <c r="V843" s="454"/>
      <c r="W843" s="454"/>
      <c r="X843" s="454"/>
      <c r="Y843" s="454"/>
      <c r="Z843" s="454"/>
      <c r="AA843" s="454"/>
      <c r="AB843" s="454"/>
      <c r="AC843" s="454"/>
      <c r="AD843" s="454"/>
      <c r="AE843" s="454"/>
      <c r="AF843" s="454"/>
      <c r="AG843" s="454"/>
      <c r="AH843" s="454"/>
      <c r="AI843" s="454"/>
      <c r="AJ843" s="454"/>
      <c r="AK843" s="454"/>
      <c r="AL843" s="454"/>
      <c r="AM843" s="454"/>
      <c r="AN843" s="454"/>
      <c r="AO843" s="454"/>
      <c r="AP843" s="454"/>
      <c r="AQ843" s="454"/>
      <c r="AR843" s="454"/>
    </row>
    <row r="844" spans="1:44" ht="15.75" customHeight="1">
      <c r="A844" s="454"/>
      <c r="B844" s="484"/>
      <c r="C844" s="455"/>
      <c r="D844" s="455"/>
      <c r="E844" s="455"/>
      <c r="F844" s="45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454"/>
      <c r="AE844" s="454"/>
      <c r="AF844" s="454"/>
      <c r="AG844" s="454"/>
      <c r="AH844" s="454"/>
      <c r="AI844" s="454"/>
      <c r="AJ844" s="454"/>
      <c r="AK844" s="454"/>
      <c r="AL844" s="454"/>
      <c r="AM844" s="454"/>
      <c r="AN844" s="454"/>
      <c r="AO844" s="454"/>
      <c r="AP844" s="454"/>
      <c r="AQ844" s="454"/>
      <c r="AR844" s="454"/>
    </row>
    <row r="845" spans="1:44" ht="15.75" customHeight="1">
      <c r="A845" s="454"/>
      <c r="B845" s="484"/>
      <c r="C845" s="455"/>
      <c r="D845" s="455"/>
      <c r="E845" s="455"/>
      <c r="F845" s="454"/>
      <c r="G845" s="454"/>
      <c r="H845" s="454"/>
      <c r="I845" s="454"/>
      <c r="J845" s="454"/>
      <c r="K845" s="454"/>
      <c r="L845" s="454"/>
      <c r="M845" s="454"/>
      <c r="N845" s="454"/>
      <c r="O845" s="454"/>
      <c r="P845" s="454"/>
      <c r="Q845" s="454"/>
      <c r="R845" s="454"/>
      <c r="S845" s="454"/>
      <c r="T845" s="454"/>
      <c r="U845" s="454"/>
      <c r="V845" s="454"/>
      <c r="W845" s="454"/>
      <c r="X845" s="454"/>
      <c r="Y845" s="454"/>
      <c r="Z845" s="454"/>
      <c r="AA845" s="454"/>
      <c r="AB845" s="454"/>
      <c r="AC845" s="454"/>
      <c r="AD845" s="454"/>
      <c r="AE845" s="454"/>
      <c r="AF845" s="454"/>
      <c r="AG845" s="454"/>
      <c r="AH845" s="454"/>
      <c r="AI845" s="454"/>
      <c r="AJ845" s="454"/>
      <c r="AK845" s="454"/>
      <c r="AL845" s="454"/>
      <c r="AM845" s="454"/>
      <c r="AN845" s="454"/>
      <c r="AO845" s="454"/>
      <c r="AP845" s="454"/>
      <c r="AQ845" s="454"/>
      <c r="AR845" s="454"/>
    </row>
    <row r="846" spans="1:44" ht="15.75" customHeight="1">
      <c r="A846" s="454"/>
      <c r="B846" s="484"/>
      <c r="C846" s="455"/>
      <c r="D846" s="455"/>
      <c r="E846" s="455"/>
      <c r="F846" s="454"/>
      <c r="G846" s="454"/>
      <c r="H846" s="454"/>
      <c r="I846" s="454"/>
      <c r="J846" s="454"/>
      <c r="K846" s="454"/>
      <c r="L846" s="454"/>
      <c r="M846" s="454"/>
      <c r="N846" s="454"/>
      <c r="O846" s="454"/>
      <c r="P846" s="454"/>
      <c r="Q846" s="454"/>
      <c r="R846" s="454"/>
      <c r="S846" s="454"/>
      <c r="T846" s="454"/>
      <c r="U846" s="454"/>
      <c r="V846" s="454"/>
      <c r="W846" s="454"/>
      <c r="X846" s="454"/>
      <c r="Y846" s="454"/>
      <c r="Z846" s="454"/>
      <c r="AA846" s="454"/>
      <c r="AB846" s="454"/>
      <c r="AC846" s="454"/>
      <c r="AD846" s="454"/>
      <c r="AE846" s="454"/>
      <c r="AF846" s="454"/>
      <c r="AG846" s="454"/>
      <c r="AH846" s="454"/>
      <c r="AI846" s="454"/>
      <c r="AJ846" s="454"/>
      <c r="AK846" s="454"/>
      <c r="AL846" s="454"/>
      <c r="AM846" s="454"/>
      <c r="AN846" s="454"/>
      <c r="AO846" s="454"/>
      <c r="AP846" s="454"/>
      <c r="AQ846" s="454"/>
      <c r="AR846" s="454"/>
    </row>
    <row r="847" spans="1:44" ht="15.75" customHeight="1">
      <c r="A847" s="454"/>
      <c r="B847" s="484"/>
      <c r="C847" s="455"/>
      <c r="D847" s="455"/>
      <c r="E847" s="455"/>
      <c r="F847" s="454"/>
      <c r="G847" s="454"/>
      <c r="H847" s="454"/>
      <c r="I847" s="454"/>
      <c r="J847" s="454"/>
      <c r="K847" s="454"/>
      <c r="L847" s="454"/>
      <c r="M847" s="454"/>
      <c r="N847" s="454"/>
      <c r="O847" s="454"/>
      <c r="P847" s="454"/>
      <c r="Q847" s="454"/>
      <c r="R847" s="454"/>
      <c r="S847" s="454"/>
      <c r="T847" s="454"/>
      <c r="U847" s="454"/>
      <c r="V847" s="454"/>
      <c r="W847" s="454"/>
      <c r="X847" s="454"/>
      <c r="Y847" s="454"/>
      <c r="Z847" s="454"/>
      <c r="AA847" s="454"/>
      <c r="AB847" s="454"/>
      <c r="AC847" s="454"/>
      <c r="AD847" s="454"/>
      <c r="AE847" s="454"/>
      <c r="AF847" s="454"/>
      <c r="AG847" s="454"/>
      <c r="AH847" s="454"/>
      <c r="AI847" s="454"/>
      <c r="AJ847" s="454"/>
      <c r="AK847" s="454"/>
      <c r="AL847" s="454"/>
      <c r="AM847" s="454"/>
      <c r="AN847" s="454"/>
      <c r="AO847" s="454"/>
      <c r="AP847" s="454"/>
      <c r="AQ847" s="454"/>
      <c r="AR847" s="454"/>
    </row>
    <row r="848" spans="1:44" ht="15.75" customHeight="1">
      <c r="A848" s="454"/>
      <c r="B848" s="484"/>
      <c r="C848" s="455"/>
      <c r="D848" s="455"/>
      <c r="E848" s="455"/>
      <c r="F848" s="454"/>
      <c r="G848" s="454"/>
      <c r="H848" s="454"/>
      <c r="I848" s="454"/>
      <c r="J848" s="454"/>
      <c r="K848" s="454"/>
      <c r="L848" s="454"/>
      <c r="M848" s="454"/>
      <c r="N848" s="454"/>
      <c r="O848" s="454"/>
      <c r="P848" s="454"/>
      <c r="Q848" s="454"/>
      <c r="R848" s="454"/>
      <c r="S848" s="454"/>
      <c r="T848" s="454"/>
      <c r="U848" s="454"/>
      <c r="V848" s="454"/>
      <c r="W848" s="454"/>
      <c r="X848" s="454"/>
      <c r="Y848" s="454"/>
      <c r="Z848" s="454"/>
      <c r="AA848" s="454"/>
      <c r="AB848" s="454"/>
      <c r="AC848" s="454"/>
      <c r="AD848" s="454"/>
      <c r="AE848" s="454"/>
      <c r="AF848" s="454"/>
      <c r="AG848" s="454"/>
      <c r="AH848" s="454"/>
      <c r="AI848" s="454"/>
      <c r="AJ848" s="454"/>
      <c r="AK848" s="454"/>
      <c r="AL848" s="454"/>
      <c r="AM848" s="454"/>
      <c r="AN848" s="454"/>
      <c r="AO848" s="454"/>
      <c r="AP848" s="454"/>
      <c r="AQ848" s="454"/>
      <c r="AR848" s="454"/>
    </row>
    <row r="849" spans="1:44" ht="15.75" customHeight="1">
      <c r="A849" s="454"/>
      <c r="B849" s="484"/>
      <c r="C849" s="455"/>
      <c r="D849" s="455"/>
      <c r="E849" s="455"/>
      <c r="F849" s="454"/>
      <c r="G849" s="454"/>
      <c r="H849" s="454"/>
      <c r="I849" s="454"/>
      <c r="J849" s="454"/>
      <c r="K849" s="454"/>
      <c r="L849" s="454"/>
      <c r="M849" s="454"/>
      <c r="N849" s="454"/>
      <c r="O849" s="454"/>
      <c r="P849" s="454"/>
      <c r="Q849" s="454"/>
      <c r="R849" s="454"/>
      <c r="S849" s="454"/>
      <c r="T849" s="454"/>
      <c r="U849" s="454"/>
      <c r="V849" s="454"/>
      <c r="W849" s="454"/>
      <c r="X849" s="454"/>
      <c r="Y849" s="454"/>
      <c r="Z849" s="454"/>
      <c r="AA849" s="454"/>
      <c r="AB849" s="454"/>
      <c r="AC849" s="454"/>
      <c r="AD849" s="454"/>
      <c r="AE849" s="454"/>
      <c r="AF849" s="454"/>
      <c r="AG849" s="454"/>
      <c r="AH849" s="454"/>
      <c r="AI849" s="454"/>
      <c r="AJ849" s="454"/>
      <c r="AK849" s="454"/>
      <c r="AL849" s="454"/>
      <c r="AM849" s="454"/>
      <c r="AN849" s="454"/>
      <c r="AO849" s="454"/>
      <c r="AP849" s="454"/>
      <c r="AQ849" s="454"/>
      <c r="AR849" s="454"/>
    </row>
    <row r="850" spans="1:44" ht="15.75" customHeight="1">
      <c r="A850" s="454"/>
      <c r="B850" s="484"/>
      <c r="C850" s="455"/>
      <c r="D850" s="455"/>
      <c r="E850" s="455"/>
      <c r="F850" s="454"/>
      <c r="G850" s="454"/>
      <c r="H850" s="454"/>
      <c r="I850" s="454"/>
      <c r="J850" s="454"/>
      <c r="K850" s="454"/>
      <c r="L850" s="454"/>
      <c r="M850" s="454"/>
      <c r="N850" s="454"/>
      <c r="O850" s="454"/>
      <c r="P850" s="454"/>
      <c r="Q850" s="454"/>
      <c r="R850" s="454"/>
      <c r="S850" s="454"/>
      <c r="T850" s="454"/>
      <c r="U850" s="454"/>
      <c r="V850" s="454"/>
      <c r="W850" s="454"/>
      <c r="X850" s="454"/>
      <c r="Y850" s="454"/>
      <c r="Z850" s="454"/>
      <c r="AA850" s="454"/>
      <c r="AB850" s="454"/>
      <c r="AC850" s="454"/>
      <c r="AD850" s="454"/>
      <c r="AE850" s="454"/>
      <c r="AF850" s="454"/>
      <c r="AG850" s="454"/>
      <c r="AH850" s="454"/>
      <c r="AI850" s="454"/>
      <c r="AJ850" s="454"/>
      <c r="AK850" s="454"/>
      <c r="AL850" s="454"/>
      <c r="AM850" s="454"/>
      <c r="AN850" s="454"/>
      <c r="AO850" s="454"/>
      <c r="AP850" s="454"/>
      <c r="AQ850" s="454"/>
      <c r="AR850" s="454"/>
    </row>
    <row r="851" spans="1:44" ht="15.75" customHeight="1">
      <c r="A851" s="454"/>
      <c r="B851" s="484"/>
      <c r="C851" s="455"/>
      <c r="D851" s="455"/>
      <c r="E851" s="455"/>
      <c r="F851" s="45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454"/>
      <c r="AE851" s="454"/>
      <c r="AF851" s="454"/>
      <c r="AG851" s="454"/>
      <c r="AH851" s="454"/>
      <c r="AI851" s="454"/>
      <c r="AJ851" s="454"/>
      <c r="AK851" s="454"/>
      <c r="AL851" s="454"/>
      <c r="AM851" s="454"/>
      <c r="AN851" s="454"/>
      <c r="AO851" s="454"/>
      <c r="AP851" s="454"/>
      <c r="AQ851" s="454"/>
      <c r="AR851" s="454"/>
    </row>
    <row r="852" spans="1:44" ht="15.75" customHeight="1">
      <c r="A852" s="454"/>
      <c r="B852" s="484"/>
      <c r="C852" s="455"/>
      <c r="D852" s="455"/>
      <c r="E852" s="455"/>
      <c r="F852" s="454"/>
      <c r="G852" s="454"/>
      <c r="H852" s="454"/>
      <c r="I852" s="454"/>
      <c r="J852" s="454"/>
      <c r="K852" s="454"/>
      <c r="L852" s="454"/>
      <c r="M852" s="454"/>
      <c r="N852" s="454"/>
      <c r="O852" s="454"/>
      <c r="P852" s="454"/>
      <c r="Q852" s="454"/>
      <c r="R852" s="454"/>
      <c r="S852" s="454"/>
      <c r="T852" s="454"/>
      <c r="U852" s="454"/>
      <c r="V852" s="454"/>
      <c r="W852" s="454"/>
      <c r="X852" s="454"/>
      <c r="Y852" s="454"/>
      <c r="Z852" s="454"/>
      <c r="AA852" s="454"/>
      <c r="AB852" s="454"/>
      <c r="AC852" s="454"/>
      <c r="AD852" s="454"/>
      <c r="AE852" s="454"/>
      <c r="AF852" s="454"/>
      <c r="AG852" s="454"/>
      <c r="AH852" s="454"/>
      <c r="AI852" s="454"/>
      <c r="AJ852" s="454"/>
      <c r="AK852" s="454"/>
      <c r="AL852" s="454"/>
      <c r="AM852" s="454"/>
      <c r="AN852" s="454"/>
      <c r="AO852" s="454"/>
      <c r="AP852" s="454"/>
      <c r="AQ852" s="454"/>
      <c r="AR852" s="454"/>
    </row>
    <row r="853" spans="1:44" ht="15.75" customHeight="1">
      <c r="A853" s="454"/>
      <c r="B853" s="484"/>
      <c r="C853" s="455"/>
      <c r="D853" s="455"/>
      <c r="E853" s="455"/>
      <c r="F853" s="454"/>
      <c r="G853" s="454"/>
      <c r="H853" s="454"/>
      <c r="I853" s="454"/>
      <c r="J853" s="454"/>
      <c r="K853" s="454"/>
      <c r="L853" s="454"/>
      <c r="M853" s="454"/>
      <c r="N853" s="454"/>
      <c r="O853" s="454"/>
      <c r="P853" s="454"/>
      <c r="Q853" s="454"/>
      <c r="R853" s="454"/>
      <c r="S853" s="454"/>
      <c r="T853" s="454"/>
      <c r="U853" s="454"/>
      <c r="V853" s="454"/>
      <c r="W853" s="454"/>
      <c r="X853" s="454"/>
      <c r="Y853" s="454"/>
      <c r="Z853" s="454"/>
      <c r="AA853" s="454"/>
      <c r="AB853" s="454"/>
      <c r="AC853" s="454"/>
      <c r="AD853" s="454"/>
      <c r="AE853" s="454"/>
      <c r="AF853" s="454"/>
      <c r="AG853" s="454"/>
      <c r="AH853" s="454"/>
      <c r="AI853" s="454"/>
      <c r="AJ853" s="454"/>
      <c r="AK853" s="454"/>
      <c r="AL853" s="454"/>
      <c r="AM853" s="454"/>
      <c r="AN853" s="454"/>
      <c r="AO853" s="454"/>
      <c r="AP853" s="454"/>
      <c r="AQ853" s="454"/>
      <c r="AR853" s="454"/>
    </row>
    <row r="854" spans="1:44" ht="15.75" customHeight="1">
      <c r="A854" s="454"/>
      <c r="B854" s="484"/>
      <c r="C854" s="455"/>
      <c r="D854" s="455"/>
      <c r="E854" s="455"/>
      <c r="F854" s="454"/>
      <c r="G854" s="454"/>
      <c r="H854" s="454"/>
      <c r="I854" s="454"/>
      <c r="J854" s="454"/>
      <c r="K854" s="454"/>
      <c r="L854" s="454"/>
      <c r="M854" s="454"/>
      <c r="N854" s="454"/>
      <c r="O854" s="454"/>
      <c r="P854" s="454"/>
      <c r="Q854" s="454"/>
      <c r="R854" s="454"/>
      <c r="S854" s="454"/>
      <c r="T854" s="454"/>
      <c r="U854" s="454"/>
      <c r="V854" s="454"/>
      <c r="W854" s="454"/>
      <c r="X854" s="454"/>
      <c r="Y854" s="454"/>
      <c r="Z854" s="454"/>
      <c r="AA854" s="454"/>
      <c r="AB854" s="454"/>
      <c r="AC854" s="454"/>
      <c r="AD854" s="454"/>
      <c r="AE854" s="454"/>
      <c r="AF854" s="454"/>
      <c r="AG854" s="454"/>
      <c r="AH854" s="454"/>
      <c r="AI854" s="454"/>
      <c r="AJ854" s="454"/>
      <c r="AK854" s="454"/>
      <c r="AL854" s="454"/>
      <c r="AM854" s="454"/>
      <c r="AN854" s="454"/>
      <c r="AO854" s="454"/>
      <c r="AP854" s="454"/>
      <c r="AQ854" s="454"/>
      <c r="AR854" s="454"/>
    </row>
    <row r="855" spans="1:44" ht="15.75" customHeight="1">
      <c r="A855" s="454"/>
      <c r="B855" s="484"/>
      <c r="C855" s="455"/>
      <c r="D855" s="455"/>
      <c r="E855" s="455"/>
      <c r="F855" s="454"/>
      <c r="G855" s="454"/>
      <c r="H855" s="454"/>
      <c r="I855" s="454"/>
      <c r="J855" s="454"/>
      <c r="K855" s="454"/>
      <c r="L855" s="454"/>
      <c r="M855" s="454"/>
      <c r="N855" s="454"/>
      <c r="O855" s="454"/>
      <c r="P855" s="454"/>
      <c r="Q855" s="454"/>
      <c r="R855" s="454"/>
      <c r="S855" s="454"/>
      <c r="T855" s="454"/>
      <c r="U855" s="454"/>
      <c r="V855" s="454"/>
      <c r="W855" s="454"/>
      <c r="X855" s="454"/>
      <c r="Y855" s="454"/>
      <c r="Z855" s="454"/>
      <c r="AA855" s="454"/>
      <c r="AB855" s="454"/>
      <c r="AC855" s="454"/>
      <c r="AD855" s="454"/>
      <c r="AE855" s="454"/>
      <c r="AF855" s="454"/>
      <c r="AG855" s="454"/>
      <c r="AH855" s="454"/>
      <c r="AI855" s="454"/>
      <c r="AJ855" s="454"/>
      <c r="AK855" s="454"/>
      <c r="AL855" s="454"/>
      <c r="AM855" s="454"/>
      <c r="AN855" s="454"/>
      <c r="AO855" s="454"/>
      <c r="AP855" s="454"/>
      <c r="AQ855" s="454"/>
      <c r="AR855" s="454"/>
    </row>
    <row r="856" spans="1:44" ht="15.75" customHeight="1">
      <c r="A856" s="454"/>
      <c r="B856" s="484"/>
      <c r="C856" s="455"/>
      <c r="D856" s="455"/>
      <c r="E856" s="455"/>
      <c r="F856" s="454"/>
      <c r="G856" s="454"/>
      <c r="H856" s="454"/>
      <c r="I856" s="454"/>
      <c r="J856" s="454"/>
      <c r="K856" s="454"/>
      <c r="L856" s="454"/>
      <c r="M856" s="454"/>
      <c r="N856" s="454"/>
      <c r="O856" s="454"/>
      <c r="P856" s="454"/>
      <c r="Q856" s="454"/>
      <c r="R856" s="454"/>
      <c r="S856" s="454"/>
      <c r="T856" s="454"/>
      <c r="U856" s="454"/>
      <c r="V856" s="454"/>
      <c r="W856" s="454"/>
      <c r="X856" s="454"/>
      <c r="Y856" s="454"/>
      <c r="Z856" s="454"/>
      <c r="AA856" s="454"/>
      <c r="AB856" s="454"/>
      <c r="AC856" s="454"/>
      <c r="AD856" s="454"/>
      <c r="AE856" s="454"/>
      <c r="AF856" s="454"/>
      <c r="AG856" s="454"/>
      <c r="AH856" s="454"/>
      <c r="AI856" s="454"/>
      <c r="AJ856" s="454"/>
      <c r="AK856" s="454"/>
      <c r="AL856" s="454"/>
      <c r="AM856" s="454"/>
      <c r="AN856" s="454"/>
      <c r="AO856" s="454"/>
      <c r="AP856" s="454"/>
      <c r="AQ856" s="454"/>
      <c r="AR856" s="454"/>
    </row>
    <row r="857" spans="1:44" ht="15.75" customHeight="1">
      <c r="A857" s="454"/>
      <c r="B857" s="484"/>
      <c r="C857" s="455"/>
      <c r="D857" s="455"/>
      <c r="E857" s="455"/>
      <c r="F857" s="454"/>
      <c r="G857" s="454"/>
      <c r="H857" s="454"/>
      <c r="I857" s="454"/>
      <c r="J857" s="454"/>
      <c r="K857" s="454"/>
      <c r="L857" s="454"/>
      <c r="M857" s="454"/>
      <c r="N857" s="454"/>
      <c r="O857" s="454"/>
      <c r="P857" s="454"/>
      <c r="Q857" s="454"/>
      <c r="R857" s="454"/>
      <c r="S857" s="454"/>
      <c r="T857" s="454"/>
      <c r="U857" s="454"/>
      <c r="V857" s="454"/>
      <c r="W857" s="454"/>
      <c r="X857" s="454"/>
      <c r="Y857" s="454"/>
      <c r="Z857" s="454"/>
      <c r="AA857" s="454"/>
      <c r="AB857" s="454"/>
      <c r="AC857" s="454"/>
      <c r="AD857" s="454"/>
      <c r="AE857" s="454"/>
      <c r="AF857" s="454"/>
      <c r="AG857" s="454"/>
      <c r="AH857" s="454"/>
      <c r="AI857" s="454"/>
      <c r="AJ857" s="454"/>
      <c r="AK857" s="454"/>
      <c r="AL857" s="454"/>
      <c r="AM857" s="454"/>
      <c r="AN857" s="454"/>
      <c r="AO857" s="454"/>
      <c r="AP857" s="454"/>
      <c r="AQ857" s="454"/>
      <c r="AR857" s="454"/>
    </row>
    <row r="858" spans="1:44" ht="15.75" customHeight="1">
      <c r="A858" s="454"/>
      <c r="B858" s="484"/>
      <c r="C858" s="455"/>
      <c r="D858" s="455"/>
      <c r="E858" s="455"/>
      <c r="F858" s="454"/>
      <c r="G858" s="454"/>
      <c r="H858" s="454"/>
      <c r="I858" s="454"/>
      <c r="J858" s="454"/>
      <c r="K858" s="454"/>
      <c r="L858" s="454"/>
      <c r="M858" s="454"/>
      <c r="N858" s="454"/>
      <c r="O858" s="454"/>
      <c r="P858" s="454"/>
      <c r="Q858" s="454"/>
      <c r="R858" s="454"/>
      <c r="S858" s="454"/>
      <c r="T858" s="454"/>
      <c r="U858" s="454"/>
      <c r="V858" s="454"/>
      <c r="W858" s="454"/>
      <c r="X858" s="454"/>
      <c r="Y858" s="454"/>
      <c r="Z858" s="454"/>
      <c r="AA858" s="454"/>
      <c r="AB858" s="454"/>
      <c r="AC858" s="454"/>
      <c r="AD858" s="454"/>
      <c r="AE858" s="454"/>
      <c r="AF858" s="454"/>
      <c r="AG858" s="454"/>
      <c r="AH858" s="454"/>
      <c r="AI858" s="454"/>
      <c r="AJ858" s="454"/>
      <c r="AK858" s="454"/>
      <c r="AL858" s="454"/>
      <c r="AM858" s="454"/>
      <c r="AN858" s="454"/>
      <c r="AO858" s="454"/>
      <c r="AP858" s="454"/>
      <c r="AQ858" s="454"/>
      <c r="AR858" s="454"/>
    </row>
    <row r="859" spans="1:44" ht="15.75" customHeight="1">
      <c r="A859" s="454"/>
      <c r="B859" s="484"/>
      <c r="C859" s="455"/>
      <c r="D859" s="455"/>
      <c r="E859" s="455"/>
      <c r="F859" s="454"/>
      <c r="G859" s="454"/>
      <c r="H859" s="454"/>
      <c r="I859" s="454"/>
      <c r="J859" s="454"/>
      <c r="K859" s="454"/>
      <c r="L859" s="454"/>
      <c r="M859" s="454"/>
      <c r="N859" s="454"/>
      <c r="O859" s="454"/>
      <c r="P859" s="454"/>
      <c r="Q859" s="454"/>
      <c r="R859" s="454"/>
      <c r="S859" s="454"/>
      <c r="T859" s="454"/>
      <c r="U859" s="454"/>
      <c r="V859" s="454"/>
      <c r="W859" s="454"/>
      <c r="X859" s="454"/>
      <c r="Y859" s="454"/>
      <c r="Z859" s="454"/>
      <c r="AA859" s="454"/>
      <c r="AB859" s="454"/>
      <c r="AC859" s="454"/>
      <c r="AD859" s="454"/>
      <c r="AE859" s="454"/>
      <c r="AF859" s="454"/>
      <c r="AG859" s="454"/>
      <c r="AH859" s="454"/>
      <c r="AI859" s="454"/>
      <c r="AJ859" s="454"/>
      <c r="AK859" s="454"/>
      <c r="AL859" s="454"/>
      <c r="AM859" s="454"/>
      <c r="AN859" s="454"/>
      <c r="AO859" s="454"/>
      <c r="AP859" s="454"/>
      <c r="AQ859" s="454"/>
      <c r="AR859" s="454"/>
    </row>
    <row r="860" spans="1:44" ht="15.75" customHeight="1">
      <c r="A860" s="454"/>
      <c r="B860" s="484"/>
      <c r="C860" s="455"/>
      <c r="D860" s="455"/>
      <c r="E860" s="455"/>
      <c r="F860" s="454"/>
      <c r="G860" s="454"/>
      <c r="H860" s="454"/>
      <c r="I860" s="454"/>
      <c r="J860" s="454"/>
      <c r="K860" s="454"/>
      <c r="L860" s="454"/>
      <c r="M860" s="454"/>
      <c r="N860" s="454"/>
      <c r="O860" s="454"/>
      <c r="P860" s="454"/>
      <c r="Q860" s="454"/>
      <c r="R860" s="454"/>
      <c r="S860" s="454"/>
      <c r="T860" s="454"/>
      <c r="U860" s="454"/>
      <c r="V860" s="454"/>
      <c r="W860" s="454"/>
      <c r="X860" s="454"/>
      <c r="Y860" s="454"/>
      <c r="Z860" s="454"/>
      <c r="AA860" s="454"/>
      <c r="AB860" s="454"/>
      <c r="AC860" s="454"/>
      <c r="AD860" s="454"/>
      <c r="AE860" s="454"/>
      <c r="AF860" s="454"/>
      <c r="AG860" s="454"/>
      <c r="AH860" s="454"/>
      <c r="AI860" s="454"/>
      <c r="AJ860" s="454"/>
      <c r="AK860" s="454"/>
      <c r="AL860" s="454"/>
      <c r="AM860" s="454"/>
      <c r="AN860" s="454"/>
      <c r="AO860" s="454"/>
      <c r="AP860" s="454"/>
      <c r="AQ860" s="454"/>
      <c r="AR860" s="454"/>
    </row>
    <row r="861" spans="1:44" ht="15.75" customHeight="1">
      <c r="A861" s="454"/>
      <c r="B861" s="484"/>
      <c r="C861" s="455"/>
      <c r="D861" s="455"/>
      <c r="E861" s="455"/>
      <c r="F861" s="454"/>
      <c r="G861" s="454"/>
      <c r="H861" s="454"/>
      <c r="I861" s="454"/>
      <c r="J861" s="454"/>
      <c r="K861" s="454"/>
      <c r="L861" s="454"/>
      <c r="M861" s="454"/>
      <c r="N861" s="454"/>
      <c r="O861" s="454"/>
      <c r="P861" s="454"/>
      <c r="Q861" s="454"/>
      <c r="R861" s="454"/>
      <c r="S861" s="454"/>
      <c r="T861" s="454"/>
      <c r="U861" s="454"/>
      <c r="V861" s="454"/>
      <c r="W861" s="454"/>
      <c r="X861" s="454"/>
      <c r="Y861" s="454"/>
      <c r="Z861" s="454"/>
      <c r="AA861" s="454"/>
      <c r="AB861" s="454"/>
      <c r="AC861" s="454"/>
      <c r="AD861" s="454"/>
      <c r="AE861" s="454"/>
      <c r="AF861" s="454"/>
      <c r="AG861" s="454"/>
      <c r="AH861" s="454"/>
      <c r="AI861" s="454"/>
      <c r="AJ861" s="454"/>
      <c r="AK861" s="454"/>
      <c r="AL861" s="454"/>
      <c r="AM861" s="454"/>
      <c r="AN861" s="454"/>
      <c r="AO861" s="454"/>
      <c r="AP861" s="454"/>
      <c r="AQ861" s="454"/>
      <c r="AR861" s="454"/>
    </row>
    <row r="862" spans="1:44" ht="15.75" customHeight="1">
      <c r="A862" s="454"/>
      <c r="B862" s="484"/>
      <c r="C862" s="455"/>
      <c r="D862" s="455"/>
      <c r="E862" s="455"/>
      <c r="F862" s="454"/>
      <c r="G862" s="454"/>
      <c r="H862" s="454"/>
      <c r="I862" s="454"/>
      <c r="J862" s="454"/>
      <c r="K862" s="454"/>
      <c r="L862" s="454"/>
      <c r="M862" s="454"/>
      <c r="N862" s="454"/>
      <c r="O862" s="454"/>
      <c r="P862" s="454"/>
      <c r="Q862" s="454"/>
      <c r="R862" s="454"/>
      <c r="S862" s="454"/>
      <c r="T862" s="454"/>
      <c r="U862" s="454"/>
      <c r="V862" s="454"/>
      <c r="W862" s="454"/>
      <c r="X862" s="454"/>
      <c r="Y862" s="454"/>
      <c r="Z862" s="454"/>
      <c r="AA862" s="454"/>
      <c r="AB862" s="454"/>
      <c r="AC862" s="454"/>
      <c r="AD862" s="454"/>
      <c r="AE862" s="454"/>
      <c r="AF862" s="454"/>
      <c r="AG862" s="454"/>
      <c r="AH862" s="454"/>
      <c r="AI862" s="454"/>
      <c r="AJ862" s="454"/>
      <c r="AK862" s="454"/>
      <c r="AL862" s="454"/>
      <c r="AM862" s="454"/>
      <c r="AN862" s="454"/>
      <c r="AO862" s="454"/>
      <c r="AP862" s="454"/>
      <c r="AQ862" s="454"/>
      <c r="AR862" s="454"/>
    </row>
    <row r="863" spans="1:44" ht="15.75" customHeight="1">
      <c r="A863" s="454"/>
      <c r="B863" s="484"/>
      <c r="C863" s="455"/>
      <c r="D863" s="455"/>
      <c r="E863" s="455"/>
      <c r="F863" s="454"/>
      <c r="G863" s="454"/>
      <c r="H863" s="454"/>
      <c r="I863" s="454"/>
      <c r="J863" s="454"/>
      <c r="K863" s="454"/>
      <c r="L863" s="454"/>
      <c r="M863" s="454"/>
      <c r="N863" s="454"/>
      <c r="O863" s="454"/>
      <c r="P863" s="454"/>
      <c r="Q863" s="454"/>
      <c r="R863" s="454"/>
      <c r="S863" s="454"/>
      <c r="T863" s="454"/>
      <c r="U863" s="454"/>
      <c r="V863" s="454"/>
      <c r="W863" s="454"/>
      <c r="X863" s="454"/>
      <c r="Y863" s="454"/>
      <c r="Z863" s="454"/>
      <c r="AA863" s="454"/>
      <c r="AB863" s="454"/>
      <c r="AC863" s="454"/>
      <c r="AD863" s="454"/>
      <c r="AE863" s="454"/>
      <c r="AF863" s="454"/>
      <c r="AG863" s="454"/>
      <c r="AH863" s="454"/>
      <c r="AI863" s="454"/>
      <c r="AJ863" s="454"/>
      <c r="AK863" s="454"/>
      <c r="AL863" s="454"/>
      <c r="AM863" s="454"/>
      <c r="AN863" s="454"/>
      <c r="AO863" s="454"/>
      <c r="AP863" s="454"/>
      <c r="AQ863" s="454"/>
      <c r="AR863" s="454"/>
    </row>
    <row r="864" spans="1:44" ht="15.75" customHeight="1">
      <c r="A864" s="454"/>
      <c r="B864" s="484"/>
      <c r="C864" s="455"/>
      <c r="D864" s="455"/>
      <c r="E864" s="455"/>
      <c r="F864" s="454"/>
      <c r="G864" s="454"/>
      <c r="H864" s="454"/>
      <c r="I864" s="454"/>
      <c r="J864" s="454"/>
      <c r="K864" s="454"/>
      <c r="L864" s="454"/>
      <c r="M864" s="454"/>
      <c r="N864" s="454"/>
      <c r="O864" s="454"/>
      <c r="P864" s="454"/>
      <c r="Q864" s="454"/>
      <c r="R864" s="454"/>
      <c r="S864" s="454"/>
      <c r="T864" s="454"/>
      <c r="U864" s="454"/>
      <c r="V864" s="454"/>
      <c r="W864" s="454"/>
      <c r="X864" s="454"/>
      <c r="Y864" s="454"/>
      <c r="Z864" s="454"/>
      <c r="AA864" s="454"/>
      <c r="AB864" s="454"/>
      <c r="AC864" s="454"/>
      <c r="AD864" s="454"/>
      <c r="AE864" s="454"/>
      <c r="AF864" s="454"/>
      <c r="AG864" s="454"/>
      <c r="AH864" s="454"/>
      <c r="AI864" s="454"/>
      <c r="AJ864" s="454"/>
      <c r="AK864" s="454"/>
      <c r="AL864" s="454"/>
      <c r="AM864" s="454"/>
      <c r="AN864" s="454"/>
      <c r="AO864" s="454"/>
      <c r="AP864" s="454"/>
      <c r="AQ864" s="454"/>
      <c r="AR864" s="454"/>
    </row>
    <row r="865" spans="1:44" ht="15.75" customHeight="1">
      <c r="A865" s="454"/>
      <c r="B865" s="484"/>
      <c r="C865" s="455"/>
      <c r="D865" s="455"/>
      <c r="E865" s="455"/>
      <c r="F865" s="454"/>
      <c r="G865" s="454"/>
      <c r="H865" s="454"/>
      <c r="I865" s="454"/>
      <c r="J865" s="454"/>
      <c r="K865" s="454"/>
      <c r="L865" s="454"/>
      <c r="M865" s="454"/>
      <c r="N865" s="454"/>
      <c r="O865" s="454"/>
      <c r="P865" s="454"/>
      <c r="Q865" s="454"/>
      <c r="R865" s="454"/>
      <c r="S865" s="454"/>
      <c r="T865" s="454"/>
      <c r="U865" s="454"/>
      <c r="V865" s="454"/>
      <c r="W865" s="454"/>
      <c r="X865" s="454"/>
      <c r="Y865" s="454"/>
      <c r="Z865" s="454"/>
      <c r="AA865" s="454"/>
      <c r="AB865" s="454"/>
      <c r="AC865" s="454"/>
      <c r="AD865" s="454"/>
      <c r="AE865" s="454"/>
      <c r="AF865" s="454"/>
      <c r="AG865" s="454"/>
      <c r="AH865" s="454"/>
      <c r="AI865" s="454"/>
      <c r="AJ865" s="454"/>
      <c r="AK865" s="454"/>
      <c r="AL865" s="454"/>
      <c r="AM865" s="454"/>
      <c r="AN865" s="454"/>
      <c r="AO865" s="454"/>
      <c r="AP865" s="454"/>
      <c r="AQ865" s="454"/>
      <c r="AR865" s="454"/>
    </row>
    <row r="866" spans="1:44" ht="15.75" customHeight="1">
      <c r="A866" s="454"/>
      <c r="B866" s="484"/>
      <c r="C866" s="455"/>
      <c r="D866" s="455"/>
      <c r="E866" s="455"/>
      <c r="F866" s="454"/>
      <c r="G866" s="454"/>
      <c r="H866" s="454"/>
      <c r="I866" s="454"/>
      <c r="J866" s="454"/>
      <c r="K866" s="454"/>
      <c r="L866" s="454"/>
      <c r="M866" s="454"/>
      <c r="N866" s="454"/>
      <c r="O866" s="454"/>
      <c r="P866" s="454"/>
      <c r="Q866" s="454"/>
      <c r="R866" s="454"/>
      <c r="S866" s="454"/>
      <c r="T866" s="454"/>
      <c r="U866" s="454"/>
      <c r="V866" s="454"/>
      <c r="W866" s="454"/>
      <c r="X866" s="454"/>
      <c r="Y866" s="454"/>
      <c r="Z866" s="454"/>
      <c r="AA866" s="454"/>
      <c r="AB866" s="454"/>
      <c r="AC866" s="454"/>
      <c r="AD866" s="454"/>
      <c r="AE866" s="454"/>
      <c r="AF866" s="454"/>
      <c r="AG866" s="454"/>
      <c r="AH866" s="454"/>
      <c r="AI866" s="454"/>
      <c r="AJ866" s="454"/>
      <c r="AK866" s="454"/>
      <c r="AL866" s="454"/>
      <c r="AM866" s="454"/>
      <c r="AN866" s="454"/>
      <c r="AO866" s="454"/>
      <c r="AP866" s="454"/>
      <c r="AQ866" s="454"/>
      <c r="AR866" s="454"/>
    </row>
    <row r="867" spans="1:44" ht="15.75" customHeight="1">
      <c r="A867" s="454"/>
      <c r="B867" s="484"/>
      <c r="C867" s="455"/>
      <c r="D867" s="455"/>
      <c r="E867" s="455"/>
      <c r="F867" s="454"/>
      <c r="G867" s="454"/>
      <c r="H867" s="454"/>
      <c r="I867" s="454"/>
      <c r="J867" s="454"/>
      <c r="K867" s="454"/>
      <c r="L867" s="454"/>
      <c r="M867" s="454"/>
      <c r="N867" s="454"/>
      <c r="O867" s="454"/>
      <c r="P867" s="454"/>
      <c r="Q867" s="454"/>
      <c r="R867" s="454"/>
      <c r="S867" s="454"/>
      <c r="T867" s="454"/>
      <c r="U867" s="454"/>
      <c r="V867" s="454"/>
      <c r="W867" s="454"/>
      <c r="X867" s="454"/>
      <c r="Y867" s="454"/>
      <c r="Z867" s="454"/>
      <c r="AA867" s="454"/>
      <c r="AB867" s="454"/>
      <c r="AC867" s="454"/>
      <c r="AD867" s="454"/>
      <c r="AE867" s="454"/>
      <c r="AF867" s="454"/>
      <c r="AG867" s="454"/>
      <c r="AH867" s="454"/>
      <c r="AI867" s="454"/>
      <c r="AJ867" s="454"/>
      <c r="AK867" s="454"/>
      <c r="AL867" s="454"/>
      <c r="AM867" s="454"/>
      <c r="AN867" s="454"/>
      <c r="AO867" s="454"/>
      <c r="AP867" s="454"/>
      <c r="AQ867" s="454"/>
      <c r="AR867" s="454"/>
    </row>
    <row r="868" spans="1:44" ht="15.75" customHeight="1">
      <c r="A868" s="454"/>
      <c r="B868" s="484"/>
      <c r="C868" s="455"/>
      <c r="D868" s="455"/>
      <c r="E868" s="455"/>
      <c r="F868" s="454"/>
      <c r="G868" s="454"/>
      <c r="H868" s="454"/>
      <c r="I868" s="454"/>
      <c r="J868" s="454"/>
      <c r="K868" s="454"/>
      <c r="L868" s="454"/>
      <c r="M868" s="454"/>
      <c r="N868" s="454"/>
      <c r="O868" s="454"/>
      <c r="P868" s="454"/>
      <c r="Q868" s="454"/>
      <c r="R868" s="454"/>
      <c r="S868" s="454"/>
      <c r="T868" s="454"/>
      <c r="U868" s="454"/>
      <c r="V868" s="454"/>
      <c r="W868" s="454"/>
      <c r="X868" s="454"/>
      <c r="Y868" s="454"/>
      <c r="Z868" s="454"/>
      <c r="AA868" s="454"/>
      <c r="AB868" s="454"/>
      <c r="AC868" s="454"/>
      <c r="AD868" s="454"/>
      <c r="AE868" s="454"/>
      <c r="AF868" s="454"/>
      <c r="AG868" s="454"/>
      <c r="AH868" s="454"/>
      <c r="AI868" s="454"/>
      <c r="AJ868" s="454"/>
      <c r="AK868" s="454"/>
      <c r="AL868" s="454"/>
      <c r="AM868" s="454"/>
      <c r="AN868" s="454"/>
      <c r="AO868" s="454"/>
      <c r="AP868" s="454"/>
      <c r="AQ868" s="454"/>
      <c r="AR868" s="454"/>
    </row>
    <row r="869" spans="1:44" ht="15.75" customHeight="1">
      <c r="A869" s="454"/>
      <c r="B869" s="484"/>
      <c r="C869" s="455"/>
      <c r="D869" s="455"/>
      <c r="E869" s="455"/>
      <c r="F869" s="454"/>
      <c r="G869" s="454"/>
      <c r="H869" s="454"/>
      <c r="I869" s="454"/>
      <c r="J869" s="454"/>
      <c r="K869" s="454"/>
      <c r="L869" s="454"/>
      <c r="M869" s="454"/>
      <c r="N869" s="454"/>
      <c r="O869" s="454"/>
      <c r="P869" s="454"/>
      <c r="Q869" s="454"/>
      <c r="R869" s="454"/>
      <c r="S869" s="454"/>
      <c r="T869" s="454"/>
      <c r="U869" s="454"/>
      <c r="V869" s="454"/>
      <c r="W869" s="454"/>
      <c r="X869" s="454"/>
      <c r="Y869" s="454"/>
      <c r="Z869" s="454"/>
      <c r="AA869" s="454"/>
      <c r="AB869" s="454"/>
      <c r="AC869" s="454"/>
      <c r="AD869" s="454"/>
      <c r="AE869" s="454"/>
      <c r="AF869" s="454"/>
      <c r="AG869" s="454"/>
      <c r="AH869" s="454"/>
      <c r="AI869" s="454"/>
      <c r="AJ869" s="454"/>
      <c r="AK869" s="454"/>
      <c r="AL869" s="454"/>
      <c r="AM869" s="454"/>
      <c r="AN869" s="454"/>
      <c r="AO869" s="454"/>
      <c r="AP869" s="454"/>
      <c r="AQ869" s="454"/>
      <c r="AR869" s="454"/>
    </row>
    <row r="870" spans="1:44" ht="15.75" customHeight="1">
      <c r="A870" s="454"/>
      <c r="B870" s="484"/>
      <c r="C870" s="455"/>
      <c r="D870" s="455"/>
      <c r="E870" s="455"/>
      <c r="F870" s="454"/>
      <c r="G870" s="454"/>
      <c r="H870" s="454"/>
      <c r="I870" s="454"/>
      <c r="J870" s="454"/>
      <c r="K870" s="454"/>
      <c r="L870" s="454"/>
      <c r="M870" s="454"/>
      <c r="N870" s="454"/>
      <c r="O870" s="454"/>
      <c r="P870" s="454"/>
      <c r="Q870" s="454"/>
      <c r="R870" s="454"/>
      <c r="S870" s="454"/>
      <c r="T870" s="454"/>
      <c r="U870" s="454"/>
      <c r="V870" s="454"/>
      <c r="W870" s="454"/>
      <c r="X870" s="454"/>
      <c r="Y870" s="454"/>
      <c r="Z870" s="454"/>
      <c r="AA870" s="454"/>
      <c r="AB870" s="454"/>
      <c r="AC870" s="454"/>
      <c r="AD870" s="454"/>
      <c r="AE870" s="454"/>
      <c r="AF870" s="454"/>
      <c r="AG870" s="454"/>
      <c r="AH870" s="454"/>
      <c r="AI870" s="454"/>
      <c r="AJ870" s="454"/>
      <c r="AK870" s="454"/>
      <c r="AL870" s="454"/>
      <c r="AM870" s="454"/>
      <c r="AN870" s="454"/>
      <c r="AO870" s="454"/>
      <c r="AP870" s="454"/>
      <c r="AQ870" s="454"/>
      <c r="AR870" s="454"/>
    </row>
    <row r="871" spans="1:44" ht="15.75" customHeight="1">
      <c r="A871" s="454"/>
      <c r="B871" s="484"/>
      <c r="C871" s="455"/>
      <c r="D871" s="455"/>
      <c r="E871" s="455"/>
      <c r="F871" s="454"/>
      <c r="G871" s="454"/>
      <c r="H871" s="454"/>
      <c r="I871" s="454"/>
      <c r="J871" s="454"/>
      <c r="K871" s="454"/>
      <c r="L871" s="454"/>
      <c r="M871" s="454"/>
      <c r="N871" s="454"/>
      <c r="O871" s="454"/>
      <c r="P871" s="454"/>
      <c r="Q871" s="454"/>
      <c r="R871" s="454"/>
      <c r="S871" s="454"/>
      <c r="T871" s="454"/>
      <c r="U871" s="454"/>
      <c r="V871" s="454"/>
      <c r="W871" s="454"/>
      <c r="X871" s="454"/>
      <c r="Y871" s="454"/>
      <c r="Z871" s="454"/>
      <c r="AA871" s="454"/>
      <c r="AB871" s="454"/>
      <c r="AC871" s="454"/>
      <c r="AD871" s="454"/>
      <c r="AE871" s="454"/>
      <c r="AF871" s="454"/>
      <c r="AG871" s="454"/>
      <c r="AH871" s="454"/>
      <c r="AI871" s="454"/>
      <c r="AJ871" s="454"/>
      <c r="AK871" s="454"/>
      <c r="AL871" s="454"/>
      <c r="AM871" s="454"/>
      <c r="AN871" s="454"/>
      <c r="AO871" s="454"/>
      <c r="AP871" s="454"/>
      <c r="AQ871" s="454"/>
      <c r="AR871" s="454"/>
    </row>
    <row r="872" spans="1:44" ht="15.75" customHeight="1">
      <c r="A872" s="454"/>
      <c r="B872" s="484"/>
      <c r="C872" s="455"/>
      <c r="D872" s="455"/>
      <c r="E872" s="455"/>
      <c r="F872" s="454"/>
      <c r="G872" s="454"/>
      <c r="H872" s="454"/>
      <c r="I872" s="454"/>
      <c r="J872" s="454"/>
      <c r="K872" s="454"/>
      <c r="L872" s="454"/>
      <c r="M872" s="454"/>
      <c r="N872" s="454"/>
      <c r="O872" s="454"/>
      <c r="P872" s="454"/>
      <c r="Q872" s="454"/>
      <c r="R872" s="454"/>
      <c r="S872" s="454"/>
      <c r="T872" s="454"/>
      <c r="U872" s="454"/>
      <c r="V872" s="454"/>
      <c r="W872" s="454"/>
      <c r="X872" s="454"/>
      <c r="Y872" s="454"/>
      <c r="Z872" s="454"/>
      <c r="AA872" s="454"/>
      <c r="AB872" s="454"/>
      <c r="AC872" s="454"/>
      <c r="AD872" s="454"/>
      <c r="AE872" s="454"/>
      <c r="AF872" s="454"/>
      <c r="AG872" s="454"/>
      <c r="AH872" s="454"/>
      <c r="AI872" s="454"/>
      <c r="AJ872" s="454"/>
      <c r="AK872" s="454"/>
      <c r="AL872" s="454"/>
      <c r="AM872" s="454"/>
      <c r="AN872" s="454"/>
      <c r="AO872" s="454"/>
      <c r="AP872" s="454"/>
      <c r="AQ872" s="454"/>
      <c r="AR872" s="454"/>
    </row>
    <row r="873" spans="1:44" ht="15.75" customHeight="1">
      <c r="A873" s="454"/>
      <c r="B873" s="484"/>
      <c r="C873" s="455"/>
      <c r="D873" s="455"/>
      <c r="E873" s="455"/>
      <c r="F873" s="454"/>
      <c r="G873" s="454"/>
      <c r="H873" s="454"/>
      <c r="I873" s="454"/>
      <c r="J873" s="454"/>
      <c r="K873" s="454"/>
      <c r="L873" s="454"/>
      <c r="M873" s="454"/>
      <c r="N873" s="454"/>
      <c r="O873" s="454"/>
      <c r="P873" s="454"/>
      <c r="Q873" s="454"/>
      <c r="R873" s="454"/>
      <c r="S873" s="454"/>
      <c r="T873" s="454"/>
      <c r="U873" s="454"/>
      <c r="V873" s="454"/>
      <c r="W873" s="454"/>
      <c r="X873" s="454"/>
      <c r="Y873" s="454"/>
      <c r="Z873" s="454"/>
      <c r="AA873" s="454"/>
      <c r="AB873" s="454"/>
      <c r="AC873" s="454"/>
      <c r="AD873" s="454"/>
      <c r="AE873" s="454"/>
      <c r="AF873" s="454"/>
      <c r="AG873" s="454"/>
      <c r="AH873" s="454"/>
      <c r="AI873" s="454"/>
      <c r="AJ873" s="454"/>
      <c r="AK873" s="454"/>
      <c r="AL873" s="454"/>
      <c r="AM873" s="454"/>
      <c r="AN873" s="454"/>
      <c r="AO873" s="454"/>
      <c r="AP873" s="454"/>
      <c r="AQ873" s="454"/>
      <c r="AR873" s="454"/>
    </row>
    <row r="874" spans="1:44" ht="15.75" customHeight="1">
      <c r="A874" s="454"/>
      <c r="B874" s="484"/>
      <c r="C874" s="455"/>
      <c r="D874" s="455"/>
      <c r="E874" s="455"/>
      <c r="F874" s="454"/>
      <c r="G874" s="454"/>
      <c r="H874" s="454"/>
      <c r="I874" s="454"/>
      <c r="J874" s="454"/>
      <c r="K874" s="454"/>
      <c r="L874" s="454"/>
      <c r="M874" s="454"/>
      <c r="N874" s="454"/>
      <c r="O874" s="454"/>
      <c r="P874" s="454"/>
      <c r="Q874" s="454"/>
      <c r="R874" s="454"/>
      <c r="S874" s="454"/>
      <c r="T874" s="454"/>
      <c r="U874" s="454"/>
      <c r="V874" s="454"/>
      <c r="W874" s="454"/>
      <c r="X874" s="454"/>
      <c r="Y874" s="454"/>
      <c r="Z874" s="454"/>
      <c r="AA874" s="454"/>
      <c r="AB874" s="454"/>
      <c r="AC874" s="454"/>
      <c r="AD874" s="454"/>
      <c r="AE874" s="454"/>
      <c r="AF874" s="454"/>
      <c r="AG874" s="454"/>
      <c r="AH874" s="454"/>
      <c r="AI874" s="454"/>
      <c r="AJ874" s="454"/>
      <c r="AK874" s="454"/>
      <c r="AL874" s="454"/>
      <c r="AM874" s="454"/>
      <c r="AN874" s="454"/>
      <c r="AO874" s="454"/>
      <c r="AP874" s="454"/>
      <c r="AQ874" s="454"/>
      <c r="AR874" s="454"/>
    </row>
    <row r="875" spans="1:44" ht="15.75" customHeight="1">
      <c r="A875" s="454"/>
      <c r="B875" s="484"/>
      <c r="C875" s="455"/>
      <c r="D875" s="455"/>
      <c r="E875" s="455"/>
      <c r="F875" s="454"/>
      <c r="G875" s="454"/>
      <c r="H875" s="454"/>
      <c r="I875" s="454"/>
      <c r="J875" s="454"/>
      <c r="K875" s="454"/>
      <c r="L875" s="454"/>
      <c r="M875" s="454"/>
      <c r="N875" s="454"/>
      <c r="O875" s="454"/>
      <c r="P875" s="454"/>
      <c r="Q875" s="454"/>
      <c r="R875" s="454"/>
      <c r="S875" s="454"/>
      <c r="T875" s="454"/>
      <c r="U875" s="454"/>
      <c r="V875" s="454"/>
      <c r="W875" s="454"/>
      <c r="X875" s="454"/>
      <c r="Y875" s="454"/>
      <c r="Z875" s="454"/>
      <c r="AA875" s="454"/>
      <c r="AB875" s="454"/>
      <c r="AC875" s="454"/>
      <c r="AD875" s="454"/>
      <c r="AE875" s="454"/>
      <c r="AF875" s="454"/>
      <c r="AG875" s="454"/>
      <c r="AH875" s="454"/>
      <c r="AI875" s="454"/>
      <c r="AJ875" s="454"/>
      <c r="AK875" s="454"/>
      <c r="AL875" s="454"/>
      <c r="AM875" s="454"/>
      <c r="AN875" s="454"/>
      <c r="AO875" s="454"/>
      <c r="AP875" s="454"/>
      <c r="AQ875" s="454"/>
      <c r="AR875" s="454"/>
    </row>
    <row r="876" spans="1:44" ht="15.75" customHeight="1">
      <c r="A876" s="454"/>
      <c r="B876" s="484"/>
      <c r="C876" s="455"/>
      <c r="D876" s="455"/>
      <c r="E876" s="455"/>
      <c r="F876" s="454"/>
      <c r="G876" s="454"/>
      <c r="H876" s="454"/>
      <c r="I876" s="454"/>
      <c r="J876" s="454"/>
      <c r="K876" s="454"/>
      <c r="L876" s="454"/>
      <c r="M876" s="454"/>
      <c r="N876" s="454"/>
      <c r="O876" s="454"/>
      <c r="P876" s="454"/>
      <c r="Q876" s="454"/>
      <c r="R876" s="454"/>
      <c r="S876" s="454"/>
      <c r="T876" s="454"/>
      <c r="U876" s="454"/>
      <c r="V876" s="454"/>
      <c r="W876" s="454"/>
      <c r="X876" s="454"/>
      <c r="Y876" s="454"/>
      <c r="Z876" s="454"/>
      <c r="AA876" s="454"/>
      <c r="AB876" s="454"/>
      <c r="AC876" s="454"/>
      <c r="AD876" s="454"/>
      <c r="AE876" s="454"/>
      <c r="AF876" s="454"/>
      <c r="AG876" s="454"/>
      <c r="AH876" s="454"/>
      <c r="AI876" s="454"/>
      <c r="AJ876" s="454"/>
      <c r="AK876" s="454"/>
      <c r="AL876" s="454"/>
      <c r="AM876" s="454"/>
      <c r="AN876" s="454"/>
      <c r="AO876" s="454"/>
      <c r="AP876" s="454"/>
      <c r="AQ876" s="454"/>
      <c r="AR876" s="454"/>
    </row>
    <row r="877" spans="1:44" ht="15.75" customHeight="1">
      <c r="A877" s="454"/>
      <c r="B877" s="484"/>
      <c r="C877" s="455"/>
      <c r="D877" s="455"/>
      <c r="E877" s="455"/>
      <c r="F877" s="454"/>
      <c r="G877" s="454"/>
      <c r="H877" s="454"/>
      <c r="I877" s="454"/>
      <c r="J877" s="454"/>
      <c r="K877" s="454"/>
      <c r="L877" s="454"/>
      <c r="M877" s="454"/>
      <c r="N877" s="454"/>
      <c r="O877" s="454"/>
      <c r="P877" s="454"/>
      <c r="Q877" s="454"/>
      <c r="R877" s="454"/>
      <c r="S877" s="454"/>
      <c r="T877" s="454"/>
      <c r="U877" s="454"/>
      <c r="V877" s="454"/>
      <c r="W877" s="454"/>
      <c r="X877" s="454"/>
      <c r="Y877" s="454"/>
      <c r="Z877" s="454"/>
      <c r="AA877" s="454"/>
      <c r="AB877" s="454"/>
      <c r="AC877" s="454"/>
      <c r="AD877" s="454"/>
      <c r="AE877" s="454"/>
      <c r="AF877" s="454"/>
      <c r="AG877" s="454"/>
      <c r="AH877" s="454"/>
      <c r="AI877" s="454"/>
      <c r="AJ877" s="454"/>
      <c r="AK877" s="454"/>
      <c r="AL877" s="454"/>
      <c r="AM877" s="454"/>
      <c r="AN877" s="454"/>
      <c r="AO877" s="454"/>
      <c r="AP877" s="454"/>
      <c r="AQ877" s="454"/>
      <c r="AR877" s="454"/>
    </row>
    <row r="878" spans="1:44" ht="15.75" customHeight="1">
      <c r="A878" s="454"/>
      <c r="B878" s="484"/>
      <c r="C878" s="455"/>
      <c r="D878" s="455"/>
      <c r="E878" s="455"/>
      <c r="F878" s="454"/>
      <c r="G878" s="454"/>
      <c r="H878" s="454"/>
      <c r="I878" s="454"/>
      <c r="J878" s="454"/>
      <c r="K878" s="454"/>
      <c r="L878" s="454"/>
      <c r="M878" s="454"/>
      <c r="N878" s="454"/>
      <c r="O878" s="454"/>
      <c r="P878" s="454"/>
      <c r="Q878" s="454"/>
      <c r="R878" s="454"/>
      <c r="S878" s="454"/>
      <c r="T878" s="454"/>
      <c r="U878" s="454"/>
      <c r="V878" s="454"/>
      <c r="W878" s="454"/>
      <c r="X878" s="454"/>
      <c r="Y878" s="454"/>
      <c r="Z878" s="454"/>
      <c r="AA878" s="454"/>
      <c r="AB878" s="454"/>
      <c r="AC878" s="454"/>
      <c r="AD878" s="454"/>
      <c r="AE878" s="454"/>
      <c r="AF878" s="454"/>
      <c r="AG878" s="454"/>
      <c r="AH878" s="454"/>
      <c r="AI878" s="454"/>
      <c r="AJ878" s="454"/>
      <c r="AK878" s="454"/>
      <c r="AL878" s="454"/>
      <c r="AM878" s="454"/>
      <c r="AN878" s="454"/>
      <c r="AO878" s="454"/>
      <c r="AP878" s="454"/>
      <c r="AQ878" s="454"/>
      <c r="AR878" s="454"/>
    </row>
    <row r="879" spans="1:44" ht="15.75" customHeight="1">
      <c r="A879" s="454"/>
      <c r="B879" s="484"/>
      <c r="C879" s="455"/>
      <c r="D879" s="455"/>
      <c r="E879" s="455"/>
      <c r="F879" s="454"/>
      <c r="G879" s="454"/>
      <c r="H879" s="454"/>
      <c r="I879" s="454"/>
      <c r="J879" s="454"/>
      <c r="K879" s="454"/>
      <c r="L879" s="454"/>
      <c r="M879" s="454"/>
      <c r="N879" s="454"/>
      <c r="O879" s="454"/>
      <c r="P879" s="454"/>
      <c r="Q879" s="454"/>
      <c r="R879" s="454"/>
      <c r="S879" s="454"/>
      <c r="T879" s="454"/>
      <c r="U879" s="454"/>
      <c r="V879" s="454"/>
      <c r="W879" s="454"/>
      <c r="X879" s="454"/>
      <c r="Y879" s="454"/>
      <c r="Z879" s="454"/>
      <c r="AA879" s="454"/>
      <c r="AB879" s="454"/>
      <c r="AC879" s="454"/>
      <c r="AD879" s="454"/>
      <c r="AE879" s="454"/>
      <c r="AF879" s="454"/>
      <c r="AG879" s="454"/>
      <c r="AH879" s="454"/>
      <c r="AI879" s="454"/>
      <c r="AJ879" s="454"/>
      <c r="AK879" s="454"/>
      <c r="AL879" s="454"/>
      <c r="AM879" s="454"/>
      <c r="AN879" s="454"/>
      <c r="AO879" s="454"/>
      <c r="AP879" s="454"/>
      <c r="AQ879" s="454"/>
      <c r="AR879" s="454"/>
    </row>
    <row r="880" spans="1:44" ht="15.75" customHeight="1">
      <c r="A880" s="454"/>
      <c r="B880" s="484"/>
      <c r="C880" s="455"/>
      <c r="D880" s="455"/>
      <c r="E880" s="455"/>
      <c r="F880" s="454"/>
      <c r="G880" s="454"/>
      <c r="H880" s="454"/>
      <c r="I880" s="454"/>
      <c r="J880" s="454"/>
      <c r="K880" s="454"/>
      <c r="L880" s="454"/>
      <c r="M880" s="454"/>
      <c r="N880" s="454"/>
      <c r="O880" s="454"/>
      <c r="P880" s="454"/>
      <c r="Q880" s="454"/>
      <c r="R880" s="454"/>
      <c r="S880" s="454"/>
      <c r="T880" s="454"/>
      <c r="U880" s="454"/>
      <c r="V880" s="454"/>
      <c r="W880" s="454"/>
      <c r="X880" s="454"/>
      <c r="Y880" s="454"/>
      <c r="Z880" s="454"/>
      <c r="AA880" s="454"/>
      <c r="AB880" s="454"/>
      <c r="AC880" s="454"/>
      <c r="AD880" s="454"/>
      <c r="AE880" s="454"/>
      <c r="AF880" s="454"/>
      <c r="AG880" s="454"/>
      <c r="AH880" s="454"/>
      <c r="AI880" s="454"/>
      <c r="AJ880" s="454"/>
      <c r="AK880" s="454"/>
      <c r="AL880" s="454"/>
      <c r="AM880" s="454"/>
      <c r="AN880" s="454"/>
      <c r="AO880" s="454"/>
      <c r="AP880" s="454"/>
      <c r="AQ880" s="454"/>
      <c r="AR880" s="454"/>
    </row>
    <row r="881" spans="1:44" ht="15.75" customHeight="1">
      <c r="A881" s="454"/>
      <c r="B881" s="484"/>
      <c r="C881" s="455"/>
      <c r="D881" s="455"/>
      <c r="E881" s="455"/>
      <c r="F881" s="454"/>
      <c r="G881" s="454"/>
      <c r="H881" s="454"/>
      <c r="I881" s="454"/>
      <c r="J881" s="454"/>
      <c r="K881" s="454"/>
      <c r="L881" s="454"/>
      <c r="M881" s="454"/>
      <c r="N881" s="454"/>
      <c r="O881" s="454"/>
      <c r="P881" s="454"/>
      <c r="Q881" s="454"/>
      <c r="R881" s="454"/>
      <c r="S881" s="454"/>
      <c r="T881" s="454"/>
      <c r="U881" s="454"/>
      <c r="V881" s="454"/>
      <c r="W881" s="454"/>
      <c r="X881" s="454"/>
      <c r="Y881" s="454"/>
      <c r="Z881" s="454"/>
      <c r="AA881" s="454"/>
      <c r="AB881" s="454"/>
      <c r="AC881" s="454"/>
      <c r="AD881" s="454"/>
      <c r="AE881" s="454"/>
      <c r="AF881" s="454"/>
      <c r="AG881" s="454"/>
      <c r="AH881" s="454"/>
      <c r="AI881" s="454"/>
      <c r="AJ881" s="454"/>
      <c r="AK881" s="454"/>
      <c r="AL881" s="454"/>
      <c r="AM881" s="454"/>
      <c r="AN881" s="454"/>
      <c r="AO881" s="454"/>
      <c r="AP881" s="454"/>
      <c r="AQ881" s="454"/>
      <c r="AR881" s="454"/>
    </row>
    <row r="882" spans="1:44" ht="15.75" customHeight="1">
      <c r="A882" s="454"/>
      <c r="B882" s="484"/>
      <c r="C882" s="455"/>
      <c r="D882" s="455"/>
      <c r="E882" s="455"/>
      <c r="F882" s="454"/>
      <c r="G882" s="454"/>
      <c r="H882" s="454"/>
      <c r="I882" s="454"/>
      <c r="J882" s="454"/>
      <c r="K882" s="454"/>
      <c r="L882" s="454"/>
      <c r="M882" s="454"/>
      <c r="N882" s="454"/>
      <c r="O882" s="454"/>
      <c r="P882" s="454"/>
      <c r="Q882" s="454"/>
      <c r="R882" s="454"/>
      <c r="S882" s="454"/>
      <c r="T882" s="454"/>
      <c r="U882" s="454"/>
      <c r="V882" s="454"/>
      <c r="W882" s="454"/>
      <c r="X882" s="454"/>
      <c r="Y882" s="454"/>
      <c r="Z882" s="454"/>
      <c r="AA882" s="454"/>
      <c r="AB882" s="454"/>
      <c r="AC882" s="454"/>
      <c r="AD882" s="454"/>
      <c r="AE882" s="454"/>
      <c r="AF882" s="454"/>
      <c r="AG882" s="454"/>
      <c r="AH882" s="454"/>
      <c r="AI882" s="454"/>
      <c r="AJ882" s="454"/>
      <c r="AK882" s="454"/>
      <c r="AL882" s="454"/>
      <c r="AM882" s="454"/>
      <c r="AN882" s="454"/>
      <c r="AO882" s="454"/>
      <c r="AP882" s="454"/>
      <c r="AQ882" s="454"/>
      <c r="AR882" s="454"/>
    </row>
    <row r="883" spans="1:44" ht="15.75" customHeight="1">
      <c r="A883" s="454"/>
      <c r="B883" s="484"/>
      <c r="C883" s="455"/>
      <c r="D883" s="455"/>
      <c r="E883" s="455"/>
      <c r="F883" s="454"/>
      <c r="G883" s="454"/>
      <c r="H883" s="454"/>
      <c r="I883" s="454"/>
      <c r="J883" s="454"/>
      <c r="K883" s="454"/>
      <c r="L883" s="454"/>
      <c r="M883" s="454"/>
      <c r="N883" s="454"/>
      <c r="O883" s="454"/>
      <c r="P883" s="454"/>
      <c r="Q883" s="454"/>
      <c r="R883" s="454"/>
      <c r="S883" s="454"/>
      <c r="T883" s="454"/>
      <c r="U883" s="454"/>
      <c r="V883" s="454"/>
      <c r="W883" s="454"/>
      <c r="X883" s="454"/>
      <c r="Y883" s="454"/>
      <c r="Z883" s="454"/>
      <c r="AA883" s="454"/>
      <c r="AB883" s="454"/>
      <c r="AC883" s="454"/>
      <c r="AD883" s="454"/>
      <c r="AE883" s="454"/>
      <c r="AF883" s="454"/>
      <c r="AG883" s="454"/>
      <c r="AH883" s="454"/>
      <c r="AI883" s="454"/>
      <c r="AJ883" s="454"/>
      <c r="AK883" s="454"/>
      <c r="AL883" s="454"/>
      <c r="AM883" s="454"/>
      <c r="AN883" s="454"/>
      <c r="AO883" s="454"/>
      <c r="AP883" s="454"/>
      <c r="AQ883" s="454"/>
      <c r="AR883" s="454"/>
    </row>
    <row r="884" spans="1:44" ht="15.75" customHeight="1">
      <c r="A884" s="454"/>
      <c r="B884" s="484"/>
      <c r="C884" s="455"/>
      <c r="D884" s="455"/>
      <c r="E884" s="455"/>
      <c r="F884" s="454"/>
      <c r="G884" s="454"/>
      <c r="H884" s="454"/>
      <c r="I884" s="454"/>
      <c r="J884" s="454"/>
      <c r="K884" s="454"/>
      <c r="L884" s="454"/>
      <c r="M884" s="454"/>
      <c r="N884" s="454"/>
      <c r="O884" s="454"/>
      <c r="P884" s="454"/>
      <c r="Q884" s="454"/>
      <c r="R884" s="454"/>
      <c r="S884" s="454"/>
      <c r="T884" s="454"/>
      <c r="U884" s="454"/>
      <c r="V884" s="454"/>
      <c r="W884" s="454"/>
      <c r="X884" s="454"/>
      <c r="Y884" s="454"/>
      <c r="Z884" s="454"/>
      <c r="AA884" s="454"/>
      <c r="AB884" s="454"/>
      <c r="AC884" s="454"/>
      <c r="AD884" s="454"/>
      <c r="AE884" s="454"/>
      <c r="AF884" s="454"/>
      <c r="AG884" s="454"/>
      <c r="AH884" s="454"/>
      <c r="AI884" s="454"/>
      <c r="AJ884" s="454"/>
      <c r="AK884" s="454"/>
      <c r="AL884" s="454"/>
      <c r="AM884" s="454"/>
      <c r="AN884" s="454"/>
      <c r="AO884" s="454"/>
      <c r="AP884" s="454"/>
      <c r="AQ884" s="454"/>
      <c r="AR884" s="454"/>
    </row>
    <row r="885" spans="1:44" ht="15.75" customHeight="1">
      <c r="A885" s="454"/>
      <c r="B885" s="484"/>
      <c r="C885" s="455"/>
      <c r="D885" s="455"/>
      <c r="E885" s="455"/>
      <c r="F885" s="454"/>
      <c r="G885" s="454"/>
      <c r="H885" s="454"/>
      <c r="I885" s="454"/>
      <c r="J885" s="454"/>
      <c r="K885" s="454"/>
      <c r="L885" s="454"/>
      <c r="M885" s="454"/>
      <c r="N885" s="454"/>
      <c r="O885" s="454"/>
      <c r="P885" s="454"/>
      <c r="Q885" s="454"/>
      <c r="R885" s="454"/>
      <c r="S885" s="454"/>
      <c r="T885" s="454"/>
      <c r="U885" s="454"/>
      <c r="V885" s="454"/>
      <c r="W885" s="454"/>
      <c r="X885" s="454"/>
      <c r="Y885" s="454"/>
      <c r="Z885" s="454"/>
      <c r="AA885" s="454"/>
      <c r="AB885" s="454"/>
      <c r="AC885" s="454"/>
      <c r="AD885" s="454"/>
      <c r="AE885" s="454"/>
      <c r="AF885" s="454"/>
      <c r="AG885" s="454"/>
      <c r="AH885" s="454"/>
      <c r="AI885" s="454"/>
      <c r="AJ885" s="454"/>
      <c r="AK885" s="454"/>
      <c r="AL885" s="454"/>
      <c r="AM885" s="454"/>
      <c r="AN885" s="454"/>
      <c r="AO885" s="454"/>
      <c r="AP885" s="454"/>
      <c r="AQ885" s="454"/>
      <c r="AR885" s="454"/>
    </row>
    <row r="886" spans="1:44" ht="15.75" customHeight="1">
      <c r="A886" s="454"/>
      <c r="B886" s="484"/>
      <c r="C886" s="455"/>
      <c r="D886" s="455"/>
      <c r="E886" s="455"/>
      <c r="F886" s="454"/>
      <c r="G886" s="454"/>
      <c r="H886" s="454"/>
      <c r="I886" s="454"/>
      <c r="J886" s="454"/>
      <c r="K886" s="454"/>
      <c r="L886" s="454"/>
      <c r="M886" s="454"/>
      <c r="N886" s="454"/>
      <c r="O886" s="454"/>
      <c r="P886" s="454"/>
      <c r="Q886" s="454"/>
      <c r="R886" s="454"/>
      <c r="S886" s="454"/>
      <c r="T886" s="454"/>
      <c r="U886" s="454"/>
      <c r="V886" s="454"/>
      <c r="W886" s="454"/>
      <c r="X886" s="454"/>
      <c r="Y886" s="454"/>
      <c r="Z886" s="454"/>
      <c r="AA886" s="454"/>
      <c r="AB886" s="454"/>
      <c r="AC886" s="454"/>
      <c r="AD886" s="454"/>
      <c r="AE886" s="454"/>
      <c r="AF886" s="454"/>
      <c r="AG886" s="454"/>
      <c r="AH886" s="454"/>
      <c r="AI886" s="454"/>
      <c r="AJ886" s="454"/>
      <c r="AK886" s="454"/>
      <c r="AL886" s="454"/>
      <c r="AM886" s="454"/>
      <c r="AN886" s="454"/>
      <c r="AO886" s="454"/>
      <c r="AP886" s="454"/>
      <c r="AQ886" s="454"/>
      <c r="AR886" s="454"/>
    </row>
    <row r="887" spans="1:44" ht="15.75" customHeight="1">
      <c r="A887" s="454"/>
      <c r="B887" s="484"/>
      <c r="C887" s="455"/>
      <c r="D887" s="455"/>
      <c r="E887" s="455"/>
      <c r="F887" s="454"/>
      <c r="G887" s="454"/>
      <c r="H887" s="454"/>
      <c r="I887" s="454"/>
      <c r="J887" s="454"/>
      <c r="K887" s="454"/>
      <c r="L887" s="454"/>
      <c r="M887" s="454"/>
      <c r="N887" s="454"/>
      <c r="O887" s="454"/>
      <c r="P887" s="454"/>
      <c r="Q887" s="454"/>
      <c r="R887" s="454"/>
      <c r="S887" s="454"/>
      <c r="T887" s="454"/>
      <c r="U887" s="454"/>
      <c r="V887" s="454"/>
      <c r="W887" s="454"/>
      <c r="X887" s="454"/>
      <c r="Y887" s="454"/>
      <c r="Z887" s="454"/>
      <c r="AA887" s="454"/>
      <c r="AB887" s="454"/>
      <c r="AC887" s="454"/>
      <c r="AD887" s="454"/>
      <c r="AE887" s="454"/>
      <c r="AF887" s="454"/>
      <c r="AG887" s="454"/>
      <c r="AH887" s="454"/>
      <c r="AI887" s="454"/>
      <c r="AJ887" s="454"/>
      <c r="AK887" s="454"/>
      <c r="AL887" s="454"/>
      <c r="AM887" s="454"/>
      <c r="AN887" s="454"/>
      <c r="AO887" s="454"/>
      <c r="AP887" s="454"/>
      <c r="AQ887" s="454"/>
      <c r="AR887" s="454"/>
    </row>
    <row r="888" spans="1:44" ht="15.75" customHeight="1">
      <c r="A888" s="454"/>
      <c r="B888" s="484"/>
      <c r="C888" s="455"/>
      <c r="D888" s="455"/>
      <c r="E888" s="455"/>
      <c r="F888" s="454"/>
      <c r="G888" s="454"/>
      <c r="H888" s="454"/>
      <c r="I888" s="454"/>
      <c r="J888" s="454"/>
      <c r="K888" s="454"/>
      <c r="L888" s="454"/>
      <c r="M888" s="454"/>
      <c r="N888" s="454"/>
      <c r="O888" s="454"/>
      <c r="P888" s="454"/>
      <c r="Q888" s="454"/>
      <c r="R888" s="454"/>
      <c r="S888" s="454"/>
      <c r="T888" s="454"/>
      <c r="U888" s="454"/>
      <c r="V888" s="454"/>
      <c r="W888" s="454"/>
      <c r="X888" s="454"/>
      <c r="Y888" s="454"/>
      <c r="Z888" s="454"/>
      <c r="AA888" s="454"/>
      <c r="AB888" s="454"/>
      <c r="AC888" s="454"/>
      <c r="AD888" s="454"/>
      <c r="AE888" s="454"/>
      <c r="AF888" s="454"/>
      <c r="AG888" s="454"/>
      <c r="AH888" s="454"/>
      <c r="AI888" s="454"/>
      <c r="AJ888" s="454"/>
      <c r="AK888" s="454"/>
      <c r="AL888" s="454"/>
      <c r="AM888" s="454"/>
      <c r="AN888" s="454"/>
      <c r="AO888" s="454"/>
      <c r="AP888" s="454"/>
      <c r="AQ888" s="454"/>
      <c r="AR888" s="454"/>
    </row>
    <row r="889" spans="1:44" ht="15.75" customHeight="1">
      <c r="A889" s="454"/>
      <c r="B889" s="484"/>
      <c r="C889" s="455"/>
      <c r="D889" s="455"/>
      <c r="E889" s="455"/>
      <c r="F889" s="454"/>
      <c r="G889" s="454"/>
      <c r="H889" s="454"/>
      <c r="I889" s="454"/>
      <c r="J889" s="454"/>
      <c r="K889" s="454"/>
      <c r="L889" s="454"/>
      <c r="M889" s="454"/>
      <c r="N889" s="454"/>
      <c r="O889" s="454"/>
      <c r="P889" s="454"/>
      <c r="Q889" s="454"/>
      <c r="R889" s="454"/>
      <c r="S889" s="454"/>
      <c r="T889" s="454"/>
      <c r="U889" s="454"/>
      <c r="V889" s="454"/>
      <c r="W889" s="454"/>
      <c r="X889" s="454"/>
      <c r="Y889" s="454"/>
      <c r="Z889" s="454"/>
      <c r="AA889" s="454"/>
      <c r="AB889" s="454"/>
      <c r="AC889" s="454"/>
      <c r="AD889" s="454"/>
      <c r="AE889" s="454"/>
      <c r="AF889" s="454"/>
      <c r="AG889" s="454"/>
      <c r="AH889" s="454"/>
      <c r="AI889" s="454"/>
      <c r="AJ889" s="454"/>
      <c r="AK889" s="454"/>
      <c r="AL889" s="454"/>
      <c r="AM889" s="454"/>
      <c r="AN889" s="454"/>
      <c r="AO889" s="454"/>
      <c r="AP889" s="454"/>
      <c r="AQ889" s="454"/>
      <c r="AR889" s="454"/>
    </row>
    <row r="890" spans="1:44" ht="15.75" customHeight="1">
      <c r="A890" s="454"/>
      <c r="B890" s="484"/>
      <c r="C890" s="455"/>
      <c r="D890" s="455"/>
      <c r="E890" s="455"/>
      <c r="F890" s="454"/>
      <c r="G890" s="454"/>
      <c r="H890" s="454"/>
      <c r="I890" s="454"/>
      <c r="J890" s="454"/>
      <c r="K890" s="454"/>
      <c r="L890" s="454"/>
      <c r="M890" s="454"/>
      <c r="N890" s="454"/>
      <c r="O890" s="454"/>
      <c r="P890" s="454"/>
      <c r="Q890" s="454"/>
      <c r="R890" s="454"/>
      <c r="S890" s="454"/>
      <c r="T890" s="454"/>
      <c r="U890" s="454"/>
      <c r="V890" s="454"/>
      <c r="W890" s="454"/>
      <c r="X890" s="454"/>
      <c r="Y890" s="454"/>
      <c r="Z890" s="454"/>
      <c r="AA890" s="454"/>
      <c r="AB890" s="454"/>
      <c r="AC890" s="454"/>
      <c r="AD890" s="454"/>
      <c r="AE890" s="454"/>
      <c r="AF890" s="454"/>
      <c r="AG890" s="454"/>
      <c r="AH890" s="454"/>
      <c r="AI890" s="454"/>
      <c r="AJ890" s="454"/>
      <c r="AK890" s="454"/>
      <c r="AL890" s="454"/>
      <c r="AM890" s="454"/>
      <c r="AN890" s="454"/>
      <c r="AO890" s="454"/>
      <c r="AP890" s="454"/>
      <c r="AQ890" s="454"/>
      <c r="AR890" s="454"/>
    </row>
    <row r="891" spans="1:44" ht="15.75" customHeight="1">
      <c r="A891" s="454"/>
      <c r="B891" s="484"/>
      <c r="C891" s="455"/>
      <c r="D891" s="455"/>
      <c r="E891" s="455"/>
      <c r="F891" s="454"/>
      <c r="G891" s="454"/>
      <c r="H891" s="454"/>
      <c r="I891" s="454"/>
      <c r="J891" s="454"/>
      <c r="K891" s="454"/>
      <c r="L891" s="454"/>
      <c r="M891" s="454"/>
      <c r="N891" s="454"/>
      <c r="O891" s="454"/>
      <c r="P891" s="454"/>
      <c r="Q891" s="454"/>
      <c r="R891" s="454"/>
      <c r="S891" s="454"/>
      <c r="T891" s="454"/>
      <c r="U891" s="454"/>
      <c r="V891" s="454"/>
      <c r="W891" s="454"/>
      <c r="X891" s="454"/>
      <c r="Y891" s="454"/>
      <c r="Z891" s="454"/>
      <c r="AA891" s="454"/>
      <c r="AB891" s="454"/>
      <c r="AC891" s="454"/>
      <c r="AD891" s="454"/>
      <c r="AE891" s="454"/>
      <c r="AF891" s="454"/>
      <c r="AG891" s="454"/>
      <c r="AH891" s="454"/>
      <c r="AI891" s="454"/>
      <c r="AJ891" s="454"/>
      <c r="AK891" s="454"/>
      <c r="AL891" s="454"/>
      <c r="AM891" s="454"/>
      <c r="AN891" s="454"/>
      <c r="AO891" s="454"/>
      <c r="AP891" s="454"/>
      <c r="AQ891" s="454"/>
      <c r="AR891" s="454"/>
    </row>
    <row r="892" spans="1:44" ht="15.75" customHeight="1">
      <c r="A892" s="454"/>
      <c r="B892" s="484"/>
      <c r="C892" s="455"/>
      <c r="D892" s="455"/>
      <c r="E892" s="455"/>
      <c r="F892" s="454"/>
      <c r="G892" s="454"/>
      <c r="H892" s="454"/>
      <c r="I892" s="454"/>
      <c r="J892" s="454"/>
      <c r="K892" s="454"/>
      <c r="L892" s="454"/>
      <c r="M892" s="454"/>
      <c r="N892" s="454"/>
      <c r="O892" s="454"/>
      <c r="P892" s="454"/>
      <c r="Q892" s="454"/>
      <c r="R892" s="454"/>
      <c r="S892" s="454"/>
      <c r="T892" s="454"/>
      <c r="U892" s="454"/>
      <c r="V892" s="454"/>
      <c r="W892" s="454"/>
      <c r="X892" s="454"/>
      <c r="Y892" s="454"/>
      <c r="Z892" s="454"/>
      <c r="AA892" s="454"/>
      <c r="AB892" s="454"/>
      <c r="AC892" s="454"/>
      <c r="AD892" s="454"/>
      <c r="AE892" s="454"/>
      <c r="AF892" s="454"/>
      <c r="AG892" s="454"/>
      <c r="AH892" s="454"/>
      <c r="AI892" s="454"/>
      <c r="AJ892" s="454"/>
      <c r="AK892" s="454"/>
      <c r="AL892" s="454"/>
      <c r="AM892" s="454"/>
      <c r="AN892" s="454"/>
      <c r="AO892" s="454"/>
      <c r="AP892" s="454"/>
      <c r="AQ892" s="454"/>
      <c r="AR892" s="454"/>
    </row>
    <row r="893" spans="1:44" ht="15.75" customHeight="1">
      <c r="A893" s="454"/>
      <c r="B893" s="484"/>
      <c r="C893" s="455"/>
      <c r="D893" s="455"/>
      <c r="E893" s="455"/>
      <c r="F893" s="454"/>
      <c r="G893" s="454"/>
      <c r="H893" s="454"/>
      <c r="I893" s="454"/>
      <c r="J893" s="454"/>
      <c r="K893" s="454"/>
      <c r="L893" s="454"/>
      <c r="M893" s="454"/>
      <c r="N893" s="454"/>
      <c r="O893" s="454"/>
      <c r="P893" s="454"/>
      <c r="Q893" s="454"/>
      <c r="R893" s="454"/>
      <c r="S893" s="454"/>
      <c r="T893" s="454"/>
      <c r="U893" s="454"/>
      <c r="V893" s="454"/>
      <c r="W893" s="454"/>
      <c r="X893" s="454"/>
      <c r="Y893" s="454"/>
      <c r="Z893" s="454"/>
      <c r="AA893" s="454"/>
      <c r="AB893" s="454"/>
      <c r="AC893" s="454"/>
      <c r="AD893" s="454"/>
      <c r="AE893" s="454"/>
      <c r="AF893" s="454"/>
      <c r="AG893" s="454"/>
      <c r="AH893" s="454"/>
      <c r="AI893" s="454"/>
      <c r="AJ893" s="454"/>
      <c r="AK893" s="454"/>
      <c r="AL893" s="454"/>
      <c r="AM893" s="454"/>
      <c r="AN893" s="454"/>
      <c r="AO893" s="454"/>
      <c r="AP893" s="454"/>
      <c r="AQ893" s="454"/>
      <c r="AR893" s="454"/>
    </row>
    <row r="894" spans="1:44" ht="15.75" customHeight="1">
      <c r="A894" s="454"/>
      <c r="B894" s="484"/>
      <c r="C894" s="455"/>
      <c r="D894" s="455"/>
      <c r="E894" s="455"/>
      <c r="F894" s="454"/>
      <c r="G894" s="454"/>
      <c r="H894" s="454"/>
      <c r="I894" s="454"/>
      <c r="J894" s="454"/>
      <c r="K894" s="454"/>
      <c r="L894" s="454"/>
      <c r="M894" s="454"/>
      <c r="N894" s="454"/>
      <c r="O894" s="454"/>
      <c r="P894" s="454"/>
      <c r="Q894" s="454"/>
      <c r="R894" s="454"/>
      <c r="S894" s="454"/>
      <c r="T894" s="454"/>
      <c r="U894" s="454"/>
      <c r="V894" s="454"/>
      <c r="W894" s="454"/>
      <c r="X894" s="454"/>
      <c r="Y894" s="454"/>
      <c r="Z894" s="454"/>
      <c r="AA894" s="454"/>
      <c r="AB894" s="454"/>
      <c r="AC894" s="454"/>
      <c r="AD894" s="454"/>
      <c r="AE894" s="454"/>
      <c r="AF894" s="454"/>
      <c r="AG894" s="454"/>
      <c r="AH894" s="454"/>
      <c r="AI894" s="454"/>
      <c r="AJ894" s="454"/>
      <c r="AK894" s="454"/>
      <c r="AL894" s="454"/>
      <c r="AM894" s="454"/>
      <c r="AN894" s="454"/>
      <c r="AO894" s="454"/>
      <c r="AP894" s="454"/>
      <c r="AQ894" s="454"/>
      <c r="AR894" s="454"/>
    </row>
    <row r="895" spans="1:44" ht="15.75" customHeight="1">
      <c r="A895" s="454"/>
      <c r="B895" s="484"/>
      <c r="C895" s="455"/>
      <c r="D895" s="455"/>
      <c r="E895" s="455"/>
      <c r="F895" s="45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454"/>
      <c r="AE895" s="454"/>
      <c r="AF895" s="454"/>
      <c r="AG895" s="454"/>
      <c r="AH895" s="454"/>
      <c r="AI895" s="454"/>
      <c r="AJ895" s="454"/>
      <c r="AK895" s="454"/>
      <c r="AL895" s="454"/>
      <c r="AM895" s="454"/>
      <c r="AN895" s="454"/>
      <c r="AO895" s="454"/>
      <c r="AP895" s="454"/>
      <c r="AQ895" s="454"/>
      <c r="AR895" s="454"/>
    </row>
    <row r="896" spans="1:44" ht="15.75" customHeight="1">
      <c r="A896" s="454"/>
      <c r="B896" s="484"/>
      <c r="C896" s="455"/>
      <c r="D896" s="455"/>
      <c r="E896" s="455"/>
      <c r="F896" s="454"/>
      <c r="G896" s="454"/>
      <c r="H896" s="454"/>
      <c r="I896" s="454"/>
      <c r="J896" s="454"/>
      <c r="K896" s="454"/>
      <c r="L896" s="454"/>
      <c r="M896" s="454"/>
      <c r="N896" s="454"/>
      <c r="O896" s="454"/>
      <c r="P896" s="454"/>
      <c r="Q896" s="454"/>
      <c r="R896" s="454"/>
      <c r="S896" s="454"/>
      <c r="T896" s="454"/>
      <c r="U896" s="454"/>
      <c r="V896" s="454"/>
      <c r="W896" s="454"/>
      <c r="X896" s="454"/>
      <c r="Y896" s="454"/>
      <c r="Z896" s="454"/>
      <c r="AA896" s="454"/>
      <c r="AB896" s="454"/>
      <c r="AC896" s="454"/>
      <c r="AD896" s="454"/>
      <c r="AE896" s="454"/>
      <c r="AF896" s="454"/>
      <c r="AG896" s="454"/>
      <c r="AH896" s="454"/>
      <c r="AI896" s="454"/>
      <c r="AJ896" s="454"/>
      <c r="AK896" s="454"/>
      <c r="AL896" s="454"/>
      <c r="AM896" s="454"/>
      <c r="AN896" s="454"/>
      <c r="AO896" s="454"/>
      <c r="AP896" s="454"/>
      <c r="AQ896" s="454"/>
      <c r="AR896" s="454"/>
    </row>
    <row r="897" spans="1:44" ht="15.75" customHeight="1">
      <c r="A897" s="454"/>
      <c r="B897" s="484"/>
      <c r="C897" s="455"/>
      <c r="D897" s="455"/>
      <c r="E897" s="455"/>
      <c r="F897" s="454"/>
      <c r="G897" s="454"/>
      <c r="H897" s="454"/>
      <c r="I897" s="454"/>
      <c r="J897" s="454"/>
      <c r="K897" s="454"/>
      <c r="L897" s="454"/>
      <c r="M897" s="454"/>
      <c r="N897" s="454"/>
      <c r="O897" s="454"/>
      <c r="P897" s="454"/>
      <c r="Q897" s="454"/>
      <c r="R897" s="454"/>
      <c r="S897" s="454"/>
      <c r="T897" s="454"/>
      <c r="U897" s="454"/>
      <c r="V897" s="454"/>
      <c r="W897" s="454"/>
      <c r="X897" s="454"/>
      <c r="Y897" s="454"/>
      <c r="Z897" s="454"/>
      <c r="AA897" s="454"/>
      <c r="AB897" s="454"/>
      <c r="AC897" s="454"/>
      <c r="AD897" s="454"/>
      <c r="AE897" s="454"/>
      <c r="AF897" s="454"/>
      <c r="AG897" s="454"/>
      <c r="AH897" s="454"/>
      <c r="AI897" s="454"/>
      <c r="AJ897" s="454"/>
      <c r="AK897" s="454"/>
      <c r="AL897" s="454"/>
      <c r="AM897" s="454"/>
      <c r="AN897" s="454"/>
      <c r="AO897" s="454"/>
      <c r="AP897" s="454"/>
      <c r="AQ897" s="454"/>
      <c r="AR897" s="454"/>
    </row>
    <row r="898" spans="1:44" ht="15.75" customHeight="1">
      <c r="A898" s="454"/>
      <c r="B898" s="484"/>
      <c r="C898" s="455"/>
      <c r="D898" s="455"/>
      <c r="E898" s="455"/>
      <c r="F898" s="454"/>
      <c r="G898" s="454"/>
      <c r="H898" s="454"/>
      <c r="I898" s="454"/>
      <c r="J898" s="454"/>
      <c r="K898" s="454"/>
      <c r="L898" s="454"/>
      <c r="M898" s="454"/>
      <c r="N898" s="454"/>
      <c r="O898" s="454"/>
      <c r="P898" s="454"/>
      <c r="Q898" s="454"/>
      <c r="R898" s="454"/>
      <c r="S898" s="454"/>
      <c r="T898" s="454"/>
      <c r="U898" s="454"/>
      <c r="V898" s="454"/>
      <c r="W898" s="454"/>
      <c r="X898" s="454"/>
      <c r="Y898" s="454"/>
      <c r="Z898" s="454"/>
      <c r="AA898" s="454"/>
      <c r="AB898" s="454"/>
      <c r="AC898" s="454"/>
      <c r="AD898" s="454"/>
      <c r="AE898" s="454"/>
      <c r="AF898" s="454"/>
      <c r="AG898" s="454"/>
      <c r="AH898" s="454"/>
      <c r="AI898" s="454"/>
      <c r="AJ898" s="454"/>
      <c r="AK898" s="454"/>
      <c r="AL898" s="454"/>
      <c r="AM898" s="454"/>
      <c r="AN898" s="454"/>
      <c r="AO898" s="454"/>
      <c r="AP898" s="454"/>
      <c r="AQ898" s="454"/>
      <c r="AR898" s="454"/>
    </row>
    <row r="899" spans="1:44" ht="15.75" customHeight="1">
      <c r="A899" s="454"/>
      <c r="B899" s="484"/>
      <c r="C899" s="455"/>
      <c r="D899" s="455"/>
      <c r="E899" s="455"/>
      <c r="F899" s="454"/>
      <c r="G899" s="454"/>
      <c r="H899" s="454"/>
      <c r="I899" s="454"/>
      <c r="J899" s="454"/>
      <c r="K899" s="454"/>
      <c r="L899" s="454"/>
      <c r="M899" s="454"/>
      <c r="N899" s="454"/>
      <c r="O899" s="454"/>
      <c r="P899" s="454"/>
      <c r="Q899" s="454"/>
      <c r="R899" s="454"/>
      <c r="S899" s="454"/>
      <c r="T899" s="454"/>
      <c r="U899" s="454"/>
      <c r="V899" s="454"/>
      <c r="W899" s="454"/>
      <c r="X899" s="454"/>
      <c r="Y899" s="454"/>
      <c r="Z899" s="454"/>
      <c r="AA899" s="454"/>
      <c r="AB899" s="454"/>
      <c r="AC899" s="454"/>
      <c r="AD899" s="454"/>
      <c r="AE899" s="454"/>
      <c r="AF899" s="454"/>
      <c r="AG899" s="454"/>
      <c r="AH899" s="454"/>
      <c r="AI899" s="454"/>
      <c r="AJ899" s="454"/>
      <c r="AK899" s="454"/>
      <c r="AL899" s="454"/>
      <c r="AM899" s="454"/>
      <c r="AN899" s="454"/>
      <c r="AO899" s="454"/>
      <c r="AP899" s="454"/>
      <c r="AQ899" s="454"/>
      <c r="AR899" s="454"/>
    </row>
    <row r="900" spans="1:44" ht="15.75" customHeight="1">
      <c r="A900" s="454"/>
      <c r="B900" s="484"/>
      <c r="C900" s="455"/>
      <c r="D900" s="455"/>
      <c r="E900" s="455"/>
      <c r="F900" s="454"/>
      <c r="G900" s="454"/>
      <c r="H900" s="454"/>
      <c r="I900" s="454"/>
      <c r="J900" s="454"/>
      <c r="K900" s="454"/>
      <c r="L900" s="454"/>
      <c r="M900" s="454"/>
      <c r="N900" s="454"/>
      <c r="O900" s="454"/>
      <c r="P900" s="454"/>
      <c r="Q900" s="454"/>
      <c r="R900" s="454"/>
      <c r="S900" s="454"/>
      <c r="T900" s="454"/>
      <c r="U900" s="454"/>
      <c r="V900" s="454"/>
      <c r="W900" s="454"/>
      <c r="X900" s="454"/>
      <c r="Y900" s="454"/>
      <c r="Z900" s="454"/>
      <c r="AA900" s="454"/>
      <c r="AB900" s="454"/>
      <c r="AC900" s="454"/>
      <c r="AD900" s="454"/>
      <c r="AE900" s="454"/>
      <c r="AF900" s="454"/>
      <c r="AG900" s="454"/>
      <c r="AH900" s="454"/>
      <c r="AI900" s="454"/>
      <c r="AJ900" s="454"/>
      <c r="AK900" s="454"/>
      <c r="AL900" s="454"/>
      <c r="AM900" s="454"/>
      <c r="AN900" s="454"/>
      <c r="AO900" s="454"/>
      <c r="AP900" s="454"/>
      <c r="AQ900" s="454"/>
      <c r="AR900" s="454"/>
    </row>
    <row r="901" spans="1:44" ht="15.75" customHeight="1">
      <c r="A901" s="454"/>
      <c r="B901" s="484"/>
      <c r="C901" s="455"/>
      <c r="D901" s="455"/>
      <c r="E901" s="455"/>
      <c r="F901" s="454"/>
      <c r="G901" s="454"/>
      <c r="H901" s="454"/>
      <c r="I901" s="454"/>
      <c r="J901" s="454"/>
      <c r="K901" s="454"/>
      <c r="L901" s="454"/>
      <c r="M901" s="454"/>
      <c r="N901" s="454"/>
      <c r="O901" s="454"/>
      <c r="P901" s="454"/>
      <c r="Q901" s="454"/>
      <c r="R901" s="454"/>
      <c r="S901" s="454"/>
      <c r="T901" s="454"/>
      <c r="U901" s="454"/>
      <c r="V901" s="454"/>
      <c r="W901" s="454"/>
      <c r="X901" s="454"/>
      <c r="Y901" s="454"/>
      <c r="Z901" s="454"/>
      <c r="AA901" s="454"/>
      <c r="AB901" s="454"/>
      <c r="AC901" s="454"/>
      <c r="AD901" s="454"/>
      <c r="AE901" s="454"/>
      <c r="AF901" s="454"/>
      <c r="AG901" s="454"/>
      <c r="AH901" s="454"/>
      <c r="AI901" s="454"/>
      <c r="AJ901" s="454"/>
      <c r="AK901" s="454"/>
      <c r="AL901" s="454"/>
      <c r="AM901" s="454"/>
      <c r="AN901" s="454"/>
      <c r="AO901" s="454"/>
      <c r="AP901" s="454"/>
      <c r="AQ901" s="454"/>
      <c r="AR901" s="454"/>
    </row>
    <row r="902" spans="1:44" ht="15.75" customHeight="1">
      <c r="A902" s="454"/>
      <c r="B902" s="484"/>
      <c r="C902" s="455"/>
      <c r="D902" s="455"/>
      <c r="E902" s="455"/>
      <c r="F902" s="45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454"/>
      <c r="AE902" s="454"/>
      <c r="AF902" s="454"/>
      <c r="AG902" s="454"/>
      <c r="AH902" s="454"/>
      <c r="AI902" s="454"/>
      <c r="AJ902" s="454"/>
      <c r="AK902" s="454"/>
      <c r="AL902" s="454"/>
      <c r="AM902" s="454"/>
      <c r="AN902" s="454"/>
      <c r="AO902" s="454"/>
      <c r="AP902" s="454"/>
      <c r="AQ902" s="454"/>
      <c r="AR902" s="454"/>
    </row>
    <row r="903" spans="1:44" ht="15.75" customHeight="1">
      <c r="A903" s="454"/>
      <c r="B903" s="484"/>
      <c r="C903" s="455"/>
      <c r="D903" s="455"/>
      <c r="E903" s="455"/>
      <c r="F903" s="454"/>
      <c r="G903" s="454"/>
      <c r="H903" s="454"/>
      <c r="I903" s="454"/>
      <c r="J903" s="454"/>
      <c r="K903" s="454"/>
      <c r="L903" s="454"/>
      <c r="M903" s="454"/>
      <c r="N903" s="454"/>
      <c r="O903" s="454"/>
      <c r="P903" s="454"/>
      <c r="Q903" s="454"/>
      <c r="R903" s="454"/>
      <c r="S903" s="454"/>
      <c r="T903" s="454"/>
      <c r="U903" s="454"/>
      <c r="V903" s="454"/>
      <c r="W903" s="454"/>
      <c r="X903" s="454"/>
      <c r="Y903" s="454"/>
      <c r="Z903" s="454"/>
      <c r="AA903" s="454"/>
      <c r="AB903" s="454"/>
      <c r="AC903" s="454"/>
      <c r="AD903" s="454"/>
      <c r="AE903" s="454"/>
      <c r="AF903" s="454"/>
      <c r="AG903" s="454"/>
      <c r="AH903" s="454"/>
      <c r="AI903" s="454"/>
      <c r="AJ903" s="454"/>
      <c r="AK903" s="454"/>
      <c r="AL903" s="454"/>
      <c r="AM903" s="454"/>
      <c r="AN903" s="454"/>
      <c r="AO903" s="454"/>
      <c r="AP903" s="454"/>
      <c r="AQ903" s="454"/>
      <c r="AR903" s="454"/>
    </row>
    <row r="904" spans="1:44" ht="15.75" customHeight="1">
      <c r="A904" s="454"/>
      <c r="B904" s="484"/>
      <c r="C904" s="455"/>
      <c r="D904" s="455"/>
      <c r="E904" s="455"/>
      <c r="F904" s="454"/>
      <c r="G904" s="454"/>
      <c r="H904" s="454"/>
      <c r="I904" s="454"/>
      <c r="J904" s="454"/>
      <c r="K904" s="454"/>
      <c r="L904" s="454"/>
      <c r="M904" s="454"/>
      <c r="N904" s="454"/>
      <c r="O904" s="454"/>
      <c r="P904" s="454"/>
      <c r="Q904" s="454"/>
      <c r="R904" s="454"/>
      <c r="S904" s="454"/>
      <c r="T904" s="454"/>
      <c r="U904" s="454"/>
      <c r="V904" s="454"/>
      <c r="W904" s="454"/>
      <c r="X904" s="454"/>
      <c r="Y904" s="454"/>
      <c r="Z904" s="454"/>
      <c r="AA904" s="454"/>
      <c r="AB904" s="454"/>
      <c r="AC904" s="454"/>
      <c r="AD904" s="454"/>
      <c r="AE904" s="454"/>
      <c r="AF904" s="454"/>
      <c r="AG904" s="454"/>
      <c r="AH904" s="454"/>
      <c r="AI904" s="454"/>
      <c r="AJ904" s="454"/>
      <c r="AK904" s="454"/>
      <c r="AL904" s="454"/>
      <c r="AM904" s="454"/>
      <c r="AN904" s="454"/>
      <c r="AO904" s="454"/>
      <c r="AP904" s="454"/>
      <c r="AQ904" s="454"/>
      <c r="AR904" s="454"/>
    </row>
    <row r="905" spans="1:44" ht="15.75" customHeight="1">
      <c r="A905" s="454"/>
      <c r="B905" s="484"/>
      <c r="C905" s="455"/>
      <c r="D905" s="455"/>
      <c r="E905" s="455"/>
      <c r="F905" s="454"/>
      <c r="G905" s="454"/>
      <c r="H905" s="454"/>
      <c r="I905" s="454"/>
      <c r="J905" s="454"/>
      <c r="K905" s="454"/>
      <c r="L905" s="454"/>
      <c r="M905" s="454"/>
      <c r="N905" s="454"/>
      <c r="O905" s="454"/>
      <c r="P905" s="454"/>
      <c r="Q905" s="454"/>
      <c r="R905" s="454"/>
      <c r="S905" s="454"/>
      <c r="T905" s="454"/>
      <c r="U905" s="454"/>
      <c r="V905" s="454"/>
      <c r="W905" s="454"/>
      <c r="X905" s="454"/>
      <c r="Y905" s="454"/>
      <c r="Z905" s="454"/>
      <c r="AA905" s="454"/>
      <c r="AB905" s="454"/>
      <c r="AC905" s="454"/>
      <c r="AD905" s="454"/>
      <c r="AE905" s="454"/>
      <c r="AF905" s="454"/>
      <c r="AG905" s="454"/>
      <c r="AH905" s="454"/>
      <c r="AI905" s="454"/>
      <c r="AJ905" s="454"/>
      <c r="AK905" s="454"/>
      <c r="AL905" s="454"/>
      <c r="AM905" s="454"/>
      <c r="AN905" s="454"/>
      <c r="AO905" s="454"/>
      <c r="AP905" s="454"/>
      <c r="AQ905" s="454"/>
      <c r="AR905" s="454"/>
    </row>
    <row r="906" spans="1:44" ht="15.75" customHeight="1">
      <c r="A906" s="454"/>
      <c r="B906" s="484"/>
      <c r="C906" s="455"/>
      <c r="D906" s="455"/>
      <c r="E906" s="455"/>
      <c r="F906" s="454"/>
      <c r="G906" s="454"/>
      <c r="H906" s="454"/>
      <c r="I906" s="454"/>
      <c r="J906" s="454"/>
      <c r="K906" s="454"/>
      <c r="L906" s="454"/>
      <c r="M906" s="454"/>
      <c r="N906" s="454"/>
      <c r="O906" s="454"/>
      <c r="P906" s="454"/>
      <c r="Q906" s="454"/>
      <c r="R906" s="454"/>
      <c r="S906" s="454"/>
      <c r="T906" s="454"/>
      <c r="U906" s="454"/>
      <c r="V906" s="454"/>
      <c r="W906" s="454"/>
      <c r="X906" s="454"/>
      <c r="Y906" s="454"/>
      <c r="Z906" s="454"/>
      <c r="AA906" s="454"/>
      <c r="AB906" s="454"/>
      <c r="AC906" s="454"/>
      <c r="AD906" s="454"/>
      <c r="AE906" s="454"/>
      <c r="AF906" s="454"/>
      <c r="AG906" s="454"/>
      <c r="AH906" s="454"/>
      <c r="AI906" s="454"/>
      <c r="AJ906" s="454"/>
      <c r="AK906" s="454"/>
      <c r="AL906" s="454"/>
      <c r="AM906" s="454"/>
      <c r="AN906" s="454"/>
      <c r="AO906" s="454"/>
      <c r="AP906" s="454"/>
      <c r="AQ906" s="454"/>
      <c r="AR906" s="454"/>
    </row>
    <row r="907" spans="1:44" ht="15.75" customHeight="1">
      <c r="A907" s="454"/>
      <c r="B907" s="484"/>
      <c r="C907" s="455"/>
      <c r="D907" s="455"/>
      <c r="E907" s="455"/>
      <c r="F907" s="45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4"/>
      <c r="AG907" s="454"/>
      <c r="AH907" s="454"/>
      <c r="AI907" s="454"/>
      <c r="AJ907" s="454"/>
      <c r="AK907" s="454"/>
      <c r="AL907" s="454"/>
      <c r="AM907" s="454"/>
      <c r="AN907" s="454"/>
      <c r="AO907" s="454"/>
      <c r="AP907" s="454"/>
      <c r="AQ907" s="454"/>
      <c r="AR907" s="454"/>
    </row>
    <row r="908" spans="1:44" ht="15.75" customHeight="1">
      <c r="A908" s="454"/>
      <c r="B908" s="484"/>
      <c r="C908" s="455"/>
      <c r="D908" s="455"/>
      <c r="E908" s="455"/>
      <c r="F908" s="454"/>
      <c r="G908" s="454"/>
      <c r="H908" s="454"/>
      <c r="I908" s="454"/>
      <c r="J908" s="454"/>
      <c r="K908" s="454"/>
      <c r="L908" s="454"/>
      <c r="M908" s="454"/>
      <c r="N908" s="454"/>
      <c r="O908" s="454"/>
      <c r="P908" s="454"/>
      <c r="Q908" s="454"/>
      <c r="R908" s="454"/>
      <c r="S908" s="454"/>
      <c r="T908" s="454"/>
      <c r="U908" s="454"/>
      <c r="V908" s="454"/>
      <c r="W908" s="454"/>
      <c r="X908" s="454"/>
      <c r="Y908" s="454"/>
      <c r="Z908" s="454"/>
      <c r="AA908" s="454"/>
      <c r="AB908" s="454"/>
      <c r="AC908" s="454"/>
      <c r="AD908" s="454"/>
      <c r="AE908" s="454"/>
      <c r="AF908" s="454"/>
      <c r="AG908" s="454"/>
      <c r="AH908" s="454"/>
      <c r="AI908" s="454"/>
      <c r="AJ908" s="454"/>
      <c r="AK908" s="454"/>
      <c r="AL908" s="454"/>
      <c r="AM908" s="454"/>
      <c r="AN908" s="454"/>
      <c r="AO908" s="454"/>
      <c r="AP908" s="454"/>
      <c r="AQ908" s="454"/>
      <c r="AR908" s="454"/>
    </row>
    <row r="909" spans="1:44" ht="15.75" customHeight="1">
      <c r="A909" s="454"/>
      <c r="B909" s="484"/>
      <c r="C909" s="455"/>
      <c r="D909" s="455"/>
      <c r="E909" s="455"/>
      <c r="F909" s="454"/>
      <c r="G909" s="454"/>
      <c r="H909" s="454"/>
      <c r="I909" s="454"/>
      <c r="J909" s="454"/>
      <c r="K909" s="454"/>
      <c r="L909" s="454"/>
      <c r="M909" s="454"/>
      <c r="N909" s="454"/>
      <c r="O909" s="454"/>
      <c r="P909" s="454"/>
      <c r="Q909" s="454"/>
      <c r="R909" s="454"/>
      <c r="S909" s="454"/>
      <c r="T909" s="454"/>
      <c r="U909" s="454"/>
      <c r="V909" s="454"/>
      <c r="W909" s="454"/>
      <c r="X909" s="454"/>
      <c r="Y909" s="454"/>
      <c r="Z909" s="454"/>
      <c r="AA909" s="454"/>
      <c r="AB909" s="454"/>
      <c r="AC909" s="454"/>
      <c r="AD909" s="454"/>
      <c r="AE909" s="454"/>
      <c r="AF909" s="454"/>
      <c r="AG909" s="454"/>
      <c r="AH909" s="454"/>
      <c r="AI909" s="454"/>
      <c r="AJ909" s="454"/>
      <c r="AK909" s="454"/>
      <c r="AL909" s="454"/>
      <c r="AM909" s="454"/>
      <c r="AN909" s="454"/>
      <c r="AO909" s="454"/>
      <c r="AP909" s="454"/>
      <c r="AQ909" s="454"/>
      <c r="AR909" s="454"/>
    </row>
    <row r="910" spans="1:44" ht="15.75" customHeight="1">
      <c r="A910" s="454"/>
      <c r="B910" s="484"/>
      <c r="C910" s="455"/>
      <c r="D910" s="455"/>
      <c r="E910" s="455"/>
      <c r="F910" s="454"/>
      <c r="G910" s="454"/>
      <c r="H910" s="454"/>
      <c r="I910" s="454"/>
      <c r="J910" s="454"/>
      <c r="K910" s="454"/>
      <c r="L910" s="454"/>
      <c r="M910" s="454"/>
      <c r="N910" s="454"/>
      <c r="O910" s="454"/>
      <c r="P910" s="454"/>
      <c r="Q910" s="454"/>
      <c r="R910" s="454"/>
      <c r="S910" s="454"/>
      <c r="T910" s="454"/>
      <c r="U910" s="454"/>
      <c r="V910" s="454"/>
      <c r="W910" s="454"/>
      <c r="X910" s="454"/>
      <c r="Y910" s="454"/>
      <c r="Z910" s="454"/>
      <c r="AA910" s="454"/>
      <c r="AB910" s="454"/>
      <c r="AC910" s="454"/>
      <c r="AD910" s="454"/>
      <c r="AE910" s="454"/>
      <c r="AF910" s="454"/>
      <c r="AG910" s="454"/>
      <c r="AH910" s="454"/>
      <c r="AI910" s="454"/>
      <c r="AJ910" s="454"/>
      <c r="AK910" s="454"/>
      <c r="AL910" s="454"/>
      <c r="AM910" s="454"/>
      <c r="AN910" s="454"/>
      <c r="AO910" s="454"/>
      <c r="AP910" s="454"/>
      <c r="AQ910" s="454"/>
      <c r="AR910" s="454"/>
    </row>
    <row r="911" spans="1:44" ht="15.75" customHeight="1">
      <c r="A911" s="454"/>
      <c r="B911" s="484"/>
      <c r="C911" s="455"/>
      <c r="D911" s="455"/>
      <c r="E911" s="455"/>
      <c r="F911" s="454"/>
      <c r="G911" s="454"/>
      <c r="H911" s="454"/>
      <c r="I911" s="454"/>
      <c r="J911" s="454"/>
      <c r="K911" s="454"/>
      <c r="L911" s="454"/>
      <c r="M911" s="454"/>
      <c r="N911" s="454"/>
      <c r="O911" s="454"/>
      <c r="P911" s="454"/>
      <c r="Q911" s="454"/>
      <c r="R911" s="454"/>
      <c r="S911" s="454"/>
      <c r="T911" s="454"/>
      <c r="U911" s="454"/>
      <c r="V911" s="454"/>
      <c r="W911" s="454"/>
      <c r="X911" s="454"/>
      <c r="Y911" s="454"/>
      <c r="Z911" s="454"/>
      <c r="AA911" s="454"/>
      <c r="AB911" s="454"/>
      <c r="AC911" s="454"/>
      <c r="AD911" s="454"/>
      <c r="AE911" s="454"/>
      <c r="AF911" s="454"/>
      <c r="AG911" s="454"/>
      <c r="AH911" s="454"/>
      <c r="AI911" s="454"/>
      <c r="AJ911" s="454"/>
      <c r="AK911" s="454"/>
      <c r="AL911" s="454"/>
      <c r="AM911" s="454"/>
      <c r="AN911" s="454"/>
      <c r="AO911" s="454"/>
      <c r="AP911" s="454"/>
      <c r="AQ911" s="454"/>
      <c r="AR911" s="454"/>
    </row>
    <row r="912" spans="1:44" ht="15.75" customHeight="1">
      <c r="A912" s="454"/>
      <c r="B912" s="484"/>
      <c r="C912" s="455"/>
      <c r="D912" s="455"/>
      <c r="E912" s="455"/>
      <c r="F912" s="454"/>
      <c r="G912" s="454"/>
      <c r="H912" s="454"/>
      <c r="I912" s="454"/>
      <c r="J912" s="454"/>
      <c r="K912" s="454"/>
      <c r="L912" s="454"/>
      <c r="M912" s="454"/>
      <c r="N912" s="454"/>
      <c r="O912" s="454"/>
      <c r="P912" s="454"/>
      <c r="Q912" s="454"/>
      <c r="R912" s="454"/>
      <c r="S912" s="454"/>
      <c r="T912" s="454"/>
      <c r="U912" s="454"/>
      <c r="V912" s="454"/>
      <c r="W912" s="454"/>
      <c r="X912" s="454"/>
      <c r="Y912" s="454"/>
      <c r="Z912" s="454"/>
      <c r="AA912" s="454"/>
      <c r="AB912" s="454"/>
      <c r="AC912" s="454"/>
      <c r="AD912" s="454"/>
      <c r="AE912" s="454"/>
      <c r="AF912" s="454"/>
      <c r="AG912" s="454"/>
      <c r="AH912" s="454"/>
      <c r="AI912" s="454"/>
      <c r="AJ912" s="454"/>
      <c r="AK912" s="454"/>
      <c r="AL912" s="454"/>
      <c r="AM912" s="454"/>
      <c r="AN912" s="454"/>
      <c r="AO912" s="454"/>
      <c r="AP912" s="454"/>
      <c r="AQ912" s="454"/>
      <c r="AR912" s="454"/>
    </row>
    <row r="913" spans="1:44" ht="15.75" customHeight="1">
      <c r="A913" s="454"/>
      <c r="B913" s="484"/>
      <c r="C913" s="455"/>
      <c r="D913" s="455"/>
      <c r="E913" s="455"/>
      <c r="F913" s="454"/>
      <c r="G913" s="454"/>
      <c r="H913" s="454"/>
      <c r="I913" s="454"/>
      <c r="J913" s="454"/>
      <c r="K913" s="454"/>
      <c r="L913" s="454"/>
      <c r="M913" s="454"/>
      <c r="N913" s="454"/>
      <c r="O913" s="454"/>
      <c r="P913" s="454"/>
      <c r="Q913" s="454"/>
      <c r="R913" s="454"/>
      <c r="S913" s="454"/>
      <c r="T913" s="454"/>
      <c r="U913" s="454"/>
      <c r="V913" s="454"/>
      <c r="W913" s="454"/>
      <c r="X913" s="454"/>
      <c r="Y913" s="454"/>
      <c r="Z913" s="454"/>
      <c r="AA913" s="454"/>
      <c r="AB913" s="454"/>
      <c r="AC913" s="454"/>
      <c r="AD913" s="454"/>
      <c r="AE913" s="454"/>
      <c r="AF913" s="454"/>
      <c r="AG913" s="454"/>
      <c r="AH913" s="454"/>
      <c r="AI913" s="454"/>
      <c r="AJ913" s="454"/>
      <c r="AK913" s="454"/>
      <c r="AL913" s="454"/>
      <c r="AM913" s="454"/>
      <c r="AN913" s="454"/>
      <c r="AO913" s="454"/>
      <c r="AP913" s="454"/>
      <c r="AQ913" s="454"/>
      <c r="AR913" s="454"/>
    </row>
    <row r="914" spans="1:44" ht="15.75" customHeight="1">
      <c r="A914" s="454"/>
      <c r="B914" s="484"/>
      <c r="C914" s="455"/>
      <c r="D914" s="455"/>
      <c r="E914" s="455"/>
      <c r="F914" s="454"/>
      <c r="G914" s="454"/>
      <c r="H914" s="454"/>
      <c r="I914" s="454"/>
      <c r="J914" s="454"/>
      <c r="K914" s="454"/>
      <c r="L914" s="454"/>
      <c r="M914" s="454"/>
      <c r="N914" s="454"/>
      <c r="O914" s="454"/>
      <c r="P914" s="454"/>
      <c r="Q914" s="454"/>
      <c r="R914" s="454"/>
      <c r="S914" s="454"/>
      <c r="T914" s="454"/>
      <c r="U914" s="454"/>
      <c r="V914" s="454"/>
      <c r="W914" s="454"/>
      <c r="X914" s="454"/>
      <c r="Y914" s="454"/>
      <c r="Z914" s="454"/>
      <c r="AA914" s="454"/>
      <c r="AB914" s="454"/>
      <c r="AC914" s="454"/>
      <c r="AD914" s="454"/>
      <c r="AE914" s="454"/>
      <c r="AF914" s="454"/>
      <c r="AG914" s="454"/>
      <c r="AH914" s="454"/>
      <c r="AI914" s="454"/>
      <c r="AJ914" s="454"/>
      <c r="AK914" s="454"/>
      <c r="AL914" s="454"/>
      <c r="AM914" s="454"/>
      <c r="AN914" s="454"/>
      <c r="AO914" s="454"/>
      <c r="AP914" s="454"/>
      <c r="AQ914" s="454"/>
      <c r="AR914" s="454"/>
    </row>
    <row r="915" spans="1:44" ht="15.75" customHeight="1">
      <c r="A915" s="454"/>
      <c r="B915" s="484"/>
      <c r="C915" s="455"/>
      <c r="D915" s="455"/>
      <c r="E915" s="455"/>
      <c r="F915" s="454"/>
      <c r="G915" s="454"/>
      <c r="H915" s="454"/>
      <c r="I915" s="454"/>
      <c r="J915" s="454"/>
      <c r="K915" s="454"/>
      <c r="L915" s="454"/>
      <c r="M915" s="454"/>
      <c r="N915" s="454"/>
      <c r="O915" s="454"/>
      <c r="P915" s="454"/>
      <c r="Q915" s="454"/>
      <c r="R915" s="454"/>
      <c r="S915" s="454"/>
      <c r="T915" s="454"/>
      <c r="U915" s="454"/>
      <c r="V915" s="454"/>
      <c r="W915" s="454"/>
      <c r="X915" s="454"/>
      <c r="Y915" s="454"/>
      <c r="Z915" s="454"/>
      <c r="AA915" s="454"/>
      <c r="AB915" s="454"/>
      <c r="AC915" s="454"/>
      <c r="AD915" s="454"/>
      <c r="AE915" s="454"/>
      <c r="AF915" s="454"/>
      <c r="AG915" s="454"/>
      <c r="AH915" s="454"/>
      <c r="AI915" s="454"/>
      <c r="AJ915" s="454"/>
      <c r="AK915" s="454"/>
      <c r="AL915" s="454"/>
      <c r="AM915" s="454"/>
      <c r="AN915" s="454"/>
      <c r="AO915" s="454"/>
      <c r="AP915" s="454"/>
      <c r="AQ915" s="454"/>
      <c r="AR915" s="454"/>
    </row>
    <row r="916" spans="1:44" ht="15.75" customHeight="1">
      <c r="A916" s="454"/>
      <c r="B916" s="484"/>
      <c r="C916" s="455"/>
      <c r="D916" s="455"/>
      <c r="E916" s="455"/>
      <c r="F916" s="454"/>
      <c r="G916" s="454"/>
      <c r="H916" s="454"/>
      <c r="I916" s="454"/>
      <c r="J916" s="454"/>
      <c r="K916" s="454"/>
      <c r="L916" s="454"/>
      <c r="M916" s="454"/>
      <c r="N916" s="454"/>
      <c r="O916" s="454"/>
      <c r="P916" s="454"/>
      <c r="Q916" s="454"/>
      <c r="R916" s="454"/>
      <c r="S916" s="454"/>
      <c r="T916" s="454"/>
      <c r="U916" s="454"/>
      <c r="V916" s="454"/>
      <c r="W916" s="454"/>
      <c r="X916" s="454"/>
      <c r="Y916" s="454"/>
      <c r="Z916" s="454"/>
      <c r="AA916" s="454"/>
      <c r="AB916" s="454"/>
      <c r="AC916" s="454"/>
      <c r="AD916" s="454"/>
      <c r="AE916" s="454"/>
      <c r="AF916" s="454"/>
      <c r="AG916" s="454"/>
      <c r="AH916" s="454"/>
      <c r="AI916" s="454"/>
      <c r="AJ916" s="454"/>
      <c r="AK916" s="454"/>
      <c r="AL916" s="454"/>
      <c r="AM916" s="454"/>
      <c r="AN916" s="454"/>
      <c r="AO916" s="454"/>
      <c r="AP916" s="454"/>
      <c r="AQ916" s="454"/>
      <c r="AR916" s="454"/>
    </row>
    <row r="917" spans="1:44" ht="15.75" customHeight="1">
      <c r="A917" s="454"/>
      <c r="B917" s="484"/>
      <c r="C917" s="455"/>
      <c r="D917" s="455"/>
      <c r="E917" s="455"/>
      <c r="F917" s="454"/>
      <c r="G917" s="454"/>
      <c r="H917" s="454"/>
      <c r="I917" s="454"/>
      <c r="J917" s="454"/>
      <c r="K917" s="454"/>
      <c r="L917" s="454"/>
      <c r="M917" s="454"/>
      <c r="N917" s="454"/>
      <c r="O917" s="454"/>
      <c r="P917" s="454"/>
      <c r="Q917" s="454"/>
      <c r="R917" s="454"/>
      <c r="S917" s="454"/>
      <c r="T917" s="454"/>
      <c r="U917" s="454"/>
      <c r="V917" s="454"/>
      <c r="W917" s="454"/>
      <c r="X917" s="454"/>
      <c r="Y917" s="454"/>
      <c r="Z917" s="454"/>
      <c r="AA917" s="454"/>
      <c r="AB917" s="454"/>
      <c r="AC917" s="454"/>
      <c r="AD917" s="454"/>
      <c r="AE917" s="454"/>
      <c r="AF917" s="454"/>
      <c r="AG917" s="454"/>
      <c r="AH917" s="454"/>
      <c r="AI917" s="454"/>
      <c r="AJ917" s="454"/>
      <c r="AK917" s="454"/>
      <c r="AL917" s="454"/>
      <c r="AM917" s="454"/>
      <c r="AN917" s="454"/>
      <c r="AO917" s="454"/>
      <c r="AP917" s="454"/>
      <c r="AQ917" s="454"/>
      <c r="AR917" s="454"/>
    </row>
    <row r="918" spans="1:44" ht="15.75" customHeight="1">
      <c r="A918" s="454"/>
      <c r="B918" s="484"/>
      <c r="C918" s="455"/>
      <c r="D918" s="455"/>
      <c r="E918" s="455"/>
      <c r="F918" s="454"/>
      <c r="G918" s="454"/>
      <c r="H918" s="454"/>
      <c r="I918" s="454"/>
      <c r="J918" s="454"/>
      <c r="K918" s="454"/>
      <c r="L918" s="454"/>
      <c r="M918" s="454"/>
      <c r="N918" s="454"/>
      <c r="O918" s="454"/>
      <c r="P918" s="454"/>
      <c r="Q918" s="454"/>
      <c r="R918" s="454"/>
      <c r="S918" s="454"/>
      <c r="T918" s="454"/>
      <c r="U918" s="454"/>
      <c r="V918" s="454"/>
      <c r="W918" s="454"/>
      <c r="X918" s="454"/>
      <c r="Y918" s="454"/>
      <c r="Z918" s="454"/>
      <c r="AA918" s="454"/>
      <c r="AB918" s="454"/>
      <c r="AC918" s="454"/>
      <c r="AD918" s="454"/>
      <c r="AE918" s="454"/>
      <c r="AF918" s="454"/>
      <c r="AG918" s="454"/>
      <c r="AH918" s="454"/>
      <c r="AI918" s="454"/>
      <c r="AJ918" s="454"/>
      <c r="AK918" s="454"/>
      <c r="AL918" s="454"/>
      <c r="AM918" s="454"/>
      <c r="AN918" s="454"/>
      <c r="AO918" s="454"/>
      <c r="AP918" s="454"/>
      <c r="AQ918" s="454"/>
      <c r="AR918" s="454"/>
    </row>
    <row r="919" spans="1:44" ht="15.75" customHeight="1">
      <c r="A919" s="454"/>
      <c r="B919" s="484"/>
      <c r="C919" s="455"/>
      <c r="D919" s="455"/>
      <c r="E919" s="455"/>
      <c r="F919" s="454"/>
      <c r="G919" s="454"/>
      <c r="H919" s="454"/>
      <c r="I919" s="454"/>
      <c r="J919" s="454"/>
      <c r="K919" s="454"/>
      <c r="L919" s="454"/>
      <c r="M919" s="454"/>
      <c r="N919" s="454"/>
      <c r="O919" s="454"/>
      <c r="P919" s="454"/>
      <c r="Q919" s="454"/>
      <c r="R919" s="454"/>
      <c r="S919" s="454"/>
      <c r="T919" s="454"/>
      <c r="U919" s="454"/>
      <c r="V919" s="454"/>
      <c r="W919" s="454"/>
      <c r="X919" s="454"/>
      <c r="Y919" s="454"/>
      <c r="Z919" s="454"/>
      <c r="AA919" s="454"/>
      <c r="AB919" s="454"/>
      <c r="AC919" s="454"/>
      <c r="AD919" s="454"/>
      <c r="AE919" s="454"/>
      <c r="AF919" s="454"/>
      <c r="AG919" s="454"/>
      <c r="AH919" s="454"/>
      <c r="AI919" s="454"/>
      <c r="AJ919" s="454"/>
      <c r="AK919" s="454"/>
      <c r="AL919" s="454"/>
      <c r="AM919" s="454"/>
      <c r="AN919" s="454"/>
      <c r="AO919" s="454"/>
      <c r="AP919" s="454"/>
      <c r="AQ919" s="454"/>
      <c r="AR919" s="454"/>
    </row>
    <row r="920" spans="1:44" ht="15.75" customHeight="1">
      <c r="A920" s="454"/>
      <c r="B920" s="484"/>
      <c r="C920" s="455"/>
      <c r="D920" s="455"/>
      <c r="E920" s="455"/>
      <c r="F920" s="454"/>
      <c r="G920" s="454"/>
      <c r="H920" s="454"/>
      <c r="I920" s="454"/>
      <c r="J920" s="454"/>
      <c r="K920" s="454"/>
      <c r="L920" s="454"/>
      <c r="M920" s="454"/>
      <c r="N920" s="454"/>
      <c r="O920" s="454"/>
      <c r="P920" s="454"/>
      <c r="Q920" s="454"/>
      <c r="R920" s="454"/>
      <c r="S920" s="454"/>
      <c r="T920" s="454"/>
      <c r="U920" s="454"/>
      <c r="V920" s="454"/>
      <c r="W920" s="454"/>
      <c r="X920" s="454"/>
      <c r="Y920" s="454"/>
      <c r="Z920" s="454"/>
      <c r="AA920" s="454"/>
      <c r="AB920" s="454"/>
      <c r="AC920" s="454"/>
      <c r="AD920" s="454"/>
      <c r="AE920" s="454"/>
      <c r="AF920" s="454"/>
      <c r="AG920" s="454"/>
      <c r="AH920" s="454"/>
      <c r="AI920" s="454"/>
      <c r="AJ920" s="454"/>
      <c r="AK920" s="454"/>
      <c r="AL920" s="454"/>
      <c r="AM920" s="454"/>
      <c r="AN920" s="454"/>
      <c r="AO920" s="454"/>
      <c r="AP920" s="454"/>
      <c r="AQ920" s="454"/>
      <c r="AR920" s="454"/>
    </row>
    <row r="921" spans="1:44" ht="15.75" customHeight="1">
      <c r="A921" s="454"/>
      <c r="B921" s="484"/>
      <c r="C921" s="455"/>
      <c r="D921" s="455"/>
      <c r="E921" s="455"/>
      <c r="F921" s="454"/>
      <c r="G921" s="454"/>
      <c r="H921" s="454"/>
      <c r="I921" s="454"/>
      <c r="J921" s="454"/>
      <c r="K921" s="454"/>
      <c r="L921" s="454"/>
      <c r="M921" s="454"/>
      <c r="N921" s="454"/>
      <c r="O921" s="454"/>
      <c r="P921" s="454"/>
      <c r="Q921" s="454"/>
      <c r="R921" s="454"/>
      <c r="S921" s="454"/>
      <c r="T921" s="454"/>
      <c r="U921" s="454"/>
      <c r="V921" s="454"/>
      <c r="W921" s="454"/>
      <c r="X921" s="454"/>
      <c r="Y921" s="454"/>
      <c r="Z921" s="454"/>
      <c r="AA921" s="454"/>
      <c r="AB921" s="454"/>
      <c r="AC921" s="454"/>
      <c r="AD921" s="454"/>
      <c r="AE921" s="454"/>
      <c r="AF921" s="454"/>
      <c r="AG921" s="454"/>
      <c r="AH921" s="454"/>
      <c r="AI921" s="454"/>
      <c r="AJ921" s="454"/>
      <c r="AK921" s="454"/>
      <c r="AL921" s="454"/>
      <c r="AM921" s="454"/>
      <c r="AN921" s="454"/>
      <c r="AO921" s="454"/>
      <c r="AP921" s="454"/>
      <c r="AQ921" s="454"/>
      <c r="AR921" s="454"/>
    </row>
    <row r="922" spans="1:44" ht="15.75" customHeight="1">
      <c r="A922" s="454"/>
      <c r="B922" s="484"/>
      <c r="C922" s="455"/>
      <c r="D922" s="455"/>
      <c r="E922" s="455"/>
      <c r="F922" s="454"/>
      <c r="G922" s="454"/>
      <c r="H922" s="454"/>
      <c r="I922" s="454"/>
      <c r="J922" s="454"/>
      <c r="K922" s="454"/>
      <c r="L922" s="454"/>
      <c r="M922" s="454"/>
      <c r="N922" s="454"/>
      <c r="O922" s="454"/>
      <c r="P922" s="454"/>
      <c r="Q922" s="454"/>
      <c r="R922" s="454"/>
      <c r="S922" s="454"/>
      <c r="T922" s="454"/>
      <c r="U922" s="454"/>
      <c r="V922" s="454"/>
      <c r="W922" s="454"/>
      <c r="X922" s="454"/>
      <c r="Y922" s="454"/>
      <c r="Z922" s="454"/>
      <c r="AA922" s="454"/>
      <c r="AB922" s="454"/>
      <c r="AC922" s="454"/>
      <c r="AD922" s="454"/>
      <c r="AE922" s="454"/>
      <c r="AF922" s="454"/>
      <c r="AG922" s="454"/>
      <c r="AH922" s="454"/>
      <c r="AI922" s="454"/>
      <c r="AJ922" s="454"/>
      <c r="AK922" s="454"/>
      <c r="AL922" s="454"/>
      <c r="AM922" s="454"/>
      <c r="AN922" s="454"/>
      <c r="AO922" s="454"/>
      <c r="AP922" s="454"/>
      <c r="AQ922" s="454"/>
      <c r="AR922" s="454"/>
    </row>
    <row r="923" spans="1:44" ht="15.75" customHeight="1">
      <c r="A923" s="454"/>
      <c r="B923" s="484"/>
      <c r="C923" s="455"/>
      <c r="D923" s="455"/>
      <c r="E923" s="455"/>
      <c r="F923" s="454"/>
      <c r="G923" s="454"/>
      <c r="H923" s="454"/>
      <c r="I923" s="454"/>
      <c r="J923" s="454"/>
      <c r="K923" s="454"/>
      <c r="L923" s="454"/>
      <c r="M923" s="454"/>
      <c r="N923" s="454"/>
      <c r="O923" s="454"/>
      <c r="P923" s="454"/>
      <c r="Q923" s="454"/>
      <c r="R923" s="454"/>
      <c r="S923" s="454"/>
      <c r="T923" s="454"/>
      <c r="U923" s="454"/>
      <c r="V923" s="454"/>
      <c r="W923" s="454"/>
      <c r="X923" s="454"/>
      <c r="Y923" s="454"/>
      <c r="Z923" s="454"/>
      <c r="AA923" s="454"/>
      <c r="AB923" s="454"/>
      <c r="AC923" s="454"/>
      <c r="AD923" s="454"/>
      <c r="AE923" s="454"/>
      <c r="AF923" s="454"/>
      <c r="AG923" s="454"/>
      <c r="AH923" s="454"/>
      <c r="AI923" s="454"/>
      <c r="AJ923" s="454"/>
      <c r="AK923" s="454"/>
      <c r="AL923" s="454"/>
      <c r="AM923" s="454"/>
      <c r="AN923" s="454"/>
      <c r="AO923" s="454"/>
      <c r="AP923" s="454"/>
      <c r="AQ923" s="454"/>
      <c r="AR923" s="454"/>
    </row>
    <row r="924" spans="1:44" ht="15.75" customHeight="1">
      <c r="A924" s="454"/>
      <c r="B924" s="484"/>
      <c r="C924" s="455"/>
      <c r="D924" s="455"/>
      <c r="E924" s="455"/>
      <c r="F924" s="454"/>
      <c r="G924" s="454"/>
      <c r="H924" s="454"/>
      <c r="I924" s="454"/>
      <c r="J924" s="454"/>
      <c r="K924" s="454"/>
      <c r="L924" s="454"/>
      <c r="M924" s="454"/>
      <c r="N924" s="454"/>
      <c r="O924" s="454"/>
      <c r="P924" s="454"/>
      <c r="Q924" s="454"/>
      <c r="R924" s="454"/>
      <c r="S924" s="454"/>
      <c r="T924" s="454"/>
      <c r="U924" s="454"/>
      <c r="V924" s="454"/>
      <c r="W924" s="454"/>
      <c r="X924" s="454"/>
      <c r="Y924" s="454"/>
      <c r="Z924" s="454"/>
      <c r="AA924" s="454"/>
      <c r="AB924" s="454"/>
      <c r="AC924" s="454"/>
      <c r="AD924" s="454"/>
      <c r="AE924" s="454"/>
      <c r="AF924" s="454"/>
      <c r="AG924" s="454"/>
      <c r="AH924" s="454"/>
      <c r="AI924" s="454"/>
      <c r="AJ924" s="454"/>
      <c r="AK924" s="454"/>
      <c r="AL924" s="454"/>
      <c r="AM924" s="454"/>
      <c r="AN924" s="454"/>
      <c r="AO924" s="454"/>
      <c r="AP924" s="454"/>
      <c r="AQ924" s="454"/>
      <c r="AR924" s="454"/>
    </row>
    <row r="925" spans="1:44" ht="15.75" customHeight="1">
      <c r="A925" s="454"/>
      <c r="B925" s="484"/>
      <c r="C925" s="455"/>
      <c r="D925" s="455"/>
      <c r="E925" s="455"/>
      <c r="F925" s="454"/>
      <c r="G925" s="454"/>
      <c r="H925" s="454"/>
      <c r="I925" s="454"/>
      <c r="J925" s="454"/>
      <c r="K925" s="454"/>
      <c r="L925" s="454"/>
      <c r="M925" s="454"/>
      <c r="N925" s="454"/>
      <c r="O925" s="454"/>
      <c r="P925" s="454"/>
      <c r="Q925" s="454"/>
      <c r="R925" s="454"/>
      <c r="S925" s="454"/>
      <c r="T925" s="454"/>
      <c r="U925" s="454"/>
      <c r="V925" s="454"/>
      <c r="W925" s="454"/>
      <c r="X925" s="454"/>
      <c r="Y925" s="454"/>
      <c r="Z925" s="454"/>
      <c r="AA925" s="454"/>
      <c r="AB925" s="454"/>
      <c r="AC925" s="454"/>
      <c r="AD925" s="454"/>
      <c r="AE925" s="454"/>
      <c r="AF925" s="454"/>
      <c r="AG925" s="454"/>
      <c r="AH925" s="454"/>
      <c r="AI925" s="454"/>
      <c r="AJ925" s="454"/>
      <c r="AK925" s="454"/>
      <c r="AL925" s="454"/>
      <c r="AM925" s="454"/>
      <c r="AN925" s="454"/>
      <c r="AO925" s="454"/>
      <c r="AP925" s="454"/>
      <c r="AQ925" s="454"/>
      <c r="AR925" s="454"/>
    </row>
    <row r="926" spans="1:44" ht="15.75" customHeight="1">
      <c r="A926" s="454"/>
      <c r="B926" s="484"/>
      <c r="C926" s="455"/>
      <c r="D926" s="455"/>
      <c r="E926" s="455"/>
      <c r="F926" s="454"/>
      <c r="G926" s="454"/>
      <c r="H926" s="454"/>
      <c r="I926" s="454"/>
      <c r="J926" s="454"/>
      <c r="K926" s="454"/>
      <c r="L926" s="454"/>
      <c r="M926" s="454"/>
      <c r="N926" s="454"/>
      <c r="O926" s="454"/>
      <c r="P926" s="454"/>
      <c r="Q926" s="454"/>
      <c r="R926" s="454"/>
      <c r="S926" s="454"/>
      <c r="T926" s="454"/>
      <c r="U926" s="454"/>
      <c r="V926" s="454"/>
      <c r="W926" s="454"/>
      <c r="X926" s="454"/>
      <c r="Y926" s="454"/>
      <c r="Z926" s="454"/>
      <c r="AA926" s="454"/>
      <c r="AB926" s="454"/>
      <c r="AC926" s="454"/>
      <c r="AD926" s="454"/>
      <c r="AE926" s="454"/>
      <c r="AF926" s="454"/>
      <c r="AG926" s="454"/>
      <c r="AH926" s="454"/>
      <c r="AI926" s="454"/>
      <c r="AJ926" s="454"/>
      <c r="AK926" s="454"/>
      <c r="AL926" s="454"/>
      <c r="AM926" s="454"/>
      <c r="AN926" s="454"/>
      <c r="AO926" s="454"/>
      <c r="AP926" s="454"/>
      <c r="AQ926" s="454"/>
      <c r="AR926" s="454"/>
    </row>
    <row r="927" spans="1:44" ht="15.75" customHeight="1">
      <c r="A927" s="454"/>
      <c r="B927" s="484"/>
      <c r="C927" s="455"/>
      <c r="D927" s="455"/>
      <c r="E927" s="455"/>
      <c r="F927" s="454"/>
      <c r="G927" s="454"/>
      <c r="H927" s="454"/>
      <c r="I927" s="454"/>
      <c r="J927" s="454"/>
      <c r="K927" s="454"/>
      <c r="L927" s="454"/>
      <c r="M927" s="454"/>
      <c r="N927" s="454"/>
      <c r="O927" s="454"/>
      <c r="P927" s="454"/>
      <c r="Q927" s="454"/>
      <c r="R927" s="454"/>
      <c r="S927" s="454"/>
      <c r="T927" s="454"/>
      <c r="U927" s="454"/>
      <c r="V927" s="454"/>
      <c r="W927" s="454"/>
      <c r="X927" s="454"/>
      <c r="Y927" s="454"/>
      <c r="Z927" s="454"/>
      <c r="AA927" s="454"/>
      <c r="AB927" s="454"/>
      <c r="AC927" s="454"/>
      <c r="AD927" s="454"/>
      <c r="AE927" s="454"/>
      <c r="AF927" s="454"/>
      <c r="AG927" s="454"/>
      <c r="AH927" s="454"/>
      <c r="AI927" s="454"/>
      <c r="AJ927" s="454"/>
      <c r="AK927" s="454"/>
      <c r="AL927" s="454"/>
      <c r="AM927" s="454"/>
      <c r="AN927" s="454"/>
      <c r="AO927" s="454"/>
      <c r="AP927" s="454"/>
      <c r="AQ927" s="454"/>
      <c r="AR927" s="454"/>
    </row>
    <row r="928" spans="1:44" ht="15.75" customHeight="1">
      <c r="A928" s="454"/>
      <c r="B928" s="484"/>
      <c r="C928" s="455"/>
      <c r="D928" s="455"/>
      <c r="E928" s="455"/>
      <c r="F928" s="454"/>
      <c r="G928" s="454"/>
      <c r="H928" s="454"/>
      <c r="I928" s="454"/>
      <c r="J928" s="454"/>
      <c r="K928" s="454"/>
      <c r="L928" s="454"/>
      <c r="M928" s="454"/>
      <c r="N928" s="454"/>
      <c r="O928" s="454"/>
      <c r="P928" s="454"/>
      <c r="Q928" s="454"/>
      <c r="R928" s="454"/>
      <c r="S928" s="454"/>
      <c r="T928" s="454"/>
      <c r="U928" s="454"/>
      <c r="V928" s="454"/>
      <c r="W928" s="454"/>
      <c r="X928" s="454"/>
      <c r="Y928" s="454"/>
      <c r="Z928" s="454"/>
      <c r="AA928" s="454"/>
      <c r="AB928" s="454"/>
      <c r="AC928" s="454"/>
      <c r="AD928" s="454"/>
      <c r="AE928" s="454"/>
      <c r="AF928" s="454"/>
      <c r="AG928" s="454"/>
      <c r="AH928" s="454"/>
      <c r="AI928" s="454"/>
      <c r="AJ928" s="454"/>
      <c r="AK928" s="454"/>
      <c r="AL928" s="454"/>
      <c r="AM928" s="454"/>
      <c r="AN928" s="454"/>
      <c r="AO928" s="454"/>
      <c r="AP928" s="454"/>
      <c r="AQ928" s="454"/>
      <c r="AR928" s="454"/>
    </row>
    <row r="929" spans="1:44" ht="15.75" customHeight="1">
      <c r="A929" s="454"/>
      <c r="B929" s="484"/>
      <c r="C929" s="455"/>
      <c r="D929" s="455"/>
      <c r="E929" s="455"/>
      <c r="F929" s="454"/>
      <c r="G929" s="454"/>
      <c r="H929" s="454"/>
      <c r="I929" s="454"/>
      <c r="J929" s="454"/>
      <c r="K929" s="454"/>
      <c r="L929" s="454"/>
      <c r="M929" s="454"/>
      <c r="N929" s="454"/>
      <c r="O929" s="454"/>
      <c r="P929" s="454"/>
      <c r="Q929" s="454"/>
      <c r="R929" s="454"/>
      <c r="S929" s="454"/>
      <c r="T929" s="454"/>
      <c r="U929" s="454"/>
      <c r="V929" s="454"/>
      <c r="W929" s="454"/>
      <c r="X929" s="454"/>
      <c r="Y929" s="454"/>
      <c r="Z929" s="454"/>
      <c r="AA929" s="454"/>
      <c r="AB929" s="454"/>
      <c r="AC929" s="454"/>
      <c r="AD929" s="454"/>
      <c r="AE929" s="454"/>
      <c r="AF929" s="454"/>
      <c r="AG929" s="454"/>
      <c r="AH929" s="454"/>
      <c r="AI929" s="454"/>
      <c r="AJ929" s="454"/>
      <c r="AK929" s="454"/>
      <c r="AL929" s="454"/>
      <c r="AM929" s="454"/>
      <c r="AN929" s="454"/>
      <c r="AO929" s="454"/>
      <c r="AP929" s="454"/>
      <c r="AQ929" s="454"/>
      <c r="AR929" s="454"/>
    </row>
    <row r="930" spans="1:44" ht="15.75" customHeight="1">
      <c r="A930" s="454"/>
      <c r="B930" s="484"/>
      <c r="C930" s="455"/>
      <c r="D930" s="455"/>
      <c r="E930" s="455"/>
      <c r="F930" s="454"/>
      <c r="G930" s="454"/>
      <c r="H930" s="454"/>
      <c r="I930" s="454"/>
      <c r="J930" s="454"/>
      <c r="K930" s="454"/>
      <c r="L930" s="454"/>
      <c r="M930" s="454"/>
      <c r="N930" s="454"/>
      <c r="O930" s="454"/>
      <c r="P930" s="454"/>
      <c r="Q930" s="454"/>
      <c r="R930" s="454"/>
      <c r="S930" s="454"/>
      <c r="T930" s="454"/>
      <c r="U930" s="454"/>
      <c r="V930" s="454"/>
      <c r="W930" s="454"/>
      <c r="X930" s="454"/>
      <c r="Y930" s="454"/>
      <c r="Z930" s="454"/>
      <c r="AA930" s="454"/>
      <c r="AB930" s="454"/>
      <c r="AC930" s="454"/>
      <c r="AD930" s="454"/>
      <c r="AE930" s="454"/>
      <c r="AF930" s="454"/>
      <c r="AG930" s="454"/>
      <c r="AH930" s="454"/>
      <c r="AI930" s="454"/>
      <c r="AJ930" s="454"/>
      <c r="AK930" s="454"/>
      <c r="AL930" s="454"/>
      <c r="AM930" s="454"/>
      <c r="AN930" s="454"/>
      <c r="AO930" s="454"/>
      <c r="AP930" s="454"/>
      <c r="AQ930" s="454"/>
      <c r="AR930" s="454"/>
    </row>
    <row r="931" spans="1:44" ht="15.75" customHeight="1">
      <c r="A931" s="454"/>
      <c r="B931" s="484"/>
      <c r="C931" s="455"/>
      <c r="D931" s="455"/>
      <c r="E931" s="455"/>
      <c r="F931" s="454"/>
      <c r="G931" s="454"/>
      <c r="H931" s="454"/>
      <c r="I931" s="454"/>
      <c r="J931" s="454"/>
      <c r="K931" s="454"/>
      <c r="L931" s="454"/>
      <c r="M931" s="454"/>
      <c r="N931" s="454"/>
      <c r="O931" s="454"/>
      <c r="P931" s="454"/>
      <c r="Q931" s="454"/>
      <c r="R931" s="454"/>
      <c r="S931" s="454"/>
      <c r="T931" s="454"/>
      <c r="U931" s="454"/>
      <c r="V931" s="454"/>
      <c r="W931" s="454"/>
      <c r="X931" s="454"/>
      <c r="Y931" s="454"/>
      <c r="Z931" s="454"/>
      <c r="AA931" s="454"/>
      <c r="AB931" s="454"/>
      <c r="AC931" s="454"/>
      <c r="AD931" s="454"/>
      <c r="AE931" s="454"/>
      <c r="AF931" s="454"/>
      <c r="AG931" s="454"/>
      <c r="AH931" s="454"/>
      <c r="AI931" s="454"/>
      <c r="AJ931" s="454"/>
      <c r="AK931" s="454"/>
      <c r="AL931" s="454"/>
      <c r="AM931" s="454"/>
      <c r="AN931" s="454"/>
      <c r="AO931" s="454"/>
      <c r="AP931" s="454"/>
      <c r="AQ931" s="454"/>
      <c r="AR931" s="454"/>
    </row>
    <row r="932" spans="1:44" ht="15.75" customHeight="1">
      <c r="A932" s="454"/>
      <c r="B932" s="484"/>
      <c r="C932" s="455"/>
      <c r="D932" s="455"/>
      <c r="E932" s="455"/>
      <c r="F932" s="454"/>
      <c r="G932" s="454"/>
      <c r="H932" s="454"/>
      <c r="I932" s="454"/>
      <c r="J932" s="454"/>
      <c r="K932" s="454"/>
      <c r="L932" s="454"/>
      <c r="M932" s="454"/>
      <c r="N932" s="454"/>
      <c r="O932" s="454"/>
      <c r="P932" s="454"/>
      <c r="Q932" s="454"/>
      <c r="R932" s="454"/>
      <c r="S932" s="454"/>
      <c r="T932" s="454"/>
      <c r="U932" s="454"/>
      <c r="V932" s="454"/>
      <c r="W932" s="454"/>
      <c r="X932" s="454"/>
      <c r="Y932" s="454"/>
      <c r="Z932" s="454"/>
      <c r="AA932" s="454"/>
      <c r="AB932" s="454"/>
      <c r="AC932" s="454"/>
      <c r="AD932" s="454"/>
      <c r="AE932" s="454"/>
      <c r="AF932" s="454"/>
      <c r="AG932" s="454"/>
      <c r="AH932" s="454"/>
      <c r="AI932" s="454"/>
      <c r="AJ932" s="454"/>
      <c r="AK932" s="454"/>
      <c r="AL932" s="454"/>
      <c r="AM932" s="454"/>
      <c r="AN932" s="454"/>
      <c r="AO932" s="454"/>
      <c r="AP932" s="454"/>
      <c r="AQ932" s="454"/>
      <c r="AR932" s="454"/>
    </row>
    <row r="933" spans="1:44" ht="15.75" customHeight="1">
      <c r="A933" s="454"/>
      <c r="B933" s="484"/>
      <c r="C933" s="455"/>
      <c r="D933" s="455"/>
      <c r="E933" s="455"/>
      <c r="F933" s="454"/>
      <c r="G933" s="454"/>
      <c r="H933" s="454"/>
      <c r="I933" s="454"/>
      <c r="J933" s="454"/>
      <c r="K933" s="454"/>
      <c r="L933" s="454"/>
      <c r="M933" s="454"/>
      <c r="N933" s="454"/>
      <c r="O933" s="454"/>
      <c r="P933" s="454"/>
      <c r="Q933" s="454"/>
      <c r="R933" s="454"/>
      <c r="S933" s="454"/>
      <c r="T933" s="454"/>
      <c r="U933" s="454"/>
      <c r="V933" s="454"/>
      <c r="W933" s="454"/>
      <c r="X933" s="454"/>
      <c r="Y933" s="454"/>
      <c r="Z933" s="454"/>
      <c r="AA933" s="454"/>
      <c r="AB933" s="454"/>
      <c r="AC933" s="454"/>
      <c r="AD933" s="454"/>
      <c r="AE933" s="454"/>
      <c r="AF933" s="454"/>
      <c r="AG933" s="454"/>
      <c r="AH933" s="454"/>
      <c r="AI933" s="454"/>
      <c r="AJ933" s="454"/>
      <c r="AK933" s="454"/>
      <c r="AL933" s="454"/>
      <c r="AM933" s="454"/>
      <c r="AN933" s="454"/>
      <c r="AO933" s="454"/>
      <c r="AP933" s="454"/>
      <c r="AQ933" s="454"/>
      <c r="AR933" s="454"/>
    </row>
    <row r="934" spans="1:44" ht="15.75" customHeight="1">
      <c r="A934" s="454"/>
      <c r="B934" s="484"/>
      <c r="C934" s="455"/>
      <c r="D934" s="455"/>
      <c r="E934" s="455"/>
      <c r="F934" s="454"/>
      <c r="G934" s="454"/>
      <c r="H934" s="454"/>
      <c r="I934" s="454"/>
      <c r="J934" s="454"/>
      <c r="K934" s="454"/>
      <c r="L934" s="454"/>
      <c r="M934" s="454"/>
      <c r="N934" s="454"/>
      <c r="O934" s="454"/>
      <c r="P934" s="454"/>
      <c r="Q934" s="454"/>
      <c r="R934" s="454"/>
      <c r="S934" s="454"/>
      <c r="T934" s="454"/>
      <c r="U934" s="454"/>
      <c r="V934" s="454"/>
      <c r="W934" s="454"/>
      <c r="X934" s="454"/>
      <c r="Y934" s="454"/>
      <c r="Z934" s="454"/>
      <c r="AA934" s="454"/>
      <c r="AB934" s="454"/>
      <c r="AC934" s="454"/>
      <c r="AD934" s="454"/>
      <c r="AE934" s="454"/>
      <c r="AF934" s="454"/>
      <c r="AG934" s="454"/>
      <c r="AH934" s="454"/>
      <c r="AI934" s="454"/>
      <c r="AJ934" s="454"/>
      <c r="AK934" s="454"/>
      <c r="AL934" s="454"/>
      <c r="AM934" s="454"/>
      <c r="AN934" s="454"/>
      <c r="AO934" s="454"/>
      <c r="AP934" s="454"/>
      <c r="AQ934" s="454"/>
      <c r="AR934" s="454"/>
    </row>
    <row r="935" spans="1:44" ht="15.75" customHeight="1">
      <c r="A935" s="454"/>
      <c r="B935" s="484"/>
      <c r="C935" s="455"/>
      <c r="D935" s="455"/>
      <c r="E935" s="455"/>
      <c r="F935" s="454"/>
      <c r="G935" s="454"/>
      <c r="H935" s="454"/>
      <c r="I935" s="454"/>
      <c r="J935" s="454"/>
      <c r="K935" s="454"/>
      <c r="L935" s="454"/>
      <c r="M935" s="454"/>
      <c r="N935" s="454"/>
      <c r="O935" s="454"/>
      <c r="P935" s="454"/>
      <c r="Q935" s="454"/>
      <c r="R935" s="454"/>
      <c r="S935" s="454"/>
      <c r="T935" s="454"/>
      <c r="U935" s="454"/>
      <c r="V935" s="454"/>
      <c r="W935" s="454"/>
      <c r="X935" s="454"/>
      <c r="Y935" s="454"/>
      <c r="Z935" s="454"/>
      <c r="AA935" s="454"/>
      <c r="AB935" s="454"/>
      <c r="AC935" s="454"/>
      <c r="AD935" s="454"/>
      <c r="AE935" s="454"/>
      <c r="AF935" s="454"/>
      <c r="AG935" s="454"/>
      <c r="AH935" s="454"/>
      <c r="AI935" s="454"/>
      <c r="AJ935" s="454"/>
      <c r="AK935" s="454"/>
      <c r="AL935" s="454"/>
      <c r="AM935" s="454"/>
      <c r="AN935" s="454"/>
      <c r="AO935" s="454"/>
      <c r="AP935" s="454"/>
      <c r="AQ935" s="454"/>
      <c r="AR935" s="454"/>
    </row>
    <row r="936" spans="1:44" ht="15.75" customHeight="1">
      <c r="A936" s="454"/>
      <c r="B936" s="484"/>
      <c r="C936" s="455"/>
      <c r="D936" s="455"/>
      <c r="E936" s="455"/>
      <c r="F936" s="454"/>
      <c r="G936" s="454"/>
      <c r="H936" s="454"/>
      <c r="I936" s="454"/>
      <c r="J936" s="454"/>
      <c r="K936" s="454"/>
      <c r="L936" s="454"/>
      <c r="M936" s="454"/>
      <c r="N936" s="454"/>
      <c r="O936" s="454"/>
      <c r="P936" s="454"/>
      <c r="Q936" s="454"/>
      <c r="R936" s="454"/>
      <c r="S936" s="454"/>
      <c r="T936" s="454"/>
      <c r="U936" s="454"/>
      <c r="V936" s="454"/>
      <c r="W936" s="454"/>
      <c r="X936" s="454"/>
      <c r="Y936" s="454"/>
      <c r="Z936" s="454"/>
      <c r="AA936" s="454"/>
      <c r="AB936" s="454"/>
      <c r="AC936" s="454"/>
      <c r="AD936" s="454"/>
      <c r="AE936" s="454"/>
      <c r="AF936" s="454"/>
      <c r="AG936" s="454"/>
      <c r="AH936" s="454"/>
      <c r="AI936" s="454"/>
      <c r="AJ936" s="454"/>
      <c r="AK936" s="454"/>
      <c r="AL936" s="454"/>
      <c r="AM936" s="454"/>
      <c r="AN936" s="454"/>
      <c r="AO936" s="454"/>
      <c r="AP936" s="454"/>
      <c r="AQ936" s="454"/>
      <c r="AR936" s="454"/>
    </row>
    <row r="937" spans="1:44" ht="15.75" customHeight="1">
      <c r="A937" s="454"/>
      <c r="B937" s="484"/>
      <c r="C937" s="455"/>
      <c r="D937" s="455"/>
      <c r="E937" s="455"/>
      <c r="F937" s="454"/>
      <c r="G937" s="454"/>
      <c r="H937" s="454"/>
      <c r="I937" s="454"/>
      <c r="J937" s="454"/>
      <c r="K937" s="454"/>
      <c r="L937" s="454"/>
      <c r="M937" s="454"/>
      <c r="N937" s="454"/>
      <c r="O937" s="454"/>
      <c r="P937" s="454"/>
      <c r="Q937" s="454"/>
      <c r="R937" s="454"/>
      <c r="S937" s="454"/>
      <c r="T937" s="454"/>
      <c r="U937" s="454"/>
      <c r="V937" s="454"/>
      <c r="W937" s="454"/>
      <c r="X937" s="454"/>
      <c r="Y937" s="454"/>
      <c r="Z937" s="454"/>
      <c r="AA937" s="454"/>
      <c r="AB937" s="454"/>
      <c r="AC937" s="454"/>
      <c r="AD937" s="454"/>
      <c r="AE937" s="454"/>
      <c r="AF937" s="454"/>
      <c r="AG937" s="454"/>
      <c r="AH937" s="454"/>
      <c r="AI937" s="454"/>
      <c r="AJ937" s="454"/>
      <c r="AK937" s="454"/>
      <c r="AL937" s="454"/>
      <c r="AM937" s="454"/>
      <c r="AN937" s="454"/>
      <c r="AO937" s="454"/>
      <c r="AP937" s="454"/>
      <c r="AQ937" s="454"/>
      <c r="AR937" s="454"/>
    </row>
    <row r="938" spans="1:44" ht="15.75" customHeight="1">
      <c r="A938" s="454"/>
      <c r="B938" s="484"/>
      <c r="C938" s="455"/>
      <c r="D938" s="455"/>
      <c r="E938" s="455"/>
      <c r="F938" s="454"/>
      <c r="G938" s="454"/>
      <c r="H938" s="454"/>
      <c r="I938" s="454"/>
      <c r="J938" s="454"/>
      <c r="K938" s="454"/>
      <c r="L938" s="454"/>
      <c r="M938" s="454"/>
      <c r="N938" s="454"/>
      <c r="O938" s="454"/>
      <c r="P938" s="454"/>
      <c r="Q938" s="454"/>
      <c r="R938" s="454"/>
      <c r="S938" s="454"/>
      <c r="T938" s="454"/>
      <c r="U938" s="454"/>
      <c r="V938" s="454"/>
      <c r="W938" s="454"/>
      <c r="X938" s="454"/>
      <c r="Y938" s="454"/>
      <c r="Z938" s="454"/>
      <c r="AA938" s="454"/>
      <c r="AB938" s="454"/>
      <c r="AC938" s="454"/>
      <c r="AD938" s="454"/>
      <c r="AE938" s="454"/>
      <c r="AF938" s="454"/>
      <c r="AG938" s="454"/>
      <c r="AH938" s="454"/>
      <c r="AI938" s="454"/>
      <c r="AJ938" s="454"/>
      <c r="AK938" s="454"/>
      <c r="AL938" s="454"/>
      <c r="AM938" s="454"/>
      <c r="AN938" s="454"/>
      <c r="AO938" s="454"/>
      <c r="AP938" s="454"/>
      <c r="AQ938" s="454"/>
      <c r="AR938" s="454"/>
    </row>
    <row r="939" spans="1:44" ht="15.75" customHeight="1">
      <c r="A939" s="454"/>
      <c r="B939" s="484"/>
      <c r="C939" s="455"/>
      <c r="D939" s="455"/>
      <c r="E939" s="455"/>
      <c r="F939" s="454"/>
      <c r="G939" s="454"/>
      <c r="H939" s="454"/>
      <c r="I939" s="454"/>
      <c r="J939" s="454"/>
      <c r="K939" s="454"/>
      <c r="L939" s="454"/>
      <c r="M939" s="454"/>
      <c r="N939" s="454"/>
      <c r="O939" s="454"/>
      <c r="P939" s="454"/>
      <c r="Q939" s="454"/>
      <c r="R939" s="454"/>
      <c r="S939" s="454"/>
      <c r="T939" s="454"/>
      <c r="U939" s="454"/>
      <c r="V939" s="454"/>
      <c r="W939" s="454"/>
      <c r="X939" s="454"/>
      <c r="Y939" s="454"/>
      <c r="Z939" s="454"/>
      <c r="AA939" s="454"/>
      <c r="AB939" s="454"/>
      <c r="AC939" s="454"/>
      <c r="AD939" s="454"/>
      <c r="AE939" s="454"/>
      <c r="AF939" s="454"/>
      <c r="AG939" s="454"/>
      <c r="AH939" s="454"/>
      <c r="AI939" s="454"/>
      <c r="AJ939" s="454"/>
      <c r="AK939" s="454"/>
      <c r="AL939" s="454"/>
      <c r="AM939" s="454"/>
      <c r="AN939" s="454"/>
      <c r="AO939" s="454"/>
      <c r="AP939" s="454"/>
      <c r="AQ939" s="454"/>
      <c r="AR939" s="454"/>
    </row>
    <row r="940" spans="1:44" ht="15.75" customHeight="1">
      <c r="A940" s="454"/>
      <c r="B940" s="484"/>
      <c r="C940" s="455"/>
      <c r="D940" s="455"/>
      <c r="E940" s="455"/>
      <c r="F940" s="454"/>
      <c r="G940" s="454"/>
      <c r="H940" s="454"/>
      <c r="I940" s="454"/>
      <c r="J940" s="454"/>
      <c r="K940" s="454"/>
      <c r="L940" s="454"/>
      <c r="M940" s="454"/>
      <c r="N940" s="454"/>
      <c r="O940" s="454"/>
      <c r="P940" s="454"/>
      <c r="Q940" s="454"/>
      <c r="R940" s="454"/>
      <c r="S940" s="454"/>
      <c r="T940" s="454"/>
      <c r="U940" s="454"/>
      <c r="V940" s="454"/>
      <c r="W940" s="454"/>
      <c r="X940" s="454"/>
      <c r="Y940" s="454"/>
      <c r="Z940" s="454"/>
      <c r="AA940" s="454"/>
      <c r="AB940" s="454"/>
      <c r="AC940" s="454"/>
      <c r="AD940" s="454"/>
      <c r="AE940" s="454"/>
      <c r="AF940" s="454"/>
      <c r="AG940" s="454"/>
      <c r="AH940" s="454"/>
      <c r="AI940" s="454"/>
      <c r="AJ940" s="454"/>
      <c r="AK940" s="454"/>
      <c r="AL940" s="454"/>
      <c r="AM940" s="454"/>
      <c r="AN940" s="454"/>
      <c r="AO940" s="454"/>
      <c r="AP940" s="454"/>
      <c r="AQ940" s="454"/>
      <c r="AR940" s="454"/>
    </row>
    <row r="941" spans="1:44" ht="15.75" customHeight="1">
      <c r="A941" s="454"/>
      <c r="B941" s="484"/>
      <c r="C941" s="455"/>
      <c r="D941" s="455"/>
      <c r="E941" s="455"/>
      <c r="F941" s="454"/>
      <c r="G941" s="454"/>
      <c r="H941" s="454"/>
      <c r="I941" s="454"/>
      <c r="J941" s="454"/>
      <c r="K941" s="454"/>
      <c r="L941" s="454"/>
      <c r="M941" s="454"/>
      <c r="N941" s="454"/>
      <c r="O941" s="454"/>
      <c r="P941" s="454"/>
      <c r="Q941" s="454"/>
      <c r="R941" s="454"/>
      <c r="S941" s="454"/>
      <c r="T941" s="454"/>
      <c r="U941" s="454"/>
      <c r="V941" s="454"/>
      <c r="W941" s="454"/>
      <c r="X941" s="454"/>
      <c r="Y941" s="454"/>
      <c r="Z941" s="454"/>
      <c r="AA941" s="454"/>
      <c r="AB941" s="454"/>
      <c r="AC941" s="454"/>
      <c r="AD941" s="454"/>
      <c r="AE941" s="454"/>
      <c r="AF941" s="454"/>
      <c r="AG941" s="454"/>
      <c r="AH941" s="454"/>
      <c r="AI941" s="454"/>
      <c r="AJ941" s="454"/>
      <c r="AK941" s="454"/>
      <c r="AL941" s="454"/>
      <c r="AM941" s="454"/>
      <c r="AN941" s="454"/>
      <c r="AO941" s="454"/>
      <c r="AP941" s="454"/>
      <c r="AQ941" s="454"/>
      <c r="AR941" s="454"/>
    </row>
    <row r="942" spans="1:44" ht="15.75" customHeight="1">
      <c r="A942" s="454"/>
      <c r="B942" s="484"/>
      <c r="C942" s="455"/>
      <c r="D942" s="455"/>
      <c r="E942" s="455"/>
      <c r="F942" s="454"/>
      <c r="G942" s="454"/>
      <c r="H942" s="454"/>
      <c r="I942" s="454"/>
      <c r="J942" s="454"/>
      <c r="K942" s="454"/>
      <c r="L942" s="454"/>
      <c r="M942" s="454"/>
      <c r="N942" s="454"/>
      <c r="O942" s="454"/>
      <c r="P942" s="454"/>
      <c r="Q942" s="454"/>
      <c r="R942" s="454"/>
      <c r="S942" s="454"/>
      <c r="T942" s="454"/>
      <c r="U942" s="454"/>
      <c r="V942" s="454"/>
      <c r="W942" s="454"/>
      <c r="X942" s="454"/>
      <c r="Y942" s="454"/>
      <c r="Z942" s="454"/>
      <c r="AA942" s="454"/>
      <c r="AB942" s="454"/>
      <c r="AC942" s="454"/>
      <c r="AD942" s="454"/>
      <c r="AE942" s="454"/>
      <c r="AF942" s="454"/>
      <c r="AG942" s="454"/>
      <c r="AH942" s="454"/>
      <c r="AI942" s="454"/>
      <c r="AJ942" s="454"/>
      <c r="AK942" s="454"/>
      <c r="AL942" s="454"/>
      <c r="AM942" s="454"/>
      <c r="AN942" s="454"/>
      <c r="AO942" s="454"/>
      <c r="AP942" s="454"/>
      <c r="AQ942" s="454"/>
      <c r="AR942" s="454"/>
    </row>
    <row r="943" spans="1:44" ht="15.75" customHeight="1">
      <c r="A943" s="454"/>
      <c r="B943" s="484"/>
      <c r="C943" s="455"/>
      <c r="D943" s="455"/>
      <c r="E943" s="455"/>
      <c r="F943" s="454"/>
      <c r="G943" s="454"/>
      <c r="H943" s="454"/>
      <c r="I943" s="454"/>
      <c r="J943" s="454"/>
      <c r="K943" s="454"/>
      <c r="L943" s="454"/>
      <c r="M943" s="454"/>
      <c r="N943" s="454"/>
      <c r="O943" s="454"/>
      <c r="P943" s="454"/>
      <c r="Q943" s="454"/>
      <c r="R943" s="454"/>
      <c r="S943" s="454"/>
      <c r="T943" s="454"/>
      <c r="U943" s="454"/>
      <c r="V943" s="454"/>
      <c r="W943" s="454"/>
      <c r="X943" s="454"/>
      <c r="Y943" s="454"/>
      <c r="Z943" s="454"/>
      <c r="AA943" s="454"/>
      <c r="AB943" s="454"/>
      <c r="AC943" s="454"/>
      <c r="AD943" s="454"/>
      <c r="AE943" s="454"/>
      <c r="AF943" s="454"/>
      <c r="AG943" s="454"/>
      <c r="AH943" s="454"/>
      <c r="AI943" s="454"/>
      <c r="AJ943" s="454"/>
      <c r="AK943" s="454"/>
      <c r="AL943" s="454"/>
      <c r="AM943" s="454"/>
      <c r="AN943" s="454"/>
      <c r="AO943" s="454"/>
      <c r="AP943" s="454"/>
      <c r="AQ943" s="454"/>
      <c r="AR943" s="454"/>
    </row>
    <row r="944" spans="1:44" ht="15.75" customHeight="1">
      <c r="A944" s="454"/>
      <c r="B944" s="484"/>
      <c r="C944" s="455"/>
      <c r="D944" s="455"/>
      <c r="E944" s="455"/>
      <c r="F944" s="454"/>
      <c r="G944" s="454"/>
      <c r="H944" s="454"/>
      <c r="I944" s="454"/>
      <c r="J944" s="454"/>
      <c r="K944" s="454"/>
      <c r="L944" s="454"/>
      <c r="M944" s="454"/>
      <c r="N944" s="454"/>
      <c r="O944" s="454"/>
      <c r="P944" s="454"/>
      <c r="Q944" s="454"/>
      <c r="R944" s="454"/>
      <c r="S944" s="454"/>
      <c r="T944" s="454"/>
      <c r="U944" s="454"/>
      <c r="V944" s="454"/>
      <c r="W944" s="454"/>
      <c r="X944" s="454"/>
      <c r="Y944" s="454"/>
      <c r="Z944" s="454"/>
      <c r="AA944" s="454"/>
      <c r="AB944" s="454"/>
      <c r="AC944" s="454"/>
      <c r="AD944" s="454"/>
      <c r="AE944" s="454"/>
      <c r="AF944" s="454"/>
      <c r="AG944" s="454"/>
      <c r="AH944" s="454"/>
      <c r="AI944" s="454"/>
      <c r="AJ944" s="454"/>
      <c r="AK944" s="454"/>
      <c r="AL944" s="454"/>
      <c r="AM944" s="454"/>
      <c r="AN944" s="454"/>
      <c r="AO944" s="454"/>
      <c r="AP944" s="454"/>
      <c r="AQ944" s="454"/>
      <c r="AR944" s="454"/>
    </row>
    <row r="945" spans="1:44" ht="15.75" customHeight="1">
      <c r="A945" s="454"/>
      <c r="B945" s="484"/>
      <c r="C945" s="455"/>
      <c r="D945" s="455"/>
      <c r="E945" s="455"/>
      <c r="F945" s="454"/>
      <c r="G945" s="454"/>
      <c r="H945" s="454"/>
      <c r="I945" s="454"/>
      <c r="J945" s="454"/>
      <c r="K945" s="454"/>
      <c r="L945" s="454"/>
      <c r="M945" s="454"/>
      <c r="N945" s="454"/>
      <c r="O945" s="454"/>
      <c r="P945" s="454"/>
      <c r="Q945" s="454"/>
      <c r="R945" s="454"/>
      <c r="S945" s="454"/>
      <c r="T945" s="454"/>
      <c r="U945" s="454"/>
      <c r="V945" s="454"/>
      <c r="W945" s="454"/>
      <c r="X945" s="454"/>
      <c r="Y945" s="454"/>
      <c r="Z945" s="454"/>
      <c r="AA945" s="454"/>
      <c r="AB945" s="454"/>
      <c r="AC945" s="454"/>
      <c r="AD945" s="454"/>
      <c r="AE945" s="454"/>
      <c r="AF945" s="454"/>
      <c r="AG945" s="454"/>
      <c r="AH945" s="454"/>
      <c r="AI945" s="454"/>
      <c r="AJ945" s="454"/>
      <c r="AK945" s="454"/>
      <c r="AL945" s="454"/>
      <c r="AM945" s="454"/>
      <c r="AN945" s="454"/>
      <c r="AO945" s="454"/>
      <c r="AP945" s="454"/>
      <c r="AQ945" s="454"/>
      <c r="AR945" s="454"/>
    </row>
    <row r="946" spans="1:44" ht="15.75" customHeight="1">
      <c r="A946" s="454"/>
      <c r="B946" s="484"/>
      <c r="C946" s="455"/>
      <c r="D946" s="455"/>
      <c r="E946" s="455"/>
      <c r="F946" s="454"/>
      <c r="G946" s="454"/>
      <c r="H946" s="454"/>
      <c r="I946" s="454"/>
      <c r="J946" s="454"/>
      <c r="K946" s="454"/>
      <c r="L946" s="454"/>
      <c r="M946" s="454"/>
      <c r="N946" s="454"/>
      <c r="O946" s="454"/>
      <c r="P946" s="454"/>
      <c r="Q946" s="454"/>
      <c r="R946" s="454"/>
      <c r="S946" s="454"/>
      <c r="T946" s="454"/>
      <c r="U946" s="454"/>
      <c r="V946" s="454"/>
      <c r="W946" s="454"/>
      <c r="X946" s="454"/>
      <c r="Y946" s="454"/>
      <c r="Z946" s="454"/>
      <c r="AA946" s="454"/>
      <c r="AB946" s="454"/>
      <c r="AC946" s="454"/>
      <c r="AD946" s="454"/>
      <c r="AE946" s="454"/>
      <c r="AF946" s="454"/>
      <c r="AG946" s="454"/>
      <c r="AH946" s="454"/>
      <c r="AI946" s="454"/>
      <c r="AJ946" s="454"/>
      <c r="AK946" s="454"/>
      <c r="AL946" s="454"/>
      <c r="AM946" s="454"/>
      <c r="AN946" s="454"/>
      <c r="AO946" s="454"/>
      <c r="AP946" s="454"/>
      <c r="AQ946" s="454"/>
      <c r="AR946" s="454"/>
    </row>
    <row r="947" spans="1:44" ht="15.75" customHeight="1">
      <c r="A947" s="454"/>
      <c r="B947" s="484"/>
      <c r="C947" s="455"/>
      <c r="D947" s="455"/>
      <c r="E947" s="455"/>
      <c r="F947" s="454"/>
      <c r="G947" s="454"/>
      <c r="H947" s="454"/>
      <c r="I947" s="454"/>
      <c r="J947" s="454"/>
      <c r="K947" s="454"/>
      <c r="L947" s="454"/>
      <c r="M947" s="454"/>
      <c r="N947" s="454"/>
      <c r="O947" s="454"/>
      <c r="P947" s="454"/>
      <c r="Q947" s="454"/>
      <c r="R947" s="454"/>
      <c r="S947" s="454"/>
      <c r="T947" s="454"/>
      <c r="U947" s="454"/>
      <c r="V947" s="454"/>
      <c r="W947" s="454"/>
      <c r="X947" s="454"/>
      <c r="Y947" s="454"/>
      <c r="Z947" s="454"/>
      <c r="AA947" s="454"/>
      <c r="AB947" s="454"/>
      <c r="AC947" s="454"/>
      <c r="AD947" s="454"/>
      <c r="AE947" s="454"/>
      <c r="AF947" s="454"/>
      <c r="AG947" s="454"/>
      <c r="AH947" s="454"/>
      <c r="AI947" s="454"/>
      <c r="AJ947" s="454"/>
      <c r="AK947" s="454"/>
      <c r="AL947" s="454"/>
      <c r="AM947" s="454"/>
      <c r="AN947" s="454"/>
      <c r="AO947" s="454"/>
      <c r="AP947" s="454"/>
      <c r="AQ947" s="454"/>
      <c r="AR947" s="454"/>
    </row>
    <row r="948" spans="1:44" ht="15.75" customHeight="1">
      <c r="A948" s="454"/>
      <c r="B948" s="484"/>
      <c r="C948" s="455"/>
      <c r="D948" s="455"/>
      <c r="E948" s="455"/>
      <c r="F948" s="454"/>
      <c r="G948" s="454"/>
      <c r="H948" s="454"/>
      <c r="I948" s="454"/>
      <c r="J948" s="454"/>
      <c r="K948" s="454"/>
      <c r="L948" s="454"/>
      <c r="M948" s="454"/>
      <c r="N948" s="454"/>
      <c r="O948" s="454"/>
      <c r="P948" s="454"/>
      <c r="Q948" s="454"/>
      <c r="R948" s="454"/>
      <c r="S948" s="454"/>
      <c r="T948" s="454"/>
      <c r="U948" s="454"/>
      <c r="V948" s="454"/>
      <c r="W948" s="454"/>
      <c r="X948" s="454"/>
      <c r="Y948" s="454"/>
      <c r="Z948" s="454"/>
      <c r="AA948" s="454"/>
      <c r="AB948" s="454"/>
      <c r="AC948" s="454"/>
      <c r="AD948" s="454"/>
      <c r="AE948" s="454"/>
      <c r="AF948" s="454"/>
      <c r="AG948" s="454"/>
      <c r="AH948" s="454"/>
      <c r="AI948" s="454"/>
      <c r="AJ948" s="454"/>
      <c r="AK948" s="454"/>
      <c r="AL948" s="454"/>
      <c r="AM948" s="454"/>
      <c r="AN948" s="454"/>
      <c r="AO948" s="454"/>
      <c r="AP948" s="454"/>
      <c r="AQ948" s="454"/>
      <c r="AR948" s="454"/>
    </row>
    <row r="949" spans="1:44" ht="15.75" customHeight="1">
      <c r="A949" s="454"/>
      <c r="B949" s="484"/>
      <c r="C949" s="455"/>
      <c r="D949" s="455"/>
      <c r="E949" s="455"/>
      <c r="F949" s="454"/>
      <c r="G949" s="454"/>
      <c r="H949" s="454"/>
      <c r="I949" s="454"/>
      <c r="J949" s="454"/>
      <c r="K949" s="454"/>
      <c r="L949" s="454"/>
      <c r="M949" s="454"/>
      <c r="N949" s="454"/>
      <c r="O949" s="454"/>
      <c r="P949" s="454"/>
      <c r="Q949" s="454"/>
      <c r="R949" s="454"/>
      <c r="S949" s="454"/>
      <c r="T949" s="454"/>
      <c r="U949" s="454"/>
      <c r="V949" s="454"/>
      <c r="W949" s="454"/>
      <c r="X949" s="454"/>
      <c r="Y949" s="454"/>
      <c r="Z949" s="454"/>
      <c r="AA949" s="454"/>
      <c r="AB949" s="454"/>
      <c r="AC949" s="454"/>
      <c r="AD949" s="454"/>
      <c r="AE949" s="454"/>
      <c r="AF949" s="454"/>
      <c r="AG949" s="454"/>
      <c r="AH949" s="454"/>
      <c r="AI949" s="454"/>
      <c r="AJ949" s="454"/>
      <c r="AK949" s="454"/>
      <c r="AL949" s="454"/>
      <c r="AM949" s="454"/>
      <c r="AN949" s="454"/>
      <c r="AO949" s="454"/>
      <c r="AP949" s="454"/>
      <c r="AQ949" s="454"/>
      <c r="AR949" s="454"/>
    </row>
    <row r="950" spans="1:44" ht="15.75" customHeight="1">
      <c r="A950" s="454"/>
      <c r="B950" s="484"/>
      <c r="C950" s="455"/>
      <c r="D950" s="455"/>
      <c r="E950" s="455"/>
      <c r="F950" s="454"/>
      <c r="G950" s="454"/>
      <c r="H950" s="454"/>
      <c r="I950" s="454"/>
      <c r="J950" s="454"/>
      <c r="K950" s="454"/>
      <c r="L950" s="454"/>
      <c r="M950" s="454"/>
      <c r="N950" s="454"/>
      <c r="O950" s="454"/>
      <c r="P950" s="454"/>
      <c r="Q950" s="454"/>
      <c r="R950" s="454"/>
      <c r="S950" s="454"/>
      <c r="T950" s="454"/>
      <c r="U950" s="454"/>
      <c r="V950" s="454"/>
      <c r="W950" s="454"/>
      <c r="X950" s="454"/>
      <c r="Y950" s="454"/>
      <c r="Z950" s="454"/>
      <c r="AA950" s="454"/>
      <c r="AB950" s="454"/>
      <c r="AC950" s="454"/>
      <c r="AD950" s="454"/>
      <c r="AE950" s="454"/>
      <c r="AF950" s="454"/>
      <c r="AG950" s="454"/>
      <c r="AH950" s="454"/>
      <c r="AI950" s="454"/>
      <c r="AJ950" s="454"/>
      <c r="AK950" s="454"/>
      <c r="AL950" s="454"/>
      <c r="AM950" s="454"/>
      <c r="AN950" s="454"/>
      <c r="AO950" s="454"/>
      <c r="AP950" s="454"/>
      <c r="AQ950" s="454"/>
      <c r="AR950" s="454"/>
    </row>
    <row r="951" spans="1:44" ht="15.75" customHeight="1">
      <c r="A951" s="454"/>
      <c r="B951" s="484"/>
      <c r="C951" s="455"/>
      <c r="D951" s="455"/>
      <c r="E951" s="455"/>
      <c r="F951" s="454"/>
      <c r="G951" s="454"/>
      <c r="H951" s="454"/>
      <c r="I951" s="454"/>
      <c r="J951" s="454"/>
      <c r="K951" s="454"/>
      <c r="L951" s="454"/>
      <c r="M951" s="454"/>
      <c r="N951" s="454"/>
      <c r="O951" s="454"/>
      <c r="P951" s="454"/>
      <c r="Q951" s="454"/>
      <c r="R951" s="454"/>
      <c r="S951" s="454"/>
      <c r="T951" s="454"/>
      <c r="U951" s="454"/>
      <c r="V951" s="454"/>
      <c r="W951" s="454"/>
      <c r="X951" s="454"/>
      <c r="Y951" s="454"/>
      <c r="Z951" s="454"/>
      <c r="AA951" s="454"/>
      <c r="AB951" s="454"/>
      <c r="AC951" s="454"/>
      <c r="AD951" s="454"/>
      <c r="AE951" s="454"/>
      <c r="AF951" s="454"/>
      <c r="AG951" s="454"/>
      <c r="AH951" s="454"/>
      <c r="AI951" s="454"/>
      <c r="AJ951" s="454"/>
      <c r="AK951" s="454"/>
      <c r="AL951" s="454"/>
      <c r="AM951" s="454"/>
      <c r="AN951" s="454"/>
      <c r="AO951" s="454"/>
      <c r="AP951" s="454"/>
      <c r="AQ951" s="454"/>
      <c r="AR951" s="454"/>
    </row>
    <row r="952" spans="1:44" ht="15.75" customHeight="1">
      <c r="A952" s="454"/>
      <c r="B952" s="484"/>
      <c r="C952" s="455"/>
      <c r="D952" s="455"/>
      <c r="E952" s="455"/>
      <c r="F952" s="454"/>
      <c r="G952" s="454"/>
      <c r="H952" s="454"/>
      <c r="I952" s="454"/>
      <c r="J952" s="454"/>
      <c r="K952" s="454"/>
      <c r="L952" s="454"/>
      <c r="M952" s="454"/>
      <c r="N952" s="454"/>
      <c r="O952" s="454"/>
      <c r="P952" s="454"/>
      <c r="Q952" s="454"/>
      <c r="R952" s="454"/>
      <c r="S952" s="454"/>
      <c r="T952" s="454"/>
      <c r="U952" s="454"/>
      <c r="V952" s="454"/>
      <c r="W952" s="454"/>
      <c r="X952" s="454"/>
      <c r="Y952" s="454"/>
      <c r="Z952" s="454"/>
      <c r="AA952" s="454"/>
      <c r="AB952" s="454"/>
      <c r="AC952" s="454"/>
      <c r="AD952" s="454"/>
      <c r="AE952" s="454"/>
      <c r="AF952" s="454"/>
      <c r="AG952" s="454"/>
      <c r="AH952" s="454"/>
      <c r="AI952" s="454"/>
      <c r="AJ952" s="454"/>
      <c r="AK952" s="454"/>
      <c r="AL952" s="454"/>
      <c r="AM952" s="454"/>
      <c r="AN952" s="454"/>
      <c r="AO952" s="454"/>
      <c r="AP952" s="454"/>
      <c r="AQ952" s="454"/>
      <c r="AR952" s="454"/>
    </row>
    <row r="953" spans="1:44" ht="15.75" customHeight="1">
      <c r="A953" s="454"/>
      <c r="B953" s="484"/>
      <c r="C953" s="455"/>
      <c r="D953" s="455"/>
      <c r="E953" s="455"/>
      <c r="F953" s="454"/>
      <c r="G953" s="454"/>
      <c r="H953" s="454"/>
      <c r="I953" s="454"/>
      <c r="J953" s="454"/>
      <c r="K953" s="454"/>
      <c r="L953" s="454"/>
      <c r="M953" s="454"/>
      <c r="N953" s="454"/>
      <c r="O953" s="454"/>
      <c r="P953" s="454"/>
      <c r="Q953" s="454"/>
      <c r="R953" s="454"/>
      <c r="S953" s="454"/>
      <c r="T953" s="454"/>
      <c r="U953" s="454"/>
      <c r="V953" s="454"/>
      <c r="W953" s="454"/>
      <c r="X953" s="454"/>
      <c r="Y953" s="454"/>
      <c r="Z953" s="454"/>
      <c r="AA953" s="454"/>
      <c r="AB953" s="454"/>
      <c r="AC953" s="454"/>
      <c r="AD953" s="454"/>
      <c r="AE953" s="454"/>
      <c r="AF953" s="454"/>
      <c r="AG953" s="454"/>
      <c r="AH953" s="454"/>
      <c r="AI953" s="454"/>
      <c r="AJ953" s="454"/>
      <c r="AK953" s="454"/>
      <c r="AL953" s="454"/>
      <c r="AM953" s="454"/>
      <c r="AN953" s="454"/>
      <c r="AO953" s="454"/>
      <c r="AP953" s="454"/>
      <c r="AQ953" s="454"/>
      <c r="AR953" s="454"/>
    </row>
    <row r="954" spans="1:44" ht="15.75" customHeight="1">
      <c r="A954" s="454"/>
      <c r="B954" s="484"/>
      <c r="C954" s="455"/>
      <c r="D954" s="455"/>
      <c r="E954" s="455"/>
      <c r="F954" s="454"/>
      <c r="G954" s="454"/>
      <c r="H954" s="454"/>
      <c r="I954" s="454"/>
      <c r="J954" s="454"/>
      <c r="K954" s="454"/>
      <c r="L954" s="454"/>
      <c r="M954" s="454"/>
      <c r="N954" s="454"/>
      <c r="O954" s="454"/>
      <c r="P954" s="454"/>
      <c r="Q954" s="454"/>
      <c r="R954" s="454"/>
      <c r="S954" s="454"/>
      <c r="T954" s="454"/>
      <c r="U954" s="454"/>
      <c r="V954" s="454"/>
      <c r="W954" s="454"/>
      <c r="X954" s="454"/>
      <c r="Y954" s="454"/>
      <c r="Z954" s="454"/>
      <c r="AA954" s="454"/>
      <c r="AB954" s="454"/>
      <c r="AC954" s="454"/>
      <c r="AD954" s="454"/>
      <c r="AE954" s="454"/>
      <c r="AF954" s="454"/>
      <c r="AG954" s="454"/>
      <c r="AH954" s="454"/>
      <c r="AI954" s="454"/>
      <c r="AJ954" s="454"/>
      <c r="AK954" s="454"/>
      <c r="AL954" s="454"/>
      <c r="AM954" s="454"/>
      <c r="AN954" s="454"/>
      <c r="AO954" s="454"/>
      <c r="AP954" s="454"/>
      <c r="AQ954" s="454"/>
      <c r="AR954" s="454"/>
    </row>
    <row r="955" spans="1:44" ht="15.75" customHeight="1">
      <c r="A955" s="454"/>
      <c r="B955" s="484"/>
      <c r="C955" s="455"/>
      <c r="D955" s="455"/>
      <c r="E955" s="455"/>
      <c r="F955" s="454"/>
      <c r="G955" s="454"/>
      <c r="H955" s="454"/>
      <c r="I955" s="454"/>
      <c r="J955" s="454"/>
      <c r="K955" s="454"/>
      <c r="L955" s="454"/>
      <c r="M955" s="454"/>
      <c r="N955" s="454"/>
      <c r="O955" s="454"/>
      <c r="P955" s="454"/>
      <c r="Q955" s="454"/>
      <c r="R955" s="454"/>
      <c r="S955" s="454"/>
      <c r="T955" s="454"/>
      <c r="U955" s="454"/>
      <c r="V955" s="454"/>
      <c r="W955" s="454"/>
      <c r="X955" s="454"/>
      <c r="Y955" s="454"/>
      <c r="Z955" s="454"/>
      <c r="AA955" s="454"/>
      <c r="AB955" s="454"/>
      <c r="AC955" s="454"/>
      <c r="AD955" s="454"/>
      <c r="AE955" s="454"/>
      <c r="AF955" s="454"/>
      <c r="AG955" s="454"/>
      <c r="AH955" s="454"/>
      <c r="AI955" s="454"/>
      <c r="AJ955" s="454"/>
      <c r="AK955" s="454"/>
      <c r="AL955" s="454"/>
      <c r="AM955" s="454"/>
      <c r="AN955" s="454"/>
      <c r="AO955" s="454"/>
      <c r="AP955" s="454"/>
      <c r="AQ955" s="454"/>
      <c r="AR955" s="454"/>
    </row>
    <row r="956" spans="1:44" ht="15.75" customHeight="1">
      <c r="A956" s="454"/>
      <c r="B956" s="484"/>
      <c r="C956" s="455"/>
      <c r="D956" s="455"/>
      <c r="E956" s="455"/>
      <c r="F956" s="454"/>
      <c r="G956" s="454"/>
      <c r="H956" s="454"/>
      <c r="I956" s="454"/>
      <c r="J956" s="454"/>
      <c r="K956" s="454"/>
      <c r="L956" s="454"/>
      <c r="M956" s="454"/>
      <c r="N956" s="454"/>
      <c r="O956" s="454"/>
      <c r="P956" s="454"/>
      <c r="Q956" s="454"/>
      <c r="R956" s="454"/>
      <c r="S956" s="454"/>
      <c r="T956" s="454"/>
      <c r="U956" s="454"/>
      <c r="V956" s="454"/>
      <c r="W956" s="454"/>
      <c r="X956" s="454"/>
      <c r="Y956" s="454"/>
      <c r="Z956" s="454"/>
      <c r="AA956" s="454"/>
      <c r="AB956" s="454"/>
      <c r="AC956" s="454"/>
      <c r="AD956" s="454"/>
      <c r="AE956" s="454"/>
      <c r="AF956" s="454"/>
      <c r="AG956" s="454"/>
      <c r="AH956" s="454"/>
      <c r="AI956" s="454"/>
      <c r="AJ956" s="454"/>
      <c r="AK956" s="454"/>
      <c r="AL956" s="454"/>
      <c r="AM956" s="454"/>
      <c r="AN956" s="454"/>
      <c r="AO956" s="454"/>
      <c r="AP956" s="454"/>
      <c r="AQ956" s="454"/>
      <c r="AR956" s="454"/>
    </row>
    <row r="957" spans="1:44" ht="15.75" customHeight="1">
      <c r="A957" s="454"/>
      <c r="B957" s="484"/>
      <c r="C957" s="455"/>
      <c r="D957" s="455"/>
      <c r="E957" s="455"/>
      <c r="F957" s="454"/>
      <c r="G957" s="454"/>
      <c r="H957" s="454"/>
      <c r="I957" s="454"/>
      <c r="J957" s="454"/>
      <c r="K957" s="454"/>
      <c r="L957" s="454"/>
      <c r="M957" s="454"/>
      <c r="N957" s="454"/>
      <c r="O957" s="454"/>
      <c r="P957" s="454"/>
      <c r="Q957" s="454"/>
      <c r="R957" s="454"/>
      <c r="S957" s="454"/>
      <c r="T957" s="454"/>
      <c r="U957" s="454"/>
      <c r="V957" s="454"/>
      <c r="W957" s="454"/>
      <c r="X957" s="454"/>
      <c r="Y957" s="454"/>
      <c r="Z957" s="454"/>
      <c r="AA957" s="454"/>
      <c r="AB957" s="454"/>
      <c r="AC957" s="454"/>
      <c r="AD957" s="454"/>
      <c r="AE957" s="454"/>
      <c r="AF957" s="454"/>
      <c r="AG957" s="454"/>
      <c r="AH957" s="454"/>
      <c r="AI957" s="454"/>
      <c r="AJ957" s="454"/>
      <c r="AK957" s="454"/>
      <c r="AL957" s="454"/>
      <c r="AM957" s="454"/>
      <c r="AN957" s="454"/>
      <c r="AO957" s="454"/>
      <c r="AP957" s="454"/>
      <c r="AQ957" s="454"/>
      <c r="AR957" s="454"/>
    </row>
    <row r="958" spans="1:44" ht="15.75" customHeight="1">
      <c r="A958" s="454"/>
      <c r="B958" s="484"/>
      <c r="C958" s="455"/>
      <c r="D958" s="455"/>
      <c r="E958" s="455"/>
      <c r="F958" s="454"/>
      <c r="G958" s="454"/>
      <c r="H958" s="454"/>
      <c r="I958" s="454"/>
      <c r="J958" s="454"/>
      <c r="K958" s="454"/>
      <c r="L958" s="454"/>
      <c r="M958" s="454"/>
      <c r="N958" s="454"/>
      <c r="O958" s="454"/>
      <c r="P958" s="454"/>
      <c r="Q958" s="454"/>
      <c r="R958" s="454"/>
      <c r="S958" s="454"/>
      <c r="T958" s="454"/>
      <c r="U958" s="454"/>
      <c r="V958" s="454"/>
      <c r="W958" s="454"/>
      <c r="X958" s="454"/>
      <c r="Y958" s="454"/>
      <c r="Z958" s="454"/>
      <c r="AA958" s="454"/>
      <c r="AB958" s="454"/>
      <c r="AC958" s="454"/>
      <c r="AD958" s="454"/>
      <c r="AE958" s="454"/>
      <c r="AF958" s="454"/>
      <c r="AG958" s="454"/>
      <c r="AH958" s="454"/>
      <c r="AI958" s="454"/>
      <c r="AJ958" s="454"/>
      <c r="AK958" s="454"/>
      <c r="AL958" s="454"/>
      <c r="AM958" s="454"/>
      <c r="AN958" s="454"/>
      <c r="AO958" s="454"/>
      <c r="AP958" s="454"/>
      <c r="AQ958" s="454"/>
      <c r="AR958" s="454"/>
    </row>
    <row r="959" spans="1:44" ht="15.75" customHeight="1">
      <c r="A959" s="454"/>
      <c r="B959" s="484"/>
      <c r="C959" s="455"/>
      <c r="D959" s="455"/>
      <c r="E959" s="455"/>
      <c r="F959" s="454"/>
      <c r="G959" s="454"/>
      <c r="H959" s="454"/>
      <c r="I959" s="454"/>
      <c r="J959" s="454"/>
      <c r="K959" s="454"/>
      <c r="L959" s="454"/>
      <c r="M959" s="454"/>
      <c r="N959" s="454"/>
      <c r="O959" s="454"/>
      <c r="P959" s="454"/>
      <c r="Q959" s="454"/>
      <c r="R959" s="454"/>
      <c r="S959" s="454"/>
      <c r="T959" s="454"/>
      <c r="U959" s="454"/>
      <c r="V959" s="454"/>
      <c r="W959" s="454"/>
      <c r="X959" s="454"/>
      <c r="Y959" s="454"/>
      <c r="Z959" s="454"/>
      <c r="AA959" s="454"/>
      <c r="AB959" s="454"/>
      <c r="AC959" s="454"/>
      <c r="AD959" s="454"/>
      <c r="AE959" s="454"/>
      <c r="AF959" s="454"/>
      <c r="AG959" s="454"/>
      <c r="AH959" s="454"/>
      <c r="AI959" s="454"/>
      <c r="AJ959" s="454"/>
      <c r="AK959" s="454"/>
      <c r="AL959" s="454"/>
      <c r="AM959" s="454"/>
      <c r="AN959" s="454"/>
      <c r="AO959" s="454"/>
      <c r="AP959" s="454"/>
      <c r="AQ959" s="454"/>
      <c r="AR959" s="454"/>
    </row>
    <row r="960" spans="1:44" ht="15.75" customHeight="1">
      <c r="A960" s="454"/>
      <c r="B960" s="484"/>
      <c r="C960" s="455"/>
      <c r="D960" s="455"/>
      <c r="E960" s="455"/>
      <c r="F960" s="454"/>
      <c r="G960" s="454"/>
      <c r="H960" s="454"/>
      <c r="I960" s="454"/>
      <c r="J960" s="454"/>
      <c r="K960" s="454"/>
      <c r="L960" s="454"/>
      <c r="M960" s="454"/>
      <c r="N960" s="454"/>
      <c r="O960" s="454"/>
      <c r="P960" s="454"/>
      <c r="Q960" s="454"/>
      <c r="R960" s="454"/>
      <c r="S960" s="454"/>
      <c r="T960" s="454"/>
      <c r="U960" s="454"/>
      <c r="V960" s="454"/>
      <c r="W960" s="454"/>
      <c r="X960" s="454"/>
      <c r="Y960" s="454"/>
      <c r="Z960" s="454"/>
      <c r="AA960" s="454"/>
      <c r="AB960" s="454"/>
      <c r="AC960" s="454"/>
      <c r="AD960" s="454"/>
      <c r="AE960" s="454"/>
      <c r="AF960" s="454"/>
      <c r="AG960" s="454"/>
      <c r="AH960" s="454"/>
      <c r="AI960" s="454"/>
      <c r="AJ960" s="454"/>
      <c r="AK960" s="454"/>
      <c r="AL960" s="454"/>
      <c r="AM960" s="454"/>
      <c r="AN960" s="454"/>
      <c r="AO960" s="454"/>
      <c r="AP960" s="454"/>
      <c r="AQ960" s="454"/>
      <c r="AR960" s="454"/>
    </row>
    <row r="961" spans="1:44" ht="15.75" customHeight="1">
      <c r="A961" s="454"/>
      <c r="B961" s="484"/>
      <c r="C961" s="455"/>
      <c r="D961" s="455"/>
      <c r="E961" s="455"/>
      <c r="F961" s="454"/>
      <c r="G961" s="454"/>
      <c r="H961" s="454"/>
      <c r="I961" s="454"/>
      <c r="J961" s="454"/>
      <c r="K961" s="454"/>
      <c r="L961" s="454"/>
      <c r="M961" s="454"/>
      <c r="N961" s="454"/>
      <c r="O961" s="454"/>
      <c r="P961" s="454"/>
      <c r="Q961" s="454"/>
      <c r="R961" s="454"/>
      <c r="S961" s="454"/>
      <c r="T961" s="454"/>
      <c r="U961" s="454"/>
      <c r="V961" s="454"/>
      <c r="W961" s="454"/>
      <c r="X961" s="454"/>
      <c r="Y961" s="454"/>
      <c r="Z961" s="454"/>
      <c r="AA961" s="454"/>
      <c r="AB961" s="454"/>
      <c r="AC961" s="454"/>
      <c r="AD961" s="454"/>
      <c r="AE961" s="454"/>
      <c r="AF961" s="454"/>
      <c r="AG961" s="454"/>
      <c r="AH961" s="454"/>
      <c r="AI961" s="454"/>
      <c r="AJ961" s="454"/>
      <c r="AK961" s="454"/>
      <c r="AL961" s="454"/>
      <c r="AM961" s="454"/>
      <c r="AN961" s="454"/>
      <c r="AO961" s="454"/>
      <c r="AP961" s="454"/>
      <c r="AQ961" s="454"/>
      <c r="AR961" s="454"/>
    </row>
    <row r="962" spans="1:44" ht="15.75" customHeight="1">
      <c r="A962" s="454"/>
      <c r="B962" s="484"/>
      <c r="C962" s="455"/>
      <c r="D962" s="455"/>
      <c r="E962" s="455"/>
      <c r="F962" s="454"/>
      <c r="G962" s="454"/>
      <c r="H962" s="454"/>
      <c r="I962" s="454"/>
      <c r="J962" s="454"/>
      <c r="K962" s="454"/>
      <c r="L962" s="454"/>
      <c r="M962" s="454"/>
      <c r="N962" s="454"/>
      <c r="O962" s="454"/>
      <c r="P962" s="454"/>
      <c r="Q962" s="454"/>
      <c r="R962" s="454"/>
      <c r="S962" s="454"/>
      <c r="T962" s="454"/>
      <c r="U962" s="454"/>
      <c r="V962" s="454"/>
      <c r="W962" s="454"/>
      <c r="X962" s="454"/>
      <c r="Y962" s="454"/>
      <c r="Z962" s="454"/>
      <c r="AA962" s="454"/>
      <c r="AB962" s="454"/>
      <c r="AC962" s="454"/>
      <c r="AD962" s="454"/>
      <c r="AE962" s="454"/>
      <c r="AF962" s="454"/>
      <c r="AG962" s="454"/>
      <c r="AH962" s="454"/>
      <c r="AI962" s="454"/>
      <c r="AJ962" s="454"/>
      <c r="AK962" s="454"/>
      <c r="AL962" s="454"/>
      <c r="AM962" s="454"/>
      <c r="AN962" s="454"/>
      <c r="AO962" s="454"/>
      <c r="AP962" s="454"/>
      <c r="AQ962" s="454"/>
      <c r="AR962" s="454"/>
    </row>
    <row r="963" spans="1:44" ht="15.75" customHeight="1">
      <c r="A963" s="454"/>
      <c r="B963" s="484"/>
      <c r="C963" s="455"/>
      <c r="D963" s="455"/>
      <c r="E963" s="455"/>
      <c r="F963" s="454"/>
      <c r="G963" s="454"/>
      <c r="H963" s="454"/>
      <c r="I963" s="454"/>
      <c r="J963" s="454"/>
      <c r="K963" s="454"/>
      <c r="L963" s="454"/>
      <c r="M963" s="454"/>
      <c r="N963" s="454"/>
      <c r="O963" s="454"/>
      <c r="P963" s="454"/>
      <c r="Q963" s="454"/>
      <c r="R963" s="454"/>
      <c r="S963" s="454"/>
      <c r="T963" s="454"/>
      <c r="U963" s="454"/>
      <c r="V963" s="454"/>
      <c r="W963" s="454"/>
      <c r="X963" s="454"/>
      <c r="Y963" s="454"/>
      <c r="Z963" s="454"/>
      <c r="AA963" s="454"/>
      <c r="AB963" s="454"/>
      <c r="AC963" s="454"/>
      <c r="AD963" s="454"/>
      <c r="AE963" s="454"/>
      <c r="AF963" s="454"/>
      <c r="AG963" s="454"/>
      <c r="AH963" s="454"/>
      <c r="AI963" s="454"/>
      <c r="AJ963" s="454"/>
      <c r="AK963" s="454"/>
      <c r="AL963" s="454"/>
      <c r="AM963" s="454"/>
      <c r="AN963" s="454"/>
      <c r="AO963" s="454"/>
      <c r="AP963" s="454"/>
      <c r="AQ963" s="454"/>
      <c r="AR963" s="454"/>
    </row>
    <row r="964" spans="1:44" ht="15.75" customHeight="1">
      <c r="A964" s="454"/>
      <c r="B964" s="484"/>
      <c r="C964" s="455"/>
      <c r="D964" s="455"/>
      <c r="E964" s="455"/>
      <c r="F964" s="454"/>
      <c r="G964" s="454"/>
      <c r="H964" s="454"/>
      <c r="I964" s="454"/>
      <c r="J964" s="454"/>
      <c r="K964" s="454"/>
      <c r="L964" s="454"/>
      <c r="M964" s="454"/>
      <c r="N964" s="454"/>
      <c r="O964" s="454"/>
      <c r="P964" s="454"/>
      <c r="Q964" s="454"/>
      <c r="R964" s="454"/>
      <c r="S964" s="454"/>
      <c r="T964" s="454"/>
      <c r="U964" s="454"/>
      <c r="V964" s="454"/>
      <c r="W964" s="454"/>
      <c r="X964" s="454"/>
      <c r="Y964" s="454"/>
      <c r="Z964" s="454"/>
      <c r="AA964" s="454"/>
      <c r="AB964" s="454"/>
      <c r="AC964" s="454"/>
      <c r="AD964" s="454"/>
      <c r="AE964" s="454"/>
      <c r="AF964" s="454"/>
      <c r="AG964" s="454"/>
      <c r="AH964" s="454"/>
      <c r="AI964" s="454"/>
      <c r="AJ964" s="454"/>
      <c r="AK964" s="454"/>
      <c r="AL964" s="454"/>
      <c r="AM964" s="454"/>
      <c r="AN964" s="454"/>
      <c r="AO964" s="454"/>
      <c r="AP964" s="454"/>
      <c r="AQ964" s="454"/>
      <c r="AR964" s="454"/>
    </row>
    <row r="965" spans="1:44" ht="15.75" customHeight="1">
      <c r="A965" s="454"/>
      <c r="B965" s="484"/>
      <c r="C965" s="455"/>
      <c r="D965" s="455"/>
      <c r="E965" s="455"/>
      <c r="F965" s="454"/>
      <c r="G965" s="454"/>
      <c r="H965" s="454"/>
      <c r="I965" s="454"/>
      <c r="J965" s="454"/>
      <c r="K965" s="454"/>
      <c r="L965" s="454"/>
      <c r="M965" s="454"/>
      <c r="N965" s="454"/>
      <c r="O965" s="454"/>
      <c r="P965" s="454"/>
      <c r="Q965" s="454"/>
      <c r="R965" s="454"/>
      <c r="S965" s="454"/>
      <c r="T965" s="454"/>
      <c r="U965" s="454"/>
      <c r="V965" s="454"/>
      <c r="W965" s="454"/>
      <c r="X965" s="454"/>
      <c r="Y965" s="454"/>
      <c r="Z965" s="454"/>
      <c r="AA965" s="454"/>
      <c r="AB965" s="454"/>
      <c r="AC965" s="454"/>
      <c r="AD965" s="454"/>
      <c r="AE965" s="454"/>
      <c r="AF965" s="454"/>
      <c r="AG965" s="454"/>
      <c r="AH965" s="454"/>
      <c r="AI965" s="454"/>
      <c r="AJ965" s="454"/>
      <c r="AK965" s="454"/>
      <c r="AL965" s="454"/>
      <c r="AM965" s="454"/>
      <c r="AN965" s="454"/>
      <c r="AO965" s="454"/>
      <c r="AP965" s="454"/>
      <c r="AQ965" s="454"/>
      <c r="AR965" s="454"/>
    </row>
    <row r="966" spans="1:44" ht="15.75" customHeight="1">
      <c r="A966" s="454"/>
      <c r="B966" s="484"/>
      <c r="C966" s="455"/>
      <c r="D966" s="455"/>
      <c r="E966" s="455"/>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4"/>
      <c r="AG966" s="454"/>
      <c r="AH966" s="454"/>
      <c r="AI966" s="454"/>
      <c r="AJ966" s="454"/>
      <c r="AK966" s="454"/>
      <c r="AL966" s="454"/>
      <c r="AM966" s="454"/>
      <c r="AN966" s="454"/>
      <c r="AO966" s="454"/>
      <c r="AP966" s="454"/>
      <c r="AQ966" s="454"/>
      <c r="AR966" s="454"/>
    </row>
    <row r="967" spans="1:44" ht="15.75" customHeight="1">
      <c r="A967" s="454"/>
      <c r="B967" s="484"/>
      <c r="C967" s="455"/>
      <c r="D967" s="455"/>
      <c r="E967" s="455"/>
      <c r="F967" s="45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454"/>
      <c r="AE967" s="454"/>
      <c r="AF967" s="454"/>
      <c r="AG967" s="454"/>
      <c r="AH967" s="454"/>
      <c r="AI967" s="454"/>
      <c r="AJ967" s="454"/>
      <c r="AK967" s="454"/>
      <c r="AL967" s="454"/>
      <c r="AM967" s="454"/>
      <c r="AN967" s="454"/>
      <c r="AO967" s="454"/>
      <c r="AP967" s="454"/>
      <c r="AQ967" s="454"/>
      <c r="AR967" s="454"/>
    </row>
    <row r="968" spans="1:44" ht="15.75" customHeight="1">
      <c r="A968" s="454"/>
      <c r="B968" s="484"/>
      <c r="C968" s="455"/>
      <c r="D968" s="455"/>
      <c r="E968" s="455"/>
      <c r="F968" s="454"/>
      <c r="G968" s="454"/>
      <c r="H968" s="454"/>
      <c r="I968" s="454"/>
      <c r="J968" s="454"/>
      <c r="K968" s="454"/>
      <c r="L968" s="454"/>
      <c r="M968" s="454"/>
      <c r="N968" s="454"/>
      <c r="O968" s="454"/>
      <c r="P968" s="454"/>
      <c r="Q968" s="454"/>
      <c r="R968" s="454"/>
      <c r="S968" s="454"/>
      <c r="T968" s="454"/>
      <c r="U968" s="454"/>
      <c r="V968" s="454"/>
      <c r="W968" s="454"/>
      <c r="X968" s="454"/>
      <c r="Y968" s="454"/>
      <c r="Z968" s="454"/>
      <c r="AA968" s="454"/>
      <c r="AB968" s="454"/>
      <c r="AC968" s="454"/>
      <c r="AD968" s="454"/>
      <c r="AE968" s="454"/>
      <c r="AF968" s="454"/>
      <c r="AG968" s="454"/>
      <c r="AH968" s="454"/>
      <c r="AI968" s="454"/>
      <c r="AJ968" s="454"/>
      <c r="AK968" s="454"/>
      <c r="AL968" s="454"/>
      <c r="AM968" s="454"/>
      <c r="AN968" s="454"/>
      <c r="AO968" s="454"/>
      <c r="AP968" s="454"/>
      <c r="AQ968" s="454"/>
      <c r="AR968" s="454"/>
    </row>
    <row r="969" spans="1:44" ht="15.75" customHeight="1">
      <c r="A969" s="454"/>
      <c r="B969" s="484"/>
      <c r="C969" s="455"/>
      <c r="D969" s="455"/>
      <c r="E969" s="455"/>
      <c r="F969" s="454"/>
      <c r="G969" s="454"/>
      <c r="H969" s="454"/>
      <c r="I969" s="454"/>
      <c r="J969" s="454"/>
      <c r="K969" s="454"/>
      <c r="L969" s="454"/>
      <c r="M969" s="454"/>
      <c r="N969" s="454"/>
      <c r="O969" s="454"/>
      <c r="P969" s="454"/>
      <c r="Q969" s="454"/>
      <c r="R969" s="454"/>
      <c r="S969" s="454"/>
      <c r="T969" s="454"/>
      <c r="U969" s="454"/>
      <c r="V969" s="454"/>
      <c r="W969" s="454"/>
      <c r="X969" s="454"/>
      <c r="Y969" s="454"/>
      <c r="Z969" s="454"/>
      <c r="AA969" s="454"/>
      <c r="AB969" s="454"/>
      <c r="AC969" s="454"/>
      <c r="AD969" s="454"/>
      <c r="AE969" s="454"/>
      <c r="AF969" s="454"/>
      <c r="AG969" s="454"/>
      <c r="AH969" s="454"/>
      <c r="AI969" s="454"/>
      <c r="AJ969" s="454"/>
      <c r="AK969" s="454"/>
      <c r="AL969" s="454"/>
      <c r="AM969" s="454"/>
      <c r="AN969" s="454"/>
      <c r="AO969" s="454"/>
      <c r="AP969" s="454"/>
      <c r="AQ969" s="454"/>
      <c r="AR969" s="454"/>
    </row>
    <row r="970" spans="1:44" ht="15.75" customHeight="1">
      <c r="A970" s="454"/>
      <c r="B970" s="484"/>
      <c r="C970" s="455"/>
      <c r="D970" s="455"/>
      <c r="E970" s="455"/>
      <c r="F970" s="454"/>
      <c r="G970" s="454"/>
      <c r="H970" s="454"/>
      <c r="I970" s="454"/>
      <c r="J970" s="454"/>
      <c r="K970" s="454"/>
      <c r="L970" s="454"/>
      <c r="M970" s="454"/>
      <c r="N970" s="454"/>
      <c r="O970" s="454"/>
      <c r="P970" s="454"/>
      <c r="Q970" s="454"/>
      <c r="R970" s="454"/>
      <c r="S970" s="454"/>
      <c r="T970" s="454"/>
      <c r="U970" s="454"/>
      <c r="V970" s="454"/>
      <c r="W970" s="454"/>
      <c r="X970" s="454"/>
      <c r="Y970" s="454"/>
      <c r="Z970" s="454"/>
      <c r="AA970" s="454"/>
      <c r="AB970" s="454"/>
      <c r="AC970" s="454"/>
      <c r="AD970" s="454"/>
      <c r="AE970" s="454"/>
      <c r="AF970" s="454"/>
      <c r="AG970" s="454"/>
      <c r="AH970" s="454"/>
      <c r="AI970" s="454"/>
      <c r="AJ970" s="454"/>
      <c r="AK970" s="454"/>
      <c r="AL970" s="454"/>
      <c r="AM970" s="454"/>
      <c r="AN970" s="454"/>
      <c r="AO970" s="454"/>
      <c r="AP970" s="454"/>
      <c r="AQ970" s="454"/>
      <c r="AR970" s="454"/>
    </row>
    <row r="971" spans="1:44" ht="15.75" customHeight="1">
      <c r="A971" s="454"/>
      <c r="B971" s="484"/>
      <c r="C971" s="455"/>
      <c r="D971" s="455"/>
      <c r="E971" s="455"/>
      <c r="F971" s="454"/>
      <c r="G971" s="454"/>
      <c r="H971" s="454"/>
      <c r="I971" s="454"/>
      <c r="J971" s="454"/>
      <c r="K971" s="454"/>
      <c r="L971" s="454"/>
      <c r="M971" s="454"/>
      <c r="N971" s="454"/>
      <c r="O971" s="454"/>
      <c r="P971" s="454"/>
      <c r="Q971" s="454"/>
      <c r="R971" s="454"/>
      <c r="S971" s="454"/>
      <c r="T971" s="454"/>
      <c r="U971" s="454"/>
      <c r="V971" s="454"/>
      <c r="W971" s="454"/>
      <c r="X971" s="454"/>
      <c r="Y971" s="454"/>
      <c r="Z971" s="454"/>
      <c r="AA971" s="454"/>
      <c r="AB971" s="454"/>
      <c r="AC971" s="454"/>
      <c r="AD971" s="454"/>
      <c r="AE971" s="454"/>
      <c r="AF971" s="454"/>
      <c r="AG971" s="454"/>
      <c r="AH971" s="454"/>
      <c r="AI971" s="454"/>
      <c r="AJ971" s="454"/>
      <c r="AK971" s="454"/>
      <c r="AL971" s="454"/>
      <c r="AM971" s="454"/>
      <c r="AN971" s="454"/>
      <c r="AO971" s="454"/>
      <c r="AP971" s="454"/>
      <c r="AQ971" s="454"/>
      <c r="AR971" s="454"/>
    </row>
    <row r="972" spans="1:44" ht="15.75" customHeight="1">
      <c r="A972" s="454"/>
      <c r="B972" s="484"/>
      <c r="C972" s="455"/>
      <c r="D972" s="455"/>
      <c r="E972" s="455"/>
      <c r="F972" s="454"/>
      <c r="G972" s="454"/>
      <c r="H972" s="454"/>
      <c r="I972" s="454"/>
      <c r="J972" s="454"/>
      <c r="K972" s="454"/>
      <c r="L972" s="454"/>
      <c r="M972" s="454"/>
      <c r="N972" s="454"/>
      <c r="O972" s="454"/>
      <c r="P972" s="454"/>
      <c r="Q972" s="454"/>
      <c r="R972" s="454"/>
      <c r="S972" s="454"/>
      <c r="T972" s="454"/>
      <c r="U972" s="454"/>
      <c r="V972" s="454"/>
      <c r="W972" s="454"/>
      <c r="X972" s="454"/>
      <c r="Y972" s="454"/>
      <c r="Z972" s="454"/>
      <c r="AA972" s="454"/>
      <c r="AB972" s="454"/>
      <c r="AC972" s="454"/>
      <c r="AD972" s="454"/>
      <c r="AE972" s="454"/>
      <c r="AF972" s="454"/>
      <c r="AG972" s="454"/>
      <c r="AH972" s="454"/>
      <c r="AI972" s="454"/>
      <c r="AJ972" s="454"/>
      <c r="AK972" s="454"/>
      <c r="AL972" s="454"/>
      <c r="AM972" s="454"/>
      <c r="AN972" s="454"/>
      <c r="AO972" s="454"/>
      <c r="AP972" s="454"/>
      <c r="AQ972" s="454"/>
      <c r="AR972" s="454"/>
    </row>
    <row r="973" spans="1:44" ht="15.75" customHeight="1">
      <c r="A973" s="454"/>
      <c r="B973" s="484"/>
      <c r="C973" s="455"/>
      <c r="D973" s="455"/>
      <c r="E973" s="455"/>
      <c r="F973" s="454"/>
      <c r="G973" s="454"/>
      <c r="H973" s="454"/>
      <c r="I973" s="454"/>
      <c r="J973" s="454"/>
      <c r="K973" s="454"/>
      <c r="L973" s="454"/>
      <c r="M973" s="454"/>
      <c r="N973" s="454"/>
      <c r="O973" s="454"/>
      <c r="P973" s="454"/>
      <c r="Q973" s="454"/>
      <c r="R973" s="454"/>
      <c r="S973" s="454"/>
      <c r="T973" s="454"/>
      <c r="U973" s="454"/>
      <c r="V973" s="454"/>
      <c r="W973" s="454"/>
      <c r="X973" s="454"/>
      <c r="Y973" s="454"/>
      <c r="Z973" s="454"/>
      <c r="AA973" s="454"/>
      <c r="AB973" s="454"/>
      <c r="AC973" s="454"/>
      <c r="AD973" s="454"/>
      <c r="AE973" s="454"/>
      <c r="AF973" s="454"/>
      <c r="AG973" s="454"/>
      <c r="AH973" s="454"/>
      <c r="AI973" s="454"/>
      <c r="AJ973" s="454"/>
      <c r="AK973" s="454"/>
      <c r="AL973" s="454"/>
      <c r="AM973" s="454"/>
      <c r="AN973" s="454"/>
      <c r="AO973" s="454"/>
      <c r="AP973" s="454"/>
      <c r="AQ973" s="454"/>
      <c r="AR973" s="454"/>
    </row>
    <row r="974" spans="1:44" ht="15.75" customHeight="1">
      <c r="A974" s="454"/>
      <c r="B974" s="484"/>
      <c r="C974" s="455"/>
      <c r="D974" s="455"/>
      <c r="E974" s="455"/>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454"/>
      <c r="AE974" s="454"/>
      <c r="AF974" s="454"/>
      <c r="AG974" s="454"/>
      <c r="AH974" s="454"/>
      <c r="AI974" s="454"/>
      <c r="AJ974" s="454"/>
      <c r="AK974" s="454"/>
      <c r="AL974" s="454"/>
      <c r="AM974" s="454"/>
      <c r="AN974" s="454"/>
      <c r="AO974" s="454"/>
      <c r="AP974" s="454"/>
      <c r="AQ974" s="454"/>
      <c r="AR974" s="454"/>
    </row>
    <row r="975" spans="1:44" ht="15.75" customHeight="1">
      <c r="A975" s="454"/>
      <c r="B975" s="484"/>
      <c r="C975" s="455"/>
      <c r="D975" s="455"/>
      <c r="E975" s="455"/>
      <c r="F975" s="45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4"/>
      <c r="AG975" s="454"/>
      <c r="AH975" s="454"/>
      <c r="AI975" s="454"/>
      <c r="AJ975" s="454"/>
      <c r="AK975" s="454"/>
      <c r="AL975" s="454"/>
      <c r="AM975" s="454"/>
      <c r="AN975" s="454"/>
      <c r="AO975" s="454"/>
      <c r="AP975" s="454"/>
      <c r="AQ975" s="454"/>
      <c r="AR975" s="454"/>
    </row>
    <row r="976" spans="1:44" ht="15.75" customHeight="1">
      <c r="A976" s="454"/>
      <c r="B976" s="484"/>
      <c r="C976" s="455"/>
      <c r="D976" s="455"/>
      <c r="E976" s="455"/>
      <c r="F976" s="454"/>
      <c r="G976" s="454"/>
      <c r="H976" s="454"/>
      <c r="I976" s="454"/>
      <c r="J976" s="454"/>
      <c r="K976" s="454"/>
      <c r="L976" s="454"/>
      <c r="M976" s="454"/>
      <c r="N976" s="454"/>
      <c r="O976" s="454"/>
      <c r="P976" s="454"/>
      <c r="Q976" s="454"/>
      <c r="R976" s="454"/>
      <c r="S976" s="454"/>
      <c r="T976" s="454"/>
      <c r="U976" s="454"/>
      <c r="V976" s="454"/>
      <c r="W976" s="454"/>
      <c r="X976" s="454"/>
      <c r="Y976" s="454"/>
      <c r="Z976" s="454"/>
      <c r="AA976" s="454"/>
      <c r="AB976" s="454"/>
      <c r="AC976" s="454"/>
      <c r="AD976" s="454"/>
      <c r="AE976" s="454"/>
      <c r="AF976" s="454"/>
      <c r="AG976" s="454"/>
      <c r="AH976" s="454"/>
      <c r="AI976" s="454"/>
      <c r="AJ976" s="454"/>
      <c r="AK976" s="454"/>
      <c r="AL976" s="454"/>
      <c r="AM976" s="454"/>
      <c r="AN976" s="454"/>
      <c r="AO976" s="454"/>
      <c r="AP976" s="454"/>
      <c r="AQ976" s="454"/>
      <c r="AR976" s="454"/>
    </row>
    <row r="977" spans="1:44" ht="15.75" customHeight="1">
      <c r="A977" s="454"/>
      <c r="B977" s="484"/>
      <c r="C977" s="455"/>
      <c r="D977" s="455"/>
      <c r="E977" s="455"/>
      <c r="F977" s="454"/>
      <c r="G977" s="454"/>
      <c r="H977" s="454"/>
      <c r="I977" s="454"/>
      <c r="J977" s="454"/>
      <c r="K977" s="454"/>
      <c r="L977" s="454"/>
      <c r="M977" s="454"/>
      <c r="N977" s="454"/>
      <c r="O977" s="454"/>
      <c r="P977" s="454"/>
      <c r="Q977" s="454"/>
      <c r="R977" s="454"/>
      <c r="S977" s="454"/>
      <c r="T977" s="454"/>
      <c r="U977" s="454"/>
      <c r="V977" s="454"/>
      <c r="W977" s="454"/>
      <c r="X977" s="454"/>
      <c r="Y977" s="454"/>
      <c r="Z977" s="454"/>
      <c r="AA977" s="454"/>
      <c r="AB977" s="454"/>
      <c r="AC977" s="454"/>
      <c r="AD977" s="454"/>
      <c r="AE977" s="454"/>
      <c r="AF977" s="454"/>
      <c r="AG977" s="454"/>
      <c r="AH977" s="454"/>
      <c r="AI977" s="454"/>
      <c r="AJ977" s="454"/>
      <c r="AK977" s="454"/>
      <c r="AL977" s="454"/>
      <c r="AM977" s="454"/>
      <c r="AN977" s="454"/>
      <c r="AO977" s="454"/>
      <c r="AP977" s="454"/>
      <c r="AQ977" s="454"/>
      <c r="AR977" s="454"/>
    </row>
    <row r="978" spans="1:44" ht="15.75" customHeight="1">
      <c r="A978" s="454"/>
      <c r="B978" s="484"/>
      <c r="C978" s="455"/>
      <c r="D978" s="455"/>
      <c r="E978" s="455"/>
      <c r="F978" s="454"/>
      <c r="G978" s="454"/>
      <c r="H978" s="454"/>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row>
    <row r="979" spans="1:44" ht="15.75" customHeight="1">
      <c r="A979" s="454"/>
      <c r="B979" s="484"/>
      <c r="C979" s="455"/>
      <c r="D979" s="455"/>
      <c r="E979" s="455"/>
      <c r="F979" s="454"/>
      <c r="G979" s="454"/>
      <c r="H979" s="454"/>
      <c r="I979" s="454"/>
      <c r="J979" s="454"/>
      <c r="K979" s="454"/>
      <c r="L979" s="454"/>
      <c r="M979" s="454"/>
      <c r="N979" s="454"/>
      <c r="O979" s="454"/>
      <c r="P979" s="454"/>
      <c r="Q979" s="454"/>
      <c r="R979" s="454"/>
      <c r="S979" s="454"/>
      <c r="T979" s="454"/>
      <c r="U979" s="454"/>
      <c r="V979" s="454"/>
      <c r="W979" s="454"/>
      <c r="X979" s="454"/>
      <c r="Y979" s="454"/>
      <c r="Z979" s="454"/>
      <c r="AA979" s="454"/>
      <c r="AB979" s="454"/>
      <c r="AC979" s="454"/>
      <c r="AD979" s="454"/>
      <c r="AE979" s="454"/>
      <c r="AF979" s="454"/>
      <c r="AG979" s="454"/>
      <c r="AH979" s="454"/>
      <c r="AI979" s="454"/>
      <c r="AJ979" s="454"/>
      <c r="AK979" s="454"/>
      <c r="AL979" s="454"/>
      <c r="AM979" s="454"/>
      <c r="AN979" s="454"/>
      <c r="AO979" s="454"/>
      <c r="AP979" s="454"/>
      <c r="AQ979" s="454"/>
      <c r="AR979" s="454"/>
    </row>
    <row r="980" spans="1:44" ht="15.75" customHeight="1">
      <c r="A980" s="454"/>
      <c r="B980" s="484"/>
      <c r="C980" s="455"/>
      <c r="D980" s="455"/>
      <c r="E980" s="455"/>
      <c r="F980" s="454"/>
      <c r="G980" s="454"/>
      <c r="H980" s="454"/>
      <c r="I980" s="454"/>
      <c r="J980" s="454"/>
      <c r="K980" s="454"/>
      <c r="L980" s="454"/>
      <c r="M980" s="454"/>
      <c r="N980" s="454"/>
      <c r="O980" s="454"/>
      <c r="P980" s="454"/>
      <c r="Q980" s="454"/>
      <c r="R980" s="454"/>
      <c r="S980" s="454"/>
      <c r="T980" s="454"/>
      <c r="U980" s="454"/>
      <c r="V980" s="454"/>
      <c r="W980" s="454"/>
      <c r="X980" s="454"/>
      <c r="Y980" s="454"/>
      <c r="Z980" s="454"/>
      <c r="AA980" s="454"/>
      <c r="AB980" s="454"/>
      <c r="AC980" s="454"/>
      <c r="AD980" s="454"/>
      <c r="AE980" s="454"/>
      <c r="AF980" s="454"/>
      <c r="AG980" s="454"/>
      <c r="AH980" s="454"/>
      <c r="AI980" s="454"/>
      <c r="AJ980" s="454"/>
      <c r="AK980" s="454"/>
      <c r="AL980" s="454"/>
      <c r="AM980" s="454"/>
      <c r="AN980" s="454"/>
      <c r="AO980" s="454"/>
      <c r="AP980" s="454"/>
      <c r="AQ980" s="454"/>
      <c r="AR980" s="454"/>
    </row>
    <row r="981" spans="1:44" ht="15.75" customHeight="1">
      <c r="A981" s="454"/>
      <c r="B981" s="484"/>
      <c r="C981" s="455"/>
      <c r="D981" s="455"/>
      <c r="E981" s="455"/>
      <c r="F981" s="454"/>
      <c r="G981" s="454"/>
      <c r="H981" s="454"/>
      <c r="I981" s="454"/>
      <c r="J981" s="454"/>
      <c r="K981" s="454"/>
      <c r="L981" s="454"/>
      <c r="M981" s="454"/>
      <c r="N981" s="454"/>
      <c r="O981" s="454"/>
      <c r="P981" s="454"/>
      <c r="Q981" s="454"/>
      <c r="R981" s="454"/>
      <c r="S981" s="454"/>
      <c r="T981" s="454"/>
      <c r="U981" s="454"/>
      <c r="V981" s="454"/>
      <c r="W981" s="454"/>
      <c r="X981" s="454"/>
      <c r="Y981" s="454"/>
      <c r="Z981" s="454"/>
      <c r="AA981" s="454"/>
      <c r="AB981" s="454"/>
      <c r="AC981" s="454"/>
      <c r="AD981" s="454"/>
      <c r="AE981" s="454"/>
      <c r="AF981" s="454"/>
      <c r="AG981" s="454"/>
      <c r="AH981" s="454"/>
      <c r="AI981" s="454"/>
      <c r="AJ981" s="454"/>
      <c r="AK981" s="454"/>
      <c r="AL981" s="454"/>
      <c r="AM981" s="454"/>
      <c r="AN981" s="454"/>
      <c r="AO981" s="454"/>
      <c r="AP981" s="454"/>
      <c r="AQ981" s="454"/>
      <c r="AR981" s="454"/>
    </row>
    <row r="982" spans="1:44" ht="15.75" customHeight="1">
      <c r="A982" s="454"/>
      <c r="B982" s="484"/>
      <c r="C982" s="455"/>
      <c r="D982" s="455"/>
      <c r="E982" s="455"/>
      <c r="F982" s="454"/>
      <c r="G982" s="454"/>
      <c r="H982" s="454"/>
      <c r="I982" s="454"/>
      <c r="J982" s="454"/>
      <c r="K982" s="454"/>
      <c r="L982" s="454"/>
      <c r="M982" s="454"/>
      <c r="N982" s="454"/>
      <c r="O982" s="454"/>
      <c r="P982" s="454"/>
      <c r="Q982" s="454"/>
      <c r="R982" s="454"/>
      <c r="S982" s="454"/>
      <c r="T982" s="454"/>
      <c r="U982" s="454"/>
      <c r="V982" s="454"/>
      <c r="W982" s="454"/>
      <c r="X982" s="454"/>
      <c r="Y982" s="454"/>
      <c r="Z982" s="454"/>
      <c r="AA982" s="454"/>
      <c r="AB982" s="454"/>
      <c r="AC982" s="454"/>
      <c r="AD982" s="454"/>
      <c r="AE982" s="454"/>
      <c r="AF982" s="454"/>
      <c r="AG982" s="454"/>
      <c r="AH982" s="454"/>
      <c r="AI982" s="454"/>
      <c r="AJ982" s="454"/>
      <c r="AK982" s="454"/>
      <c r="AL982" s="454"/>
      <c r="AM982" s="454"/>
      <c r="AN982" s="454"/>
      <c r="AO982" s="454"/>
      <c r="AP982" s="454"/>
      <c r="AQ982" s="454"/>
      <c r="AR982" s="454"/>
    </row>
    <row r="983" spans="1:44" ht="15.75" customHeight="1">
      <c r="A983" s="454"/>
      <c r="B983" s="484"/>
      <c r="C983" s="455"/>
      <c r="D983" s="455"/>
      <c r="E983" s="455"/>
      <c r="F983" s="454"/>
      <c r="G983" s="454"/>
      <c r="H983" s="454"/>
      <c r="I983" s="454"/>
      <c r="J983" s="454"/>
      <c r="K983" s="454"/>
      <c r="L983" s="454"/>
      <c r="M983" s="454"/>
      <c r="N983" s="454"/>
      <c r="O983" s="454"/>
      <c r="P983" s="454"/>
      <c r="Q983" s="454"/>
      <c r="R983" s="454"/>
      <c r="S983" s="454"/>
      <c r="T983" s="454"/>
      <c r="U983" s="454"/>
      <c r="V983" s="454"/>
      <c r="W983" s="454"/>
      <c r="X983" s="454"/>
      <c r="Y983" s="454"/>
      <c r="Z983" s="454"/>
      <c r="AA983" s="454"/>
      <c r="AB983" s="454"/>
      <c r="AC983" s="454"/>
      <c r="AD983" s="454"/>
      <c r="AE983" s="454"/>
      <c r="AF983" s="454"/>
      <c r="AG983" s="454"/>
      <c r="AH983" s="454"/>
      <c r="AI983" s="454"/>
      <c r="AJ983" s="454"/>
      <c r="AK983" s="454"/>
      <c r="AL983" s="454"/>
      <c r="AM983" s="454"/>
      <c r="AN983" s="454"/>
      <c r="AO983" s="454"/>
      <c r="AP983" s="454"/>
      <c r="AQ983" s="454"/>
      <c r="AR983" s="454"/>
    </row>
    <row r="984" spans="1:44" ht="15.75" customHeight="1">
      <c r="A984" s="454"/>
      <c r="B984" s="484"/>
      <c r="C984" s="455"/>
      <c r="D984" s="455"/>
      <c r="E984" s="455"/>
      <c r="F984" s="454"/>
      <c r="G984" s="454"/>
      <c r="H984" s="454"/>
      <c r="I984" s="454"/>
      <c r="J984" s="454"/>
      <c r="K984" s="454"/>
      <c r="L984" s="454"/>
      <c r="M984" s="454"/>
      <c r="N984" s="454"/>
      <c r="O984" s="454"/>
      <c r="P984" s="454"/>
      <c r="Q984" s="454"/>
      <c r="R984" s="454"/>
      <c r="S984" s="454"/>
      <c r="T984" s="454"/>
      <c r="U984" s="454"/>
      <c r="V984" s="454"/>
      <c r="W984" s="454"/>
      <c r="X984" s="454"/>
      <c r="Y984" s="454"/>
      <c r="Z984" s="454"/>
      <c r="AA984" s="454"/>
      <c r="AB984" s="454"/>
      <c r="AC984" s="454"/>
      <c r="AD984" s="454"/>
      <c r="AE984" s="454"/>
      <c r="AF984" s="454"/>
      <c r="AG984" s="454"/>
      <c r="AH984" s="454"/>
      <c r="AI984" s="454"/>
      <c r="AJ984" s="454"/>
      <c r="AK984" s="454"/>
      <c r="AL984" s="454"/>
      <c r="AM984" s="454"/>
      <c r="AN984" s="454"/>
      <c r="AO984" s="454"/>
      <c r="AP984" s="454"/>
      <c r="AQ984" s="454"/>
      <c r="AR984" s="454"/>
    </row>
    <row r="985" spans="1:44" ht="15.75" customHeight="1">
      <c r="A985" s="454"/>
      <c r="B985" s="484"/>
      <c r="C985" s="455"/>
      <c r="D985" s="455"/>
      <c r="E985" s="455"/>
      <c r="F985" s="454"/>
      <c r="G985" s="454"/>
      <c r="H985" s="454"/>
      <c r="I985" s="454"/>
      <c r="J985" s="454"/>
      <c r="K985" s="454"/>
      <c r="L985" s="454"/>
      <c r="M985" s="454"/>
      <c r="N985" s="454"/>
      <c r="O985" s="454"/>
      <c r="P985" s="454"/>
      <c r="Q985" s="454"/>
      <c r="R985" s="454"/>
      <c r="S985" s="454"/>
      <c r="T985" s="454"/>
      <c r="U985" s="454"/>
      <c r="V985" s="454"/>
      <c r="W985" s="454"/>
      <c r="X985" s="454"/>
      <c r="Y985" s="454"/>
      <c r="Z985" s="454"/>
      <c r="AA985" s="454"/>
      <c r="AB985" s="454"/>
      <c r="AC985" s="454"/>
      <c r="AD985" s="454"/>
      <c r="AE985" s="454"/>
      <c r="AF985" s="454"/>
      <c r="AG985" s="454"/>
      <c r="AH985" s="454"/>
      <c r="AI985" s="454"/>
      <c r="AJ985" s="454"/>
      <c r="AK985" s="454"/>
      <c r="AL985" s="454"/>
      <c r="AM985" s="454"/>
      <c r="AN985" s="454"/>
      <c r="AO985" s="454"/>
      <c r="AP985" s="454"/>
      <c r="AQ985" s="454"/>
      <c r="AR985" s="454"/>
    </row>
    <row r="986" spans="1:44" ht="15.75" customHeight="1">
      <c r="A986" s="454"/>
      <c r="B986" s="484"/>
      <c r="C986" s="455"/>
      <c r="D986" s="455"/>
      <c r="E986" s="455"/>
      <c r="F986" s="454"/>
      <c r="G986" s="454"/>
      <c r="H986" s="454"/>
      <c r="I986" s="454"/>
      <c r="J986" s="454"/>
      <c r="K986" s="454"/>
      <c r="L986" s="454"/>
      <c r="M986" s="454"/>
      <c r="N986" s="454"/>
      <c r="O986" s="454"/>
      <c r="P986" s="454"/>
      <c r="Q986" s="454"/>
      <c r="R986" s="454"/>
      <c r="S986" s="454"/>
      <c r="T986" s="454"/>
      <c r="U986" s="454"/>
      <c r="V986" s="454"/>
      <c r="W986" s="454"/>
      <c r="X986" s="454"/>
      <c r="Y986" s="454"/>
      <c r="Z986" s="454"/>
      <c r="AA986" s="454"/>
      <c r="AB986" s="454"/>
      <c r="AC986" s="454"/>
      <c r="AD986" s="454"/>
      <c r="AE986" s="454"/>
      <c r="AF986" s="454"/>
      <c r="AG986" s="454"/>
      <c r="AH986" s="454"/>
      <c r="AI986" s="454"/>
      <c r="AJ986" s="454"/>
      <c r="AK986" s="454"/>
      <c r="AL986" s="454"/>
      <c r="AM986" s="454"/>
      <c r="AN986" s="454"/>
      <c r="AO986" s="454"/>
      <c r="AP986" s="454"/>
      <c r="AQ986" s="454"/>
      <c r="AR986" s="454"/>
    </row>
    <row r="987" spans="1:44" ht="15.75" customHeight="1">
      <c r="A987" s="454"/>
      <c r="B987" s="484"/>
      <c r="C987" s="455"/>
      <c r="D987" s="455"/>
      <c r="E987" s="455"/>
      <c r="F987" s="454"/>
      <c r="G987" s="454"/>
      <c r="H987" s="454"/>
      <c r="I987" s="454"/>
      <c r="J987" s="454"/>
      <c r="K987" s="454"/>
      <c r="L987" s="454"/>
      <c r="M987" s="454"/>
      <c r="N987" s="454"/>
      <c r="O987" s="454"/>
      <c r="P987" s="454"/>
      <c r="Q987" s="454"/>
      <c r="R987" s="454"/>
      <c r="S987" s="454"/>
      <c r="T987" s="454"/>
      <c r="U987" s="454"/>
      <c r="V987" s="454"/>
      <c r="W987" s="454"/>
      <c r="X987" s="454"/>
      <c r="Y987" s="454"/>
      <c r="Z987" s="454"/>
      <c r="AA987" s="454"/>
      <c r="AB987" s="454"/>
      <c r="AC987" s="454"/>
      <c r="AD987" s="454"/>
      <c r="AE987" s="454"/>
      <c r="AF987" s="454"/>
      <c r="AG987" s="454"/>
      <c r="AH987" s="454"/>
      <c r="AI987" s="454"/>
      <c r="AJ987" s="454"/>
      <c r="AK987" s="454"/>
      <c r="AL987" s="454"/>
      <c r="AM987" s="454"/>
      <c r="AN987" s="454"/>
      <c r="AO987" s="454"/>
      <c r="AP987" s="454"/>
      <c r="AQ987" s="454"/>
      <c r="AR987" s="454"/>
    </row>
    <row r="988" spans="1:44" ht="15.75" customHeight="1">
      <c r="A988" s="454"/>
      <c r="B988" s="484"/>
      <c r="C988" s="455"/>
      <c r="D988" s="455"/>
      <c r="E988" s="455"/>
      <c r="F988" s="454"/>
      <c r="G988" s="454"/>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4"/>
      <c r="AG988" s="454"/>
      <c r="AH988" s="454"/>
      <c r="AI988" s="454"/>
      <c r="AJ988" s="454"/>
      <c r="AK988" s="454"/>
      <c r="AL988" s="454"/>
      <c r="AM988" s="454"/>
      <c r="AN988" s="454"/>
      <c r="AO988" s="454"/>
      <c r="AP988" s="454"/>
      <c r="AQ988" s="454"/>
      <c r="AR988" s="454"/>
    </row>
    <row r="989" spans="1:44" ht="15.75" customHeight="1">
      <c r="A989" s="454"/>
      <c r="B989" s="484"/>
      <c r="C989" s="455"/>
      <c r="D989" s="455"/>
      <c r="E989" s="455"/>
      <c r="F989" s="454"/>
      <c r="G989" s="454"/>
      <c r="H989" s="454"/>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4"/>
      <c r="AG989" s="454"/>
      <c r="AH989" s="454"/>
      <c r="AI989" s="454"/>
      <c r="AJ989" s="454"/>
      <c r="AK989" s="454"/>
      <c r="AL989" s="454"/>
      <c r="AM989" s="454"/>
      <c r="AN989" s="454"/>
      <c r="AO989" s="454"/>
      <c r="AP989" s="454"/>
      <c r="AQ989" s="454"/>
      <c r="AR989" s="454"/>
    </row>
    <row r="990" spans="1:44" ht="15.75" customHeight="1">
      <c r="A990" s="454"/>
      <c r="B990" s="484"/>
      <c r="C990" s="455"/>
      <c r="D990" s="455"/>
      <c r="E990" s="455"/>
      <c r="F990" s="454"/>
      <c r="G990" s="454"/>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4"/>
      <c r="AG990" s="454"/>
      <c r="AH990" s="454"/>
      <c r="AI990" s="454"/>
      <c r="AJ990" s="454"/>
      <c r="AK990" s="454"/>
      <c r="AL990" s="454"/>
      <c r="AM990" s="454"/>
      <c r="AN990" s="454"/>
      <c r="AO990" s="454"/>
      <c r="AP990" s="454"/>
      <c r="AQ990" s="454"/>
      <c r="AR990" s="454"/>
    </row>
    <row r="991" spans="1:44" ht="15.75" customHeight="1">
      <c r="A991" s="454"/>
      <c r="B991" s="484"/>
      <c r="C991" s="455"/>
      <c r="D991" s="455"/>
      <c r="E991" s="455"/>
      <c r="F991" s="454"/>
      <c r="G991" s="454"/>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4"/>
      <c r="AG991" s="454"/>
      <c r="AH991" s="454"/>
      <c r="AI991" s="454"/>
      <c r="AJ991" s="454"/>
      <c r="AK991" s="454"/>
      <c r="AL991" s="454"/>
      <c r="AM991" s="454"/>
      <c r="AN991" s="454"/>
      <c r="AO991" s="454"/>
      <c r="AP991" s="454"/>
      <c r="AQ991" s="454"/>
      <c r="AR991" s="454"/>
    </row>
    <row r="992" spans="1:44" ht="15.75" customHeight="1">
      <c r="A992" s="454"/>
      <c r="B992" s="484"/>
      <c r="C992" s="455"/>
      <c r="D992" s="455"/>
      <c r="E992" s="455"/>
      <c r="F992" s="454"/>
      <c r="G992" s="454"/>
      <c r="H992" s="454"/>
      <c r="I992" s="454"/>
      <c r="J992" s="454"/>
      <c r="K992" s="454"/>
      <c r="L992" s="454"/>
      <c r="M992" s="454"/>
      <c r="N992" s="454"/>
      <c r="O992" s="454"/>
      <c r="P992" s="454"/>
      <c r="Q992" s="454"/>
      <c r="R992" s="454"/>
      <c r="S992" s="454"/>
      <c r="T992" s="454"/>
      <c r="U992" s="454"/>
      <c r="V992" s="454"/>
      <c r="W992" s="454"/>
      <c r="X992" s="454"/>
      <c r="Y992" s="454"/>
      <c r="Z992" s="454"/>
      <c r="AA992" s="454"/>
      <c r="AB992" s="454"/>
      <c r="AC992" s="454"/>
      <c r="AD992" s="454"/>
      <c r="AE992" s="454"/>
      <c r="AF992" s="454"/>
      <c r="AG992" s="454"/>
      <c r="AH992" s="454"/>
      <c r="AI992" s="454"/>
      <c r="AJ992" s="454"/>
      <c r="AK992" s="454"/>
      <c r="AL992" s="454"/>
      <c r="AM992" s="454"/>
      <c r="AN992" s="454"/>
      <c r="AO992" s="454"/>
      <c r="AP992" s="454"/>
      <c r="AQ992" s="454"/>
      <c r="AR992" s="454"/>
    </row>
    <row r="993" spans="1:44" ht="15.75" customHeight="1">
      <c r="A993" s="454"/>
      <c r="B993" s="484"/>
      <c r="C993" s="455"/>
      <c r="D993" s="455"/>
      <c r="E993" s="455"/>
      <c r="F993" s="454"/>
      <c r="G993" s="454"/>
      <c r="H993" s="454"/>
      <c r="I993" s="454"/>
      <c r="J993" s="454"/>
      <c r="K993" s="454"/>
      <c r="L993" s="454"/>
      <c r="M993" s="454"/>
      <c r="N993" s="454"/>
      <c r="O993" s="454"/>
      <c r="P993" s="454"/>
      <c r="Q993" s="454"/>
      <c r="R993" s="454"/>
      <c r="S993" s="454"/>
      <c r="T993" s="454"/>
      <c r="U993" s="454"/>
      <c r="V993" s="454"/>
      <c r="W993" s="454"/>
      <c r="X993" s="454"/>
      <c r="Y993" s="454"/>
      <c r="Z993" s="454"/>
      <c r="AA993" s="454"/>
      <c r="AB993" s="454"/>
      <c r="AC993" s="454"/>
      <c r="AD993" s="454"/>
      <c r="AE993" s="454"/>
      <c r="AF993" s="454"/>
      <c r="AG993" s="454"/>
      <c r="AH993" s="454"/>
      <c r="AI993" s="454"/>
      <c r="AJ993" s="454"/>
      <c r="AK993" s="454"/>
      <c r="AL993" s="454"/>
      <c r="AM993" s="454"/>
      <c r="AN993" s="454"/>
      <c r="AO993" s="454"/>
      <c r="AP993" s="454"/>
      <c r="AQ993" s="454"/>
      <c r="AR993" s="454"/>
    </row>
    <row r="994" spans="1:44" ht="15.75" customHeight="1">
      <c r="A994" s="454"/>
      <c r="B994" s="484"/>
      <c r="C994" s="455"/>
      <c r="D994" s="455"/>
      <c r="E994" s="455"/>
      <c r="F994" s="454"/>
      <c r="G994" s="454"/>
      <c r="H994" s="454"/>
      <c r="I994" s="454"/>
      <c r="J994" s="454"/>
      <c r="K994" s="454"/>
      <c r="L994" s="454"/>
      <c r="M994" s="454"/>
      <c r="N994" s="454"/>
      <c r="O994" s="454"/>
      <c r="P994" s="454"/>
      <c r="Q994" s="454"/>
      <c r="R994" s="454"/>
      <c r="S994" s="454"/>
      <c r="T994" s="454"/>
      <c r="U994" s="454"/>
      <c r="V994" s="454"/>
      <c r="W994" s="454"/>
      <c r="X994" s="454"/>
      <c r="Y994" s="454"/>
      <c r="Z994" s="454"/>
      <c r="AA994" s="454"/>
      <c r="AB994" s="454"/>
      <c r="AC994" s="454"/>
      <c r="AD994" s="454"/>
      <c r="AE994" s="454"/>
      <c r="AF994" s="454"/>
      <c r="AG994" s="454"/>
      <c r="AH994" s="454"/>
      <c r="AI994" s="454"/>
      <c r="AJ994" s="454"/>
      <c r="AK994" s="454"/>
      <c r="AL994" s="454"/>
      <c r="AM994" s="454"/>
      <c r="AN994" s="454"/>
      <c r="AO994" s="454"/>
      <c r="AP994" s="454"/>
      <c r="AQ994" s="454"/>
      <c r="AR994" s="454"/>
    </row>
    <row r="995" spans="1:44" ht="15.75" customHeight="1">
      <c r="A995" s="454"/>
      <c r="B995" s="484"/>
      <c r="C995" s="455"/>
      <c r="D995" s="455"/>
      <c r="E995" s="455"/>
      <c r="F995" s="454"/>
      <c r="G995" s="454"/>
      <c r="H995" s="454"/>
      <c r="I995" s="454"/>
      <c r="J995" s="454"/>
      <c r="K995" s="454"/>
      <c r="L995" s="454"/>
      <c r="M995" s="454"/>
      <c r="N995" s="454"/>
      <c r="O995" s="454"/>
      <c r="P995" s="454"/>
      <c r="Q995" s="454"/>
      <c r="R995" s="454"/>
      <c r="S995" s="454"/>
      <c r="T995" s="454"/>
      <c r="U995" s="454"/>
      <c r="V995" s="454"/>
      <c r="W995" s="454"/>
      <c r="X995" s="454"/>
      <c r="Y995" s="454"/>
      <c r="Z995" s="454"/>
      <c r="AA995" s="454"/>
      <c r="AB995" s="454"/>
      <c r="AC995" s="454"/>
      <c r="AD995" s="454"/>
      <c r="AE995" s="454"/>
      <c r="AF995" s="454"/>
      <c r="AG995" s="454"/>
      <c r="AH995" s="454"/>
      <c r="AI995" s="454"/>
      <c r="AJ995" s="454"/>
      <c r="AK995" s="454"/>
      <c r="AL995" s="454"/>
      <c r="AM995" s="454"/>
      <c r="AN995" s="454"/>
      <c r="AO995" s="454"/>
      <c r="AP995" s="454"/>
      <c r="AQ995" s="454"/>
      <c r="AR995" s="454"/>
    </row>
    <row r="996" spans="1:44" ht="15.75" customHeight="1">
      <c r="A996" s="454"/>
      <c r="B996" s="484"/>
      <c r="C996" s="455"/>
      <c r="D996" s="455"/>
      <c r="E996" s="455"/>
      <c r="F996" s="454"/>
      <c r="G996" s="454"/>
      <c r="H996" s="454"/>
      <c r="I996" s="454"/>
      <c r="J996" s="454"/>
      <c r="K996" s="454"/>
      <c r="L996" s="454"/>
      <c r="M996" s="454"/>
      <c r="N996" s="454"/>
      <c r="O996" s="454"/>
      <c r="P996" s="454"/>
      <c r="Q996" s="454"/>
      <c r="R996" s="454"/>
      <c r="S996" s="454"/>
      <c r="T996" s="454"/>
      <c r="U996" s="454"/>
      <c r="V996" s="454"/>
      <c r="W996" s="454"/>
      <c r="X996" s="454"/>
      <c r="Y996" s="454"/>
      <c r="Z996" s="454"/>
      <c r="AA996" s="454"/>
      <c r="AB996" s="454"/>
      <c r="AC996" s="454"/>
      <c r="AD996" s="454"/>
      <c r="AE996" s="454"/>
      <c r="AF996" s="454"/>
      <c r="AG996" s="454"/>
      <c r="AH996" s="454"/>
      <c r="AI996" s="454"/>
      <c r="AJ996" s="454"/>
      <c r="AK996" s="454"/>
      <c r="AL996" s="454"/>
      <c r="AM996" s="454"/>
      <c r="AN996" s="454"/>
      <c r="AO996" s="454"/>
      <c r="AP996" s="454"/>
      <c r="AQ996" s="454"/>
      <c r="AR996" s="454"/>
    </row>
    <row r="997" spans="1:44" ht="15.75" customHeight="1">
      <c r="A997" s="454"/>
      <c r="B997" s="484"/>
      <c r="C997" s="455"/>
      <c r="D997" s="455"/>
      <c r="E997" s="455"/>
      <c r="F997" s="454"/>
      <c r="G997" s="454"/>
      <c r="H997" s="454"/>
      <c r="I997" s="454"/>
      <c r="J997" s="454"/>
      <c r="K997" s="454"/>
      <c r="L997" s="454"/>
      <c r="M997" s="454"/>
      <c r="N997" s="454"/>
      <c r="O997" s="454"/>
      <c r="P997" s="454"/>
      <c r="Q997" s="454"/>
      <c r="R997" s="454"/>
      <c r="S997" s="454"/>
      <c r="T997" s="454"/>
      <c r="U997" s="454"/>
      <c r="V997" s="454"/>
      <c r="W997" s="454"/>
      <c r="X997" s="454"/>
      <c r="Y997" s="454"/>
      <c r="Z997" s="454"/>
      <c r="AA997" s="454"/>
      <c r="AB997" s="454"/>
      <c r="AC997" s="454"/>
      <c r="AD997" s="454"/>
      <c r="AE997" s="454"/>
      <c r="AF997" s="454"/>
      <c r="AG997" s="454"/>
      <c r="AH997" s="454"/>
      <c r="AI997" s="454"/>
      <c r="AJ997" s="454"/>
      <c r="AK997" s="454"/>
      <c r="AL997" s="454"/>
      <c r="AM997" s="454"/>
      <c r="AN997" s="454"/>
      <c r="AO997" s="454"/>
      <c r="AP997" s="454"/>
      <c r="AQ997" s="454"/>
      <c r="AR997" s="454"/>
    </row>
    <row r="998" spans="1:44" ht="15.75" customHeight="1">
      <c r="A998" s="454"/>
      <c r="B998" s="484"/>
      <c r="C998" s="455"/>
      <c r="D998" s="455"/>
      <c r="E998" s="455"/>
      <c r="F998" s="454"/>
      <c r="G998" s="454"/>
      <c r="H998" s="454"/>
      <c r="I998" s="454"/>
      <c r="J998" s="454"/>
      <c r="K998" s="454"/>
      <c r="L998" s="454"/>
      <c r="M998" s="454"/>
      <c r="N998" s="454"/>
      <c r="O998" s="454"/>
      <c r="P998" s="454"/>
      <c r="Q998" s="454"/>
      <c r="R998" s="454"/>
      <c r="S998" s="454"/>
      <c r="T998" s="454"/>
      <c r="U998" s="454"/>
      <c r="V998" s="454"/>
      <c r="W998" s="454"/>
      <c r="X998" s="454"/>
      <c r="Y998" s="454"/>
      <c r="Z998" s="454"/>
      <c r="AA998" s="454"/>
      <c r="AB998" s="454"/>
      <c r="AC998" s="454"/>
      <c r="AD998" s="454"/>
      <c r="AE998" s="454"/>
      <c r="AF998" s="454"/>
      <c r="AG998" s="454"/>
      <c r="AH998" s="454"/>
      <c r="AI998" s="454"/>
      <c r="AJ998" s="454"/>
      <c r="AK998" s="454"/>
      <c r="AL998" s="454"/>
      <c r="AM998" s="454"/>
      <c r="AN998" s="454"/>
      <c r="AO998" s="454"/>
      <c r="AP998" s="454"/>
      <c r="AQ998" s="454"/>
      <c r="AR998" s="454"/>
    </row>
    <row r="999" spans="1:44" ht="15.75" customHeight="1">
      <c r="A999" s="454"/>
      <c r="B999" s="484"/>
      <c r="C999" s="455"/>
      <c r="D999" s="455"/>
      <c r="E999" s="455"/>
      <c r="F999" s="454"/>
      <c r="G999" s="454"/>
      <c r="H999" s="454"/>
      <c r="I999" s="454"/>
      <c r="J999" s="454"/>
      <c r="K999" s="454"/>
      <c r="L999" s="454"/>
      <c r="M999" s="454"/>
      <c r="N999" s="454"/>
      <c r="O999" s="454"/>
      <c r="P999" s="454"/>
      <c r="Q999" s="454"/>
      <c r="R999" s="454"/>
      <c r="S999" s="454"/>
      <c r="T999" s="454"/>
      <c r="U999" s="454"/>
      <c r="V999" s="454"/>
      <c r="W999" s="454"/>
      <c r="X999" s="454"/>
      <c r="Y999" s="454"/>
      <c r="Z999" s="454"/>
      <c r="AA999" s="454"/>
      <c r="AB999" s="454"/>
      <c r="AC999" s="454"/>
      <c r="AD999" s="454"/>
      <c r="AE999" s="454"/>
      <c r="AF999" s="454"/>
      <c r="AG999" s="454"/>
      <c r="AH999" s="454"/>
      <c r="AI999" s="454"/>
      <c r="AJ999" s="454"/>
      <c r="AK999" s="454"/>
      <c r="AL999" s="454"/>
      <c r="AM999" s="454"/>
      <c r="AN999" s="454"/>
      <c r="AO999" s="454"/>
      <c r="AP999" s="454"/>
      <c r="AQ999" s="454"/>
      <c r="AR999" s="454"/>
    </row>
    <row r="1000" spans="1:44" ht="15.75" customHeight="1">
      <c r="A1000" s="454"/>
      <c r="B1000" s="484"/>
      <c r="C1000" s="455"/>
      <c r="D1000" s="455"/>
      <c r="E1000" s="455"/>
      <c r="F1000" s="454"/>
      <c r="G1000" s="454"/>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c r="AJ1000" s="454"/>
      <c r="AK1000" s="454"/>
      <c r="AL1000" s="454"/>
      <c r="AM1000" s="454"/>
      <c r="AN1000" s="454"/>
      <c r="AO1000" s="454"/>
      <c r="AP1000" s="454"/>
      <c r="AQ1000" s="454"/>
      <c r="AR1000" s="454"/>
    </row>
  </sheetData>
  <mergeCells count="30">
    <mergeCell ref="H2:K2"/>
    <mergeCell ref="H3:K3"/>
    <mergeCell ref="B5:B6"/>
    <mergeCell ref="C5:D5"/>
    <mergeCell ref="E5:F5"/>
    <mergeCell ref="G5:G6"/>
    <mergeCell ref="H5:I5"/>
    <mergeCell ref="J5:K5"/>
    <mergeCell ref="AG5:AH5"/>
    <mergeCell ref="AI5:AJ5"/>
    <mergeCell ref="AB16:AD16"/>
    <mergeCell ref="R17:T17"/>
    <mergeCell ref="AG17:AI17"/>
    <mergeCell ref="V5:V6"/>
    <mergeCell ref="W5:X5"/>
    <mergeCell ref="Y5:Z5"/>
    <mergeCell ref="AA5:AA6"/>
    <mergeCell ref="AB5:AC5"/>
    <mergeCell ref="AD5:AE5"/>
    <mergeCell ref="R5:S5"/>
    <mergeCell ref="T5:U5"/>
    <mergeCell ref="H20:J20"/>
    <mergeCell ref="M21:O21"/>
    <mergeCell ref="Y23:Z23"/>
    <mergeCell ref="E27:F27"/>
    <mergeCell ref="AF5:AF6"/>
    <mergeCell ref="L5:L6"/>
    <mergeCell ref="M5:N5"/>
    <mergeCell ref="O5:P5"/>
    <mergeCell ref="Q5:Q6"/>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5AA-D821-A74B-84FA-A08CAEF14688}">
  <dimension ref="B1:O39"/>
  <sheetViews>
    <sheetView topLeftCell="A20" zoomScale="75" workbookViewId="0">
      <selection activeCell="C33" sqref="C33"/>
    </sheetView>
  </sheetViews>
  <sheetFormatPr baseColWidth="10" defaultColWidth="10.77734375" defaultRowHeight="13.8"/>
  <cols>
    <col min="1" max="1" width="2.33203125" style="198" customWidth="1"/>
    <col min="2" max="2" width="18" style="562" customWidth="1"/>
    <col min="3" max="3" width="23.77734375" style="198" customWidth="1"/>
    <col min="4" max="4" width="10.77734375" style="198"/>
    <col min="5" max="5" width="15.77734375" style="198" customWidth="1"/>
    <col min="6" max="6" width="22.77734375" style="198" bestFit="1" customWidth="1"/>
    <col min="7" max="7" width="19.109375" style="198" bestFit="1" customWidth="1"/>
    <col min="8" max="8" width="14.77734375" style="198" customWidth="1"/>
    <col min="9" max="9" width="23.44140625" style="198" bestFit="1" customWidth="1"/>
    <col min="10" max="10" width="21.109375" style="198" customWidth="1"/>
    <col min="11" max="11" width="20.109375" style="198" bestFit="1" customWidth="1"/>
    <col min="12" max="13" width="23" style="167" bestFit="1" customWidth="1"/>
    <col min="14" max="14" width="28.6640625" style="198" bestFit="1" customWidth="1"/>
    <col min="15" max="15" width="27.6640625" style="198" customWidth="1"/>
    <col min="16" max="16384" width="10.77734375" style="198"/>
  </cols>
  <sheetData>
    <row r="1" spans="2:15" ht="43.05" customHeight="1">
      <c r="B1" s="1258"/>
      <c r="C1" s="1261" t="s">
        <v>416</v>
      </c>
      <c r="D1" s="1262"/>
      <c r="E1" s="1262"/>
      <c r="F1" s="1262"/>
      <c r="G1" s="1262"/>
      <c r="H1" s="1262"/>
      <c r="I1" s="1262"/>
      <c r="J1" s="1262"/>
      <c r="K1" s="1262"/>
      <c r="L1" s="1262"/>
      <c r="M1" s="1262"/>
      <c r="N1" s="1262"/>
      <c r="O1" s="363" t="s">
        <v>56</v>
      </c>
    </row>
    <row r="2" spans="2:15" ht="43.05" customHeight="1">
      <c r="B2" s="1259"/>
      <c r="C2" s="1262"/>
      <c r="D2" s="1262"/>
      <c r="E2" s="1262"/>
      <c r="F2" s="1262"/>
      <c r="G2" s="1262"/>
      <c r="H2" s="1262"/>
      <c r="I2" s="1262"/>
      <c r="J2" s="1262"/>
      <c r="K2" s="1262"/>
      <c r="L2" s="1262"/>
      <c r="M2" s="1262"/>
      <c r="N2" s="1262"/>
      <c r="O2" s="363" t="s">
        <v>1174</v>
      </c>
    </row>
    <row r="3" spans="2:15" ht="43.05" customHeight="1">
      <c r="B3" s="1260"/>
      <c r="C3" s="1262"/>
      <c r="D3" s="1262"/>
      <c r="E3" s="1262"/>
      <c r="F3" s="1262"/>
      <c r="G3" s="1262"/>
      <c r="H3" s="1262"/>
      <c r="I3" s="1262"/>
      <c r="J3" s="1262"/>
      <c r="K3" s="1262"/>
      <c r="L3" s="1262"/>
      <c r="M3" s="1262"/>
      <c r="N3" s="1262"/>
      <c r="O3" s="363" t="s">
        <v>1788</v>
      </c>
    </row>
    <row r="5" spans="2:15" s="202" customFormat="1" ht="67.05" customHeight="1">
      <c r="B5" s="199" t="s">
        <v>11</v>
      </c>
      <c r="C5" s="199" t="s">
        <v>402</v>
      </c>
      <c r="D5" s="199" t="s">
        <v>403</v>
      </c>
      <c r="E5" s="199" t="s">
        <v>404</v>
      </c>
      <c r="F5" s="199" t="s">
        <v>405</v>
      </c>
      <c r="G5" s="199" t="s">
        <v>406</v>
      </c>
      <c r="H5" s="200" t="s">
        <v>407</v>
      </c>
      <c r="I5" s="200" t="s">
        <v>408</v>
      </c>
      <c r="J5" s="199" t="s">
        <v>409</v>
      </c>
      <c r="K5" s="199" t="s">
        <v>410</v>
      </c>
      <c r="L5" s="201" t="s">
        <v>411</v>
      </c>
      <c r="M5" s="201" t="s">
        <v>412</v>
      </c>
      <c r="N5" s="201" t="s">
        <v>413</v>
      </c>
      <c r="O5" s="199" t="s">
        <v>414</v>
      </c>
    </row>
    <row r="6" spans="2:15" ht="163.95" customHeight="1">
      <c r="B6" s="561" t="s">
        <v>165</v>
      </c>
      <c r="C6" s="360" t="s">
        <v>1003</v>
      </c>
      <c r="D6" s="361" t="s">
        <v>1004</v>
      </c>
      <c r="E6" s="361" t="s">
        <v>1005</v>
      </c>
      <c r="F6" s="362" t="s">
        <v>1006</v>
      </c>
      <c r="G6" s="361" t="s">
        <v>1007</v>
      </c>
      <c r="H6" s="361" t="s">
        <v>1008</v>
      </c>
      <c r="I6" s="361" t="s">
        <v>1009</v>
      </c>
      <c r="J6" s="361" t="s">
        <v>1010</v>
      </c>
      <c r="K6" s="361" t="s">
        <v>229</v>
      </c>
      <c r="L6" s="361" t="s">
        <v>1011</v>
      </c>
      <c r="M6" s="361" t="s">
        <v>1011</v>
      </c>
      <c r="N6" s="361" t="s">
        <v>1011</v>
      </c>
      <c r="O6" s="361" t="s">
        <v>1011</v>
      </c>
    </row>
    <row r="7" spans="2:15" ht="163.95" customHeight="1">
      <c r="B7" s="561" t="s">
        <v>165</v>
      </c>
      <c r="C7" s="360" t="s">
        <v>1003</v>
      </c>
      <c r="D7" s="361" t="s">
        <v>1012</v>
      </c>
      <c r="E7" s="361" t="s">
        <v>1013</v>
      </c>
      <c r="F7" s="362" t="s">
        <v>1006</v>
      </c>
      <c r="G7" s="361" t="s">
        <v>1007</v>
      </c>
      <c r="H7" s="361" t="s">
        <v>1008</v>
      </c>
      <c r="I7" s="361" t="s">
        <v>1009</v>
      </c>
      <c r="J7" s="361" t="s">
        <v>1010</v>
      </c>
      <c r="K7" s="361" t="s">
        <v>229</v>
      </c>
      <c r="L7" s="361" t="s">
        <v>1011</v>
      </c>
      <c r="M7" s="361" t="s">
        <v>1011</v>
      </c>
      <c r="N7" s="361" t="s">
        <v>1011</v>
      </c>
      <c r="O7" s="361" t="s">
        <v>1011</v>
      </c>
    </row>
    <row r="8" spans="2:15" ht="163.95" customHeight="1">
      <c r="B8" s="561" t="s">
        <v>165</v>
      </c>
      <c r="C8" s="360" t="s">
        <v>1003</v>
      </c>
      <c r="D8" s="361" t="s">
        <v>1014</v>
      </c>
      <c r="E8" s="361" t="s">
        <v>1015</v>
      </c>
      <c r="F8" s="362" t="s">
        <v>1006</v>
      </c>
      <c r="G8" s="361" t="s">
        <v>1007</v>
      </c>
      <c r="H8" s="361" t="s">
        <v>1008</v>
      </c>
      <c r="I8" s="361" t="s">
        <v>1009</v>
      </c>
      <c r="J8" s="361" t="s">
        <v>1010</v>
      </c>
      <c r="K8" s="361" t="s">
        <v>229</v>
      </c>
      <c r="L8" s="361" t="s">
        <v>1016</v>
      </c>
      <c r="M8" s="361" t="s">
        <v>1016</v>
      </c>
      <c r="N8" s="361" t="s">
        <v>1016</v>
      </c>
      <c r="O8" s="361" t="s">
        <v>1016</v>
      </c>
    </row>
    <row r="9" spans="2:15" ht="163.95" customHeight="1">
      <c r="B9" s="561" t="s">
        <v>165</v>
      </c>
      <c r="C9" s="360" t="s">
        <v>1003</v>
      </c>
      <c r="D9" s="361" t="s">
        <v>1017</v>
      </c>
      <c r="E9" s="361" t="s">
        <v>1018</v>
      </c>
      <c r="F9" s="362" t="s">
        <v>1006</v>
      </c>
      <c r="G9" s="361" t="s">
        <v>1007</v>
      </c>
      <c r="H9" s="361" t="s">
        <v>1008</v>
      </c>
      <c r="I9" s="361" t="s">
        <v>1009</v>
      </c>
      <c r="J9" s="361" t="s">
        <v>1010</v>
      </c>
      <c r="K9" s="361" t="s">
        <v>229</v>
      </c>
      <c r="L9" s="361" t="s">
        <v>1019</v>
      </c>
      <c r="M9" s="361" t="s">
        <v>1019</v>
      </c>
      <c r="N9" s="361" t="s">
        <v>1011</v>
      </c>
      <c r="O9" s="361" t="s">
        <v>1019</v>
      </c>
    </row>
    <row r="10" spans="2:15" ht="163.95" customHeight="1">
      <c r="B10" s="561" t="s">
        <v>165</v>
      </c>
      <c r="C10" s="360" t="s">
        <v>1003</v>
      </c>
      <c r="D10" s="361" t="s">
        <v>1020</v>
      </c>
      <c r="E10" s="361" t="s">
        <v>1021</v>
      </c>
      <c r="F10" s="362" t="s">
        <v>1006</v>
      </c>
      <c r="G10" s="361" t="s">
        <v>1007</v>
      </c>
      <c r="H10" s="361" t="s">
        <v>1008</v>
      </c>
      <c r="I10" s="361" t="s">
        <v>1009</v>
      </c>
      <c r="J10" s="361" t="s">
        <v>1010</v>
      </c>
      <c r="K10" s="361" t="s">
        <v>229</v>
      </c>
      <c r="L10" s="361" t="s">
        <v>1011</v>
      </c>
      <c r="M10" s="361" t="s">
        <v>1011</v>
      </c>
      <c r="N10" s="361" t="s">
        <v>1011</v>
      </c>
      <c r="O10" s="361" t="s">
        <v>1011</v>
      </c>
    </row>
    <row r="11" spans="2:15" ht="163.95" customHeight="1">
      <c r="B11" s="561" t="s">
        <v>165</v>
      </c>
      <c r="C11" s="360" t="s">
        <v>1003</v>
      </c>
      <c r="D11" s="361" t="s">
        <v>1022</v>
      </c>
      <c r="E11" s="361" t="s">
        <v>1023</v>
      </c>
      <c r="F11" s="362" t="s">
        <v>1006</v>
      </c>
      <c r="G11" s="361" t="s">
        <v>1007</v>
      </c>
      <c r="H11" s="361" t="s">
        <v>1008</v>
      </c>
      <c r="I11" s="361" t="s">
        <v>1009</v>
      </c>
      <c r="J11" s="361" t="s">
        <v>1010</v>
      </c>
      <c r="K11" s="361" t="s">
        <v>229</v>
      </c>
      <c r="L11" s="361" t="s">
        <v>1016</v>
      </c>
      <c r="M11" s="361" t="s">
        <v>1016</v>
      </c>
      <c r="N11" s="361" t="s">
        <v>1016</v>
      </c>
      <c r="O11" s="361" t="s">
        <v>1016</v>
      </c>
    </row>
    <row r="12" spans="2:15" ht="163.95" customHeight="1">
      <c r="B12" s="561" t="s">
        <v>165</v>
      </c>
      <c r="C12" s="360" t="s">
        <v>1003</v>
      </c>
      <c r="D12" s="361" t="s">
        <v>1024</v>
      </c>
      <c r="E12" s="361" t="s">
        <v>1025</v>
      </c>
      <c r="F12" s="362" t="s">
        <v>1006</v>
      </c>
      <c r="G12" s="361" t="s">
        <v>1007</v>
      </c>
      <c r="H12" s="361" t="s">
        <v>1008</v>
      </c>
      <c r="I12" s="361" t="s">
        <v>1009</v>
      </c>
      <c r="J12" s="361" t="s">
        <v>1010</v>
      </c>
      <c r="K12" s="361" t="s">
        <v>229</v>
      </c>
      <c r="L12" s="361" t="s">
        <v>1016</v>
      </c>
      <c r="M12" s="361" t="s">
        <v>1016</v>
      </c>
      <c r="N12" s="361" t="s">
        <v>1016</v>
      </c>
      <c r="O12" s="361" t="s">
        <v>1016</v>
      </c>
    </row>
    <row r="13" spans="2:15" ht="163.95" customHeight="1">
      <c r="B13" s="561" t="s">
        <v>165</v>
      </c>
      <c r="C13" s="360" t="s">
        <v>1003</v>
      </c>
      <c r="D13" s="361" t="s">
        <v>1026</v>
      </c>
      <c r="E13" s="361" t="s">
        <v>1027</v>
      </c>
      <c r="F13" s="362" t="s">
        <v>1006</v>
      </c>
      <c r="G13" s="361" t="s">
        <v>1007</v>
      </c>
      <c r="H13" s="361" t="s">
        <v>1008</v>
      </c>
      <c r="I13" s="361" t="s">
        <v>1009</v>
      </c>
      <c r="J13" s="361" t="s">
        <v>1028</v>
      </c>
      <c r="K13" s="361" t="s">
        <v>229</v>
      </c>
      <c r="L13" s="361" t="s">
        <v>1011</v>
      </c>
      <c r="M13" s="361" t="s">
        <v>1011</v>
      </c>
      <c r="N13" s="361" t="s">
        <v>1011</v>
      </c>
      <c r="O13" s="361" t="s">
        <v>1011</v>
      </c>
    </row>
    <row r="14" spans="2:15" ht="163.95" customHeight="1">
      <c r="B14" s="561" t="s">
        <v>165</v>
      </c>
      <c r="C14" s="360" t="s">
        <v>1003</v>
      </c>
      <c r="D14" s="361" t="s">
        <v>1029</v>
      </c>
      <c r="E14" s="361" t="s">
        <v>1030</v>
      </c>
      <c r="F14" s="362" t="s">
        <v>1006</v>
      </c>
      <c r="G14" s="361" t="s">
        <v>1031</v>
      </c>
      <c r="H14" s="361" t="s">
        <v>1032</v>
      </c>
      <c r="I14" s="361" t="s">
        <v>1033</v>
      </c>
      <c r="J14" s="361" t="s">
        <v>1010</v>
      </c>
      <c r="K14" s="361" t="s">
        <v>229</v>
      </c>
      <c r="L14" s="361" t="s">
        <v>1016</v>
      </c>
      <c r="M14" s="361" t="s">
        <v>1016</v>
      </c>
      <c r="N14" s="361" t="s">
        <v>1016</v>
      </c>
      <c r="O14" s="361" t="s">
        <v>1016</v>
      </c>
    </row>
    <row r="15" spans="2:15" ht="163.95" customHeight="1">
      <c r="B15" s="561" t="s">
        <v>165</v>
      </c>
      <c r="C15" s="360" t="s">
        <v>1003</v>
      </c>
      <c r="D15" s="361" t="s">
        <v>1034</v>
      </c>
      <c r="E15" s="361" t="s">
        <v>1035</v>
      </c>
      <c r="F15" s="362" t="s">
        <v>1006</v>
      </c>
      <c r="G15" s="361" t="s">
        <v>1031</v>
      </c>
      <c r="H15" s="361" t="s">
        <v>1032</v>
      </c>
      <c r="I15" s="361" t="s">
        <v>1033</v>
      </c>
      <c r="J15" s="361" t="s">
        <v>1010</v>
      </c>
      <c r="K15" s="361" t="s">
        <v>229</v>
      </c>
      <c r="L15" s="361" t="s">
        <v>1016</v>
      </c>
      <c r="M15" s="361" t="s">
        <v>1016</v>
      </c>
      <c r="N15" s="361" t="s">
        <v>1016</v>
      </c>
      <c r="O15" s="361" t="s">
        <v>1016</v>
      </c>
    </row>
    <row r="16" spans="2:15" ht="163.95" customHeight="1">
      <c r="B16" s="561" t="s">
        <v>165</v>
      </c>
      <c r="C16" s="360" t="s">
        <v>1003</v>
      </c>
      <c r="D16" s="361" t="s">
        <v>1036</v>
      </c>
      <c r="E16" s="361" t="s">
        <v>1037</v>
      </c>
      <c r="F16" s="362" t="s">
        <v>1006</v>
      </c>
      <c r="G16" s="361" t="s">
        <v>1031</v>
      </c>
      <c r="H16" s="361" t="s">
        <v>1032</v>
      </c>
      <c r="I16" s="361" t="s">
        <v>1038</v>
      </c>
      <c r="J16" s="361" t="s">
        <v>1010</v>
      </c>
      <c r="K16" s="361" t="s">
        <v>229</v>
      </c>
      <c r="L16" s="361" t="s">
        <v>1016</v>
      </c>
      <c r="M16" s="361" t="s">
        <v>1016</v>
      </c>
      <c r="N16" s="361" t="s">
        <v>1016</v>
      </c>
      <c r="O16" s="361" t="s">
        <v>1016</v>
      </c>
    </row>
    <row r="17" spans="2:15" ht="163.95" customHeight="1">
      <c r="B17" s="561" t="s">
        <v>165</v>
      </c>
      <c r="C17" s="360" t="s">
        <v>1003</v>
      </c>
      <c r="D17" s="361" t="s">
        <v>1039</v>
      </c>
      <c r="E17" s="361" t="s">
        <v>1040</v>
      </c>
      <c r="F17" s="362" t="s">
        <v>1006</v>
      </c>
      <c r="G17" s="361" t="s">
        <v>1031</v>
      </c>
      <c r="H17" s="361" t="s">
        <v>1032</v>
      </c>
      <c r="I17" s="361" t="s">
        <v>1038</v>
      </c>
      <c r="J17" s="361" t="s">
        <v>1010</v>
      </c>
      <c r="K17" s="361" t="s">
        <v>229</v>
      </c>
      <c r="L17" s="361" t="s">
        <v>1016</v>
      </c>
      <c r="M17" s="361" t="s">
        <v>1016</v>
      </c>
      <c r="N17" s="361" t="s">
        <v>1016</v>
      </c>
      <c r="O17" s="361" t="s">
        <v>1016</v>
      </c>
    </row>
    <row r="18" spans="2:15" ht="163.95" customHeight="1">
      <c r="B18" s="561" t="s">
        <v>165</v>
      </c>
      <c r="C18" s="360" t="s">
        <v>1003</v>
      </c>
      <c r="D18" s="361" t="s">
        <v>1041</v>
      </c>
      <c r="E18" s="361" t="s">
        <v>1042</v>
      </c>
      <c r="F18" s="362" t="s">
        <v>1006</v>
      </c>
      <c r="G18" s="361" t="s">
        <v>1031</v>
      </c>
      <c r="H18" s="361" t="s">
        <v>1032</v>
      </c>
      <c r="I18" s="361" t="s">
        <v>1038</v>
      </c>
      <c r="J18" s="361" t="s">
        <v>1010</v>
      </c>
      <c r="K18" s="361" t="s">
        <v>229</v>
      </c>
      <c r="L18" s="361" t="s">
        <v>1016</v>
      </c>
      <c r="M18" s="361" t="s">
        <v>1016</v>
      </c>
      <c r="N18" s="361" t="s">
        <v>1016</v>
      </c>
      <c r="O18" s="361" t="s">
        <v>1016</v>
      </c>
    </row>
    <row r="19" spans="2:15" ht="163.95" customHeight="1">
      <c r="B19" s="561" t="s">
        <v>165</v>
      </c>
      <c r="C19" s="360" t="s">
        <v>1003</v>
      </c>
      <c r="D19" s="361" t="s">
        <v>1043</v>
      </c>
      <c r="E19" s="361" t="s">
        <v>1044</v>
      </c>
      <c r="F19" s="362" t="s">
        <v>1006</v>
      </c>
      <c r="G19" s="361" t="s">
        <v>1031</v>
      </c>
      <c r="H19" s="361" t="s">
        <v>1032</v>
      </c>
      <c r="I19" s="361" t="s">
        <v>1045</v>
      </c>
      <c r="J19" s="361" t="s">
        <v>1010</v>
      </c>
      <c r="K19" s="361" t="s">
        <v>229</v>
      </c>
      <c r="L19" s="361" t="s">
        <v>1016</v>
      </c>
      <c r="M19" s="361" t="s">
        <v>1016</v>
      </c>
      <c r="N19" s="361" t="s">
        <v>1016</v>
      </c>
      <c r="O19" s="361" t="s">
        <v>1016</v>
      </c>
    </row>
    <row r="20" spans="2:15" ht="163.95" customHeight="1">
      <c r="B20" s="561" t="s">
        <v>165</v>
      </c>
      <c r="C20" s="360" t="s">
        <v>1003</v>
      </c>
      <c r="D20" s="361" t="s">
        <v>1046</v>
      </c>
      <c r="E20" s="361" t="s">
        <v>1047</v>
      </c>
      <c r="F20" s="362" t="s">
        <v>1006</v>
      </c>
      <c r="G20" s="361" t="s">
        <v>1031</v>
      </c>
      <c r="H20" s="361" t="s">
        <v>1032</v>
      </c>
      <c r="I20" s="361" t="s">
        <v>1033</v>
      </c>
      <c r="J20" s="361" t="s">
        <v>1010</v>
      </c>
      <c r="K20" s="361" t="s">
        <v>229</v>
      </c>
      <c r="L20" s="361" t="s">
        <v>1016</v>
      </c>
      <c r="M20" s="361" t="s">
        <v>1016</v>
      </c>
      <c r="N20" s="361" t="s">
        <v>1016</v>
      </c>
      <c r="O20" s="361" t="s">
        <v>1016</v>
      </c>
    </row>
    <row r="21" spans="2:15" ht="163.95" customHeight="1">
      <c r="B21" s="561" t="s">
        <v>165</v>
      </c>
      <c r="C21" s="360" t="s">
        <v>1003</v>
      </c>
      <c r="D21" s="361" t="s">
        <v>1048</v>
      </c>
      <c r="E21" s="361" t="s">
        <v>1049</v>
      </c>
      <c r="F21" s="362" t="s">
        <v>1006</v>
      </c>
      <c r="G21" s="361" t="s">
        <v>1031</v>
      </c>
      <c r="H21" s="361" t="s">
        <v>1032</v>
      </c>
      <c r="I21" s="361" t="s">
        <v>1045</v>
      </c>
      <c r="J21" s="361" t="s">
        <v>1028</v>
      </c>
      <c r="K21" s="361" t="s">
        <v>229</v>
      </c>
      <c r="L21" s="361" t="s">
        <v>1016</v>
      </c>
      <c r="M21" s="361" t="s">
        <v>1016</v>
      </c>
      <c r="N21" s="361" t="s">
        <v>1016</v>
      </c>
      <c r="O21" s="361" t="s">
        <v>1016</v>
      </c>
    </row>
    <row r="22" spans="2:15" ht="163.95" customHeight="1">
      <c r="B22" s="561" t="s">
        <v>165</v>
      </c>
      <c r="C22" s="360" t="s">
        <v>1050</v>
      </c>
      <c r="D22" s="361" t="s">
        <v>1051</v>
      </c>
      <c r="E22" s="361" t="s">
        <v>1052</v>
      </c>
      <c r="F22" s="362" t="s">
        <v>1006</v>
      </c>
      <c r="G22" s="361" t="s">
        <v>1007</v>
      </c>
      <c r="H22" s="361" t="s">
        <v>1053</v>
      </c>
      <c r="I22" s="361" t="s">
        <v>1054</v>
      </c>
      <c r="J22" s="361" t="s">
        <v>1010</v>
      </c>
      <c r="K22" s="361" t="s">
        <v>229</v>
      </c>
      <c r="L22" s="361" t="s">
        <v>1011</v>
      </c>
      <c r="M22" s="361" t="s">
        <v>1011</v>
      </c>
      <c r="N22" s="361" t="s">
        <v>1011</v>
      </c>
      <c r="O22" s="361" t="s">
        <v>1011</v>
      </c>
    </row>
    <row r="23" spans="2:15" ht="163.95" customHeight="1">
      <c r="B23" s="561" t="s">
        <v>165</v>
      </c>
      <c r="C23" s="360" t="s">
        <v>1050</v>
      </c>
      <c r="D23" s="361" t="s">
        <v>1055</v>
      </c>
      <c r="E23" s="361" t="s">
        <v>1056</v>
      </c>
      <c r="F23" s="362" t="s">
        <v>1006</v>
      </c>
      <c r="G23" s="361" t="s">
        <v>1007</v>
      </c>
      <c r="H23" s="361" t="s">
        <v>1053</v>
      </c>
      <c r="I23" s="361" t="s">
        <v>1054</v>
      </c>
      <c r="J23" s="361" t="s">
        <v>1010</v>
      </c>
      <c r="K23" s="361" t="s">
        <v>229</v>
      </c>
      <c r="L23" s="361" t="s">
        <v>1011</v>
      </c>
      <c r="M23" s="361" t="s">
        <v>1011</v>
      </c>
      <c r="N23" s="361" t="s">
        <v>1011</v>
      </c>
      <c r="O23" s="361" t="s">
        <v>1011</v>
      </c>
    </row>
    <row r="24" spans="2:15" ht="163.95" customHeight="1">
      <c r="B24" s="561" t="s">
        <v>165</v>
      </c>
      <c r="C24" s="360" t="s">
        <v>1050</v>
      </c>
      <c r="D24" s="361" t="s">
        <v>1057</v>
      </c>
      <c r="E24" s="361" t="s">
        <v>1058</v>
      </c>
      <c r="F24" s="362" t="s">
        <v>1006</v>
      </c>
      <c r="G24" s="361" t="s">
        <v>1007</v>
      </c>
      <c r="H24" s="361" t="s">
        <v>1053</v>
      </c>
      <c r="I24" s="361" t="s">
        <v>1054</v>
      </c>
      <c r="J24" s="361" t="s">
        <v>1010</v>
      </c>
      <c r="K24" s="361" t="s">
        <v>229</v>
      </c>
      <c r="L24" s="361" t="s">
        <v>1011</v>
      </c>
      <c r="M24" s="361" t="s">
        <v>1011</v>
      </c>
      <c r="N24" s="361" t="s">
        <v>1011</v>
      </c>
      <c r="O24" s="361" t="s">
        <v>1011</v>
      </c>
    </row>
    <row r="25" spans="2:15" ht="163.95" customHeight="1">
      <c r="B25" s="561" t="s">
        <v>165</v>
      </c>
      <c r="C25" s="360" t="s">
        <v>1050</v>
      </c>
      <c r="D25" s="361" t="s">
        <v>1059</v>
      </c>
      <c r="E25" s="361" t="s">
        <v>1060</v>
      </c>
      <c r="F25" s="362" t="s">
        <v>1006</v>
      </c>
      <c r="G25" s="361" t="s">
        <v>1007</v>
      </c>
      <c r="H25" s="361" t="s">
        <v>1053</v>
      </c>
      <c r="I25" s="361" t="s">
        <v>1054</v>
      </c>
      <c r="J25" s="361" t="s">
        <v>1010</v>
      </c>
      <c r="K25" s="361" t="s">
        <v>229</v>
      </c>
      <c r="L25" s="361" t="s">
        <v>1011</v>
      </c>
      <c r="M25" s="361" t="s">
        <v>1011</v>
      </c>
      <c r="N25" s="361" t="s">
        <v>1011</v>
      </c>
      <c r="O25" s="361" t="s">
        <v>1011</v>
      </c>
    </row>
    <row r="26" spans="2:15" ht="163.95" customHeight="1">
      <c r="B26" s="561" t="s">
        <v>165</v>
      </c>
      <c r="C26" s="360" t="s">
        <v>1050</v>
      </c>
      <c r="D26" s="361" t="s">
        <v>1061</v>
      </c>
      <c r="E26" s="361" t="s">
        <v>1062</v>
      </c>
      <c r="F26" s="362" t="s">
        <v>1006</v>
      </c>
      <c r="G26" s="361" t="s">
        <v>1007</v>
      </c>
      <c r="H26" s="361" t="s">
        <v>1053</v>
      </c>
      <c r="I26" s="361" t="s">
        <v>1054</v>
      </c>
      <c r="J26" s="361" t="s">
        <v>1010</v>
      </c>
      <c r="K26" s="361" t="s">
        <v>229</v>
      </c>
      <c r="L26" s="361" t="s">
        <v>1011</v>
      </c>
      <c r="M26" s="361" t="s">
        <v>1011</v>
      </c>
      <c r="N26" s="361" t="s">
        <v>1011</v>
      </c>
      <c r="O26" s="361" t="s">
        <v>1011</v>
      </c>
    </row>
    <row r="27" spans="2:15" ht="163.95" customHeight="1">
      <c r="B27" s="561" t="s">
        <v>165</v>
      </c>
      <c r="C27" s="360" t="s">
        <v>1050</v>
      </c>
      <c r="D27" s="361" t="s">
        <v>1063</v>
      </c>
      <c r="E27" s="361" t="s">
        <v>1064</v>
      </c>
      <c r="F27" s="362" t="s">
        <v>1006</v>
      </c>
      <c r="G27" s="361" t="s">
        <v>1007</v>
      </c>
      <c r="H27" s="361" t="s">
        <v>1053</v>
      </c>
      <c r="I27" s="361" t="s">
        <v>1054</v>
      </c>
      <c r="J27" s="361" t="s">
        <v>1010</v>
      </c>
      <c r="K27" s="361" t="s">
        <v>229</v>
      </c>
      <c r="L27" s="361" t="s">
        <v>1011</v>
      </c>
      <c r="M27" s="361" t="s">
        <v>1011</v>
      </c>
      <c r="N27" s="361" t="s">
        <v>1011</v>
      </c>
      <c r="O27" s="361" t="s">
        <v>1011</v>
      </c>
    </row>
    <row r="28" spans="2:15" ht="163.95" customHeight="1">
      <c r="B28" s="561" t="s">
        <v>165</v>
      </c>
      <c r="C28" s="360" t="s">
        <v>1050</v>
      </c>
      <c r="D28" s="361" t="s">
        <v>1065</v>
      </c>
      <c r="E28" s="361" t="s">
        <v>1066</v>
      </c>
      <c r="F28" s="362" t="s">
        <v>1006</v>
      </c>
      <c r="G28" s="361" t="s">
        <v>1007</v>
      </c>
      <c r="H28" s="361" t="s">
        <v>1053</v>
      </c>
      <c r="I28" s="361" t="s">
        <v>1054</v>
      </c>
      <c r="J28" s="361" t="s">
        <v>1010</v>
      </c>
      <c r="K28" s="361" t="s">
        <v>229</v>
      </c>
      <c r="L28" s="361" t="s">
        <v>1011</v>
      </c>
      <c r="M28" s="361" t="s">
        <v>1011</v>
      </c>
      <c r="N28" s="361" t="s">
        <v>1011</v>
      </c>
      <c r="O28" s="361" t="s">
        <v>1011</v>
      </c>
    </row>
    <row r="29" spans="2:15" ht="163.95" customHeight="1">
      <c r="B29" s="561" t="s">
        <v>165</v>
      </c>
      <c r="C29" s="360" t="s">
        <v>1050</v>
      </c>
      <c r="D29" s="361" t="s">
        <v>1067</v>
      </c>
      <c r="E29" s="361" t="s">
        <v>1068</v>
      </c>
      <c r="F29" s="362" t="s">
        <v>1006</v>
      </c>
      <c r="G29" s="361" t="s">
        <v>1007</v>
      </c>
      <c r="H29" s="361" t="s">
        <v>1053</v>
      </c>
      <c r="I29" s="361" t="s">
        <v>1054</v>
      </c>
      <c r="J29" s="361" t="s">
        <v>1010</v>
      </c>
      <c r="K29" s="361" t="s">
        <v>229</v>
      </c>
      <c r="L29" s="361" t="s">
        <v>1011</v>
      </c>
      <c r="M29" s="361" t="s">
        <v>1011</v>
      </c>
      <c r="N29" s="361" t="s">
        <v>1011</v>
      </c>
      <c r="O29" s="361" t="s">
        <v>1011</v>
      </c>
    </row>
    <row r="30" spans="2:15" ht="163.95" customHeight="1">
      <c r="B30" s="561" t="s">
        <v>165</v>
      </c>
      <c r="C30" s="360" t="s">
        <v>1050</v>
      </c>
      <c r="D30" s="361" t="s">
        <v>1069</v>
      </c>
      <c r="E30" s="361" t="s">
        <v>1069</v>
      </c>
      <c r="F30" s="362" t="s">
        <v>1006</v>
      </c>
      <c r="G30" s="361" t="s">
        <v>1007</v>
      </c>
      <c r="H30" s="361" t="s">
        <v>1053</v>
      </c>
      <c r="I30" s="361" t="s">
        <v>1054</v>
      </c>
      <c r="J30" s="361" t="s">
        <v>1010</v>
      </c>
      <c r="K30" s="361" t="s">
        <v>229</v>
      </c>
      <c r="L30" s="361" t="s">
        <v>1016</v>
      </c>
      <c r="M30" s="361" t="s">
        <v>1016</v>
      </c>
      <c r="N30" s="361" t="s">
        <v>1016</v>
      </c>
      <c r="O30" s="361" t="s">
        <v>1016</v>
      </c>
    </row>
    <row r="31" spans="2:15" ht="124.05" customHeight="1">
      <c r="B31" s="561" t="s">
        <v>165</v>
      </c>
      <c r="C31" s="611" t="s">
        <v>1943</v>
      </c>
      <c r="D31" s="612" t="s">
        <v>1944</v>
      </c>
      <c r="E31" s="612" t="s">
        <v>1945</v>
      </c>
      <c r="F31" s="613" t="s">
        <v>1006</v>
      </c>
      <c r="G31" s="612" t="s">
        <v>1007</v>
      </c>
      <c r="H31" s="612" t="s">
        <v>1946</v>
      </c>
      <c r="I31" s="612" t="s">
        <v>1947</v>
      </c>
      <c r="J31" s="612" t="s">
        <v>1010</v>
      </c>
      <c r="K31" s="612" t="s">
        <v>1948</v>
      </c>
      <c r="L31" s="612" t="s">
        <v>1011</v>
      </c>
      <c r="M31" s="612" t="s">
        <v>1011</v>
      </c>
      <c r="N31" s="612" t="s">
        <v>1011</v>
      </c>
      <c r="O31" s="612" t="s">
        <v>1011</v>
      </c>
    </row>
    <row r="32" spans="2:15" ht="40.049999999999997" customHeight="1"/>
    <row r="33" ht="40.049999999999997" customHeight="1"/>
    <row r="34" ht="40.049999999999997" customHeight="1"/>
    <row r="35" ht="40.049999999999997" customHeight="1"/>
    <row r="36" ht="40.049999999999997" customHeight="1"/>
    <row r="37" ht="40.049999999999997" customHeight="1"/>
    <row r="38" ht="40.049999999999997" customHeight="1"/>
    <row r="39" ht="40.049999999999997" customHeight="1"/>
  </sheetData>
  <mergeCells count="2">
    <mergeCell ref="B1:B3"/>
    <mergeCell ref="C1:N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7A790-8342-0C43-9404-C5A054232701}">
          <x14:formula1>
            <xm:f>'DATOS OCULTOS'!$B$3:$B$21</xm:f>
          </x14:formula1>
          <xm:sqref>B6:B31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F8A1-B6CB-3A4E-BC40-5138FA8771C2}">
  <sheetPr>
    <tabColor rgb="FFFF0066"/>
  </sheetPr>
  <dimension ref="A1:CY302"/>
  <sheetViews>
    <sheetView showGridLines="0" topLeftCell="A189" zoomScale="115" zoomScaleNormal="100" workbookViewId="0">
      <selection activeCell="BN51" sqref="BN51"/>
    </sheetView>
  </sheetViews>
  <sheetFormatPr baseColWidth="10" defaultColWidth="11.44140625" defaultRowHeight="13.8"/>
  <cols>
    <col min="1" max="1" width="8.77734375" style="106" customWidth="1"/>
    <col min="2" max="2" width="23" style="107" customWidth="1"/>
    <col min="3" max="3" width="19.77734375" style="106" hidden="1" customWidth="1"/>
    <col min="4" max="4" width="26.44140625" style="106" hidden="1" customWidth="1"/>
    <col min="5" max="5" width="26.33203125" style="106" hidden="1" customWidth="1"/>
    <col min="6" max="6" width="32.44140625" style="108" customWidth="1"/>
    <col min="7" max="7" width="19" style="109" hidden="1" customWidth="1"/>
    <col min="8" max="8" width="17.77734375" style="108" hidden="1" customWidth="1"/>
    <col min="9" max="9" width="16.44140625" style="271" hidden="1" customWidth="1"/>
    <col min="10" max="10" width="9.109375" style="271" hidden="1" customWidth="1"/>
    <col min="11" max="11" width="26.77734375" style="108" hidden="1" customWidth="1"/>
    <col min="12" max="12" width="9.77734375" style="108" hidden="1" customWidth="1"/>
    <col min="13" max="13" width="17.44140625" style="271" hidden="1" customWidth="1"/>
    <col min="14" max="14" width="6.33203125" style="271" hidden="1" customWidth="1"/>
    <col min="15" max="15" width="16" style="271" hidden="1" customWidth="1"/>
    <col min="16" max="16" width="5.77734375" style="108" customWidth="1"/>
    <col min="17" max="17" width="73.44140625" style="108" customWidth="1"/>
    <col min="18" max="18" width="15.109375" style="271" bestFit="1" customWidth="1"/>
    <col min="19" max="19" width="8" style="108" customWidth="1"/>
    <col min="20" max="20" width="5" style="108" hidden="1" customWidth="1"/>
    <col min="21" max="21" width="5.44140625" style="108" hidden="1" customWidth="1"/>
    <col min="22" max="22" width="7.109375" style="108" hidden="1" customWidth="1"/>
    <col min="23" max="23" width="6.6640625" style="108" hidden="1" customWidth="1"/>
    <col min="24" max="24" width="7.44140625" style="108" hidden="1" customWidth="1"/>
    <col min="25" max="25" width="5.33203125" style="108" hidden="1" customWidth="1"/>
    <col min="26" max="26" width="8.6640625" style="271" hidden="1" customWidth="1"/>
    <col min="27" max="27" width="10.44140625" style="271" hidden="1" customWidth="1"/>
    <col min="28" max="28" width="9.33203125" style="271" hidden="1" customWidth="1"/>
    <col min="29" max="29" width="9.109375" style="271" hidden="1" customWidth="1"/>
    <col min="30" max="30" width="8.44140625" style="271" hidden="1" customWidth="1"/>
    <col min="31" max="31" width="10.77734375" style="108" customWidth="1"/>
    <col min="32" max="32" width="30.109375" style="110" customWidth="1"/>
    <col min="33" max="33" width="162.44140625" style="111" customWidth="1"/>
    <col min="34" max="34" width="13.33203125" style="266" customWidth="1"/>
    <col min="35" max="35" width="21.44140625" style="266" customWidth="1"/>
    <col min="36" max="36" width="46.33203125" style="266" customWidth="1"/>
    <col min="37" max="37" width="15.77734375" style="266" customWidth="1"/>
    <col min="38" max="38" width="20.44140625" style="266" customWidth="1"/>
    <col min="39" max="39" width="41.109375" style="266" customWidth="1"/>
    <col min="40" max="40" width="23.33203125" style="110" customWidth="1"/>
    <col min="41" max="41" width="18.77734375" style="110" customWidth="1"/>
    <col min="42" max="42" width="56.77734375" style="111" customWidth="1"/>
    <col min="43" max="43" width="29.109375" style="670" customWidth="1"/>
    <col min="44" max="44" width="99.6640625" style="111" customWidth="1"/>
    <col min="45" max="45" width="25.77734375" style="266" customWidth="1"/>
    <col min="46" max="46" width="30.44140625" style="266" customWidth="1"/>
    <col min="47" max="47" width="63.6640625" style="266" customWidth="1"/>
    <col min="48" max="48" width="16" style="266" customWidth="1"/>
    <col min="49" max="49" width="25.33203125" style="266" customWidth="1"/>
    <col min="50" max="50" width="20.109375" style="266" customWidth="1"/>
    <col min="51" max="51" width="18.44140625" style="110" customWidth="1"/>
    <col min="52" max="52" width="15.44140625" style="110" customWidth="1"/>
    <col min="53" max="53" width="42.44140625" style="111" customWidth="1"/>
    <col min="54" max="54" width="11.44140625" style="110" customWidth="1"/>
    <col min="55" max="55" width="26.109375" style="111" customWidth="1"/>
    <col min="56" max="56" width="6.77734375" style="266" customWidth="1"/>
    <col min="57" max="57" width="8.44140625" style="266" customWidth="1"/>
    <col min="58" max="58" width="25.109375" style="266" customWidth="1"/>
    <col min="59" max="60" width="9.33203125" style="266" customWidth="1"/>
    <col min="61" max="61" width="16.6640625" style="266" customWidth="1"/>
    <col min="62" max="62" width="7.109375" style="110" customWidth="1"/>
    <col min="63" max="63" width="8.109375" style="110" customWidth="1"/>
    <col min="64" max="64" width="17.6640625" style="111" customWidth="1"/>
    <col min="65" max="65" width="41.109375" style="108" customWidth="1"/>
    <col min="66" max="66" width="23" style="165" customWidth="1"/>
    <col min="67" max="67" width="33.44140625" style="108" customWidth="1"/>
    <col min="68" max="68" width="26.33203125" style="108" customWidth="1"/>
    <col min="69" max="71" width="22.109375" style="108" customWidth="1"/>
    <col min="72" max="72" width="28.6640625" style="110" customWidth="1"/>
    <col min="73" max="73" width="182.109375" style="111" customWidth="1"/>
    <col min="74" max="74" width="23.109375" style="112" customWidth="1"/>
    <col min="75" max="75" width="21.77734375" style="110" customWidth="1"/>
    <col min="76" max="76" width="17.44140625" style="110" customWidth="1"/>
    <col min="77" max="77" width="54.6640625" style="111" customWidth="1"/>
    <col min="78" max="78" width="17.77734375" style="111" customWidth="1"/>
    <col min="79" max="79" width="14.6640625" style="111" customWidth="1"/>
    <col min="80" max="80" width="47.77734375" style="111" customWidth="1"/>
    <col min="81" max="81" width="26.33203125" style="110" customWidth="1"/>
    <col min="82" max="82" width="152.44140625" style="111" customWidth="1"/>
    <col min="83" max="83" width="21.77734375" style="112" customWidth="1"/>
    <col min="84" max="84" width="24.109375" style="110" customWidth="1"/>
    <col min="85" max="85" width="19.44140625" style="110" customWidth="1"/>
    <col min="86" max="86" width="52.109375" style="111" customWidth="1"/>
    <col min="87" max="87" width="20.109375" style="111" customWidth="1"/>
    <col min="88" max="88" width="16.109375" style="111" customWidth="1"/>
    <col min="89" max="89" width="56.33203125" style="111" customWidth="1"/>
    <col min="90" max="90" width="11.44140625" style="110"/>
    <col min="91" max="91" width="11.44140625" style="111"/>
    <col min="92" max="92" width="11.44140625" style="112"/>
    <col min="93" max="93" width="7.109375" style="110" customWidth="1"/>
    <col min="94" max="94" width="8.109375" style="110" customWidth="1"/>
    <col min="95" max="95" width="17.6640625" style="111" customWidth="1"/>
    <col min="96" max="97" width="8" style="111" customWidth="1"/>
    <col min="98" max="98" width="17.6640625" style="111" customWidth="1"/>
    <col min="99" max="16384" width="11.44140625" style="108"/>
  </cols>
  <sheetData>
    <row r="1" spans="1:103" s="98" customFormat="1" ht="34.5" customHeight="1">
      <c r="A1" s="1358"/>
      <c r="B1" s="1358"/>
      <c r="C1" s="1376" t="s">
        <v>376</v>
      </c>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1376"/>
      <c r="AX1" s="1376"/>
      <c r="AY1" s="1376"/>
      <c r="AZ1" s="1376"/>
      <c r="BA1" s="1376"/>
      <c r="BB1" s="1376"/>
      <c r="BC1" s="1376"/>
      <c r="BD1" s="1376"/>
      <c r="BE1" s="1376"/>
      <c r="BF1" s="1376"/>
      <c r="BG1" s="1376"/>
      <c r="BH1" s="1376"/>
      <c r="BI1" s="1376"/>
      <c r="BJ1" s="1376"/>
      <c r="BK1" s="1376"/>
      <c r="BL1" s="1376"/>
      <c r="BM1" s="1376"/>
      <c r="BN1" s="1376"/>
      <c r="BO1" s="1376"/>
      <c r="BP1" s="1376"/>
      <c r="BQ1" s="1376"/>
      <c r="BR1" s="1376"/>
      <c r="BS1" s="1376"/>
      <c r="BT1" s="1376"/>
      <c r="BU1" s="1376"/>
      <c r="BV1" s="1376"/>
      <c r="BW1" s="1376"/>
      <c r="BX1" s="1376"/>
      <c r="BY1" s="1376"/>
      <c r="BZ1" s="1376"/>
      <c r="CA1" s="1376"/>
      <c r="CB1" s="1376"/>
      <c r="CC1" s="1376"/>
      <c r="CD1" s="1376"/>
      <c r="CE1" s="1376"/>
      <c r="CF1" s="1376"/>
      <c r="CG1" s="1376"/>
      <c r="CH1" s="1376"/>
      <c r="CI1" s="1376"/>
      <c r="CJ1" s="1376"/>
      <c r="CK1" s="1376"/>
      <c r="CL1" s="1376"/>
      <c r="CM1" s="1376"/>
      <c r="CN1" s="1368" t="s">
        <v>56</v>
      </c>
      <c r="CO1" s="1368"/>
      <c r="CP1" s="1368"/>
      <c r="CQ1" s="1368"/>
      <c r="CR1" s="1369"/>
      <c r="CS1" s="1370"/>
      <c r="CT1" s="1371"/>
    </row>
    <row r="2" spans="1:103" s="98" customFormat="1" ht="39" customHeight="1">
      <c r="A2" s="1358"/>
      <c r="B2" s="1358"/>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2" t="s">
        <v>1174</v>
      </c>
      <c r="CO2" s="1372"/>
      <c r="CP2" s="1372"/>
      <c r="CQ2" s="1372"/>
      <c r="CR2" s="1373"/>
      <c r="CS2" s="1374"/>
      <c r="CT2" s="1375"/>
    </row>
    <row r="3" spans="1:103" s="98" customFormat="1" ht="26.25" customHeight="1">
      <c r="A3" s="1358"/>
      <c r="B3" s="1358"/>
      <c r="C3" s="1376"/>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c r="AT3" s="1376"/>
      <c r="AU3" s="1376"/>
      <c r="AV3" s="1376"/>
      <c r="AW3" s="1376"/>
      <c r="AX3" s="1376"/>
      <c r="AY3" s="1376"/>
      <c r="AZ3" s="1376"/>
      <c r="BA3" s="1376"/>
      <c r="BB3" s="1376"/>
      <c r="BC3" s="1376"/>
      <c r="BD3" s="1376"/>
      <c r="BE3" s="1376"/>
      <c r="BF3" s="1376"/>
      <c r="BG3" s="1376"/>
      <c r="BH3" s="1376"/>
      <c r="BI3" s="1376"/>
      <c r="BJ3" s="1376"/>
      <c r="BK3" s="1376"/>
      <c r="BL3" s="1376"/>
      <c r="BM3" s="1376"/>
      <c r="BN3" s="1376"/>
      <c r="BO3" s="1376"/>
      <c r="BP3" s="1376"/>
      <c r="BQ3" s="1376"/>
      <c r="BR3" s="1376"/>
      <c r="BS3" s="1376"/>
      <c r="BT3" s="1376"/>
      <c r="BU3" s="1376"/>
      <c r="BV3" s="1376"/>
      <c r="BW3" s="1376"/>
      <c r="BX3" s="1376"/>
      <c r="BY3" s="1376"/>
      <c r="BZ3" s="1376"/>
      <c r="CA3" s="1376"/>
      <c r="CB3" s="1376"/>
      <c r="CC3" s="1376"/>
      <c r="CD3" s="1376"/>
      <c r="CE3" s="1376"/>
      <c r="CF3" s="1376"/>
      <c r="CG3" s="1376"/>
      <c r="CH3" s="1376"/>
      <c r="CI3" s="1376"/>
      <c r="CJ3" s="1376"/>
      <c r="CK3" s="1376"/>
      <c r="CL3" s="1376"/>
      <c r="CM3" s="1376"/>
      <c r="CN3" s="1372" t="s">
        <v>1787</v>
      </c>
      <c r="CO3" s="1372"/>
      <c r="CP3" s="1372"/>
      <c r="CQ3" s="1372"/>
      <c r="CR3" s="1373"/>
      <c r="CS3" s="1374"/>
      <c r="CT3" s="1375"/>
    </row>
    <row r="4" spans="1:103" s="98" customFormat="1" ht="26.2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100"/>
      <c r="AG4" s="101"/>
      <c r="AH4" s="21"/>
      <c r="AI4" s="21"/>
      <c r="AJ4" s="21"/>
      <c r="AK4" s="21"/>
      <c r="AL4" s="21"/>
      <c r="AM4" s="21"/>
      <c r="AN4" s="100"/>
      <c r="AO4" s="100"/>
      <c r="AP4" s="101"/>
      <c r="AQ4" s="945"/>
      <c r="AR4" s="101"/>
      <c r="AS4" s="21"/>
      <c r="AT4" s="21"/>
      <c r="AU4" s="21"/>
      <c r="AV4" s="21"/>
      <c r="AW4" s="21"/>
      <c r="AX4" s="21"/>
      <c r="AY4" s="100"/>
      <c r="AZ4" s="100"/>
      <c r="BA4" s="101"/>
      <c r="BB4" s="100"/>
      <c r="BC4" s="101"/>
      <c r="BD4" s="21"/>
      <c r="BE4" s="21"/>
      <c r="BF4" s="21"/>
      <c r="BG4" s="21"/>
      <c r="BH4" s="21"/>
      <c r="BI4" s="21"/>
      <c r="BJ4" s="100"/>
      <c r="BK4" s="100"/>
      <c r="BL4" s="101"/>
      <c r="BM4" s="99"/>
      <c r="BN4" s="164"/>
      <c r="BO4" s="99"/>
      <c r="BP4" s="99"/>
      <c r="BQ4" s="99"/>
      <c r="BR4" s="99"/>
      <c r="BS4" s="99"/>
      <c r="BT4" s="100"/>
      <c r="BU4" s="101"/>
      <c r="BV4" s="102"/>
      <c r="BW4" s="100"/>
      <c r="BX4" s="100"/>
      <c r="BY4" s="101"/>
      <c r="BZ4" s="101"/>
      <c r="CA4" s="101"/>
      <c r="CB4" s="101"/>
      <c r="CC4" s="100"/>
      <c r="CD4" s="101"/>
      <c r="CE4" s="102"/>
      <c r="CF4" s="100"/>
      <c r="CG4" s="100"/>
      <c r="CH4" s="101"/>
      <c r="CI4" s="101"/>
      <c r="CJ4" s="101"/>
      <c r="CK4" s="101"/>
      <c r="CL4" s="100"/>
      <c r="CM4" s="101"/>
      <c r="CN4" s="102"/>
      <c r="CO4" s="100"/>
      <c r="CP4" s="100"/>
      <c r="CQ4" s="101"/>
      <c r="CR4" s="101"/>
      <c r="CS4" s="101"/>
      <c r="CT4" s="101"/>
    </row>
    <row r="5" spans="1:103" s="103" customFormat="1" ht="34.049999999999997" customHeight="1">
      <c r="A5" s="1359" t="s">
        <v>57</v>
      </c>
      <c r="B5" s="1359"/>
      <c r="C5" s="1359"/>
      <c r="D5" s="1359"/>
      <c r="E5" s="1359"/>
      <c r="F5" s="1359"/>
      <c r="G5" s="1359"/>
      <c r="H5" s="1360" t="s">
        <v>255</v>
      </c>
      <c r="I5" s="1360"/>
      <c r="J5" s="1360"/>
      <c r="K5" s="1360"/>
      <c r="L5" s="1360"/>
      <c r="M5" s="1360"/>
      <c r="N5" s="1360"/>
      <c r="O5" s="1360"/>
      <c r="P5" s="1360" t="s">
        <v>256</v>
      </c>
      <c r="Q5" s="1360"/>
      <c r="R5" s="1360"/>
      <c r="S5" s="1360"/>
      <c r="T5" s="1360"/>
      <c r="U5" s="1360"/>
      <c r="V5" s="1360"/>
      <c r="W5" s="1360"/>
      <c r="X5" s="1360"/>
      <c r="Y5" s="1360" t="s">
        <v>257</v>
      </c>
      <c r="Z5" s="1360"/>
      <c r="AA5" s="1360"/>
      <c r="AB5" s="1360"/>
      <c r="AC5" s="1360"/>
      <c r="AD5" s="1360"/>
      <c r="AE5" s="1360"/>
      <c r="AF5" s="1303" t="s">
        <v>59</v>
      </c>
      <c r="AG5" s="1297"/>
      <c r="AH5" s="1297"/>
      <c r="AI5" s="1297"/>
      <c r="AJ5" s="1297"/>
      <c r="AK5" s="1297"/>
      <c r="AL5" s="1297"/>
      <c r="AM5" s="1298"/>
      <c r="AN5" s="1299" t="s">
        <v>1776</v>
      </c>
      <c r="AO5" s="1300"/>
      <c r="AP5" s="1300"/>
      <c r="AQ5" s="1296" t="s">
        <v>59</v>
      </c>
      <c r="AR5" s="1297"/>
      <c r="AS5" s="1297"/>
      <c r="AT5" s="1297"/>
      <c r="AU5" s="1297"/>
      <c r="AV5" s="1297"/>
      <c r="AW5" s="1297"/>
      <c r="AX5" s="1298"/>
      <c r="AY5" s="1299" t="s">
        <v>1776</v>
      </c>
      <c r="AZ5" s="1300"/>
      <c r="BA5" s="1300"/>
      <c r="BB5" s="1296" t="s">
        <v>59</v>
      </c>
      <c r="BC5" s="1297"/>
      <c r="BD5" s="1297"/>
      <c r="BE5" s="1297"/>
      <c r="BF5" s="1297"/>
      <c r="BG5" s="1297"/>
      <c r="BH5" s="1297"/>
      <c r="BI5" s="1298"/>
      <c r="BJ5" s="1299" t="s">
        <v>1776</v>
      </c>
      <c r="BK5" s="1300"/>
      <c r="BL5" s="1300"/>
      <c r="BM5" s="1360" t="s">
        <v>348</v>
      </c>
      <c r="BN5" s="1360"/>
      <c r="BO5" s="1360"/>
      <c r="BP5" s="1360"/>
      <c r="BQ5" s="1360"/>
      <c r="BR5" s="1360"/>
      <c r="BS5" s="1360"/>
      <c r="BT5" s="1389" t="s">
        <v>59</v>
      </c>
      <c r="BU5" s="1389"/>
      <c r="BV5" s="1389"/>
      <c r="BW5" s="1299" t="s">
        <v>1776</v>
      </c>
      <c r="BX5" s="1300"/>
      <c r="BY5" s="1300"/>
      <c r="BZ5" s="1300"/>
      <c r="CA5" s="1300"/>
      <c r="CB5" s="1404"/>
      <c r="CC5" s="1390" t="s">
        <v>59</v>
      </c>
      <c r="CD5" s="1389"/>
      <c r="CE5" s="1389"/>
      <c r="CF5" s="1299" t="s">
        <v>1776</v>
      </c>
      <c r="CG5" s="1300"/>
      <c r="CH5" s="1300"/>
      <c r="CI5" s="1300"/>
      <c r="CJ5" s="1300"/>
      <c r="CK5" s="1404"/>
      <c r="CL5" s="1390" t="s">
        <v>59</v>
      </c>
      <c r="CM5" s="1389"/>
      <c r="CN5" s="1389"/>
      <c r="CO5" s="1299" t="s">
        <v>1776</v>
      </c>
      <c r="CP5" s="1300"/>
      <c r="CQ5" s="1300"/>
      <c r="CR5" s="1300"/>
      <c r="CS5" s="1300"/>
      <c r="CT5" s="1404"/>
    </row>
    <row r="6" spans="1:103" s="103" customFormat="1" ht="51" customHeight="1">
      <c r="A6" s="1363" t="s">
        <v>188</v>
      </c>
      <c r="B6" s="1364" t="s">
        <v>35</v>
      </c>
      <c r="C6" s="1364" t="s">
        <v>283</v>
      </c>
      <c r="D6" s="1377" t="s">
        <v>282</v>
      </c>
      <c r="E6" s="1378"/>
      <c r="F6" s="1379"/>
      <c r="G6" s="1364" t="s">
        <v>284</v>
      </c>
      <c r="H6" s="1365" t="s">
        <v>294</v>
      </c>
      <c r="I6" s="1365" t="s">
        <v>295</v>
      </c>
      <c r="J6" s="1365" t="s">
        <v>260</v>
      </c>
      <c r="K6" s="1365" t="s">
        <v>301</v>
      </c>
      <c r="L6" s="1365" t="s">
        <v>261</v>
      </c>
      <c r="M6" s="1365" t="s">
        <v>314</v>
      </c>
      <c r="N6" s="1365" t="s">
        <v>260</v>
      </c>
      <c r="O6" s="1365" t="s">
        <v>262</v>
      </c>
      <c r="P6" s="1366" t="s">
        <v>263</v>
      </c>
      <c r="Q6" s="1367" t="s">
        <v>315</v>
      </c>
      <c r="R6" s="1367" t="s">
        <v>264</v>
      </c>
      <c r="S6" s="1367" t="s">
        <v>265</v>
      </c>
      <c r="T6" s="1367"/>
      <c r="U6" s="1367"/>
      <c r="V6" s="1367"/>
      <c r="W6" s="1367"/>
      <c r="X6" s="1367"/>
      <c r="Y6" s="1366" t="s">
        <v>266</v>
      </c>
      <c r="Z6" s="1366" t="s">
        <v>267</v>
      </c>
      <c r="AA6" s="1366" t="s">
        <v>260</v>
      </c>
      <c r="AB6" s="1366" t="s">
        <v>268</v>
      </c>
      <c r="AC6" s="1366" t="s">
        <v>260</v>
      </c>
      <c r="AD6" s="1366" t="s">
        <v>269</v>
      </c>
      <c r="AE6" s="1366" t="s">
        <v>270</v>
      </c>
      <c r="AF6" s="1406" t="s">
        <v>62</v>
      </c>
      <c r="AG6" s="1400"/>
      <c r="AH6" s="1400"/>
      <c r="AI6" s="1400"/>
      <c r="AJ6" s="1400"/>
      <c r="AK6" s="1400"/>
      <c r="AL6" s="1400"/>
      <c r="AM6" s="1401"/>
      <c r="AN6" s="1301" t="s">
        <v>62</v>
      </c>
      <c r="AO6" s="1302"/>
      <c r="AP6" s="1302"/>
      <c r="AQ6" s="1399" t="s">
        <v>63</v>
      </c>
      <c r="AR6" s="1400"/>
      <c r="AS6" s="1400"/>
      <c r="AT6" s="1400"/>
      <c r="AU6" s="1400"/>
      <c r="AV6" s="1400"/>
      <c r="AW6" s="1400"/>
      <c r="AX6" s="1401"/>
      <c r="AY6" s="1301" t="s">
        <v>1780</v>
      </c>
      <c r="AZ6" s="1302"/>
      <c r="BA6" s="1302"/>
      <c r="BB6" s="1399" t="s">
        <v>65</v>
      </c>
      <c r="BC6" s="1400"/>
      <c r="BD6" s="1400"/>
      <c r="BE6" s="1400"/>
      <c r="BF6" s="1400"/>
      <c r="BG6" s="1400"/>
      <c r="BH6" s="1400"/>
      <c r="BI6" s="1401"/>
      <c r="BJ6" s="1301" t="s">
        <v>1781</v>
      </c>
      <c r="BK6" s="1302"/>
      <c r="BL6" s="1302"/>
      <c r="BM6" s="1362" t="s">
        <v>349</v>
      </c>
      <c r="BN6" s="1361" t="s">
        <v>351</v>
      </c>
      <c r="BO6" s="1362" t="s">
        <v>352</v>
      </c>
      <c r="BP6" s="1362" t="s">
        <v>350</v>
      </c>
      <c r="BQ6" s="1362" t="s">
        <v>369</v>
      </c>
      <c r="BR6" s="1362" t="s">
        <v>370</v>
      </c>
      <c r="BS6" s="1362" t="s">
        <v>245</v>
      </c>
      <c r="BT6" s="1391" t="s">
        <v>62</v>
      </c>
      <c r="BU6" s="1392"/>
      <c r="BV6" s="1393"/>
      <c r="BW6" s="1301" t="s">
        <v>1782</v>
      </c>
      <c r="BX6" s="1302"/>
      <c r="BY6" s="1302"/>
      <c r="BZ6" s="1302"/>
      <c r="CA6" s="1302"/>
      <c r="CB6" s="1405"/>
      <c r="CC6" s="1394" t="s">
        <v>63</v>
      </c>
      <c r="CD6" s="1392"/>
      <c r="CE6" s="1393"/>
      <c r="CF6" s="1301" t="s">
        <v>64</v>
      </c>
      <c r="CG6" s="1302"/>
      <c r="CH6" s="1302"/>
      <c r="CI6" s="1302"/>
      <c r="CJ6" s="1302"/>
      <c r="CK6" s="1405"/>
      <c r="CL6" s="1394" t="s">
        <v>65</v>
      </c>
      <c r="CM6" s="1392"/>
      <c r="CN6" s="1393"/>
      <c r="CO6" s="1301" t="s">
        <v>66</v>
      </c>
      <c r="CP6" s="1302"/>
      <c r="CQ6" s="1302"/>
      <c r="CR6" s="1302"/>
      <c r="CS6" s="1302"/>
      <c r="CT6" s="1405"/>
    </row>
    <row r="7" spans="1:103" s="103" customFormat="1" ht="39" customHeight="1">
      <c r="A7" s="1363"/>
      <c r="B7" s="1364"/>
      <c r="C7" s="1364"/>
      <c r="D7" s="1380"/>
      <c r="E7" s="1381"/>
      <c r="F7" s="1382"/>
      <c r="G7" s="1364"/>
      <c r="H7" s="1365"/>
      <c r="I7" s="1365"/>
      <c r="J7" s="1365"/>
      <c r="K7" s="1365"/>
      <c r="L7" s="1365"/>
      <c r="M7" s="1365"/>
      <c r="N7" s="1365"/>
      <c r="O7" s="1365"/>
      <c r="P7" s="1366"/>
      <c r="Q7" s="1367"/>
      <c r="R7" s="1367"/>
      <c r="S7" s="1395" t="s">
        <v>271</v>
      </c>
      <c r="T7" s="1395" t="s">
        <v>272</v>
      </c>
      <c r="U7" s="1395" t="s">
        <v>273</v>
      </c>
      <c r="V7" s="1395" t="s">
        <v>274</v>
      </c>
      <c r="W7" s="1395" t="s">
        <v>275</v>
      </c>
      <c r="X7" s="1395" t="s">
        <v>276</v>
      </c>
      <c r="Y7" s="1366"/>
      <c r="Z7" s="1366"/>
      <c r="AA7" s="1366"/>
      <c r="AB7" s="1366"/>
      <c r="AC7" s="1366"/>
      <c r="AD7" s="1366"/>
      <c r="AE7" s="1366"/>
      <c r="AF7" s="1402" t="s">
        <v>80</v>
      </c>
      <c r="AG7" s="1352" t="s">
        <v>1775</v>
      </c>
      <c r="AH7" s="1396" t="s">
        <v>1785</v>
      </c>
      <c r="AI7" s="1397"/>
      <c r="AJ7" s="1398"/>
      <c r="AK7" s="1396" t="s">
        <v>1786</v>
      </c>
      <c r="AL7" s="1397"/>
      <c r="AM7" s="1398"/>
      <c r="AN7" s="1354" t="s">
        <v>1777</v>
      </c>
      <c r="AO7" s="1355"/>
      <c r="AP7" s="1356"/>
      <c r="AQ7" s="1402" t="s">
        <v>80</v>
      </c>
      <c r="AR7" s="1352" t="s">
        <v>1173</v>
      </c>
      <c r="AS7" s="1396" t="s">
        <v>1785</v>
      </c>
      <c r="AT7" s="1397"/>
      <c r="AU7" s="1398"/>
      <c r="AV7" s="1396" t="s">
        <v>1786</v>
      </c>
      <c r="AW7" s="1397"/>
      <c r="AX7" s="1398"/>
      <c r="AY7" s="1354" t="s">
        <v>1777</v>
      </c>
      <c r="AZ7" s="1355"/>
      <c r="BA7" s="1356"/>
      <c r="BB7" s="1402" t="s">
        <v>80</v>
      </c>
      <c r="BC7" s="1352" t="s">
        <v>1173</v>
      </c>
      <c r="BD7" s="1396" t="s">
        <v>1785</v>
      </c>
      <c r="BE7" s="1397"/>
      <c r="BF7" s="1398"/>
      <c r="BG7" s="1396" t="s">
        <v>1786</v>
      </c>
      <c r="BH7" s="1397"/>
      <c r="BI7" s="1398"/>
      <c r="BJ7" s="1354" t="s">
        <v>1777</v>
      </c>
      <c r="BK7" s="1355"/>
      <c r="BL7" s="1356"/>
      <c r="BM7" s="1362"/>
      <c r="BN7" s="1361"/>
      <c r="BO7" s="1362"/>
      <c r="BP7" s="1362"/>
      <c r="BQ7" s="1362"/>
      <c r="BR7" s="1362"/>
      <c r="BS7" s="1362"/>
      <c r="BT7" s="1383" t="s">
        <v>80</v>
      </c>
      <c r="BU7" s="1385" t="s">
        <v>81</v>
      </c>
      <c r="BV7" s="1387" t="s">
        <v>371</v>
      </c>
      <c r="BW7" s="1354" t="s">
        <v>1784</v>
      </c>
      <c r="BX7" s="1355"/>
      <c r="BY7" s="1356"/>
      <c r="BZ7" s="1354" t="s">
        <v>1783</v>
      </c>
      <c r="CA7" s="1355"/>
      <c r="CB7" s="1356"/>
      <c r="CC7" s="1383" t="s">
        <v>80</v>
      </c>
      <c r="CD7" s="1385" t="s">
        <v>81</v>
      </c>
      <c r="CE7" s="1387" t="s">
        <v>371</v>
      </c>
      <c r="CF7" s="1354" t="s">
        <v>1784</v>
      </c>
      <c r="CG7" s="1355"/>
      <c r="CH7" s="1356"/>
      <c r="CI7" s="1354" t="s">
        <v>1783</v>
      </c>
      <c r="CJ7" s="1355"/>
      <c r="CK7" s="1356"/>
      <c r="CL7" s="1383" t="s">
        <v>80</v>
      </c>
      <c r="CM7" s="1385" t="s">
        <v>81</v>
      </c>
      <c r="CN7" s="1387" t="s">
        <v>371</v>
      </c>
      <c r="CO7" s="1354" t="s">
        <v>1784</v>
      </c>
      <c r="CP7" s="1355"/>
      <c r="CQ7" s="1356"/>
      <c r="CR7" s="1354" t="s">
        <v>1783</v>
      </c>
      <c r="CS7" s="1355"/>
      <c r="CT7" s="1356"/>
    </row>
    <row r="8" spans="1:103" s="103" customFormat="1" ht="49.05" customHeight="1" thickBot="1">
      <c r="A8" s="1363"/>
      <c r="B8" s="1364"/>
      <c r="C8" s="1364"/>
      <c r="D8" s="104" t="s">
        <v>277</v>
      </c>
      <c r="E8" s="104" t="s">
        <v>278</v>
      </c>
      <c r="F8" s="662" t="s">
        <v>258</v>
      </c>
      <c r="G8" s="1364"/>
      <c r="H8" s="1365"/>
      <c r="I8" s="1365"/>
      <c r="J8" s="1365"/>
      <c r="K8" s="1365"/>
      <c r="L8" s="1365"/>
      <c r="M8" s="1365"/>
      <c r="N8" s="1365"/>
      <c r="O8" s="1365"/>
      <c r="P8" s="1366"/>
      <c r="Q8" s="1367"/>
      <c r="R8" s="1367"/>
      <c r="S8" s="1395"/>
      <c r="T8" s="1395"/>
      <c r="U8" s="1395"/>
      <c r="V8" s="1395"/>
      <c r="W8" s="1395"/>
      <c r="X8" s="1395"/>
      <c r="Y8" s="1366"/>
      <c r="Z8" s="1366"/>
      <c r="AA8" s="1366"/>
      <c r="AB8" s="1366"/>
      <c r="AC8" s="1366"/>
      <c r="AD8" s="1366"/>
      <c r="AE8" s="1366"/>
      <c r="AF8" s="1403"/>
      <c r="AG8" s="1353"/>
      <c r="AH8" s="527" t="s">
        <v>1778</v>
      </c>
      <c r="AI8" s="527" t="s">
        <v>105</v>
      </c>
      <c r="AJ8" s="528" t="s">
        <v>1779</v>
      </c>
      <c r="AK8" s="527" t="s">
        <v>1778</v>
      </c>
      <c r="AL8" s="527" t="s">
        <v>105</v>
      </c>
      <c r="AM8" s="528" t="s">
        <v>1779</v>
      </c>
      <c r="AN8" s="525" t="s">
        <v>1778</v>
      </c>
      <c r="AO8" s="525" t="s">
        <v>105</v>
      </c>
      <c r="AP8" s="526" t="s">
        <v>1779</v>
      </c>
      <c r="AQ8" s="1403"/>
      <c r="AR8" s="1353"/>
      <c r="AS8" s="527" t="s">
        <v>1778</v>
      </c>
      <c r="AT8" s="527" t="s">
        <v>105</v>
      </c>
      <c r="AU8" s="528" t="s">
        <v>1779</v>
      </c>
      <c r="AV8" s="527" t="s">
        <v>1778</v>
      </c>
      <c r="AW8" s="527" t="s">
        <v>105</v>
      </c>
      <c r="AX8" s="528" t="s">
        <v>1779</v>
      </c>
      <c r="AY8" s="525" t="s">
        <v>1778</v>
      </c>
      <c r="AZ8" s="525" t="s">
        <v>105</v>
      </c>
      <c r="BA8" s="526" t="s">
        <v>1779</v>
      </c>
      <c r="BB8" s="1403"/>
      <c r="BC8" s="1353"/>
      <c r="BD8" s="527" t="s">
        <v>1778</v>
      </c>
      <c r="BE8" s="527" t="s">
        <v>105</v>
      </c>
      <c r="BF8" s="528" t="s">
        <v>1779</v>
      </c>
      <c r="BG8" s="527" t="s">
        <v>1778</v>
      </c>
      <c r="BH8" s="527" t="s">
        <v>105</v>
      </c>
      <c r="BI8" s="528" t="s">
        <v>1779</v>
      </c>
      <c r="BJ8" s="525" t="s">
        <v>1778</v>
      </c>
      <c r="BK8" s="525" t="s">
        <v>105</v>
      </c>
      <c r="BL8" s="526" t="s">
        <v>1779</v>
      </c>
      <c r="BM8" s="1362"/>
      <c r="BN8" s="1361"/>
      <c r="BO8" s="1362"/>
      <c r="BP8" s="1362"/>
      <c r="BQ8" s="1362"/>
      <c r="BR8" s="1362"/>
      <c r="BS8" s="1362"/>
      <c r="BT8" s="1384"/>
      <c r="BU8" s="1386"/>
      <c r="BV8" s="1388"/>
      <c r="BW8" s="525" t="s">
        <v>1778</v>
      </c>
      <c r="BX8" s="525" t="s">
        <v>105</v>
      </c>
      <c r="BY8" s="526" t="s">
        <v>1779</v>
      </c>
      <c r="BZ8" s="525" t="s">
        <v>1778</v>
      </c>
      <c r="CA8" s="525" t="s">
        <v>105</v>
      </c>
      <c r="CB8" s="526" t="s">
        <v>1779</v>
      </c>
      <c r="CC8" s="1384"/>
      <c r="CD8" s="1386"/>
      <c r="CE8" s="1388"/>
      <c r="CF8" s="525" t="s">
        <v>1778</v>
      </c>
      <c r="CG8" s="525" t="s">
        <v>105</v>
      </c>
      <c r="CH8" s="526" t="s">
        <v>1779</v>
      </c>
      <c r="CI8" s="525" t="s">
        <v>1778</v>
      </c>
      <c r="CJ8" s="525" t="s">
        <v>105</v>
      </c>
      <c r="CK8" s="526" t="s">
        <v>1779</v>
      </c>
      <c r="CL8" s="1384"/>
      <c r="CM8" s="1386"/>
      <c r="CN8" s="1388"/>
      <c r="CO8" s="525" t="s">
        <v>1778</v>
      </c>
      <c r="CP8" s="525" t="s">
        <v>105</v>
      </c>
      <c r="CQ8" s="526" t="s">
        <v>1779</v>
      </c>
      <c r="CR8" s="525" t="s">
        <v>1778</v>
      </c>
      <c r="CS8" s="525" t="s">
        <v>105</v>
      </c>
      <c r="CT8" s="526" t="s">
        <v>1779</v>
      </c>
      <c r="CU8" s="105"/>
      <c r="CV8" s="105"/>
      <c r="CW8" s="105"/>
      <c r="CX8" s="105"/>
      <c r="CY8" s="105"/>
    </row>
    <row r="9" spans="1:103" s="145" customFormat="1" ht="247.95" customHeight="1">
      <c r="A9" s="1357">
        <v>1</v>
      </c>
      <c r="B9" s="1334" t="s">
        <v>148</v>
      </c>
      <c r="C9" s="1270" t="s">
        <v>281</v>
      </c>
      <c r="D9" s="1313" t="s">
        <v>3901</v>
      </c>
      <c r="E9" s="1313" t="s">
        <v>3902</v>
      </c>
      <c r="F9" s="1313" t="s">
        <v>1070</v>
      </c>
      <c r="G9" s="1339" t="s">
        <v>286</v>
      </c>
      <c r="H9" s="1339">
        <v>50</v>
      </c>
      <c r="I9" s="1330" t="str">
        <f>IF(H9&lt;=0,"",IF(H9&lt;=2,"Muy Baja",IF(H9&lt;=24,"Baja",IF(H9&lt;=500,"Media",IF(H9&lt;=5000,"Alta","Muy Alta")))))</f>
        <v>Media</v>
      </c>
      <c r="J9" s="1323">
        <f>IF(I9="","",IF(I9="Muy Baja",0.2,IF(I9="Baja",0.4,IF(I9="Media",0.6,IF(I9="Alta",0.8,IF(I9="Muy Alta",1,))))))</f>
        <v>0.6</v>
      </c>
      <c r="K9" s="1326" t="s">
        <v>311</v>
      </c>
      <c r="L9" s="1326" t="str">
        <f>IF(NOT(ISERROR(MATCH(K9,'[3]Tabla Impacto'!$B$221:$B$223,0))),'[3]Tabla Impacto'!$F$223&amp;"Por favor no seleccionar los criterios de impacto(Afectación Económica o presupuestal y Pérdida Reputacional)",K9)</f>
        <v xml:space="preserve">     El riesgo afecta la imagen de la entidad con algunos usuarios de relevancia frente al logro de los objetivos</v>
      </c>
      <c r="M9" s="1330" t="str">
        <f>IF(OR(K9='Tabla Impacto'!$C$11,K9='Tabla Impacto'!$D$11),"Leve",IF(OR(K9='Tabla Impacto'!$C$12,K9='Tabla Impacto'!$D$12),"Menor",IF(OR(K9='Tabla Impacto'!$C$13,K9='Tabla Impacto'!$D$13),"Moderado",IF(OR(K9='Tabla Impacto'!$C$14,K9='Tabla Impacto'!$D$14),"Mayor",IF(OR(K9='Tabla Impacto'!$C$15,K9='Tabla Impacto'!$D$15),"Catastrófico","")))))</f>
        <v>Moderado</v>
      </c>
      <c r="N9" s="1351">
        <f>IF(M9="","",IF(M9="Leve",0.2,IF(M9="Menor",0.4,IF(M9="Moderado",0.6,IF(M9="Mayor",0.8,IF(M9="Catastrófico",1,))))))</f>
        <v>0.6</v>
      </c>
      <c r="O9" s="1350"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84">
        <v>1</v>
      </c>
      <c r="Q9" s="94" t="s">
        <v>3928</v>
      </c>
      <c r="R9" s="139" t="str">
        <f t="shared" ref="R9:R40" si="0">IF(OR(S9="Preventivo",S9="Detectivo"),"Probabilidad",IF(S9="Correctivo","Impacto",""))</f>
        <v>Probabilidad</v>
      </c>
      <c r="S9" s="391" t="s">
        <v>145</v>
      </c>
      <c r="T9" s="97" t="s">
        <v>316</v>
      </c>
      <c r="U9" s="189" t="str">
        <f t="shared" ref="U9:U40" si="1">IF(AND(S9="Preventivo",T9="Automático"),"50%",IF(AND(S9="Preventivo",T9="Manual"),"40%",IF(AND(S9="Detectivo",T9="Automático"),"40%",IF(AND(S9="Detectivo",T9="Manual"),"30%",IF(AND(S9="Correctivo",T9="Automático"),"35%",IF(AND(S9="Correctivo",T9="Manual"),"25%",""))))))</f>
        <v>30%</v>
      </c>
      <c r="V9" s="97" t="s">
        <v>317</v>
      </c>
      <c r="W9" s="97" t="s">
        <v>318</v>
      </c>
      <c r="X9" s="97" t="s">
        <v>319</v>
      </c>
      <c r="Y9" s="140">
        <f>IFERROR(IF(R9="Probabilidad",(J9-(+J9*U9)),IF(R9="Impacto",J9,"")),"")</f>
        <v>0.42</v>
      </c>
      <c r="Z9" s="113" t="str">
        <f t="shared" ref="Z9:Z40" si="2">IFERROR(IF(Y9="","",IF(Y9&lt;=0.2,"Muy Baja",IF(Y9&lt;=0.4,"Baja",IF(Y9&lt;=0.6,"Media",IF(Y9&lt;=0.8,"Alta","Muy Alta"))))),"")</f>
        <v>Media</v>
      </c>
      <c r="AA9" s="189">
        <f t="shared" ref="AA9:AA14" si="3">+Y9</f>
        <v>0.42</v>
      </c>
      <c r="AB9" s="113" t="str">
        <f t="shared" ref="AB9:AB40" si="4">IFERROR(IF(AC9="","",IF(AC9&lt;=0.2,"Leve",IF(AC9&lt;=0.4,"Menor",IF(AC9&lt;=0.6,"Moderado",IF(AC9&lt;=0.8,"Mayor","Catastrófico"))))),"")</f>
        <v>Moderado</v>
      </c>
      <c r="AC9" s="189">
        <f>IFERROR(IF(R9="Impacto",(N9-(+N9*U9)),IF(R9="Probabilidad",N9,"")),"")</f>
        <v>0.6</v>
      </c>
      <c r="AD9" s="113" t="str">
        <f t="shared" ref="AD9:AD1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264" t="s">
        <v>345</v>
      </c>
      <c r="AF9" s="729" t="s">
        <v>2385</v>
      </c>
      <c r="AG9" s="731" t="s">
        <v>2777</v>
      </c>
      <c r="AH9" s="236"/>
      <c r="AI9" s="236" t="s">
        <v>2101</v>
      </c>
      <c r="AJ9" s="554" t="s">
        <v>2778</v>
      </c>
      <c r="AK9" s="236"/>
      <c r="AL9" s="236" t="s">
        <v>2101</v>
      </c>
      <c r="AM9" s="554" t="s">
        <v>2779</v>
      </c>
      <c r="AN9" s="729" t="s">
        <v>2101</v>
      </c>
      <c r="AO9" s="729"/>
      <c r="AP9" s="731" t="s">
        <v>2465</v>
      </c>
      <c r="AQ9" s="667" t="s">
        <v>3204</v>
      </c>
      <c r="AR9" s="993" t="s">
        <v>3280</v>
      </c>
      <c r="AS9" s="235"/>
      <c r="AT9" s="235" t="s">
        <v>3207</v>
      </c>
      <c r="AU9" s="414" t="s">
        <v>3208</v>
      </c>
      <c r="AV9" s="235"/>
      <c r="AW9" s="235" t="s">
        <v>3207</v>
      </c>
      <c r="AX9" s="235" t="s">
        <v>3053</v>
      </c>
      <c r="AY9" s="141"/>
      <c r="AZ9" s="141"/>
      <c r="BA9" s="142"/>
      <c r="BB9" s="141"/>
      <c r="BC9" s="142"/>
      <c r="BD9" s="235"/>
      <c r="BE9" s="235"/>
      <c r="BF9" s="235"/>
      <c r="BG9" s="235"/>
      <c r="BH9" s="235"/>
      <c r="BI9" s="235"/>
      <c r="BJ9" s="141"/>
      <c r="BK9" s="141"/>
      <c r="BL9" s="142"/>
      <c r="BM9" s="365" t="s">
        <v>1071</v>
      </c>
      <c r="BN9" s="366">
        <v>1</v>
      </c>
      <c r="BO9" s="367" t="s">
        <v>1072</v>
      </c>
      <c r="BP9" s="368" t="s">
        <v>3904</v>
      </c>
      <c r="BQ9" s="163">
        <v>44927</v>
      </c>
      <c r="BR9" s="163">
        <v>45260</v>
      </c>
      <c r="BS9" s="369">
        <v>3</v>
      </c>
      <c r="BT9" s="667" t="s">
        <v>2385</v>
      </c>
      <c r="BU9" s="731" t="s">
        <v>2784</v>
      </c>
      <c r="BV9" s="765" t="s">
        <v>2785</v>
      </c>
      <c r="BW9" s="729" t="s">
        <v>2101</v>
      </c>
      <c r="BX9" s="729"/>
      <c r="BY9" s="762" t="s">
        <v>2465</v>
      </c>
      <c r="BZ9" s="760" t="s">
        <v>2101</v>
      </c>
      <c r="CA9" s="760"/>
      <c r="CB9" s="731" t="s">
        <v>2468</v>
      </c>
      <c r="CC9" s="667" t="s">
        <v>3205</v>
      </c>
      <c r="CD9" s="142" t="s">
        <v>3281</v>
      </c>
      <c r="CE9" s="143" t="s">
        <v>3282</v>
      </c>
      <c r="CF9" s="141"/>
      <c r="CG9" s="141"/>
      <c r="CH9" s="142"/>
      <c r="CI9" s="142"/>
      <c r="CJ9" s="142"/>
      <c r="CK9" s="142"/>
      <c r="CL9" s="141"/>
      <c r="CM9" s="142"/>
      <c r="CN9" s="143"/>
      <c r="CO9" s="141"/>
      <c r="CP9" s="141"/>
      <c r="CQ9" s="142"/>
      <c r="CR9" s="142"/>
      <c r="CS9" s="142"/>
      <c r="CT9" s="142"/>
      <c r="CU9" s="144"/>
      <c r="CV9" s="144"/>
    </row>
    <row r="10" spans="1:103" s="148" customFormat="1" ht="160.05000000000001" customHeight="1">
      <c r="A10" s="1346"/>
      <c r="B10" s="1334"/>
      <c r="C10" s="1270"/>
      <c r="D10" s="1313"/>
      <c r="E10" s="1313"/>
      <c r="F10" s="1313"/>
      <c r="G10" s="1313"/>
      <c r="H10" s="1313"/>
      <c r="I10" s="1273"/>
      <c r="J10" s="1324"/>
      <c r="K10" s="1327"/>
      <c r="L10" s="1327">
        <f>IF(NOT(ISERROR(MATCH(K10,_xlfn.ANCHORARRAY(F21),0))),J23&amp;"Por favor no seleccionar los criterios de impacto",K10)</f>
        <v>0</v>
      </c>
      <c r="M10" s="1273"/>
      <c r="N10" s="1324"/>
      <c r="O10" s="1332"/>
      <c r="P10" s="184">
        <v>2</v>
      </c>
      <c r="Q10" s="94" t="s">
        <v>3903</v>
      </c>
      <c r="R10" s="139" t="str">
        <f t="shared" si="0"/>
        <v>Probabilidad</v>
      </c>
      <c r="S10" s="364" t="s">
        <v>100</v>
      </c>
      <c r="T10" s="97" t="s">
        <v>316</v>
      </c>
      <c r="U10" s="189" t="str">
        <f t="shared" si="1"/>
        <v>40%</v>
      </c>
      <c r="V10" s="97" t="s">
        <v>317</v>
      </c>
      <c r="W10" s="97" t="s">
        <v>318</v>
      </c>
      <c r="X10" s="97" t="s">
        <v>319</v>
      </c>
      <c r="Y10" s="140">
        <f>IFERROR(IF(AND(R9="Probabilidad",R10="Probabilidad"),(AA9-(+AA9*U10)),IF(R10="Probabilidad",(J9-(+J9*U10)),IF(R10="Impacto",AA9,""))),"")</f>
        <v>0.252</v>
      </c>
      <c r="Z10" s="113" t="str">
        <f t="shared" si="2"/>
        <v>Baja</v>
      </c>
      <c r="AA10" s="189">
        <f t="shared" si="3"/>
        <v>0.252</v>
      </c>
      <c r="AB10" s="113" t="str">
        <f t="shared" si="4"/>
        <v>Moderado</v>
      </c>
      <c r="AC10" s="189">
        <f>IFERROR(IF(AND(R9="Impacto",R10="Impacto"),(AC9-(+AC9*U10)),IF(R10="Impacto",($N$9-(+$N$9*U10)),IF(R10="Probabilidad",AC9,""))),"")</f>
        <v>0.6</v>
      </c>
      <c r="AD10" s="113" t="str">
        <f t="shared" si="5"/>
        <v>Moderado</v>
      </c>
      <c r="AE10" s="1264"/>
      <c r="AF10" s="729" t="s">
        <v>2385</v>
      </c>
      <c r="AG10" s="731" t="s">
        <v>2780</v>
      </c>
      <c r="AH10" s="236"/>
      <c r="AI10" s="236" t="s">
        <v>2101</v>
      </c>
      <c r="AJ10" s="554" t="s">
        <v>2781</v>
      </c>
      <c r="AK10" s="236"/>
      <c r="AL10" s="236"/>
      <c r="AM10" s="236"/>
      <c r="AN10" s="729" t="s">
        <v>2101</v>
      </c>
      <c r="AO10" s="729"/>
      <c r="AP10" s="731" t="s">
        <v>2465</v>
      </c>
      <c r="AQ10" s="667" t="s">
        <v>3205</v>
      </c>
      <c r="AR10" s="731" t="s">
        <v>3801</v>
      </c>
      <c r="AS10" s="235"/>
      <c r="AT10" s="235" t="s">
        <v>3207</v>
      </c>
      <c r="AU10" s="414" t="s">
        <v>3209</v>
      </c>
      <c r="AV10" s="235"/>
      <c r="AW10" s="235"/>
      <c r="AX10" s="235"/>
      <c r="AY10" s="141"/>
      <c r="AZ10" s="141"/>
      <c r="BA10" s="142"/>
      <c r="BB10" s="141"/>
      <c r="BC10" s="142"/>
      <c r="BD10" s="235"/>
      <c r="BE10" s="235"/>
      <c r="BF10" s="235"/>
      <c r="BG10" s="235"/>
      <c r="BH10" s="235"/>
      <c r="BI10" s="235"/>
      <c r="BJ10" s="141"/>
      <c r="BK10" s="141"/>
      <c r="BL10" s="142"/>
      <c r="BM10" s="94"/>
      <c r="BN10" s="529"/>
      <c r="BO10" s="530"/>
      <c r="BP10" s="531"/>
      <c r="BQ10" s="163"/>
      <c r="BR10" s="163"/>
      <c r="BS10" s="531"/>
      <c r="BT10" s="141"/>
      <c r="BU10" s="142"/>
      <c r="BV10" s="143"/>
      <c r="BW10" s="154"/>
      <c r="BX10" s="154"/>
      <c r="BY10" s="155"/>
      <c r="BZ10" s="155"/>
      <c r="CA10" s="155"/>
      <c r="CB10" s="155"/>
      <c r="CC10" s="141"/>
      <c r="CD10" s="142"/>
      <c r="CE10" s="143"/>
      <c r="CF10" s="141"/>
      <c r="CG10" s="141"/>
      <c r="CH10" s="142"/>
      <c r="CI10" s="142"/>
      <c r="CJ10" s="142"/>
      <c r="CK10" s="142"/>
      <c r="CL10" s="141"/>
      <c r="CM10" s="142"/>
      <c r="CN10" s="143"/>
      <c r="CO10" s="141"/>
      <c r="CP10" s="141"/>
      <c r="CQ10" s="142"/>
      <c r="CR10" s="142"/>
      <c r="CS10" s="142"/>
      <c r="CT10" s="142"/>
      <c r="CU10" s="147"/>
      <c r="CV10" s="147"/>
    </row>
    <row r="11" spans="1:103" s="148" customFormat="1" ht="160.05000000000001" customHeight="1">
      <c r="A11" s="1346"/>
      <c r="B11" s="1334"/>
      <c r="C11" s="1270"/>
      <c r="D11" s="1313"/>
      <c r="E11" s="1313"/>
      <c r="F11" s="1313"/>
      <c r="G11" s="1313"/>
      <c r="H11" s="1313"/>
      <c r="I11" s="1273"/>
      <c r="J11" s="1324"/>
      <c r="K11" s="1327"/>
      <c r="L11" s="1327">
        <f>IF(NOT(ISERROR(MATCH(K11,_xlfn.ANCHORARRAY(F22),0))),J24&amp;"Por favor no seleccionar los criterios de impacto",K11)</f>
        <v>0</v>
      </c>
      <c r="M11" s="1273"/>
      <c r="N11" s="1324"/>
      <c r="O11" s="1332"/>
      <c r="P11" s="184"/>
      <c r="Q11" s="94"/>
      <c r="R11" s="139" t="str">
        <f t="shared" si="0"/>
        <v/>
      </c>
      <c r="S11" s="97"/>
      <c r="T11" s="97"/>
      <c r="U11" s="189" t="str">
        <f t="shared" si="1"/>
        <v/>
      </c>
      <c r="V11" s="97"/>
      <c r="W11" s="97"/>
      <c r="X11" s="97"/>
      <c r="Y11" s="140" t="str">
        <f>IFERROR(IF(AND(R10="Probabilidad",R11="Probabilidad"),(AA10-(+AA10*U11)),IF(AND(R10="Impacto",R11="Probabilidad"),(AA9-(+AA9*U11)),IF(R11="Impacto",AA10,""))),"")</f>
        <v/>
      </c>
      <c r="Z11" s="113" t="str">
        <f t="shared" si="2"/>
        <v/>
      </c>
      <c r="AA11" s="189" t="str">
        <f t="shared" si="3"/>
        <v/>
      </c>
      <c r="AB11" s="113" t="str">
        <f t="shared" si="4"/>
        <v/>
      </c>
      <c r="AC11" s="189" t="str">
        <f>IFERROR(IF(AND(R10="Impacto",R11="Impacto"),(AC10-(+AC10*U11)),IF(AND(R10="Probabilidad",R11="Impacto"),(AC9-(+AC9*U11)),IF(R11="Probabilidad",AC10,""))),"")</f>
        <v/>
      </c>
      <c r="AD11" s="113" t="str">
        <f t="shared" si="5"/>
        <v/>
      </c>
      <c r="AE11" s="1264"/>
      <c r="AF11" s="729" t="s">
        <v>2385</v>
      </c>
      <c r="AG11" s="731" t="s">
        <v>2386</v>
      </c>
      <c r="AH11" s="236"/>
      <c r="AI11" s="236" t="s">
        <v>2101</v>
      </c>
      <c r="AJ11" s="554" t="s">
        <v>2782</v>
      </c>
      <c r="AK11" s="236"/>
      <c r="AL11" s="236"/>
      <c r="AM11" s="236"/>
      <c r="AN11" s="729"/>
      <c r="AO11" s="729"/>
      <c r="AP11" s="731"/>
      <c r="AQ11" s="667" t="s">
        <v>3205</v>
      </c>
      <c r="AR11" s="731" t="s">
        <v>2386</v>
      </c>
      <c r="AS11" s="235"/>
      <c r="AT11" s="235" t="s">
        <v>3207</v>
      </c>
      <c r="AU11" s="235"/>
      <c r="AV11" s="235"/>
      <c r="AW11" s="235"/>
      <c r="AX11" s="235"/>
      <c r="AY11" s="141"/>
      <c r="AZ11" s="141"/>
      <c r="BA11" s="142"/>
      <c r="BB11" s="141"/>
      <c r="BC11" s="142"/>
      <c r="BD11" s="235"/>
      <c r="BE11" s="235"/>
      <c r="BF11" s="235"/>
      <c r="BG11" s="235"/>
      <c r="BH11" s="235"/>
      <c r="BI11" s="235"/>
      <c r="BJ11" s="141"/>
      <c r="BK11" s="141"/>
      <c r="BL11" s="142"/>
      <c r="BM11" s="94"/>
      <c r="BN11" s="529"/>
      <c r="BO11" s="530"/>
      <c r="BP11" s="531"/>
      <c r="BQ11" s="163"/>
      <c r="BR11" s="163"/>
      <c r="BS11" s="531"/>
      <c r="BT11" s="141"/>
      <c r="BU11" s="142"/>
      <c r="BV11" s="143"/>
      <c r="BW11" s="141"/>
      <c r="BX11" s="141"/>
      <c r="BY11" s="142"/>
      <c r="BZ11" s="142"/>
      <c r="CA11" s="142"/>
      <c r="CB11" s="142"/>
      <c r="CC11" s="141"/>
      <c r="CD11" s="142"/>
      <c r="CE11" s="143"/>
      <c r="CF11" s="141"/>
      <c r="CG11" s="141"/>
      <c r="CH11" s="142"/>
      <c r="CI11" s="142"/>
      <c r="CJ11" s="142"/>
      <c r="CK11" s="142"/>
      <c r="CL11" s="141"/>
      <c r="CM11" s="142"/>
      <c r="CN11" s="143"/>
      <c r="CO11" s="141"/>
      <c r="CP11" s="141"/>
      <c r="CQ11" s="142"/>
      <c r="CR11" s="142"/>
      <c r="CS11" s="142"/>
      <c r="CT11" s="142"/>
      <c r="CU11" s="147"/>
      <c r="CV11" s="147"/>
    </row>
    <row r="12" spans="1:103" s="148" customFormat="1" ht="36" customHeight="1">
      <c r="A12" s="1346"/>
      <c r="B12" s="1334"/>
      <c r="C12" s="1270"/>
      <c r="D12" s="1313"/>
      <c r="E12" s="1313"/>
      <c r="F12" s="1313"/>
      <c r="G12" s="1313"/>
      <c r="H12" s="1313"/>
      <c r="I12" s="1273"/>
      <c r="J12" s="1324"/>
      <c r="K12" s="1327"/>
      <c r="L12" s="1327">
        <f>IF(NOT(ISERROR(MATCH(K12,_xlfn.ANCHORARRAY(F23),0))),J25&amp;"Por favor no seleccionar los criterios de impacto",K12)</f>
        <v>0</v>
      </c>
      <c r="M12" s="1273"/>
      <c r="N12" s="1324"/>
      <c r="O12" s="1332"/>
      <c r="P12" s="184"/>
      <c r="Q12" s="94"/>
      <c r="R12" s="139" t="str">
        <f t="shared" si="0"/>
        <v/>
      </c>
      <c r="S12" s="97"/>
      <c r="T12" s="97"/>
      <c r="U12" s="189" t="str">
        <f t="shared" si="1"/>
        <v/>
      </c>
      <c r="V12" s="97"/>
      <c r="W12" s="97"/>
      <c r="X12" s="97"/>
      <c r="Y12" s="140" t="str">
        <f>IFERROR(IF(AND(R11="Probabilidad",R12="Probabilidad"),(AA11-(+AA11*U12)),IF(R12="Probabilidad",(J11-(+J11*U12)),IF(R12="Impacto",AA11,""))),"")</f>
        <v/>
      </c>
      <c r="Z12" s="113" t="str">
        <f t="shared" si="2"/>
        <v/>
      </c>
      <c r="AA12" s="189" t="str">
        <f t="shared" si="3"/>
        <v/>
      </c>
      <c r="AB12" s="113" t="str">
        <f t="shared" si="4"/>
        <v/>
      </c>
      <c r="AC12" s="189" t="str">
        <f>IFERROR(IF(AND(R11="Impacto",R12="Impacto"),(AC11-(+AC11*U12)),IF(AND(R11="Probabilidad",R12="Impacto"),(AC10-(+AC10*U12)),IF(R12="Probabilidad",AC11,""))),"")</f>
        <v/>
      </c>
      <c r="AD12" s="113" t="str">
        <f t="shared" si="5"/>
        <v/>
      </c>
      <c r="AE12" s="1264"/>
      <c r="AF12" s="141"/>
      <c r="AG12" s="142"/>
      <c r="AH12" s="235"/>
      <c r="AI12" s="235"/>
      <c r="AJ12" s="235"/>
      <c r="AK12" s="235"/>
      <c r="AL12" s="235"/>
      <c r="AM12" s="235"/>
      <c r="AN12" s="141"/>
      <c r="AO12" s="141"/>
      <c r="AP12" s="142"/>
      <c r="AQ12" s="667"/>
      <c r="AR12" s="142"/>
      <c r="AS12" s="235"/>
      <c r="AT12" s="235"/>
      <c r="AU12" s="235"/>
      <c r="AV12" s="235"/>
      <c r="AW12" s="235"/>
      <c r="AX12" s="235"/>
      <c r="AY12" s="141"/>
      <c r="AZ12" s="141"/>
      <c r="BA12" s="142"/>
      <c r="BB12" s="141"/>
      <c r="BC12" s="142"/>
      <c r="BD12" s="235"/>
      <c r="BE12" s="235"/>
      <c r="BF12" s="235"/>
      <c r="BG12" s="235"/>
      <c r="BH12" s="235"/>
      <c r="BI12" s="235"/>
      <c r="BJ12" s="141"/>
      <c r="BK12" s="141"/>
      <c r="BL12" s="142"/>
      <c r="BM12" s="94"/>
      <c r="BN12" s="529"/>
      <c r="BO12" s="530"/>
      <c r="BP12" s="531"/>
      <c r="BQ12" s="163"/>
      <c r="BR12" s="163"/>
      <c r="BS12" s="531"/>
      <c r="BT12" s="141"/>
      <c r="BU12" s="142"/>
      <c r="BV12" s="143"/>
      <c r="BW12" s="141"/>
      <c r="BX12" s="141"/>
      <c r="BY12" s="142"/>
      <c r="BZ12" s="142"/>
      <c r="CA12" s="142"/>
      <c r="CB12" s="142"/>
      <c r="CC12" s="141"/>
      <c r="CD12" s="142"/>
      <c r="CE12" s="143"/>
      <c r="CF12" s="141"/>
      <c r="CG12" s="141"/>
      <c r="CH12" s="142"/>
      <c r="CI12" s="142"/>
      <c r="CJ12" s="142"/>
      <c r="CK12" s="142"/>
      <c r="CL12" s="141"/>
      <c r="CM12" s="142"/>
      <c r="CN12" s="143"/>
      <c r="CO12" s="141"/>
      <c r="CP12" s="141"/>
      <c r="CQ12" s="142"/>
      <c r="CR12" s="142"/>
      <c r="CS12" s="142"/>
      <c r="CT12" s="142"/>
      <c r="CU12" s="147"/>
      <c r="CV12" s="147"/>
    </row>
    <row r="13" spans="1:103" s="148" customFormat="1" ht="36" customHeight="1">
      <c r="A13" s="1346"/>
      <c r="B13" s="1334"/>
      <c r="C13" s="1270"/>
      <c r="D13" s="1313"/>
      <c r="E13" s="1313"/>
      <c r="F13" s="1313"/>
      <c r="G13" s="1313"/>
      <c r="H13" s="1313"/>
      <c r="I13" s="1273"/>
      <c r="J13" s="1324"/>
      <c r="K13" s="1327"/>
      <c r="L13" s="1327">
        <f>IF(NOT(ISERROR(MATCH(K13,_xlfn.ANCHORARRAY(F24),0))),J26&amp;"Por favor no seleccionar los criterios de impacto",K13)</f>
        <v>0</v>
      </c>
      <c r="M13" s="1273"/>
      <c r="N13" s="1324"/>
      <c r="O13" s="1332"/>
      <c r="P13" s="184"/>
      <c r="Q13" s="94"/>
      <c r="R13" s="139" t="str">
        <f t="shared" si="0"/>
        <v/>
      </c>
      <c r="S13" s="97"/>
      <c r="T13" s="97"/>
      <c r="U13" s="189" t="str">
        <f t="shared" si="1"/>
        <v/>
      </c>
      <c r="V13" s="97"/>
      <c r="W13" s="97"/>
      <c r="X13" s="97"/>
      <c r="Y13" s="140" t="str">
        <f>IFERROR(IF(AND(R12="Probabilidad",R13="Probabilidad"),(AA12-(+AA12*U13)),IF(R13="Probabilidad",(J12-(+J12*U13)),IF(R13="Impacto",AA12,""))),"")</f>
        <v/>
      </c>
      <c r="Z13" s="113" t="str">
        <f t="shared" si="2"/>
        <v/>
      </c>
      <c r="AA13" s="189" t="str">
        <f t="shared" si="3"/>
        <v/>
      </c>
      <c r="AB13" s="113" t="str">
        <f t="shared" si="4"/>
        <v/>
      </c>
      <c r="AC13" s="189" t="str">
        <f>IFERROR(IF(AND(R12="Impacto",R13="Impacto"),(AC12-(+AC12*U13)),IF(AND(R12="Probabilidad",R13="Impacto"),(AC11-(+AC11*U13)),IF(R13="Probabilidad",AC12,""))),"")</f>
        <v/>
      </c>
      <c r="AD13" s="113" t="str">
        <f t="shared" si="5"/>
        <v/>
      </c>
      <c r="AE13" s="1264"/>
      <c r="AF13" s="141"/>
      <c r="AG13" s="142"/>
      <c r="AH13" s="235"/>
      <c r="AI13" s="235"/>
      <c r="AJ13" s="235"/>
      <c r="AK13" s="235"/>
      <c r="AL13" s="235"/>
      <c r="AM13" s="235"/>
      <c r="AN13" s="141"/>
      <c r="AO13" s="141"/>
      <c r="AP13" s="142"/>
      <c r="AQ13" s="667"/>
      <c r="AR13" s="142"/>
      <c r="AS13" s="235"/>
      <c r="AT13" s="235"/>
      <c r="AU13" s="235"/>
      <c r="AV13" s="235"/>
      <c r="AW13" s="235"/>
      <c r="AX13" s="235"/>
      <c r="AY13" s="141"/>
      <c r="AZ13" s="141"/>
      <c r="BA13" s="142"/>
      <c r="BB13" s="141"/>
      <c r="BC13" s="142"/>
      <c r="BD13" s="235"/>
      <c r="BE13" s="235"/>
      <c r="BF13" s="235"/>
      <c r="BG13" s="235"/>
      <c r="BH13" s="235"/>
      <c r="BI13" s="235"/>
      <c r="BJ13" s="141"/>
      <c r="BK13" s="141"/>
      <c r="BL13" s="142"/>
      <c r="BM13" s="94"/>
      <c r="BN13" s="529"/>
      <c r="BO13" s="530"/>
      <c r="BP13" s="531"/>
      <c r="BQ13" s="163"/>
      <c r="BR13" s="163"/>
      <c r="BS13" s="531"/>
      <c r="BT13" s="141"/>
      <c r="BU13" s="142"/>
      <c r="BV13" s="143"/>
      <c r="BW13" s="141"/>
      <c r="BX13" s="141"/>
      <c r="BY13" s="142"/>
      <c r="BZ13" s="142"/>
      <c r="CA13" s="142"/>
      <c r="CB13" s="142"/>
      <c r="CC13" s="141"/>
      <c r="CD13" s="142"/>
      <c r="CE13" s="143"/>
      <c r="CF13" s="141"/>
      <c r="CG13" s="141"/>
      <c r="CH13" s="142"/>
      <c r="CI13" s="142"/>
      <c r="CJ13" s="142"/>
      <c r="CK13" s="142"/>
      <c r="CL13" s="141"/>
      <c r="CM13" s="142"/>
      <c r="CN13" s="143"/>
      <c r="CO13" s="141"/>
      <c r="CP13" s="141"/>
      <c r="CQ13" s="142"/>
      <c r="CR13" s="142"/>
      <c r="CS13" s="142"/>
      <c r="CT13" s="142"/>
      <c r="CU13" s="147"/>
      <c r="CV13" s="147"/>
    </row>
    <row r="14" spans="1:103" s="148" customFormat="1" ht="36" customHeight="1" thickBot="1">
      <c r="A14" s="1347"/>
      <c r="B14" s="1335"/>
      <c r="C14" s="1271"/>
      <c r="D14" s="1313"/>
      <c r="E14" s="1313"/>
      <c r="F14" s="1313"/>
      <c r="G14" s="1340"/>
      <c r="H14" s="1340"/>
      <c r="I14" s="1274"/>
      <c r="J14" s="1325"/>
      <c r="K14" s="1328"/>
      <c r="L14" s="1328">
        <f>IF(NOT(ISERROR(MATCH(K14,_xlfn.ANCHORARRAY(F25),0))),J27&amp;"Por favor no seleccionar los criterios de impacto",K14)</f>
        <v>0</v>
      </c>
      <c r="M14" s="1274"/>
      <c r="N14" s="1325"/>
      <c r="O14" s="1333"/>
      <c r="P14" s="185"/>
      <c r="Q14" s="95"/>
      <c r="R14" s="149" t="str">
        <f t="shared" si="0"/>
        <v/>
      </c>
      <c r="S14" s="150"/>
      <c r="T14" s="150"/>
      <c r="U14" s="187" t="str">
        <f t="shared" si="1"/>
        <v/>
      </c>
      <c r="V14" s="150"/>
      <c r="W14" s="150"/>
      <c r="X14" s="150"/>
      <c r="Y14" s="151" t="str">
        <f>IFERROR(IF(AND(R13="Probabilidad",R14="Probabilidad"),(AA13-(+AA13*U14)),IF(R14="Probabilidad",(J13-(+J13*U14)),IF(R14="Impacto",AA13,""))),"")</f>
        <v/>
      </c>
      <c r="Z14" s="158" t="str">
        <f t="shared" si="2"/>
        <v/>
      </c>
      <c r="AA14" s="159" t="str">
        <f t="shared" si="3"/>
        <v/>
      </c>
      <c r="AB14" s="158" t="str">
        <f t="shared" si="4"/>
        <v/>
      </c>
      <c r="AC14" s="159" t="str">
        <f>IFERROR(IF(AND(R13="Impacto",R14="Impacto"),(AC13-(+AC13*U14)),IF(AND(R13="Probabilidad",R14="Impacto"),(AC12-(+AC12*U14)),IF(R14="Probabilidad",AC13,""))),"")</f>
        <v/>
      </c>
      <c r="AD14" s="158" t="str">
        <f t="shared" si="5"/>
        <v/>
      </c>
      <c r="AE14" s="1265"/>
      <c r="AF14" s="141"/>
      <c r="AG14" s="142"/>
      <c r="AH14" s="235"/>
      <c r="AI14" s="235"/>
      <c r="AJ14" s="235"/>
      <c r="AK14" s="235"/>
      <c r="AL14" s="235"/>
      <c r="AM14" s="235"/>
      <c r="AN14" s="141"/>
      <c r="AO14" s="141"/>
      <c r="AP14" s="142"/>
      <c r="AQ14" s="667"/>
      <c r="AR14" s="142"/>
      <c r="AS14" s="235"/>
      <c r="AT14" s="235"/>
      <c r="AU14" s="235"/>
      <c r="AV14" s="235"/>
      <c r="AW14" s="235"/>
      <c r="AX14" s="235"/>
      <c r="AY14" s="141"/>
      <c r="AZ14" s="141"/>
      <c r="BA14" s="142"/>
      <c r="BB14" s="141"/>
      <c r="BC14" s="142"/>
      <c r="BD14" s="235"/>
      <c r="BE14" s="235"/>
      <c r="BF14" s="235"/>
      <c r="BG14" s="235"/>
      <c r="BH14" s="235"/>
      <c r="BI14" s="235"/>
      <c r="BJ14" s="141"/>
      <c r="BK14" s="141"/>
      <c r="BL14" s="142"/>
      <c r="BM14" s="94"/>
      <c r="BN14" s="529"/>
      <c r="BO14" s="530"/>
      <c r="BP14" s="531"/>
      <c r="BQ14" s="163"/>
      <c r="BR14" s="163"/>
      <c r="BS14" s="531"/>
      <c r="BT14" s="141"/>
      <c r="BU14" s="142"/>
      <c r="BV14" s="143"/>
      <c r="BW14" s="141"/>
      <c r="BX14" s="141"/>
      <c r="BY14" s="142"/>
      <c r="BZ14" s="142"/>
      <c r="CA14" s="142"/>
      <c r="CB14" s="142"/>
      <c r="CC14" s="141"/>
      <c r="CD14" s="142"/>
      <c r="CE14" s="143"/>
      <c r="CF14" s="141"/>
      <c r="CG14" s="141"/>
      <c r="CH14" s="142"/>
      <c r="CI14" s="142"/>
      <c r="CJ14" s="142"/>
      <c r="CK14" s="142"/>
      <c r="CL14" s="141"/>
      <c r="CM14" s="142"/>
      <c r="CN14" s="143"/>
      <c r="CO14" s="141"/>
      <c r="CP14" s="141"/>
      <c r="CQ14" s="142"/>
      <c r="CR14" s="142"/>
      <c r="CS14" s="142"/>
      <c r="CT14" s="142"/>
      <c r="CU14" s="147"/>
      <c r="CV14" s="147"/>
    </row>
    <row r="15" spans="1:103" s="148" customFormat="1" ht="160.05000000000001" customHeight="1" thickBot="1">
      <c r="A15" s="1345">
        <v>2</v>
      </c>
      <c r="B15" s="1334" t="s">
        <v>150</v>
      </c>
      <c r="C15" s="1270" t="s">
        <v>365</v>
      </c>
      <c r="D15" s="1313" t="s">
        <v>3957</v>
      </c>
      <c r="E15" s="1313" t="s">
        <v>3958</v>
      </c>
      <c r="F15" s="1310" t="s">
        <v>1073</v>
      </c>
      <c r="G15" s="1339" t="s">
        <v>286</v>
      </c>
      <c r="H15" s="1341">
        <v>5000</v>
      </c>
      <c r="I15" s="1272" t="str">
        <f>IF(H15&lt;=0,"",IF(H15&lt;=2,"Muy Baja",IF(H15&lt;=24,"Baja",IF(H15&lt;=500,"Media",IF(H15&lt;=5000,"Alta","Muy Alta")))))</f>
        <v>Alta</v>
      </c>
      <c r="J15" s="1323">
        <f>IF(I15="","",IF(I15="Muy Baja",0.2,IF(I15="Baja",0.4,IF(I15="Media",0.6,IF(I15="Alta",0.8,IF(I15="Muy Alta",1,))))))</f>
        <v>0.8</v>
      </c>
      <c r="K15" s="1326" t="s">
        <v>312</v>
      </c>
      <c r="L15" s="1329" t="str">
        <f>IF(NOT(ISERROR(MATCH(K15,'[3]Tabla Impacto'!$B$221:$B$223,0))),'[3]Tabla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330" t="str">
        <f>IF(OR(K15='Tabla Impacto'!$C$11,K15='Tabla Impacto'!$D$11),"Leve",IF(OR(K15='Tabla Impacto'!$C$12,K15='Tabla Impacto'!$D$12),"Menor",IF(OR(K15='Tabla Impacto'!$C$13,K15='Tabla Impacto'!$D$13),"Moderado",IF(OR(K15='Tabla Impacto'!$C$14,K15='Tabla Impacto'!$D$14),"Mayor",IF(OR(K15='Tabla Impacto'!$C$15,K15='Tabla Impacto'!$D$15),"Catastrófico","")))))</f>
        <v>Mayor</v>
      </c>
      <c r="N15" s="1323">
        <f>IF(M15="","",IF(M15="Leve",0.2,IF(M15="Menor",0.4,IF(M15="Moderado",0.6,IF(M15="Mayor",0.8,IF(M15="Catastrófico",1,))))))</f>
        <v>0.8</v>
      </c>
      <c r="O15" s="1331"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370">
        <v>1</v>
      </c>
      <c r="Q15" s="376" t="s">
        <v>3959</v>
      </c>
      <c r="R15" s="152" t="str">
        <f t="shared" si="0"/>
        <v>Probabilidad</v>
      </c>
      <c r="S15" s="364" t="s">
        <v>145</v>
      </c>
      <c r="T15" s="97" t="s">
        <v>316</v>
      </c>
      <c r="U15" s="189" t="str">
        <f t="shared" si="1"/>
        <v>30%</v>
      </c>
      <c r="V15" s="97" t="s">
        <v>317</v>
      </c>
      <c r="W15" s="97" t="s">
        <v>318</v>
      </c>
      <c r="X15" s="97" t="s">
        <v>319</v>
      </c>
      <c r="Y15" s="140">
        <f>IFERROR(IF(R15="Probabilidad",(J15-(+J15*U15)),IF(R15="Impacto",J15,"")),"")</f>
        <v>0.56000000000000005</v>
      </c>
      <c r="Z15" s="160" t="str">
        <f t="shared" si="2"/>
        <v>Media</v>
      </c>
      <c r="AA15" s="186">
        <f>+Y15</f>
        <v>0.56000000000000005</v>
      </c>
      <c r="AB15" s="160" t="str">
        <f t="shared" si="4"/>
        <v>Mayor</v>
      </c>
      <c r="AC15" s="186">
        <f>IFERROR(IF(R15="Impacto",(N15-(+N15*U15)),IF(R15="Probabilidad",N15,"")),"")</f>
        <v>0.8</v>
      </c>
      <c r="AD15" s="160"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1264" t="s">
        <v>345</v>
      </c>
      <c r="AF15" s="234">
        <v>45030</v>
      </c>
      <c r="AG15" s="727" t="s">
        <v>2461</v>
      </c>
      <c r="AH15" s="709"/>
      <c r="AI15" s="709" t="s">
        <v>2101</v>
      </c>
      <c r="AJ15" s="235" t="s">
        <v>2462</v>
      </c>
      <c r="AK15" s="709"/>
      <c r="AL15" s="709" t="s">
        <v>2101</v>
      </c>
      <c r="AM15" s="709" t="s">
        <v>2388</v>
      </c>
      <c r="AN15" s="729" t="s">
        <v>2101</v>
      </c>
      <c r="AO15" s="778"/>
      <c r="AP15" s="731" t="s">
        <v>2465</v>
      </c>
      <c r="AQ15" s="667" t="s">
        <v>3753</v>
      </c>
      <c r="AR15" s="727" t="s">
        <v>3751</v>
      </c>
      <c r="AS15" s="235"/>
      <c r="AT15" s="709" t="s">
        <v>2101</v>
      </c>
      <c r="AU15" s="235" t="s">
        <v>2462</v>
      </c>
      <c r="AV15" s="709"/>
      <c r="AW15" s="709" t="s">
        <v>2101</v>
      </c>
      <c r="AX15" s="711" t="s">
        <v>2388</v>
      </c>
      <c r="AY15" s="729" t="s">
        <v>2101</v>
      </c>
      <c r="AZ15" s="778"/>
      <c r="BA15" s="731" t="s">
        <v>2465</v>
      </c>
      <c r="BB15" s="141"/>
      <c r="BC15" s="142"/>
      <c r="BD15" s="235"/>
      <c r="BE15" s="235"/>
      <c r="BF15" s="235"/>
      <c r="BG15" s="235"/>
      <c r="BH15" s="235"/>
      <c r="BI15" s="235"/>
      <c r="BJ15" s="141"/>
      <c r="BK15" s="141"/>
      <c r="BL15" s="142"/>
      <c r="BM15" s="274" t="s">
        <v>1074</v>
      </c>
      <c r="BN15" s="371">
        <v>0.5</v>
      </c>
      <c r="BO15" s="370" t="s">
        <v>1075</v>
      </c>
      <c r="BP15" s="370" t="s">
        <v>3961</v>
      </c>
      <c r="BQ15" s="372">
        <v>44927</v>
      </c>
      <c r="BR15" s="372">
        <v>45260</v>
      </c>
      <c r="BS15" s="373">
        <v>11</v>
      </c>
      <c r="BT15" s="729">
        <v>45033</v>
      </c>
      <c r="BU15" s="731" t="s">
        <v>2466</v>
      </c>
      <c r="BV15" s="765">
        <v>0.33329999999999999</v>
      </c>
      <c r="BW15" s="729" t="s">
        <v>2101</v>
      </c>
      <c r="BX15" s="729"/>
      <c r="BY15" s="762" t="s">
        <v>2465</v>
      </c>
      <c r="BZ15" s="729" t="s">
        <v>2101</v>
      </c>
      <c r="CA15" s="760"/>
      <c r="CB15" s="762" t="s">
        <v>2465</v>
      </c>
      <c r="CC15" s="729" t="s">
        <v>3756</v>
      </c>
      <c r="CD15" s="731" t="s">
        <v>3754</v>
      </c>
      <c r="CE15" s="765" t="s">
        <v>3757</v>
      </c>
      <c r="CF15" s="729" t="s">
        <v>2101</v>
      </c>
      <c r="CG15" s="729"/>
      <c r="CH15" s="762" t="s">
        <v>2465</v>
      </c>
      <c r="CI15" s="729" t="s">
        <v>2101</v>
      </c>
      <c r="CJ15" s="760"/>
      <c r="CK15" s="762" t="s">
        <v>2465</v>
      </c>
      <c r="CL15" s="141"/>
      <c r="CM15" s="142"/>
      <c r="CN15" s="143"/>
      <c r="CO15" s="141"/>
      <c r="CP15" s="141"/>
      <c r="CQ15" s="142"/>
      <c r="CR15" s="142"/>
      <c r="CS15" s="142"/>
      <c r="CT15" s="142"/>
      <c r="CU15" s="147"/>
      <c r="CV15" s="147"/>
    </row>
    <row r="16" spans="1:103" s="148" customFormat="1" ht="160.05000000000001" customHeight="1">
      <c r="A16" s="1346"/>
      <c r="B16" s="1334"/>
      <c r="C16" s="1270"/>
      <c r="D16" s="1313"/>
      <c r="E16" s="1313"/>
      <c r="F16" s="1267"/>
      <c r="G16" s="1313"/>
      <c r="H16" s="1313"/>
      <c r="I16" s="1273"/>
      <c r="J16" s="1324"/>
      <c r="K16" s="1327"/>
      <c r="L16" s="1327">
        <f>IF(NOT(ISERROR(MATCH(K16,_xlfn.ANCHORARRAY(F27),0))),J29&amp;"Por favor no seleccionar los criterios de impacto",K16)</f>
        <v>0</v>
      </c>
      <c r="M16" s="1273"/>
      <c r="N16" s="1324"/>
      <c r="O16" s="1332"/>
      <c r="P16" s="370">
        <v>2</v>
      </c>
      <c r="Q16" s="274" t="s">
        <v>3960</v>
      </c>
      <c r="R16" s="139" t="str">
        <f t="shared" si="0"/>
        <v>Probabilidad</v>
      </c>
      <c r="S16" s="396" t="s">
        <v>100</v>
      </c>
      <c r="T16" s="97" t="s">
        <v>316</v>
      </c>
      <c r="U16" s="189" t="str">
        <f t="shared" si="1"/>
        <v>40%</v>
      </c>
      <c r="V16" s="97" t="s">
        <v>317</v>
      </c>
      <c r="W16" s="97" t="s">
        <v>318</v>
      </c>
      <c r="X16" s="97" t="s">
        <v>319</v>
      </c>
      <c r="Y16" s="140">
        <f>IFERROR(IF(AND(R15="Probabilidad",R16="Probabilidad"),(AA15-(+AA15*U16)),IF(R16="Probabilidad",(J15-(+J15*U16)),IF(R16="Impacto",AA15,""))),"")</f>
        <v>0.33600000000000002</v>
      </c>
      <c r="Z16" s="194" t="str">
        <f t="shared" si="2"/>
        <v>Baja</v>
      </c>
      <c r="AA16" s="195">
        <f>+Y16</f>
        <v>0.33600000000000002</v>
      </c>
      <c r="AB16" s="194" t="str">
        <f t="shared" si="4"/>
        <v>Mayor</v>
      </c>
      <c r="AC16" s="195">
        <f>IFERROR(IF(AND(R15="Impacto",R16="Impacto"),(AC15-(+AC15*U16)),IF(R16="Impacto",($N$15-(+$N$15*U16)),IF(R16="Probabilidad",AC15,""))),"")</f>
        <v>0.8</v>
      </c>
      <c r="AD16" s="196" t="str">
        <f>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1264"/>
      <c r="AF16" s="234">
        <v>45030</v>
      </c>
      <c r="AG16" s="727" t="s">
        <v>2463</v>
      </c>
      <c r="AH16" s="709"/>
      <c r="AI16" s="709" t="s">
        <v>2101</v>
      </c>
      <c r="AJ16" s="235" t="s">
        <v>2462</v>
      </c>
      <c r="AK16" s="709"/>
      <c r="AL16" s="709" t="s">
        <v>2101</v>
      </c>
      <c r="AM16" s="709" t="s">
        <v>2388</v>
      </c>
      <c r="AN16" s="729" t="s">
        <v>2101</v>
      </c>
      <c r="AO16" s="778"/>
      <c r="AP16" s="731" t="s">
        <v>2465</v>
      </c>
      <c r="AQ16" s="667" t="s">
        <v>3753</v>
      </c>
      <c r="AR16" s="727" t="s">
        <v>3752</v>
      </c>
      <c r="AS16" s="235"/>
      <c r="AT16" s="709" t="s">
        <v>2101</v>
      </c>
      <c r="AU16" s="235" t="s">
        <v>2462</v>
      </c>
      <c r="AV16" s="709"/>
      <c r="AW16" s="709" t="s">
        <v>2101</v>
      </c>
      <c r="AX16" s="711" t="s">
        <v>2388</v>
      </c>
      <c r="AY16" s="729" t="s">
        <v>2101</v>
      </c>
      <c r="AZ16" s="778"/>
      <c r="BA16" s="731" t="s">
        <v>2465</v>
      </c>
      <c r="BB16" s="141"/>
      <c r="BC16" s="142"/>
      <c r="BD16" s="235"/>
      <c r="BE16" s="235"/>
      <c r="BF16" s="235"/>
      <c r="BG16" s="235"/>
      <c r="BH16" s="235"/>
      <c r="BI16" s="235"/>
      <c r="BJ16" s="141"/>
      <c r="BK16" s="141"/>
      <c r="BL16" s="142"/>
      <c r="BM16" s="94" t="s">
        <v>1853</v>
      </c>
      <c r="BN16" s="569">
        <v>0.5</v>
      </c>
      <c r="BO16" s="570" t="s">
        <v>1854</v>
      </c>
      <c r="BP16" s="370" t="s">
        <v>3961</v>
      </c>
      <c r="BQ16" s="372">
        <v>44927</v>
      </c>
      <c r="BR16" s="372">
        <v>45260</v>
      </c>
      <c r="BS16" s="571">
        <v>3</v>
      </c>
      <c r="BT16" s="729">
        <v>45033</v>
      </c>
      <c r="BU16" s="731" t="s">
        <v>2467</v>
      </c>
      <c r="BV16" s="765">
        <v>0.33329999999999999</v>
      </c>
      <c r="BW16" s="729" t="s">
        <v>2101</v>
      </c>
      <c r="BX16" s="729"/>
      <c r="BY16" s="762" t="s">
        <v>2465</v>
      </c>
      <c r="BZ16" s="729" t="s">
        <v>2101</v>
      </c>
      <c r="CA16" s="760"/>
      <c r="CB16" s="762" t="s">
        <v>2465</v>
      </c>
      <c r="CC16" s="729" t="s">
        <v>3756</v>
      </c>
      <c r="CD16" s="731" t="s">
        <v>3755</v>
      </c>
      <c r="CE16" s="765" t="s">
        <v>3757</v>
      </c>
      <c r="CF16" s="729" t="s">
        <v>2101</v>
      </c>
      <c r="CG16" s="729"/>
      <c r="CH16" s="762" t="s">
        <v>2465</v>
      </c>
      <c r="CI16" s="729" t="s">
        <v>2101</v>
      </c>
      <c r="CJ16" s="760"/>
      <c r="CK16" s="762" t="s">
        <v>2465</v>
      </c>
      <c r="CL16" s="141"/>
      <c r="CM16" s="142"/>
      <c r="CN16" s="143"/>
      <c r="CO16" s="141"/>
      <c r="CP16" s="141"/>
      <c r="CQ16" s="142"/>
      <c r="CR16" s="142"/>
      <c r="CS16" s="142"/>
      <c r="CT16" s="142"/>
      <c r="CU16" s="147"/>
      <c r="CV16" s="147"/>
    </row>
    <row r="17" spans="1:100" s="148" customFormat="1" ht="160.05000000000001" customHeight="1">
      <c r="A17" s="1346"/>
      <c r="B17" s="1334"/>
      <c r="C17" s="1270"/>
      <c r="D17" s="1313"/>
      <c r="E17" s="1313"/>
      <c r="F17" s="1267"/>
      <c r="G17" s="1313"/>
      <c r="H17" s="1313"/>
      <c r="I17" s="1273"/>
      <c r="J17" s="1324"/>
      <c r="K17" s="1327"/>
      <c r="L17" s="1327">
        <f>IF(NOT(ISERROR(MATCH(K17,_xlfn.ANCHORARRAY(F28),0))),J30&amp;"Por favor no seleccionar los criterios de impacto",K17)</f>
        <v>0</v>
      </c>
      <c r="M17" s="1273"/>
      <c r="N17" s="1324"/>
      <c r="O17" s="1332"/>
      <c r="P17" s="370"/>
      <c r="Q17" s="274"/>
      <c r="R17" s="139" t="str">
        <f t="shared" si="0"/>
        <v/>
      </c>
      <c r="S17" s="97"/>
      <c r="T17" s="97"/>
      <c r="U17" s="189" t="str">
        <f t="shared" si="1"/>
        <v/>
      </c>
      <c r="V17" s="97"/>
      <c r="W17" s="97"/>
      <c r="X17" s="97"/>
      <c r="Y17" s="140" t="str">
        <f>IFERROR(IF(AND(R16="Probabilidad",R17="Probabilidad"),(AA16-(+AA16*U17)),IF(R17="Probabilidad",(J16-(+J16*U17)),IF(R17="Impacto",AA16,""))),"")</f>
        <v/>
      </c>
      <c r="Z17" s="113" t="str">
        <f t="shared" si="2"/>
        <v/>
      </c>
      <c r="AA17" s="189" t="str">
        <f t="shared" ref="AA17:AA56" si="6">+Y17</f>
        <v/>
      </c>
      <c r="AB17" s="113" t="str">
        <f t="shared" si="4"/>
        <v/>
      </c>
      <c r="AC17" s="189" t="str">
        <f>IFERROR(IF(AND(R16="Impacto",R17="Impacto"),(AC16-(+AC16*U17)),IF(AND(R16="Probabilidad",R17="Impacto"),(AC15-(+AC15*U17)),IF(R17="Probabilidad",AC16,""))),"")</f>
        <v/>
      </c>
      <c r="AD17" s="113" t="str">
        <f t="shared" ref="AD17:AD56" si="7">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
      </c>
      <c r="AE17" s="1264"/>
      <c r="AF17" s="234">
        <v>45030</v>
      </c>
      <c r="AG17" s="727" t="s">
        <v>2464</v>
      </c>
      <c r="AH17" s="235"/>
      <c r="AI17" s="709"/>
      <c r="AJ17" s="777"/>
      <c r="AK17" s="235"/>
      <c r="AL17" s="709"/>
      <c r="AM17" s="709"/>
      <c r="AN17" s="729"/>
      <c r="AO17" s="778"/>
      <c r="AP17" s="731"/>
      <c r="AQ17" s="667" t="s">
        <v>3753</v>
      </c>
      <c r="AR17" s="727" t="s">
        <v>2464</v>
      </c>
      <c r="AS17" s="235"/>
      <c r="AT17" s="235"/>
      <c r="AU17" s="235"/>
      <c r="AV17" s="235"/>
      <c r="AW17" s="235"/>
      <c r="AX17" s="235"/>
      <c r="AY17" s="141"/>
      <c r="AZ17" s="141"/>
      <c r="BA17" s="142"/>
      <c r="BB17" s="141"/>
      <c r="BC17" s="142"/>
      <c r="BD17" s="235"/>
      <c r="BE17" s="235"/>
      <c r="BF17" s="235"/>
      <c r="BG17" s="235"/>
      <c r="BH17" s="235"/>
      <c r="BI17" s="235"/>
      <c r="BJ17" s="141"/>
      <c r="BK17" s="141"/>
      <c r="BL17" s="142"/>
      <c r="BM17" s="94"/>
      <c r="BN17" s="529"/>
      <c r="BO17" s="532"/>
      <c r="BP17" s="531"/>
      <c r="BQ17" s="163"/>
      <c r="BR17" s="163"/>
      <c r="BS17" s="531"/>
      <c r="BT17" s="141"/>
      <c r="BU17" s="142"/>
      <c r="BV17" s="143"/>
      <c r="BW17" s="141"/>
      <c r="BX17" s="141"/>
      <c r="BY17" s="142"/>
      <c r="BZ17" s="142"/>
      <c r="CA17" s="142"/>
      <c r="CB17" s="142"/>
      <c r="CC17" s="141"/>
      <c r="CD17" s="142"/>
      <c r="CE17" s="143"/>
      <c r="CF17" s="141"/>
      <c r="CG17" s="141"/>
      <c r="CH17" s="142"/>
      <c r="CI17" s="142"/>
      <c r="CJ17" s="142"/>
      <c r="CK17" s="142"/>
      <c r="CL17" s="141"/>
      <c r="CM17" s="142"/>
      <c r="CN17" s="143"/>
      <c r="CO17" s="141"/>
      <c r="CP17" s="141"/>
      <c r="CQ17" s="142"/>
      <c r="CR17" s="142"/>
      <c r="CS17" s="142"/>
      <c r="CT17" s="142"/>
      <c r="CU17" s="147"/>
      <c r="CV17" s="147"/>
    </row>
    <row r="18" spans="1:100" s="148" customFormat="1" ht="37.049999999999997" customHeight="1">
      <c r="A18" s="1346"/>
      <c r="B18" s="1334"/>
      <c r="C18" s="1270"/>
      <c r="D18" s="1313"/>
      <c r="E18" s="1313"/>
      <c r="F18" s="1267"/>
      <c r="G18" s="1313"/>
      <c r="H18" s="1313"/>
      <c r="I18" s="1273"/>
      <c r="J18" s="1324"/>
      <c r="K18" s="1327"/>
      <c r="L18" s="1327">
        <f>IF(NOT(ISERROR(MATCH(K18,_xlfn.ANCHORARRAY(F29),0))),J31&amp;"Por favor no seleccionar los criterios de impacto",K18)</f>
        <v>0</v>
      </c>
      <c r="M18" s="1273"/>
      <c r="N18" s="1324"/>
      <c r="O18" s="1332"/>
      <c r="P18" s="184"/>
      <c r="Q18" s="94"/>
      <c r="R18" s="139" t="str">
        <f t="shared" si="0"/>
        <v/>
      </c>
      <c r="S18" s="97"/>
      <c r="T18" s="97"/>
      <c r="U18" s="189" t="str">
        <f t="shared" si="1"/>
        <v/>
      </c>
      <c r="V18" s="97"/>
      <c r="W18" s="97"/>
      <c r="X18" s="97"/>
      <c r="Y18" s="140" t="str">
        <f>IFERROR(IF(AND(R17="Probabilidad",R18="Probabilidad"),(AA17-(+AA17*U18)),IF(R18="Probabilidad",(J17-(+J17*U18)),IF(R18="Impacto",AA17,""))),"")</f>
        <v/>
      </c>
      <c r="Z18" s="113" t="str">
        <f t="shared" si="2"/>
        <v/>
      </c>
      <c r="AA18" s="189" t="str">
        <f t="shared" si="6"/>
        <v/>
      </c>
      <c r="AB18" s="113" t="str">
        <f t="shared" si="4"/>
        <v/>
      </c>
      <c r="AC18" s="189" t="str">
        <f>IFERROR(IF(AND(R17="Impacto",R18="Impacto"),(AC17-(+AC17*U18)),IF(AND(R17="Probabilidad",R18="Impacto"),(AC16-(+AC16*U18)),IF(R18="Probabilidad",AC17,""))),"")</f>
        <v/>
      </c>
      <c r="AD18" s="113" t="str">
        <f t="shared" si="7"/>
        <v/>
      </c>
      <c r="AE18" s="1264"/>
      <c r="AF18" s="141"/>
      <c r="AG18" s="142"/>
      <c r="AH18" s="235"/>
      <c r="AI18" s="235"/>
      <c r="AJ18" s="235"/>
      <c r="AK18" s="235"/>
      <c r="AL18" s="235"/>
      <c r="AM18" s="235"/>
      <c r="AN18" s="141"/>
      <c r="AO18" s="141"/>
      <c r="AP18" s="142"/>
      <c r="AQ18" s="667"/>
      <c r="AR18" s="142"/>
      <c r="AS18" s="235"/>
      <c r="AT18" s="235"/>
      <c r="AU18" s="235"/>
      <c r="AV18" s="235"/>
      <c r="AW18" s="235"/>
      <c r="AX18" s="235"/>
      <c r="AY18" s="141"/>
      <c r="AZ18" s="141"/>
      <c r="BA18" s="142"/>
      <c r="BB18" s="141"/>
      <c r="BC18" s="142"/>
      <c r="BD18" s="235"/>
      <c r="BE18" s="235"/>
      <c r="BF18" s="235"/>
      <c r="BG18" s="235"/>
      <c r="BH18" s="235"/>
      <c r="BI18" s="235"/>
      <c r="BJ18" s="141"/>
      <c r="BK18" s="141"/>
      <c r="BL18" s="142"/>
      <c r="BM18" s="184"/>
      <c r="BN18" s="224"/>
      <c r="BO18" s="146"/>
      <c r="BP18" s="184"/>
      <c r="BQ18" s="146"/>
      <c r="BR18" s="146"/>
      <c r="BS18" s="146"/>
      <c r="BT18" s="141"/>
      <c r="BU18" s="142"/>
      <c r="BV18" s="143"/>
      <c r="BW18" s="141"/>
      <c r="BX18" s="141"/>
      <c r="BY18" s="142"/>
      <c r="BZ18" s="142"/>
      <c r="CA18" s="142"/>
      <c r="CB18" s="142"/>
      <c r="CC18" s="141"/>
      <c r="CD18" s="142"/>
      <c r="CE18" s="143"/>
      <c r="CF18" s="141"/>
      <c r="CG18" s="141"/>
      <c r="CH18" s="142"/>
      <c r="CI18" s="142"/>
      <c r="CJ18" s="142"/>
      <c r="CK18" s="142"/>
      <c r="CL18" s="141"/>
      <c r="CM18" s="142"/>
      <c r="CN18" s="143"/>
      <c r="CO18" s="141"/>
      <c r="CP18" s="141"/>
      <c r="CQ18" s="142"/>
      <c r="CR18" s="142"/>
      <c r="CS18" s="142"/>
      <c r="CT18" s="142"/>
      <c r="CU18" s="147"/>
      <c r="CV18" s="147"/>
    </row>
    <row r="19" spans="1:100" s="148" customFormat="1" ht="37.049999999999997" customHeight="1">
      <c r="A19" s="1346"/>
      <c r="B19" s="1334"/>
      <c r="C19" s="1270"/>
      <c r="D19" s="1313"/>
      <c r="E19" s="1313"/>
      <c r="F19" s="1267"/>
      <c r="G19" s="1313"/>
      <c r="H19" s="1313"/>
      <c r="I19" s="1273"/>
      <c r="J19" s="1324"/>
      <c r="K19" s="1327"/>
      <c r="L19" s="1327">
        <f>IF(NOT(ISERROR(MATCH(K19,_xlfn.ANCHORARRAY(F30),0))),J32&amp;"Por favor no seleccionar los criterios de impacto",K19)</f>
        <v>0</v>
      </c>
      <c r="M19" s="1273"/>
      <c r="N19" s="1324"/>
      <c r="O19" s="1332"/>
      <c r="P19" s="184"/>
      <c r="Q19" s="94"/>
      <c r="R19" s="139" t="str">
        <f t="shared" si="0"/>
        <v/>
      </c>
      <c r="S19" s="97"/>
      <c r="T19" s="97"/>
      <c r="U19" s="189" t="str">
        <f t="shared" si="1"/>
        <v/>
      </c>
      <c r="V19" s="97"/>
      <c r="W19" s="97"/>
      <c r="X19" s="97"/>
      <c r="Y19" s="140" t="str">
        <f>IFERROR(IF(AND(R18="Probabilidad",R19="Probabilidad"),(AA18-(+AA18*U19)),IF(R19="Probabilidad",(J18-(+J18*U19)),IF(R19="Impacto",AA18,""))),"")</f>
        <v/>
      </c>
      <c r="Z19" s="113" t="str">
        <f t="shared" si="2"/>
        <v/>
      </c>
      <c r="AA19" s="189" t="str">
        <f t="shared" si="6"/>
        <v/>
      </c>
      <c r="AB19" s="113" t="str">
        <f t="shared" si="4"/>
        <v/>
      </c>
      <c r="AC19" s="189" t="str">
        <f>IFERROR(IF(AND(R18="Impacto",R19="Impacto"),(AC18-(+AC18*U19)),IF(AND(R18="Probabilidad",R19="Impacto"),(AC17-(+AC17*U19)),IF(R19="Probabilidad",AC18,""))),"")</f>
        <v/>
      </c>
      <c r="AD19" s="113" t="str">
        <f t="shared" si="7"/>
        <v/>
      </c>
      <c r="AE19" s="1264"/>
      <c r="AF19" s="141"/>
      <c r="AG19" s="142"/>
      <c r="AH19" s="235"/>
      <c r="AI19" s="235"/>
      <c r="AJ19" s="235"/>
      <c r="AK19" s="235"/>
      <c r="AL19" s="235"/>
      <c r="AM19" s="235"/>
      <c r="AN19" s="141"/>
      <c r="AO19" s="141"/>
      <c r="AP19" s="142"/>
      <c r="AQ19" s="667"/>
      <c r="AR19" s="142"/>
      <c r="AS19" s="235"/>
      <c r="AT19" s="235"/>
      <c r="AU19" s="235"/>
      <c r="AV19" s="235"/>
      <c r="AW19" s="235"/>
      <c r="AX19" s="235"/>
      <c r="AY19" s="141"/>
      <c r="AZ19" s="141"/>
      <c r="BA19" s="142"/>
      <c r="BB19" s="141"/>
      <c r="BC19" s="142"/>
      <c r="BD19" s="235"/>
      <c r="BE19" s="235"/>
      <c r="BF19" s="235"/>
      <c r="BG19" s="235"/>
      <c r="BH19" s="235"/>
      <c r="BI19" s="235"/>
      <c r="BJ19" s="141"/>
      <c r="BK19" s="141"/>
      <c r="BL19" s="142"/>
      <c r="BM19" s="184"/>
      <c r="BN19" s="224"/>
      <c r="BO19" s="146"/>
      <c r="BP19" s="184"/>
      <c r="BQ19" s="146"/>
      <c r="BR19" s="146"/>
      <c r="BS19" s="146"/>
      <c r="BT19" s="141"/>
      <c r="BU19" s="142"/>
      <c r="BV19" s="143"/>
      <c r="BW19" s="141"/>
      <c r="BX19" s="141"/>
      <c r="BY19" s="142"/>
      <c r="BZ19" s="142"/>
      <c r="CA19" s="142"/>
      <c r="CB19" s="142"/>
      <c r="CC19" s="141"/>
      <c r="CD19" s="142"/>
      <c r="CE19" s="143"/>
      <c r="CF19" s="141"/>
      <c r="CG19" s="141"/>
      <c r="CH19" s="142"/>
      <c r="CI19" s="142"/>
      <c r="CJ19" s="142"/>
      <c r="CK19" s="142"/>
      <c r="CL19" s="141"/>
      <c r="CM19" s="142"/>
      <c r="CN19" s="143"/>
      <c r="CO19" s="141"/>
      <c r="CP19" s="141"/>
      <c r="CQ19" s="142"/>
      <c r="CR19" s="142"/>
      <c r="CS19" s="142"/>
      <c r="CT19" s="142"/>
      <c r="CU19" s="147"/>
      <c r="CV19" s="147"/>
    </row>
    <row r="20" spans="1:100" s="148" customFormat="1" ht="37.049999999999997" customHeight="1" thickBot="1">
      <c r="A20" s="1347"/>
      <c r="B20" s="1335"/>
      <c r="C20" s="1271"/>
      <c r="D20" s="1313"/>
      <c r="E20" s="1313"/>
      <c r="F20" s="1267"/>
      <c r="G20" s="1340"/>
      <c r="H20" s="1340"/>
      <c r="I20" s="1274"/>
      <c r="J20" s="1325"/>
      <c r="K20" s="1328"/>
      <c r="L20" s="1328">
        <f>IF(NOT(ISERROR(MATCH(K20,_xlfn.ANCHORARRAY(F31),0))),J33&amp;"Por favor no seleccionar los criterios de impacto",K20)</f>
        <v>0</v>
      </c>
      <c r="M20" s="1274"/>
      <c r="N20" s="1325"/>
      <c r="O20" s="1333"/>
      <c r="P20" s="185"/>
      <c r="Q20" s="95"/>
      <c r="R20" s="153" t="str">
        <f t="shared" si="0"/>
        <v/>
      </c>
      <c r="S20" s="150"/>
      <c r="T20" s="150"/>
      <c r="U20" s="187" t="str">
        <f t="shared" si="1"/>
        <v/>
      </c>
      <c r="V20" s="150"/>
      <c r="W20" s="150"/>
      <c r="X20" s="150"/>
      <c r="Y20" s="151" t="str">
        <f>IFERROR(IF(AND(R19="Probabilidad",R20="Probabilidad"),(AA19-(+AA19*U20)),IF(R20="Probabilidad",(J19-(+J19*U20)),IF(R20="Impacto",AA19,""))),"")</f>
        <v/>
      </c>
      <c r="Z20" s="114" t="str">
        <f t="shared" si="2"/>
        <v/>
      </c>
      <c r="AA20" s="187" t="str">
        <f t="shared" si="6"/>
        <v/>
      </c>
      <c r="AB20" s="114" t="str">
        <f t="shared" si="4"/>
        <v/>
      </c>
      <c r="AC20" s="187" t="str">
        <f>IFERROR(IF(AND(R19="Impacto",R20="Impacto"),(AC19-(+AC19*U20)),IF(AND(R19="Probabilidad",R20="Impacto"),(AC18-(+AC18*U20)),IF(R20="Probabilidad",AC19,""))),"")</f>
        <v/>
      </c>
      <c r="AD20" s="114" t="str">
        <f t="shared" si="7"/>
        <v/>
      </c>
      <c r="AE20" s="1265"/>
      <c r="AF20" s="141"/>
      <c r="AG20" s="142"/>
      <c r="AH20" s="235"/>
      <c r="AI20" s="235"/>
      <c r="AJ20" s="235"/>
      <c r="AK20" s="235"/>
      <c r="AL20" s="235"/>
      <c r="AM20" s="235"/>
      <c r="AN20" s="141"/>
      <c r="AO20" s="141"/>
      <c r="AP20" s="142"/>
      <c r="AQ20" s="667"/>
      <c r="AR20" s="142"/>
      <c r="AS20" s="235"/>
      <c r="AT20" s="235"/>
      <c r="AU20" s="235"/>
      <c r="AV20" s="235"/>
      <c r="AW20" s="235"/>
      <c r="AX20" s="235"/>
      <c r="AY20" s="141"/>
      <c r="AZ20" s="141"/>
      <c r="BA20" s="142"/>
      <c r="BB20" s="141"/>
      <c r="BC20" s="142"/>
      <c r="BD20" s="235"/>
      <c r="BE20" s="235"/>
      <c r="BF20" s="235"/>
      <c r="BG20" s="235"/>
      <c r="BH20" s="235"/>
      <c r="BI20" s="235"/>
      <c r="BJ20" s="141"/>
      <c r="BK20" s="141"/>
      <c r="BL20" s="142"/>
      <c r="BM20" s="184"/>
      <c r="BN20" s="224"/>
      <c r="BO20" s="146"/>
      <c r="BP20" s="184"/>
      <c r="BQ20" s="146"/>
      <c r="BR20" s="146"/>
      <c r="BS20" s="146"/>
      <c r="BT20" s="141"/>
      <c r="BU20" s="142"/>
      <c r="BV20" s="143"/>
      <c r="BW20" s="141"/>
      <c r="BX20" s="141"/>
      <c r="BY20" s="142"/>
      <c r="BZ20" s="142"/>
      <c r="CA20" s="142"/>
      <c r="CB20" s="142"/>
      <c r="CC20" s="141"/>
      <c r="CD20" s="142"/>
      <c r="CE20" s="143"/>
      <c r="CF20" s="141"/>
      <c r="CG20" s="141"/>
      <c r="CH20" s="142"/>
      <c r="CI20" s="142"/>
      <c r="CJ20" s="142"/>
      <c r="CK20" s="142"/>
      <c r="CL20" s="141"/>
      <c r="CM20" s="142"/>
      <c r="CN20" s="143"/>
      <c r="CO20" s="141"/>
      <c r="CP20" s="141"/>
      <c r="CQ20" s="142"/>
      <c r="CR20" s="142"/>
      <c r="CS20" s="142"/>
      <c r="CT20" s="142"/>
      <c r="CU20" s="147"/>
      <c r="CV20" s="147"/>
    </row>
    <row r="21" spans="1:100" s="148" customFormat="1" ht="211.95" customHeight="1" thickBot="1">
      <c r="A21" s="1345">
        <v>3</v>
      </c>
      <c r="B21" s="1334" t="s">
        <v>152</v>
      </c>
      <c r="C21" s="1270" t="s">
        <v>281</v>
      </c>
      <c r="D21" s="1313" t="s">
        <v>3905</v>
      </c>
      <c r="E21" s="1313" t="s">
        <v>3906</v>
      </c>
      <c r="F21" s="1313" t="s">
        <v>1076</v>
      </c>
      <c r="G21" s="1339" t="s">
        <v>286</v>
      </c>
      <c r="H21" s="1341">
        <v>365</v>
      </c>
      <c r="I21" s="1272" t="str">
        <f>IF(H21&lt;=0,"",IF(H21&lt;=2,"Muy Baja",IF(H21&lt;=24,"Baja",IF(H21&lt;=500,"Media",IF(H21&lt;=5000,"Alta","Muy Alta")))))</f>
        <v>Media</v>
      </c>
      <c r="J21" s="1323">
        <f>IF(I21="","",IF(I21="Muy Baja",0.2,IF(I21="Baja",0.4,IF(I21="Media",0.6,IF(I21="Alta",0.8,IF(I21="Muy Alta",1,))))))</f>
        <v>0.6</v>
      </c>
      <c r="K21" s="1326" t="s">
        <v>312</v>
      </c>
      <c r="L21" s="1329" t="str">
        <f>IF(NOT(ISERROR(MATCH(K21,'[3]Tabla Impacto'!$B$221:$B$223,0))),'[3]Tabla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330" t="str">
        <f>IF(OR(K21='Tabla Impacto'!$C$11,K21='Tabla Impacto'!$D$11),"Leve",IF(OR(K21='Tabla Impacto'!$C$12,K21='Tabla Impacto'!$D$12),"Menor",IF(OR(K21='Tabla Impacto'!$C$13,K21='Tabla Impacto'!$D$13),"Moderado",IF(OR(K21='Tabla Impacto'!$C$14,K21='Tabla Impacto'!$D$14),"Mayor",IF(OR(K21='Tabla Impacto'!$C$15,K21='Tabla Impacto'!$D$15),"Catastrófico","")))))</f>
        <v>Mayor</v>
      </c>
      <c r="N21" s="1323">
        <f>IF(M21="","",IF(M21="Leve",0.2,IF(M21="Menor",0.4,IF(M21="Moderado",0.6,IF(M21="Mayor",0.8,IF(M21="Catastrófico",1,))))))</f>
        <v>0.8</v>
      </c>
      <c r="O21" s="1331"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84">
        <v>1</v>
      </c>
      <c r="Q21" s="94" t="s">
        <v>3907</v>
      </c>
      <c r="R21" s="139" t="str">
        <f t="shared" si="0"/>
        <v>Probabilidad</v>
      </c>
      <c r="S21" s="364" t="s">
        <v>145</v>
      </c>
      <c r="T21" s="97" t="s">
        <v>316</v>
      </c>
      <c r="U21" s="189" t="str">
        <f t="shared" si="1"/>
        <v>30%</v>
      </c>
      <c r="V21" s="97" t="s">
        <v>317</v>
      </c>
      <c r="W21" s="97" t="s">
        <v>318</v>
      </c>
      <c r="X21" s="97" t="s">
        <v>319</v>
      </c>
      <c r="Y21" s="140">
        <f>IFERROR(IF(R21="Probabilidad",(J21-(+J21*U21)),IF(R21="Impacto",J21,"")),"")</f>
        <v>0.42</v>
      </c>
      <c r="Z21" s="113" t="str">
        <f t="shared" si="2"/>
        <v>Media</v>
      </c>
      <c r="AA21" s="189">
        <f t="shared" si="6"/>
        <v>0.42</v>
      </c>
      <c r="AB21" s="113" t="str">
        <f t="shared" si="4"/>
        <v>Mayor</v>
      </c>
      <c r="AC21" s="189">
        <f>IFERROR(IF(R21="Impacto",(N21-(+N21*U21)),IF(R21="Probabilidad",N21,"")),"")</f>
        <v>0.8</v>
      </c>
      <c r="AD21" s="113" t="str">
        <f t="shared" si="7"/>
        <v>Alto</v>
      </c>
      <c r="AE21" s="1264" t="s">
        <v>345</v>
      </c>
      <c r="AF21" s="761" t="s">
        <v>2389</v>
      </c>
      <c r="AG21" s="771" t="s">
        <v>2397</v>
      </c>
      <c r="AH21" s="235"/>
      <c r="AI21" s="235" t="s">
        <v>2101</v>
      </c>
      <c r="AJ21" s="235" t="s">
        <v>2399</v>
      </c>
      <c r="AK21" s="235"/>
      <c r="AL21" s="235" t="s">
        <v>2101</v>
      </c>
      <c r="AM21" s="235" t="s">
        <v>229</v>
      </c>
      <c r="AN21" s="729" t="s">
        <v>2101</v>
      </c>
      <c r="AO21" s="778"/>
      <c r="AP21" s="731" t="s">
        <v>2465</v>
      </c>
      <c r="AQ21" s="163" t="s">
        <v>3316</v>
      </c>
      <c r="AR21" s="155" t="s">
        <v>3317</v>
      </c>
      <c r="AS21" s="236"/>
      <c r="AT21" s="236" t="s">
        <v>3322</v>
      </c>
      <c r="AU21" s="236" t="s">
        <v>491</v>
      </c>
      <c r="AV21" s="236"/>
      <c r="AW21" s="236" t="s">
        <v>2101</v>
      </c>
      <c r="AX21" s="236" t="s">
        <v>491</v>
      </c>
      <c r="AY21" s="141"/>
      <c r="AZ21" s="141"/>
      <c r="BA21" s="142"/>
      <c r="BB21" s="141"/>
      <c r="BC21" s="142"/>
      <c r="BD21" s="235"/>
      <c r="BE21" s="235"/>
      <c r="BF21" s="235"/>
      <c r="BG21" s="235"/>
      <c r="BH21" s="235"/>
      <c r="BI21" s="235"/>
      <c r="BJ21" s="141"/>
      <c r="BK21" s="141"/>
      <c r="BL21" s="142"/>
      <c r="BM21" s="374" t="s">
        <v>1077</v>
      </c>
      <c r="BN21" s="366">
        <v>0.5</v>
      </c>
      <c r="BO21" s="368" t="s">
        <v>1078</v>
      </c>
      <c r="BP21" s="368" t="s">
        <v>3909</v>
      </c>
      <c r="BQ21" s="163">
        <v>44927</v>
      </c>
      <c r="BR21" s="163">
        <v>45260</v>
      </c>
      <c r="BS21" s="369">
        <v>1</v>
      </c>
      <c r="BT21" s="761" t="s">
        <v>2389</v>
      </c>
      <c r="BU21" s="727" t="s">
        <v>2407</v>
      </c>
      <c r="BV21" s="707" t="s">
        <v>2401</v>
      </c>
      <c r="BW21" s="729" t="s">
        <v>2101</v>
      </c>
      <c r="BX21" s="778"/>
      <c r="BY21" s="762" t="s">
        <v>2465</v>
      </c>
      <c r="BZ21" s="729" t="s">
        <v>2101</v>
      </c>
      <c r="CA21" s="778"/>
      <c r="CB21" s="762" t="s">
        <v>2465</v>
      </c>
      <c r="CC21" s="163" t="s">
        <v>3316</v>
      </c>
      <c r="CD21" s="155" t="s">
        <v>3325</v>
      </c>
      <c r="CE21" s="765" t="s">
        <v>3319</v>
      </c>
      <c r="CF21" s="141"/>
      <c r="CG21" s="141"/>
      <c r="CH21" s="142"/>
      <c r="CI21" s="142"/>
      <c r="CJ21" s="142"/>
      <c r="CK21" s="142"/>
      <c r="CL21" s="141"/>
      <c r="CM21" s="142"/>
      <c r="CN21" s="143"/>
      <c r="CO21" s="141"/>
      <c r="CP21" s="141"/>
      <c r="CQ21" s="142"/>
      <c r="CR21" s="142"/>
      <c r="CS21" s="142"/>
      <c r="CT21" s="142"/>
      <c r="CU21" s="147"/>
      <c r="CV21" s="147"/>
    </row>
    <row r="22" spans="1:100" s="148" customFormat="1" ht="160.05000000000001" customHeight="1">
      <c r="A22" s="1346"/>
      <c r="B22" s="1334"/>
      <c r="C22" s="1270"/>
      <c r="D22" s="1313"/>
      <c r="E22" s="1313"/>
      <c r="F22" s="1313"/>
      <c r="G22" s="1313"/>
      <c r="H22" s="1313"/>
      <c r="I22" s="1273"/>
      <c r="J22" s="1324"/>
      <c r="K22" s="1327"/>
      <c r="L22" s="1327">
        <f>IF(NOT(ISERROR(MATCH(K22,_xlfn.ANCHORARRAY(F33),0))),J35&amp;"Por favor no seleccionar los criterios de impacto",K22)</f>
        <v>0</v>
      </c>
      <c r="M22" s="1273"/>
      <c r="N22" s="1324"/>
      <c r="O22" s="1332"/>
      <c r="P22" s="184">
        <v>2</v>
      </c>
      <c r="Q22" s="94" t="s">
        <v>3908</v>
      </c>
      <c r="R22" s="139" t="str">
        <f t="shared" si="0"/>
        <v>Probabilidad</v>
      </c>
      <c r="S22" s="396" t="s">
        <v>100</v>
      </c>
      <c r="T22" s="97" t="s">
        <v>316</v>
      </c>
      <c r="U22" s="189" t="str">
        <f t="shared" si="1"/>
        <v>40%</v>
      </c>
      <c r="V22" s="97" t="s">
        <v>317</v>
      </c>
      <c r="W22" s="97" t="s">
        <v>318</v>
      </c>
      <c r="X22" s="97" t="s">
        <v>319</v>
      </c>
      <c r="Y22" s="140">
        <f>IFERROR(IF(AND(R21="Probabilidad",R22="Probabilidad"),(AA21-(+AA21*U22)),IF(R22="Probabilidad",(J21-(+J21*U22)),IF(R22="Impacto",AA21,""))),"")</f>
        <v>0.252</v>
      </c>
      <c r="Z22" s="113" t="str">
        <f t="shared" si="2"/>
        <v>Baja</v>
      </c>
      <c r="AA22" s="189">
        <f t="shared" si="6"/>
        <v>0.252</v>
      </c>
      <c r="AB22" s="113" t="str">
        <f t="shared" si="4"/>
        <v>Mayor</v>
      </c>
      <c r="AC22" s="189">
        <f>IFERROR(IF(AND(R21="Impacto",R22="Impacto"),(AC21-(+AC21*U22)),IF(R22="Impacto",($N$21-(+$N$21*U22)),IF(R22="Probabilidad",AC21,""))),"")</f>
        <v>0.8</v>
      </c>
      <c r="AD22" s="113" t="str">
        <f t="shared" si="7"/>
        <v>Alto</v>
      </c>
      <c r="AE22" s="1264"/>
      <c r="AF22" s="761" t="s">
        <v>2389</v>
      </c>
      <c r="AG22" s="771" t="s">
        <v>2398</v>
      </c>
      <c r="AH22" s="235"/>
      <c r="AI22" s="235" t="s">
        <v>2101</v>
      </c>
      <c r="AJ22" s="235" t="s">
        <v>2400</v>
      </c>
      <c r="AK22" s="235"/>
      <c r="AL22" s="235"/>
      <c r="AM22" s="235"/>
      <c r="AN22" s="729" t="s">
        <v>2101</v>
      </c>
      <c r="AO22" s="778"/>
      <c r="AP22" s="731" t="s">
        <v>2465</v>
      </c>
      <c r="AQ22" s="163" t="s">
        <v>3316</v>
      </c>
      <c r="AR22" s="155" t="s">
        <v>3321</v>
      </c>
      <c r="AS22" s="236"/>
      <c r="AT22" s="236" t="s">
        <v>3322</v>
      </c>
      <c r="AU22" s="236" t="s">
        <v>491</v>
      </c>
      <c r="AV22" s="235"/>
      <c r="AW22" s="235"/>
      <c r="AX22" s="235"/>
      <c r="AY22" s="141"/>
      <c r="AZ22" s="141"/>
      <c r="BA22" s="142"/>
      <c r="BB22" s="141"/>
      <c r="BC22" s="142"/>
      <c r="BD22" s="235"/>
      <c r="BE22" s="235"/>
      <c r="BF22" s="235"/>
      <c r="BG22" s="235"/>
      <c r="BH22" s="235"/>
      <c r="BI22" s="235"/>
      <c r="BJ22" s="141"/>
      <c r="BK22" s="141"/>
      <c r="BL22" s="142"/>
      <c r="BM22" s="374" t="s">
        <v>1080</v>
      </c>
      <c r="BN22" s="366">
        <v>0.5</v>
      </c>
      <c r="BO22" s="368" t="s">
        <v>1081</v>
      </c>
      <c r="BP22" s="368" t="s">
        <v>3909</v>
      </c>
      <c r="BQ22" s="163">
        <v>44927</v>
      </c>
      <c r="BR22" s="163">
        <v>45260</v>
      </c>
      <c r="BS22" s="369">
        <v>1</v>
      </c>
      <c r="BT22" s="761" t="s">
        <v>2389</v>
      </c>
      <c r="BU22" s="727" t="s">
        <v>2403</v>
      </c>
      <c r="BV22" s="707" t="s">
        <v>2402</v>
      </c>
      <c r="BW22" s="729" t="s">
        <v>2101</v>
      </c>
      <c r="BX22" s="778"/>
      <c r="BY22" s="731" t="s">
        <v>2468</v>
      </c>
      <c r="BZ22" s="729" t="s">
        <v>2101</v>
      </c>
      <c r="CA22" s="778"/>
      <c r="CB22" s="731" t="s">
        <v>2468</v>
      </c>
      <c r="CC22" s="163" t="s">
        <v>3316</v>
      </c>
      <c r="CD22" s="923" t="s">
        <v>3323</v>
      </c>
      <c r="CE22" s="765" t="s">
        <v>3324</v>
      </c>
      <c r="CF22" s="141"/>
      <c r="CG22" s="141"/>
      <c r="CH22" s="142"/>
      <c r="CI22" s="142"/>
      <c r="CJ22" s="142"/>
      <c r="CK22" s="142"/>
      <c r="CL22" s="141"/>
      <c r="CM22" s="142"/>
      <c r="CN22" s="143"/>
      <c r="CO22" s="141"/>
      <c r="CP22" s="141"/>
      <c r="CQ22" s="142"/>
      <c r="CR22" s="142"/>
      <c r="CS22" s="142"/>
      <c r="CT22" s="142"/>
      <c r="CU22" s="147"/>
      <c r="CV22" s="147"/>
    </row>
    <row r="23" spans="1:100" s="148" customFormat="1" ht="160.05000000000001" customHeight="1">
      <c r="A23" s="1346"/>
      <c r="B23" s="1334"/>
      <c r="C23" s="1270"/>
      <c r="D23" s="1313"/>
      <c r="E23" s="1313"/>
      <c r="F23" s="1313"/>
      <c r="G23" s="1313"/>
      <c r="H23" s="1313"/>
      <c r="I23" s="1273"/>
      <c r="J23" s="1324"/>
      <c r="K23" s="1327"/>
      <c r="L23" s="1327">
        <f>IF(NOT(ISERROR(MATCH(K23,_xlfn.ANCHORARRAY(F34),0))),J36&amp;"Por favor no seleccionar los criterios de impacto",K23)</f>
        <v>0</v>
      </c>
      <c r="M23" s="1273"/>
      <c r="N23" s="1324"/>
      <c r="O23" s="1332"/>
      <c r="P23" s="184"/>
      <c r="Q23" s="94"/>
      <c r="R23" s="139" t="str">
        <f t="shared" si="0"/>
        <v/>
      </c>
      <c r="S23" s="97"/>
      <c r="T23" s="97"/>
      <c r="U23" s="189" t="str">
        <f t="shared" si="1"/>
        <v/>
      </c>
      <c r="V23" s="97"/>
      <c r="W23" s="97"/>
      <c r="X23" s="97"/>
      <c r="Y23" s="140" t="str">
        <f>IFERROR(IF(AND(R22="Probabilidad",R23="Probabilidad"),(AA22-(+AA22*U23)),IF(R23="Probabilidad",(J22-(+J22*U23)),IF(R23="Impacto",AA22,""))),"")</f>
        <v/>
      </c>
      <c r="Z23" s="113" t="str">
        <f t="shared" si="2"/>
        <v/>
      </c>
      <c r="AA23" s="189" t="str">
        <f t="shared" si="6"/>
        <v/>
      </c>
      <c r="AB23" s="113" t="str">
        <f t="shared" si="4"/>
        <v/>
      </c>
      <c r="AC23" s="189" t="str">
        <f>IFERROR(IF(AND(R22="Impacto",R23="Impacto"),(AC22-(+AC22*U23)),IF(AND(R22="Probabilidad",R23="Impacto"),(AC21-(+AC21*U23)),IF(R23="Probabilidad",AC22,""))),"")</f>
        <v/>
      </c>
      <c r="AD23" s="113" t="str">
        <f t="shared" si="7"/>
        <v/>
      </c>
      <c r="AE23" s="1264"/>
      <c r="AF23" s="761" t="s">
        <v>2389</v>
      </c>
      <c r="AG23" s="727" t="s">
        <v>2392</v>
      </c>
      <c r="AH23" s="235"/>
      <c r="AI23" s="235"/>
      <c r="AJ23" s="235"/>
      <c r="AK23" s="235"/>
      <c r="AL23" s="235"/>
      <c r="AM23" s="235"/>
      <c r="AN23" s="761"/>
      <c r="AO23" s="726"/>
      <c r="AP23" s="727"/>
      <c r="AQ23" s="163" t="s">
        <v>3316</v>
      </c>
      <c r="AR23" s="155" t="s">
        <v>3318</v>
      </c>
      <c r="AS23" s="236"/>
      <c r="AT23" s="236" t="s">
        <v>3322</v>
      </c>
      <c r="AU23" s="236" t="s">
        <v>491</v>
      </c>
      <c r="AV23" s="235"/>
      <c r="AW23" s="235"/>
      <c r="AX23" s="235"/>
      <c r="AY23" s="141"/>
      <c r="AZ23" s="141"/>
      <c r="BA23" s="142"/>
      <c r="BB23" s="141"/>
      <c r="BC23" s="142"/>
      <c r="BD23" s="235"/>
      <c r="BE23" s="235"/>
      <c r="BF23" s="235"/>
      <c r="BG23" s="235"/>
      <c r="BH23" s="235"/>
      <c r="BI23" s="235"/>
      <c r="BJ23" s="141"/>
      <c r="BK23" s="141"/>
      <c r="BL23" s="142"/>
      <c r="BM23" s="184"/>
      <c r="BN23" s="224"/>
      <c r="BO23" s="146"/>
      <c r="BP23" s="184"/>
      <c r="BQ23" s="146"/>
      <c r="BR23" s="146"/>
      <c r="BS23" s="146"/>
      <c r="BT23" s="141"/>
      <c r="BU23" s="142"/>
      <c r="BV23" s="143"/>
      <c r="BW23" s="141"/>
      <c r="BX23" s="141"/>
      <c r="BY23" s="142"/>
      <c r="BZ23" s="142"/>
      <c r="CA23" s="142"/>
      <c r="CB23" s="142"/>
      <c r="CC23" s="141"/>
      <c r="CD23" s="142"/>
      <c r="CE23" s="143"/>
      <c r="CF23" s="141"/>
      <c r="CG23" s="141"/>
      <c r="CH23" s="142"/>
      <c r="CI23" s="142"/>
      <c r="CJ23" s="142"/>
      <c r="CK23" s="142"/>
      <c r="CL23" s="141"/>
      <c r="CM23" s="142"/>
      <c r="CN23" s="143"/>
      <c r="CO23" s="141"/>
      <c r="CP23" s="141"/>
      <c r="CQ23" s="142"/>
      <c r="CR23" s="142"/>
      <c r="CS23" s="142"/>
      <c r="CT23" s="142"/>
      <c r="CU23" s="147"/>
      <c r="CV23" s="147"/>
    </row>
    <row r="24" spans="1:100" s="148" customFormat="1" ht="31.05" customHeight="1">
      <c r="A24" s="1346"/>
      <c r="B24" s="1334"/>
      <c r="C24" s="1270"/>
      <c r="D24" s="1313"/>
      <c r="E24" s="1313"/>
      <c r="F24" s="1313"/>
      <c r="G24" s="1313"/>
      <c r="H24" s="1313"/>
      <c r="I24" s="1273"/>
      <c r="J24" s="1324"/>
      <c r="K24" s="1327"/>
      <c r="L24" s="1327">
        <f>IF(NOT(ISERROR(MATCH(K24,_xlfn.ANCHORARRAY(F35),0))),J37&amp;"Por favor no seleccionar los criterios de impacto",K24)</f>
        <v>0</v>
      </c>
      <c r="M24" s="1273"/>
      <c r="N24" s="1324"/>
      <c r="O24" s="1332"/>
      <c r="P24" s="184"/>
      <c r="Q24" s="94"/>
      <c r="R24" s="139" t="str">
        <f t="shared" si="0"/>
        <v/>
      </c>
      <c r="S24" s="97"/>
      <c r="T24" s="97"/>
      <c r="U24" s="189" t="str">
        <f t="shared" si="1"/>
        <v/>
      </c>
      <c r="V24" s="97"/>
      <c r="W24" s="97"/>
      <c r="X24" s="97"/>
      <c r="Y24" s="140" t="str">
        <f>IFERROR(IF(AND(R23="Probabilidad",R24="Probabilidad"),(AA23-(+AA23*U24)),IF(R24="Probabilidad",(J23-(+J23*U24)),IF(R24="Impacto",AA23,""))),"")</f>
        <v/>
      </c>
      <c r="Z24" s="113" t="str">
        <f t="shared" si="2"/>
        <v/>
      </c>
      <c r="AA24" s="189" t="str">
        <f t="shared" si="6"/>
        <v/>
      </c>
      <c r="AB24" s="113" t="str">
        <f t="shared" si="4"/>
        <v/>
      </c>
      <c r="AC24" s="189" t="str">
        <f>IFERROR(IF(AND(R23="Impacto",R24="Impacto"),(AC23-(+AC23*U24)),IF(AND(R23="Probabilidad",R24="Impacto"),(AC22-(+AC22*U24)),IF(R24="Probabilidad",AC23,""))),"")</f>
        <v/>
      </c>
      <c r="AD24" s="113" t="str">
        <f t="shared" si="7"/>
        <v/>
      </c>
      <c r="AE24" s="1264"/>
      <c r="AF24" s="141"/>
      <c r="AG24" s="142"/>
      <c r="AH24" s="235"/>
      <c r="AI24" s="235"/>
      <c r="AJ24" s="235"/>
      <c r="AK24" s="235"/>
      <c r="AL24" s="235"/>
      <c r="AM24" s="235"/>
      <c r="AN24" s="141"/>
      <c r="AO24" s="141"/>
      <c r="AP24" s="142"/>
      <c r="AQ24" s="667"/>
      <c r="AR24" s="142"/>
      <c r="AS24" s="235"/>
      <c r="AT24" s="235"/>
      <c r="AU24" s="235"/>
      <c r="AV24" s="235"/>
      <c r="AW24" s="235"/>
      <c r="AX24" s="235"/>
      <c r="AY24" s="141"/>
      <c r="AZ24" s="141"/>
      <c r="BA24" s="142"/>
      <c r="BB24" s="141"/>
      <c r="BC24" s="142"/>
      <c r="BD24" s="235"/>
      <c r="BE24" s="235"/>
      <c r="BF24" s="235"/>
      <c r="BG24" s="235"/>
      <c r="BH24" s="235"/>
      <c r="BI24" s="235"/>
      <c r="BJ24" s="141"/>
      <c r="BK24" s="141"/>
      <c r="BL24" s="142"/>
      <c r="BM24" s="184"/>
      <c r="BN24" s="224"/>
      <c r="BO24" s="146"/>
      <c r="BP24" s="184"/>
      <c r="BQ24" s="146"/>
      <c r="BR24" s="146"/>
      <c r="BS24" s="146"/>
      <c r="BT24" s="141"/>
      <c r="BU24" s="142"/>
      <c r="BV24" s="143"/>
      <c r="BW24" s="141"/>
      <c r="BX24" s="141"/>
      <c r="BY24" s="142"/>
      <c r="BZ24" s="142"/>
      <c r="CA24" s="142"/>
      <c r="CB24" s="142"/>
      <c r="CC24" s="141"/>
      <c r="CD24" s="142"/>
      <c r="CE24" s="143"/>
      <c r="CF24" s="141"/>
      <c r="CG24" s="141"/>
      <c r="CH24" s="142"/>
      <c r="CI24" s="142"/>
      <c r="CJ24" s="142"/>
      <c r="CK24" s="142"/>
      <c r="CL24" s="141"/>
      <c r="CM24" s="142"/>
      <c r="CN24" s="143"/>
      <c r="CO24" s="141"/>
      <c r="CP24" s="141"/>
      <c r="CQ24" s="142"/>
      <c r="CR24" s="142"/>
      <c r="CS24" s="142"/>
      <c r="CT24" s="142"/>
      <c r="CU24" s="147"/>
      <c r="CV24" s="147"/>
    </row>
    <row r="25" spans="1:100" s="148" customFormat="1" ht="31.05" customHeight="1">
      <c r="A25" s="1346"/>
      <c r="B25" s="1334"/>
      <c r="C25" s="1270"/>
      <c r="D25" s="1313"/>
      <c r="E25" s="1313"/>
      <c r="F25" s="1313"/>
      <c r="G25" s="1313"/>
      <c r="H25" s="1313"/>
      <c r="I25" s="1273"/>
      <c r="J25" s="1324"/>
      <c r="K25" s="1327"/>
      <c r="L25" s="1327">
        <f>IF(NOT(ISERROR(MATCH(K25,_xlfn.ANCHORARRAY(F36),0))),J38&amp;"Por favor no seleccionar los criterios de impacto",K25)</f>
        <v>0</v>
      </c>
      <c r="M25" s="1273"/>
      <c r="N25" s="1324"/>
      <c r="O25" s="1332"/>
      <c r="P25" s="184"/>
      <c r="Q25" s="94"/>
      <c r="R25" s="139" t="str">
        <f t="shared" si="0"/>
        <v/>
      </c>
      <c r="S25" s="97"/>
      <c r="T25" s="97"/>
      <c r="U25" s="189" t="str">
        <f t="shared" si="1"/>
        <v/>
      </c>
      <c r="V25" s="97"/>
      <c r="W25" s="97"/>
      <c r="X25" s="97"/>
      <c r="Y25" s="140" t="str">
        <f>IFERROR(IF(AND(R24="Probabilidad",R25="Probabilidad"),(AA24-(+AA24*U25)),IF(R25="Probabilidad",(J24-(+J24*U25)),IF(R25="Impacto",AA24,""))),"")</f>
        <v/>
      </c>
      <c r="Z25" s="113" t="str">
        <f t="shared" si="2"/>
        <v/>
      </c>
      <c r="AA25" s="189" t="str">
        <f t="shared" si="6"/>
        <v/>
      </c>
      <c r="AB25" s="113" t="str">
        <f t="shared" si="4"/>
        <v/>
      </c>
      <c r="AC25" s="189" t="str">
        <f>IFERROR(IF(AND(R24="Impacto",R25="Impacto"),(AC24-(+AC24*U25)),IF(AND(R24="Probabilidad",R25="Impacto"),(AC23-(+AC23*U25)),IF(R25="Probabilidad",AC24,""))),"")</f>
        <v/>
      </c>
      <c r="AD25" s="113" t="str">
        <f t="shared" si="7"/>
        <v/>
      </c>
      <c r="AE25" s="1264"/>
      <c r="AF25" s="141"/>
      <c r="AG25" s="142"/>
      <c r="AH25" s="235"/>
      <c r="AI25" s="235"/>
      <c r="AJ25" s="235"/>
      <c r="AK25" s="235"/>
      <c r="AL25" s="235"/>
      <c r="AM25" s="235"/>
      <c r="AN25" s="141"/>
      <c r="AO25" s="141"/>
      <c r="AP25" s="142"/>
      <c r="AQ25" s="667"/>
      <c r="AR25" s="142"/>
      <c r="AS25" s="235"/>
      <c r="AT25" s="235"/>
      <c r="AU25" s="235"/>
      <c r="AV25" s="235"/>
      <c r="AW25" s="235"/>
      <c r="AX25" s="235"/>
      <c r="AY25" s="141"/>
      <c r="AZ25" s="141"/>
      <c r="BA25" s="142"/>
      <c r="BB25" s="141"/>
      <c r="BC25" s="142"/>
      <c r="BD25" s="235"/>
      <c r="BE25" s="235"/>
      <c r="BF25" s="235"/>
      <c r="BG25" s="235"/>
      <c r="BH25" s="235"/>
      <c r="BI25" s="235"/>
      <c r="BJ25" s="141"/>
      <c r="BK25" s="141"/>
      <c r="BL25" s="142"/>
      <c r="BM25" s="184"/>
      <c r="BN25" s="224"/>
      <c r="BO25" s="146"/>
      <c r="BP25" s="184"/>
      <c r="BQ25" s="146"/>
      <c r="BR25" s="146"/>
      <c r="BS25" s="146"/>
      <c r="BT25" s="141"/>
      <c r="BU25" s="142"/>
      <c r="BV25" s="143"/>
      <c r="BW25" s="141"/>
      <c r="BX25" s="141"/>
      <c r="BY25" s="142"/>
      <c r="BZ25" s="142"/>
      <c r="CA25" s="142"/>
      <c r="CB25" s="142"/>
      <c r="CC25" s="141"/>
      <c r="CD25" s="142"/>
      <c r="CE25" s="143"/>
      <c r="CF25" s="141"/>
      <c r="CG25" s="141"/>
      <c r="CH25" s="142"/>
      <c r="CI25" s="142"/>
      <c r="CJ25" s="142"/>
      <c r="CK25" s="142"/>
      <c r="CL25" s="141"/>
      <c r="CM25" s="142"/>
      <c r="CN25" s="143"/>
      <c r="CO25" s="141"/>
      <c r="CP25" s="141"/>
      <c r="CQ25" s="142"/>
      <c r="CR25" s="142"/>
      <c r="CS25" s="142"/>
      <c r="CT25" s="142"/>
      <c r="CU25" s="147"/>
      <c r="CV25" s="147"/>
    </row>
    <row r="26" spans="1:100" s="148" customFormat="1" ht="31.05" customHeight="1" thickBot="1">
      <c r="A26" s="1347"/>
      <c r="B26" s="1335"/>
      <c r="C26" s="1271"/>
      <c r="D26" s="1313"/>
      <c r="E26" s="1313"/>
      <c r="F26" s="1313"/>
      <c r="G26" s="1340"/>
      <c r="H26" s="1340"/>
      <c r="I26" s="1274"/>
      <c r="J26" s="1325"/>
      <c r="K26" s="1328"/>
      <c r="L26" s="1328">
        <f>IF(NOT(ISERROR(MATCH(K26,_xlfn.ANCHORARRAY(F37),0))),J39&amp;"Por favor no seleccionar los criterios de impacto",K26)</f>
        <v>0</v>
      </c>
      <c r="M26" s="1274"/>
      <c r="N26" s="1325"/>
      <c r="O26" s="1333"/>
      <c r="P26" s="185"/>
      <c r="Q26" s="95"/>
      <c r="R26" s="149" t="str">
        <f t="shared" si="0"/>
        <v/>
      </c>
      <c r="S26" s="150"/>
      <c r="T26" s="150"/>
      <c r="U26" s="187" t="str">
        <f t="shared" si="1"/>
        <v/>
      </c>
      <c r="V26" s="150"/>
      <c r="W26" s="150"/>
      <c r="X26" s="150"/>
      <c r="Y26" s="162" t="str">
        <f>IFERROR(IF(AND(R25="Probabilidad",R26="Probabilidad"),(AA25-(+AA25*U26)),IF(R26="Probabilidad",(J25-(+J25*U26)),IF(R26="Impacto",AA25,""))),"")</f>
        <v/>
      </c>
      <c r="Z26" s="114" t="str">
        <f t="shared" si="2"/>
        <v/>
      </c>
      <c r="AA26" s="187" t="str">
        <f t="shared" si="6"/>
        <v/>
      </c>
      <c r="AB26" s="114" t="str">
        <f t="shared" si="4"/>
        <v/>
      </c>
      <c r="AC26" s="187" t="str">
        <f>IFERROR(IF(AND(R25="Impacto",R26="Impacto"),(AC25-(+AC25*U26)),IF(AND(R25="Probabilidad",R26="Impacto"),(AC24-(+AC24*U26)),IF(R26="Probabilidad",AC25,""))),"")</f>
        <v/>
      </c>
      <c r="AD26" s="114" t="str">
        <f t="shared" si="7"/>
        <v/>
      </c>
      <c r="AE26" s="1265"/>
      <c r="AF26" s="141"/>
      <c r="AG26" s="142"/>
      <c r="AH26" s="235"/>
      <c r="AI26" s="235"/>
      <c r="AJ26" s="235"/>
      <c r="AK26" s="235"/>
      <c r="AL26" s="235"/>
      <c r="AM26" s="235"/>
      <c r="AN26" s="141"/>
      <c r="AO26" s="141"/>
      <c r="AP26" s="142"/>
      <c r="AQ26" s="667"/>
      <c r="AR26" s="142"/>
      <c r="AS26" s="235"/>
      <c r="AT26" s="235"/>
      <c r="AU26" s="235"/>
      <c r="AV26" s="235"/>
      <c r="AW26" s="235"/>
      <c r="AX26" s="235"/>
      <c r="AY26" s="141"/>
      <c r="AZ26" s="141"/>
      <c r="BA26" s="142"/>
      <c r="BB26" s="141"/>
      <c r="BC26" s="142"/>
      <c r="BD26" s="235"/>
      <c r="BE26" s="235"/>
      <c r="BF26" s="235"/>
      <c r="BG26" s="235"/>
      <c r="BH26" s="235"/>
      <c r="BI26" s="235"/>
      <c r="BJ26" s="141"/>
      <c r="BK26" s="141"/>
      <c r="BL26" s="142"/>
      <c r="BM26" s="184"/>
      <c r="BN26" s="224"/>
      <c r="BO26" s="146"/>
      <c r="BP26" s="184"/>
      <c r="BQ26" s="146"/>
      <c r="BR26" s="146"/>
      <c r="BS26" s="146"/>
      <c r="BT26" s="141"/>
      <c r="BU26" s="142"/>
      <c r="BV26" s="143"/>
      <c r="BW26" s="141"/>
      <c r="BX26" s="141"/>
      <c r="BY26" s="142"/>
      <c r="BZ26" s="142"/>
      <c r="CA26" s="142"/>
      <c r="CB26" s="142"/>
      <c r="CC26" s="141"/>
      <c r="CD26" s="142"/>
      <c r="CE26" s="143"/>
      <c r="CF26" s="141"/>
      <c r="CG26" s="141"/>
      <c r="CH26" s="142"/>
      <c r="CI26" s="142"/>
      <c r="CJ26" s="142"/>
      <c r="CK26" s="142"/>
      <c r="CL26" s="141"/>
      <c r="CM26" s="142"/>
      <c r="CN26" s="143"/>
      <c r="CO26" s="141"/>
      <c r="CP26" s="141"/>
      <c r="CQ26" s="142"/>
      <c r="CR26" s="142"/>
      <c r="CS26" s="142"/>
      <c r="CT26" s="142"/>
      <c r="CU26" s="147"/>
      <c r="CV26" s="147"/>
    </row>
    <row r="27" spans="1:100" s="148" customFormat="1" ht="160.05000000000001" customHeight="1" thickBot="1">
      <c r="A27" s="1345">
        <v>4</v>
      </c>
      <c r="B27" s="1334" t="s">
        <v>152</v>
      </c>
      <c r="C27" s="1270" t="s">
        <v>281</v>
      </c>
      <c r="D27" s="1313" t="s">
        <v>3913</v>
      </c>
      <c r="E27" s="1313" t="s">
        <v>3914</v>
      </c>
      <c r="F27" s="1313" t="s">
        <v>1082</v>
      </c>
      <c r="G27" s="1339" t="s">
        <v>286</v>
      </c>
      <c r="H27" s="1341">
        <v>365</v>
      </c>
      <c r="I27" s="1272" t="str">
        <f>IF(H27&lt;=0,"",IF(H27&lt;=2,"Muy Baja",IF(H27&lt;=24,"Baja",IF(H27&lt;=500,"Media",IF(H27&lt;=5000,"Alta","Muy Alta")))))</f>
        <v>Media</v>
      </c>
      <c r="J27" s="1323">
        <f>IF(I27="","",IF(I27="Muy Baja",0.2,IF(I27="Baja",0.4,IF(I27="Media",0.6,IF(I27="Alta",0.8,IF(I27="Muy Alta",1,))))))</f>
        <v>0.6</v>
      </c>
      <c r="K27" s="1326" t="s">
        <v>312</v>
      </c>
      <c r="L27" s="1329" t="str">
        <f>IF(NOT(ISERROR(MATCH(K27,'[3]Tabla Impacto'!$B$221:$B$223,0))),'[3]Tabla Impacto'!$F$223&amp;"Por favor no seleccionar los criterios de impacto(Afectación Económica o presupuestal y Pérdida Reputacional)",K27)</f>
        <v xml:space="preserve">     El riesgo afecta la imagen de de la entidad con efecto publicitario sostenido a nivel de sector administrativo, nivel departamental o municipal</v>
      </c>
      <c r="M27" s="1330" t="str">
        <f>IF(OR(K27='Tabla Impacto'!$C$11,K27='Tabla Impacto'!$D$11),"Leve",IF(OR(K27='Tabla Impacto'!$C$12,K27='Tabla Impacto'!$D$12),"Menor",IF(OR(K27='Tabla Impacto'!$C$13,K27='Tabla Impacto'!$D$13),"Moderado",IF(OR(K27='Tabla Impacto'!$C$14,K27='Tabla Impacto'!$D$14),"Mayor",IF(OR(K27='Tabla Impacto'!$C$15,K27='Tabla Impacto'!$D$15),"Catastrófico","")))))</f>
        <v>Mayor</v>
      </c>
      <c r="N27" s="1323">
        <f>IF(M27="","",IF(M27="Leve",0.2,IF(M27="Menor",0.4,IF(M27="Moderado",0.6,IF(M27="Mayor",0.8,IF(M27="Catastrófico",1,))))))</f>
        <v>0.8</v>
      </c>
      <c r="O27" s="1331"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184">
        <v>1</v>
      </c>
      <c r="Q27" s="94" t="s">
        <v>3911</v>
      </c>
      <c r="R27" s="152" t="str">
        <f t="shared" si="0"/>
        <v>Probabilidad</v>
      </c>
      <c r="S27" s="396" t="s">
        <v>100</v>
      </c>
      <c r="T27" s="97" t="s">
        <v>316</v>
      </c>
      <c r="U27" s="189" t="str">
        <f t="shared" si="1"/>
        <v>40%</v>
      </c>
      <c r="V27" s="97" t="s">
        <v>317</v>
      </c>
      <c r="W27" s="97" t="s">
        <v>318</v>
      </c>
      <c r="X27" s="97" t="s">
        <v>319</v>
      </c>
      <c r="Y27" s="197">
        <f>IFERROR(IF(R27="Probabilidad",(J27-(+J27*U27)),IF(R27="Impacto",J27,"")),"")</f>
        <v>0.36</v>
      </c>
      <c r="Z27" s="113" t="str">
        <f t="shared" si="2"/>
        <v>Baja</v>
      </c>
      <c r="AA27" s="189">
        <f t="shared" si="6"/>
        <v>0.36</v>
      </c>
      <c r="AB27" s="113" t="str">
        <f t="shared" si="4"/>
        <v>Mayor</v>
      </c>
      <c r="AC27" s="189">
        <f>IFERROR(IF(R27="Impacto",(N27-(+N27*U27)),IF(R27="Probabilidad",N27,"")),"")</f>
        <v>0.8</v>
      </c>
      <c r="AD27" s="113" t="str">
        <f t="shared" si="7"/>
        <v>Alto</v>
      </c>
      <c r="AE27" s="1264" t="s">
        <v>345</v>
      </c>
      <c r="AF27" s="729" t="s">
        <v>2389</v>
      </c>
      <c r="AG27" s="731" t="s">
        <v>2390</v>
      </c>
      <c r="AH27" s="764"/>
      <c r="AI27" s="764" t="s">
        <v>2101</v>
      </c>
      <c r="AJ27" s="764" t="s">
        <v>2387</v>
      </c>
      <c r="AK27" s="764"/>
      <c r="AL27" s="764" t="s">
        <v>2101</v>
      </c>
      <c r="AM27" s="764" t="s">
        <v>2388</v>
      </c>
      <c r="AN27" s="729"/>
      <c r="AO27" s="778"/>
      <c r="AP27" s="731"/>
      <c r="AQ27" s="163" t="s">
        <v>3285</v>
      </c>
      <c r="AR27" s="155" t="s">
        <v>3286</v>
      </c>
      <c r="AS27" s="368"/>
      <c r="AT27" s="368" t="s">
        <v>3207</v>
      </c>
      <c r="AU27" s="374" t="s">
        <v>2387</v>
      </c>
      <c r="AV27" s="368"/>
      <c r="AW27" s="368" t="s">
        <v>2101</v>
      </c>
      <c r="AX27" s="374" t="s">
        <v>2388</v>
      </c>
      <c r="AY27" s="141"/>
      <c r="AZ27" s="141"/>
      <c r="BA27" s="142"/>
      <c r="BB27" s="141"/>
      <c r="BC27" s="142"/>
      <c r="BD27" s="235"/>
      <c r="BE27" s="235"/>
      <c r="BF27" s="235"/>
      <c r="BG27" s="235"/>
      <c r="BH27" s="235"/>
      <c r="BI27" s="235"/>
      <c r="BJ27" s="141"/>
      <c r="BK27" s="141"/>
      <c r="BL27" s="142"/>
      <c r="BM27" s="374" t="s">
        <v>1083</v>
      </c>
      <c r="BN27" s="366">
        <v>1</v>
      </c>
      <c r="BO27" s="368" t="s">
        <v>1084</v>
      </c>
      <c r="BP27" s="368" t="s">
        <v>3910</v>
      </c>
      <c r="BQ27" s="163">
        <v>44927</v>
      </c>
      <c r="BR27" s="163">
        <v>45260</v>
      </c>
      <c r="BS27" s="369">
        <v>7</v>
      </c>
      <c r="BT27" s="729" t="s">
        <v>2389</v>
      </c>
      <c r="BU27" s="731" t="s">
        <v>2394</v>
      </c>
      <c r="BV27" s="765" t="s">
        <v>2393</v>
      </c>
      <c r="BW27" s="729"/>
      <c r="BX27" s="778"/>
      <c r="BY27" s="731"/>
      <c r="BZ27" s="729"/>
      <c r="CA27" s="778"/>
      <c r="CB27" s="731"/>
      <c r="CC27" s="729" t="s">
        <v>3285</v>
      </c>
      <c r="CD27" s="731" t="s">
        <v>3287</v>
      </c>
      <c r="CE27" s="765" t="s">
        <v>3288</v>
      </c>
      <c r="CF27" s="141"/>
      <c r="CG27" s="141"/>
      <c r="CH27" s="142"/>
      <c r="CI27" s="142"/>
      <c r="CJ27" s="142"/>
      <c r="CK27" s="142"/>
      <c r="CL27" s="141"/>
      <c r="CM27" s="142"/>
      <c r="CN27" s="143"/>
      <c r="CO27" s="141"/>
      <c r="CP27" s="141"/>
      <c r="CQ27" s="142"/>
      <c r="CR27" s="142"/>
      <c r="CS27" s="142"/>
      <c r="CT27" s="142"/>
      <c r="CU27" s="147"/>
      <c r="CV27" s="147"/>
    </row>
    <row r="28" spans="1:100" s="148" customFormat="1" ht="160.05000000000001" customHeight="1">
      <c r="A28" s="1346"/>
      <c r="B28" s="1334"/>
      <c r="C28" s="1270"/>
      <c r="D28" s="1313"/>
      <c r="E28" s="1313"/>
      <c r="F28" s="1313"/>
      <c r="G28" s="1313"/>
      <c r="H28" s="1313"/>
      <c r="I28" s="1273"/>
      <c r="J28" s="1324"/>
      <c r="K28" s="1327"/>
      <c r="L28" s="1327">
        <f>IF(NOT(ISERROR(MATCH(K28,_xlfn.ANCHORARRAY(F39),0))),J41&amp;"Por favor no seleccionar los criterios de impacto",K28)</f>
        <v>0</v>
      </c>
      <c r="M28" s="1273"/>
      <c r="N28" s="1324"/>
      <c r="O28" s="1332"/>
      <c r="P28" s="184">
        <v>2</v>
      </c>
      <c r="Q28" s="94" t="s">
        <v>3912</v>
      </c>
      <c r="R28" s="139" t="str">
        <f t="shared" si="0"/>
        <v>Probabilidad</v>
      </c>
      <c r="S28" s="396" t="s">
        <v>100</v>
      </c>
      <c r="T28" s="97" t="s">
        <v>316</v>
      </c>
      <c r="U28" s="189" t="str">
        <f t="shared" si="1"/>
        <v>40%</v>
      </c>
      <c r="V28" s="97" t="s">
        <v>317</v>
      </c>
      <c r="W28" s="97" t="s">
        <v>318</v>
      </c>
      <c r="X28" s="97" t="s">
        <v>319</v>
      </c>
      <c r="Y28" s="140">
        <f>IFERROR(IF(AND(R27="Probabilidad",R28="Probabilidad"),(AA27-(+AA27*U28)),IF(R28="Probabilidad",(J27-(+J27*U28)),IF(R28="Impacto",AA27,""))),"")</f>
        <v>0.216</v>
      </c>
      <c r="Z28" s="113" t="str">
        <f t="shared" si="2"/>
        <v>Baja</v>
      </c>
      <c r="AA28" s="189">
        <f t="shared" si="6"/>
        <v>0.216</v>
      </c>
      <c r="AB28" s="113" t="str">
        <f t="shared" si="4"/>
        <v>Mayor</v>
      </c>
      <c r="AC28" s="189">
        <f>IFERROR(IF(AND(R27="Impacto",R28="Impacto"),(AC27-(+AC27*U28)),IF(R28="Impacto",($N$27-(+$N$27*U28)),IF(R28="Probabilidad",AC27,""))),"")</f>
        <v>0.8</v>
      </c>
      <c r="AD28" s="113" t="str">
        <f t="shared" si="7"/>
        <v>Alto</v>
      </c>
      <c r="AE28" s="1264"/>
      <c r="AF28" s="729" t="s">
        <v>2389</v>
      </c>
      <c r="AG28" s="731" t="s">
        <v>2391</v>
      </c>
      <c r="AH28" s="764"/>
      <c r="AI28" s="764" t="s">
        <v>2101</v>
      </c>
      <c r="AJ28" s="764" t="s">
        <v>2387</v>
      </c>
      <c r="AK28" s="764"/>
      <c r="AL28" s="764" t="s">
        <v>2101</v>
      </c>
      <c r="AM28" s="764" t="s">
        <v>2388</v>
      </c>
      <c r="AN28" s="729"/>
      <c r="AO28" s="778"/>
      <c r="AP28" s="731"/>
      <c r="AQ28" s="163" t="s">
        <v>3285</v>
      </c>
      <c r="AR28" s="155" t="s">
        <v>3289</v>
      </c>
      <c r="AS28" s="368" t="s">
        <v>3207</v>
      </c>
      <c r="AT28" s="368"/>
      <c r="AU28" s="374" t="s">
        <v>3290</v>
      </c>
      <c r="AV28" s="368"/>
      <c r="AW28" s="368"/>
      <c r="AX28" s="368"/>
      <c r="AY28" s="141"/>
      <c r="AZ28" s="141"/>
      <c r="BA28" s="142"/>
      <c r="BB28" s="141"/>
      <c r="BC28" s="142"/>
      <c r="BD28" s="235"/>
      <c r="BE28" s="235"/>
      <c r="BF28" s="235"/>
      <c r="BG28" s="235"/>
      <c r="BH28" s="235"/>
      <c r="BI28" s="235"/>
      <c r="BJ28" s="141"/>
      <c r="BK28" s="141"/>
      <c r="BL28" s="142"/>
      <c r="BM28" s="374"/>
      <c r="BN28" s="366"/>
      <c r="BO28" s="368"/>
      <c r="BP28" s="368"/>
      <c r="BQ28" s="163"/>
      <c r="BR28" s="163"/>
      <c r="BS28" s="366"/>
      <c r="BT28" s="729"/>
      <c r="BU28" s="731"/>
      <c r="BV28" s="765"/>
      <c r="BW28" s="729"/>
      <c r="BX28" s="778"/>
      <c r="BY28" s="731"/>
      <c r="BZ28" s="729"/>
      <c r="CA28" s="778"/>
      <c r="CB28" s="731"/>
      <c r="CC28" s="141"/>
      <c r="CD28" s="142"/>
      <c r="CE28" s="143"/>
      <c r="CF28" s="141"/>
      <c r="CG28" s="141"/>
      <c r="CH28" s="142"/>
      <c r="CI28" s="142"/>
      <c r="CJ28" s="142"/>
      <c r="CK28" s="142"/>
      <c r="CL28" s="141"/>
      <c r="CM28" s="142"/>
      <c r="CN28" s="143"/>
      <c r="CO28" s="141"/>
      <c r="CP28" s="141"/>
      <c r="CQ28" s="142"/>
      <c r="CR28" s="142"/>
      <c r="CS28" s="142"/>
      <c r="CT28" s="142"/>
      <c r="CU28" s="147"/>
      <c r="CV28" s="147"/>
    </row>
    <row r="29" spans="1:100" s="148" customFormat="1" ht="160.05000000000001" customHeight="1">
      <c r="A29" s="1346"/>
      <c r="B29" s="1334"/>
      <c r="C29" s="1270"/>
      <c r="D29" s="1313"/>
      <c r="E29" s="1313"/>
      <c r="F29" s="1313"/>
      <c r="G29" s="1313"/>
      <c r="H29" s="1313"/>
      <c r="I29" s="1273"/>
      <c r="J29" s="1324"/>
      <c r="K29" s="1327"/>
      <c r="L29" s="1327">
        <f>IF(NOT(ISERROR(MATCH(K29,_xlfn.ANCHORARRAY(F40),0))),J42&amp;"Por favor no seleccionar los criterios de impacto",K29)</f>
        <v>0</v>
      </c>
      <c r="M29" s="1273"/>
      <c r="N29" s="1324"/>
      <c r="O29" s="1332"/>
      <c r="P29" s="184">
        <v>3</v>
      </c>
      <c r="Q29" s="94"/>
      <c r="R29" s="139" t="str">
        <f t="shared" si="0"/>
        <v/>
      </c>
      <c r="S29" s="97"/>
      <c r="T29" s="97"/>
      <c r="U29" s="189" t="str">
        <f t="shared" si="1"/>
        <v/>
      </c>
      <c r="V29" s="97"/>
      <c r="W29" s="97"/>
      <c r="X29" s="97"/>
      <c r="Y29" s="140" t="str">
        <f>IFERROR(IF(AND(R28="Probabilidad",R29="Probabilidad"),(AA28-(+AA28*U29)),IF(R29="Probabilidad",(J28-(+J28*U29)),IF(R29="Impacto",AA28,""))),"")</f>
        <v/>
      </c>
      <c r="Z29" s="113" t="str">
        <f t="shared" si="2"/>
        <v/>
      </c>
      <c r="AA29" s="189" t="str">
        <f t="shared" si="6"/>
        <v/>
      </c>
      <c r="AB29" s="113" t="str">
        <f t="shared" si="4"/>
        <v/>
      </c>
      <c r="AC29" s="189" t="str">
        <f>IFERROR(IF(AND(R28="Impacto",R29="Impacto"),(AC28-(+AC28*U29)),IF(AND(R28="Probabilidad",R29="Impacto"),(AC27-(+AC27*U29)),IF(R29="Probabilidad",AC28,""))),"")</f>
        <v/>
      </c>
      <c r="AD29" s="113" t="str">
        <f t="shared" si="7"/>
        <v/>
      </c>
      <c r="AE29" s="1264"/>
      <c r="AF29" s="729" t="s">
        <v>2389</v>
      </c>
      <c r="AG29" s="731" t="s">
        <v>2392</v>
      </c>
      <c r="AH29" s="764"/>
      <c r="AI29" s="764"/>
      <c r="AJ29" s="764"/>
      <c r="AK29" s="764"/>
      <c r="AL29" s="764"/>
      <c r="AM29" s="764"/>
      <c r="AN29" s="761"/>
      <c r="AO29" s="726"/>
      <c r="AP29" s="727"/>
      <c r="AQ29" s="163" t="s">
        <v>3285</v>
      </c>
      <c r="AR29" s="155" t="s">
        <v>2392</v>
      </c>
      <c r="AS29" s="368"/>
      <c r="AT29" s="368"/>
      <c r="AU29" s="368"/>
      <c r="AV29" s="368"/>
      <c r="AW29" s="368"/>
      <c r="AX29" s="368"/>
      <c r="AY29" s="141"/>
      <c r="AZ29" s="141"/>
      <c r="BA29" s="142"/>
      <c r="BB29" s="141"/>
      <c r="BC29" s="142"/>
      <c r="BD29" s="235"/>
      <c r="BE29" s="235"/>
      <c r="BF29" s="235"/>
      <c r="BG29" s="235"/>
      <c r="BH29" s="235"/>
      <c r="BI29" s="235"/>
      <c r="BJ29" s="141"/>
      <c r="BK29" s="141"/>
      <c r="BL29" s="142"/>
      <c r="BM29" s="184"/>
      <c r="BN29" s="224"/>
      <c r="BO29" s="146"/>
      <c r="BP29" s="184"/>
      <c r="BQ29" s="146"/>
      <c r="BR29" s="146"/>
      <c r="BS29" s="146"/>
      <c r="BT29" s="141"/>
      <c r="BU29" s="142"/>
      <c r="BV29" s="143"/>
      <c r="BW29" s="141"/>
      <c r="BX29" s="141"/>
      <c r="BY29" s="142"/>
      <c r="BZ29" s="142"/>
      <c r="CA29" s="142"/>
      <c r="CB29" s="142"/>
      <c r="CC29" s="141"/>
      <c r="CD29" s="142"/>
      <c r="CE29" s="143"/>
      <c r="CF29" s="141"/>
      <c r="CG29" s="141"/>
      <c r="CH29" s="142"/>
      <c r="CI29" s="142"/>
      <c r="CJ29" s="142"/>
      <c r="CK29" s="142"/>
      <c r="CL29" s="141"/>
      <c r="CM29" s="142"/>
      <c r="CN29" s="143"/>
      <c r="CO29" s="141"/>
      <c r="CP29" s="141"/>
      <c r="CQ29" s="142"/>
      <c r="CR29" s="142"/>
      <c r="CS29" s="142"/>
      <c r="CT29" s="142"/>
      <c r="CU29" s="147"/>
      <c r="CV29" s="147"/>
    </row>
    <row r="30" spans="1:100" s="148" customFormat="1" ht="24" customHeight="1">
      <c r="A30" s="1346"/>
      <c r="B30" s="1334"/>
      <c r="C30" s="1270"/>
      <c r="D30" s="1313"/>
      <c r="E30" s="1313"/>
      <c r="F30" s="1313"/>
      <c r="G30" s="1313"/>
      <c r="H30" s="1313"/>
      <c r="I30" s="1273"/>
      <c r="J30" s="1324"/>
      <c r="K30" s="1327"/>
      <c r="L30" s="1327">
        <f>IF(NOT(ISERROR(MATCH(K30,_xlfn.ANCHORARRAY(F41),0))),J43&amp;"Por favor no seleccionar los criterios de impacto",K30)</f>
        <v>0</v>
      </c>
      <c r="M30" s="1273"/>
      <c r="N30" s="1324"/>
      <c r="O30" s="1332"/>
      <c r="P30" s="184"/>
      <c r="Q30" s="94"/>
      <c r="R30" s="139" t="str">
        <f t="shared" si="0"/>
        <v/>
      </c>
      <c r="S30" s="97"/>
      <c r="T30" s="97"/>
      <c r="U30" s="189" t="str">
        <f t="shared" si="1"/>
        <v/>
      </c>
      <c r="V30" s="97"/>
      <c r="W30" s="97"/>
      <c r="X30" s="97"/>
      <c r="Y30" s="140" t="str">
        <f>IFERROR(IF(AND(R29="Probabilidad",R30="Probabilidad"),(AA29-(+AA29*U30)),IF(R30="Probabilidad",(J29-(+J29*U30)),IF(R30="Impacto",AA29,""))),"")</f>
        <v/>
      </c>
      <c r="Z30" s="113" t="str">
        <f t="shared" si="2"/>
        <v/>
      </c>
      <c r="AA30" s="189" t="str">
        <f t="shared" si="6"/>
        <v/>
      </c>
      <c r="AB30" s="113" t="str">
        <f t="shared" si="4"/>
        <v/>
      </c>
      <c r="AC30" s="189" t="str">
        <f>IFERROR(IF(AND(R29="Impacto",R30="Impacto"),(AC29-(+AC29*U30)),IF(AND(R29="Probabilidad",R30="Impacto"),(AC28-(+AC28*U30)),IF(R30="Probabilidad",AC29,""))),"")</f>
        <v/>
      </c>
      <c r="AD30" s="113" t="str">
        <f t="shared" si="7"/>
        <v/>
      </c>
      <c r="AE30" s="1264"/>
      <c r="AF30" s="141"/>
      <c r="AG30" s="142"/>
      <c r="AH30" s="235"/>
      <c r="AI30" s="235"/>
      <c r="AJ30" s="235"/>
      <c r="AK30" s="235"/>
      <c r="AL30" s="235"/>
      <c r="AM30" s="235"/>
      <c r="AN30" s="141"/>
      <c r="AO30" s="141"/>
      <c r="AP30" s="142"/>
      <c r="AQ30" s="667"/>
      <c r="AR30" s="142"/>
      <c r="AS30" s="235"/>
      <c r="AT30" s="235"/>
      <c r="AU30" s="235"/>
      <c r="AV30" s="235"/>
      <c r="AW30" s="235"/>
      <c r="AX30" s="235"/>
      <c r="AY30" s="141"/>
      <c r="AZ30" s="141"/>
      <c r="BA30" s="142"/>
      <c r="BB30" s="141"/>
      <c r="BC30" s="142"/>
      <c r="BD30" s="235"/>
      <c r="BE30" s="235"/>
      <c r="BF30" s="235"/>
      <c r="BG30" s="235"/>
      <c r="BH30" s="235"/>
      <c r="BI30" s="235"/>
      <c r="BJ30" s="141"/>
      <c r="BK30" s="141"/>
      <c r="BL30" s="142"/>
      <c r="BM30" s="184"/>
      <c r="BN30" s="224"/>
      <c r="BO30" s="146"/>
      <c r="BP30" s="184"/>
      <c r="BQ30" s="146"/>
      <c r="BR30" s="146"/>
      <c r="BS30" s="146"/>
      <c r="BT30" s="141"/>
      <c r="BU30" s="142"/>
      <c r="BV30" s="143"/>
      <c r="BW30" s="141"/>
      <c r="BX30" s="141"/>
      <c r="BY30" s="142"/>
      <c r="BZ30" s="142"/>
      <c r="CA30" s="142"/>
      <c r="CB30" s="142"/>
      <c r="CC30" s="141"/>
      <c r="CD30" s="142"/>
      <c r="CE30" s="143"/>
      <c r="CF30" s="141"/>
      <c r="CG30" s="141"/>
      <c r="CH30" s="142"/>
      <c r="CI30" s="142"/>
      <c r="CJ30" s="142"/>
      <c r="CK30" s="142"/>
      <c r="CL30" s="141"/>
      <c r="CM30" s="142"/>
      <c r="CN30" s="143"/>
      <c r="CO30" s="141"/>
      <c r="CP30" s="141"/>
      <c r="CQ30" s="142"/>
      <c r="CR30" s="142"/>
      <c r="CS30" s="142"/>
      <c r="CT30" s="142"/>
      <c r="CU30" s="147"/>
      <c r="CV30" s="147"/>
    </row>
    <row r="31" spans="1:100" s="148" customFormat="1" ht="24" customHeight="1">
      <c r="A31" s="1346"/>
      <c r="B31" s="1334"/>
      <c r="C31" s="1270"/>
      <c r="D31" s="1313"/>
      <c r="E31" s="1313"/>
      <c r="F31" s="1313"/>
      <c r="G31" s="1313"/>
      <c r="H31" s="1313"/>
      <c r="I31" s="1273"/>
      <c r="J31" s="1324"/>
      <c r="K31" s="1327"/>
      <c r="L31" s="1327">
        <f>IF(NOT(ISERROR(MATCH(K31,_xlfn.ANCHORARRAY(F42),0))),J44&amp;"Por favor no seleccionar los criterios de impacto",K31)</f>
        <v>0</v>
      </c>
      <c r="M31" s="1273"/>
      <c r="N31" s="1324"/>
      <c r="O31" s="1332"/>
      <c r="P31" s="184"/>
      <c r="Q31" s="94"/>
      <c r="R31" s="139" t="str">
        <f t="shared" si="0"/>
        <v/>
      </c>
      <c r="S31" s="97"/>
      <c r="T31" s="97"/>
      <c r="U31" s="189" t="str">
        <f t="shared" si="1"/>
        <v/>
      </c>
      <c r="V31" s="97"/>
      <c r="W31" s="97"/>
      <c r="X31" s="97"/>
      <c r="Y31" s="140" t="str">
        <f>IFERROR(IF(AND(R30="Probabilidad",R31="Probabilidad"),(AA30-(+AA30*U31)),IF(R31="Probabilidad",(J30-(+J30*U31)),IF(R31="Impacto",AA30,""))),"")</f>
        <v/>
      </c>
      <c r="Z31" s="113" t="str">
        <f t="shared" si="2"/>
        <v/>
      </c>
      <c r="AA31" s="189" t="str">
        <f t="shared" si="6"/>
        <v/>
      </c>
      <c r="AB31" s="113" t="str">
        <f t="shared" si="4"/>
        <v/>
      </c>
      <c r="AC31" s="189" t="str">
        <f>IFERROR(IF(AND(R30="Impacto",R31="Impacto"),(AC30-(+AC30*U31)),IF(AND(R30="Probabilidad",R31="Impacto"),(AC29-(+AC29*U31)),IF(R31="Probabilidad",AC30,""))),"")</f>
        <v/>
      </c>
      <c r="AD31" s="113" t="str">
        <f t="shared" si="7"/>
        <v/>
      </c>
      <c r="AE31" s="1264"/>
      <c r="AF31" s="141"/>
      <c r="AG31" s="142"/>
      <c r="AH31" s="235"/>
      <c r="AI31" s="235"/>
      <c r="AJ31" s="235"/>
      <c r="AK31" s="235"/>
      <c r="AL31" s="235"/>
      <c r="AM31" s="235"/>
      <c r="AN31" s="141"/>
      <c r="AO31" s="141"/>
      <c r="AP31" s="142"/>
      <c r="AQ31" s="667"/>
      <c r="AR31" s="142"/>
      <c r="AS31" s="235"/>
      <c r="AT31" s="235"/>
      <c r="AU31" s="235"/>
      <c r="AV31" s="235"/>
      <c r="AW31" s="235"/>
      <c r="AX31" s="235"/>
      <c r="AY31" s="141"/>
      <c r="AZ31" s="141"/>
      <c r="BA31" s="142"/>
      <c r="BB31" s="141"/>
      <c r="BC31" s="142"/>
      <c r="BD31" s="235"/>
      <c r="BE31" s="235"/>
      <c r="BF31" s="235"/>
      <c r="BG31" s="235"/>
      <c r="BH31" s="235"/>
      <c r="BI31" s="235"/>
      <c r="BJ31" s="141"/>
      <c r="BK31" s="141"/>
      <c r="BL31" s="142"/>
      <c r="BM31" s="184"/>
      <c r="BN31" s="224"/>
      <c r="BO31" s="146"/>
      <c r="BP31" s="184"/>
      <c r="BQ31" s="146"/>
      <c r="BR31" s="146"/>
      <c r="BS31" s="146"/>
      <c r="BT31" s="141"/>
      <c r="BU31" s="142"/>
      <c r="BV31" s="143"/>
      <c r="BW31" s="141"/>
      <c r="BX31" s="141"/>
      <c r="BY31" s="142"/>
      <c r="BZ31" s="142"/>
      <c r="CA31" s="142"/>
      <c r="CB31" s="142"/>
      <c r="CC31" s="141"/>
      <c r="CD31" s="142"/>
      <c r="CE31" s="143"/>
      <c r="CF31" s="141"/>
      <c r="CG31" s="141"/>
      <c r="CH31" s="142"/>
      <c r="CI31" s="142"/>
      <c r="CJ31" s="142"/>
      <c r="CK31" s="142"/>
      <c r="CL31" s="141"/>
      <c r="CM31" s="142"/>
      <c r="CN31" s="143"/>
      <c r="CO31" s="141"/>
      <c r="CP31" s="141"/>
      <c r="CQ31" s="142"/>
      <c r="CR31" s="142"/>
      <c r="CS31" s="142"/>
      <c r="CT31" s="142"/>
      <c r="CU31" s="147"/>
      <c r="CV31" s="147"/>
    </row>
    <row r="32" spans="1:100" s="148" customFormat="1" ht="24" customHeight="1" thickBot="1">
      <c r="A32" s="1347"/>
      <c r="B32" s="1335"/>
      <c r="C32" s="1271"/>
      <c r="D32" s="1313"/>
      <c r="E32" s="1313"/>
      <c r="F32" s="1313"/>
      <c r="G32" s="1340"/>
      <c r="H32" s="1340"/>
      <c r="I32" s="1274"/>
      <c r="J32" s="1325"/>
      <c r="K32" s="1328"/>
      <c r="L32" s="1328">
        <f>IF(NOT(ISERROR(MATCH(K32,_xlfn.ANCHORARRAY(F43),0))),J45&amp;"Por favor no seleccionar los criterios de impacto",K32)</f>
        <v>0</v>
      </c>
      <c r="M32" s="1274"/>
      <c r="N32" s="1325"/>
      <c r="O32" s="1333"/>
      <c r="P32" s="185"/>
      <c r="Q32" s="95"/>
      <c r="R32" s="153" t="str">
        <f t="shared" si="0"/>
        <v/>
      </c>
      <c r="S32" s="150"/>
      <c r="T32" s="150"/>
      <c r="U32" s="187" t="str">
        <f t="shared" si="1"/>
        <v/>
      </c>
      <c r="V32" s="150"/>
      <c r="W32" s="150"/>
      <c r="X32" s="150"/>
      <c r="Y32" s="151" t="str">
        <f>IFERROR(IF(AND(R31="Probabilidad",R32="Probabilidad"),(AA31-(+AA31*U32)),IF(R32="Probabilidad",(J31-(+J31*U32)),IF(R32="Impacto",AA31,""))),"")</f>
        <v/>
      </c>
      <c r="Z32" s="114" t="str">
        <f t="shared" si="2"/>
        <v/>
      </c>
      <c r="AA32" s="187" t="str">
        <f t="shared" si="6"/>
        <v/>
      </c>
      <c r="AB32" s="114" t="str">
        <f t="shared" si="4"/>
        <v/>
      </c>
      <c r="AC32" s="187" t="str">
        <f>IFERROR(IF(AND(R31="Impacto",R32="Impacto"),(AC31-(+AC31*U32)),IF(AND(R31="Probabilidad",R32="Impacto"),(AC30-(+AC30*U32)),IF(R32="Probabilidad",AC31,""))),"")</f>
        <v/>
      </c>
      <c r="AD32" s="114" t="str">
        <f t="shared" si="7"/>
        <v/>
      </c>
      <c r="AE32" s="1265"/>
      <c r="AF32" s="141"/>
      <c r="AG32" s="142"/>
      <c r="AH32" s="235"/>
      <c r="AI32" s="235"/>
      <c r="AJ32" s="235"/>
      <c r="AK32" s="235"/>
      <c r="AL32" s="235"/>
      <c r="AM32" s="235"/>
      <c r="AN32" s="141"/>
      <c r="AO32" s="141"/>
      <c r="AP32" s="142"/>
      <c r="AQ32" s="667"/>
      <c r="AR32" s="142"/>
      <c r="AS32" s="235"/>
      <c r="AT32" s="235"/>
      <c r="AU32" s="235"/>
      <c r="AV32" s="235"/>
      <c r="AW32" s="235"/>
      <c r="AX32" s="235"/>
      <c r="AY32" s="141"/>
      <c r="AZ32" s="141"/>
      <c r="BA32" s="142"/>
      <c r="BB32" s="141"/>
      <c r="BC32" s="142"/>
      <c r="BD32" s="235"/>
      <c r="BE32" s="235"/>
      <c r="BF32" s="235"/>
      <c r="BG32" s="235"/>
      <c r="BH32" s="235"/>
      <c r="BI32" s="235"/>
      <c r="BJ32" s="141"/>
      <c r="BK32" s="141"/>
      <c r="BL32" s="142"/>
      <c r="BM32" s="184"/>
      <c r="BN32" s="224"/>
      <c r="BO32" s="146"/>
      <c r="BP32" s="184"/>
      <c r="BQ32" s="146"/>
      <c r="BR32" s="146"/>
      <c r="BS32" s="146"/>
      <c r="BT32" s="141"/>
      <c r="BU32" s="142"/>
      <c r="BV32" s="143"/>
      <c r="BW32" s="141"/>
      <c r="BX32" s="141"/>
      <c r="BY32" s="142"/>
      <c r="BZ32" s="142"/>
      <c r="CA32" s="142"/>
      <c r="CB32" s="142"/>
      <c r="CC32" s="141"/>
      <c r="CD32" s="142"/>
      <c r="CE32" s="143"/>
      <c r="CF32" s="141"/>
      <c r="CG32" s="141"/>
      <c r="CH32" s="142"/>
      <c r="CI32" s="142"/>
      <c r="CJ32" s="142"/>
      <c r="CK32" s="142"/>
      <c r="CL32" s="141"/>
      <c r="CM32" s="142"/>
      <c r="CN32" s="143"/>
      <c r="CO32" s="141"/>
      <c r="CP32" s="141"/>
      <c r="CQ32" s="142"/>
      <c r="CR32" s="142"/>
      <c r="CS32" s="142"/>
      <c r="CT32" s="142"/>
      <c r="CU32" s="147"/>
      <c r="CV32" s="147"/>
    </row>
    <row r="33" spans="1:100" s="148" customFormat="1" ht="160.05000000000001" customHeight="1">
      <c r="A33" s="1345">
        <v>5</v>
      </c>
      <c r="B33" s="1334" t="s">
        <v>189</v>
      </c>
      <c r="C33" s="1270" t="s">
        <v>281</v>
      </c>
      <c r="D33" s="1313" t="s">
        <v>4224</v>
      </c>
      <c r="E33" s="1313" t="s">
        <v>4225</v>
      </c>
      <c r="F33" s="1293" t="s">
        <v>1085</v>
      </c>
      <c r="G33" s="1339" t="s">
        <v>286</v>
      </c>
      <c r="H33" s="1341">
        <v>250</v>
      </c>
      <c r="I33" s="1272" t="str">
        <f>IF(H33&lt;=0,"",IF(H33&lt;=2,"Muy Baja",IF(H33&lt;=24,"Baja",IF(H33&lt;=500,"Media",IF(H33&lt;=5000,"Alta","Muy Alta")))))</f>
        <v>Media</v>
      </c>
      <c r="J33" s="1323">
        <f>IF(I33="","",IF(I33="Muy Baja",0.2,IF(I33="Baja",0.4,IF(I33="Media",0.6,IF(I33="Alta",0.8,IF(I33="Muy Alta",1,))))))</f>
        <v>0.6</v>
      </c>
      <c r="K33" s="1326" t="s">
        <v>311</v>
      </c>
      <c r="L33" s="1329" t="str">
        <f>IF(NOT(ISERROR(MATCH(K33,'[3]Tabla Impacto'!$B$221:$B$223,0))),'[3]Tabla Impacto'!$F$223&amp;"Por favor no seleccionar los criterios de impacto(Afectación Económica o presupuestal y Pérdida Reputacional)",K33)</f>
        <v xml:space="preserve">     El riesgo afecta la imagen de la entidad con algunos usuarios de relevancia frente al logro de los objetivos</v>
      </c>
      <c r="M33" s="1330" t="str">
        <f>IF(OR(K33='Tabla Impacto'!$C$11,K33='Tabla Impacto'!$D$11),"Leve",IF(OR(K33='Tabla Impacto'!$C$12,K33='Tabla Impacto'!$D$12),"Menor",IF(OR(K33='Tabla Impacto'!$C$13,K33='Tabla Impacto'!$D$13),"Moderado",IF(OR(K33='Tabla Impacto'!$C$14,K33='Tabla Impacto'!$D$14),"Mayor",IF(OR(K33='Tabla Impacto'!$C$15,K33='Tabla Impacto'!$D$15),"Catastrófico","")))))</f>
        <v>Moderado</v>
      </c>
      <c r="N33" s="1323">
        <f>IF(M33="","",IF(M33="Leve",0.2,IF(M33="Menor",0.4,IF(M33="Moderado",0.6,IF(M33="Mayor",0.8,IF(M33="Catastrófico",1,))))))</f>
        <v>0.6</v>
      </c>
      <c r="O33" s="1331"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370">
        <v>1</v>
      </c>
      <c r="Q33" s="376" t="s">
        <v>1086</v>
      </c>
      <c r="R33" s="139" t="str">
        <f t="shared" si="0"/>
        <v>Probabilidad</v>
      </c>
      <c r="S33" s="396" t="s">
        <v>100</v>
      </c>
      <c r="T33" s="97" t="s">
        <v>316</v>
      </c>
      <c r="U33" s="193" t="str">
        <f t="shared" si="1"/>
        <v>40%</v>
      </c>
      <c r="V33" s="97" t="s">
        <v>334</v>
      </c>
      <c r="W33" s="97" t="s">
        <v>318</v>
      </c>
      <c r="X33" s="97" t="s">
        <v>319</v>
      </c>
      <c r="Y33" s="140">
        <f>IFERROR(IF(R33="Probabilidad",(J33-(+J33*U33)),IF(R33="Impacto",J33,"")),"")</f>
        <v>0.36</v>
      </c>
      <c r="Z33" s="113" t="str">
        <f t="shared" si="2"/>
        <v>Baja</v>
      </c>
      <c r="AA33" s="189">
        <f>+Y33</f>
        <v>0.36</v>
      </c>
      <c r="AB33" s="113" t="str">
        <f t="shared" si="4"/>
        <v>Moderado</v>
      </c>
      <c r="AC33" s="189">
        <f>IFERROR(IF(R33="Impacto",(N33-(+N33*U33)),IF(R33="Probabilidad",N33,"")),"")</f>
        <v>0.6</v>
      </c>
      <c r="AD33" s="113" t="str">
        <f>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Moderado</v>
      </c>
      <c r="AE33" s="1264" t="s">
        <v>345</v>
      </c>
      <c r="AF33" s="761">
        <v>45035</v>
      </c>
      <c r="AG33" s="779" t="s">
        <v>2764</v>
      </c>
      <c r="AH33" s="235"/>
      <c r="AI33" s="235" t="s">
        <v>2101</v>
      </c>
      <c r="AJ33" s="235" t="s">
        <v>2469</v>
      </c>
      <c r="AK33" s="235"/>
      <c r="AL33" s="235" t="s">
        <v>2101</v>
      </c>
      <c r="AM33" s="235" t="s">
        <v>2470</v>
      </c>
      <c r="AN33" s="729" t="s">
        <v>2101</v>
      </c>
      <c r="AO33" s="778"/>
      <c r="AP33" s="731" t="s">
        <v>2465</v>
      </c>
      <c r="AQ33" s="667" t="s">
        <v>3777</v>
      </c>
      <c r="AR33" s="142" t="s">
        <v>3778</v>
      </c>
      <c r="AS33" s="235"/>
      <c r="AT33" s="235" t="s">
        <v>2101</v>
      </c>
      <c r="AU33" s="414" t="s">
        <v>2469</v>
      </c>
      <c r="AV33" s="235"/>
      <c r="AW33" s="235" t="s">
        <v>2101</v>
      </c>
      <c r="AX33" s="414" t="s">
        <v>3776</v>
      </c>
      <c r="AY33" s="729" t="s">
        <v>2101</v>
      </c>
      <c r="AZ33" s="778"/>
      <c r="BA33" s="731" t="s">
        <v>2465</v>
      </c>
      <c r="BB33" s="141"/>
      <c r="BC33" s="142"/>
      <c r="BD33" s="235"/>
      <c r="BE33" s="235"/>
      <c r="BF33" s="235"/>
      <c r="BG33" s="235"/>
      <c r="BH33" s="235"/>
      <c r="BI33" s="235"/>
      <c r="BJ33" s="141"/>
      <c r="BK33" s="141"/>
      <c r="BL33" s="142"/>
      <c r="BM33" s="376" t="s">
        <v>4226</v>
      </c>
      <c r="BN33" s="371">
        <v>0.5</v>
      </c>
      <c r="BO33" s="370" t="s">
        <v>1088</v>
      </c>
      <c r="BP33" s="377" t="s">
        <v>1089</v>
      </c>
      <c r="BQ33" s="372">
        <v>44958</v>
      </c>
      <c r="BR33" s="372">
        <v>45260</v>
      </c>
      <c r="BS33" s="378">
        <v>10</v>
      </c>
      <c r="BT33" s="761">
        <v>45035</v>
      </c>
      <c r="BU33" s="779" t="s">
        <v>2473</v>
      </c>
      <c r="BV33" s="707">
        <v>0.33300000000000002</v>
      </c>
      <c r="BW33" s="729" t="s">
        <v>2101</v>
      </c>
      <c r="BX33" s="729"/>
      <c r="BY33" s="762" t="s">
        <v>2465</v>
      </c>
      <c r="BZ33" s="729" t="s">
        <v>2101</v>
      </c>
      <c r="CA33" s="760"/>
      <c r="CB33" s="762" t="s">
        <v>2465</v>
      </c>
      <c r="CC33" s="667" t="s">
        <v>3777</v>
      </c>
      <c r="CD33" s="993" t="s">
        <v>3783</v>
      </c>
      <c r="CE33" s="707" t="s">
        <v>3787</v>
      </c>
      <c r="CF33" s="729" t="s">
        <v>2101</v>
      </c>
      <c r="CG33" s="729"/>
      <c r="CH33" s="762" t="s">
        <v>3781</v>
      </c>
      <c r="CI33" s="729" t="s">
        <v>2101</v>
      </c>
      <c r="CJ33" s="760"/>
      <c r="CK33" s="762" t="s">
        <v>2465</v>
      </c>
      <c r="CL33" s="141"/>
      <c r="CM33" s="142"/>
      <c r="CN33" s="143"/>
      <c r="CO33" s="141"/>
      <c r="CP33" s="141"/>
      <c r="CQ33" s="142"/>
      <c r="CR33" s="142"/>
      <c r="CS33" s="142"/>
      <c r="CT33" s="142"/>
      <c r="CU33" s="147"/>
      <c r="CV33" s="147"/>
    </row>
    <row r="34" spans="1:100" s="148" customFormat="1" ht="160.05000000000001" customHeight="1">
      <c r="A34" s="1346"/>
      <c r="B34" s="1334"/>
      <c r="C34" s="1270"/>
      <c r="D34" s="1313"/>
      <c r="E34" s="1313"/>
      <c r="F34" s="1294"/>
      <c r="G34" s="1313"/>
      <c r="H34" s="1313"/>
      <c r="I34" s="1273"/>
      <c r="J34" s="1324"/>
      <c r="K34" s="1327"/>
      <c r="L34" s="1327">
        <f>IF(NOT(ISERROR(MATCH(K34,_xlfn.ANCHORARRAY(F45),0))),J47&amp;"Por favor no seleccionar los criterios de impacto",K34)</f>
        <v>0</v>
      </c>
      <c r="M34" s="1273"/>
      <c r="N34" s="1324"/>
      <c r="O34" s="1332"/>
      <c r="P34" s="370">
        <v>2</v>
      </c>
      <c r="Q34" s="274" t="s">
        <v>1087</v>
      </c>
      <c r="R34" s="139" t="str">
        <f t="shared" si="0"/>
        <v>Probabilidad</v>
      </c>
      <c r="S34" s="97" t="s">
        <v>145</v>
      </c>
      <c r="T34" s="97" t="s">
        <v>316</v>
      </c>
      <c r="U34" s="186" t="str">
        <f t="shared" si="1"/>
        <v>30%</v>
      </c>
      <c r="V34" s="97" t="s">
        <v>317</v>
      </c>
      <c r="W34" s="97" t="s">
        <v>318</v>
      </c>
      <c r="X34" s="97" t="s">
        <v>319</v>
      </c>
      <c r="Y34" s="140">
        <f>IFERROR(IF(AND(R33="Probabilidad",R34="Probabilidad"),(AA33-(+AA33*U34)),IF(R34="Probabilidad",(J33-(+J33*U34)),IF(R34="Impacto",AA33,""))),"")</f>
        <v>0.252</v>
      </c>
      <c r="Z34" s="113" t="str">
        <f t="shared" si="2"/>
        <v>Baja</v>
      </c>
      <c r="AA34" s="189">
        <f t="shared" si="6"/>
        <v>0.252</v>
      </c>
      <c r="AB34" s="113" t="str">
        <f t="shared" si="4"/>
        <v>Mayor</v>
      </c>
      <c r="AC34" s="189">
        <f>IFERROR(IF(AND(R33="Impacto",R34="Impacto"),(AC27-(+AC27*U34)),IF(R34="Impacto",($N$33-(+$N$33*U34)),IF(R34="Probabilidad",AC27,""))),"")</f>
        <v>0.8</v>
      </c>
      <c r="AD34" s="113" t="str">
        <f t="shared" si="7"/>
        <v>Alto</v>
      </c>
      <c r="AE34" s="1264"/>
      <c r="AF34" s="761">
        <v>45035</v>
      </c>
      <c r="AG34" s="780" t="s">
        <v>2471</v>
      </c>
      <c r="AH34" s="235"/>
      <c r="AI34" s="235" t="s">
        <v>2101</v>
      </c>
      <c r="AJ34" s="235" t="s">
        <v>2469</v>
      </c>
      <c r="AK34" s="235"/>
      <c r="AL34" s="235"/>
      <c r="AM34" s="235"/>
      <c r="AN34" s="729" t="s">
        <v>2101</v>
      </c>
      <c r="AO34" s="778"/>
      <c r="AP34" s="731" t="s">
        <v>2468</v>
      </c>
      <c r="AQ34" s="667" t="s">
        <v>3777</v>
      </c>
      <c r="AR34" s="142" t="s">
        <v>3779</v>
      </c>
      <c r="AS34" s="235"/>
      <c r="AT34" s="235" t="s">
        <v>2101</v>
      </c>
      <c r="AU34" s="414" t="s">
        <v>2469</v>
      </c>
      <c r="AV34" s="235"/>
      <c r="AW34" s="235" t="s">
        <v>2101</v>
      </c>
      <c r="AX34" s="414" t="s">
        <v>3776</v>
      </c>
      <c r="AY34" s="729" t="s">
        <v>2101</v>
      </c>
      <c r="AZ34" s="778"/>
      <c r="BA34" s="731" t="s">
        <v>2465</v>
      </c>
      <c r="BB34" s="141"/>
      <c r="BC34" s="142"/>
      <c r="BD34" s="235"/>
      <c r="BE34" s="235"/>
      <c r="BF34" s="235"/>
      <c r="BG34" s="235"/>
      <c r="BH34" s="235"/>
      <c r="BI34" s="235"/>
      <c r="BJ34" s="141"/>
      <c r="BK34" s="141"/>
      <c r="BL34" s="142"/>
      <c r="BM34" s="376" t="s">
        <v>1090</v>
      </c>
      <c r="BN34" s="371">
        <v>0.25</v>
      </c>
      <c r="BO34" s="370" t="s">
        <v>1091</v>
      </c>
      <c r="BP34" s="377" t="s">
        <v>1089</v>
      </c>
      <c r="BQ34" s="372">
        <v>44927</v>
      </c>
      <c r="BR34" s="372">
        <v>45260</v>
      </c>
      <c r="BS34" s="378">
        <v>1</v>
      </c>
      <c r="BT34" s="761">
        <v>45035</v>
      </c>
      <c r="BU34" s="779" t="s">
        <v>2474</v>
      </c>
      <c r="BV34" s="707">
        <v>0</v>
      </c>
      <c r="BW34" s="729" t="s">
        <v>2101</v>
      </c>
      <c r="BX34" s="729"/>
      <c r="BY34" s="731" t="s">
        <v>2468</v>
      </c>
      <c r="BZ34" s="729" t="s">
        <v>2101</v>
      </c>
      <c r="CA34" s="760"/>
      <c r="CB34" s="731" t="s">
        <v>2468</v>
      </c>
      <c r="CC34" s="667" t="s">
        <v>3777</v>
      </c>
      <c r="CD34" s="993" t="s">
        <v>3784</v>
      </c>
      <c r="CE34" s="707" t="s">
        <v>3786</v>
      </c>
      <c r="CF34" s="729" t="s">
        <v>2101</v>
      </c>
      <c r="CG34" s="729"/>
      <c r="CH34" s="762" t="s">
        <v>3781</v>
      </c>
      <c r="CI34" s="729" t="s">
        <v>2101</v>
      </c>
      <c r="CJ34" s="760"/>
      <c r="CK34" s="762" t="s">
        <v>3782</v>
      </c>
      <c r="CL34" s="141"/>
      <c r="CM34" s="142"/>
      <c r="CN34" s="143"/>
      <c r="CO34" s="141"/>
      <c r="CP34" s="141"/>
      <c r="CQ34" s="142"/>
      <c r="CR34" s="142"/>
      <c r="CS34" s="142"/>
      <c r="CT34" s="142"/>
      <c r="CU34" s="147"/>
      <c r="CV34" s="147"/>
    </row>
    <row r="35" spans="1:100" s="148" customFormat="1" ht="160.05000000000001" customHeight="1">
      <c r="A35" s="1346"/>
      <c r="B35" s="1334"/>
      <c r="C35" s="1270"/>
      <c r="D35" s="1313"/>
      <c r="E35" s="1313"/>
      <c r="F35" s="1294"/>
      <c r="G35" s="1313"/>
      <c r="H35" s="1313"/>
      <c r="I35" s="1273"/>
      <c r="J35" s="1324"/>
      <c r="K35" s="1327"/>
      <c r="L35" s="1327">
        <f>IF(NOT(ISERROR(MATCH(K35,_xlfn.ANCHORARRAY(F46),0))),J48&amp;"Por favor no seleccionar los criterios de impacto",K35)</f>
        <v>0</v>
      </c>
      <c r="M35" s="1273"/>
      <c r="N35" s="1324"/>
      <c r="O35" s="1332"/>
      <c r="P35" s="370"/>
      <c r="Q35" s="274"/>
      <c r="R35" s="139" t="str">
        <f t="shared" si="0"/>
        <v/>
      </c>
      <c r="S35" s="364"/>
      <c r="T35" s="97"/>
      <c r="U35" s="189" t="str">
        <f t="shared" si="1"/>
        <v/>
      </c>
      <c r="V35" s="97"/>
      <c r="W35" s="97"/>
      <c r="X35" s="97"/>
      <c r="Y35" s="140" t="str">
        <f>IFERROR(IF(AND(R34="Probabilidad",R35="Probabilidad"),(AA34-(+AA34*U35)),IF(R35="Probabilidad",(J34-(+J34*U35)),IF(R35="Impacto",AA34,""))),"")</f>
        <v/>
      </c>
      <c r="Z35" s="113" t="str">
        <f t="shared" si="2"/>
        <v/>
      </c>
      <c r="AA35" s="189" t="str">
        <f t="shared" si="6"/>
        <v/>
      </c>
      <c r="AB35" s="113" t="str">
        <f t="shared" si="4"/>
        <v/>
      </c>
      <c r="AC35" s="189" t="str">
        <f>IFERROR(IF(AND(R34="Impacto",R35="Impacto"),(AC34-(+AC34*U35)),IF(AND(R34="Probabilidad",R35="Impacto"),(AC33-(+AC33*U35)),IF(R35="Probabilidad",AC34,""))),"")</f>
        <v/>
      </c>
      <c r="AD35" s="113" t="str">
        <f t="shared" si="7"/>
        <v/>
      </c>
      <c r="AE35" s="1264"/>
      <c r="AF35" s="761">
        <v>45035</v>
      </c>
      <c r="AG35" s="780" t="s">
        <v>2472</v>
      </c>
      <c r="AH35" s="235"/>
      <c r="AI35" s="235" t="s">
        <v>2101</v>
      </c>
      <c r="AJ35" s="235" t="s">
        <v>2469</v>
      </c>
      <c r="AK35" s="235"/>
      <c r="AL35" s="235"/>
      <c r="AM35" s="235"/>
      <c r="AN35" s="729" t="s">
        <v>2101</v>
      </c>
      <c r="AO35" s="778"/>
      <c r="AP35" s="731" t="s">
        <v>2468</v>
      </c>
      <c r="AQ35" s="667" t="s">
        <v>3777</v>
      </c>
      <c r="AR35" s="993" t="s">
        <v>3780</v>
      </c>
      <c r="AS35" s="235"/>
      <c r="AT35" s="235" t="s">
        <v>2101</v>
      </c>
      <c r="AU35" s="414" t="s">
        <v>2469</v>
      </c>
      <c r="AV35" s="235"/>
      <c r="AW35" s="235" t="s">
        <v>2101</v>
      </c>
      <c r="AX35" s="414" t="s">
        <v>3776</v>
      </c>
      <c r="AY35" s="729" t="s">
        <v>2101</v>
      </c>
      <c r="AZ35" s="778"/>
      <c r="BA35" s="731" t="s">
        <v>2465</v>
      </c>
      <c r="BB35" s="141"/>
      <c r="BC35" s="142"/>
      <c r="BD35" s="235"/>
      <c r="BE35" s="235"/>
      <c r="BF35" s="235"/>
      <c r="BG35" s="235"/>
      <c r="BH35" s="235"/>
      <c r="BI35" s="235"/>
      <c r="BJ35" s="141"/>
      <c r="BK35" s="141"/>
      <c r="BL35" s="142"/>
      <c r="BM35" s="376" t="s">
        <v>1092</v>
      </c>
      <c r="BN35" s="371">
        <v>0.25</v>
      </c>
      <c r="BO35" s="370" t="s">
        <v>1093</v>
      </c>
      <c r="BP35" s="377" t="s">
        <v>1094</v>
      </c>
      <c r="BQ35" s="372">
        <v>44927</v>
      </c>
      <c r="BR35" s="372">
        <v>45260</v>
      </c>
      <c r="BS35" s="371">
        <v>1</v>
      </c>
      <c r="BT35" s="761">
        <v>45035</v>
      </c>
      <c r="BU35" s="779" t="s">
        <v>2475</v>
      </c>
      <c r="BV35" s="707">
        <v>0.15</v>
      </c>
      <c r="BW35" s="729" t="s">
        <v>2101</v>
      </c>
      <c r="BX35" s="729"/>
      <c r="BY35" s="762" t="s">
        <v>2465</v>
      </c>
      <c r="BZ35" s="729" t="s">
        <v>2101</v>
      </c>
      <c r="CA35" s="760"/>
      <c r="CB35" s="762" t="s">
        <v>2465</v>
      </c>
      <c r="CC35" s="667" t="s">
        <v>3777</v>
      </c>
      <c r="CD35" s="993" t="s">
        <v>2474</v>
      </c>
      <c r="CE35" s="707" t="s">
        <v>3785</v>
      </c>
      <c r="CF35" s="729" t="s">
        <v>2101</v>
      </c>
      <c r="CG35" s="729"/>
      <c r="CH35" s="762" t="s">
        <v>3781</v>
      </c>
      <c r="CI35" s="729" t="s">
        <v>2101</v>
      </c>
      <c r="CJ35" s="142"/>
      <c r="CK35" s="762" t="s">
        <v>3782</v>
      </c>
      <c r="CL35" s="141"/>
      <c r="CM35" s="142"/>
      <c r="CN35" s="143"/>
      <c r="CO35" s="141"/>
      <c r="CP35" s="141"/>
      <c r="CQ35" s="142"/>
      <c r="CR35" s="142"/>
      <c r="CS35" s="142"/>
      <c r="CT35" s="142"/>
      <c r="CU35" s="147"/>
      <c r="CV35" s="147"/>
    </row>
    <row r="36" spans="1:100" s="148" customFormat="1" ht="33" customHeight="1">
      <c r="A36" s="1346"/>
      <c r="B36" s="1334"/>
      <c r="C36" s="1270"/>
      <c r="D36" s="1313"/>
      <c r="E36" s="1313"/>
      <c r="F36" s="1294"/>
      <c r="G36" s="1313"/>
      <c r="H36" s="1313"/>
      <c r="I36" s="1273"/>
      <c r="J36" s="1324"/>
      <c r="K36" s="1327"/>
      <c r="L36" s="1327">
        <f>IF(NOT(ISERROR(MATCH(K36,_xlfn.ANCHORARRAY(F47),0))),J49&amp;"Por favor no seleccionar los criterios de impacto",K36)</f>
        <v>0</v>
      </c>
      <c r="M36" s="1273"/>
      <c r="N36" s="1324"/>
      <c r="O36" s="1332"/>
      <c r="P36" s="184"/>
      <c r="Q36" s="94"/>
      <c r="R36" s="139" t="str">
        <f t="shared" si="0"/>
        <v/>
      </c>
      <c r="S36" s="97"/>
      <c r="T36" s="97"/>
      <c r="U36" s="189" t="str">
        <f t="shared" si="1"/>
        <v/>
      </c>
      <c r="V36" s="97"/>
      <c r="W36" s="97"/>
      <c r="X36" s="97"/>
      <c r="Y36" s="140" t="str">
        <f>IFERROR(IF(AND(R35="Probabilidad",R36="Probabilidad"),(AA35-(+AA35*U36)),IF(R36="Probabilidad",(J35-(+J35*U36)),IF(R36="Impacto",AA35,""))),"")</f>
        <v/>
      </c>
      <c r="Z36" s="113" t="str">
        <f t="shared" si="2"/>
        <v/>
      </c>
      <c r="AA36" s="189" t="str">
        <f t="shared" si="6"/>
        <v/>
      </c>
      <c r="AB36" s="113" t="str">
        <f t="shared" si="4"/>
        <v/>
      </c>
      <c r="AC36" s="189" t="str">
        <f>IFERROR(IF(AND(R35="Impacto",R36="Impacto"),(AC35-(+AC35*U36)),IF(AND(R35="Probabilidad",R36="Impacto"),(AC34-(+AC34*U36)),IF(R36="Probabilidad",AC35,""))),"")</f>
        <v/>
      </c>
      <c r="AD36" s="113" t="str">
        <f t="shared" si="7"/>
        <v/>
      </c>
      <c r="AE36" s="1264"/>
      <c r="AF36" s="141"/>
      <c r="AG36" s="142"/>
      <c r="AH36" s="235"/>
      <c r="AI36" s="235"/>
      <c r="AJ36" s="235"/>
      <c r="AK36" s="235"/>
      <c r="AL36" s="235"/>
      <c r="AM36" s="235"/>
      <c r="AN36" s="141"/>
      <c r="AO36" s="141"/>
      <c r="AP36" s="142"/>
      <c r="AQ36" s="667"/>
      <c r="AR36" s="142"/>
      <c r="AS36" s="235"/>
      <c r="AT36" s="235"/>
      <c r="AU36" s="235"/>
      <c r="AV36" s="235"/>
      <c r="AW36" s="235"/>
      <c r="AX36" s="235"/>
      <c r="AY36" s="141"/>
      <c r="AZ36" s="141"/>
      <c r="BA36" s="142"/>
      <c r="BB36" s="141"/>
      <c r="BC36" s="142"/>
      <c r="BD36" s="235"/>
      <c r="BE36" s="235"/>
      <c r="BF36" s="235"/>
      <c r="BG36" s="235"/>
      <c r="BH36" s="235"/>
      <c r="BI36" s="235"/>
      <c r="BJ36" s="141"/>
      <c r="BK36" s="141"/>
      <c r="BL36" s="142"/>
      <c r="BM36" s="184"/>
      <c r="BN36" s="224"/>
      <c r="BO36" s="146"/>
      <c r="BP36" s="184"/>
      <c r="BQ36" s="146"/>
      <c r="BR36" s="146"/>
      <c r="BS36" s="146"/>
      <c r="BT36" s="141"/>
      <c r="BU36" s="142"/>
      <c r="BV36" s="143"/>
      <c r="BW36" s="141"/>
      <c r="BX36" s="141"/>
      <c r="BY36" s="142"/>
      <c r="BZ36" s="142"/>
      <c r="CA36" s="142"/>
      <c r="CB36" s="142"/>
      <c r="CC36" s="141"/>
      <c r="CD36" s="142"/>
      <c r="CE36" s="143"/>
      <c r="CF36" s="141"/>
      <c r="CG36" s="141"/>
      <c r="CH36" s="142"/>
      <c r="CI36" s="142"/>
      <c r="CJ36" s="142"/>
      <c r="CK36" s="142"/>
      <c r="CL36" s="141"/>
      <c r="CM36" s="142"/>
      <c r="CN36" s="143"/>
      <c r="CO36" s="141"/>
      <c r="CP36" s="141"/>
      <c r="CQ36" s="142"/>
      <c r="CR36" s="142"/>
      <c r="CS36" s="142"/>
      <c r="CT36" s="142"/>
      <c r="CU36" s="147"/>
      <c r="CV36" s="147"/>
    </row>
    <row r="37" spans="1:100" s="148" customFormat="1" ht="33" customHeight="1">
      <c r="A37" s="1346"/>
      <c r="B37" s="1334"/>
      <c r="C37" s="1270"/>
      <c r="D37" s="1313"/>
      <c r="E37" s="1313"/>
      <c r="F37" s="1294"/>
      <c r="G37" s="1313"/>
      <c r="H37" s="1313"/>
      <c r="I37" s="1273"/>
      <c r="J37" s="1324"/>
      <c r="K37" s="1327"/>
      <c r="L37" s="1327">
        <f>IF(NOT(ISERROR(MATCH(K37,_xlfn.ANCHORARRAY(F48),0))),J50&amp;"Por favor no seleccionar los criterios de impacto",K37)</f>
        <v>0</v>
      </c>
      <c r="M37" s="1273"/>
      <c r="N37" s="1324"/>
      <c r="O37" s="1332"/>
      <c r="P37" s="184"/>
      <c r="Q37" s="94"/>
      <c r="R37" s="139" t="str">
        <f t="shared" si="0"/>
        <v/>
      </c>
      <c r="S37" s="97"/>
      <c r="T37" s="97"/>
      <c r="U37" s="189" t="str">
        <f t="shared" si="1"/>
        <v/>
      </c>
      <c r="V37" s="97"/>
      <c r="W37" s="97"/>
      <c r="X37" s="97"/>
      <c r="Y37" s="140" t="str">
        <f>IFERROR(IF(AND(R36="Probabilidad",R37="Probabilidad"),(AA36-(+AA36*U37)),IF(R37="Probabilidad",(J36-(+J36*U37)),IF(R37="Impacto",AA36,""))),"")</f>
        <v/>
      </c>
      <c r="Z37" s="113" t="str">
        <f t="shared" si="2"/>
        <v/>
      </c>
      <c r="AA37" s="189" t="str">
        <f t="shared" si="6"/>
        <v/>
      </c>
      <c r="AB37" s="113" t="str">
        <f t="shared" si="4"/>
        <v/>
      </c>
      <c r="AC37" s="189" t="str">
        <f>IFERROR(IF(AND(R36="Impacto",R37="Impacto"),(AC36-(+AC36*U37)),IF(AND(R36="Probabilidad",R37="Impacto"),(AC35-(+AC35*U37)),IF(R37="Probabilidad",AC36,""))),"")</f>
        <v/>
      </c>
      <c r="AD37" s="113" t="str">
        <f t="shared" si="7"/>
        <v/>
      </c>
      <c r="AE37" s="1264"/>
      <c r="AF37" s="141"/>
      <c r="AG37" s="142"/>
      <c r="AH37" s="235"/>
      <c r="AI37" s="235"/>
      <c r="AJ37" s="235"/>
      <c r="AK37" s="235"/>
      <c r="AL37" s="235"/>
      <c r="AM37" s="235"/>
      <c r="AN37" s="141"/>
      <c r="AO37" s="141"/>
      <c r="AP37" s="142"/>
      <c r="AQ37" s="667"/>
      <c r="AR37" s="142"/>
      <c r="AS37" s="235"/>
      <c r="AT37" s="235"/>
      <c r="AU37" s="235"/>
      <c r="AV37" s="235"/>
      <c r="AW37" s="235"/>
      <c r="AX37" s="235"/>
      <c r="AY37" s="141"/>
      <c r="AZ37" s="141"/>
      <c r="BA37" s="142"/>
      <c r="BB37" s="141"/>
      <c r="BC37" s="142"/>
      <c r="BD37" s="235"/>
      <c r="BE37" s="235"/>
      <c r="BF37" s="235"/>
      <c r="BG37" s="235"/>
      <c r="BH37" s="235"/>
      <c r="BI37" s="235"/>
      <c r="BJ37" s="141"/>
      <c r="BK37" s="141"/>
      <c r="BL37" s="142"/>
      <c r="BM37" s="184"/>
      <c r="BN37" s="224"/>
      <c r="BO37" s="146"/>
      <c r="BP37" s="184"/>
      <c r="BQ37" s="146"/>
      <c r="BR37" s="146"/>
      <c r="BS37" s="146"/>
      <c r="BT37" s="141"/>
      <c r="BU37" s="142"/>
      <c r="BV37" s="143"/>
      <c r="BW37" s="141"/>
      <c r="BX37" s="141"/>
      <c r="BY37" s="142"/>
      <c r="BZ37" s="142"/>
      <c r="CA37" s="142"/>
      <c r="CB37" s="142"/>
      <c r="CC37" s="141"/>
      <c r="CD37" s="142"/>
      <c r="CE37" s="143"/>
      <c r="CF37" s="141"/>
      <c r="CG37" s="141"/>
      <c r="CH37" s="142"/>
      <c r="CI37" s="142"/>
      <c r="CJ37" s="142"/>
      <c r="CK37" s="142"/>
      <c r="CL37" s="141"/>
      <c r="CM37" s="142"/>
      <c r="CN37" s="143"/>
      <c r="CO37" s="141"/>
      <c r="CP37" s="141"/>
      <c r="CQ37" s="142"/>
      <c r="CR37" s="142"/>
      <c r="CS37" s="142"/>
      <c r="CT37" s="142"/>
      <c r="CU37" s="147"/>
      <c r="CV37" s="147"/>
    </row>
    <row r="38" spans="1:100" s="148" customFormat="1" ht="33" customHeight="1" thickBot="1">
      <c r="A38" s="1347"/>
      <c r="B38" s="1335"/>
      <c r="C38" s="1271"/>
      <c r="D38" s="1313"/>
      <c r="E38" s="1313"/>
      <c r="F38" s="1295"/>
      <c r="G38" s="1340"/>
      <c r="H38" s="1340"/>
      <c r="I38" s="1274"/>
      <c r="J38" s="1325"/>
      <c r="K38" s="1328"/>
      <c r="L38" s="1328">
        <f>IF(NOT(ISERROR(MATCH(K38,_xlfn.ANCHORARRAY(F49),0))),J51&amp;"Por favor no seleccionar los criterios de impacto",K38)</f>
        <v>0</v>
      </c>
      <c r="M38" s="1274"/>
      <c r="N38" s="1325"/>
      <c r="O38" s="1333"/>
      <c r="P38" s="185"/>
      <c r="Q38" s="95"/>
      <c r="R38" s="149" t="str">
        <f t="shared" si="0"/>
        <v/>
      </c>
      <c r="S38" s="150"/>
      <c r="T38" s="150"/>
      <c r="U38" s="187" t="str">
        <f t="shared" si="1"/>
        <v/>
      </c>
      <c r="V38" s="150"/>
      <c r="W38" s="150"/>
      <c r="X38" s="150"/>
      <c r="Y38" s="151" t="str">
        <f>IFERROR(IF(AND(R37="Probabilidad",R38="Probabilidad"),(AA37-(+AA37*U38)),IF(R38="Probabilidad",(J37-(+J37*U38)),IF(R38="Impacto",AA37,""))),"")</f>
        <v/>
      </c>
      <c r="Z38" s="114" t="str">
        <f t="shared" si="2"/>
        <v/>
      </c>
      <c r="AA38" s="187" t="str">
        <f t="shared" si="6"/>
        <v/>
      </c>
      <c r="AB38" s="114" t="str">
        <f t="shared" si="4"/>
        <v/>
      </c>
      <c r="AC38" s="187" t="str">
        <f>IFERROR(IF(AND(R37="Impacto",R38="Impacto"),(AC37-(+AC37*U38)),IF(AND(R37="Probabilidad",R38="Impacto"),(AC36-(+AC36*U38)),IF(R38="Probabilidad",AC37,""))),"")</f>
        <v/>
      </c>
      <c r="AD38" s="114" t="str">
        <f t="shared" si="7"/>
        <v/>
      </c>
      <c r="AE38" s="1265"/>
      <c r="AF38" s="141"/>
      <c r="AG38" s="142"/>
      <c r="AH38" s="235"/>
      <c r="AI38" s="235"/>
      <c r="AJ38" s="235"/>
      <c r="AK38" s="235"/>
      <c r="AL38" s="235"/>
      <c r="AM38" s="235"/>
      <c r="AN38" s="141"/>
      <c r="AO38" s="141"/>
      <c r="AP38" s="142"/>
      <c r="AQ38" s="667"/>
      <c r="AR38" s="142"/>
      <c r="AS38" s="235"/>
      <c r="AT38" s="235"/>
      <c r="AU38" s="235"/>
      <c r="AV38" s="235"/>
      <c r="AW38" s="235"/>
      <c r="AX38" s="235"/>
      <c r="AY38" s="141"/>
      <c r="AZ38" s="141"/>
      <c r="BA38" s="142"/>
      <c r="BB38" s="141"/>
      <c r="BC38" s="142"/>
      <c r="BD38" s="235"/>
      <c r="BE38" s="235"/>
      <c r="BF38" s="235"/>
      <c r="BG38" s="235"/>
      <c r="BH38" s="235"/>
      <c r="BI38" s="235"/>
      <c r="BJ38" s="141"/>
      <c r="BK38" s="141"/>
      <c r="BL38" s="142"/>
      <c r="BM38" s="184"/>
      <c r="BN38" s="224"/>
      <c r="BO38" s="146"/>
      <c r="BP38" s="184"/>
      <c r="BQ38" s="146"/>
      <c r="BR38" s="146"/>
      <c r="BS38" s="146"/>
      <c r="BT38" s="141"/>
      <c r="BU38" s="142"/>
      <c r="BV38" s="143"/>
      <c r="BW38" s="141"/>
      <c r="BX38" s="141"/>
      <c r="BY38" s="142"/>
      <c r="BZ38" s="142"/>
      <c r="CA38" s="142"/>
      <c r="CB38" s="142"/>
      <c r="CC38" s="141"/>
      <c r="CD38" s="142"/>
      <c r="CE38" s="143"/>
      <c r="CF38" s="141"/>
      <c r="CG38" s="141"/>
      <c r="CH38" s="142"/>
      <c r="CI38" s="142"/>
      <c r="CJ38" s="142"/>
      <c r="CK38" s="142"/>
      <c r="CL38" s="141"/>
      <c r="CM38" s="142"/>
      <c r="CN38" s="143"/>
      <c r="CO38" s="141"/>
      <c r="CP38" s="141"/>
      <c r="CQ38" s="142"/>
      <c r="CR38" s="142"/>
      <c r="CS38" s="142"/>
      <c r="CT38" s="142"/>
      <c r="CU38" s="147"/>
      <c r="CV38" s="147"/>
    </row>
    <row r="39" spans="1:100" s="148" customFormat="1" ht="160.05000000000001" customHeight="1" thickBot="1">
      <c r="A39" s="1345">
        <v>6</v>
      </c>
      <c r="B39" s="1334" t="s">
        <v>154</v>
      </c>
      <c r="C39" s="1270" t="s">
        <v>365</v>
      </c>
      <c r="D39" s="1310" t="s">
        <v>1803</v>
      </c>
      <c r="E39" s="1310" t="s">
        <v>1804</v>
      </c>
      <c r="F39" s="1310" t="s">
        <v>1095</v>
      </c>
      <c r="G39" s="1339" t="s">
        <v>286</v>
      </c>
      <c r="H39" s="1341">
        <v>50</v>
      </c>
      <c r="I39" s="1272" t="str">
        <f>IF(H39&lt;=0,"",IF(H39&lt;=2,"Muy Baja",IF(H39&lt;=24,"Baja",IF(H39&lt;=500,"Media",IF(H39&lt;=5000,"Alta","Muy Alta")))))</f>
        <v>Media</v>
      </c>
      <c r="J39" s="1323">
        <f>IF(I39="","",IF(I39="Muy Baja",0.2,IF(I39="Baja",0.4,IF(I39="Media",0.6,IF(I39="Alta",0.8,IF(I39="Muy Alta",1,))))))</f>
        <v>0.6</v>
      </c>
      <c r="K39" s="1326" t="s">
        <v>311</v>
      </c>
      <c r="L39" s="1329" t="str">
        <f>IF(NOT(ISERROR(MATCH(K39,'[3]Tabla Impacto'!$B$221:$B$223,0))),'[3]Tabla Impacto'!$F$223&amp;"Por favor no seleccionar los criterios de impacto(Afectación Económica o presupuestal y Pérdida Reputacional)",K39)</f>
        <v xml:space="preserve">     El riesgo afecta la imagen de la entidad con algunos usuarios de relevancia frente al logro de los objetivos</v>
      </c>
      <c r="M39" s="1330" t="str">
        <f>IF(OR(K39='Tabla Impacto'!$C$11,K39='Tabla Impacto'!$D$11),"Leve",IF(OR(K39='Tabla Impacto'!$C$12,K39='Tabla Impacto'!$D$12),"Menor",IF(OR(K39='Tabla Impacto'!$C$13,K39='Tabla Impacto'!$D$13),"Moderado",IF(OR(K39='Tabla Impacto'!$C$14,K39='Tabla Impacto'!$D$14),"Mayor",IF(OR(K39='Tabla Impacto'!$C$15,K39='Tabla Impacto'!$D$15),"Catastrófico","")))))</f>
        <v>Moderado</v>
      </c>
      <c r="N39" s="1323">
        <f>IF(M39="","",IF(M39="Leve",0.2,IF(M39="Menor",0.4,IF(M39="Moderado",0.6,IF(M39="Mayor",0.8,IF(M39="Catastrófico",1,))))))</f>
        <v>0.6</v>
      </c>
      <c r="O39" s="1331"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370">
        <v>1</v>
      </c>
      <c r="Q39" s="274" t="s">
        <v>1805</v>
      </c>
      <c r="R39" s="152" t="str">
        <f t="shared" si="0"/>
        <v>Probabilidad</v>
      </c>
      <c r="S39" s="396" t="s">
        <v>100</v>
      </c>
      <c r="T39" s="97" t="s">
        <v>316</v>
      </c>
      <c r="U39" s="189" t="str">
        <f t="shared" si="1"/>
        <v>40%</v>
      </c>
      <c r="V39" s="97" t="s">
        <v>334</v>
      </c>
      <c r="W39" s="97" t="s">
        <v>318</v>
      </c>
      <c r="X39" s="97" t="s">
        <v>319</v>
      </c>
      <c r="Y39" s="140">
        <f>IFERROR(IF(R39="Probabilidad",(J39-(+J39*U39)),IF(R39="Impacto",J39,"")),"")</f>
        <v>0.36</v>
      </c>
      <c r="Z39" s="113" t="str">
        <f t="shared" si="2"/>
        <v>Baja</v>
      </c>
      <c r="AA39" s="189">
        <f t="shared" si="6"/>
        <v>0.36</v>
      </c>
      <c r="AB39" s="113" t="str">
        <f t="shared" si="4"/>
        <v>Moderado</v>
      </c>
      <c r="AC39" s="189">
        <f>IFERROR(IF(R39="Impacto",(N39-(+N39*U39)),IF(R39="Probabilidad",N39,"")),"")</f>
        <v>0.6</v>
      </c>
      <c r="AD39" s="113" t="str">
        <f t="shared" si="7"/>
        <v>Moderado</v>
      </c>
      <c r="AE39" s="1264" t="s">
        <v>345</v>
      </c>
      <c r="AF39" s="726" t="s">
        <v>2476</v>
      </c>
      <c r="AG39" s="781" t="s">
        <v>2477</v>
      </c>
      <c r="AH39" s="709"/>
      <c r="AI39" s="709" t="s">
        <v>2101</v>
      </c>
      <c r="AJ39" s="764" t="s">
        <v>2387</v>
      </c>
      <c r="AK39" s="709"/>
      <c r="AL39" s="709" t="s">
        <v>2101</v>
      </c>
      <c r="AM39" s="709" t="s">
        <v>2470</v>
      </c>
      <c r="AN39" s="729"/>
      <c r="AO39" s="778"/>
      <c r="AP39" s="731"/>
      <c r="AQ39" s="667" t="s">
        <v>3839</v>
      </c>
      <c r="AR39" s="142" t="s">
        <v>3840</v>
      </c>
      <c r="AS39" s="235"/>
      <c r="AT39" s="235" t="s">
        <v>2101</v>
      </c>
      <c r="AU39" s="235" t="s">
        <v>491</v>
      </c>
      <c r="AV39" s="235"/>
      <c r="AW39" s="235" t="s">
        <v>2101</v>
      </c>
      <c r="AX39" s="235" t="s">
        <v>491</v>
      </c>
      <c r="AY39" s="141"/>
      <c r="AZ39" s="141"/>
      <c r="BA39" s="142"/>
      <c r="BB39" s="141"/>
      <c r="BC39" s="142"/>
      <c r="BD39" s="235"/>
      <c r="BE39" s="235"/>
      <c r="BF39" s="235"/>
      <c r="BG39" s="235"/>
      <c r="BH39" s="235"/>
      <c r="BI39" s="235"/>
      <c r="BJ39" s="141"/>
      <c r="BK39" s="141"/>
      <c r="BL39" s="142"/>
      <c r="BM39" s="370" t="s">
        <v>1097</v>
      </c>
      <c r="BN39" s="379">
        <v>0.5</v>
      </c>
      <c r="BO39" s="370" t="s">
        <v>1098</v>
      </c>
      <c r="BP39" s="370" t="s">
        <v>1099</v>
      </c>
      <c r="BQ39" s="372">
        <v>44927</v>
      </c>
      <c r="BR39" s="372">
        <v>45260</v>
      </c>
      <c r="BS39" s="379">
        <v>1</v>
      </c>
      <c r="BT39" s="761" t="s">
        <v>2482</v>
      </c>
      <c r="BU39" s="727" t="s">
        <v>2483</v>
      </c>
      <c r="BV39" s="707" t="s">
        <v>2484</v>
      </c>
      <c r="BW39" s="141"/>
      <c r="BX39" s="141"/>
      <c r="BY39" s="142"/>
      <c r="BZ39" s="142"/>
      <c r="CA39" s="142"/>
      <c r="CB39" s="142"/>
      <c r="CC39" s="141" t="s">
        <v>3839</v>
      </c>
      <c r="CD39" s="727" t="s">
        <v>3844</v>
      </c>
      <c r="CE39" s="707">
        <v>0.33329999999999999</v>
      </c>
      <c r="CF39" s="141"/>
      <c r="CG39" s="141"/>
      <c r="CH39" s="142"/>
      <c r="CI39" s="142"/>
      <c r="CJ39" s="142"/>
      <c r="CK39" s="142"/>
      <c r="CL39" s="141"/>
      <c r="CM39" s="142"/>
      <c r="CN39" s="143"/>
      <c r="CO39" s="141"/>
      <c r="CP39" s="141"/>
      <c r="CQ39" s="142"/>
      <c r="CR39" s="142"/>
      <c r="CS39" s="142"/>
      <c r="CT39" s="142"/>
      <c r="CU39" s="147"/>
      <c r="CV39" s="147"/>
    </row>
    <row r="40" spans="1:100" s="148" customFormat="1" ht="160.05000000000001" customHeight="1">
      <c r="A40" s="1346"/>
      <c r="B40" s="1334"/>
      <c r="C40" s="1270"/>
      <c r="D40" s="1267"/>
      <c r="E40" s="1267"/>
      <c r="F40" s="1267"/>
      <c r="G40" s="1313"/>
      <c r="H40" s="1313"/>
      <c r="I40" s="1273"/>
      <c r="J40" s="1324"/>
      <c r="K40" s="1327"/>
      <c r="L40" s="1327">
        <f>IF(NOT(ISERROR(MATCH(K40,_xlfn.ANCHORARRAY(F51),0))),J53&amp;"Por favor no seleccionar los criterios de impacto",K40)</f>
        <v>0</v>
      </c>
      <c r="M40" s="1273"/>
      <c r="N40" s="1324"/>
      <c r="O40" s="1332"/>
      <c r="P40" s="370">
        <v>2</v>
      </c>
      <c r="Q40" s="274" t="s">
        <v>3993</v>
      </c>
      <c r="R40" s="139" t="str">
        <f t="shared" si="0"/>
        <v>Probabilidad</v>
      </c>
      <c r="S40" s="396" t="s">
        <v>100</v>
      </c>
      <c r="T40" s="97" t="s">
        <v>316</v>
      </c>
      <c r="U40" s="189" t="str">
        <f t="shared" si="1"/>
        <v>40%</v>
      </c>
      <c r="V40" s="97" t="s">
        <v>334</v>
      </c>
      <c r="W40" s="97" t="s">
        <v>318</v>
      </c>
      <c r="X40" s="97" t="s">
        <v>319</v>
      </c>
      <c r="Y40" s="140">
        <f>IFERROR(IF(AND(R39="Probabilidad",R40="Probabilidad"),(AA39-(+AA39*U40)),IF(R40="Probabilidad",(J39-(+J39*U40)),IF(R40="Impacto",AA39,""))),"")</f>
        <v>0.216</v>
      </c>
      <c r="Z40" s="113" t="str">
        <f t="shared" si="2"/>
        <v>Baja</v>
      </c>
      <c r="AA40" s="189">
        <f t="shared" si="6"/>
        <v>0.216</v>
      </c>
      <c r="AB40" s="113" t="str">
        <f t="shared" si="4"/>
        <v>Moderado</v>
      </c>
      <c r="AC40" s="189">
        <f>IFERROR(IF(AND(R39="Impacto",R40="Impacto"),(AC39-(+AC39*U40)),IF(R40="Impacto",($N$39-(+$N$39*U40)),IF(R40="Probabilidad",AC39,""))),"")</f>
        <v>0.6</v>
      </c>
      <c r="AD40" s="113" t="str">
        <f t="shared" si="7"/>
        <v>Moderado</v>
      </c>
      <c r="AE40" s="1264"/>
      <c r="AF40" s="726" t="s">
        <v>2478</v>
      </c>
      <c r="AG40" s="727" t="s">
        <v>2479</v>
      </c>
      <c r="AH40" s="709"/>
      <c r="AI40" s="709" t="s">
        <v>2101</v>
      </c>
      <c r="AJ40" s="764" t="s">
        <v>2387</v>
      </c>
      <c r="AK40" s="709"/>
      <c r="AL40" s="709"/>
      <c r="AM40" s="709"/>
      <c r="AN40" s="729"/>
      <c r="AO40" s="778"/>
      <c r="AP40" s="731"/>
      <c r="AQ40" s="667" t="s">
        <v>3839</v>
      </c>
      <c r="AR40" s="142" t="s">
        <v>3841</v>
      </c>
      <c r="AS40" s="235"/>
      <c r="AT40" s="235" t="s">
        <v>2101</v>
      </c>
      <c r="AU40" s="235" t="s">
        <v>491</v>
      </c>
      <c r="AV40" s="235"/>
      <c r="AW40" s="235" t="s">
        <v>2101</v>
      </c>
      <c r="AX40" s="235" t="s">
        <v>491</v>
      </c>
      <c r="AY40" s="141"/>
      <c r="AZ40" s="141"/>
      <c r="BA40" s="142"/>
      <c r="BB40" s="141"/>
      <c r="BC40" s="142"/>
      <c r="BD40" s="235"/>
      <c r="BE40" s="235"/>
      <c r="BF40" s="235"/>
      <c r="BG40" s="235"/>
      <c r="BH40" s="235"/>
      <c r="BI40" s="235"/>
      <c r="BJ40" s="141"/>
      <c r="BK40" s="141"/>
      <c r="BL40" s="142"/>
      <c r="BM40" s="370" t="s">
        <v>1100</v>
      </c>
      <c r="BN40" s="379">
        <v>0.5</v>
      </c>
      <c r="BO40" s="370" t="s">
        <v>1101</v>
      </c>
      <c r="BP40" s="370" t="s">
        <v>1102</v>
      </c>
      <c r="BQ40" s="372">
        <v>44927</v>
      </c>
      <c r="BR40" s="372">
        <v>45260</v>
      </c>
      <c r="BS40" s="379">
        <v>1</v>
      </c>
      <c r="BT40" s="761" t="s">
        <v>2485</v>
      </c>
      <c r="BU40" s="727" t="s">
        <v>2486</v>
      </c>
      <c r="BV40" s="707" t="s">
        <v>2484</v>
      </c>
      <c r="BW40" s="141"/>
      <c r="BX40" s="141"/>
      <c r="BY40" s="142"/>
      <c r="BZ40" s="142"/>
      <c r="CA40" s="142"/>
      <c r="CB40" s="142"/>
      <c r="CC40" s="141" t="s">
        <v>3845</v>
      </c>
      <c r="CD40" s="727" t="s">
        <v>3846</v>
      </c>
      <c r="CE40" s="707">
        <v>0.33329999999999999</v>
      </c>
      <c r="CF40" s="141"/>
      <c r="CG40" s="141"/>
      <c r="CH40" s="142"/>
      <c r="CI40" s="142"/>
      <c r="CJ40" s="142"/>
      <c r="CK40" s="142"/>
      <c r="CL40" s="141"/>
      <c r="CM40" s="142"/>
      <c r="CN40" s="143"/>
      <c r="CO40" s="141"/>
      <c r="CP40" s="141"/>
      <c r="CQ40" s="142"/>
      <c r="CR40" s="142"/>
      <c r="CS40" s="142"/>
      <c r="CT40" s="142"/>
      <c r="CU40" s="147"/>
      <c r="CV40" s="147"/>
    </row>
    <row r="41" spans="1:100" s="148" customFormat="1" ht="160.05000000000001" customHeight="1">
      <c r="A41" s="1346"/>
      <c r="B41" s="1334"/>
      <c r="C41" s="1270"/>
      <c r="D41" s="1267"/>
      <c r="E41" s="1267"/>
      <c r="F41" s="1267"/>
      <c r="G41" s="1313"/>
      <c r="H41" s="1313"/>
      <c r="I41" s="1273"/>
      <c r="J41" s="1324"/>
      <c r="K41" s="1327"/>
      <c r="L41" s="1327">
        <f>IF(NOT(ISERROR(MATCH(K41,_xlfn.ANCHORARRAY(F52),0))),J54&amp;"Por favor no seleccionar los criterios de impacto",K41)</f>
        <v>0</v>
      </c>
      <c r="M41" s="1273"/>
      <c r="N41" s="1324"/>
      <c r="O41" s="1332"/>
      <c r="P41" s="370">
        <v>3</v>
      </c>
      <c r="Q41" s="274" t="s">
        <v>1096</v>
      </c>
      <c r="R41" s="139" t="str">
        <f t="shared" ref="R41:R56" si="8">IF(OR(S41="Preventivo",S41="Detectivo"),"Probabilidad",IF(S41="Correctivo","Impacto",""))</f>
        <v>Impacto</v>
      </c>
      <c r="S41" s="97" t="s">
        <v>327</v>
      </c>
      <c r="T41" s="97" t="s">
        <v>316</v>
      </c>
      <c r="U41" s="189" t="str">
        <f t="shared" ref="U41:U56" si="9">IF(AND(S41="Preventivo",T41="Automático"),"50%",IF(AND(S41="Preventivo",T41="Manual"),"40%",IF(AND(S41="Detectivo",T41="Automático"),"40%",IF(AND(S41="Detectivo",T41="Manual"),"30%",IF(AND(S41="Correctivo",T41="Automático"),"35%",IF(AND(S41="Correctivo",T41="Manual"),"25%",""))))))</f>
        <v>25%</v>
      </c>
      <c r="V41" s="97" t="s">
        <v>334</v>
      </c>
      <c r="W41" s="97" t="s">
        <v>318</v>
      </c>
      <c r="X41" s="97" t="s">
        <v>319</v>
      </c>
      <c r="Y41" s="140">
        <f>IFERROR(IF(AND(R40="Probabilidad",R41="Probabilidad"),(AA40-(+AA40*U41)),IF(R41="Probabilidad",(J40-(+J40*U41)),IF(R41="Impacto",AA40,""))),"")</f>
        <v>0.216</v>
      </c>
      <c r="Z41" s="113" t="str">
        <f t="shared" ref="Z41:Z56" si="10">IFERROR(IF(Y41="","",IF(Y41&lt;=0.2,"Muy Baja",IF(Y41&lt;=0.4,"Baja",IF(Y41&lt;=0.6,"Media",IF(Y41&lt;=0.8,"Alta","Muy Alta"))))),"")</f>
        <v>Baja</v>
      </c>
      <c r="AA41" s="189">
        <f t="shared" si="6"/>
        <v>0.216</v>
      </c>
      <c r="AB41" s="113" t="str">
        <f t="shared" ref="AB41:AB56" si="11">IFERROR(IF(AC41="","",IF(AC41&lt;=0.2,"Leve",IF(AC41&lt;=0.4,"Menor",IF(AC41&lt;=0.6,"Moderado",IF(AC41&lt;=0.8,"Mayor","Catastrófico"))))),"")</f>
        <v>Moderado</v>
      </c>
      <c r="AC41" s="189">
        <f>IFERROR(IF(AND(R40="Impacto",R41="Impacto"),(AC40-(+AC40*U41)),IF(AND(R40="Probabilidad",R41="Impacto"),(AC39-(+AC39*U41)),IF(R41="Probabilidad",AC40,""))),"")</f>
        <v>0.44999999999999996</v>
      </c>
      <c r="AD41" s="113" t="str">
        <f t="shared" si="7"/>
        <v>Moderado</v>
      </c>
      <c r="AE41" s="1264"/>
      <c r="AF41" s="726" t="s">
        <v>2480</v>
      </c>
      <c r="AG41" s="727" t="s">
        <v>2481</v>
      </c>
      <c r="AH41" s="709"/>
      <c r="AI41" s="709" t="s">
        <v>2101</v>
      </c>
      <c r="AJ41" s="764" t="s">
        <v>2387</v>
      </c>
      <c r="AK41" s="709"/>
      <c r="AL41" s="709"/>
      <c r="AM41" s="709"/>
      <c r="AN41" s="782"/>
      <c r="AO41" s="783"/>
      <c r="AP41" s="731"/>
      <c r="AQ41" s="667" t="s">
        <v>3842</v>
      </c>
      <c r="AR41" s="142" t="s">
        <v>3843</v>
      </c>
      <c r="AS41" s="235"/>
      <c r="AT41" s="235" t="s">
        <v>2101</v>
      </c>
      <c r="AU41" s="235" t="s">
        <v>491</v>
      </c>
      <c r="AV41" s="235"/>
      <c r="AW41" s="235" t="s">
        <v>2101</v>
      </c>
      <c r="AX41" s="235" t="s">
        <v>491</v>
      </c>
      <c r="AY41" s="141"/>
      <c r="AZ41" s="141"/>
      <c r="BA41" s="142"/>
      <c r="BB41" s="141"/>
      <c r="BC41" s="142"/>
      <c r="BD41" s="235"/>
      <c r="BE41" s="235"/>
      <c r="BF41" s="235"/>
      <c r="BG41" s="235"/>
      <c r="BH41" s="235"/>
      <c r="BI41" s="235"/>
      <c r="BJ41" s="141"/>
      <c r="BK41" s="141"/>
      <c r="BL41" s="142"/>
      <c r="BM41" s="94"/>
      <c r="BN41" s="224"/>
      <c r="BO41" s="146"/>
      <c r="BP41" s="184"/>
      <c r="BQ41" s="163"/>
      <c r="BR41" s="163"/>
      <c r="BS41" s="161"/>
      <c r="BT41" s="141"/>
      <c r="BU41" s="142"/>
      <c r="BV41" s="143"/>
      <c r="BW41" s="141"/>
      <c r="BX41" s="141"/>
      <c r="BY41" s="142"/>
      <c r="BZ41" s="142"/>
      <c r="CA41" s="142"/>
      <c r="CB41" s="142"/>
      <c r="CC41" s="141"/>
      <c r="CD41" s="142"/>
      <c r="CE41" s="143"/>
      <c r="CF41" s="141"/>
      <c r="CG41" s="141"/>
      <c r="CH41" s="142"/>
      <c r="CI41" s="142"/>
      <c r="CJ41" s="142"/>
      <c r="CK41" s="142"/>
      <c r="CL41" s="141"/>
      <c r="CM41" s="142"/>
      <c r="CN41" s="143"/>
      <c r="CO41" s="141"/>
      <c r="CP41" s="141"/>
      <c r="CQ41" s="142"/>
      <c r="CR41" s="142"/>
      <c r="CS41" s="142"/>
      <c r="CT41" s="142"/>
      <c r="CU41" s="147"/>
      <c r="CV41" s="147"/>
    </row>
    <row r="42" spans="1:100" s="148" customFormat="1" ht="27" customHeight="1">
      <c r="A42" s="1346"/>
      <c r="B42" s="1334"/>
      <c r="C42" s="1270"/>
      <c r="D42" s="1267"/>
      <c r="E42" s="1267"/>
      <c r="F42" s="1267"/>
      <c r="G42" s="1313"/>
      <c r="H42" s="1313"/>
      <c r="I42" s="1273"/>
      <c r="J42" s="1324"/>
      <c r="K42" s="1327"/>
      <c r="L42" s="1327">
        <f>IF(NOT(ISERROR(MATCH(K42,_xlfn.ANCHORARRAY(F53),0))),J55&amp;"Por favor no seleccionar los criterios de impacto",K42)</f>
        <v>0</v>
      </c>
      <c r="M42" s="1273"/>
      <c r="N42" s="1324"/>
      <c r="O42" s="1332"/>
      <c r="P42" s="184"/>
      <c r="Q42" s="94"/>
      <c r="R42" s="139" t="str">
        <f t="shared" si="8"/>
        <v/>
      </c>
      <c r="S42" s="97"/>
      <c r="T42" s="97"/>
      <c r="U42" s="189" t="str">
        <f t="shared" si="9"/>
        <v/>
      </c>
      <c r="V42" s="97"/>
      <c r="W42" s="97"/>
      <c r="X42" s="97"/>
      <c r="Y42" s="140" t="str">
        <f>IFERROR(IF(AND(R41="Probabilidad",R42="Probabilidad"),(AA41-(+AA41*U42)),IF(R42="Probabilidad",(J41-(+J41*U42)),IF(R42="Impacto",AA41,""))),"")</f>
        <v/>
      </c>
      <c r="Z42" s="113" t="str">
        <f t="shared" si="10"/>
        <v/>
      </c>
      <c r="AA42" s="189" t="str">
        <f t="shared" si="6"/>
        <v/>
      </c>
      <c r="AB42" s="113" t="str">
        <f t="shared" si="11"/>
        <v/>
      </c>
      <c r="AC42" s="189" t="str">
        <f>IFERROR(IF(AND(R41="Impacto",R42="Impacto"),(AC41-(+AC41*U42)),IF(AND(R41="Probabilidad",R42="Impacto"),(AC40-(+AC40*U42)),IF(R42="Probabilidad",AC41,""))),"")</f>
        <v/>
      </c>
      <c r="AD42" s="113" t="str">
        <f t="shared" si="7"/>
        <v/>
      </c>
      <c r="AE42" s="1264"/>
      <c r="AF42" s="141"/>
      <c r="AG42" s="142"/>
      <c r="AH42" s="235"/>
      <c r="AI42" s="235"/>
      <c r="AJ42" s="235"/>
      <c r="AK42" s="235"/>
      <c r="AL42" s="235"/>
      <c r="AM42" s="235"/>
      <c r="AN42" s="141"/>
      <c r="AO42" s="141"/>
      <c r="AP42" s="142"/>
      <c r="AQ42" s="667"/>
      <c r="AR42" s="142"/>
      <c r="AS42" s="235"/>
      <c r="AT42" s="235"/>
      <c r="AU42" s="235"/>
      <c r="AV42" s="235"/>
      <c r="AW42" s="235"/>
      <c r="AX42" s="235"/>
      <c r="AY42" s="141"/>
      <c r="AZ42" s="141"/>
      <c r="BA42" s="142"/>
      <c r="BB42" s="141"/>
      <c r="BC42" s="142"/>
      <c r="BD42" s="235"/>
      <c r="BE42" s="235"/>
      <c r="BF42" s="235"/>
      <c r="BG42" s="235"/>
      <c r="BH42" s="235"/>
      <c r="BI42" s="235"/>
      <c r="BJ42" s="141"/>
      <c r="BK42" s="141"/>
      <c r="BL42" s="142"/>
      <c r="BM42" s="94"/>
      <c r="BN42" s="224"/>
      <c r="BO42" s="146"/>
      <c r="BP42" s="184"/>
      <c r="BQ42" s="146"/>
      <c r="BR42" s="146"/>
      <c r="BS42" s="146"/>
      <c r="BT42" s="141"/>
      <c r="BU42" s="142"/>
      <c r="BV42" s="143"/>
      <c r="BW42" s="141"/>
      <c r="BX42" s="141"/>
      <c r="BY42" s="142"/>
      <c r="BZ42" s="142"/>
      <c r="CA42" s="142"/>
      <c r="CB42" s="142"/>
      <c r="CC42" s="141"/>
      <c r="CD42" s="142"/>
      <c r="CE42" s="143"/>
      <c r="CF42" s="141"/>
      <c r="CG42" s="141"/>
      <c r="CH42" s="142"/>
      <c r="CI42" s="142"/>
      <c r="CJ42" s="142"/>
      <c r="CK42" s="142"/>
      <c r="CL42" s="141"/>
      <c r="CM42" s="142"/>
      <c r="CN42" s="143"/>
      <c r="CO42" s="141"/>
      <c r="CP42" s="141"/>
      <c r="CQ42" s="142"/>
      <c r="CR42" s="142"/>
      <c r="CS42" s="142"/>
      <c r="CT42" s="142"/>
      <c r="CU42" s="147"/>
      <c r="CV42" s="147"/>
    </row>
    <row r="43" spans="1:100" s="148" customFormat="1" ht="27" customHeight="1">
      <c r="A43" s="1346"/>
      <c r="B43" s="1334"/>
      <c r="C43" s="1270"/>
      <c r="D43" s="1267"/>
      <c r="E43" s="1267"/>
      <c r="F43" s="1267"/>
      <c r="G43" s="1313"/>
      <c r="H43" s="1313"/>
      <c r="I43" s="1273"/>
      <c r="J43" s="1324"/>
      <c r="K43" s="1327"/>
      <c r="L43" s="1327">
        <f>IF(NOT(ISERROR(MATCH(K43,_xlfn.ANCHORARRAY(F54),0))),J56&amp;"Por favor no seleccionar los criterios de impacto",K43)</f>
        <v>0</v>
      </c>
      <c r="M43" s="1273"/>
      <c r="N43" s="1324"/>
      <c r="O43" s="1332"/>
      <c r="P43" s="184"/>
      <c r="Q43" s="94"/>
      <c r="R43" s="139" t="str">
        <f t="shared" si="8"/>
        <v/>
      </c>
      <c r="S43" s="97"/>
      <c r="T43" s="97"/>
      <c r="U43" s="189" t="str">
        <f t="shared" si="9"/>
        <v/>
      </c>
      <c r="V43" s="97"/>
      <c r="W43" s="97"/>
      <c r="X43" s="97"/>
      <c r="Y43" s="140" t="str">
        <f>IFERROR(IF(AND(R42="Probabilidad",R43="Probabilidad"),(AA42-(+AA42*U43)),IF(R43="Probabilidad",(J42-(+J42*U43)),IF(R43="Impacto",AA42,""))),"")</f>
        <v/>
      </c>
      <c r="Z43" s="113" t="str">
        <f t="shared" si="10"/>
        <v/>
      </c>
      <c r="AA43" s="189" t="str">
        <f t="shared" si="6"/>
        <v/>
      </c>
      <c r="AB43" s="113" t="str">
        <f t="shared" si="11"/>
        <v/>
      </c>
      <c r="AC43" s="189" t="str">
        <f>IFERROR(IF(AND(R42="Impacto",R43="Impacto"),(AC42-(+AC42*U43)),IF(AND(R42="Probabilidad",R43="Impacto"),(AC41-(+AC41*U43)),IF(R43="Probabilidad",AC42,""))),"")</f>
        <v/>
      </c>
      <c r="AD43" s="113" t="str">
        <f t="shared" si="7"/>
        <v/>
      </c>
      <c r="AE43" s="1264"/>
      <c r="AF43" s="141"/>
      <c r="AG43" s="142"/>
      <c r="AH43" s="235"/>
      <c r="AI43" s="235"/>
      <c r="AJ43" s="235"/>
      <c r="AK43" s="235"/>
      <c r="AL43" s="235"/>
      <c r="AM43" s="235"/>
      <c r="AN43" s="141"/>
      <c r="AO43" s="141"/>
      <c r="AP43" s="142"/>
      <c r="AQ43" s="667"/>
      <c r="AR43" s="142"/>
      <c r="AS43" s="235"/>
      <c r="AT43" s="235"/>
      <c r="AU43" s="235"/>
      <c r="AV43" s="235"/>
      <c r="AW43" s="235"/>
      <c r="AX43" s="235"/>
      <c r="AY43" s="141"/>
      <c r="AZ43" s="141"/>
      <c r="BA43" s="142"/>
      <c r="BB43" s="141"/>
      <c r="BC43" s="142"/>
      <c r="BD43" s="235"/>
      <c r="BE43" s="235"/>
      <c r="BF43" s="235"/>
      <c r="BG43" s="235"/>
      <c r="BH43" s="235"/>
      <c r="BI43" s="235"/>
      <c r="BJ43" s="141"/>
      <c r="BK43" s="141"/>
      <c r="BL43" s="142"/>
      <c r="BM43" s="94"/>
      <c r="BN43" s="224"/>
      <c r="BO43" s="146"/>
      <c r="BP43" s="184"/>
      <c r="BQ43" s="146"/>
      <c r="BR43" s="146"/>
      <c r="BS43" s="146"/>
      <c r="BT43" s="141"/>
      <c r="BU43" s="142"/>
      <c r="BV43" s="143"/>
      <c r="BW43" s="141"/>
      <c r="BX43" s="141"/>
      <c r="BY43" s="142"/>
      <c r="BZ43" s="142"/>
      <c r="CA43" s="142"/>
      <c r="CB43" s="142"/>
      <c r="CC43" s="141"/>
      <c r="CD43" s="142"/>
      <c r="CE43" s="143"/>
      <c r="CF43" s="141"/>
      <c r="CG43" s="141"/>
      <c r="CH43" s="142"/>
      <c r="CI43" s="142"/>
      <c r="CJ43" s="142"/>
      <c r="CK43" s="142"/>
      <c r="CL43" s="141"/>
      <c r="CM43" s="142"/>
      <c r="CN43" s="143"/>
      <c r="CO43" s="141"/>
      <c r="CP43" s="141"/>
      <c r="CQ43" s="142"/>
      <c r="CR43" s="142"/>
      <c r="CS43" s="142"/>
      <c r="CT43" s="142"/>
      <c r="CU43" s="147"/>
      <c r="CV43" s="147"/>
    </row>
    <row r="44" spans="1:100" s="148" customFormat="1" ht="27" customHeight="1" thickBot="1">
      <c r="A44" s="1347"/>
      <c r="B44" s="1335"/>
      <c r="C44" s="1271"/>
      <c r="D44" s="1267"/>
      <c r="E44" s="1267"/>
      <c r="F44" s="1267"/>
      <c r="G44" s="1340"/>
      <c r="H44" s="1340"/>
      <c r="I44" s="1274"/>
      <c r="J44" s="1325"/>
      <c r="K44" s="1328"/>
      <c r="L44" s="1328">
        <f>IF(NOT(ISERROR(MATCH(K44,_xlfn.ANCHORARRAY(F55),0))),J135&amp;"Por favor no seleccionar los criterios de impacto",K44)</f>
        <v>0</v>
      </c>
      <c r="M44" s="1274"/>
      <c r="N44" s="1325"/>
      <c r="O44" s="1333"/>
      <c r="P44" s="185"/>
      <c r="Q44" s="95"/>
      <c r="R44" s="153" t="str">
        <f t="shared" si="8"/>
        <v/>
      </c>
      <c r="S44" s="150"/>
      <c r="T44" s="150"/>
      <c r="U44" s="187" t="str">
        <f t="shared" si="9"/>
        <v/>
      </c>
      <c r="V44" s="150"/>
      <c r="W44" s="150"/>
      <c r="X44" s="150"/>
      <c r="Y44" s="151" t="str">
        <f>IFERROR(IF(AND(R43="Probabilidad",R44="Probabilidad"),(AA43-(+AA43*U44)),IF(R44="Probabilidad",(J43-(+J43*U44)),IF(R44="Impacto",AA43,""))),"")</f>
        <v/>
      </c>
      <c r="Z44" s="114" t="str">
        <f t="shared" si="10"/>
        <v/>
      </c>
      <c r="AA44" s="187" t="str">
        <f t="shared" si="6"/>
        <v/>
      </c>
      <c r="AB44" s="114" t="str">
        <f t="shared" si="11"/>
        <v/>
      </c>
      <c r="AC44" s="187" t="str">
        <f>IFERROR(IF(AND(R43="Impacto",R44="Impacto"),(AC43-(+AC43*U44)),IF(AND(R43="Probabilidad",R44="Impacto"),(AC42-(+AC42*U44)),IF(R44="Probabilidad",AC43,""))),"")</f>
        <v/>
      </c>
      <c r="AD44" s="114" t="str">
        <f t="shared" si="7"/>
        <v/>
      </c>
      <c r="AE44" s="1265"/>
      <c r="AF44" s="141"/>
      <c r="AG44" s="142"/>
      <c r="AH44" s="235"/>
      <c r="AI44" s="235"/>
      <c r="AJ44" s="235"/>
      <c r="AK44" s="235"/>
      <c r="AL44" s="235"/>
      <c r="AM44" s="235"/>
      <c r="AN44" s="141"/>
      <c r="AO44" s="141"/>
      <c r="AP44" s="142"/>
      <c r="AQ44" s="996"/>
      <c r="AR44" s="716"/>
      <c r="AS44" s="252"/>
      <c r="AT44" s="252"/>
      <c r="AU44" s="252"/>
      <c r="AV44" s="252"/>
      <c r="AW44" s="252"/>
      <c r="AX44" s="235"/>
      <c r="AY44" s="141"/>
      <c r="AZ44" s="141"/>
      <c r="BA44" s="142"/>
      <c r="BB44" s="141"/>
      <c r="BC44" s="142"/>
      <c r="BD44" s="235"/>
      <c r="BE44" s="235"/>
      <c r="BF44" s="235"/>
      <c r="BG44" s="235"/>
      <c r="BH44" s="235"/>
      <c r="BI44" s="235"/>
      <c r="BJ44" s="141"/>
      <c r="BK44" s="141"/>
      <c r="BL44" s="142"/>
      <c r="BM44" s="184"/>
      <c r="BN44" s="224"/>
      <c r="BO44" s="146"/>
      <c r="BP44" s="184"/>
      <c r="BQ44" s="146"/>
      <c r="BR44" s="146"/>
      <c r="BS44" s="146"/>
      <c r="BT44" s="715"/>
      <c r="BU44" s="716"/>
      <c r="BV44" s="717"/>
      <c r="BW44" s="141"/>
      <c r="BX44" s="141"/>
      <c r="BY44" s="142"/>
      <c r="BZ44" s="142"/>
      <c r="CA44" s="142"/>
      <c r="CB44" s="142"/>
      <c r="CC44" s="715"/>
      <c r="CD44" s="716"/>
      <c r="CE44" s="717"/>
      <c r="CF44" s="141"/>
      <c r="CG44" s="141"/>
      <c r="CH44" s="142"/>
      <c r="CI44" s="142"/>
      <c r="CJ44" s="142"/>
      <c r="CK44" s="142"/>
      <c r="CL44" s="141"/>
      <c r="CM44" s="142"/>
      <c r="CN44" s="143"/>
      <c r="CO44" s="141"/>
      <c r="CP44" s="141"/>
      <c r="CQ44" s="142"/>
      <c r="CR44" s="142"/>
      <c r="CS44" s="142"/>
      <c r="CT44" s="142"/>
      <c r="CU44" s="147"/>
      <c r="CV44" s="147"/>
    </row>
    <row r="45" spans="1:100" s="148" customFormat="1" ht="229.05" customHeight="1">
      <c r="A45" s="1345">
        <v>7</v>
      </c>
      <c r="B45" s="1348" t="s">
        <v>153</v>
      </c>
      <c r="C45" s="1270" t="s">
        <v>365</v>
      </c>
      <c r="D45" s="1310" t="s">
        <v>1103</v>
      </c>
      <c r="E45" s="1310" t="s">
        <v>1967</v>
      </c>
      <c r="F45" s="1310" t="s">
        <v>1968</v>
      </c>
      <c r="G45" s="1339" t="s">
        <v>286</v>
      </c>
      <c r="H45" s="1341">
        <v>365</v>
      </c>
      <c r="I45" s="1272" t="str">
        <f>IF(H45&lt;=0,"",IF(H45&lt;=2,"Muy Baja",IF(H45&lt;=24,"Baja",IF(H45&lt;=500,"Media",IF(H45&lt;=5000,"Alta","Muy Alta")))))</f>
        <v>Media</v>
      </c>
      <c r="J45" s="1323">
        <f>IF(I45="","",IF(I45="Muy Baja",0.2,IF(I45="Baja",0.4,IF(I45="Media",0.6,IF(I45="Alta",0.8,IF(I45="Muy Alta",1,))))))</f>
        <v>0.6</v>
      </c>
      <c r="K45" s="1326" t="s">
        <v>312</v>
      </c>
      <c r="L45" s="1329" t="str">
        <f>IF(NOT(ISERROR(MATCH(K45,'[3]Tabla Impacto'!$B$221:$B$223,0))),'[3]Tabla Impacto'!$F$223&amp;"Por favor no seleccionar los criterios de impacto(Afectación Económica o presupuestal y Pérdida Reputacional)",K45)</f>
        <v xml:space="preserve">     El riesgo afecta la imagen de de la entidad con efecto publicitario sostenido a nivel de sector administrativo, nivel departamental o municipal</v>
      </c>
      <c r="M45" s="1330" t="str">
        <f>IF(OR(K45='Tabla Impacto'!$C$11,K45='Tabla Impacto'!$D$11),"Leve",IF(OR(K45='Tabla Impacto'!$C$12,K45='Tabla Impacto'!$D$12),"Menor",IF(OR(K45='Tabla Impacto'!$C$13,K45='Tabla Impacto'!$D$13),"Moderado",IF(OR(K45='Tabla Impacto'!$C$14,K45='Tabla Impacto'!$D$14),"Mayor",IF(OR(K45='Tabla Impacto'!$C$15,K45='Tabla Impacto'!$D$15),"Catastrófico","")))))</f>
        <v>Mayor</v>
      </c>
      <c r="N45" s="1323">
        <f>IF(M45="","",IF(M45="Leve",0.2,IF(M45="Menor",0.4,IF(M45="Moderado",0.6,IF(M45="Mayor",0.8,IF(M45="Catastrófico",1,))))))</f>
        <v>0.8</v>
      </c>
      <c r="O45" s="1331"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373">
        <v>1</v>
      </c>
      <c r="Q45" s="274" t="s">
        <v>3887</v>
      </c>
      <c r="R45" s="152" t="str">
        <f t="shared" si="8"/>
        <v>Probabilidad</v>
      </c>
      <c r="S45" s="97" t="s">
        <v>145</v>
      </c>
      <c r="T45" s="97" t="s">
        <v>316</v>
      </c>
      <c r="U45" s="189" t="str">
        <f t="shared" si="9"/>
        <v>30%</v>
      </c>
      <c r="V45" s="97" t="s">
        <v>334</v>
      </c>
      <c r="W45" s="97" t="s">
        <v>318</v>
      </c>
      <c r="X45" s="97" t="s">
        <v>319</v>
      </c>
      <c r="Y45" s="140">
        <f>IFERROR(IF(R45="Probabilidad",(J45-(+J45*U45)),IF(R45="Impacto",J45,"")),"")</f>
        <v>0.42</v>
      </c>
      <c r="Z45" s="113" t="str">
        <f t="shared" si="10"/>
        <v>Media</v>
      </c>
      <c r="AA45" s="189">
        <f t="shared" si="6"/>
        <v>0.42</v>
      </c>
      <c r="AB45" s="113" t="str">
        <f t="shared" si="11"/>
        <v>Mayor</v>
      </c>
      <c r="AC45" s="189">
        <f>IFERROR(IF(R45="Impacto",(N45-(+N45*U45)),IF(R45="Probabilidad",N45,"")),"")</f>
        <v>0.8</v>
      </c>
      <c r="AD45" s="113" t="str">
        <f t="shared" si="7"/>
        <v>Alto</v>
      </c>
      <c r="AE45" s="1264" t="s">
        <v>345</v>
      </c>
      <c r="AF45" s="163" t="s">
        <v>2125</v>
      </c>
      <c r="AG45" s="94" t="s">
        <v>2127</v>
      </c>
      <c r="AH45" s="709"/>
      <c r="AI45" s="709" t="s">
        <v>2101</v>
      </c>
      <c r="AJ45" s="710" t="s">
        <v>2126</v>
      </c>
      <c r="AK45" s="709"/>
      <c r="AL45" s="709" t="s">
        <v>2101</v>
      </c>
      <c r="AM45" s="709" t="s">
        <v>491</v>
      </c>
      <c r="AN45" s="764" t="s">
        <v>2101</v>
      </c>
      <c r="AO45" s="154"/>
      <c r="AP45" s="995" t="s">
        <v>2135</v>
      </c>
      <c r="AQ45" s="997" t="s">
        <v>3217</v>
      </c>
      <c r="AR45" s="998" t="s">
        <v>3387</v>
      </c>
      <c r="AS45" s="236"/>
      <c r="AT45" s="236" t="s">
        <v>2101</v>
      </c>
      <c r="AU45" s="554" t="s">
        <v>3216</v>
      </c>
      <c r="AV45" s="236"/>
      <c r="AW45" s="236" t="s">
        <v>2101</v>
      </c>
      <c r="AX45" s="235"/>
      <c r="AY45" s="141"/>
      <c r="AZ45" s="141"/>
      <c r="BA45" s="142"/>
      <c r="BB45" s="141"/>
      <c r="BC45" s="142"/>
      <c r="BD45" s="235"/>
      <c r="BE45" s="235"/>
      <c r="BF45" s="235"/>
      <c r="BG45" s="235"/>
      <c r="BH45" s="235"/>
      <c r="BI45" s="235"/>
      <c r="BJ45" s="141"/>
      <c r="BK45" s="141"/>
      <c r="BL45" s="142"/>
      <c r="BM45" s="376" t="s">
        <v>1104</v>
      </c>
      <c r="BN45" s="379">
        <v>0.5</v>
      </c>
      <c r="BO45" s="370" t="s">
        <v>1105</v>
      </c>
      <c r="BP45" s="380" t="s">
        <v>3973</v>
      </c>
      <c r="BQ45" s="372">
        <v>44927</v>
      </c>
      <c r="BR45" s="372">
        <v>45260</v>
      </c>
      <c r="BS45" s="713" t="s">
        <v>1106</v>
      </c>
      <c r="BT45" s="721" t="s">
        <v>2136</v>
      </c>
      <c r="BU45" s="722" t="s">
        <v>2431</v>
      </c>
      <c r="BV45" s="839" t="s">
        <v>2432</v>
      </c>
      <c r="BW45" s="837" t="s">
        <v>2101</v>
      </c>
      <c r="BX45" s="163"/>
      <c r="BY45" s="835" t="s">
        <v>2433</v>
      </c>
      <c r="BZ45" s="837" t="s">
        <v>2101</v>
      </c>
      <c r="CA45" s="163"/>
      <c r="CB45" s="995" t="s">
        <v>2433</v>
      </c>
      <c r="CC45" s="998" t="s">
        <v>3221</v>
      </c>
      <c r="CD45" s="750" t="s">
        <v>3222</v>
      </c>
      <c r="CE45" s="1002">
        <v>0.5</v>
      </c>
      <c r="CF45" s="1001"/>
      <c r="CG45" s="141"/>
      <c r="CH45" s="142"/>
      <c r="CI45" s="142"/>
      <c r="CJ45" s="142"/>
      <c r="CK45" s="142"/>
      <c r="CL45" s="141"/>
      <c r="CM45" s="142"/>
      <c r="CN45" s="143"/>
      <c r="CO45" s="141"/>
      <c r="CP45" s="141"/>
      <c r="CQ45" s="142"/>
      <c r="CR45" s="142"/>
      <c r="CS45" s="142"/>
      <c r="CT45" s="142"/>
      <c r="CU45" s="147"/>
      <c r="CV45" s="147"/>
    </row>
    <row r="46" spans="1:100" s="148" customFormat="1" ht="409.05" customHeight="1">
      <c r="A46" s="1346"/>
      <c r="B46" s="1348"/>
      <c r="C46" s="1270"/>
      <c r="D46" s="1267"/>
      <c r="E46" s="1267"/>
      <c r="F46" s="1267"/>
      <c r="G46" s="1313"/>
      <c r="H46" s="1313"/>
      <c r="I46" s="1273"/>
      <c r="J46" s="1324"/>
      <c r="K46" s="1327"/>
      <c r="L46" s="1327">
        <f>IF(NOT(ISERROR(MATCH(K46,_xlfn.ANCHORARRAY(F135),0))),J137&amp;"Por favor no seleccionar los criterios de impacto",K46)</f>
        <v>0</v>
      </c>
      <c r="M46" s="1273"/>
      <c r="N46" s="1324"/>
      <c r="O46" s="1332"/>
      <c r="P46" s="373">
        <v>2</v>
      </c>
      <c r="Q46" s="274" t="s">
        <v>3888</v>
      </c>
      <c r="R46" s="139" t="str">
        <f t="shared" si="8"/>
        <v>Probabilidad</v>
      </c>
      <c r="S46" s="97" t="s">
        <v>145</v>
      </c>
      <c r="T46" s="97" t="s">
        <v>316</v>
      </c>
      <c r="U46" s="189" t="str">
        <f t="shared" si="9"/>
        <v>30%</v>
      </c>
      <c r="V46" s="97" t="s">
        <v>334</v>
      </c>
      <c r="W46" s="97" t="s">
        <v>318</v>
      </c>
      <c r="X46" s="97" t="s">
        <v>319</v>
      </c>
      <c r="Y46" s="140">
        <f>IFERROR(IF(AND(R45="Probabilidad",R46="Probabilidad"),(AA45-(+AA45*U46)),IF(R46="Probabilidad",(J45-(+J45*U46)),IF(R46="Impacto",AA45,""))),"")</f>
        <v>0.29399999999999998</v>
      </c>
      <c r="Z46" s="113" t="str">
        <f t="shared" si="10"/>
        <v>Baja</v>
      </c>
      <c r="AA46" s="189">
        <f t="shared" si="6"/>
        <v>0.29399999999999998</v>
      </c>
      <c r="AB46" s="113" t="str">
        <f t="shared" si="11"/>
        <v>Mayor</v>
      </c>
      <c r="AC46" s="189">
        <f>IFERROR(IF(AND(R45="Impacto",R46="Impacto"),(AC45-(+AC45*U46)),IF(R46="Impacto",($N$9-(+$N$9*U46)),IF(R46="Probabilidad",AC45,""))),"")</f>
        <v>0.8</v>
      </c>
      <c r="AD46" s="113" t="str">
        <f t="shared" si="7"/>
        <v>Alto</v>
      </c>
      <c r="AE46" s="1264"/>
      <c r="AF46" s="712" t="s">
        <v>2488</v>
      </c>
      <c r="AG46" s="784" t="s">
        <v>2487</v>
      </c>
      <c r="AH46" s="709"/>
      <c r="AI46" s="709" t="s">
        <v>2426</v>
      </c>
      <c r="AJ46" s="711" t="s">
        <v>3367</v>
      </c>
      <c r="AK46" s="709"/>
      <c r="AL46" s="709" t="s">
        <v>2101</v>
      </c>
      <c r="AM46" s="709"/>
      <c r="AN46" s="163" t="s">
        <v>2490</v>
      </c>
      <c r="AO46" s="154"/>
      <c r="AP46" s="155" t="s">
        <v>2489</v>
      </c>
      <c r="AQ46" s="163" t="s">
        <v>3283</v>
      </c>
      <c r="AR46" s="999" t="s">
        <v>3852</v>
      </c>
      <c r="AS46" s="236"/>
      <c r="AT46" s="764" t="s">
        <v>3347</v>
      </c>
      <c r="AU46" s="1033" t="s">
        <v>3853</v>
      </c>
      <c r="AV46" s="764"/>
      <c r="AW46" s="764" t="s">
        <v>3348</v>
      </c>
      <c r="AX46" s="1033" t="s">
        <v>3854</v>
      </c>
      <c r="AY46" s="141"/>
      <c r="AZ46" s="141"/>
      <c r="BA46" s="142"/>
      <c r="BB46" s="141"/>
      <c r="BC46" s="142"/>
      <c r="BD46" s="235"/>
      <c r="BE46" s="235"/>
      <c r="BF46" s="235"/>
      <c r="BG46" s="235"/>
      <c r="BH46" s="235"/>
      <c r="BI46" s="235"/>
      <c r="BJ46" s="141"/>
      <c r="BK46" s="141"/>
      <c r="BL46" s="142"/>
      <c r="BM46" s="274" t="s">
        <v>1970</v>
      </c>
      <c r="BN46" s="379">
        <v>0.5</v>
      </c>
      <c r="BO46" s="380" t="s">
        <v>1969</v>
      </c>
      <c r="BP46" s="380" t="s">
        <v>3974</v>
      </c>
      <c r="BQ46" s="372">
        <v>44927</v>
      </c>
      <c r="BR46" s="372">
        <v>45260</v>
      </c>
      <c r="BS46" s="714">
        <v>1</v>
      </c>
      <c r="BT46" s="723" t="s">
        <v>2139</v>
      </c>
      <c r="BU46" s="840" t="s">
        <v>2492</v>
      </c>
      <c r="BV46" s="785" t="s">
        <v>2491</v>
      </c>
      <c r="BW46" s="837" t="s">
        <v>2140</v>
      </c>
      <c r="BX46" s="163" t="s">
        <v>2138</v>
      </c>
      <c r="BY46" s="155" t="s">
        <v>2493</v>
      </c>
      <c r="BZ46" s="837" t="s">
        <v>2140</v>
      </c>
      <c r="CA46" s="163" t="s">
        <v>2138</v>
      </c>
      <c r="CB46" s="1000" t="s">
        <v>2493</v>
      </c>
      <c r="CC46" s="163" t="s">
        <v>3349</v>
      </c>
      <c r="CD46" s="999" t="s">
        <v>3768</v>
      </c>
      <c r="CE46" s="708" t="s">
        <v>3769</v>
      </c>
      <c r="CF46" s="1001"/>
      <c r="CG46" s="141"/>
      <c r="CH46" s="142"/>
      <c r="CI46" s="142"/>
      <c r="CJ46" s="142"/>
      <c r="CK46" s="142"/>
      <c r="CL46" s="141"/>
      <c r="CM46" s="142"/>
      <c r="CN46" s="143"/>
      <c r="CO46" s="141"/>
      <c r="CP46" s="141"/>
      <c r="CQ46" s="142"/>
      <c r="CR46" s="142"/>
      <c r="CS46" s="142"/>
      <c r="CT46" s="142"/>
      <c r="CU46" s="147"/>
      <c r="CV46" s="147"/>
    </row>
    <row r="47" spans="1:100" s="148" customFormat="1" ht="160.05000000000001" customHeight="1">
      <c r="A47" s="1346"/>
      <c r="B47" s="1348"/>
      <c r="C47" s="1270"/>
      <c r="D47" s="1267"/>
      <c r="E47" s="1267"/>
      <c r="F47" s="1267"/>
      <c r="G47" s="1313"/>
      <c r="H47" s="1313"/>
      <c r="I47" s="1273"/>
      <c r="J47" s="1324"/>
      <c r="K47" s="1327"/>
      <c r="L47" s="1327">
        <f>IF(NOT(ISERROR(MATCH(K47,_xlfn.ANCHORARRAY(F136),0))),J138&amp;"Por favor no seleccionar los criterios de impacto",K47)</f>
        <v>0</v>
      </c>
      <c r="M47" s="1273"/>
      <c r="N47" s="1324"/>
      <c r="O47" s="1332"/>
      <c r="P47" s="373">
        <v>3</v>
      </c>
      <c r="Q47" s="274" t="s">
        <v>3889</v>
      </c>
      <c r="R47" s="139" t="str">
        <f t="shared" si="8"/>
        <v>Probabilidad</v>
      </c>
      <c r="S47" s="97" t="s">
        <v>100</v>
      </c>
      <c r="T47" s="97" t="s">
        <v>316</v>
      </c>
      <c r="U47" s="189" t="str">
        <f t="shared" si="9"/>
        <v>40%</v>
      </c>
      <c r="V47" s="97" t="s">
        <v>334</v>
      </c>
      <c r="W47" s="97" t="s">
        <v>318</v>
      </c>
      <c r="X47" s="97" t="s">
        <v>319</v>
      </c>
      <c r="Y47" s="140">
        <f>IFERROR(IF(AND(R46="Probabilidad",R47="Probabilidad"),(AA46-(+AA46*U47)),IF(R47="Probabilidad",(J46-(+J46*U47)),IF(R47="Impacto",AA46,""))),"")</f>
        <v>0.1764</v>
      </c>
      <c r="Z47" s="113" t="str">
        <f t="shared" si="10"/>
        <v>Muy Baja</v>
      </c>
      <c r="AA47" s="189">
        <f t="shared" si="6"/>
        <v>0.1764</v>
      </c>
      <c r="AB47" s="113" t="str">
        <f t="shared" si="11"/>
        <v>Mayor</v>
      </c>
      <c r="AC47" s="189">
        <f>IFERROR(IF(AND(R46="Impacto",R47="Impacto"),(AC46-(+AC46*U47)),IF(AND(R46="Probabilidad",R47="Impacto"),(AC45-(+AC45*U47)),IF(R47="Probabilidad",AC46,""))),"")</f>
        <v>0.8</v>
      </c>
      <c r="AD47" s="113" t="str">
        <f t="shared" si="7"/>
        <v>Alto</v>
      </c>
      <c r="AE47" s="1264"/>
      <c r="AF47" s="163" t="s">
        <v>2125</v>
      </c>
      <c r="AG47" s="155" t="s">
        <v>2129</v>
      </c>
      <c r="AH47" s="709"/>
      <c r="AI47" s="709" t="s">
        <v>2133</v>
      </c>
      <c r="AJ47" s="710" t="s">
        <v>2134</v>
      </c>
      <c r="AK47" s="709"/>
      <c r="AL47" s="709"/>
      <c r="AM47" s="709"/>
      <c r="AN47" s="163" t="s">
        <v>2130</v>
      </c>
      <c r="AO47" s="154"/>
      <c r="AP47" s="155" t="s">
        <v>2131</v>
      </c>
      <c r="AQ47" s="997" t="s">
        <v>3219</v>
      </c>
      <c r="AR47" s="155" t="s">
        <v>3218</v>
      </c>
      <c r="AS47" s="236"/>
      <c r="AT47" s="236" t="s">
        <v>2101</v>
      </c>
      <c r="AU47" s="236" t="s">
        <v>3216</v>
      </c>
      <c r="AV47" s="236"/>
      <c r="AW47" s="236"/>
      <c r="AX47" s="235"/>
      <c r="AY47" s="141"/>
      <c r="AZ47" s="141"/>
      <c r="BA47" s="142"/>
      <c r="BB47" s="141"/>
      <c r="BC47" s="142"/>
      <c r="BD47" s="235"/>
      <c r="BE47" s="235"/>
      <c r="BF47" s="235"/>
      <c r="BG47" s="235"/>
      <c r="BH47" s="235"/>
      <c r="BI47" s="235"/>
      <c r="BJ47" s="141"/>
      <c r="BK47" s="141"/>
      <c r="BL47" s="142"/>
      <c r="BM47" s="274"/>
      <c r="BN47" s="379"/>
      <c r="BO47" s="380"/>
      <c r="BP47" s="380"/>
      <c r="BQ47" s="372"/>
      <c r="BR47" s="372"/>
      <c r="BS47" s="371"/>
      <c r="BT47" s="718"/>
      <c r="BU47" s="719"/>
      <c r="BV47" s="720"/>
      <c r="BW47" s="154"/>
      <c r="BX47" s="154"/>
      <c r="BY47" s="155"/>
      <c r="BZ47" s="155"/>
      <c r="CA47" s="155"/>
      <c r="CB47" s="154"/>
      <c r="CC47" s="155"/>
      <c r="CD47" s="567"/>
      <c r="CE47" s="567"/>
      <c r="CF47" s="141"/>
      <c r="CG47" s="141"/>
      <c r="CH47" s="142"/>
      <c r="CI47" s="142"/>
      <c r="CJ47" s="142"/>
      <c r="CK47" s="154"/>
      <c r="CL47" s="155"/>
      <c r="CM47" s="567"/>
      <c r="CN47" s="567"/>
      <c r="CO47" s="141"/>
      <c r="CP47" s="141"/>
      <c r="CQ47" s="142"/>
      <c r="CR47" s="142"/>
      <c r="CS47" s="142"/>
      <c r="CT47" s="142"/>
      <c r="CU47" s="147"/>
      <c r="CV47" s="147"/>
    </row>
    <row r="48" spans="1:100" s="148" customFormat="1" ht="22.95" customHeight="1">
      <c r="A48" s="1346"/>
      <c r="B48" s="1348"/>
      <c r="C48" s="1270"/>
      <c r="D48" s="1267"/>
      <c r="E48" s="1267"/>
      <c r="F48" s="1267"/>
      <c r="G48" s="1313"/>
      <c r="H48" s="1313"/>
      <c r="I48" s="1273"/>
      <c r="J48" s="1324"/>
      <c r="K48" s="1327"/>
      <c r="L48" s="1327">
        <f>IF(NOT(ISERROR(MATCH(K48,_xlfn.ANCHORARRAY(F137),0))),J139&amp;"Por favor no seleccionar los criterios de impacto",K48)</f>
        <v>0</v>
      </c>
      <c r="M48" s="1273"/>
      <c r="N48" s="1324"/>
      <c r="O48" s="1332"/>
      <c r="P48" s="373"/>
      <c r="Q48" s="94"/>
      <c r="R48" s="139" t="str">
        <f t="shared" si="8"/>
        <v/>
      </c>
      <c r="S48" s="97"/>
      <c r="T48" s="97"/>
      <c r="U48" s="189" t="str">
        <f t="shared" si="9"/>
        <v/>
      </c>
      <c r="V48" s="97"/>
      <c r="W48" s="97"/>
      <c r="X48" s="97"/>
      <c r="Y48" s="140" t="str">
        <f>IFERROR(IF(AND(R47="Probabilidad",R48="Probabilidad"),(AA47-(+AA47*U48)),IF(R48="Probabilidad",(J47-(+J47*U48)),IF(R48="Impacto",AA47,""))),"")</f>
        <v/>
      </c>
      <c r="Z48" s="113"/>
      <c r="AA48" s="189" t="str">
        <f t="shared" si="6"/>
        <v/>
      </c>
      <c r="AB48" s="113" t="str">
        <f t="shared" si="11"/>
        <v/>
      </c>
      <c r="AC48" s="189" t="str">
        <f>IFERROR(IF(AND(R47="Impacto",R48="Impacto"),(AC47-(+AC47*U48)),IF(AND(R47="Probabilidad",R48="Impacto"),(AC46-(+AC46*U48)),IF(R48="Probabilidad",AC47,""))),"")</f>
        <v/>
      </c>
      <c r="AD48" s="113" t="str">
        <f t="shared" si="7"/>
        <v/>
      </c>
      <c r="AE48" s="1264"/>
      <c r="AF48" s="163" t="s">
        <v>2128</v>
      </c>
      <c r="AG48" s="155" t="s">
        <v>2132</v>
      </c>
      <c r="AH48" s="709"/>
      <c r="AI48" s="709"/>
      <c r="AJ48" s="709" t="s">
        <v>229</v>
      </c>
      <c r="AK48" s="709"/>
      <c r="AL48" s="709"/>
      <c r="AM48" s="709"/>
      <c r="AN48" s="141"/>
      <c r="AO48" s="141"/>
      <c r="AP48" s="142"/>
      <c r="AQ48" s="997" t="s">
        <v>3219</v>
      </c>
      <c r="AR48" s="155" t="s">
        <v>3220</v>
      </c>
      <c r="AS48" s="236"/>
      <c r="AT48" s="236"/>
      <c r="AU48" s="236" t="s">
        <v>443</v>
      </c>
      <c r="AV48" s="236"/>
      <c r="AW48" s="236"/>
      <c r="AX48" s="235"/>
      <c r="AY48" s="141"/>
      <c r="AZ48" s="141"/>
      <c r="BA48" s="142"/>
      <c r="BB48" s="141"/>
      <c r="BC48" s="142"/>
      <c r="BD48" s="235"/>
      <c r="BE48" s="235"/>
      <c r="BF48" s="235"/>
      <c r="BG48" s="235"/>
      <c r="BH48" s="235"/>
      <c r="BI48" s="235"/>
      <c r="BJ48" s="141"/>
      <c r="BK48" s="141"/>
      <c r="BL48" s="142"/>
      <c r="BM48" s="184"/>
      <c r="BN48" s="224"/>
      <c r="BO48" s="161"/>
      <c r="BP48" s="184"/>
      <c r="BQ48" s="146"/>
      <c r="BR48" s="146"/>
      <c r="BS48" s="146"/>
      <c r="BT48" s="141"/>
      <c r="BU48" s="142"/>
      <c r="BV48" s="143"/>
      <c r="BW48" s="141"/>
      <c r="BX48" s="141"/>
      <c r="BY48" s="142"/>
      <c r="BZ48" s="142"/>
      <c r="CA48" s="142"/>
      <c r="CB48" s="155"/>
      <c r="CC48" s="154"/>
      <c r="CD48" s="155"/>
      <c r="CE48" s="567"/>
      <c r="CF48" s="141"/>
      <c r="CG48" s="141"/>
      <c r="CH48" s="142"/>
      <c r="CI48" s="142"/>
      <c r="CJ48" s="142"/>
      <c r="CK48" s="155"/>
      <c r="CL48" s="154"/>
      <c r="CM48" s="155"/>
      <c r="CN48" s="567"/>
      <c r="CO48" s="141"/>
      <c r="CP48" s="141"/>
      <c r="CQ48" s="142"/>
      <c r="CR48" s="142"/>
      <c r="CS48" s="142"/>
      <c r="CT48" s="142"/>
      <c r="CU48" s="147"/>
      <c r="CV48" s="147"/>
    </row>
    <row r="49" spans="1:100" s="148" customFormat="1" ht="22.05" customHeight="1">
      <c r="A49" s="1346"/>
      <c r="B49" s="1348"/>
      <c r="C49" s="1270"/>
      <c r="D49" s="1267"/>
      <c r="E49" s="1267"/>
      <c r="F49" s="1267"/>
      <c r="G49" s="1313"/>
      <c r="H49" s="1313"/>
      <c r="I49" s="1273"/>
      <c r="J49" s="1324"/>
      <c r="K49" s="1327"/>
      <c r="L49" s="1327">
        <f>IF(NOT(ISERROR(MATCH(K49,_xlfn.ANCHORARRAY(F138),0))),J140&amp;"Por favor no seleccionar los criterios de impacto",K49)</f>
        <v>0</v>
      </c>
      <c r="M49" s="1273"/>
      <c r="N49" s="1324"/>
      <c r="O49" s="1332"/>
      <c r="P49" s="184"/>
      <c r="Q49" s="618"/>
      <c r="R49" s="139" t="str">
        <f t="shared" si="8"/>
        <v/>
      </c>
      <c r="S49" s="97"/>
      <c r="T49" s="97"/>
      <c r="U49" s="189" t="str">
        <f t="shared" si="9"/>
        <v/>
      </c>
      <c r="V49" s="97"/>
      <c r="W49" s="97"/>
      <c r="X49" s="97"/>
      <c r="Y49" s="140" t="str">
        <f>IFERROR(IF(AND(R48="Probabilidad",R49="Probabilidad"),(AA48-(+AA48*U49)),IF(R49="Probabilidad",(J48-(+J48*U49)),IF(R49="Impacto",AA48,""))),"")</f>
        <v/>
      </c>
      <c r="Z49" s="113" t="str">
        <f t="shared" si="10"/>
        <v/>
      </c>
      <c r="AA49" s="189" t="str">
        <f t="shared" si="6"/>
        <v/>
      </c>
      <c r="AB49" s="113" t="str">
        <f t="shared" si="11"/>
        <v/>
      </c>
      <c r="AC49" s="189" t="str">
        <f>IFERROR(IF(AND(R48="Impacto",R49="Impacto"),(AC48-(+AC48*U49)),IF(AND(R48="Probabilidad",R49="Impacto"),(AC47-(+AC47*U49)),IF(R49="Probabilidad",AC48,""))),"")</f>
        <v/>
      </c>
      <c r="AD49" s="113" t="str">
        <f t="shared" si="7"/>
        <v/>
      </c>
      <c r="AE49" s="1264"/>
      <c r="AF49" s="141"/>
      <c r="AG49" s="142"/>
      <c r="AH49" s="235"/>
      <c r="AI49" s="235"/>
      <c r="AJ49" s="235"/>
      <c r="AK49" s="235"/>
      <c r="AL49" s="235"/>
      <c r="AM49" s="235"/>
      <c r="AN49" s="141"/>
      <c r="AO49" s="141"/>
      <c r="AP49" s="142"/>
      <c r="AQ49" s="667"/>
      <c r="AR49" s="142"/>
      <c r="AS49" s="235"/>
      <c r="AT49" s="235"/>
      <c r="AU49" s="235"/>
      <c r="AV49" s="235"/>
      <c r="AW49" s="235"/>
      <c r="AX49" s="235"/>
      <c r="AY49" s="141"/>
      <c r="AZ49" s="141"/>
      <c r="BA49" s="142"/>
      <c r="BB49" s="141"/>
      <c r="BC49" s="142"/>
      <c r="BD49" s="235"/>
      <c r="BE49" s="235"/>
      <c r="BF49" s="235"/>
      <c r="BG49" s="235"/>
      <c r="BH49" s="235"/>
      <c r="BI49" s="235"/>
      <c r="BJ49" s="141"/>
      <c r="BK49" s="141"/>
      <c r="BL49" s="142"/>
      <c r="BM49" s="184"/>
      <c r="BN49" s="224"/>
      <c r="BO49" s="146"/>
      <c r="BP49" s="184"/>
      <c r="BQ49" s="146"/>
      <c r="BR49" s="146"/>
      <c r="BS49" s="146"/>
      <c r="BT49" s="141"/>
      <c r="BU49" s="142"/>
      <c r="BV49" s="143"/>
      <c r="BW49" s="141"/>
      <c r="BX49" s="141"/>
      <c r="BY49" s="142"/>
      <c r="BZ49" s="142"/>
      <c r="CA49" s="142"/>
      <c r="CB49" s="142"/>
      <c r="CC49" s="141"/>
      <c r="CD49" s="142"/>
      <c r="CE49" s="143"/>
      <c r="CF49" s="141"/>
      <c r="CG49" s="141"/>
      <c r="CH49" s="142"/>
      <c r="CI49" s="142"/>
      <c r="CJ49" s="142"/>
      <c r="CK49" s="142"/>
      <c r="CL49" s="141"/>
      <c r="CM49" s="142"/>
      <c r="CN49" s="143"/>
      <c r="CO49" s="141"/>
      <c r="CP49" s="141"/>
      <c r="CQ49" s="142"/>
      <c r="CR49" s="142"/>
      <c r="CS49" s="142"/>
      <c r="CT49" s="142"/>
      <c r="CU49" s="147"/>
      <c r="CV49" s="147"/>
    </row>
    <row r="50" spans="1:100" s="148" customFormat="1" ht="22.95" customHeight="1" thickBot="1">
      <c r="A50" s="1347"/>
      <c r="B50" s="1349"/>
      <c r="C50" s="1271"/>
      <c r="D50" s="1267"/>
      <c r="E50" s="1267"/>
      <c r="F50" s="1267"/>
      <c r="G50" s="1340"/>
      <c r="H50" s="1340"/>
      <c r="I50" s="1274"/>
      <c r="J50" s="1325"/>
      <c r="K50" s="1328"/>
      <c r="L50" s="1328">
        <f>IF(NOT(ISERROR(MATCH(K50,_xlfn.ANCHORARRAY(F139),0))),J141&amp;"Por favor no seleccionar los criterios de impacto",K50)</f>
        <v>0</v>
      </c>
      <c r="M50" s="1274"/>
      <c r="N50" s="1325"/>
      <c r="O50" s="1333"/>
      <c r="P50" s="185"/>
      <c r="Q50" s="95"/>
      <c r="R50" s="153" t="str">
        <f t="shared" si="8"/>
        <v/>
      </c>
      <c r="S50" s="150"/>
      <c r="T50" s="150"/>
      <c r="U50" s="187" t="str">
        <f t="shared" si="9"/>
        <v/>
      </c>
      <c r="V50" s="150"/>
      <c r="W50" s="150"/>
      <c r="X50" s="150"/>
      <c r="Y50" s="151" t="str">
        <f>IFERROR(IF(AND(R49="Probabilidad",R50="Probabilidad"),(AA49-(+AA49*U50)),IF(R50="Probabilidad",(J49-(+J49*U50)),IF(R50="Impacto",AA49,""))),"")</f>
        <v/>
      </c>
      <c r="Z50" s="114" t="str">
        <f t="shared" si="10"/>
        <v/>
      </c>
      <c r="AA50" s="187" t="str">
        <f t="shared" si="6"/>
        <v/>
      </c>
      <c r="AB50" s="114" t="str">
        <f t="shared" si="11"/>
        <v/>
      </c>
      <c r="AC50" s="187" t="str">
        <f>IFERROR(IF(AND(R49="Impacto",R50="Impacto"),(AC49-(+AC49*U50)),IF(AND(R49="Probabilidad",R50="Impacto"),(AC48-(+AC48*U50)),IF(R50="Probabilidad",AC49,""))),"")</f>
        <v/>
      </c>
      <c r="AD50" s="114" t="str">
        <f t="shared" si="7"/>
        <v/>
      </c>
      <c r="AE50" s="1265"/>
      <c r="AF50" s="141"/>
      <c r="AG50" s="142"/>
      <c r="AH50" s="235"/>
      <c r="AI50" s="235"/>
      <c r="AJ50" s="235"/>
      <c r="AK50" s="235"/>
      <c r="AL50" s="235"/>
      <c r="AM50" s="235"/>
      <c r="AN50" s="141"/>
      <c r="AO50" s="141"/>
      <c r="AP50" s="142"/>
      <c r="AQ50" s="667"/>
      <c r="AR50" s="142"/>
      <c r="AS50" s="235"/>
      <c r="AT50" s="235"/>
      <c r="AU50" s="235"/>
      <c r="AV50" s="235"/>
      <c r="AW50" s="235"/>
      <c r="AX50" s="235"/>
      <c r="AY50" s="141"/>
      <c r="AZ50" s="141"/>
      <c r="BA50" s="142"/>
      <c r="BB50" s="141"/>
      <c r="BC50" s="142"/>
      <c r="BD50" s="235"/>
      <c r="BE50" s="235"/>
      <c r="BF50" s="235"/>
      <c r="BG50" s="235"/>
      <c r="BH50" s="235"/>
      <c r="BI50" s="235"/>
      <c r="BJ50" s="141"/>
      <c r="BK50" s="141"/>
      <c r="BL50" s="142"/>
      <c r="BM50" s="184"/>
      <c r="BN50" s="224"/>
      <c r="BO50" s="146"/>
      <c r="BP50" s="184"/>
      <c r="BQ50" s="146"/>
      <c r="BR50" s="146"/>
      <c r="BS50" s="146"/>
      <c r="BT50" s="141"/>
      <c r="BU50" s="142"/>
      <c r="BV50" s="143"/>
      <c r="BW50" s="141"/>
      <c r="BX50" s="141"/>
      <c r="BY50" s="142"/>
      <c r="BZ50" s="142"/>
      <c r="CA50" s="142"/>
      <c r="CB50" s="142"/>
      <c r="CC50" s="141"/>
      <c r="CD50" s="142"/>
      <c r="CE50" s="143"/>
      <c r="CF50" s="141"/>
      <c r="CG50" s="141"/>
      <c r="CH50" s="142"/>
      <c r="CI50" s="142"/>
      <c r="CJ50" s="142"/>
      <c r="CK50" s="142"/>
      <c r="CL50" s="141"/>
      <c r="CM50" s="142"/>
      <c r="CN50" s="143"/>
      <c r="CO50" s="141"/>
      <c r="CP50" s="141"/>
      <c r="CQ50" s="142"/>
      <c r="CR50" s="142"/>
      <c r="CS50" s="142"/>
      <c r="CT50" s="142"/>
      <c r="CU50" s="147"/>
      <c r="CV50" s="147"/>
    </row>
    <row r="51" spans="1:100" s="148" customFormat="1" ht="321" customHeight="1" thickBot="1">
      <c r="A51" s="1336">
        <v>8</v>
      </c>
      <c r="B51" s="1334" t="s">
        <v>151</v>
      </c>
      <c r="C51" s="1270" t="s">
        <v>281</v>
      </c>
      <c r="D51" s="1293" t="s">
        <v>4038</v>
      </c>
      <c r="E51" s="1293" t="s">
        <v>4039</v>
      </c>
      <c r="F51" s="1293" t="s">
        <v>2906</v>
      </c>
      <c r="G51" s="1339" t="s">
        <v>292</v>
      </c>
      <c r="H51" s="1341">
        <v>365</v>
      </c>
      <c r="I51" s="1342" t="str">
        <f>IF(H51&lt;=0,"",IF(H51&lt;=2,"Muy Baja",IF(H51&lt;=24,"Baja",IF(H51&lt;=500,"Media",IF(H51&lt;=5000,"Alta","Muy Alta")))))</f>
        <v>Media</v>
      </c>
      <c r="J51" s="1323">
        <f>IF(I51="","",IF(I51="Muy Baja",0.2,IF(I51="Baja",0.4,IF(I51="Media",0.6,IF(I51="Alta",0.8,IF(I51="Muy Alta",1,))))))</f>
        <v>0.6</v>
      </c>
      <c r="K51" s="1326" t="s">
        <v>313</v>
      </c>
      <c r="L51" s="1329" t="str">
        <f>IF(NOT(ISERROR(MATCH(K51,'[3]Tabla Impacto'!$B$221:$B$223,0))),'[3]Tabla Impacto'!$F$223&amp;"Por favor no seleccionar los criterios de impacto(Afectación Económica o presupuestal y Pérdida Reputacional)",K51)</f>
        <v xml:space="preserve">     El riesgo afecta la imagen de la entidad a nivel nacional, con efecto publicitarios sostenible a nivel país</v>
      </c>
      <c r="M51" s="1330" t="str">
        <f>IF(OR(K51='Tabla Impacto'!$C$11,K51='Tabla Impacto'!$D$11),"Leve",IF(OR(K51='Tabla Impacto'!$C$12,K51='Tabla Impacto'!$D$12),"Menor",IF(OR(K51='Tabla Impacto'!$C$13,K51='Tabla Impacto'!$D$13),"Moderado",IF(OR(K51='Tabla Impacto'!$C$14,K51='Tabla Impacto'!$D$14),"Mayor",IF(OR(K51='Tabla Impacto'!$C$15,K51='Tabla Impacto'!$D$15),"Catastrófico","")))))</f>
        <v>Catastrófico</v>
      </c>
      <c r="N51" s="1323">
        <f>IF(M51="","",IF(M51="Leve",0.2,IF(M51="Menor",0.4,IF(M51="Moderado",0.6,IF(M51="Mayor",0.8,IF(M51="Catastrófico",1,))))))</f>
        <v>1</v>
      </c>
      <c r="O51" s="1331"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Extremo</v>
      </c>
      <c r="P51" s="370">
        <v>1</v>
      </c>
      <c r="Q51" s="408" t="s">
        <v>4040</v>
      </c>
      <c r="R51" s="139" t="str">
        <f t="shared" si="8"/>
        <v>Probabilidad</v>
      </c>
      <c r="S51" s="364" t="s">
        <v>145</v>
      </c>
      <c r="T51" s="97" t="s">
        <v>316</v>
      </c>
      <c r="U51" s="189" t="str">
        <f t="shared" si="9"/>
        <v>30%</v>
      </c>
      <c r="V51" s="97" t="s">
        <v>317</v>
      </c>
      <c r="W51" s="97" t="s">
        <v>318</v>
      </c>
      <c r="X51" s="97" t="s">
        <v>319</v>
      </c>
      <c r="Y51" s="140">
        <f>IFERROR(IF(R51="Probabilidad",(J51-(+J51*U51)),IF(R51="Impacto",J51,"")),"")</f>
        <v>0.42</v>
      </c>
      <c r="Z51" s="113" t="str">
        <f t="shared" si="10"/>
        <v>Media</v>
      </c>
      <c r="AA51" s="189">
        <f t="shared" si="6"/>
        <v>0.42</v>
      </c>
      <c r="AB51" s="113" t="str">
        <f t="shared" si="11"/>
        <v>Catastrófico</v>
      </c>
      <c r="AC51" s="189">
        <f>IFERROR(IF(R51="Impacto",(N51-(+N51*U51)),IF(R51="Probabilidad",N51,"")),"")</f>
        <v>1</v>
      </c>
      <c r="AD51" s="113" t="str">
        <f t="shared" si="7"/>
        <v>Extremo</v>
      </c>
      <c r="AE51" s="1264" t="s">
        <v>345</v>
      </c>
      <c r="AF51" s="733" t="s">
        <v>2160</v>
      </c>
      <c r="AG51" s="747" t="s">
        <v>2448</v>
      </c>
      <c r="AH51" s="734"/>
      <c r="AI51" s="709" t="s">
        <v>2101</v>
      </c>
      <c r="AJ51" s="736" t="s">
        <v>2159</v>
      </c>
      <c r="AK51" s="738"/>
      <c r="AL51" s="1306" t="s">
        <v>2101</v>
      </c>
      <c r="AN51" s="163" t="s">
        <v>2101</v>
      </c>
      <c r="AO51" s="154"/>
      <c r="AP51" s="155" t="s">
        <v>2167</v>
      </c>
      <c r="AQ51" s="946" t="s">
        <v>3004</v>
      </c>
      <c r="AR51" s="940" t="s">
        <v>3008</v>
      </c>
      <c r="AS51" s="886"/>
      <c r="AT51" s="744" t="s">
        <v>3009</v>
      </c>
      <c r="AU51" s="886" t="s">
        <v>2997</v>
      </c>
      <c r="AV51" s="886"/>
      <c r="AW51" s="744" t="s">
        <v>3009</v>
      </c>
      <c r="AX51" s="886" t="s">
        <v>2998</v>
      </c>
      <c r="AY51" s="141"/>
      <c r="AZ51" s="141"/>
      <c r="BA51" s="142"/>
      <c r="BB51" s="141"/>
      <c r="BC51" s="142"/>
      <c r="BD51" s="235"/>
      <c r="BE51" s="235"/>
      <c r="BF51" s="235"/>
      <c r="BG51" s="235"/>
      <c r="BH51" s="235"/>
      <c r="BI51" s="235"/>
      <c r="BJ51" s="141"/>
      <c r="BK51" s="141"/>
      <c r="BL51" s="142"/>
      <c r="BM51" s="577" t="s">
        <v>1868</v>
      </c>
      <c r="BN51" s="578">
        <v>1</v>
      </c>
      <c r="BO51" s="579" t="s">
        <v>1869</v>
      </c>
      <c r="BP51" s="370" t="s">
        <v>4052</v>
      </c>
      <c r="BQ51" s="384">
        <v>44927</v>
      </c>
      <c r="BR51" s="384">
        <v>45260</v>
      </c>
      <c r="BS51" s="385">
        <v>1</v>
      </c>
      <c r="BT51" s="696" t="s">
        <v>2160</v>
      </c>
      <c r="BU51" s="733" t="s">
        <v>2163</v>
      </c>
      <c r="BV51" s="735" t="s">
        <v>2162</v>
      </c>
      <c r="BW51" s="163" t="s">
        <v>2101</v>
      </c>
      <c r="BX51" s="154"/>
      <c r="BY51" s="155" t="s">
        <v>2161</v>
      </c>
      <c r="BZ51" s="163" t="s">
        <v>2101</v>
      </c>
      <c r="CA51" s="154"/>
      <c r="CB51" s="155" t="s">
        <v>2161</v>
      </c>
      <c r="CC51" s="752" t="s">
        <v>3047</v>
      </c>
      <c r="CD51" s="962" t="s">
        <v>3048</v>
      </c>
      <c r="CE51" s="696" t="s">
        <v>3049</v>
      </c>
      <c r="CF51" s="141"/>
      <c r="CG51" s="141"/>
      <c r="CH51" s="142"/>
      <c r="CI51" s="142"/>
      <c r="CJ51" s="142"/>
      <c r="CK51" s="142"/>
      <c r="CL51" s="141"/>
      <c r="CM51" s="142"/>
      <c r="CN51" s="143"/>
      <c r="CO51" s="141"/>
      <c r="CP51" s="141"/>
      <c r="CQ51" s="142"/>
      <c r="CR51" s="142"/>
      <c r="CS51" s="142"/>
      <c r="CT51" s="142"/>
      <c r="CU51" s="147"/>
      <c r="CV51" s="147"/>
    </row>
    <row r="52" spans="1:100" s="148" customFormat="1" ht="325.05" customHeight="1">
      <c r="A52" s="1337"/>
      <c r="B52" s="1334"/>
      <c r="C52" s="1270"/>
      <c r="D52" s="1294"/>
      <c r="E52" s="1294"/>
      <c r="F52" s="1294"/>
      <c r="G52" s="1313"/>
      <c r="H52" s="1313"/>
      <c r="I52" s="1343"/>
      <c r="J52" s="1324"/>
      <c r="K52" s="1327"/>
      <c r="L52" s="1327">
        <f>IF(NOT(ISERROR(MATCH(K52,_xlfn.ANCHORARRAY(F141),0))),J143&amp;"Por favor no seleccionar los criterios de impacto",K52)</f>
        <v>0</v>
      </c>
      <c r="M52" s="1273"/>
      <c r="N52" s="1324"/>
      <c r="O52" s="1332"/>
      <c r="P52" s="370">
        <v>2</v>
      </c>
      <c r="Q52" s="274" t="s">
        <v>4041</v>
      </c>
      <c r="R52" s="139" t="str">
        <f t="shared" si="8"/>
        <v>Probabilidad</v>
      </c>
      <c r="S52" s="396" t="s">
        <v>145</v>
      </c>
      <c r="T52" s="97" t="s">
        <v>316</v>
      </c>
      <c r="U52" s="189" t="str">
        <f t="shared" si="9"/>
        <v>30%</v>
      </c>
      <c r="V52" s="97" t="s">
        <v>317</v>
      </c>
      <c r="W52" s="97" t="s">
        <v>318</v>
      </c>
      <c r="X52" s="97" t="s">
        <v>319</v>
      </c>
      <c r="Y52" s="140">
        <f>IFERROR(IF(AND(R51="Probabilidad",R52="Probabilidad"),(AA51-(+AA51*U52)),IF(R52="Probabilidad",(J51-(+J51*U52)),IF(R52="Impacto",AA51,""))),"")</f>
        <v>0.29399999999999998</v>
      </c>
      <c r="Z52" s="113" t="str">
        <f t="shared" si="10"/>
        <v>Baja</v>
      </c>
      <c r="AA52" s="189">
        <f t="shared" si="6"/>
        <v>0.29399999999999998</v>
      </c>
      <c r="AB52" s="113" t="str">
        <f t="shared" si="11"/>
        <v>Catastrófico</v>
      </c>
      <c r="AC52" s="189">
        <f>IFERROR(IF(AND(R51="Impacto",R52="Impacto"),(AC51-(+AC51*U52)),IF(R52="Impacto",($N$51-(+$N$51*U52)),IF(R52="Probabilidad",AC51,""))),"")</f>
        <v>1</v>
      </c>
      <c r="AD52" s="113" t="str">
        <f t="shared" si="7"/>
        <v>Extremo</v>
      </c>
      <c r="AE52" s="1264"/>
      <c r="AF52" s="733" t="s">
        <v>2166</v>
      </c>
      <c r="AG52" s="733" t="s">
        <v>2438</v>
      </c>
      <c r="AH52" s="696" t="s">
        <v>2164</v>
      </c>
      <c r="AI52" s="696" t="s">
        <v>2165</v>
      </c>
      <c r="AJ52" s="737" t="s">
        <v>2169</v>
      </c>
      <c r="AK52" s="739"/>
      <c r="AL52" s="1306"/>
      <c r="AM52" s="740"/>
      <c r="AN52" s="495" t="s">
        <v>2165</v>
      </c>
      <c r="AO52" s="495" t="s">
        <v>2164</v>
      </c>
      <c r="AP52" s="155" t="s">
        <v>2168</v>
      </c>
      <c r="AQ52" s="753" t="s">
        <v>2999</v>
      </c>
      <c r="AR52" s="886" t="s">
        <v>3000</v>
      </c>
      <c r="AS52" s="941"/>
      <c r="AT52" s="948" t="s">
        <v>3010</v>
      </c>
      <c r="AU52" s="942" t="s">
        <v>3001</v>
      </c>
      <c r="AV52" s="941"/>
      <c r="AW52" s="948" t="s">
        <v>3010</v>
      </c>
      <c r="AX52" s="942" t="s">
        <v>3002</v>
      </c>
      <c r="AY52" s="141"/>
      <c r="AZ52" s="141"/>
      <c r="BA52" s="142"/>
      <c r="BB52" s="141"/>
      <c r="BC52" s="142"/>
      <c r="BD52" s="235"/>
      <c r="BE52" s="235"/>
      <c r="BF52" s="235"/>
      <c r="BG52" s="235"/>
      <c r="BH52" s="235"/>
      <c r="BI52" s="235"/>
      <c r="BJ52" s="141"/>
      <c r="BK52" s="141"/>
      <c r="BL52" s="142"/>
      <c r="BM52" s="575"/>
      <c r="BN52" s="371"/>
      <c r="BO52" s="383"/>
      <c r="BP52" s="370"/>
      <c r="BQ52" s="384"/>
      <c r="BR52" s="384"/>
      <c r="BS52" s="378"/>
      <c r="BT52" s="743"/>
      <c r="BU52" s="742"/>
      <c r="BV52" s="744"/>
      <c r="BW52" s="495"/>
      <c r="BX52" s="495"/>
      <c r="BY52" s="155"/>
      <c r="BZ52" s="495"/>
      <c r="CA52" s="495"/>
      <c r="CB52" s="155"/>
      <c r="CC52" s="141"/>
      <c r="CD52" s="142"/>
      <c r="CE52" s="143"/>
      <c r="CF52" s="141"/>
      <c r="CG52" s="141"/>
      <c r="CH52" s="142"/>
      <c r="CI52" s="142"/>
      <c r="CJ52" s="142"/>
      <c r="CK52" s="142"/>
      <c r="CL52" s="141"/>
      <c r="CM52" s="142"/>
      <c r="CN52" s="143"/>
      <c r="CO52" s="141"/>
      <c r="CP52" s="141"/>
      <c r="CQ52" s="142"/>
      <c r="CR52" s="142"/>
      <c r="CS52" s="142"/>
      <c r="CT52" s="142"/>
      <c r="CU52" s="147"/>
      <c r="CV52" s="147"/>
    </row>
    <row r="53" spans="1:100" s="148" customFormat="1" ht="316.95" customHeight="1">
      <c r="A53" s="1337"/>
      <c r="B53" s="1334"/>
      <c r="C53" s="1270"/>
      <c r="D53" s="1294"/>
      <c r="E53" s="1294"/>
      <c r="F53" s="1294"/>
      <c r="G53" s="1313"/>
      <c r="H53" s="1313"/>
      <c r="I53" s="1343"/>
      <c r="J53" s="1324"/>
      <c r="K53" s="1327"/>
      <c r="L53" s="1327">
        <f>IF(NOT(ISERROR(MATCH(K53,_xlfn.ANCHORARRAY(F142),0))),J144&amp;"Por favor no seleccionar los criterios de impacto",K53)</f>
        <v>0</v>
      </c>
      <c r="M53" s="1273"/>
      <c r="N53" s="1324"/>
      <c r="O53" s="1332"/>
      <c r="P53" s="370"/>
      <c r="Q53" s="1129"/>
      <c r="R53" s="139" t="str">
        <f t="shared" si="8"/>
        <v/>
      </c>
      <c r="S53" s="97"/>
      <c r="T53" s="97"/>
      <c r="U53" s="189" t="str">
        <f t="shared" si="9"/>
        <v/>
      </c>
      <c r="V53" s="97"/>
      <c r="W53" s="97"/>
      <c r="X53" s="97"/>
      <c r="Y53" s="140" t="str">
        <f>IFERROR(IF(AND(R52="Probabilidad",R53="Probabilidad"),(AA52-(+AA52*U53)),IF(R53="Probabilidad",(J52-(+J52*U53)),IF(R53="Impacto",AA52,""))),"")</f>
        <v/>
      </c>
      <c r="Z53" s="113" t="str">
        <f t="shared" si="10"/>
        <v/>
      </c>
      <c r="AA53" s="189" t="str">
        <f t="shared" si="6"/>
        <v/>
      </c>
      <c r="AB53" s="113" t="str">
        <f t="shared" si="11"/>
        <v/>
      </c>
      <c r="AC53" s="189" t="str">
        <f>IFERROR(IF(AND(R52="Impacto",R53="Impacto"),(AC52-(+AC52*U53)),IF(AND(R52="Probabilidad",R53="Impacto"),(AC51-(+AC51*U53)),IF(R53="Probabilidad",AC52,""))),"")</f>
        <v/>
      </c>
      <c r="AD53" s="113" t="str">
        <f t="shared" si="7"/>
        <v/>
      </c>
      <c r="AE53" s="1264"/>
      <c r="AF53" s="733" t="s">
        <v>2166</v>
      </c>
      <c r="AG53" s="733" t="s">
        <v>2171</v>
      </c>
      <c r="AH53" s="696" t="s">
        <v>2173</v>
      </c>
      <c r="AI53" s="696" t="s">
        <v>2172</v>
      </c>
      <c r="AJ53" s="699" t="s">
        <v>2170</v>
      </c>
      <c r="AK53" s="739"/>
      <c r="AL53" s="1306"/>
      <c r="AM53" s="741"/>
      <c r="AN53" s="495"/>
      <c r="AO53" s="495"/>
      <c r="AP53" s="155"/>
      <c r="AQ53" s="947" t="s">
        <v>3005</v>
      </c>
      <c r="AR53" s="944" t="s">
        <v>3003</v>
      </c>
      <c r="AS53" s="943"/>
      <c r="AT53" s="947" t="s">
        <v>3011</v>
      </c>
      <c r="AU53" s="943" t="s">
        <v>3006</v>
      </c>
      <c r="AV53" s="788"/>
      <c r="AW53" s="949" t="s">
        <v>3012</v>
      </c>
      <c r="AX53" s="944" t="s">
        <v>3007</v>
      </c>
      <c r="AY53" s="141"/>
      <c r="AZ53" s="141"/>
      <c r="BA53" s="142"/>
      <c r="BB53" s="141"/>
      <c r="BC53" s="142"/>
      <c r="BD53" s="235"/>
      <c r="BE53" s="235"/>
      <c r="BF53" s="235"/>
      <c r="BG53" s="235"/>
      <c r="BH53" s="235"/>
      <c r="BI53" s="235"/>
      <c r="BJ53" s="141"/>
      <c r="BK53" s="141"/>
      <c r="BL53" s="142"/>
      <c r="BM53" s="274"/>
      <c r="BN53" s="379"/>
      <c r="BO53" s="370"/>
      <c r="BP53" s="370"/>
      <c r="BQ53" s="384"/>
      <c r="BR53" s="384"/>
      <c r="BS53" s="371"/>
      <c r="BT53" s="141"/>
      <c r="BU53" s="142"/>
      <c r="BV53" s="143"/>
      <c r="BW53" s="141"/>
      <c r="BX53" s="495"/>
      <c r="BY53" s="142"/>
      <c r="BZ53" s="142"/>
      <c r="CA53" s="142"/>
      <c r="CB53" s="142"/>
      <c r="CC53" s="141"/>
      <c r="CD53" s="142"/>
      <c r="CE53" s="143"/>
      <c r="CF53" s="141"/>
      <c r="CG53" s="141"/>
      <c r="CH53" s="142"/>
      <c r="CI53" s="142"/>
      <c r="CJ53" s="142"/>
      <c r="CK53" s="142"/>
      <c r="CL53" s="141"/>
      <c r="CM53" s="142"/>
      <c r="CN53" s="143"/>
      <c r="CO53" s="141"/>
      <c r="CP53" s="141"/>
      <c r="CQ53" s="142"/>
      <c r="CR53" s="142"/>
      <c r="CS53" s="142"/>
      <c r="CT53" s="142"/>
      <c r="CU53" s="147"/>
      <c r="CV53" s="147"/>
    </row>
    <row r="54" spans="1:100" s="148" customFormat="1" ht="28.95" customHeight="1">
      <c r="A54" s="1337"/>
      <c r="B54" s="1334"/>
      <c r="C54" s="1270"/>
      <c r="D54" s="1294"/>
      <c r="E54" s="1294"/>
      <c r="F54" s="1294"/>
      <c r="G54" s="1313"/>
      <c r="H54" s="1313"/>
      <c r="I54" s="1343"/>
      <c r="J54" s="1324"/>
      <c r="K54" s="1327"/>
      <c r="L54" s="1327">
        <f>IF(NOT(ISERROR(MATCH(K54,_xlfn.ANCHORARRAY(F143),0))),J145&amp;"Por favor no seleccionar los criterios de impacto",K54)</f>
        <v>0</v>
      </c>
      <c r="M54" s="1273"/>
      <c r="N54" s="1324"/>
      <c r="O54" s="1332"/>
      <c r="P54" s="184"/>
      <c r="Q54" s="94"/>
      <c r="R54" s="139" t="str">
        <f t="shared" si="8"/>
        <v/>
      </c>
      <c r="S54" s="97"/>
      <c r="T54" s="97"/>
      <c r="U54" s="189" t="str">
        <f t="shared" si="9"/>
        <v/>
      </c>
      <c r="V54" s="97"/>
      <c r="W54" s="97"/>
      <c r="X54" s="97"/>
      <c r="Y54" s="140" t="str">
        <f>IFERROR(IF(AND(R53="Probabilidad",R54="Probabilidad"),(AA53-(+AA53*U54)),IF(R54="Probabilidad",(J53-(+J53*U54)),IF(R54="Impacto",AA53,""))),"")</f>
        <v/>
      </c>
      <c r="Z54" s="113" t="str">
        <f t="shared" si="10"/>
        <v/>
      </c>
      <c r="AA54" s="189" t="str">
        <f t="shared" si="6"/>
        <v/>
      </c>
      <c r="AB54" s="113" t="str">
        <f t="shared" si="11"/>
        <v/>
      </c>
      <c r="AC54" s="189" t="str">
        <f>IFERROR(IF(AND(R53="Impacto",R54="Impacto"),(AC53-(+AC53*U54)),IF(AND(R53="Probabilidad",R54="Impacto"),(AC52-(+AC52*U54)),IF(R54="Probabilidad",AC53,""))),"")</f>
        <v/>
      </c>
      <c r="AD54" s="113" t="str">
        <f t="shared" si="7"/>
        <v/>
      </c>
      <c r="AE54" s="1264"/>
      <c r="AF54" s="141"/>
      <c r="AG54" s="142"/>
      <c r="AH54" s="235"/>
      <c r="AI54" s="235"/>
      <c r="AJ54" s="235"/>
      <c r="AK54" s="235"/>
      <c r="AL54" s="235"/>
      <c r="AM54" s="235"/>
      <c r="AN54" s="495"/>
      <c r="AO54" s="495"/>
      <c r="AP54" s="155"/>
      <c r="AQ54" s="667"/>
      <c r="AR54" s="142"/>
      <c r="AS54" s="235"/>
      <c r="AT54" s="235"/>
      <c r="AU54" s="235"/>
      <c r="AV54" s="235"/>
      <c r="AW54" s="235"/>
      <c r="AX54" s="235"/>
      <c r="AY54" s="141"/>
      <c r="AZ54" s="141"/>
      <c r="BA54" s="142"/>
      <c r="BB54" s="141"/>
      <c r="BC54" s="142"/>
      <c r="BD54" s="235"/>
      <c r="BE54" s="235"/>
      <c r="BF54" s="235"/>
      <c r="BG54" s="235"/>
      <c r="BH54" s="235"/>
      <c r="BI54" s="235"/>
      <c r="BJ54" s="141"/>
      <c r="BK54" s="141"/>
      <c r="BL54" s="142"/>
      <c r="BM54" s="184"/>
      <c r="BN54" s="224"/>
      <c r="BO54" s="146"/>
      <c r="BP54" s="184"/>
      <c r="BQ54" s="146"/>
      <c r="BR54" s="146"/>
      <c r="BS54" s="146"/>
      <c r="BT54" s="141"/>
      <c r="BU54" s="142"/>
      <c r="BV54" s="143"/>
      <c r="BW54" s="141"/>
      <c r="BX54" s="141"/>
      <c r="BY54" s="142"/>
      <c r="BZ54" s="142"/>
      <c r="CA54" s="142"/>
      <c r="CB54" s="142"/>
      <c r="CC54" s="141"/>
      <c r="CD54" s="142"/>
      <c r="CE54" s="143"/>
      <c r="CF54" s="141"/>
      <c r="CG54" s="141"/>
      <c r="CH54" s="142"/>
      <c r="CI54" s="142"/>
      <c r="CJ54" s="142"/>
      <c r="CK54" s="142"/>
      <c r="CL54" s="141"/>
      <c r="CM54" s="142"/>
      <c r="CN54" s="143"/>
      <c r="CO54" s="141"/>
      <c r="CP54" s="141"/>
      <c r="CQ54" s="142"/>
      <c r="CR54" s="142"/>
      <c r="CS54" s="142"/>
      <c r="CT54" s="142"/>
      <c r="CU54" s="147"/>
      <c r="CV54" s="147"/>
    </row>
    <row r="55" spans="1:100" s="148" customFormat="1" ht="28.95" customHeight="1">
      <c r="A55" s="1337"/>
      <c r="B55" s="1334"/>
      <c r="C55" s="1270"/>
      <c r="D55" s="1294"/>
      <c r="E55" s="1294"/>
      <c r="F55" s="1294"/>
      <c r="G55" s="1313"/>
      <c r="H55" s="1313"/>
      <c r="I55" s="1343"/>
      <c r="J55" s="1324"/>
      <c r="K55" s="1327"/>
      <c r="L55" s="1327">
        <f>IF(NOT(ISERROR(MATCH(K55,_xlfn.ANCHORARRAY(F144),0))),J146&amp;"Por favor no seleccionar los criterios de impacto",K55)</f>
        <v>0</v>
      </c>
      <c r="M55" s="1273"/>
      <c r="N55" s="1324"/>
      <c r="O55" s="1332"/>
      <c r="P55" s="184"/>
      <c r="Q55" s="94"/>
      <c r="R55" s="139" t="str">
        <f t="shared" si="8"/>
        <v/>
      </c>
      <c r="S55" s="97"/>
      <c r="T55" s="97"/>
      <c r="U55" s="189" t="str">
        <f t="shared" si="9"/>
        <v/>
      </c>
      <c r="V55" s="97"/>
      <c r="W55" s="97"/>
      <c r="X55" s="97"/>
      <c r="Y55" s="140" t="str">
        <f>IFERROR(IF(AND(R54="Probabilidad",R55="Probabilidad"),(AA54-(+AA54*U55)),IF(R55="Probabilidad",(J54-(+J54*U55)),IF(R55="Impacto",AA54,""))),"")</f>
        <v/>
      </c>
      <c r="Z55" s="113" t="str">
        <f t="shared" si="10"/>
        <v/>
      </c>
      <c r="AA55" s="189" t="str">
        <f t="shared" si="6"/>
        <v/>
      </c>
      <c r="AB55" s="113" t="str">
        <f t="shared" si="11"/>
        <v/>
      </c>
      <c r="AC55" s="189" t="str">
        <f>IFERROR(IF(AND(R54="Impacto",R55="Impacto"),(AC54-(+AC54*U55)),IF(AND(R54="Probabilidad",R55="Impacto"),(AC53-(+AC53*U55)),IF(R55="Probabilidad",AC54,""))),"")</f>
        <v/>
      </c>
      <c r="AD55" s="113" t="str">
        <f t="shared" si="7"/>
        <v/>
      </c>
      <c r="AE55" s="1264"/>
      <c r="AF55" s="141"/>
      <c r="AG55" s="142"/>
      <c r="AH55" s="235"/>
      <c r="AI55" s="235"/>
      <c r="AJ55" s="235"/>
      <c r="AK55" s="235"/>
      <c r="AL55" s="235"/>
      <c r="AM55" s="235"/>
      <c r="AN55" s="495"/>
      <c r="AO55" s="495"/>
      <c r="AP55" s="155"/>
      <c r="AQ55" s="667"/>
      <c r="AR55" s="142"/>
      <c r="AS55" s="235"/>
      <c r="AT55" s="235"/>
      <c r="AU55" s="235"/>
      <c r="AV55" s="235"/>
      <c r="AW55" s="235"/>
      <c r="AX55" s="235"/>
      <c r="AY55" s="141"/>
      <c r="AZ55" s="141"/>
      <c r="BA55" s="142"/>
      <c r="BB55" s="141"/>
      <c r="BC55" s="142"/>
      <c r="BD55" s="235"/>
      <c r="BE55" s="235"/>
      <c r="BF55" s="235"/>
      <c r="BG55" s="235"/>
      <c r="BH55" s="235"/>
      <c r="BI55" s="235"/>
      <c r="BJ55" s="141"/>
      <c r="BK55" s="141"/>
      <c r="BL55" s="142"/>
      <c r="BM55" s="184"/>
      <c r="BN55" s="224"/>
      <c r="BO55" s="146"/>
      <c r="BP55" s="184"/>
      <c r="BQ55" s="146"/>
      <c r="BR55" s="146"/>
      <c r="BS55" s="146"/>
      <c r="BT55" s="141"/>
      <c r="BU55" s="142"/>
      <c r="BV55" s="143"/>
      <c r="BW55" s="141"/>
      <c r="BX55" s="141"/>
      <c r="BY55" s="142"/>
      <c r="BZ55" s="142"/>
      <c r="CA55" s="142"/>
      <c r="CB55" s="142"/>
      <c r="CC55" s="141"/>
      <c r="CD55" s="142"/>
      <c r="CE55" s="143"/>
      <c r="CF55" s="141"/>
      <c r="CG55" s="141"/>
      <c r="CH55" s="142"/>
      <c r="CI55" s="142"/>
      <c r="CJ55" s="142"/>
      <c r="CK55" s="142"/>
      <c r="CL55" s="141"/>
      <c r="CM55" s="142"/>
      <c r="CN55" s="143"/>
      <c r="CO55" s="141"/>
      <c r="CP55" s="141"/>
      <c r="CQ55" s="142"/>
      <c r="CR55" s="142"/>
      <c r="CS55" s="142"/>
      <c r="CT55" s="142"/>
      <c r="CU55" s="147"/>
      <c r="CV55" s="147"/>
    </row>
    <row r="56" spans="1:100" s="148" customFormat="1" ht="28.95" customHeight="1" thickBot="1">
      <c r="A56" s="1338"/>
      <c r="B56" s="1335"/>
      <c r="C56" s="1271"/>
      <c r="D56" s="1295"/>
      <c r="E56" s="1295"/>
      <c r="F56" s="1295"/>
      <c r="G56" s="1340"/>
      <c r="H56" s="1340"/>
      <c r="I56" s="1344"/>
      <c r="J56" s="1325"/>
      <c r="K56" s="1328"/>
      <c r="L56" s="1328">
        <f>IF(NOT(ISERROR(MATCH(K56,_xlfn.ANCHORARRAY(F145),0))),#REF!&amp;"Por favor no seleccionar los criterios de impacto",K56)</f>
        <v>0</v>
      </c>
      <c r="M56" s="1274"/>
      <c r="N56" s="1325"/>
      <c r="O56" s="1333"/>
      <c r="P56" s="185"/>
      <c r="Q56" s="95"/>
      <c r="R56" s="906" t="str">
        <f t="shared" si="8"/>
        <v/>
      </c>
      <c r="S56" s="150"/>
      <c r="T56" s="150"/>
      <c r="U56" s="187" t="str">
        <f t="shared" si="9"/>
        <v/>
      </c>
      <c r="V56" s="150"/>
      <c r="W56" s="150"/>
      <c r="X56" s="150"/>
      <c r="Y56" s="151" t="str">
        <f>IFERROR(IF(AND(R55="Probabilidad",R56="Probabilidad"),(AA55-(+AA55*U56)),IF(R56="Probabilidad",(J55-(+J55*U56)),IF(R56="Impacto",AA55,""))),"")</f>
        <v/>
      </c>
      <c r="Z56" s="114" t="str">
        <f t="shared" si="10"/>
        <v/>
      </c>
      <c r="AA56" s="187" t="str">
        <f t="shared" si="6"/>
        <v/>
      </c>
      <c r="AB56" s="114" t="str">
        <f t="shared" si="11"/>
        <v/>
      </c>
      <c r="AC56" s="187" t="str">
        <f>IFERROR(IF(AND(R55="Impacto",R56="Impacto"),(AC55-(+AC55*U56)),IF(AND(R55="Probabilidad",R56="Impacto"),(AC54-(+AC54*U56)),IF(R56="Probabilidad",AC55,""))),"")</f>
        <v/>
      </c>
      <c r="AD56" s="114" t="str">
        <f t="shared" si="7"/>
        <v/>
      </c>
      <c r="AE56" s="1265"/>
      <c r="AF56" s="141"/>
      <c r="AG56" s="142"/>
      <c r="AH56" s="235"/>
      <c r="AI56" s="235"/>
      <c r="AJ56" s="235"/>
      <c r="AK56" s="235"/>
      <c r="AL56" s="235"/>
      <c r="AM56" s="235"/>
      <c r="AN56" s="154"/>
      <c r="AO56" s="154"/>
      <c r="AP56" s="155"/>
      <c r="AQ56" s="667"/>
      <c r="AR56" s="142"/>
      <c r="AS56" s="235"/>
      <c r="AT56" s="235"/>
      <c r="AU56" s="235"/>
      <c r="AV56" s="235"/>
      <c r="AW56" s="235"/>
      <c r="AX56" s="235"/>
      <c r="AY56" s="141"/>
      <c r="AZ56" s="141"/>
      <c r="BA56" s="142"/>
      <c r="BB56" s="141"/>
      <c r="BC56" s="142"/>
      <c r="BD56" s="235"/>
      <c r="BE56" s="235"/>
      <c r="BF56" s="235"/>
      <c r="BG56" s="235"/>
      <c r="BH56" s="235"/>
      <c r="BI56" s="235"/>
      <c r="BJ56" s="141"/>
      <c r="BK56" s="141"/>
      <c r="BL56" s="142"/>
      <c r="BM56" s="184"/>
      <c r="BN56" s="224"/>
      <c r="BO56" s="146"/>
      <c r="BP56" s="184"/>
      <c r="BQ56" s="146"/>
      <c r="BR56" s="146"/>
      <c r="BS56" s="146"/>
      <c r="BT56" s="141"/>
      <c r="BU56" s="142"/>
      <c r="BV56" s="143"/>
      <c r="BW56" s="141"/>
      <c r="BX56" s="141"/>
      <c r="BY56" s="142"/>
      <c r="BZ56" s="142"/>
      <c r="CA56" s="142"/>
      <c r="CB56" s="142"/>
      <c r="CC56" s="141"/>
      <c r="CD56" s="142"/>
      <c r="CE56" s="143"/>
      <c r="CF56" s="141"/>
      <c r="CG56" s="141"/>
      <c r="CH56" s="142"/>
      <c r="CI56" s="142"/>
      <c r="CJ56" s="142"/>
      <c r="CK56" s="142"/>
      <c r="CL56" s="141"/>
      <c r="CM56" s="142"/>
      <c r="CN56" s="143"/>
      <c r="CO56" s="141"/>
      <c r="CP56" s="141"/>
      <c r="CQ56" s="142"/>
      <c r="CR56" s="142"/>
      <c r="CS56" s="142"/>
      <c r="CT56" s="142"/>
      <c r="CU56" s="147"/>
      <c r="CV56" s="147"/>
    </row>
    <row r="57" spans="1:100" s="148" customFormat="1" ht="390" customHeight="1">
      <c r="A57" s="1336">
        <v>8</v>
      </c>
      <c r="B57" s="1334" t="s">
        <v>151</v>
      </c>
      <c r="C57" s="1270" t="s">
        <v>281</v>
      </c>
      <c r="D57" s="1293" t="s">
        <v>4038</v>
      </c>
      <c r="E57" s="1293" t="s">
        <v>4039</v>
      </c>
      <c r="F57" s="1293" t="s">
        <v>2906</v>
      </c>
      <c r="G57" s="1339" t="s">
        <v>292</v>
      </c>
      <c r="H57" s="1341">
        <v>365</v>
      </c>
      <c r="I57" s="1342" t="str">
        <f>IF(H57&lt;=0,"",IF(H57&lt;=2,"Muy Baja",IF(H57&lt;=24,"Baja",IF(H57&lt;=500,"Media",IF(H57&lt;=5000,"Alta","Muy Alta")))))</f>
        <v>Media</v>
      </c>
      <c r="J57" s="1323">
        <f>IF(I57="","",IF(I57="Muy Baja",0.2,IF(I57="Baja",0.4,IF(I57="Media",0.6,IF(I57="Alta",0.8,IF(I57="Muy Alta",1,))))))</f>
        <v>0.6</v>
      </c>
      <c r="K57" s="1326" t="s">
        <v>313</v>
      </c>
      <c r="L57" s="1329" t="str">
        <f>IF(NOT(ISERROR(MATCH(K57,'[3]Tabla Impacto'!$B$221:$B$223,0))),'[3]Tabla Impacto'!$F$223&amp;"Por favor no seleccionar los criterios de impacto(Afectación Económica o presupuestal y Pérdida Reputacional)",K57)</f>
        <v xml:space="preserve">     El riesgo afecta la imagen de la entidad a nivel nacional, con efecto publicitarios sostenible a nivel país</v>
      </c>
      <c r="M57" s="1330" t="str">
        <f>IF(OR(K57='Tabla Impacto'!$C$11,K57='Tabla Impacto'!$D$11),"Leve",IF(OR(K57='Tabla Impacto'!$C$12,K57='Tabla Impacto'!$D$12),"Menor",IF(OR(K57='Tabla Impacto'!$C$13,K57='Tabla Impacto'!$D$13),"Moderado",IF(OR(K57='Tabla Impacto'!$C$14,K57='Tabla Impacto'!$D$14),"Mayor",IF(OR(K57='Tabla Impacto'!$C$15,K57='Tabla Impacto'!$D$15),"Catastrófico","")))))</f>
        <v>Catastrófico</v>
      </c>
      <c r="N57" s="1323">
        <f>IF(M57="","",IF(M57="Leve",0.2,IF(M57="Menor",0.4,IF(M57="Moderado",0.6,IF(M57="Mayor",0.8,IF(M57="Catastrófico",1,))))))</f>
        <v>1</v>
      </c>
      <c r="O57" s="1331"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Extremo</v>
      </c>
      <c r="P57" s="370">
        <v>1</v>
      </c>
      <c r="Q57" s="408" t="s">
        <v>4042</v>
      </c>
      <c r="R57" s="916" t="str">
        <f t="shared" ref="R57:R68" si="12">IF(OR(S57="Preventivo",S57="Detectivo"),"Probabilidad",IF(S57="Correctivo","Impacto",""))</f>
        <v>Probabilidad</v>
      </c>
      <c r="S57" s="917" t="s">
        <v>145</v>
      </c>
      <c r="T57" s="97" t="s">
        <v>316</v>
      </c>
      <c r="U57" s="189" t="str">
        <f t="shared" ref="U57:U68" si="13">IF(AND(S57="Preventivo",T57="Automático"),"50%",IF(AND(S57="Preventivo",T57="Manual"),"40%",IF(AND(S57="Detectivo",T57="Automático"),"40%",IF(AND(S57="Detectivo",T57="Manual"),"30%",IF(AND(S57="Correctivo",T57="Automático"),"35%",IF(AND(S57="Correctivo",T57="Manual"),"25%",""))))))</f>
        <v>30%</v>
      </c>
      <c r="V57" s="97" t="s">
        <v>317</v>
      </c>
      <c r="W57" s="97" t="s">
        <v>318</v>
      </c>
      <c r="X57" s="97" t="s">
        <v>319</v>
      </c>
      <c r="Y57" s="140">
        <f>IFERROR(IF(R57="Probabilidad",(J57-(+J57*U57)),IF(R57="Impacto",J57,"")),"")</f>
        <v>0.42</v>
      </c>
      <c r="Z57" s="113" t="str">
        <f t="shared" ref="Z57:Z68" si="14">IFERROR(IF(Y57="","",IF(Y57&lt;=0.2,"Muy Baja",IF(Y57&lt;=0.4,"Baja",IF(Y57&lt;=0.6,"Media",IF(Y57&lt;=0.8,"Alta","Muy Alta"))))),"")</f>
        <v>Media</v>
      </c>
      <c r="AA57" s="189">
        <f t="shared" ref="AA57:AA68" si="15">+Y57</f>
        <v>0.42</v>
      </c>
      <c r="AB57" s="113" t="str">
        <f t="shared" ref="AB57:AB68" si="16">IFERROR(IF(AC57="","",IF(AC57&lt;=0.2,"Leve",IF(AC57&lt;=0.4,"Menor",IF(AC57&lt;=0.6,"Moderado",IF(AC57&lt;=0.8,"Mayor","Catastrófico"))))),"")</f>
        <v>Catastrófico</v>
      </c>
      <c r="AC57" s="189">
        <f>IFERROR(IF(R57="Impacto",(N57-(+N57*U57)),IF(R57="Probabilidad",N57,"")),"")</f>
        <v>1</v>
      </c>
      <c r="AD57" s="113" t="str">
        <f t="shared" ref="AD57:AD68" si="17">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Extremo</v>
      </c>
      <c r="AE57" s="1264" t="s">
        <v>345</v>
      </c>
      <c r="AF57" s="141"/>
      <c r="AG57" s="142"/>
      <c r="AH57" s="235"/>
      <c r="AI57" s="235"/>
      <c r="AJ57" s="235"/>
      <c r="AK57" s="235"/>
      <c r="AL57" s="235"/>
      <c r="AM57" s="235"/>
      <c r="AN57" s="154"/>
      <c r="AO57" s="154"/>
      <c r="AP57" s="155"/>
      <c r="AQ57" s="753" t="s">
        <v>3014</v>
      </c>
      <c r="AR57" s="950" t="s">
        <v>3015</v>
      </c>
      <c r="AS57" s="886"/>
      <c r="AT57" s="753" t="s">
        <v>3016</v>
      </c>
      <c r="AU57" s="886" t="s">
        <v>229</v>
      </c>
      <c r="AV57" s="886"/>
      <c r="AW57" s="753" t="s">
        <v>3016</v>
      </c>
      <c r="AX57" s="734"/>
      <c r="AY57" s="141"/>
      <c r="AZ57" s="141"/>
      <c r="BA57" s="142"/>
      <c r="BB57" s="141"/>
      <c r="BC57" s="142"/>
      <c r="BD57" s="235"/>
      <c r="BE57" s="235"/>
      <c r="BF57" s="235"/>
      <c r="BG57" s="235"/>
      <c r="BH57" s="235"/>
      <c r="BI57" s="235"/>
      <c r="BJ57" s="141"/>
      <c r="BK57" s="141"/>
      <c r="BL57" s="142"/>
      <c r="BM57" s="382"/>
      <c r="BN57" s="371"/>
      <c r="BO57" s="383"/>
      <c r="BP57" s="370"/>
      <c r="BQ57" s="384"/>
      <c r="BR57" s="384"/>
      <c r="BS57" s="385"/>
      <c r="BT57" s="141"/>
      <c r="BU57" s="142"/>
      <c r="BV57" s="143"/>
      <c r="BW57" s="141"/>
      <c r="BX57" s="141"/>
      <c r="BY57" s="142"/>
      <c r="BZ57" s="142"/>
      <c r="CA57" s="142"/>
      <c r="CB57" s="142"/>
      <c r="CC57" s="141"/>
      <c r="CD57" s="142"/>
      <c r="CE57" s="143"/>
      <c r="CF57" s="141"/>
      <c r="CG57" s="141"/>
      <c r="CH57" s="142"/>
      <c r="CI57" s="142"/>
      <c r="CJ57" s="142"/>
      <c r="CK57" s="142"/>
      <c r="CL57" s="141"/>
      <c r="CM57" s="142"/>
      <c r="CN57" s="143"/>
      <c r="CO57" s="141"/>
      <c r="CP57" s="141"/>
      <c r="CQ57" s="142"/>
      <c r="CR57" s="142"/>
      <c r="CS57" s="142"/>
      <c r="CT57" s="142"/>
      <c r="CU57" s="147"/>
      <c r="CV57" s="147"/>
    </row>
    <row r="58" spans="1:100" s="148" customFormat="1" ht="409.05" customHeight="1">
      <c r="A58" s="1337"/>
      <c r="B58" s="1334"/>
      <c r="C58" s="1270"/>
      <c r="D58" s="1294"/>
      <c r="E58" s="1294"/>
      <c r="F58" s="1294"/>
      <c r="G58" s="1313"/>
      <c r="H58" s="1313"/>
      <c r="I58" s="1343"/>
      <c r="J58" s="1324"/>
      <c r="K58" s="1327"/>
      <c r="L58" s="1327">
        <f>IF(NOT(ISERROR(MATCH(K58,_xlfn.ANCHORARRAY(F147),0))),J149&amp;"Por favor no seleccionar los criterios de impacto",K58)</f>
        <v>0</v>
      </c>
      <c r="M58" s="1273"/>
      <c r="N58" s="1324"/>
      <c r="O58" s="1332"/>
      <c r="P58" s="370">
        <v>2</v>
      </c>
      <c r="Q58" s="274" t="s">
        <v>4043</v>
      </c>
      <c r="R58" s="139" t="str">
        <f t="shared" si="12"/>
        <v>Probabilidad</v>
      </c>
      <c r="S58" s="97" t="s">
        <v>145</v>
      </c>
      <c r="T58" s="97" t="s">
        <v>316</v>
      </c>
      <c r="U58" s="189" t="str">
        <f t="shared" si="13"/>
        <v>30%</v>
      </c>
      <c r="V58" s="97" t="s">
        <v>317</v>
      </c>
      <c r="W58" s="97" t="s">
        <v>318</v>
      </c>
      <c r="X58" s="97" t="s">
        <v>319</v>
      </c>
      <c r="Y58" s="140">
        <f>IFERROR(IF(AND(R57="Probabilidad",R58="Probabilidad"),(AA57-(+AA57*U58)),IF(R58="Probabilidad",(J57-(+J57*U58)),IF(R58="Impacto",AA57,""))),"")</f>
        <v>0.29399999999999998</v>
      </c>
      <c r="Z58" s="113" t="str">
        <f t="shared" si="14"/>
        <v>Baja</v>
      </c>
      <c r="AA58" s="189">
        <f t="shared" si="15"/>
        <v>0.29399999999999998</v>
      </c>
      <c r="AB58" s="113" t="str">
        <f t="shared" si="16"/>
        <v>Catastrófico</v>
      </c>
      <c r="AC58" s="189">
        <f>IFERROR(IF(AND(R57="Impacto",R58="Impacto"),(AC57-(+AC57*U58)),IF(R58="Impacto",($N$51-(+$N$51*U58)),IF(R58="Probabilidad",AC57,""))),"")</f>
        <v>1</v>
      </c>
      <c r="AD58" s="113" t="str">
        <f t="shared" si="17"/>
        <v>Extremo</v>
      </c>
      <c r="AE58" s="1264"/>
      <c r="AF58" s="712" t="s">
        <v>2178</v>
      </c>
      <c r="AG58" s="733" t="s">
        <v>2179</v>
      </c>
      <c r="AH58" s="790"/>
      <c r="AI58" s="790" t="s">
        <v>105</v>
      </c>
      <c r="AJ58" s="235"/>
      <c r="AK58" s="235"/>
      <c r="AL58" s="745" t="s">
        <v>105</v>
      </c>
      <c r="AM58" s="235"/>
      <c r="AN58" s="154" t="s">
        <v>2177</v>
      </c>
      <c r="AO58" s="163" t="s">
        <v>2176</v>
      </c>
      <c r="AP58" s="155" t="s">
        <v>2174</v>
      </c>
      <c r="AQ58" s="956" t="s">
        <v>3017</v>
      </c>
      <c r="AR58" s="951" t="s">
        <v>3018</v>
      </c>
      <c r="AS58" s="788"/>
      <c r="AT58" s="862" t="s">
        <v>2138</v>
      </c>
      <c r="AU58" s="788" t="s">
        <v>229</v>
      </c>
      <c r="AV58" s="788"/>
      <c r="AW58" s="788"/>
      <c r="AX58" s="734"/>
      <c r="AY58" s="141"/>
      <c r="AZ58" s="141"/>
      <c r="BA58" s="142"/>
      <c r="BB58" s="141"/>
      <c r="BC58" s="142"/>
      <c r="BD58" s="235"/>
      <c r="BE58" s="235"/>
      <c r="BF58" s="235"/>
      <c r="BG58" s="235"/>
      <c r="BH58" s="235"/>
      <c r="BI58" s="235"/>
      <c r="BJ58" s="141"/>
      <c r="BK58" s="141"/>
      <c r="BL58" s="142"/>
      <c r="BM58" s="575"/>
      <c r="BN58" s="371"/>
      <c r="BO58" s="383"/>
      <c r="BP58" s="370"/>
      <c r="BQ58" s="384"/>
      <c r="BR58" s="384"/>
      <c r="BS58" s="378"/>
      <c r="BT58" s="163"/>
      <c r="BU58" s="746"/>
      <c r="BV58" s="370"/>
      <c r="BW58" s="163"/>
      <c r="BX58" s="163"/>
      <c r="BY58" s="155"/>
      <c r="BZ58" s="163"/>
      <c r="CA58" s="184"/>
      <c r="CB58" s="155"/>
      <c r="CC58" s="141"/>
      <c r="CD58" s="142"/>
      <c r="CE58" s="143"/>
      <c r="CF58" s="141"/>
      <c r="CG58" s="141"/>
      <c r="CH58" s="142"/>
      <c r="CI58" s="142"/>
      <c r="CJ58" s="142"/>
      <c r="CK58" s="142"/>
      <c r="CL58" s="141"/>
      <c r="CM58" s="142"/>
      <c r="CN58" s="143"/>
      <c r="CO58" s="141"/>
      <c r="CP58" s="141"/>
      <c r="CQ58" s="142"/>
      <c r="CR58" s="142"/>
      <c r="CS58" s="142"/>
      <c r="CT58" s="142"/>
      <c r="CU58" s="147"/>
      <c r="CV58" s="147"/>
    </row>
    <row r="59" spans="1:100" s="148" customFormat="1" ht="217.05" customHeight="1">
      <c r="A59" s="1337"/>
      <c r="B59" s="1334"/>
      <c r="C59" s="1270"/>
      <c r="D59" s="1294"/>
      <c r="E59" s="1294"/>
      <c r="F59" s="1294"/>
      <c r="G59" s="1313"/>
      <c r="H59" s="1313"/>
      <c r="I59" s="1343"/>
      <c r="J59" s="1324"/>
      <c r="K59" s="1327"/>
      <c r="L59" s="1327">
        <f>IF(NOT(ISERROR(MATCH(K59,_xlfn.ANCHORARRAY(F148),0))),J150&amp;"Por favor no seleccionar los criterios de impacto",K59)</f>
        <v>0</v>
      </c>
      <c r="M59" s="1273"/>
      <c r="N59" s="1324"/>
      <c r="O59" s="1332"/>
      <c r="P59" s="370"/>
      <c r="Q59" s="274"/>
      <c r="R59" s="139" t="str">
        <f t="shared" si="12"/>
        <v/>
      </c>
      <c r="S59" s="97"/>
      <c r="T59" s="97"/>
      <c r="U59" s="189" t="str">
        <f t="shared" si="13"/>
        <v/>
      </c>
      <c r="V59" s="97"/>
      <c r="W59" s="97"/>
      <c r="X59" s="97"/>
      <c r="Y59" s="140" t="str">
        <f>IFERROR(IF(AND(R58="Probabilidad",R59="Probabilidad"),(AA58-(+AA58*U59)),IF(R59="Probabilidad",(J58-(+J58*U59)),IF(R59="Impacto",AA58,""))),"")</f>
        <v/>
      </c>
      <c r="Z59" s="113" t="str">
        <f t="shared" si="14"/>
        <v/>
      </c>
      <c r="AA59" s="189" t="str">
        <f t="shared" si="15"/>
        <v/>
      </c>
      <c r="AB59" s="113" t="str">
        <f t="shared" si="16"/>
        <v/>
      </c>
      <c r="AC59" s="189" t="str">
        <f>IFERROR(IF(AND(R58="Impacto",R59="Impacto"),(AC58-(+AC58*U59)),IF(AND(R58="Probabilidad",R59="Impacto"),(AC57-(+AC57*U59)),IF(R59="Probabilidad",AC58,""))),"")</f>
        <v/>
      </c>
      <c r="AD59" s="113" t="str">
        <f t="shared" si="17"/>
        <v/>
      </c>
      <c r="AE59" s="1264"/>
      <c r="AF59" s="154" t="s">
        <v>2178</v>
      </c>
      <c r="AG59" s="788" t="s">
        <v>770</v>
      </c>
      <c r="AH59" s="789"/>
      <c r="AI59" s="789" t="s">
        <v>105</v>
      </c>
      <c r="AJ59" s="236"/>
      <c r="AK59" s="235"/>
      <c r="AL59" s="235"/>
      <c r="AM59" s="235"/>
      <c r="AN59" s="154"/>
      <c r="AO59" s="154"/>
      <c r="AP59" s="155"/>
      <c r="AQ59" s="753" t="s">
        <v>3014</v>
      </c>
      <c r="AR59" s="788" t="s">
        <v>3013</v>
      </c>
      <c r="AS59" s="788"/>
      <c r="AT59" s="753" t="s">
        <v>3016</v>
      </c>
      <c r="AU59" s="788" t="s">
        <v>229</v>
      </c>
      <c r="AV59" s="788"/>
      <c r="AW59" s="788"/>
      <c r="AX59" s="734"/>
      <c r="AY59" s="141"/>
      <c r="AZ59" s="141"/>
      <c r="BA59" s="142"/>
      <c r="BB59" s="141"/>
      <c r="BC59" s="142"/>
      <c r="BD59" s="235"/>
      <c r="BE59" s="235"/>
      <c r="BF59" s="235"/>
      <c r="BG59" s="235"/>
      <c r="BH59" s="235"/>
      <c r="BI59" s="235"/>
      <c r="BJ59" s="141"/>
      <c r="BK59" s="141"/>
      <c r="BL59" s="142"/>
      <c r="BM59" s="274"/>
      <c r="BN59" s="379"/>
      <c r="BO59" s="576"/>
      <c r="BP59" s="576"/>
      <c r="BQ59" s="384"/>
      <c r="BR59" s="384"/>
      <c r="BS59" s="371"/>
      <c r="BT59" s="141"/>
      <c r="BU59" s="142"/>
      <c r="BV59" s="143"/>
      <c r="BW59" s="141"/>
      <c r="BX59" s="141"/>
      <c r="BY59" s="142"/>
      <c r="BZ59" s="163"/>
      <c r="CA59" s="142"/>
      <c r="CB59" s="142"/>
      <c r="CC59" s="141"/>
      <c r="CD59" s="142"/>
      <c r="CE59" s="143"/>
      <c r="CF59" s="141"/>
      <c r="CG59" s="141"/>
      <c r="CH59" s="142"/>
      <c r="CI59" s="142"/>
      <c r="CJ59" s="142"/>
      <c r="CK59" s="142"/>
      <c r="CL59" s="141"/>
      <c r="CM59" s="142"/>
      <c r="CN59" s="143"/>
      <c r="CO59" s="141"/>
      <c r="CP59" s="141"/>
      <c r="CQ59" s="142"/>
      <c r="CR59" s="142"/>
      <c r="CS59" s="142"/>
      <c r="CT59" s="142"/>
      <c r="CU59" s="147"/>
      <c r="CV59" s="147"/>
    </row>
    <row r="60" spans="1:100" s="148" customFormat="1" ht="28.95" customHeight="1">
      <c r="A60" s="1337"/>
      <c r="B60" s="1334"/>
      <c r="C60" s="1270"/>
      <c r="D60" s="1294"/>
      <c r="E60" s="1294"/>
      <c r="F60" s="1294"/>
      <c r="G60" s="1313"/>
      <c r="H60" s="1313"/>
      <c r="I60" s="1343"/>
      <c r="J60" s="1324"/>
      <c r="K60" s="1327"/>
      <c r="L60" s="1327">
        <f>IF(NOT(ISERROR(MATCH(K60,_xlfn.ANCHORARRAY(F149),0))),J151&amp;"Por favor no seleccionar los criterios de impacto",K60)</f>
        <v>0</v>
      </c>
      <c r="M60" s="1273"/>
      <c r="N60" s="1324"/>
      <c r="O60" s="1332"/>
      <c r="P60" s="184"/>
      <c r="Q60" s="94"/>
      <c r="R60" s="139" t="str">
        <f t="shared" si="12"/>
        <v/>
      </c>
      <c r="S60" s="97"/>
      <c r="T60" s="97"/>
      <c r="U60" s="189" t="str">
        <f t="shared" si="13"/>
        <v/>
      </c>
      <c r="V60" s="97"/>
      <c r="W60" s="97"/>
      <c r="X60" s="97"/>
      <c r="Y60" s="140" t="str">
        <f>IFERROR(IF(AND(R59="Probabilidad",R60="Probabilidad"),(AA59-(+AA59*U60)),IF(R60="Probabilidad",(J59-(+J59*U60)),IF(R60="Impacto",AA59,""))),"")</f>
        <v/>
      </c>
      <c r="Z60" s="113" t="str">
        <f t="shared" si="14"/>
        <v/>
      </c>
      <c r="AA60" s="189" t="str">
        <f t="shared" si="15"/>
        <v/>
      </c>
      <c r="AB60" s="113" t="str">
        <f t="shared" si="16"/>
        <v/>
      </c>
      <c r="AC60" s="189" t="str">
        <f>IFERROR(IF(AND(R59="Impacto",R60="Impacto"),(AC59-(+AC59*U60)),IF(AND(R59="Probabilidad",R60="Impacto"),(AC58-(+AC58*U60)),IF(R60="Probabilidad",AC59,""))),"")</f>
        <v/>
      </c>
      <c r="AD60" s="113" t="str">
        <f t="shared" si="17"/>
        <v/>
      </c>
      <c r="AE60" s="1264"/>
      <c r="AF60" s="141"/>
      <c r="AG60" s="142"/>
      <c r="AH60" s="235"/>
      <c r="AI60" s="235"/>
      <c r="AJ60" s="235"/>
      <c r="AK60" s="235"/>
      <c r="AL60" s="235"/>
      <c r="AM60" s="235"/>
      <c r="AN60" s="154"/>
      <c r="AO60" s="154"/>
      <c r="AP60" s="155"/>
      <c r="AQ60" s="667"/>
      <c r="AR60" s="142"/>
      <c r="AS60" s="235"/>
      <c r="AT60" s="235"/>
      <c r="AU60" s="235"/>
      <c r="AV60" s="235"/>
      <c r="AW60" s="235"/>
      <c r="AX60" s="235"/>
      <c r="AY60" s="141"/>
      <c r="AZ60" s="141"/>
      <c r="BA60" s="142"/>
      <c r="BB60" s="141"/>
      <c r="BC60" s="142"/>
      <c r="BD60" s="235"/>
      <c r="BE60" s="235"/>
      <c r="BF60" s="235"/>
      <c r="BG60" s="235"/>
      <c r="BH60" s="235"/>
      <c r="BI60" s="235"/>
      <c r="BJ60" s="141"/>
      <c r="BK60" s="141"/>
      <c r="BL60" s="142"/>
      <c r="BM60" s="184"/>
      <c r="BN60" s="224"/>
      <c r="BO60" s="146"/>
      <c r="BP60" s="184"/>
      <c r="BQ60" s="146"/>
      <c r="BR60" s="146"/>
      <c r="BS60" s="146"/>
      <c r="BT60" s="141"/>
      <c r="BU60" s="142"/>
      <c r="BV60" s="143"/>
      <c r="BW60" s="141"/>
      <c r="BX60" s="141"/>
      <c r="BY60" s="142"/>
      <c r="BZ60" s="142"/>
      <c r="CA60" s="142"/>
      <c r="CB60" s="142"/>
      <c r="CC60" s="141"/>
      <c r="CD60" s="142"/>
      <c r="CE60" s="143"/>
      <c r="CF60" s="141"/>
      <c r="CG60" s="141"/>
      <c r="CH60" s="142"/>
      <c r="CI60" s="142"/>
      <c r="CJ60" s="142"/>
      <c r="CK60" s="142"/>
      <c r="CL60" s="141"/>
      <c r="CM60" s="142"/>
      <c r="CN60" s="143"/>
      <c r="CO60" s="141"/>
      <c r="CP60" s="141"/>
      <c r="CQ60" s="142"/>
      <c r="CR60" s="142"/>
      <c r="CS60" s="142"/>
      <c r="CT60" s="142"/>
      <c r="CU60" s="147"/>
      <c r="CV60" s="147"/>
    </row>
    <row r="61" spans="1:100" s="148" customFormat="1" ht="28.95" customHeight="1">
      <c r="A61" s="1337"/>
      <c r="B61" s="1334"/>
      <c r="C61" s="1270"/>
      <c r="D61" s="1294"/>
      <c r="E61" s="1294"/>
      <c r="F61" s="1294"/>
      <c r="G61" s="1313"/>
      <c r="H61" s="1313"/>
      <c r="I61" s="1343"/>
      <c r="J61" s="1324"/>
      <c r="K61" s="1327"/>
      <c r="L61" s="1327">
        <f>IF(NOT(ISERROR(MATCH(K61,_xlfn.ANCHORARRAY(F150),0))),J152&amp;"Por favor no seleccionar los criterios de impacto",K61)</f>
        <v>0</v>
      </c>
      <c r="M61" s="1273"/>
      <c r="N61" s="1324"/>
      <c r="O61" s="1332"/>
      <c r="P61" s="184"/>
      <c r="Q61" s="94"/>
      <c r="R61" s="139" t="str">
        <f t="shared" si="12"/>
        <v/>
      </c>
      <c r="S61" s="97"/>
      <c r="T61" s="97"/>
      <c r="U61" s="189" t="str">
        <f t="shared" si="13"/>
        <v/>
      </c>
      <c r="V61" s="97"/>
      <c r="W61" s="97"/>
      <c r="X61" s="97"/>
      <c r="Y61" s="140" t="str">
        <f>IFERROR(IF(AND(R60="Probabilidad",R61="Probabilidad"),(AA60-(+AA60*U61)),IF(R61="Probabilidad",(J60-(+J60*U61)),IF(R61="Impacto",AA60,""))),"")</f>
        <v/>
      </c>
      <c r="Z61" s="113" t="str">
        <f t="shared" si="14"/>
        <v/>
      </c>
      <c r="AA61" s="189" t="str">
        <f t="shared" si="15"/>
        <v/>
      </c>
      <c r="AB61" s="113" t="str">
        <f t="shared" si="16"/>
        <v/>
      </c>
      <c r="AC61" s="189" t="str">
        <f>IFERROR(IF(AND(R60="Impacto",R61="Impacto"),(AC60-(+AC60*U61)),IF(AND(R60="Probabilidad",R61="Impacto"),(AC59-(+AC59*U61)),IF(R61="Probabilidad",AC60,""))),"")</f>
        <v/>
      </c>
      <c r="AD61" s="113" t="str">
        <f t="shared" si="17"/>
        <v/>
      </c>
      <c r="AE61" s="1264"/>
      <c r="AF61" s="141"/>
      <c r="AG61" s="142"/>
      <c r="AH61" s="235"/>
      <c r="AI61" s="235"/>
      <c r="AJ61" s="235"/>
      <c r="AK61" s="235"/>
      <c r="AL61" s="235"/>
      <c r="AM61" s="235"/>
      <c r="AN61" s="154"/>
      <c r="AO61" s="154"/>
      <c r="AP61" s="155"/>
      <c r="AQ61" s="667"/>
      <c r="AR61" s="142"/>
      <c r="AS61" s="235"/>
      <c r="AT61" s="235"/>
      <c r="AU61" s="235"/>
      <c r="AV61" s="235"/>
      <c r="AW61" s="235"/>
      <c r="AX61" s="235"/>
      <c r="AY61" s="141"/>
      <c r="AZ61" s="141"/>
      <c r="BA61" s="142"/>
      <c r="BB61" s="141"/>
      <c r="BC61" s="142"/>
      <c r="BD61" s="235"/>
      <c r="BE61" s="235"/>
      <c r="BF61" s="235"/>
      <c r="BG61" s="235"/>
      <c r="BH61" s="235"/>
      <c r="BI61" s="235"/>
      <c r="BJ61" s="141"/>
      <c r="BK61" s="141"/>
      <c r="BL61" s="142"/>
      <c r="BM61" s="184"/>
      <c r="BN61" s="224"/>
      <c r="BO61" s="146"/>
      <c r="BP61" s="184"/>
      <c r="BQ61" s="146"/>
      <c r="BR61" s="146"/>
      <c r="BS61" s="146"/>
      <c r="BT61" s="141"/>
      <c r="BU61" s="142"/>
      <c r="BV61" s="143"/>
      <c r="BW61" s="141"/>
      <c r="BX61" s="141"/>
      <c r="BY61" s="142"/>
      <c r="BZ61" s="142"/>
      <c r="CA61" s="142"/>
      <c r="CB61" s="142"/>
      <c r="CC61" s="141"/>
      <c r="CD61" s="142"/>
      <c r="CE61" s="143"/>
      <c r="CF61" s="141"/>
      <c r="CG61" s="141"/>
      <c r="CH61" s="142"/>
      <c r="CI61" s="142"/>
      <c r="CJ61" s="142"/>
      <c r="CK61" s="142"/>
      <c r="CL61" s="141"/>
      <c r="CM61" s="142"/>
      <c r="CN61" s="143"/>
      <c r="CO61" s="141"/>
      <c r="CP61" s="141"/>
      <c r="CQ61" s="142"/>
      <c r="CR61" s="142"/>
      <c r="CS61" s="142"/>
      <c r="CT61" s="142"/>
      <c r="CU61" s="147"/>
      <c r="CV61" s="147"/>
    </row>
    <row r="62" spans="1:100" s="148" customFormat="1" ht="28.95" customHeight="1" thickBot="1">
      <c r="A62" s="1338"/>
      <c r="B62" s="1335"/>
      <c r="C62" s="1271"/>
      <c r="D62" s="1295"/>
      <c r="E62" s="1295"/>
      <c r="F62" s="1295"/>
      <c r="G62" s="1340"/>
      <c r="H62" s="1340"/>
      <c r="I62" s="1344"/>
      <c r="J62" s="1325"/>
      <c r="K62" s="1328"/>
      <c r="L62" s="1328">
        <f>IF(NOT(ISERROR(MATCH(K62,_xlfn.ANCHORARRAY(F151),0))),#REF!&amp;"Por favor no seleccionar los criterios de impacto",K62)</f>
        <v>0</v>
      </c>
      <c r="M62" s="1274"/>
      <c r="N62" s="1325"/>
      <c r="O62" s="1333"/>
      <c r="P62" s="185"/>
      <c r="Q62" s="95"/>
      <c r="R62" s="149" t="str">
        <f t="shared" si="12"/>
        <v/>
      </c>
      <c r="S62" s="391"/>
      <c r="T62" s="150"/>
      <c r="U62" s="187" t="str">
        <f t="shared" si="13"/>
        <v/>
      </c>
      <c r="V62" s="150"/>
      <c r="W62" s="150"/>
      <c r="X62" s="150"/>
      <c r="Y62" s="151" t="str">
        <f>IFERROR(IF(AND(R61="Probabilidad",R62="Probabilidad"),(AA61-(+AA61*U62)),IF(R62="Probabilidad",(J61-(+J61*U62)),IF(R62="Impacto",AA61,""))),"")</f>
        <v/>
      </c>
      <c r="Z62" s="114" t="str">
        <f t="shared" si="14"/>
        <v/>
      </c>
      <c r="AA62" s="187" t="str">
        <f t="shared" si="15"/>
        <v/>
      </c>
      <c r="AB62" s="114" t="str">
        <f t="shared" si="16"/>
        <v/>
      </c>
      <c r="AC62" s="187" t="str">
        <f>IFERROR(IF(AND(R61="Impacto",R62="Impacto"),(AC61-(+AC61*U62)),IF(AND(R61="Probabilidad",R62="Impacto"),(AC60-(+AC60*U62)),IF(R62="Probabilidad",AC61,""))),"")</f>
        <v/>
      </c>
      <c r="AD62" s="114" t="str">
        <f t="shared" si="17"/>
        <v/>
      </c>
      <c r="AE62" s="1265"/>
      <c r="AF62" s="141"/>
      <c r="AG62" s="142"/>
      <c r="AH62" s="235"/>
      <c r="AI62" s="235"/>
      <c r="AJ62" s="235"/>
      <c r="AK62" s="235"/>
      <c r="AL62" s="235"/>
      <c r="AM62" s="235"/>
      <c r="AN62" s="154"/>
      <c r="AO62" s="154"/>
      <c r="AP62" s="155"/>
      <c r="AQ62" s="667"/>
      <c r="AR62" s="142"/>
      <c r="AS62" s="235"/>
      <c r="AT62" s="235"/>
      <c r="AU62" s="235"/>
      <c r="AV62" s="235"/>
      <c r="AW62" s="235"/>
      <c r="AX62" s="235"/>
      <c r="AY62" s="141"/>
      <c r="AZ62" s="141"/>
      <c r="BA62" s="142"/>
      <c r="BB62" s="141"/>
      <c r="BC62" s="142"/>
      <c r="BD62" s="235"/>
      <c r="BE62" s="235"/>
      <c r="BF62" s="235"/>
      <c r="BG62" s="235"/>
      <c r="BH62" s="235"/>
      <c r="BI62" s="235"/>
      <c r="BJ62" s="141"/>
      <c r="BK62" s="141"/>
      <c r="BL62" s="142"/>
      <c r="BM62" s="184"/>
      <c r="BN62" s="224"/>
      <c r="BO62" s="146"/>
      <c r="BP62" s="184"/>
      <c r="BQ62" s="146"/>
      <c r="BR62" s="146"/>
      <c r="BS62" s="146"/>
      <c r="BT62" s="141"/>
      <c r="BU62" s="142"/>
      <c r="BV62" s="143"/>
      <c r="BW62" s="141"/>
      <c r="BX62" s="141"/>
      <c r="BY62" s="142"/>
      <c r="BZ62" s="142"/>
      <c r="CA62" s="142"/>
      <c r="CB62" s="142"/>
      <c r="CC62" s="141"/>
      <c r="CD62" s="142"/>
      <c r="CE62" s="143"/>
      <c r="CF62" s="141"/>
      <c r="CG62" s="141"/>
      <c r="CH62" s="142"/>
      <c r="CI62" s="142"/>
      <c r="CJ62" s="142"/>
      <c r="CK62" s="142"/>
      <c r="CL62" s="141"/>
      <c r="CM62" s="142"/>
      <c r="CN62" s="143"/>
      <c r="CO62" s="141"/>
      <c r="CP62" s="141"/>
      <c r="CQ62" s="142"/>
      <c r="CR62" s="142"/>
      <c r="CS62" s="142"/>
      <c r="CT62" s="142"/>
      <c r="CU62" s="147"/>
      <c r="CV62" s="147"/>
    </row>
    <row r="63" spans="1:100" s="148" customFormat="1" ht="324" customHeight="1">
      <c r="A63" s="1336">
        <v>8</v>
      </c>
      <c r="B63" s="1334" t="s">
        <v>151</v>
      </c>
      <c r="C63" s="1270" t="s">
        <v>281</v>
      </c>
      <c r="D63" s="1293" t="s">
        <v>4038</v>
      </c>
      <c r="E63" s="1293" t="s">
        <v>4039</v>
      </c>
      <c r="F63" s="1293" t="s">
        <v>2906</v>
      </c>
      <c r="G63" s="1339" t="s">
        <v>292</v>
      </c>
      <c r="H63" s="1341">
        <v>365</v>
      </c>
      <c r="I63" s="1342" t="str">
        <f>IF(H63&lt;=0,"",IF(H63&lt;=2,"Muy Baja",IF(H63&lt;=24,"Baja",IF(H63&lt;=500,"Media",IF(H63&lt;=5000,"Alta","Muy Alta")))))</f>
        <v>Media</v>
      </c>
      <c r="J63" s="1323">
        <f>IF(I63="","",IF(I63="Muy Baja",0.2,IF(I63="Baja",0.4,IF(I63="Media",0.6,IF(I63="Alta",0.8,IF(I63="Muy Alta",1,))))))</f>
        <v>0.6</v>
      </c>
      <c r="K63" s="1326" t="s">
        <v>313</v>
      </c>
      <c r="L63" s="1329" t="str">
        <f>IF(NOT(ISERROR(MATCH(K63,'[3]Tabla Impacto'!$B$221:$B$223,0))),'[3]Tabla Impacto'!$F$223&amp;"Por favor no seleccionar los criterios de impacto(Afectación Económica o presupuestal y Pérdida Reputacional)",K63)</f>
        <v xml:space="preserve">     El riesgo afecta la imagen de la entidad a nivel nacional, con efecto publicitarios sostenible a nivel país</v>
      </c>
      <c r="M63" s="1330"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323">
        <f>IF(M63="","",IF(M63="Leve",0.2,IF(M63="Menor",0.4,IF(M63="Moderado",0.6,IF(M63="Mayor",0.8,IF(M63="Catastrófico",1,))))))</f>
        <v>1</v>
      </c>
      <c r="O63" s="1331"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370">
        <v>1</v>
      </c>
      <c r="Q63" s="408" t="s">
        <v>4044</v>
      </c>
      <c r="R63" s="918" t="str">
        <f t="shared" si="12"/>
        <v>Probabilidad</v>
      </c>
      <c r="S63" s="364" t="s">
        <v>145</v>
      </c>
      <c r="T63" s="97" t="s">
        <v>316</v>
      </c>
      <c r="U63" s="189" t="str">
        <f t="shared" si="13"/>
        <v>30%</v>
      </c>
      <c r="V63" s="97" t="s">
        <v>317</v>
      </c>
      <c r="W63" s="97" t="s">
        <v>318</v>
      </c>
      <c r="X63" s="97" t="s">
        <v>319</v>
      </c>
      <c r="Y63" s="140">
        <f>IFERROR(IF(R63="Probabilidad",(J63-(+J63*U63)),IF(R63="Impacto",J63,"")),"")</f>
        <v>0.42</v>
      </c>
      <c r="Z63" s="113" t="str">
        <f t="shared" si="14"/>
        <v>Media</v>
      </c>
      <c r="AA63" s="189">
        <f t="shared" si="15"/>
        <v>0.42</v>
      </c>
      <c r="AB63" s="113" t="str">
        <f t="shared" si="16"/>
        <v>Catastrófico</v>
      </c>
      <c r="AC63" s="189">
        <f>IFERROR(IF(R63="Impacto",(N63-(+N63*U63)),IF(R63="Probabilidad",N63,"")),"")</f>
        <v>1</v>
      </c>
      <c r="AD63" s="113" t="str">
        <f t="shared" si="17"/>
        <v>Extremo</v>
      </c>
      <c r="AE63" s="1264" t="s">
        <v>345</v>
      </c>
      <c r="AF63" s="141"/>
      <c r="AG63" s="142"/>
      <c r="AH63" s="235"/>
      <c r="AI63" s="235"/>
      <c r="AJ63" s="235"/>
      <c r="AK63" s="235"/>
      <c r="AL63" s="235"/>
      <c r="AM63" s="235"/>
      <c r="AN63" s="154"/>
      <c r="AO63" s="154"/>
      <c r="AP63" s="155"/>
      <c r="AQ63" s="1030" t="s">
        <v>3020</v>
      </c>
      <c r="AR63" s="750" t="s">
        <v>3345</v>
      </c>
      <c r="AS63" s="952"/>
      <c r="AT63" s="954" t="s">
        <v>3022</v>
      </c>
      <c r="AU63" s="790" t="s">
        <v>2435</v>
      </c>
      <c r="AV63" s="886"/>
      <c r="AW63" s="790" t="s">
        <v>2101</v>
      </c>
      <c r="AX63" s="749" t="s">
        <v>2453</v>
      </c>
      <c r="AY63" s="141"/>
      <c r="AZ63" s="141"/>
      <c r="BA63" s="142"/>
      <c r="BB63" s="141"/>
      <c r="BC63" s="142"/>
      <c r="BD63" s="235"/>
      <c r="BE63" s="235"/>
      <c r="BF63" s="235"/>
      <c r="BG63" s="235"/>
      <c r="BH63" s="235"/>
      <c r="BI63" s="235"/>
      <c r="BJ63" s="141"/>
      <c r="BK63" s="141"/>
      <c r="BL63" s="142"/>
      <c r="BM63" s="382"/>
      <c r="BN63" s="371"/>
      <c r="BO63" s="383"/>
      <c r="BP63" s="370"/>
      <c r="BQ63" s="384"/>
      <c r="BR63" s="384"/>
      <c r="BS63" s="385"/>
      <c r="BT63" s="141"/>
      <c r="BU63" s="142"/>
      <c r="BV63" s="143"/>
      <c r="BW63" s="141"/>
      <c r="BX63" s="141"/>
      <c r="BY63" s="142"/>
      <c r="BZ63" s="142"/>
      <c r="CA63" s="142"/>
      <c r="CB63" s="142"/>
      <c r="CC63" s="141"/>
      <c r="CD63" s="142"/>
      <c r="CE63" s="143"/>
      <c r="CF63" s="141"/>
      <c r="CG63" s="141"/>
      <c r="CH63" s="142"/>
      <c r="CI63" s="142"/>
      <c r="CJ63" s="142"/>
      <c r="CK63" s="142"/>
      <c r="CL63" s="141"/>
      <c r="CM63" s="142"/>
      <c r="CN63" s="143"/>
      <c r="CO63" s="141"/>
      <c r="CP63" s="141"/>
      <c r="CQ63" s="142"/>
      <c r="CR63" s="142"/>
      <c r="CS63" s="142"/>
      <c r="CT63" s="142"/>
      <c r="CU63" s="147"/>
      <c r="CV63" s="147"/>
    </row>
    <row r="64" spans="1:100" s="148" customFormat="1" ht="409.5" customHeight="1">
      <c r="A64" s="1337"/>
      <c r="B64" s="1334"/>
      <c r="C64" s="1270"/>
      <c r="D64" s="1294"/>
      <c r="E64" s="1294"/>
      <c r="F64" s="1294"/>
      <c r="G64" s="1313"/>
      <c r="H64" s="1313"/>
      <c r="I64" s="1343"/>
      <c r="J64" s="1324"/>
      <c r="K64" s="1327"/>
      <c r="L64" s="1327">
        <f>IF(NOT(ISERROR(MATCH(K64,_xlfn.ANCHORARRAY(F153),0))),J155&amp;"Por favor no seleccionar los criterios de impacto",K64)</f>
        <v>0</v>
      </c>
      <c r="M64" s="1273"/>
      <c r="N64" s="1324"/>
      <c r="O64" s="1332"/>
      <c r="P64" s="370">
        <v>2</v>
      </c>
      <c r="Q64" s="274" t="s">
        <v>4045</v>
      </c>
      <c r="R64" s="139" t="str">
        <f t="shared" si="12"/>
        <v>Probabilidad</v>
      </c>
      <c r="S64" s="97" t="s">
        <v>145</v>
      </c>
      <c r="T64" s="97" t="s">
        <v>316</v>
      </c>
      <c r="U64" s="189" t="str">
        <f t="shared" si="13"/>
        <v>30%</v>
      </c>
      <c r="V64" s="97" t="s">
        <v>317</v>
      </c>
      <c r="W64" s="97" t="s">
        <v>318</v>
      </c>
      <c r="X64" s="97" t="s">
        <v>319</v>
      </c>
      <c r="Y64" s="140">
        <f>IFERROR(IF(AND(R63="Probabilidad",R64="Probabilidad"),(AA63-(+AA63*U64)),IF(R64="Probabilidad",(J63-(+J63*U64)),IF(R64="Impacto",AA63,""))),"")</f>
        <v>0.29399999999999998</v>
      </c>
      <c r="Z64" s="113" t="str">
        <f t="shared" si="14"/>
        <v>Baja</v>
      </c>
      <c r="AA64" s="189">
        <f t="shared" si="15"/>
        <v>0.29399999999999998</v>
      </c>
      <c r="AB64" s="113" t="str">
        <f t="shared" si="16"/>
        <v>Catastrófico</v>
      </c>
      <c r="AC64" s="189">
        <f>IFERROR(IF(AND(R63="Impacto",R64="Impacto"),(AC63-(+AC63*U64)),IF(R64="Impacto",($N$51-(+$N$51*U64)),IF(R64="Probabilidad",AC63,""))),"")</f>
        <v>1</v>
      </c>
      <c r="AD64" s="113" t="str">
        <f t="shared" si="17"/>
        <v>Extremo</v>
      </c>
      <c r="AE64" s="1264"/>
      <c r="AF64" s="699" t="s">
        <v>2181</v>
      </c>
      <c r="AG64" s="733" t="s">
        <v>2436</v>
      </c>
      <c r="AH64" s="734"/>
      <c r="AI64" s="734" t="s">
        <v>2182</v>
      </c>
      <c r="AJ64" s="734" t="s">
        <v>491</v>
      </c>
      <c r="AK64" s="734"/>
      <c r="AL64" s="734" t="s">
        <v>2182</v>
      </c>
      <c r="AM64" s="734" t="s">
        <v>491</v>
      </c>
      <c r="AN64" s="755" t="s">
        <v>2182</v>
      </c>
      <c r="AO64" s="755"/>
      <c r="AP64" s="155" t="s">
        <v>2437</v>
      </c>
      <c r="AQ64" s="955" t="s">
        <v>3021</v>
      </c>
      <c r="AR64" s="1031" t="s">
        <v>3019</v>
      </c>
      <c r="AS64" s="886"/>
      <c r="AT64" s="790" t="s">
        <v>2101</v>
      </c>
      <c r="AU64" s="790" t="s">
        <v>2435</v>
      </c>
      <c r="AV64" s="886"/>
      <c r="AW64" s="790"/>
      <c r="AX64" s="790"/>
      <c r="AY64" s="141"/>
      <c r="AZ64" s="141"/>
      <c r="BA64" s="142"/>
      <c r="BB64" s="141"/>
      <c r="BC64" s="142"/>
      <c r="BD64" s="235"/>
      <c r="BE64" s="235"/>
      <c r="BF64" s="235"/>
      <c r="BG64" s="235"/>
      <c r="BH64" s="235"/>
      <c r="BI64" s="235"/>
      <c r="BJ64" s="141"/>
      <c r="BK64" s="141"/>
      <c r="BL64" s="142"/>
      <c r="BM64" s="575"/>
      <c r="BN64" s="371"/>
      <c r="BO64" s="383"/>
      <c r="BP64" s="370"/>
      <c r="BQ64" s="384"/>
      <c r="BR64" s="384"/>
      <c r="BS64" s="378"/>
      <c r="BT64" s="696"/>
      <c r="BU64" s="747"/>
      <c r="BV64" s="773"/>
      <c r="BW64" s="755"/>
      <c r="BX64" s="755"/>
      <c r="BY64" s="155"/>
      <c r="BZ64" s="755"/>
      <c r="CA64" s="755"/>
      <c r="CB64" s="155"/>
      <c r="CC64" s="141"/>
      <c r="CD64" s="142"/>
      <c r="CE64" s="143"/>
      <c r="CF64" s="141"/>
      <c r="CG64" s="141"/>
      <c r="CH64" s="142"/>
      <c r="CI64" s="142"/>
      <c r="CJ64" s="142"/>
      <c r="CK64" s="142"/>
      <c r="CL64" s="141"/>
      <c r="CM64" s="142"/>
      <c r="CN64" s="143"/>
      <c r="CO64" s="141"/>
      <c r="CP64" s="141"/>
      <c r="CQ64" s="142"/>
      <c r="CR64" s="142"/>
      <c r="CS64" s="142"/>
      <c r="CT64" s="142"/>
      <c r="CU64" s="147"/>
      <c r="CV64" s="147"/>
    </row>
    <row r="65" spans="1:100" s="148" customFormat="1" ht="288" customHeight="1">
      <c r="A65" s="1337"/>
      <c r="B65" s="1334"/>
      <c r="C65" s="1270"/>
      <c r="D65" s="1294"/>
      <c r="E65" s="1294"/>
      <c r="F65" s="1294"/>
      <c r="G65" s="1313"/>
      <c r="H65" s="1313"/>
      <c r="I65" s="1343"/>
      <c r="J65" s="1324"/>
      <c r="K65" s="1327"/>
      <c r="L65" s="1327">
        <f>IF(NOT(ISERROR(MATCH(K65,_xlfn.ANCHORARRAY(F154),0))),J156&amp;"Por favor no seleccionar los criterios de impacto",K65)</f>
        <v>0</v>
      </c>
      <c r="M65" s="1273"/>
      <c r="N65" s="1324"/>
      <c r="O65" s="1332"/>
      <c r="P65" s="370"/>
      <c r="Q65" s="274"/>
      <c r="R65" s="139" t="str">
        <f t="shared" si="12"/>
        <v/>
      </c>
      <c r="S65" s="97"/>
      <c r="T65" s="97"/>
      <c r="U65" s="189" t="str">
        <f t="shared" si="13"/>
        <v/>
      </c>
      <c r="V65" s="97"/>
      <c r="W65" s="97"/>
      <c r="X65" s="97"/>
      <c r="Y65" s="140" t="str">
        <f>IFERROR(IF(AND(R64="Probabilidad",R65="Probabilidad"),(AA64-(+AA64*U65)),IF(R65="Probabilidad",(J64-(+J64*U65)),IF(R65="Impacto",AA64,""))),"")</f>
        <v/>
      </c>
      <c r="Z65" s="113" t="str">
        <f t="shared" si="14"/>
        <v/>
      </c>
      <c r="AA65" s="189" t="str">
        <f t="shared" si="15"/>
        <v/>
      </c>
      <c r="AB65" s="113" t="str">
        <f t="shared" si="16"/>
        <v/>
      </c>
      <c r="AC65" s="189" t="str">
        <f>IFERROR(IF(AND(R64="Impacto",R65="Impacto"),(AC64-(+AC64*U65)),IF(AND(R64="Probabilidad",R65="Impacto"),(AC63-(+AC63*U65)),IF(R65="Probabilidad",AC64,""))),"")</f>
        <v/>
      </c>
      <c r="AD65" s="113" t="str">
        <f t="shared" si="17"/>
        <v/>
      </c>
      <c r="AE65" s="1264"/>
      <c r="AF65" s="699" t="s">
        <v>2181</v>
      </c>
      <c r="AG65" s="771" t="s">
        <v>2434</v>
      </c>
      <c r="AH65" s="236"/>
      <c r="AI65" s="734" t="s">
        <v>2182</v>
      </c>
      <c r="AJ65" s="772" t="s">
        <v>2435</v>
      </c>
      <c r="AK65" s="235"/>
      <c r="AL65" s="235"/>
      <c r="AM65" s="235"/>
      <c r="AN65" s="755"/>
      <c r="AO65" s="154"/>
      <c r="AP65" s="155"/>
      <c r="AQ65" s="954" t="s">
        <v>3020</v>
      </c>
      <c r="AR65" s="802" t="s">
        <v>2243</v>
      </c>
      <c r="AS65" s="748"/>
      <c r="AT65" s="954" t="s">
        <v>3022</v>
      </c>
      <c r="AU65" s="953" t="s">
        <v>2435</v>
      </c>
      <c r="AV65" s="748"/>
      <c r="AW65" s="953"/>
      <c r="AX65" s="953"/>
      <c r="AY65" s="141"/>
      <c r="AZ65" s="141"/>
      <c r="BA65" s="142"/>
      <c r="BB65" s="141"/>
      <c r="BC65" s="142"/>
      <c r="BD65" s="235"/>
      <c r="BE65" s="235"/>
      <c r="BF65" s="235"/>
      <c r="BG65" s="235"/>
      <c r="BH65" s="235"/>
      <c r="BI65" s="235"/>
      <c r="BJ65" s="141"/>
      <c r="BK65" s="141"/>
      <c r="BL65" s="142"/>
      <c r="BM65" s="274"/>
      <c r="BN65" s="379"/>
      <c r="BO65" s="370"/>
      <c r="BP65" s="370"/>
      <c r="BQ65" s="384"/>
      <c r="BR65" s="384"/>
      <c r="BS65" s="371"/>
      <c r="BT65" s="141"/>
      <c r="BU65" s="142"/>
      <c r="BV65" s="143"/>
      <c r="BW65" s="141"/>
      <c r="BX65" s="141"/>
      <c r="BY65" s="142"/>
      <c r="BZ65" s="142"/>
      <c r="CA65" s="142"/>
      <c r="CB65" s="142"/>
      <c r="CC65" s="141"/>
      <c r="CD65" s="142"/>
      <c r="CE65" s="143"/>
      <c r="CF65" s="141"/>
      <c r="CG65" s="141"/>
      <c r="CH65" s="142"/>
      <c r="CI65" s="142"/>
      <c r="CJ65" s="142"/>
      <c r="CK65" s="142"/>
      <c r="CL65" s="141"/>
      <c r="CM65" s="142"/>
      <c r="CN65" s="143"/>
      <c r="CO65" s="141"/>
      <c r="CP65" s="141"/>
      <c r="CQ65" s="142"/>
      <c r="CR65" s="142"/>
      <c r="CS65" s="142"/>
      <c r="CT65" s="142"/>
      <c r="CU65" s="147"/>
      <c r="CV65" s="147"/>
    </row>
    <row r="66" spans="1:100" s="148" customFormat="1" ht="28.95" customHeight="1">
      <c r="A66" s="1337"/>
      <c r="B66" s="1334"/>
      <c r="C66" s="1270"/>
      <c r="D66" s="1294"/>
      <c r="E66" s="1294"/>
      <c r="F66" s="1294"/>
      <c r="G66" s="1313"/>
      <c r="H66" s="1313"/>
      <c r="I66" s="1343"/>
      <c r="J66" s="1324"/>
      <c r="K66" s="1327"/>
      <c r="L66" s="1327">
        <f>IF(NOT(ISERROR(MATCH(K66,_xlfn.ANCHORARRAY(F155),0))),J157&amp;"Por favor no seleccionar los criterios de impacto",K66)</f>
        <v>0</v>
      </c>
      <c r="M66" s="1273"/>
      <c r="N66" s="1324"/>
      <c r="O66" s="1332"/>
      <c r="P66" s="184"/>
      <c r="Q66" s="94"/>
      <c r="R66" s="139" t="str">
        <f t="shared" si="12"/>
        <v/>
      </c>
      <c r="S66" s="97"/>
      <c r="T66" s="97"/>
      <c r="U66" s="189" t="str">
        <f t="shared" si="13"/>
        <v/>
      </c>
      <c r="V66" s="97"/>
      <c r="W66" s="97"/>
      <c r="X66" s="97"/>
      <c r="Y66" s="140" t="str">
        <f>IFERROR(IF(AND(R65="Probabilidad",R66="Probabilidad"),(AA65-(+AA65*U66)),IF(R66="Probabilidad",(J65-(+J65*U66)),IF(R66="Impacto",AA65,""))),"")</f>
        <v/>
      </c>
      <c r="Z66" s="113" t="str">
        <f t="shared" si="14"/>
        <v/>
      </c>
      <c r="AA66" s="189" t="str">
        <f t="shared" si="15"/>
        <v/>
      </c>
      <c r="AB66" s="113" t="str">
        <f t="shared" si="16"/>
        <v/>
      </c>
      <c r="AC66" s="189" t="str">
        <f>IFERROR(IF(AND(R65="Impacto",R66="Impacto"),(AC65-(+AC65*U66)),IF(AND(R65="Probabilidad",R66="Impacto"),(AC64-(+AC64*U66)),IF(R66="Probabilidad",AC65,""))),"")</f>
        <v/>
      </c>
      <c r="AD66" s="113" t="str">
        <f t="shared" si="17"/>
        <v/>
      </c>
      <c r="AE66" s="1264"/>
      <c r="AF66" s="141"/>
      <c r="AG66" s="142"/>
      <c r="AH66" s="235"/>
      <c r="AI66" s="235"/>
      <c r="AJ66" s="235"/>
      <c r="AK66" s="235"/>
      <c r="AL66" s="235"/>
      <c r="AM66" s="235"/>
      <c r="AN66" s="154"/>
      <c r="AO66" s="154"/>
      <c r="AP66" s="155"/>
      <c r="AQ66" s="667"/>
      <c r="AR66" s="142"/>
      <c r="AS66" s="235"/>
      <c r="AT66" s="235"/>
      <c r="AU66" s="235"/>
      <c r="AV66" s="235"/>
      <c r="AW66" s="235"/>
      <c r="AX66" s="235"/>
      <c r="AY66" s="141"/>
      <c r="AZ66" s="141"/>
      <c r="BA66" s="142"/>
      <c r="BB66" s="141"/>
      <c r="BC66" s="142"/>
      <c r="BD66" s="235"/>
      <c r="BE66" s="235"/>
      <c r="BF66" s="235"/>
      <c r="BG66" s="235"/>
      <c r="BH66" s="235"/>
      <c r="BI66" s="235"/>
      <c r="BJ66" s="141"/>
      <c r="BK66" s="141"/>
      <c r="BL66" s="142"/>
      <c r="BM66" s="184"/>
      <c r="BN66" s="224"/>
      <c r="BO66" s="146"/>
      <c r="BP66" s="184"/>
      <c r="BQ66" s="146"/>
      <c r="BR66" s="146"/>
      <c r="BS66" s="146"/>
      <c r="BT66" s="141"/>
      <c r="BU66" s="142"/>
      <c r="BV66" s="143"/>
      <c r="BW66" s="141"/>
      <c r="BX66" s="141"/>
      <c r="BY66" s="142"/>
      <c r="BZ66" s="142"/>
      <c r="CA66" s="142"/>
      <c r="CB66" s="142"/>
      <c r="CC66" s="141"/>
      <c r="CD66" s="142"/>
      <c r="CE66" s="143"/>
      <c r="CF66" s="141"/>
      <c r="CG66" s="141"/>
      <c r="CH66" s="142"/>
      <c r="CI66" s="142"/>
      <c r="CJ66" s="142"/>
      <c r="CK66" s="142"/>
      <c r="CL66" s="141"/>
      <c r="CM66" s="142"/>
      <c r="CN66" s="143"/>
      <c r="CO66" s="141"/>
      <c r="CP66" s="141"/>
      <c r="CQ66" s="142"/>
      <c r="CR66" s="142"/>
      <c r="CS66" s="142"/>
      <c r="CT66" s="142"/>
      <c r="CU66" s="147"/>
      <c r="CV66" s="147"/>
    </row>
    <row r="67" spans="1:100" s="148" customFormat="1" ht="28.95" customHeight="1">
      <c r="A67" s="1337"/>
      <c r="B67" s="1334"/>
      <c r="C67" s="1270"/>
      <c r="D67" s="1294"/>
      <c r="E67" s="1294"/>
      <c r="F67" s="1294"/>
      <c r="G67" s="1313"/>
      <c r="H67" s="1313"/>
      <c r="I67" s="1343"/>
      <c r="J67" s="1324"/>
      <c r="K67" s="1327"/>
      <c r="L67" s="1327">
        <f>IF(NOT(ISERROR(MATCH(K67,_xlfn.ANCHORARRAY(F156),0))),J158&amp;"Por favor no seleccionar los criterios de impacto",K67)</f>
        <v>0</v>
      </c>
      <c r="M67" s="1273"/>
      <c r="N67" s="1324"/>
      <c r="O67" s="1332"/>
      <c r="P67" s="184"/>
      <c r="Q67" s="94"/>
      <c r="R67" s="139" t="str">
        <f t="shared" si="12"/>
        <v/>
      </c>
      <c r="S67" s="97"/>
      <c r="T67" s="97"/>
      <c r="U67" s="189" t="str">
        <f t="shared" si="13"/>
        <v/>
      </c>
      <c r="V67" s="97"/>
      <c r="W67" s="97"/>
      <c r="X67" s="97"/>
      <c r="Y67" s="140" t="str">
        <f>IFERROR(IF(AND(R66="Probabilidad",R67="Probabilidad"),(AA66-(+AA66*U67)),IF(R67="Probabilidad",(J66-(+J66*U67)),IF(R67="Impacto",AA66,""))),"")</f>
        <v/>
      </c>
      <c r="Z67" s="113" t="str">
        <f t="shared" si="14"/>
        <v/>
      </c>
      <c r="AA67" s="189" t="str">
        <f t="shared" si="15"/>
        <v/>
      </c>
      <c r="AB67" s="113" t="str">
        <f t="shared" si="16"/>
        <v/>
      </c>
      <c r="AC67" s="189" t="str">
        <f>IFERROR(IF(AND(R66="Impacto",R67="Impacto"),(AC66-(+AC66*U67)),IF(AND(R66="Probabilidad",R67="Impacto"),(AC65-(+AC65*U67)),IF(R67="Probabilidad",AC66,""))),"")</f>
        <v/>
      </c>
      <c r="AD67" s="113" t="str">
        <f t="shared" si="17"/>
        <v/>
      </c>
      <c r="AE67" s="1264"/>
      <c r="AF67" s="141"/>
      <c r="AG67" s="142"/>
      <c r="AH67" s="235"/>
      <c r="AI67" s="235"/>
      <c r="AJ67" s="235"/>
      <c r="AK67" s="235"/>
      <c r="AL67" s="235"/>
      <c r="AM67" s="235"/>
      <c r="AN67" s="154"/>
      <c r="AO67" s="154"/>
      <c r="AP67" s="155"/>
      <c r="AQ67" s="667"/>
      <c r="AR67" s="142"/>
      <c r="AS67" s="235"/>
      <c r="AT67" s="235"/>
      <c r="AU67" s="235"/>
      <c r="AV67" s="235"/>
      <c r="AW67" s="235"/>
      <c r="AX67" s="235"/>
      <c r="AY67" s="141"/>
      <c r="AZ67" s="141"/>
      <c r="BA67" s="142"/>
      <c r="BB67" s="141"/>
      <c r="BC67" s="142"/>
      <c r="BD67" s="235"/>
      <c r="BE67" s="235"/>
      <c r="BF67" s="235"/>
      <c r="BG67" s="235"/>
      <c r="BH67" s="235"/>
      <c r="BI67" s="235"/>
      <c r="BJ67" s="141"/>
      <c r="BK67" s="141"/>
      <c r="BL67" s="142"/>
      <c r="BM67" s="184"/>
      <c r="BN67" s="224"/>
      <c r="BO67" s="146"/>
      <c r="BP67" s="184"/>
      <c r="BQ67" s="146"/>
      <c r="BR67" s="146"/>
      <c r="BS67" s="146"/>
      <c r="BT67" s="141"/>
      <c r="BU67" s="142"/>
      <c r="BV67" s="143"/>
      <c r="BW67" s="141"/>
      <c r="BX67" s="141"/>
      <c r="BY67" s="142"/>
      <c r="BZ67" s="142"/>
      <c r="CA67" s="142"/>
      <c r="CB67" s="142"/>
      <c r="CC67" s="141"/>
      <c r="CD67" s="142"/>
      <c r="CE67" s="143"/>
      <c r="CF67" s="141"/>
      <c r="CG67" s="141"/>
      <c r="CH67" s="142"/>
      <c r="CI67" s="142"/>
      <c r="CJ67" s="142"/>
      <c r="CK67" s="142"/>
      <c r="CL67" s="141"/>
      <c r="CM67" s="142"/>
      <c r="CN67" s="143"/>
      <c r="CO67" s="141"/>
      <c r="CP67" s="141"/>
      <c r="CQ67" s="142"/>
      <c r="CR67" s="142"/>
      <c r="CS67" s="142"/>
      <c r="CT67" s="142"/>
      <c r="CU67" s="147"/>
      <c r="CV67" s="147"/>
    </row>
    <row r="68" spans="1:100" s="148" customFormat="1" ht="28.95" customHeight="1" thickBot="1">
      <c r="A68" s="1338"/>
      <c r="B68" s="1335"/>
      <c r="C68" s="1271"/>
      <c r="D68" s="1295"/>
      <c r="E68" s="1295"/>
      <c r="F68" s="1295"/>
      <c r="G68" s="1340"/>
      <c r="H68" s="1340"/>
      <c r="I68" s="1344"/>
      <c r="J68" s="1325"/>
      <c r="K68" s="1328"/>
      <c r="L68" s="1328">
        <f>IF(NOT(ISERROR(MATCH(K68,_xlfn.ANCHORARRAY(F157),0))),#REF!&amp;"Por favor no seleccionar los criterios de impacto",K68)</f>
        <v>0</v>
      </c>
      <c r="M68" s="1274"/>
      <c r="N68" s="1325"/>
      <c r="O68" s="1333"/>
      <c r="P68" s="185"/>
      <c r="Q68" s="95"/>
      <c r="R68" s="149" t="str">
        <f t="shared" si="12"/>
        <v/>
      </c>
      <c r="S68" s="150"/>
      <c r="T68" s="150"/>
      <c r="U68" s="187" t="str">
        <f t="shared" si="13"/>
        <v/>
      </c>
      <c r="V68" s="150"/>
      <c r="W68" s="150"/>
      <c r="X68" s="150"/>
      <c r="Y68" s="151" t="str">
        <f>IFERROR(IF(AND(R67="Probabilidad",R68="Probabilidad"),(AA67-(+AA67*U68)),IF(R68="Probabilidad",(J67-(+J67*U68)),IF(R68="Impacto",AA67,""))),"")</f>
        <v/>
      </c>
      <c r="Z68" s="114" t="str">
        <f t="shared" si="14"/>
        <v/>
      </c>
      <c r="AA68" s="187" t="str">
        <f t="shared" si="15"/>
        <v/>
      </c>
      <c r="AB68" s="114" t="str">
        <f t="shared" si="16"/>
        <v/>
      </c>
      <c r="AC68" s="187" t="str">
        <f>IFERROR(IF(AND(R67="Impacto",R68="Impacto"),(AC67-(+AC67*U68)),IF(AND(R67="Probabilidad",R68="Impacto"),(AC66-(+AC66*U68)),IF(R68="Probabilidad",AC67,""))),"")</f>
        <v/>
      </c>
      <c r="AD68" s="114" t="str">
        <f t="shared" si="17"/>
        <v/>
      </c>
      <c r="AE68" s="1265"/>
      <c r="AF68" s="141"/>
      <c r="AG68" s="142"/>
      <c r="AH68" s="235"/>
      <c r="AI68" s="235"/>
      <c r="AJ68" s="235"/>
      <c r="AK68" s="235"/>
      <c r="AL68" s="235"/>
      <c r="AM68" s="235"/>
      <c r="AN68" s="154"/>
      <c r="AO68" s="154"/>
      <c r="AP68" s="155"/>
      <c r="AQ68" s="667"/>
      <c r="AR68" s="142"/>
      <c r="AS68" s="235"/>
      <c r="AT68" s="235"/>
      <c r="AU68" s="235"/>
      <c r="AV68" s="235"/>
      <c r="AW68" s="235"/>
      <c r="AX68" s="235"/>
      <c r="AY68" s="141"/>
      <c r="AZ68" s="141"/>
      <c r="BA68" s="142"/>
      <c r="BB68" s="141"/>
      <c r="BC68" s="142"/>
      <c r="BD68" s="235"/>
      <c r="BE68" s="235"/>
      <c r="BF68" s="235"/>
      <c r="BG68" s="235"/>
      <c r="BH68" s="235"/>
      <c r="BI68" s="235"/>
      <c r="BJ68" s="141"/>
      <c r="BK68" s="141"/>
      <c r="BL68" s="142"/>
      <c r="BM68" s="184"/>
      <c r="BN68" s="224"/>
      <c r="BO68" s="146"/>
      <c r="BP68" s="184"/>
      <c r="BQ68" s="146"/>
      <c r="BR68" s="146"/>
      <c r="BS68" s="146"/>
      <c r="BT68" s="141"/>
      <c r="BU68" s="142"/>
      <c r="BV68" s="143"/>
      <c r="BW68" s="141"/>
      <c r="BX68" s="141"/>
      <c r="BY68" s="142"/>
      <c r="BZ68" s="142"/>
      <c r="CA68" s="142"/>
      <c r="CB68" s="142"/>
      <c r="CC68" s="141"/>
      <c r="CD68" s="142"/>
      <c r="CE68" s="143"/>
      <c r="CF68" s="141"/>
      <c r="CG68" s="141"/>
      <c r="CH68" s="142"/>
      <c r="CI68" s="142"/>
      <c r="CJ68" s="142"/>
      <c r="CK68" s="142"/>
      <c r="CL68" s="141"/>
      <c r="CM68" s="142"/>
      <c r="CN68" s="143"/>
      <c r="CO68" s="141"/>
      <c r="CP68" s="141"/>
      <c r="CQ68" s="142"/>
      <c r="CR68" s="142"/>
      <c r="CS68" s="142"/>
      <c r="CT68" s="142"/>
      <c r="CU68" s="147"/>
      <c r="CV68" s="147"/>
    </row>
    <row r="69" spans="1:100" s="148" customFormat="1" ht="244.05" customHeight="1" thickBot="1">
      <c r="A69" s="1336">
        <v>8</v>
      </c>
      <c r="B69" s="1334" t="s">
        <v>151</v>
      </c>
      <c r="C69" s="1270" t="s">
        <v>281</v>
      </c>
      <c r="D69" s="1293" t="s">
        <v>4038</v>
      </c>
      <c r="E69" s="1293" t="s">
        <v>4039</v>
      </c>
      <c r="F69" s="1293" t="s">
        <v>2906</v>
      </c>
      <c r="G69" s="1339" t="s">
        <v>292</v>
      </c>
      <c r="H69" s="1341">
        <v>365</v>
      </c>
      <c r="I69" s="1342" t="str">
        <f t="shared" ref="I69" si="18">IF(H69&lt;=0,"",IF(H69&lt;=2,"Muy Baja",IF(H69&lt;=24,"Baja",IF(H69&lt;=500,"Media",IF(H69&lt;=5000,"Alta","Muy Alta")))))</f>
        <v>Media</v>
      </c>
      <c r="J69" s="1323">
        <f t="shared" ref="J69" si="19">IF(I69="","",IF(I69="Muy Baja",0.2,IF(I69="Baja",0.4,IF(I69="Media",0.6,IF(I69="Alta",0.8,IF(I69="Muy Alta",1,))))))</f>
        <v>0.6</v>
      </c>
      <c r="K69" s="1326" t="s">
        <v>313</v>
      </c>
      <c r="L69" s="1329" t="str">
        <f>IF(NOT(ISERROR(MATCH(K69,'[3]Tabla Impacto'!$B$221:$B$223,0))),'[3]Tabla Impacto'!$F$223&amp;"Por favor no seleccionar los criterios de impacto(Afectación Económica o presupuestal y Pérdida Reputacional)",K69)</f>
        <v xml:space="preserve">     El riesgo afecta la imagen de la entidad a nivel nacional, con efecto publicitarios sostenible a nivel país</v>
      </c>
      <c r="M69" s="1330"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323">
        <f t="shared" ref="N69" si="20">IF(M69="","",IF(M69="Leve",0.2,IF(M69="Menor",0.4,IF(M69="Moderado",0.6,IF(M69="Mayor",0.8,IF(M69="Catastrófico",1,))))))</f>
        <v>1</v>
      </c>
      <c r="O69" s="1331" t="str">
        <f t="shared" ref="O69" si="21">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370">
        <v>1</v>
      </c>
      <c r="Q69" s="408" t="s">
        <v>4046</v>
      </c>
      <c r="R69" s="139" t="str">
        <f t="shared" ref="R69:R80" si="22">IF(OR(S69="Preventivo",S69="Detectivo"),"Probabilidad",IF(S69="Correctivo","Impacto",""))</f>
        <v>Probabilidad</v>
      </c>
      <c r="S69" s="364" t="s">
        <v>145</v>
      </c>
      <c r="T69" s="97" t="s">
        <v>316</v>
      </c>
      <c r="U69" s="189" t="str">
        <f t="shared" ref="U69:U80" si="23">IF(AND(S69="Preventivo",T69="Automático"),"50%",IF(AND(S69="Preventivo",T69="Manual"),"40%",IF(AND(S69="Detectivo",T69="Automático"),"40%",IF(AND(S69="Detectivo",T69="Manual"),"30%",IF(AND(S69="Correctivo",T69="Automático"),"35%",IF(AND(S69="Correctivo",T69="Manual"),"25%",""))))))</f>
        <v>30%</v>
      </c>
      <c r="V69" s="97" t="s">
        <v>317</v>
      </c>
      <c r="W69" s="97" t="s">
        <v>318</v>
      </c>
      <c r="X69" s="97" t="s">
        <v>319</v>
      </c>
      <c r="Y69" s="140">
        <f t="shared" ref="Y69" si="24">IFERROR(IF(R69="Probabilidad",(J69-(+J69*U69)),IF(R69="Impacto",J69,"")),"")</f>
        <v>0.42</v>
      </c>
      <c r="Z69" s="113" t="str">
        <f t="shared" ref="Z69:Z80" si="25">IFERROR(IF(Y69="","",IF(Y69&lt;=0.2,"Muy Baja",IF(Y69&lt;=0.4,"Baja",IF(Y69&lt;=0.6,"Media",IF(Y69&lt;=0.8,"Alta","Muy Alta"))))),"")</f>
        <v>Media</v>
      </c>
      <c r="AA69" s="189">
        <f t="shared" ref="AA69:AA80" si="26">+Y69</f>
        <v>0.42</v>
      </c>
      <c r="AB69" s="113" t="str">
        <f t="shared" ref="AB69:AB80" si="27">IFERROR(IF(AC69="","",IF(AC69&lt;=0.2,"Leve",IF(AC69&lt;=0.4,"Menor",IF(AC69&lt;=0.6,"Moderado",IF(AC69&lt;=0.8,"Mayor","Catastrófico"))))),"")</f>
        <v>Catastrófico</v>
      </c>
      <c r="AC69" s="189">
        <f t="shared" ref="AC69" si="28">IFERROR(IF(R69="Impacto",(N69-(+N69*U69)),IF(R69="Probabilidad",N69,"")),"")</f>
        <v>1</v>
      </c>
      <c r="AD69" s="113" t="str">
        <f t="shared" ref="AD69:AD80" si="29">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Extremo</v>
      </c>
      <c r="AE69" s="1264" t="s">
        <v>345</v>
      </c>
      <c r="AF69" s="141"/>
      <c r="AG69" s="142"/>
      <c r="AH69" s="235"/>
      <c r="AI69" s="235"/>
      <c r="AJ69" s="235"/>
      <c r="AK69" s="235"/>
      <c r="AL69" s="235"/>
      <c r="AM69" s="235"/>
      <c r="AN69" s="154"/>
      <c r="AO69" s="154"/>
      <c r="AP69" s="155"/>
      <c r="AQ69" s="920" t="s">
        <v>3026</v>
      </c>
      <c r="AR69" s="950" t="s">
        <v>3029</v>
      </c>
      <c r="AS69" s="920" t="s">
        <v>3034</v>
      </c>
      <c r="AT69" s="920" t="s">
        <v>3033</v>
      </c>
      <c r="AU69" s="790" t="s">
        <v>3023</v>
      </c>
      <c r="AV69" s="920" t="s">
        <v>3034</v>
      </c>
      <c r="AW69" s="920" t="s">
        <v>3033</v>
      </c>
      <c r="AX69" s="790" t="s">
        <v>3035</v>
      </c>
      <c r="AY69" s="141"/>
      <c r="AZ69" s="141"/>
      <c r="BA69" s="142"/>
      <c r="BB69" s="141"/>
      <c r="BC69" s="142"/>
      <c r="BD69" s="235"/>
      <c r="BE69" s="235"/>
      <c r="BF69" s="235"/>
      <c r="BG69" s="235"/>
      <c r="BH69" s="235"/>
      <c r="BI69" s="235"/>
      <c r="BJ69" s="141"/>
      <c r="BK69" s="141"/>
      <c r="BL69" s="142"/>
      <c r="BM69" s="382"/>
      <c r="BN69" s="371"/>
      <c r="BO69" s="383"/>
      <c r="BP69" s="370"/>
      <c r="BQ69" s="384"/>
      <c r="BR69" s="384"/>
      <c r="BS69" s="385"/>
      <c r="BT69" s="141"/>
      <c r="BU69" s="142"/>
      <c r="BV69" s="143"/>
      <c r="BW69" s="141"/>
      <c r="BX69" s="141"/>
      <c r="BY69" s="142"/>
      <c r="BZ69" s="142"/>
      <c r="CA69" s="142"/>
      <c r="CB69" s="142"/>
      <c r="CC69" s="141"/>
      <c r="CD69" s="142"/>
      <c r="CE69" s="143"/>
      <c r="CF69" s="141"/>
      <c r="CG69" s="141"/>
      <c r="CH69" s="142"/>
      <c r="CI69" s="142"/>
      <c r="CJ69" s="142"/>
      <c r="CK69" s="142"/>
      <c r="CL69" s="141"/>
      <c r="CM69" s="142"/>
      <c r="CN69" s="143"/>
      <c r="CO69" s="141"/>
      <c r="CP69" s="141"/>
      <c r="CQ69" s="142"/>
      <c r="CR69" s="142"/>
      <c r="CS69" s="142"/>
      <c r="CT69" s="142"/>
      <c r="CU69" s="147"/>
      <c r="CV69" s="147"/>
    </row>
    <row r="70" spans="1:100" s="148" customFormat="1" ht="408" customHeight="1">
      <c r="A70" s="1337"/>
      <c r="B70" s="1334"/>
      <c r="C70" s="1270"/>
      <c r="D70" s="1294"/>
      <c r="E70" s="1294"/>
      <c r="F70" s="1294"/>
      <c r="G70" s="1313"/>
      <c r="H70" s="1313"/>
      <c r="I70" s="1343"/>
      <c r="J70" s="1324"/>
      <c r="K70" s="1327"/>
      <c r="L70" s="1327">
        <f>IF(NOT(ISERROR(MATCH(K70,_xlfn.ANCHORARRAY(F147),0))),J149&amp;"Por favor no seleccionar los criterios de impacto",K70)</f>
        <v>0</v>
      </c>
      <c r="M70" s="1273"/>
      <c r="N70" s="1324"/>
      <c r="O70" s="1332"/>
      <c r="P70" s="370">
        <v>2</v>
      </c>
      <c r="Q70" s="274" t="s">
        <v>4047</v>
      </c>
      <c r="R70" s="139" t="str">
        <f t="shared" si="22"/>
        <v>Probabilidad</v>
      </c>
      <c r="S70" s="396" t="s">
        <v>145</v>
      </c>
      <c r="T70" s="97" t="s">
        <v>316</v>
      </c>
      <c r="U70" s="189" t="str">
        <f t="shared" si="23"/>
        <v>30%</v>
      </c>
      <c r="V70" s="97" t="s">
        <v>317</v>
      </c>
      <c r="W70" s="97" t="s">
        <v>318</v>
      </c>
      <c r="X70" s="97" t="s">
        <v>319</v>
      </c>
      <c r="Y70" s="140">
        <f t="shared" ref="Y70:Y74" si="30">IFERROR(IF(AND(R69="Probabilidad",R70="Probabilidad"),(AA69-(+AA69*U70)),IF(R70="Probabilidad",(J69-(+J69*U70)),IF(R70="Impacto",AA69,""))),"")</f>
        <v>0.29399999999999998</v>
      </c>
      <c r="Z70" s="113" t="str">
        <f t="shared" si="25"/>
        <v>Baja</v>
      </c>
      <c r="AA70" s="189">
        <f t="shared" si="26"/>
        <v>0.29399999999999998</v>
      </c>
      <c r="AB70" s="113" t="str">
        <f t="shared" si="27"/>
        <v>Catastrófico</v>
      </c>
      <c r="AC70" s="189">
        <f t="shared" ref="AC70" si="31">IFERROR(IF(AND(R69="Impacto",R70="Impacto"),(AC69-(+AC69*U70)),IF(R70="Impacto",($N$51-(+$N$51*U70)),IF(R70="Probabilidad",AC69,""))),"")</f>
        <v>1</v>
      </c>
      <c r="AD70" s="113" t="str">
        <f t="shared" si="29"/>
        <v>Extremo</v>
      </c>
      <c r="AE70" s="1264"/>
      <c r="AF70" s="791" t="s">
        <v>2346</v>
      </c>
      <c r="AG70" s="731" t="s">
        <v>2772</v>
      </c>
      <c r="AH70" s="236"/>
      <c r="AI70" s="554" t="s">
        <v>2347</v>
      </c>
      <c r="AJ70" s="554" t="s">
        <v>2343</v>
      </c>
      <c r="AK70" s="236"/>
      <c r="AL70" s="554" t="s">
        <v>2347</v>
      </c>
      <c r="AM70" s="554" t="s">
        <v>2344</v>
      </c>
      <c r="AN70" s="554" t="s">
        <v>2347</v>
      </c>
      <c r="AO70" s="154"/>
      <c r="AP70" s="155" t="s">
        <v>2348</v>
      </c>
      <c r="AQ70" s="753" t="s">
        <v>3030</v>
      </c>
      <c r="AR70" s="886" t="s">
        <v>3024</v>
      </c>
      <c r="AS70" s="886"/>
      <c r="AT70" s="744" t="s">
        <v>3028</v>
      </c>
      <c r="AU70" s="957" t="s">
        <v>3025</v>
      </c>
      <c r="AV70" s="886"/>
      <c r="AW70" s="886"/>
      <c r="AX70" s="957"/>
      <c r="AY70" s="141"/>
      <c r="AZ70" s="141"/>
      <c r="BA70" s="142"/>
      <c r="BB70" s="141"/>
      <c r="BC70" s="142"/>
      <c r="BD70" s="235"/>
      <c r="BE70" s="235"/>
      <c r="BF70" s="235"/>
      <c r="BG70" s="235"/>
      <c r="BH70" s="235"/>
      <c r="BI70" s="235"/>
      <c r="BJ70" s="141"/>
      <c r="BK70" s="141"/>
      <c r="BL70" s="142"/>
      <c r="BM70" s="575"/>
      <c r="BN70" s="371"/>
      <c r="BO70" s="383"/>
      <c r="BP70" s="370"/>
      <c r="BQ70" s="384"/>
      <c r="BR70" s="384"/>
      <c r="BS70" s="378"/>
      <c r="BT70" s="554"/>
      <c r="BU70" s="759"/>
      <c r="BV70" s="760"/>
      <c r="BW70" s="554"/>
      <c r="BX70" s="154"/>
      <c r="BY70" s="155"/>
      <c r="BZ70" s="554"/>
      <c r="CA70" s="155"/>
      <c r="CB70" s="155"/>
      <c r="CC70" s="141"/>
      <c r="CD70" s="142"/>
      <c r="CE70" s="143"/>
      <c r="CF70" s="141"/>
      <c r="CG70" s="141"/>
      <c r="CH70" s="142"/>
      <c r="CI70" s="142"/>
      <c r="CJ70" s="142"/>
      <c r="CK70" s="142"/>
      <c r="CL70" s="141"/>
      <c r="CM70" s="142"/>
      <c r="CN70" s="143"/>
      <c r="CO70" s="141"/>
      <c r="CP70" s="141"/>
      <c r="CQ70" s="142"/>
      <c r="CR70" s="142"/>
      <c r="CS70" s="142"/>
      <c r="CT70" s="142"/>
      <c r="CU70" s="147"/>
      <c r="CV70" s="147"/>
    </row>
    <row r="71" spans="1:100" s="148" customFormat="1" ht="250.05" customHeight="1">
      <c r="A71" s="1337"/>
      <c r="B71" s="1334"/>
      <c r="C71" s="1270"/>
      <c r="D71" s="1294"/>
      <c r="E71" s="1294"/>
      <c r="F71" s="1294"/>
      <c r="G71" s="1313"/>
      <c r="H71" s="1313"/>
      <c r="I71" s="1343"/>
      <c r="J71" s="1324"/>
      <c r="K71" s="1327"/>
      <c r="L71" s="1327">
        <f>IF(NOT(ISERROR(MATCH(K71,_xlfn.ANCHORARRAY(F148),0))),J150&amp;"Por favor no seleccionar los criterios de impacto",K71)</f>
        <v>0</v>
      </c>
      <c r="M71" s="1273"/>
      <c r="N71" s="1324"/>
      <c r="O71" s="1332"/>
      <c r="P71" s="370"/>
      <c r="Q71" s="274"/>
      <c r="R71" s="139" t="str">
        <f t="shared" si="22"/>
        <v/>
      </c>
      <c r="S71" s="97"/>
      <c r="T71" s="97"/>
      <c r="U71" s="189" t="str">
        <f t="shared" si="23"/>
        <v/>
      </c>
      <c r="V71" s="97"/>
      <c r="W71" s="97"/>
      <c r="X71" s="97"/>
      <c r="Y71" s="140" t="str">
        <f t="shared" si="30"/>
        <v/>
      </c>
      <c r="Z71" s="113" t="str">
        <f t="shared" si="25"/>
        <v/>
      </c>
      <c r="AA71" s="189" t="str">
        <f t="shared" si="26"/>
        <v/>
      </c>
      <c r="AB71" s="113" t="str">
        <f t="shared" si="27"/>
        <v/>
      </c>
      <c r="AC71" s="189" t="str">
        <f t="shared" ref="AC71:AC74" si="32">IFERROR(IF(AND(R70="Impacto",R71="Impacto"),(AC70-(+AC70*U71)),IF(AND(R70="Probabilidad",R71="Impacto"),(AC69-(+AC69*U71)),IF(R71="Probabilidad",AC70,""))),"")</f>
        <v/>
      </c>
      <c r="AD71" s="113" t="str">
        <f t="shared" si="29"/>
        <v/>
      </c>
      <c r="AE71" s="1264"/>
      <c r="AF71" s="791" t="s">
        <v>2346</v>
      </c>
      <c r="AG71" s="731" t="s">
        <v>2345</v>
      </c>
      <c r="AH71" s="236"/>
      <c r="AI71" s="554" t="s">
        <v>2347</v>
      </c>
      <c r="AJ71" s="236" t="s">
        <v>491</v>
      </c>
      <c r="AK71" s="236"/>
      <c r="AL71" s="236"/>
      <c r="AM71" s="236"/>
      <c r="AN71" s="554"/>
      <c r="AO71" s="154"/>
      <c r="AP71" s="155"/>
      <c r="AQ71" s="920" t="s">
        <v>3031</v>
      </c>
      <c r="AR71" s="788" t="s">
        <v>3032</v>
      </c>
      <c r="AS71" s="788"/>
      <c r="AT71" s="920" t="s">
        <v>3027</v>
      </c>
      <c r="AU71" s="788" t="s">
        <v>491</v>
      </c>
      <c r="AV71" s="788"/>
      <c r="AW71" s="788"/>
      <c r="AX71" s="788"/>
      <c r="AY71" s="141"/>
      <c r="AZ71" s="141"/>
      <c r="BA71" s="142"/>
      <c r="BB71" s="141"/>
      <c r="BC71" s="142"/>
      <c r="BD71" s="235"/>
      <c r="BE71" s="235"/>
      <c r="BF71" s="235"/>
      <c r="BG71" s="235"/>
      <c r="BH71" s="235"/>
      <c r="BI71" s="235"/>
      <c r="BJ71" s="141"/>
      <c r="BK71" s="141"/>
      <c r="BL71" s="142"/>
      <c r="BM71" s="274"/>
      <c r="BN71" s="379"/>
      <c r="BO71" s="370"/>
      <c r="BP71" s="370"/>
      <c r="BQ71" s="384"/>
      <c r="BR71" s="384"/>
      <c r="BS71" s="371"/>
      <c r="BT71" s="141"/>
      <c r="BU71" s="142"/>
      <c r="BV71" s="143"/>
      <c r="BW71" s="141"/>
      <c r="BX71" s="141"/>
      <c r="BY71" s="142"/>
      <c r="BZ71" s="142"/>
      <c r="CA71" s="142"/>
      <c r="CB71" s="142"/>
      <c r="CC71" s="141"/>
      <c r="CD71" s="142"/>
      <c r="CE71" s="143"/>
      <c r="CF71" s="141"/>
      <c r="CG71" s="141"/>
      <c r="CH71" s="142"/>
      <c r="CI71" s="142"/>
      <c r="CJ71" s="142"/>
      <c r="CK71" s="142"/>
      <c r="CL71" s="141"/>
      <c r="CM71" s="142"/>
      <c r="CN71" s="143"/>
      <c r="CO71" s="141"/>
      <c r="CP71" s="141"/>
      <c r="CQ71" s="142"/>
      <c r="CR71" s="142"/>
      <c r="CS71" s="142"/>
      <c r="CT71" s="142"/>
      <c r="CU71" s="147"/>
      <c r="CV71" s="147"/>
    </row>
    <row r="72" spans="1:100" s="148" customFormat="1" ht="28.95" customHeight="1">
      <c r="A72" s="1337"/>
      <c r="B72" s="1334"/>
      <c r="C72" s="1270"/>
      <c r="D72" s="1294"/>
      <c r="E72" s="1294"/>
      <c r="F72" s="1294"/>
      <c r="G72" s="1313"/>
      <c r="H72" s="1313"/>
      <c r="I72" s="1343"/>
      <c r="J72" s="1324"/>
      <c r="K72" s="1327"/>
      <c r="L72" s="1327">
        <f>IF(NOT(ISERROR(MATCH(K72,_xlfn.ANCHORARRAY(F149),0))),J151&amp;"Por favor no seleccionar los criterios de impacto",K72)</f>
        <v>0</v>
      </c>
      <c r="M72" s="1273"/>
      <c r="N72" s="1324"/>
      <c r="O72" s="1332"/>
      <c r="P72" s="184"/>
      <c r="Q72" s="94"/>
      <c r="R72" s="139" t="str">
        <f t="shared" si="22"/>
        <v/>
      </c>
      <c r="S72" s="97"/>
      <c r="T72" s="97"/>
      <c r="U72" s="189" t="str">
        <f t="shared" si="23"/>
        <v/>
      </c>
      <c r="V72" s="97"/>
      <c r="W72" s="97"/>
      <c r="X72" s="97"/>
      <c r="Y72" s="140" t="str">
        <f t="shared" si="30"/>
        <v/>
      </c>
      <c r="Z72" s="113" t="str">
        <f t="shared" si="25"/>
        <v/>
      </c>
      <c r="AA72" s="189" t="str">
        <f t="shared" si="26"/>
        <v/>
      </c>
      <c r="AB72" s="113" t="str">
        <f t="shared" si="27"/>
        <v/>
      </c>
      <c r="AC72" s="189" t="str">
        <f t="shared" si="32"/>
        <v/>
      </c>
      <c r="AD72" s="113" t="str">
        <f t="shared" si="29"/>
        <v/>
      </c>
      <c r="AE72" s="1264"/>
      <c r="AF72" s="141"/>
      <c r="AG72" s="142"/>
      <c r="AH72" s="235"/>
      <c r="AI72" s="235"/>
      <c r="AJ72" s="235"/>
      <c r="AK72" s="235"/>
      <c r="AL72" s="235"/>
      <c r="AM72" s="235"/>
      <c r="AN72" s="154"/>
      <c r="AO72" s="154"/>
      <c r="AP72" s="155"/>
      <c r="AQ72" s="667"/>
      <c r="AR72" s="142"/>
      <c r="AS72" s="235"/>
      <c r="AT72" s="235"/>
      <c r="AU72" s="235"/>
      <c r="AV72" s="235"/>
      <c r="AW72" s="235"/>
      <c r="AX72" s="235"/>
      <c r="AY72" s="141"/>
      <c r="AZ72" s="141"/>
      <c r="BA72" s="142"/>
      <c r="BB72" s="141"/>
      <c r="BC72" s="142"/>
      <c r="BD72" s="235"/>
      <c r="BE72" s="235"/>
      <c r="BF72" s="235"/>
      <c r="BG72" s="235"/>
      <c r="BH72" s="235"/>
      <c r="BI72" s="235"/>
      <c r="BJ72" s="141"/>
      <c r="BK72" s="141"/>
      <c r="BL72" s="142"/>
      <c r="BM72" s="184"/>
      <c r="BN72" s="224"/>
      <c r="BO72" s="146"/>
      <c r="BP72" s="184"/>
      <c r="BQ72" s="146"/>
      <c r="BR72" s="146"/>
      <c r="BS72" s="146"/>
      <c r="BT72" s="141"/>
      <c r="BU72" s="142"/>
      <c r="BV72" s="143"/>
      <c r="BW72" s="141"/>
      <c r="BX72" s="141"/>
      <c r="BY72" s="142"/>
      <c r="BZ72" s="142"/>
      <c r="CA72" s="142"/>
      <c r="CB72" s="142"/>
      <c r="CC72" s="141"/>
      <c r="CD72" s="142"/>
      <c r="CE72" s="143"/>
      <c r="CF72" s="141"/>
      <c r="CG72" s="141"/>
      <c r="CH72" s="142"/>
      <c r="CI72" s="142"/>
      <c r="CJ72" s="142"/>
      <c r="CK72" s="142"/>
      <c r="CL72" s="141"/>
      <c r="CM72" s="142"/>
      <c r="CN72" s="143"/>
      <c r="CO72" s="141"/>
      <c r="CP72" s="141"/>
      <c r="CQ72" s="142"/>
      <c r="CR72" s="142"/>
      <c r="CS72" s="142"/>
      <c r="CT72" s="142"/>
      <c r="CU72" s="147"/>
      <c r="CV72" s="147"/>
    </row>
    <row r="73" spans="1:100" s="148" customFormat="1" ht="28.95" customHeight="1">
      <c r="A73" s="1337"/>
      <c r="B73" s="1334"/>
      <c r="C73" s="1270"/>
      <c r="D73" s="1294"/>
      <c r="E73" s="1294"/>
      <c r="F73" s="1294"/>
      <c r="G73" s="1313"/>
      <c r="H73" s="1313"/>
      <c r="I73" s="1343"/>
      <c r="J73" s="1324"/>
      <c r="K73" s="1327"/>
      <c r="L73" s="1327">
        <f>IF(NOT(ISERROR(MATCH(K73,_xlfn.ANCHORARRAY(F150),0))),J152&amp;"Por favor no seleccionar los criterios de impacto",K73)</f>
        <v>0</v>
      </c>
      <c r="M73" s="1273"/>
      <c r="N73" s="1324"/>
      <c r="O73" s="1332"/>
      <c r="P73" s="184"/>
      <c r="Q73" s="94"/>
      <c r="R73" s="139" t="str">
        <f t="shared" si="22"/>
        <v/>
      </c>
      <c r="S73" s="97"/>
      <c r="T73" s="97"/>
      <c r="U73" s="189" t="str">
        <f t="shared" si="23"/>
        <v/>
      </c>
      <c r="V73" s="97"/>
      <c r="W73" s="97"/>
      <c r="X73" s="97"/>
      <c r="Y73" s="140" t="str">
        <f t="shared" si="30"/>
        <v/>
      </c>
      <c r="Z73" s="113" t="str">
        <f t="shared" si="25"/>
        <v/>
      </c>
      <c r="AA73" s="189" t="str">
        <f t="shared" si="26"/>
        <v/>
      </c>
      <c r="AB73" s="113" t="str">
        <f t="shared" si="27"/>
        <v/>
      </c>
      <c r="AC73" s="189" t="str">
        <f t="shared" si="32"/>
        <v/>
      </c>
      <c r="AD73" s="113" t="str">
        <f t="shared" si="29"/>
        <v/>
      </c>
      <c r="AE73" s="1264"/>
      <c r="AF73" s="141"/>
      <c r="AG73" s="142"/>
      <c r="AH73" s="235"/>
      <c r="AI73" s="235"/>
      <c r="AJ73" s="235"/>
      <c r="AK73" s="235"/>
      <c r="AL73" s="235"/>
      <c r="AM73" s="235"/>
      <c r="AN73" s="154"/>
      <c r="AO73" s="154"/>
      <c r="AP73" s="155"/>
      <c r="AQ73" s="667"/>
      <c r="AR73" s="142"/>
      <c r="AS73" s="235"/>
      <c r="AT73" s="235"/>
      <c r="AU73" s="235"/>
      <c r="AV73" s="235"/>
      <c r="AW73" s="235"/>
      <c r="AX73" s="235"/>
      <c r="AY73" s="141"/>
      <c r="AZ73" s="141"/>
      <c r="BA73" s="142"/>
      <c r="BB73" s="141"/>
      <c r="BC73" s="142"/>
      <c r="BD73" s="235"/>
      <c r="BE73" s="235"/>
      <c r="BF73" s="235"/>
      <c r="BG73" s="235"/>
      <c r="BH73" s="235"/>
      <c r="BI73" s="235"/>
      <c r="BJ73" s="141"/>
      <c r="BK73" s="141"/>
      <c r="BL73" s="142"/>
      <c r="BM73" s="184"/>
      <c r="BN73" s="224"/>
      <c r="BO73" s="146"/>
      <c r="BP73" s="184"/>
      <c r="BQ73" s="146"/>
      <c r="BR73" s="146"/>
      <c r="BS73" s="146"/>
      <c r="BT73" s="141"/>
      <c r="BU73" s="142"/>
      <c r="BV73" s="143"/>
      <c r="BW73" s="141"/>
      <c r="BX73" s="141"/>
      <c r="BY73" s="142"/>
      <c r="BZ73" s="142"/>
      <c r="CA73" s="142"/>
      <c r="CB73" s="142"/>
      <c r="CC73" s="141"/>
      <c r="CD73" s="142"/>
      <c r="CE73" s="143"/>
      <c r="CF73" s="141"/>
      <c r="CG73" s="141"/>
      <c r="CH73" s="142"/>
      <c r="CI73" s="142"/>
      <c r="CJ73" s="142"/>
      <c r="CK73" s="142"/>
      <c r="CL73" s="141"/>
      <c r="CM73" s="142"/>
      <c r="CN73" s="143"/>
      <c r="CO73" s="141"/>
      <c r="CP73" s="141"/>
      <c r="CQ73" s="142"/>
      <c r="CR73" s="142"/>
      <c r="CS73" s="142"/>
      <c r="CT73" s="142"/>
      <c r="CU73" s="147"/>
      <c r="CV73" s="147"/>
    </row>
    <row r="74" spans="1:100" s="148" customFormat="1" ht="28.95" customHeight="1" thickBot="1">
      <c r="A74" s="1338"/>
      <c r="B74" s="1335"/>
      <c r="C74" s="1271"/>
      <c r="D74" s="1295"/>
      <c r="E74" s="1295"/>
      <c r="F74" s="1295"/>
      <c r="G74" s="1340"/>
      <c r="H74" s="1340"/>
      <c r="I74" s="1344"/>
      <c r="J74" s="1325"/>
      <c r="K74" s="1328"/>
      <c r="L74" s="1328">
        <f>IF(NOT(ISERROR(MATCH(K74,_xlfn.ANCHORARRAY(F151),0))),#REF!&amp;"Por favor no seleccionar los criterios de impacto",K74)</f>
        <v>0</v>
      </c>
      <c r="M74" s="1274"/>
      <c r="N74" s="1325"/>
      <c r="O74" s="1333"/>
      <c r="P74" s="185"/>
      <c r="Q74" s="95"/>
      <c r="R74" s="906" t="str">
        <f t="shared" si="22"/>
        <v/>
      </c>
      <c r="S74" s="150"/>
      <c r="T74" s="150"/>
      <c r="U74" s="187" t="str">
        <f t="shared" si="23"/>
        <v/>
      </c>
      <c r="V74" s="150"/>
      <c r="W74" s="150"/>
      <c r="X74" s="150"/>
      <c r="Y74" s="151" t="str">
        <f t="shared" si="30"/>
        <v/>
      </c>
      <c r="Z74" s="114" t="str">
        <f t="shared" si="25"/>
        <v/>
      </c>
      <c r="AA74" s="187" t="str">
        <f t="shared" si="26"/>
        <v/>
      </c>
      <c r="AB74" s="114" t="str">
        <f t="shared" si="27"/>
        <v/>
      </c>
      <c r="AC74" s="187" t="str">
        <f t="shared" si="32"/>
        <v/>
      </c>
      <c r="AD74" s="114" t="str">
        <f t="shared" si="29"/>
        <v/>
      </c>
      <c r="AE74" s="1265"/>
      <c r="AF74" s="141"/>
      <c r="AG74" s="142"/>
      <c r="AH74" s="235"/>
      <c r="AI74" s="235"/>
      <c r="AJ74" s="235"/>
      <c r="AK74" s="235"/>
      <c r="AL74" s="235"/>
      <c r="AM74" s="235"/>
      <c r="AN74" s="154"/>
      <c r="AO74" s="154"/>
      <c r="AP74" s="155"/>
      <c r="AQ74" s="667"/>
      <c r="AR74" s="142"/>
      <c r="AS74" s="235"/>
      <c r="AT74" s="235"/>
      <c r="AU74" s="235"/>
      <c r="AV74" s="235"/>
      <c r="AW74" s="235"/>
      <c r="AX74" s="235"/>
      <c r="AY74" s="141"/>
      <c r="AZ74" s="141"/>
      <c r="BA74" s="142"/>
      <c r="BB74" s="141"/>
      <c r="BC74" s="142"/>
      <c r="BD74" s="235"/>
      <c r="BE74" s="235"/>
      <c r="BF74" s="235"/>
      <c r="BG74" s="235"/>
      <c r="BH74" s="235"/>
      <c r="BI74" s="235"/>
      <c r="BJ74" s="141"/>
      <c r="BK74" s="141"/>
      <c r="BL74" s="142"/>
      <c r="BM74" s="184"/>
      <c r="BN74" s="224"/>
      <c r="BO74" s="146"/>
      <c r="BP74" s="184"/>
      <c r="BQ74" s="146"/>
      <c r="BR74" s="146"/>
      <c r="BS74" s="146"/>
      <c r="BT74" s="141"/>
      <c r="BU74" s="142"/>
      <c r="BV74" s="143"/>
      <c r="BW74" s="141"/>
      <c r="BX74" s="141"/>
      <c r="BY74" s="142"/>
      <c r="BZ74" s="142"/>
      <c r="CA74" s="142"/>
      <c r="CB74" s="142"/>
      <c r="CC74" s="141"/>
      <c r="CD74" s="142"/>
      <c r="CE74" s="143"/>
      <c r="CF74" s="141"/>
      <c r="CG74" s="141"/>
      <c r="CH74" s="142"/>
      <c r="CI74" s="142"/>
      <c r="CJ74" s="142"/>
      <c r="CK74" s="142"/>
      <c r="CL74" s="141"/>
      <c r="CM74" s="142"/>
      <c r="CN74" s="143"/>
      <c r="CO74" s="141"/>
      <c r="CP74" s="141"/>
      <c r="CQ74" s="142"/>
      <c r="CR74" s="142"/>
      <c r="CS74" s="142"/>
      <c r="CT74" s="142"/>
      <c r="CU74" s="147"/>
      <c r="CV74" s="147"/>
    </row>
    <row r="75" spans="1:100" s="148" customFormat="1" ht="160.05000000000001" customHeight="1">
      <c r="A75" s="1336">
        <v>8</v>
      </c>
      <c r="B75" s="1334" t="s">
        <v>151</v>
      </c>
      <c r="C75" s="1270" t="s">
        <v>281</v>
      </c>
      <c r="D75" s="1293" t="s">
        <v>4038</v>
      </c>
      <c r="E75" s="1293" t="s">
        <v>4039</v>
      </c>
      <c r="F75" s="1293" t="s">
        <v>2906</v>
      </c>
      <c r="G75" s="1339" t="s">
        <v>292</v>
      </c>
      <c r="H75" s="1341">
        <v>365</v>
      </c>
      <c r="I75" s="1342" t="str">
        <f t="shared" ref="I75" si="33">IF(H75&lt;=0,"",IF(H75&lt;=2,"Muy Baja",IF(H75&lt;=24,"Baja",IF(H75&lt;=500,"Media",IF(H75&lt;=5000,"Alta","Muy Alta")))))</f>
        <v>Media</v>
      </c>
      <c r="J75" s="1323">
        <f t="shared" ref="J75" si="34">IF(I75="","",IF(I75="Muy Baja",0.2,IF(I75="Baja",0.4,IF(I75="Media",0.6,IF(I75="Alta",0.8,IF(I75="Muy Alta",1,))))))</f>
        <v>0.6</v>
      </c>
      <c r="K75" s="1326" t="s">
        <v>313</v>
      </c>
      <c r="L75" s="1329" t="str">
        <f>IF(NOT(ISERROR(MATCH(K75,'[3]Tabla Impacto'!$B$221:$B$223,0))),'[3]Tabla Impacto'!$F$223&amp;"Por favor no seleccionar los criterios de impacto(Afectación Económica o presupuestal y Pérdida Reputacional)",K75)</f>
        <v xml:space="preserve">     El riesgo afecta la imagen de la entidad a nivel nacional, con efecto publicitarios sostenible a nivel país</v>
      </c>
      <c r="M75" s="1330" t="str">
        <f>IF(OR(K75='Tabla Impacto'!$C$11,K75='Tabla Impacto'!$D$11),"Leve",IF(OR(K75='Tabla Impacto'!$C$12,K75='Tabla Impacto'!$D$12),"Menor",IF(OR(K75='Tabla Impacto'!$C$13,K75='Tabla Impacto'!$D$13),"Moderado",IF(OR(K75='Tabla Impacto'!$C$14,K75='Tabla Impacto'!$D$14),"Mayor",IF(OR(K75='Tabla Impacto'!$C$15,K75='Tabla Impacto'!$D$15),"Catastrófico","")))))</f>
        <v>Catastrófico</v>
      </c>
      <c r="N75" s="1323">
        <f t="shared" ref="N75" si="35">IF(M75="","",IF(M75="Leve",0.2,IF(M75="Menor",0.4,IF(M75="Moderado",0.6,IF(M75="Mayor",0.8,IF(M75="Catastrófico",1,))))))</f>
        <v>1</v>
      </c>
      <c r="O75" s="1331" t="str">
        <f t="shared" ref="O75" si="36">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Extremo</v>
      </c>
      <c r="P75" s="370">
        <v>1</v>
      </c>
      <c r="Q75" s="408" t="s">
        <v>4048</v>
      </c>
      <c r="R75" s="139" t="str">
        <f t="shared" si="22"/>
        <v>Probabilidad</v>
      </c>
      <c r="S75" s="396" t="s">
        <v>145</v>
      </c>
      <c r="T75" s="97" t="s">
        <v>316</v>
      </c>
      <c r="U75" s="189" t="str">
        <f t="shared" si="23"/>
        <v>30%</v>
      </c>
      <c r="V75" s="97" t="s">
        <v>317</v>
      </c>
      <c r="W75" s="97" t="s">
        <v>318</v>
      </c>
      <c r="X75" s="97" t="s">
        <v>319</v>
      </c>
      <c r="Y75" s="140">
        <f t="shared" ref="Y75" si="37">IFERROR(IF(R75="Probabilidad",(J75-(+J75*U75)),IF(R75="Impacto",J75,"")),"")</f>
        <v>0.42</v>
      </c>
      <c r="Z75" s="113" t="str">
        <f t="shared" si="25"/>
        <v>Media</v>
      </c>
      <c r="AA75" s="189">
        <f t="shared" si="26"/>
        <v>0.42</v>
      </c>
      <c r="AB75" s="113" t="str">
        <f t="shared" si="27"/>
        <v>Catastrófico</v>
      </c>
      <c r="AC75" s="189">
        <f t="shared" ref="AC75" si="38">IFERROR(IF(R75="Impacto",(N75-(+N75*U75)),IF(R75="Probabilidad",N75,"")),"")</f>
        <v>1</v>
      </c>
      <c r="AD75" s="113" t="str">
        <f t="shared" si="29"/>
        <v>Extremo</v>
      </c>
      <c r="AE75" s="1264" t="s">
        <v>345</v>
      </c>
      <c r="AF75" s="141"/>
      <c r="AG75" s="142"/>
      <c r="AH75" s="235"/>
      <c r="AI75" s="235"/>
      <c r="AJ75" s="235"/>
      <c r="AK75" s="235"/>
      <c r="AL75" s="235"/>
      <c r="AM75" s="235"/>
      <c r="AN75" s="154"/>
      <c r="AO75" s="154"/>
      <c r="AP75" s="155"/>
      <c r="AQ75" s="733" t="s">
        <v>3037</v>
      </c>
      <c r="AR75" s="886" t="s">
        <v>3039</v>
      </c>
      <c r="AS75" s="952"/>
      <c r="AT75" s="733" t="s">
        <v>3040</v>
      </c>
      <c r="AU75" s="959" t="s">
        <v>3036</v>
      </c>
      <c r="AV75" s="952"/>
      <c r="AW75" s="733" t="s">
        <v>3040</v>
      </c>
      <c r="AX75" s="755" t="s">
        <v>229</v>
      </c>
      <c r="AY75" s="141"/>
      <c r="AZ75" s="141"/>
      <c r="BA75" s="142"/>
      <c r="BB75" s="141"/>
      <c r="BC75" s="142"/>
      <c r="BD75" s="235"/>
      <c r="BE75" s="235"/>
      <c r="BF75" s="235"/>
      <c r="BG75" s="235"/>
      <c r="BH75" s="235"/>
      <c r="BI75" s="235"/>
      <c r="BJ75" s="141"/>
      <c r="BK75" s="141"/>
      <c r="BL75" s="142"/>
      <c r="BM75" s="382"/>
      <c r="BN75" s="371"/>
      <c r="BO75" s="383"/>
      <c r="BP75" s="370"/>
      <c r="BQ75" s="384"/>
      <c r="BR75" s="384"/>
      <c r="BS75" s="385"/>
      <c r="BT75" s="141"/>
      <c r="BU75" s="142"/>
      <c r="BV75" s="143"/>
      <c r="BW75" s="141"/>
      <c r="BX75" s="141"/>
      <c r="BY75" s="142"/>
      <c r="BZ75" s="142"/>
      <c r="CA75" s="142"/>
      <c r="CB75" s="142"/>
      <c r="CC75" s="141"/>
      <c r="CD75" s="142"/>
      <c r="CE75" s="143"/>
      <c r="CF75" s="141"/>
      <c r="CG75" s="141"/>
      <c r="CH75" s="142"/>
      <c r="CI75" s="142"/>
      <c r="CJ75" s="142"/>
      <c r="CK75" s="142"/>
      <c r="CL75" s="141"/>
      <c r="CM75" s="142"/>
      <c r="CN75" s="143"/>
      <c r="CO75" s="141"/>
      <c r="CP75" s="141"/>
      <c r="CQ75" s="142"/>
      <c r="CR75" s="142"/>
      <c r="CS75" s="142"/>
      <c r="CT75" s="142"/>
      <c r="CU75" s="147"/>
      <c r="CV75" s="147"/>
    </row>
    <row r="76" spans="1:100" s="148" customFormat="1" ht="175.05" customHeight="1">
      <c r="A76" s="1337"/>
      <c r="B76" s="1334"/>
      <c r="C76" s="1270"/>
      <c r="D76" s="1294"/>
      <c r="E76" s="1294"/>
      <c r="F76" s="1294"/>
      <c r="G76" s="1313"/>
      <c r="H76" s="1313"/>
      <c r="I76" s="1343"/>
      <c r="J76" s="1324"/>
      <c r="K76" s="1327"/>
      <c r="L76" s="1327">
        <f>IF(NOT(ISERROR(MATCH(K76,_xlfn.ANCHORARRAY(F153),0))),J155&amp;"Por favor no seleccionar los criterios de impacto",K76)</f>
        <v>0</v>
      </c>
      <c r="M76" s="1273"/>
      <c r="N76" s="1324"/>
      <c r="O76" s="1332"/>
      <c r="P76" s="370">
        <v>2</v>
      </c>
      <c r="Q76" s="274" t="s">
        <v>4049</v>
      </c>
      <c r="R76" s="139" t="str">
        <f t="shared" si="22"/>
        <v>Probabilidad</v>
      </c>
      <c r="S76" s="97" t="s">
        <v>145</v>
      </c>
      <c r="T76" s="97" t="s">
        <v>316</v>
      </c>
      <c r="U76" s="189" t="str">
        <f t="shared" si="23"/>
        <v>30%</v>
      </c>
      <c r="V76" s="97" t="s">
        <v>317</v>
      </c>
      <c r="W76" s="97" t="s">
        <v>318</v>
      </c>
      <c r="X76" s="97" t="s">
        <v>319</v>
      </c>
      <c r="Y76" s="140">
        <f t="shared" ref="Y76:Y80" si="39">IFERROR(IF(AND(R75="Probabilidad",R76="Probabilidad"),(AA75-(+AA75*U76)),IF(R76="Probabilidad",(J75-(+J75*U76)),IF(R76="Impacto",AA75,""))),"")</f>
        <v>0.29399999999999998</v>
      </c>
      <c r="Z76" s="113" t="str">
        <f t="shared" si="25"/>
        <v>Baja</v>
      </c>
      <c r="AA76" s="189">
        <f t="shared" si="26"/>
        <v>0.29399999999999998</v>
      </c>
      <c r="AB76" s="113" t="str">
        <f t="shared" si="27"/>
        <v>Catastrófico</v>
      </c>
      <c r="AC76" s="189">
        <f t="shared" ref="AC76" si="40">IFERROR(IF(AND(R75="Impacto",R76="Impacto"),(AC75-(+AC75*U76)),IF(R76="Impacto",($N$51-(+$N$51*U76)),IF(R76="Probabilidad",AC75,""))),"")</f>
        <v>1</v>
      </c>
      <c r="AD76" s="113" t="str">
        <f t="shared" si="29"/>
        <v>Extremo</v>
      </c>
      <c r="AE76" s="1264"/>
      <c r="AF76" s="733" t="s">
        <v>2186</v>
      </c>
      <c r="AG76" s="733" t="s">
        <v>2187</v>
      </c>
      <c r="AH76" s="236"/>
      <c r="AI76" s="495" t="s">
        <v>2242</v>
      </c>
      <c r="AJ76" s="554" t="s">
        <v>2442</v>
      </c>
      <c r="AK76" s="236"/>
      <c r="AL76" s="495" t="s">
        <v>2242</v>
      </c>
      <c r="AM76" s="554" t="s">
        <v>2444</v>
      </c>
      <c r="AN76" s="495" t="s">
        <v>2242</v>
      </c>
      <c r="AO76" s="154"/>
      <c r="AP76" s="743" t="s">
        <v>2445</v>
      </c>
      <c r="AQ76" s="955" t="s">
        <v>3038</v>
      </c>
      <c r="AR76" s="950" t="s">
        <v>3042</v>
      </c>
      <c r="AS76" s="755"/>
      <c r="AT76" s="755" t="s">
        <v>3041</v>
      </c>
      <c r="AU76" s="886" t="s">
        <v>2941</v>
      </c>
      <c r="AV76" s="755"/>
      <c r="AW76" s="755"/>
      <c r="AX76" s="755"/>
      <c r="AY76" s="141"/>
      <c r="AZ76" s="141"/>
      <c r="BA76" s="142"/>
      <c r="BB76" s="141"/>
      <c r="BC76" s="142"/>
      <c r="BD76" s="235"/>
      <c r="BE76" s="235"/>
      <c r="BF76" s="235"/>
      <c r="BG76" s="235"/>
      <c r="BH76" s="235"/>
      <c r="BI76" s="235"/>
      <c r="BJ76" s="141"/>
      <c r="BK76" s="141"/>
      <c r="BL76" s="142"/>
      <c r="BM76" s="575"/>
      <c r="BN76" s="371"/>
      <c r="BO76" s="383"/>
      <c r="BP76" s="370"/>
      <c r="BQ76" s="384"/>
      <c r="BR76" s="384"/>
      <c r="BS76" s="378"/>
      <c r="BT76" s="696"/>
      <c r="BU76" s="747"/>
      <c r="BV76" s="696"/>
      <c r="BW76" s="495"/>
      <c r="BX76" s="154"/>
      <c r="BY76" s="155"/>
      <c r="BZ76" s="495"/>
      <c r="CA76" s="155"/>
      <c r="CB76" s="155"/>
      <c r="CC76" s="141"/>
      <c r="CD76" s="142"/>
      <c r="CE76" s="143"/>
      <c r="CF76" s="141"/>
      <c r="CG76" s="141"/>
      <c r="CH76" s="142"/>
      <c r="CI76" s="142"/>
      <c r="CJ76" s="142"/>
      <c r="CK76" s="142"/>
      <c r="CL76" s="141"/>
      <c r="CM76" s="142"/>
      <c r="CN76" s="143"/>
      <c r="CO76" s="141"/>
      <c r="CP76" s="141"/>
      <c r="CQ76" s="142"/>
      <c r="CR76" s="142"/>
      <c r="CS76" s="142"/>
      <c r="CT76" s="142"/>
      <c r="CU76" s="147"/>
      <c r="CV76" s="147"/>
    </row>
    <row r="77" spans="1:100" s="148" customFormat="1" ht="160.05000000000001" customHeight="1">
      <c r="A77" s="1337"/>
      <c r="B77" s="1334"/>
      <c r="C77" s="1270"/>
      <c r="D77" s="1294"/>
      <c r="E77" s="1294"/>
      <c r="F77" s="1294"/>
      <c r="G77" s="1313"/>
      <c r="H77" s="1313"/>
      <c r="I77" s="1343"/>
      <c r="J77" s="1324"/>
      <c r="K77" s="1327"/>
      <c r="L77" s="1327">
        <f>IF(NOT(ISERROR(MATCH(K77,_xlfn.ANCHORARRAY(F154),0))),J156&amp;"Por favor no seleccionar los criterios de impacto",K77)</f>
        <v>0</v>
      </c>
      <c r="M77" s="1273"/>
      <c r="N77" s="1324"/>
      <c r="O77" s="1332"/>
      <c r="P77" s="370"/>
      <c r="Q77" s="274"/>
      <c r="R77" s="139" t="str">
        <f t="shared" si="22"/>
        <v/>
      </c>
      <c r="S77" s="97"/>
      <c r="T77" s="97"/>
      <c r="U77" s="189" t="str">
        <f t="shared" si="23"/>
        <v/>
      </c>
      <c r="V77" s="97"/>
      <c r="W77" s="97"/>
      <c r="X77" s="97"/>
      <c r="Y77" s="140" t="str">
        <f t="shared" si="39"/>
        <v/>
      </c>
      <c r="Z77" s="113" t="str">
        <f t="shared" si="25"/>
        <v/>
      </c>
      <c r="AA77" s="189" t="str">
        <f t="shared" si="26"/>
        <v/>
      </c>
      <c r="AB77" s="113" t="str">
        <f t="shared" si="27"/>
        <v/>
      </c>
      <c r="AC77" s="189" t="str">
        <f t="shared" ref="AC77:AC80" si="41">IFERROR(IF(AND(R76="Impacto",R77="Impacto"),(AC76-(+AC76*U77)),IF(AND(R76="Probabilidad",R77="Impacto"),(AC75-(+AC75*U77)),IF(R77="Probabilidad",AC76,""))),"")</f>
        <v/>
      </c>
      <c r="AD77" s="113" t="str">
        <f t="shared" si="29"/>
        <v/>
      </c>
      <c r="AE77" s="1264"/>
      <c r="AF77" s="733" t="s">
        <v>2186</v>
      </c>
      <c r="AG77" s="733" t="s">
        <v>2440</v>
      </c>
      <c r="AH77" s="236"/>
      <c r="AI77" s="495" t="s">
        <v>2242</v>
      </c>
      <c r="AJ77" s="554" t="s">
        <v>2441</v>
      </c>
      <c r="AK77" s="235"/>
      <c r="AL77" s="235"/>
      <c r="AM77" s="235"/>
      <c r="AN77" s="495"/>
      <c r="AO77" s="154"/>
      <c r="AP77" s="743"/>
      <c r="AQ77" s="733" t="s">
        <v>3037</v>
      </c>
      <c r="AR77" s="886" t="s">
        <v>2440</v>
      </c>
      <c r="AS77" s="887"/>
      <c r="AT77" s="733" t="s">
        <v>3040</v>
      </c>
      <c r="AU77" s="886" t="s">
        <v>2441</v>
      </c>
      <c r="AV77" s="887"/>
      <c r="AW77" s="744"/>
      <c r="AX77" s="886"/>
      <c r="AY77" s="141"/>
      <c r="AZ77" s="141"/>
      <c r="BA77" s="142"/>
      <c r="BB77" s="141"/>
      <c r="BC77" s="142"/>
      <c r="BD77" s="235"/>
      <c r="BE77" s="235"/>
      <c r="BF77" s="235"/>
      <c r="BG77" s="235"/>
      <c r="BH77" s="235"/>
      <c r="BI77" s="235"/>
      <c r="BJ77" s="141"/>
      <c r="BK77" s="141"/>
      <c r="BL77" s="142"/>
      <c r="BM77" s="274"/>
      <c r="BN77" s="379"/>
      <c r="BO77" s="370"/>
      <c r="BP77" s="370"/>
      <c r="BQ77" s="384"/>
      <c r="BR77" s="384"/>
      <c r="BS77" s="371"/>
      <c r="BT77" s="141"/>
      <c r="BU77" s="142"/>
      <c r="BV77" s="143"/>
      <c r="BW77" s="141"/>
      <c r="BX77" s="141"/>
      <c r="BY77" s="142"/>
      <c r="BZ77" s="142"/>
      <c r="CA77" s="142"/>
      <c r="CB77" s="142"/>
      <c r="CC77" s="141"/>
      <c r="CD77" s="142"/>
      <c r="CE77" s="143"/>
      <c r="CF77" s="141"/>
      <c r="CG77" s="141"/>
      <c r="CH77" s="142"/>
      <c r="CI77" s="142"/>
      <c r="CJ77" s="142"/>
      <c r="CK77" s="142"/>
      <c r="CL77" s="141"/>
      <c r="CM77" s="142"/>
      <c r="CN77" s="143"/>
      <c r="CO77" s="141"/>
      <c r="CP77" s="141"/>
      <c r="CQ77" s="142"/>
      <c r="CR77" s="142"/>
      <c r="CS77" s="142"/>
      <c r="CT77" s="142"/>
      <c r="CU77" s="147"/>
      <c r="CV77" s="147"/>
    </row>
    <row r="78" spans="1:100" s="148" customFormat="1" ht="28.95" customHeight="1">
      <c r="A78" s="1337"/>
      <c r="B78" s="1334"/>
      <c r="C78" s="1270"/>
      <c r="D78" s="1294"/>
      <c r="E78" s="1294"/>
      <c r="F78" s="1294"/>
      <c r="G78" s="1313"/>
      <c r="H78" s="1313"/>
      <c r="I78" s="1343"/>
      <c r="J78" s="1324"/>
      <c r="K78" s="1327"/>
      <c r="L78" s="1327">
        <f>IF(NOT(ISERROR(MATCH(K78,_xlfn.ANCHORARRAY(F155),0))),J157&amp;"Por favor no seleccionar los criterios de impacto",K78)</f>
        <v>0</v>
      </c>
      <c r="M78" s="1273"/>
      <c r="N78" s="1324"/>
      <c r="O78" s="1332"/>
      <c r="P78" s="184"/>
      <c r="Q78" s="94"/>
      <c r="R78" s="139" t="str">
        <f t="shared" si="22"/>
        <v/>
      </c>
      <c r="S78" s="97"/>
      <c r="T78" s="97"/>
      <c r="U78" s="189" t="str">
        <f t="shared" si="23"/>
        <v/>
      </c>
      <c r="V78" s="97"/>
      <c r="W78" s="97"/>
      <c r="X78" s="97"/>
      <c r="Y78" s="140" t="str">
        <f t="shared" si="39"/>
        <v/>
      </c>
      <c r="Z78" s="113" t="str">
        <f t="shared" si="25"/>
        <v/>
      </c>
      <c r="AA78" s="189" t="str">
        <f t="shared" si="26"/>
        <v/>
      </c>
      <c r="AB78" s="113" t="str">
        <f t="shared" si="27"/>
        <v/>
      </c>
      <c r="AC78" s="189" t="str">
        <f t="shared" si="41"/>
        <v/>
      </c>
      <c r="AD78" s="113" t="str">
        <f t="shared" si="29"/>
        <v/>
      </c>
      <c r="AE78" s="1264"/>
      <c r="AF78" s="141"/>
      <c r="AG78" s="142"/>
      <c r="AH78" s="235"/>
      <c r="AI78" s="235"/>
      <c r="AJ78" s="235"/>
      <c r="AK78" s="235"/>
      <c r="AL78" s="235"/>
      <c r="AM78" s="235"/>
      <c r="AN78" s="154"/>
      <c r="AO78" s="154"/>
      <c r="AP78" s="155"/>
      <c r="AQ78" s="667"/>
      <c r="AR78" s="142"/>
      <c r="AS78" s="235"/>
      <c r="AT78" s="235"/>
      <c r="AU78" s="235"/>
      <c r="AV78" s="235"/>
      <c r="AW78" s="235"/>
      <c r="AX78" s="235"/>
      <c r="AY78" s="141"/>
      <c r="AZ78" s="141"/>
      <c r="BA78" s="142"/>
      <c r="BB78" s="141"/>
      <c r="BC78" s="142"/>
      <c r="BD78" s="235"/>
      <c r="BE78" s="235"/>
      <c r="BF78" s="235"/>
      <c r="BG78" s="235"/>
      <c r="BH78" s="235"/>
      <c r="BI78" s="235"/>
      <c r="BJ78" s="141"/>
      <c r="BK78" s="141"/>
      <c r="BL78" s="142"/>
      <c r="BM78" s="184"/>
      <c r="BN78" s="224"/>
      <c r="BO78" s="146"/>
      <c r="BP78" s="184"/>
      <c r="BQ78" s="146"/>
      <c r="BR78" s="146"/>
      <c r="BS78" s="146"/>
      <c r="BT78" s="141"/>
      <c r="BU78" s="142"/>
      <c r="BV78" s="143"/>
      <c r="BW78" s="141"/>
      <c r="BX78" s="141"/>
      <c r="BY78" s="142"/>
      <c r="BZ78" s="142"/>
      <c r="CA78" s="142"/>
      <c r="CB78" s="142"/>
      <c r="CC78" s="141"/>
      <c r="CD78" s="142"/>
      <c r="CE78" s="143"/>
      <c r="CF78" s="141"/>
      <c r="CG78" s="141"/>
      <c r="CH78" s="142"/>
      <c r="CI78" s="142"/>
      <c r="CJ78" s="142"/>
      <c r="CK78" s="142"/>
      <c r="CL78" s="141"/>
      <c r="CM78" s="142"/>
      <c r="CN78" s="143"/>
      <c r="CO78" s="141"/>
      <c r="CP78" s="141"/>
      <c r="CQ78" s="142"/>
      <c r="CR78" s="142"/>
      <c r="CS78" s="142"/>
      <c r="CT78" s="142"/>
      <c r="CU78" s="147"/>
      <c r="CV78" s="147"/>
    </row>
    <row r="79" spans="1:100" s="148" customFormat="1" ht="28.95" customHeight="1">
      <c r="A79" s="1337"/>
      <c r="B79" s="1334"/>
      <c r="C79" s="1270"/>
      <c r="D79" s="1294"/>
      <c r="E79" s="1294"/>
      <c r="F79" s="1294"/>
      <c r="G79" s="1313"/>
      <c r="H79" s="1313"/>
      <c r="I79" s="1343"/>
      <c r="J79" s="1324"/>
      <c r="K79" s="1327"/>
      <c r="L79" s="1327">
        <f>IF(NOT(ISERROR(MATCH(K79,_xlfn.ANCHORARRAY(F156),0))),J158&amp;"Por favor no seleccionar los criterios de impacto",K79)</f>
        <v>0</v>
      </c>
      <c r="M79" s="1273"/>
      <c r="N79" s="1324"/>
      <c r="O79" s="1332"/>
      <c r="P79" s="184"/>
      <c r="Q79" s="94"/>
      <c r="R79" s="139" t="str">
        <f t="shared" si="22"/>
        <v/>
      </c>
      <c r="S79" s="97"/>
      <c r="T79" s="97"/>
      <c r="U79" s="189" t="str">
        <f t="shared" si="23"/>
        <v/>
      </c>
      <c r="V79" s="97"/>
      <c r="W79" s="97"/>
      <c r="X79" s="97"/>
      <c r="Y79" s="140" t="str">
        <f t="shared" si="39"/>
        <v/>
      </c>
      <c r="Z79" s="113" t="str">
        <f t="shared" si="25"/>
        <v/>
      </c>
      <c r="AA79" s="189" t="str">
        <f t="shared" si="26"/>
        <v/>
      </c>
      <c r="AB79" s="113" t="str">
        <f t="shared" si="27"/>
        <v/>
      </c>
      <c r="AC79" s="189" t="str">
        <f t="shared" si="41"/>
        <v/>
      </c>
      <c r="AD79" s="113" t="str">
        <f t="shared" si="29"/>
        <v/>
      </c>
      <c r="AE79" s="1264"/>
      <c r="AF79" s="141"/>
      <c r="AG79" s="142"/>
      <c r="AH79" s="235"/>
      <c r="AI79" s="235"/>
      <c r="AJ79" s="235"/>
      <c r="AK79" s="235"/>
      <c r="AL79" s="235"/>
      <c r="AM79" s="235"/>
      <c r="AN79" s="154"/>
      <c r="AO79" s="154"/>
      <c r="AP79" s="155"/>
      <c r="AQ79" s="667"/>
      <c r="AR79" s="142"/>
      <c r="AS79" s="235"/>
      <c r="AT79" s="235"/>
      <c r="AU79" s="235"/>
      <c r="AV79" s="235"/>
      <c r="AW79" s="235"/>
      <c r="AX79" s="235"/>
      <c r="AY79" s="141"/>
      <c r="AZ79" s="141"/>
      <c r="BA79" s="142"/>
      <c r="BB79" s="141"/>
      <c r="BC79" s="142"/>
      <c r="BD79" s="235"/>
      <c r="BE79" s="235"/>
      <c r="BF79" s="235"/>
      <c r="BG79" s="235"/>
      <c r="BH79" s="235"/>
      <c r="BI79" s="235"/>
      <c r="BJ79" s="141"/>
      <c r="BK79" s="141"/>
      <c r="BL79" s="142"/>
      <c r="BM79" s="184"/>
      <c r="BN79" s="224"/>
      <c r="BO79" s="146"/>
      <c r="BP79" s="184"/>
      <c r="BQ79" s="146"/>
      <c r="BR79" s="146"/>
      <c r="BS79" s="146"/>
      <c r="BT79" s="141"/>
      <c r="BU79" s="142"/>
      <c r="BV79" s="143"/>
      <c r="BW79" s="141"/>
      <c r="BX79" s="141"/>
      <c r="BY79" s="142"/>
      <c r="BZ79" s="142"/>
      <c r="CA79" s="142"/>
      <c r="CB79" s="142"/>
      <c r="CC79" s="141"/>
      <c r="CD79" s="142"/>
      <c r="CE79" s="143"/>
      <c r="CF79" s="141"/>
      <c r="CG79" s="141"/>
      <c r="CH79" s="142"/>
      <c r="CI79" s="142"/>
      <c r="CJ79" s="142"/>
      <c r="CK79" s="142"/>
      <c r="CL79" s="141"/>
      <c r="CM79" s="142"/>
      <c r="CN79" s="143"/>
      <c r="CO79" s="141"/>
      <c r="CP79" s="141"/>
      <c r="CQ79" s="142"/>
      <c r="CR79" s="142"/>
      <c r="CS79" s="142"/>
      <c r="CT79" s="142"/>
      <c r="CU79" s="147"/>
      <c r="CV79" s="147"/>
    </row>
    <row r="80" spans="1:100" s="148" customFormat="1" ht="28.95" customHeight="1" thickBot="1">
      <c r="A80" s="1338"/>
      <c r="B80" s="1335"/>
      <c r="C80" s="1271"/>
      <c r="D80" s="1295"/>
      <c r="E80" s="1295"/>
      <c r="F80" s="1295"/>
      <c r="G80" s="1340"/>
      <c r="H80" s="1340"/>
      <c r="I80" s="1344"/>
      <c r="J80" s="1325"/>
      <c r="K80" s="1328"/>
      <c r="L80" s="1328">
        <f>IF(NOT(ISERROR(MATCH(K80,_xlfn.ANCHORARRAY(F157),0))),#REF!&amp;"Por favor no seleccionar los criterios de impacto",K80)</f>
        <v>0</v>
      </c>
      <c r="M80" s="1274"/>
      <c r="N80" s="1325"/>
      <c r="O80" s="1333"/>
      <c r="P80" s="185"/>
      <c r="Q80" s="95"/>
      <c r="R80" s="906" t="str">
        <f t="shared" si="22"/>
        <v/>
      </c>
      <c r="S80" s="150"/>
      <c r="T80" s="150"/>
      <c r="U80" s="187" t="str">
        <f t="shared" si="23"/>
        <v/>
      </c>
      <c r="V80" s="150"/>
      <c r="W80" s="150"/>
      <c r="X80" s="150"/>
      <c r="Y80" s="151" t="str">
        <f t="shared" si="39"/>
        <v/>
      </c>
      <c r="Z80" s="114" t="str">
        <f t="shared" si="25"/>
        <v/>
      </c>
      <c r="AA80" s="187" t="str">
        <f t="shared" si="26"/>
        <v/>
      </c>
      <c r="AB80" s="114" t="str">
        <f t="shared" si="27"/>
        <v/>
      </c>
      <c r="AC80" s="187" t="str">
        <f t="shared" si="41"/>
        <v/>
      </c>
      <c r="AD80" s="114" t="str">
        <f t="shared" si="29"/>
        <v/>
      </c>
      <c r="AE80" s="1265"/>
      <c r="AF80" s="141"/>
      <c r="AG80" s="142"/>
      <c r="AH80" s="235"/>
      <c r="AI80" s="235"/>
      <c r="AJ80" s="235"/>
      <c r="AK80" s="235"/>
      <c r="AL80" s="235"/>
      <c r="AM80" s="235"/>
      <c r="AN80" s="154"/>
      <c r="AO80" s="154"/>
      <c r="AP80" s="155"/>
      <c r="AQ80" s="667"/>
      <c r="AR80" s="142"/>
      <c r="AS80" s="235"/>
      <c r="AT80" s="235"/>
      <c r="AU80" s="235"/>
      <c r="AV80" s="235"/>
      <c r="AW80" s="235"/>
      <c r="AX80" s="235"/>
      <c r="AY80" s="141"/>
      <c r="AZ80" s="141"/>
      <c r="BA80" s="142"/>
      <c r="BB80" s="141"/>
      <c r="BC80" s="142"/>
      <c r="BD80" s="235"/>
      <c r="BE80" s="235"/>
      <c r="BF80" s="235"/>
      <c r="BG80" s="235"/>
      <c r="BH80" s="235"/>
      <c r="BI80" s="235"/>
      <c r="BJ80" s="141"/>
      <c r="BK80" s="141"/>
      <c r="BL80" s="142"/>
      <c r="BM80" s="184"/>
      <c r="BN80" s="224"/>
      <c r="BO80" s="146"/>
      <c r="BP80" s="184"/>
      <c r="BQ80" s="146"/>
      <c r="BR80" s="146"/>
      <c r="BS80" s="146"/>
      <c r="BT80" s="141"/>
      <c r="BU80" s="142"/>
      <c r="BV80" s="143"/>
      <c r="BW80" s="141"/>
      <c r="BX80" s="141"/>
      <c r="BY80" s="142"/>
      <c r="BZ80" s="142"/>
      <c r="CA80" s="142"/>
      <c r="CB80" s="142"/>
      <c r="CC80" s="141"/>
      <c r="CD80" s="142"/>
      <c r="CE80" s="143"/>
      <c r="CF80" s="141"/>
      <c r="CG80" s="141"/>
      <c r="CH80" s="142"/>
      <c r="CI80" s="142"/>
      <c r="CJ80" s="142"/>
      <c r="CK80" s="142"/>
      <c r="CL80" s="141"/>
      <c r="CM80" s="142"/>
      <c r="CN80" s="143"/>
      <c r="CO80" s="141"/>
      <c r="CP80" s="141"/>
      <c r="CQ80" s="142"/>
      <c r="CR80" s="142"/>
      <c r="CS80" s="142"/>
      <c r="CT80" s="142"/>
      <c r="CU80" s="147"/>
      <c r="CV80" s="147"/>
    </row>
    <row r="81" spans="1:100" s="148" customFormat="1" ht="352.05" customHeight="1">
      <c r="A81" s="1336">
        <v>8</v>
      </c>
      <c r="B81" s="1334" t="s">
        <v>151</v>
      </c>
      <c r="C81" s="1270" t="s">
        <v>281</v>
      </c>
      <c r="D81" s="1293" t="s">
        <v>4038</v>
      </c>
      <c r="E81" s="1293" t="s">
        <v>4039</v>
      </c>
      <c r="F81" s="1293" t="s">
        <v>2906</v>
      </c>
      <c r="G81" s="1339" t="s">
        <v>292</v>
      </c>
      <c r="H81" s="1341">
        <v>365</v>
      </c>
      <c r="I81" s="1342" t="str">
        <f t="shared" ref="I81" si="42">IF(H81&lt;=0,"",IF(H81&lt;=2,"Muy Baja",IF(H81&lt;=24,"Baja",IF(H81&lt;=500,"Media",IF(H81&lt;=5000,"Alta","Muy Alta")))))</f>
        <v>Media</v>
      </c>
      <c r="J81" s="1323">
        <f t="shared" ref="J81" si="43">IF(I81="","",IF(I81="Muy Baja",0.2,IF(I81="Baja",0.4,IF(I81="Media",0.6,IF(I81="Alta",0.8,IF(I81="Muy Alta",1,))))))</f>
        <v>0.6</v>
      </c>
      <c r="K81" s="1326" t="s">
        <v>313</v>
      </c>
      <c r="L81" s="1329" t="str">
        <f>IF(NOT(ISERROR(MATCH(K81,'[3]Tabla Impacto'!$B$221:$B$223,0))),'[3]Tabla Impacto'!$F$223&amp;"Por favor no seleccionar los criterios de impacto(Afectación Económica o presupuestal y Pérdida Reputacional)",K81)</f>
        <v xml:space="preserve">     El riesgo afecta la imagen de la entidad a nivel nacional, con efecto publicitarios sostenible a nivel país</v>
      </c>
      <c r="M81" s="1330" t="str">
        <f>IF(OR(K81='Tabla Impacto'!$C$11,K81='Tabla Impacto'!$D$11),"Leve",IF(OR(K81='Tabla Impacto'!$C$12,K81='Tabla Impacto'!$D$12),"Menor",IF(OR(K81='Tabla Impacto'!$C$13,K81='Tabla Impacto'!$D$13),"Moderado",IF(OR(K81='Tabla Impacto'!$C$14,K81='Tabla Impacto'!$D$14),"Mayor",IF(OR(K81='Tabla Impacto'!$C$15,K81='Tabla Impacto'!$D$15),"Catastrófico","")))))</f>
        <v>Catastrófico</v>
      </c>
      <c r="N81" s="1323">
        <f t="shared" ref="N81" si="44">IF(M81="","",IF(M81="Leve",0.2,IF(M81="Menor",0.4,IF(M81="Moderado",0.6,IF(M81="Mayor",0.8,IF(M81="Catastrófico",1,))))))</f>
        <v>1</v>
      </c>
      <c r="O81" s="1331" t="str">
        <f t="shared" ref="O81" si="45">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Extremo</v>
      </c>
      <c r="P81" s="370">
        <v>1</v>
      </c>
      <c r="Q81" s="408" t="s">
        <v>4050</v>
      </c>
      <c r="R81" s="916" t="str">
        <f t="shared" ref="R81:R92" si="46">IF(OR(S81="Preventivo",S81="Detectivo"),"Probabilidad",IF(S81="Correctivo","Impacto",""))</f>
        <v>Probabilidad</v>
      </c>
      <c r="S81" s="917" t="s">
        <v>145</v>
      </c>
      <c r="T81" s="97" t="s">
        <v>316</v>
      </c>
      <c r="U81" s="189" t="str">
        <f t="shared" ref="U81:U92" si="47">IF(AND(S81="Preventivo",T81="Automático"),"50%",IF(AND(S81="Preventivo",T81="Manual"),"40%",IF(AND(S81="Detectivo",T81="Automático"),"40%",IF(AND(S81="Detectivo",T81="Manual"),"30%",IF(AND(S81="Correctivo",T81="Automático"),"35%",IF(AND(S81="Correctivo",T81="Manual"),"25%",""))))))</f>
        <v>30%</v>
      </c>
      <c r="V81" s="97" t="s">
        <v>317</v>
      </c>
      <c r="W81" s="97" t="s">
        <v>318</v>
      </c>
      <c r="X81" s="97" t="s">
        <v>319</v>
      </c>
      <c r="Y81" s="140">
        <f t="shared" ref="Y81" si="48">IFERROR(IF(R81="Probabilidad",(J81-(+J81*U81)),IF(R81="Impacto",J81,"")),"")</f>
        <v>0.42</v>
      </c>
      <c r="Z81" s="113" t="str">
        <f t="shared" ref="Z81:Z92" si="49">IFERROR(IF(Y81="","",IF(Y81&lt;=0.2,"Muy Baja",IF(Y81&lt;=0.4,"Baja",IF(Y81&lt;=0.6,"Media",IF(Y81&lt;=0.8,"Alta","Muy Alta"))))),"")</f>
        <v>Media</v>
      </c>
      <c r="AA81" s="189">
        <f t="shared" ref="AA81:AA92" si="50">+Y81</f>
        <v>0.42</v>
      </c>
      <c r="AB81" s="113" t="str">
        <f t="shared" ref="AB81:AB92" si="51">IFERROR(IF(AC81="","",IF(AC81&lt;=0.2,"Leve",IF(AC81&lt;=0.4,"Menor",IF(AC81&lt;=0.6,"Moderado",IF(AC81&lt;=0.8,"Mayor","Catastrófico"))))),"")</f>
        <v>Catastrófico</v>
      </c>
      <c r="AC81" s="189">
        <f t="shared" ref="AC81" si="52">IFERROR(IF(R81="Impacto",(N81-(+N81*U81)),IF(R81="Probabilidad",N81,"")),"")</f>
        <v>1</v>
      </c>
      <c r="AD81" s="113" t="str">
        <f t="shared" ref="AD81:AD92" si="53">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Extremo</v>
      </c>
      <c r="AE81" s="1264" t="s">
        <v>345</v>
      </c>
      <c r="AF81" s="141"/>
      <c r="AG81" s="142"/>
      <c r="AH81" s="235"/>
      <c r="AI81" s="235"/>
      <c r="AJ81" s="235"/>
      <c r="AK81" s="235"/>
      <c r="AL81" s="235"/>
      <c r="AM81" s="235"/>
      <c r="AN81" s="154"/>
      <c r="AO81" s="154"/>
      <c r="AP81" s="155"/>
      <c r="AQ81" s="992" t="s">
        <v>3043</v>
      </c>
      <c r="AR81" s="750" t="s">
        <v>3201</v>
      </c>
      <c r="AS81" s="748"/>
      <c r="AT81" s="960" t="s">
        <v>2193</v>
      </c>
      <c r="AU81" s="886" t="s">
        <v>2452</v>
      </c>
      <c r="AV81" s="748"/>
      <c r="AW81" s="960" t="s">
        <v>2193</v>
      </c>
      <c r="AX81" s="886" t="s">
        <v>2453</v>
      </c>
      <c r="AY81" s="141"/>
      <c r="AZ81" s="141"/>
      <c r="BA81" s="142"/>
      <c r="BB81" s="141"/>
      <c r="BC81" s="142"/>
      <c r="BD81" s="235"/>
      <c r="BE81" s="235"/>
      <c r="BF81" s="235"/>
      <c r="BG81" s="235"/>
      <c r="BH81" s="235"/>
      <c r="BI81" s="235"/>
      <c r="BJ81" s="141"/>
      <c r="BK81" s="141"/>
      <c r="BL81" s="142"/>
      <c r="BM81" s="382"/>
      <c r="BN81" s="371"/>
      <c r="BO81" s="383"/>
      <c r="BP81" s="370"/>
      <c r="BQ81" s="384"/>
      <c r="BR81" s="384"/>
      <c r="BS81" s="385"/>
      <c r="BT81" s="141"/>
      <c r="BU81" s="142"/>
      <c r="BV81" s="143"/>
      <c r="BW81" s="141"/>
      <c r="BX81" s="141"/>
      <c r="BY81" s="142"/>
      <c r="BZ81" s="142"/>
      <c r="CA81" s="142"/>
      <c r="CB81" s="142"/>
      <c r="CC81" s="141"/>
      <c r="CD81" s="142"/>
      <c r="CE81" s="143"/>
      <c r="CF81" s="141"/>
      <c r="CG81" s="141"/>
      <c r="CH81" s="142"/>
      <c r="CI81" s="142"/>
      <c r="CJ81" s="142"/>
      <c r="CK81" s="142"/>
      <c r="CL81" s="141"/>
      <c r="CM81" s="142"/>
      <c r="CN81" s="143"/>
      <c r="CO81" s="141"/>
      <c r="CP81" s="141"/>
      <c r="CQ81" s="142"/>
      <c r="CR81" s="142"/>
      <c r="CS81" s="142"/>
      <c r="CT81" s="142"/>
      <c r="CU81" s="147"/>
      <c r="CV81" s="147"/>
    </row>
    <row r="82" spans="1:100" s="148" customFormat="1" ht="240" customHeight="1">
      <c r="A82" s="1337"/>
      <c r="B82" s="1334"/>
      <c r="C82" s="1270"/>
      <c r="D82" s="1294"/>
      <c r="E82" s="1294"/>
      <c r="F82" s="1294"/>
      <c r="G82" s="1313"/>
      <c r="H82" s="1313"/>
      <c r="I82" s="1343"/>
      <c r="J82" s="1324"/>
      <c r="K82" s="1327"/>
      <c r="L82" s="1327">
        <f>IF(NOT(ISERROR(MATCH(K82,_xlfn.ANCHORARRAY(F159),0))),J161&amp;"Por favor no seleccionar los criterios de impacto",K82)</f>
        <v>0</v>
      </c>
      <c r="M82" s="1273"/>
      <c r="N82" s="1324"/>
      <c r="O82" s="1332"/>
      <c r="P82" s="370">
        <v>2</v>
      </c>
      <c r="Q82" s="274" t="s">
        <v>4051</v>
      </c>
      <c r="R82" s="139" t="str">
        <f t="shared" si="46"/>
        <v>Probabilidad</v>
      </c>
      <c r="S82" s="97" t="s">
        <v>145</v>
      </c>
      <c r="T82" s="97" t="s">
        <v>316</v>
      </c>
      <c r="U82" s="189" t="str">
        <f t="shared" si="47"/>
        <v>30%</v>
      </c>
      <c r="V82" s="97" t="s">
        <v>317</v>
      </c>
      <c r="W82" s="97" t="s">
        <v>318</v>
      </c>
      <c r="X82" s="97" t="s">
        <v>319</v>
      </c>
      <c r="Y82" s="140">
        <f t="shared" ref="Y82:Y86" si="54">IFERROR(IF(AND(R81="Probabilidad",R82="Probabilidad"),(AA81-(+AA81*U82)),IF(R82="Probabilidad",(J81-(+J81*U82)),IF(R82="Impacto",AA81,""))),"")</f>
        <v>0.29399999999999998</v>
      </c>
      <c r="Z82" s="113" t="str">
        <f t="shared" si="49"/>
        <v>Baja</v>
      </c>
      <c r="AA82" s="189">
        <f t="shared" si="50"/>
        <v>0.29399999999999998</v>
      </c>
      <c r="AB82" s="113" t="str">
        <f t="shared" si="51"/>
        <v>Catastrófico</v>
      </c>
      <c r="AC82" s="189">
        <f t="shared" ref="AC82" si="55">IFERROR(IF(AND(R81="Impacto",R82="Impacto"),(AC81-(+AC81*U82)),IF(R82="Impacto",($N$51-(+$N$51*U82)),IF(R82="Probabilidad",AC81,""))),"")</f>
        <v>1</v>
      </c>
      <c r="AD82" s="113" t="str">
        <f t="shared" si="53"/>
        <v>Extremo</v>
      </c>
      <c r="AE82" s="1264"/>
      <c r="AF82" s="792" t="s">
        <v>2192</v>
      </c>
      <c r="AG82" s="748" t="s">
        <v>2450</v>
      </c>
      <c r="AH82" s="734"/>
      <c r="AI82" s="734" t="s">
        <v>2101</v>
      </c>
      <c r="AJ82" s="775" t="s">
        <v>2452</v>
      </c>
      <c r="AK82" s="734"/>
      <c r="AL82" s="734" t="s">
        <v>2101</v>
      </c>
      <c r="AM82" s="775" t="s">
        <v>2453</v>
      </c>
      <c r="AN82" s="744" t="s">
        <v>2193</v>
      </c>
      <c r="AO82" s="154"/>
      <c r="AP82" s="692" t="s">
        <v>2454</v>
      </c>
      <c r="AQ82" s="733" t="s">
        <v>3044</v>
      </c>
      <c r="AR82" s="747" t="s">
        <v>3202</v>
      </c>
      <c r="AS82" s="734"/>
      <c r="AT82" s="734" t="s">
        <v>3046</v>
      </c>
      <c r="AU82" s="734"/>
      <c r="AV82" s="734"/>
      <c r="AW82" s="734"/>
      <c r="AX82" s="734"/>
      <c r="AY82" s="141"/>
      <c r="AZ82" s="141"/>
      <c r="BA82" s="142"/>
      <c r="BB82" s="141"/>
      <c r="BC82" s="142"/>
      <c r="BD82" s="235"/>
      <c r="BE82" s="235"/>
      <c r="BF82" s="235"/>
      <c r="BG82" s="235"/>
      <c r="BH82" s="235"/>
      <c r="BI82" s="235"/>
      <c r="BJ82" s="141"/>
      <c r="BK82" s="141"/>
      <c r="BL82" s="142"/>
      <c r="BM82" s="575"/>
      <c r="BN82" s="371"/>
      <c r="BO82" s="383"/>
      <c r="BP82" s="370"/>
      <c r="BQ82" s="384"/>
      <c r="BR82" s="384"/>
      <c r="BS82" s="378"/>
      <c r="BT82" s="749"/>
      <c r="BU82" s="750"/>
      <c r="BV82" s="765"/>
      <c r="BW82" s="838"/>
      <c r="BX82" s="154"/>
      <c r="BY82" s="155"/>
      <c r="BZ82" s="838"/>
      <c r="CA82" s="155"/>
      <c r="CB82" s="155"/>
      <c r="CC82" s="141"/>
      <c r="CD82" s="142"/>
      <c r="CE82" s="143"/>
      <c r="CF82" s="141"/>
      <c r="CG82" s="141"/>
      <c r="CH82" s="142"/>
      <c r="CI82" s="142"/>
      <c r="CJ82" s="142"/>
      <c r="CK82" s="142"/>
      <c r="CL82" s="141"/>
      <c r="CM82" s="142"/>
      <c r="CN82" s="143"/>
      <c r="CO82" s="141"/>
      <c r="CP82" s="141"/>
      <c r="CQ82" s="142"/>
      <c r="CR82" s="142"/>
      <c r="CS82" s="142"/>
      <c r="CT82" s="142"/>
      <c r="CU82" s="147"/>
      <c r="CV82" s="147"/>
    </row>
    <row r="83" spans="1:100" s="148" customFormat="1" ht="160.05000000000001" customHeight="1">
      <c r="A83" s="1337"/>
      <c r="B83" s="1334"/>
      <c r="C83" s="1270"/>
      <c r="D83" s="1294"/>
      <c r="E83" s="1294"/>
      <c r="F83" s="1294"/>
      <c r="G83" s="1313"/>
      <c r="H83" s="1313"/>
      <c r="I83" s="1343"/>
      <c r="J83" s="1324"/>
      <c r="K83" s="1327"/>
      <c r="L83" s="1327">
        <f>IF(NOT(ISERROR(MATCH(K83,_xlfn.ANCHORARRAY(F160),0))),J162&amp;"Por favor no seleccionar los criterios de impacto",K83)</f>
        <v>0</v>
      </c>
      <c r="M83" s="1273"/>
      <c r="N83" s="1324"/>
      <c r="O83" s="1332"/>
      <c r="P83" s="370"/>
      <c r="Q83" s="274"/>
      <c r="R83" s="139" t="str">
        <f t="shared" si="46"/>
        <v/>
      </c>
      <c r="S83" s="97"/>
      <c r="T83" s="97"/>
      <c r="U83" s="189" t="str">
        <f t="shared" si="47"/>
        <v/>
      </c>
      <c r="V83" s="97"/>
      <c r="W83" s="97"/>
      <c r="X83" s="97"/>
      <c r="Y83" s="140" t="str">
        <f t="shared" si="54"/>
        <v/>
      </c>
      <c r="Z83" s="113" t="str">
        <f t="shared" si="49"/>
        <v/>
      </c>
      <c r="AA83" s="189" t="str">
        <f t="shared" si="50"/>
        <v/>
      </c>
      <c r="AB83" s="113" t="str">
        <f t="shared" si="51"/>
        <v/>
      </c>
      <c r="AC83" s="189" t="str">
        <f t="shared" ref="AC83:AC86" si="56">IFERROR(IF(AND(R82="Impacto",R83="Impacto"),(AC82-(+AC82*U83)),IF(AND(R82="Probabilidad",R83="Impacto"),(AC81-(+AC81*U83)),IF(R83="Probabilidad",AC82,""))),"")</f>
        <v/>
      </c>
      <c r="AD83" s="113" t="str">
        <f t="shared" si="53"/>
        <v/>
      </c>
      <c r="AE83" s="1264"/>
      <c r="AF83" s="792" t="s">
        <v>2192</v>
      </c>
      <c r="AG83" s="762" t="s">
        <v>2451</v>
      </c>
      <c r="AH83" s="235"/>
      <c r="AI83" s="235" t="s">
        <v>2101</v>
      </c>
      <c r="AJ83" s="775" t="s">
        <v>2452</v>
      </c>
      <c r="AK83" s="235"/>
      <c r="AL83" s="235"/>
      <c r="AM83" s="235"/>
      <c r="AN83" s="744"/>
      <c r="AO83" s="154"/>
      <c r="AP83" s="692"/>
      <c r="AQ83" s="961" t="s">
        <v>3045</v>
      </c>
      <c r="AR83" s="692" t="s">
        <v>2451</v>
      </c>
      <c r="AS83" s="792"/>
      <c r="AT83" s="960" t="s">
        <v>2193</v>
      </c>
      <c r="AU83" s="692" t="s">
        <v>2452</v>
      </c>
      <c r="AV83" s="792"/>
      <c r="AW83" s="792"/>
      <c r="AX83" s="792"/>
      <c r="AY83" s="141"/>
      <c r="AZ83" s="141"/>
      <c r="BA83" s="142"/>
      <c r="BB83" s="141"/>
      <c r="BC83" s="142"/>
      <c r="BD83" s="235"/>
      <c r="BE83" s="235"/>
      <c r="BF83" s="235"/>
      <c r="BG83" s="235"/>
      <c r="BH83" s="235"/>
      <c r="BI83" s="235"/>
      <c r="BJ83" s="141"/>
      <c r="BK83" s="141"/>
      <c r="BL83" s="142"/>
      <c r="BM83" s="274"/>
      <c r="BN83" s="379"/>
      <c r="BO83" s="370"/>
      <c r="BP83" s="370"/>
      <c r="BQ83" s="384"/>
      <c r="BR83" s="384"/>
      <c r="BS83" s="371"/>
      <c r="BT83" s="141"/>
      <c r="BU83" s="142"/>
      <c r="BV83" s="143"/>
      <c r="BW83" s="141"/>
      <c r="BX83" s="141"/>
      <c r="BY83" s="142"/>
      <c r="BZ83" s="142"/>
      <c r="CA83" s="142"/>
      <c r="CB83" s="142"/>
      <c r="CC83" s="141"/>
      <c r="CD83" s="142"/>
      <c r="CE83" s="143"/>
      <c r="CF83" s="141"/>
      <c r="CG83" s="141"/>
      <c r="CH83" s="142"/>
      <c r="CI83" s="142"/>
      <c r="CJ83" s="142"/>
      <c r="CK83" s="142"/>
      <c r="CL83" s="141"/>
      <c r="CM83" s="142"/>
      <c r="CN83" s="143"/>
      <c r="CO83" s="141"/>
      <c r="CP83" s="141"/>
      <c r="CQ83" s="142"/>
      <c r="CR83" s="142"/>
      <c r="CS83" s="142"/>
      <c r="CT83" s="142"/>
      <c r="CU83" s="147"/>
      <c r="CV83" s="147"/>
    </row>
    <row r="84" spans="1:100" s="148" customFormat="1" ht="28.95" customHeight="1">
      <c r="A84" s="1337"/>
      <c r="B84" s="1334"/>
      <c r="C84" s="1270"/>
      <c r="D84" s="1294"/>
      <c r="E84" s="1294"/>
      <c r="F84" s="1294"/>
      <c r="G84" s="1313"/>
      <c r="H84" s="1313"/>
      <c r="I84" s="1343"/>
      <c r="J84" s="1324"/>
      <c r="K84" s="1327"/>
      <c r="L84" s="1327">
        <f>IF(NOT(ISERROR(MATCH(K84,_xlfn.ANCHORARRAY(F161),0))),J163&amp;"Por favor no seleccionar los criterios de impacto",K84)</f>
        <v>0</v>
      </c>
      <c r="M84" s="1273"/>
      <c r="N84" s="1324"/>
      <c r="O84" s="1332"/>
      <c r="P84" s="184"/>
      <c r="Q84" s="94"/>
      <c r="R84" s="139" t="str">
        <f t="shared" si="46"/>
        <v/>
      </c>
      <c r="S84" s="97"/>
      <c r="T84" s="97"/>
      <c r="U84" s="189" t="str">
        <f t="shared" si="47"/>
        <v/>
      </c>
      <c r="V84" s="97"/>
      <c r="W84" s="97"/>
      <c r="X84" s="97"/>
      <c r="Y84" s="140" t="str">
        <f t="shared" si="54"/>
        <v/>
      </c>
      <c r="Z84" s="113" t="str">
        <f t="shared" si="49"/>
        <v/>
      </c>
      <c r="AA84" s="189" t="str">
        <f t="shared" si="50"/>
        <v/>
      </c>
      <c r="AB84" s="113" t="str">
        <f t="shared" si="51"/>
        <v/>
      </c>
      <c r="AC84" s="189" t="str">
        <f t="shared" si="56"/>
        <v/>
      </c>
      <c r="AD84" s="113" t="str">
        <f t="shared" si="53"/>
        <v/>
      </c>
      <c r="AE84" s="1264"/>
      <c r="AF84" s="141"/>
      <c r="AG84" s="142"/>
      <c r="AH84" s="235"/>
      <c r="AI84" s="235"/>
      <c r="AJ84" s="235"/>
      <c r="AK84" s="235"/>
      <c r="AL84" s="235"/>
      <c r="AM84" s="235"/>
      <c r="AN84" s="141"/>
      <c r="AO84" s="141"/>
      <c r="AP84" s="142"/>
      <c r="AQ84" s="667"/>
      <c r="AR84" s="142"/>
      <c r="AS84" s="235"/>
      <c r="AT84" s="235"/>
      <c r="AU84" s="235"/>
      <c r="AV84" s="235"/>
      <c r="AW84" s="235"/>
      <c r="AX84" s="235"/>
      <c r="AY84" s="141"/>
      <c r="AZ84" s="141"/>
      <c r="BA84" s="142"/>
      <c r="BB84" s="141"/>
      <c r="BC84" s="142"/>
      <c r="BD84" s="235"/>
      <c r="BE84" s="235"/>
      <c r="BF84" s="235"/>
      <c r="BG84" s="235"/>
      <c r="BH84" s="235"/>
      <c r="BI84" s="235"/>
      <c r="BJ84" s="141"/>
      <c r="BK84" s="141"/>
      <c r="BL84" s="142"/>
      <c r="BM84" s="184"/>
      <c r="BN84" s="224"/>
      <c r="BO84" s="146"/>
      <c r="BP84" s="184"/>
      <c r="BQ84" s="146"/>
      <c r="BR84" s="146"/>
      <c r="BS84" s="146"/>
      <c r="BT84" s="141"/>
      <c r="BU84" s="142"/>
      <c r="BV84" s="143"/>
      <c r="BW84" s="141"/>
      <c r="BX84" s="141"/>
      <c r="BY84" s="142"/>
      <c r="BZ84" s="142"/>
      <c r="CA84" s="142"/>
      <c r="CB84" s="142"/>
      <c r="CC84" s="141"/>
      <c r="CD84" s="142"/>
      <c r="CE84" s="143"/>
      <c r="CF84" s="141"/>
      <c r="CG84" s="141"/>
      <c r="CH84" s="142"/>
      <c r="CI84" s="142"/>
      <c r="CJ84" s="142"/>
      <c r="CK84" s="142"/>
      <c r="CL84" s="141"/>
      <c r="CM84" s="142"/>
      <c r="CN84" s="143"/>
      <c r="CO84" s="141"/>
      <c r="CP84" s="141"/>
      <c r="CQ84" s="142"/>
      <c r="CR84" s="142"/>
      <c r="CS84" s="142"/>
      <c r="CT84" s="142"/>
      <c r="CU84" s="147"/>
      <c r="CV84" s="147"/>
    </row>
    <row r="85" spans="1:100" s="148" customFormat="1" ht="28.95" customHeight="1">
      <c r="A85" s="1337"/>
      <c r="B85" s="1334"/>
      <c r="C85" s="1270"/>
      <c r="D85" s="1294"/>
      <c r="E85" s="1294"/>
      <c r="F85" s="1294"/>
      <c r="G85" s="1313"/>
      <c r="H85" s="1313"/>
      <c r="I85" s="1343"/>
      <c r="J85" s="1324"/>
      <c r="K85" s="1327"/>
      <c r="L85" s="1327">
        <f>IF(NOT(ISERROR(MATCH(K85,_xlfn.ANCHORARRAY(F162),0))),J164&amp;"Por favor no seleccionar los criterios de impacto",K85)</f>
        <v>0</v>
      </c>
      <c r="M85" s="1273"/>
      <c r="N85" s="1324"/>
      <c r="O85" s="1332"/>
      <c r="P85" s="184"/>
      <c r="Q85" s="94"/>
      <c r="R85" s="139" t="str">
        <f t="shared" si="46"/>
        <v/>
      </c>
      <c r="S85" s="97"/>
      <c r="T85" s="97"/>
      <c r="U85" s="189" t="str">
        <f t="shared" si="47"/>
        <v/>
      </c>
      <c r="V85" s="97"/>
      <c r="W85" s="97"/>
      <c r="X85" s="97"/>
      <c r="Y85" s="140" t="str">
        <f t="shared" si="54"/>
        <v/>
      </c>
      <c r="Z85" s="113" t="str">
        <f t="shared" si="49"/>
        <v/>
      </c>
      <c r="AA85" s="189" t="str">
        <f t="shared" si="50"/>
        <v/>
      </c>
      <c r="AB85" s="113" t="str">
        <f t="shared" si="51"/>
        <v/>
      </c>
      <c r="AC85" s="189" t="str">
        <f t="shared" si="56"/>
        <v/>
      </c>
      <c r="AD85" s="113" t="str">
        <f t="shared" si="53"/>
        <v/>
      </c>
      <c r="AE85" s="1264"/>
      <c r="AF85" s="141"/>
      <c r="AG85" s="142"/>
      <c r="AH85" s="235"/>
      <c r="AI85" s="235"/>
      <c r="AJ85" s="235"/>
      <c r="AK85" s="235"/>
      <c r="AL85" s="235"/>
      <c r="AM85" s="235"/>
      <c r="AN85" s="141"/>
      <c r="AO85" s="141"/>
      <c r="AP85" s="142"/>
      <c r="AQ85" s="667"/>
      <c r="AR85" s="142"/>
      <c r="AS85" s="235"/>
      <c r="AT85" s="235"/>
      <c r="AU85" s="235"/>
      <c r="AV85" s="235"/>
      <c r="AW85" s="235"/>
      <c r="AX85" s="235"/>
      <c r="AY85" s="141"/>
      <c r="AZ85" s="141"/>
      <c r="BA85" s="142"/>
      <c r="BB85" s="141"/>
      <c r="BC85" s="142"/>
      <c r="BD85" s="235"/>
      <c r="BE85" s="235"/>
      <c r="BF85" s="235"/>
      <c r="BG85" s="235"/>
      <c r="BH85" s="235"/>
      <c r="BI85" s="235"/>
      <c r="BJ85" s="141"/>
      <c r="BK85" s="141"/>
      <c r="BL85" s="142"/>
      <c r="BM85" s="184"/>
      <c r="BN85" s="224"/>
      <c r="BO85" s="146"/>
      <c r="BP85" s="184"/>
      <c r="BQ85" s="146"/>
      <c r="BR85" s="146"/>
      <c r="BS85" s="146"/>
      <c r="BT85" s="141"/>
      <c r="BU85" s="142"/>
      <c r="BV85" s="143"/>
      <c r="BW85" s="141"/>
      <c r="BX85" s="141"/>
      <c r="BY85" s="142"/>
      <c r="BZ85" s="142"/>
      <c r="CA85" s="142"/>
      <c r="CB85" s="142"/>
      <c r="CC85" s="141"/>
      <c r="CD85" s="142"/>
      <c r="CE85" s="143"/>
      <c r="CF85" s="141"/>
      <c r="CG85" s="141"/>
      <c r="CH85" s="142"/>
      <c r="CI85" s="142"/>
      <c r="CJ85" s="142"/>
      <c r="CK85" s="142"/>
      <c r="CL85" s="141"/>
      <c r="CM85" s="142"/>
      <c r="CN85" s="143"/>
      <c r="CO85" s="141"/>
      <c r="CP85" s="141"/>
      <c r="CQ85" s="142"/>
      <c r="CR85" s="142"/>
      <c r="CS85" s="142"/>
      <c r="CT85" s="142"/>
      <c r="CU85" s="147"/>
      <c r="CV85" s="147"/>
    </row>
    <row r="86" spans="1:100" s="148" customFormat="1" ht="28.95" customHeight="1" thickBot="1">
      <c r="A86" s="1338"/>
      <c r="B86" s="1335"/>
      <c r="C86" s="1271"/>
      <c r="D86" s="1295"/>
      <c r="E86" s="1295"/>
      <c r="F86" s="1295"/>
      <c r="G86" s="1340"/>
      <c r="H86" s="1340"/>
      <c r="I86" s="1344"/>
      <c r="J86" s="1325"/>
      <c r="K86" s="1328"/>
      <c r="L86" s="1328">
        <f>IF(NOT(ISERROR(MATCH(K86,_xlfn.ANCHORARRAY(F163),0))),#REF!&amp;"Por favor no seleccionar los criterios de impacto",K86)</f>
        <v>0</v>
      </c>
      <c r="M86" s="1274"/>
      <c r="N86" s="1325"/>
      <c r="O86" s="1333"/>
      <c r="P86" s="185"/>
      <c r="Q86" s="95"/>
      <c r="R86" s="906" t="str">
        <f t="shared" si="46"/>
        <v/>
      </c>
      <c r="S86" s="150"/>
      <c r="T86" s="150"/>
      <c r="U86" s="187" t="str">
        <f t="shared" si="47"/>
        <v/>
      </c>
      <c r="V86" s="150"/>
      <c r="W86" s="150"/>
      <c r="X86" s="150"/>
      <c r="Y86" s="151" t="str">
        <f t="shared" si="54"/>
        <v/>
      </c>
      <c r="Z86" s="114" t="str">
        <f t="shared" si="49"/>
        <v/>
      </c>
      <c r="AA86" s="187" t="str">
        <f t="shared" si="50"/>
        <v/>
      </c>
      <c r="AB86" s="114" t="str">
        <f t="shared" si="51"/>
        <v/>
      </c>
      <c r="AC86" s="187" t="str">
        <f t="shared" si="56"/>
        <v/>
      </c>
      <c r="AD86" s="114" t="str">
        <f t="shared" si="53"/>
        <v/>
      </c>
      <c r="AE86" s="1265"/>
      <c r="AF86" s="141"/>
      <c r="AG86" s="142"/>
      <c r="AH86" s="235"/>
      <c r="AI86" s="235"/>
      <c r="AJ86" s="235"/>
      <c r="AK86" s="235"/>
      <c r="AL86" s="235"/>
      <c r="AM86" s="235"/>
      <c r="AN86" s="141"/>
      <c r="AO86" s="141"/>
      <c r="AP86" s="142"/>
      <c r="AQ86" s="667"/>
      <c r="AR86" s="142"/>
      <c r="AS86" s="235"/>
      <c r="AT86" s="235"/>
      <c r="AU86" s="235"/>
      <c r="AV86" s="235"/>
      <c r="AW86" s="235"/>
      <c r="AX86" s="235"/>
      <c r="AY86" s="141"/>
      <c r="AZ86" s="141"/>
      <c r="BA86" s="142"/>
      <c r="BB86" s="141"/>
      <c r="BC86" s="142"/>
      <c r="BD86" s="235"/>
      <c r="BE86" s="235"/>
      <c r="BF86" s="235"/>
      <c r="BG86" s="235"/>
      <c r="BH86" s="235"/>
      <c r="BI86" s="235"/>
      <c r="BJ86" s="141"/>
      <c r="BK86" s="141"/>
      <c r="BL86" s="142"/>
      <c r="BM86" s="184"/>
      <c r="BN86" s="224"/>
      <c r="BO86" s="146"/>
      <c r="BP86" s="184"/>
      <c r="BQ86" s="146"/>
      <c r="BR86" s="146"/>
      <c r="BS86" s="146"/>
      <c r="BT86" s="141"/>
      <c r="BU86" s="142"/>
      <c r="BV86" s="143"/>
      <c r="BW86" s="141"/>
      <c r="BX86" s="141"/>
      <c r="BY86" s="142"/>
      <c r="BZ86" s="142"/>
      <c r="CA86" s="142"/>
      <c r="CB86" s="142"/>
      <c r="CC86" s="141"/>
      <c r="CD86" s="142"/>
      <c r="CE86" s="143"/>
      <c r="CF86" s="141"/>
      <c r="CG86" s="141"/>
      <c r="CH86" s="142"/>
      <c r="CI86" s="142"/>
      <c r="CJ86" s="142"/>
      <c r="CK86" s="142"/>
      <c r="CL86" s="141"/>
      <c r="CM86" s="142"/>
      <c r="CN86" s="143"/>
      <c r="CO86" s="141"/>
      <c r="CP86" s="141"/>
      <c r="CQ86" s="142"/>
      <c r="CR86" s="142"/>
      <c r="CS86" s="142"/>
      <c r="CT86" s="142"/>
      <c r="CU86" s="147"/>
      <c r="CV86" s="147"/>
    </row>
    <row r="87" spans="1:100" s="148" customFormat="1" ht="295.05" customHeight="1">
      <c r="A87" s="1320">
        <v>9</v>
      </c>
      <c r="B87" s="1284" t="s">
        <v>151</v>
      </c>
      <c r="C87" s="1269" t="s">
        <v>365</v>
      </c>
      <c r="D87" s="1310" t="s">
        <v>4053</v>
      </c>
      <c r="E87" s="1318" t="s">
        <v>4054</v>
      </c>
      <c r="F87" s="1318" t="s">
        <v>4055</v>
      </c>
      <c r="G87" s="1269" t="s">
        <v>292</v>
      </c>
      <c r="H87" s="1269">
        <v>365</v>
      </c>
      <c r="I87" s="1272" t="str">
        <f>IF(H87&lt;=0,"",IF(H87&lt;=2,"Muy Baja",IF(H87&lt;=24,"Baja",IF(H87&lt;=500,"Media",IF(H87&lt;=5000,"Alta","Muy Alta")))))</f>
        <v>Media</v>
      </c>
      <c r="J87" s="1275">
        <f>IF(I87="","",IF(I87="Muy Baja",0.2,IF(I87="Baja",0.4,IF(I87="Media",0.6,IF(I87="Alta",0.8,IF(I87="Muy Alta",1,))))))</f>
        <v>0.6</v>
      </c>
      <c r="K87" s="1278" t="s">
        <v>313</v>
      </c>
      <c r="L87" s="1278" t="str">
        <f>IF(NOT(ISERROR(MATCH(K87,'[3]Tabla Impacto'!$B$221:$B$223,0))),'[3]Tabla Impacto'!$F$223&amp;"Por favor no seleccionar los criterios de impacto(Afectación Económica o presupuestal y Pérdida Reputacional)",K87)</f>
        <v xml:space="preserve">     El riesgo afecta la imagen de la entidad a nivel nacional, con efecto publicitarios sostenible a nivel país</v>
      </c>
      <c r="M87" s="1272" t="str">
        <f>IF(OR(K87='Tabla Impacto'!$C$11,K87='Tabla Impacto'!$D$11),"Leve",IF(OR(K87='Tabla Impacto'!$C$12,K87='Tabla Impacto'!$D$12),"Menor",IF(OR(K87='Tabla Impacto'!$C$13,K87='Tabla Impacto'!$D$13),"Moderado",IF(OR(K87='Tabla Impacto'!$C$14,K87='Tabla Impacto'!$D$14),"Mayor",IF(OR(K87='Tabla Impacto'!$C$15,K87='Tabla Impacto'!$D$15),"Catastrófico","")))))</f>
        <v>Catastrófico</v>
      </c>
      <c r="N87" s="1275">
        <f>IF(M87="","",IF(M87="Leve",0.2,IF(M87="Menor",0.4,IF(M87="Moderado",0.6,IF(M87="Mayor",0.8,IF(M87="Catastrófico",1,))))))</f>
        <v>1</v>
      </c>
      <c r="O87" s="1272"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Extremo</v>
      </c>
      <c r="P87" s="370">
        <v>1</v>
      </c>
      <c r="Q87" s="274" t="s">
        <v>4066</v>
      </c>
      <c r="R87" s="139" t="str">
        <f t="shared" si="46"/>
        <v>Probabilidad</v>
      </c>
      <c r="S87" s="396" t="s">
        <v>145</v>
      </c>
      <c r="T87" s="97" t="s">
        <v>316</v>
      </c>
      <c r="U87" s="189" t="str">
        <f t="shared" si="47"/>
        <v>30%</v>
      </c>
      <c r="V87" s="97" t="s">
        <v>334</v>
      </c>
      <c r="W87" s="97" t="s">
        <v>318</v>
      </c>
      <c r="X87" s="97" t="s">
        <v>319</v>
      </c>
      <c r="Y87" s="140">
        <f>IFERROR(IF(R87="Probabilidad",(J87-(+J87*U87)),IF(R87="Impacto",J87,"")),"")</f>
        <v>0.42</v>
      </c>
      <c r="Z87" s="113" t="str">
        <f t="shared" si="49"/>
        <v>Media</v>
      </c>
      <c r="AA87" s="189">
        <f t="shared" si="50"/>
        <v>0.42</v>
      </c>
      <c r="AB87" s="113" t="str">
        <f t="shared" si="51"/>
        <v>Catastrófico</v>
      </c>
      <c r="AC87" s="189">
        <f>IFERROR(IF(R87="Impacto",(N87-(+N87*U87)),IF(R87="Probabilidad",N87,"")),"")</f>
        <v>1</v>
      </c>
      <c r="AD87" s="113" t="str">
        <f t="shared" si="53"/>
        <v>Extremo</v>
      </c>
      <c r="AE87" s="1263" t="s">
        <v>345</v>
      </c>
      <c r="AF87" s="752" t="s">
        <v>2197</v>
      </c>
      <c r="AG87" s="751" t="s">
        <v>3365</v>
      </c>
      <c r="AH87" s="734" t="s">
        <v>3364</v>
      </c>
      <c r="AI87" s="612"/>
      <c r="AJ87" s="1028" t="s">
        <v>3366</v>
      </c>
      <c r="AK87" s="734"/>
      <c r="AL87" s="734" t="s">
        <v>2101</v>
      </c>
      <c r="AM87" s="235"/>
      <c r="AN87" s="141"/>
      <c r="AO87" s="141"/>
      <c r="AP87" s="142"/>
      <c r="AQ87" s="696" t="s">
        <v>3050</v>
      </c>
      <c r="AR87" s="733" t="s">
        <v>3051</v>
      </c>
      <c r="AS87" s="734"/>
      <c r="AT87" s="755" t="s">
        <v>2101</v>
      </c>
      <c r="AU87" s="751" t="s">
        <v>2200</v>
      </c>
      <c r="AV87" s="734"/>
      <c r="AW87" s="734" t="s">
        <v>2101</v>
      </c>
      <c r="AX87" s="734"/>
      <c r="AY87" s="667" t="s">
        <v>3077</v>
      </c>
      <c r="AZ87" s="141"/>
      <c r="BA87" s="142" t="s">
        <v>3059</v>
      </c>
      <c r="BB87" s="141"/>
      <c r="BC87" s="142"/>
      <c r="BD87" s="235"/>
      <c r="BE87" s="235"/>
      <c r="BF87" s="235"/>
      <c r="BG87" s="235"/>
      <c r="BH87" s="235"/>
      <c r="BI87" s="235"/>
      <c r="BJ87" s="141"/>
      <c r="BK87" s="141"/>
      <c r="BL87" s="142"/>
      <c r="BM87" s="381" t="s">
        <v>4071</v>
      </c>
      <c r="BN87" s="371">
        <v>0.5</v>
      </c>
      <c r="BO87" s="274" t="s">
        <v>1107</v>
      </c>
      <c r="BP87" s="370" t="s">
        <v>4072</v>
      </c>
      <c r="BQ87" s="384">
        <v>44927</v>
      </c>
      <c r="BR87" s="384">
        <v>45260</v>
      </c>
      <c r="BS87" s="373">
        <v>1</v>
      </c>
      <c r="BT87" s="733" t="s">
        <v>2201</v>
      </c>
      <c r="BU87" s="733" t="s">
        <v>2202</v>
      </c>
      <c r="BV87" s="696" t="s">
        <v>2203</v>
      </c>
      <c r="BW87" s="141"/>
      <c r="BX87" s="141"/>
      <c r="BY87" s="142"/>
      <c r="BZ87" s="142"/>
      <c r="CA87" s="142"/>
      <c r="CB87" s="142"/>
      <c r="CC87" s="733" t="s">
        <v>3333</v>
      </c>
      <c r="CD87" s="746" t="s">
        <v>3103</v>
      </c>
      <c r="CE87" s="696" t="s">
        <v>3335</v>
      </c>
      <c r="CF87" s="751" t="s">
        <v>3079</v>
      </c>
      <c r="CG87" s="141" t="s">
        <v>3078</v>
      </c>
      <c r="CH87" s="1028" t="s">
        <v>3334</v>
      </c>
      <c r="CI87" s="751" t="s">
        <v>3079</v>
      </c>
      <c r="CJ87" s="141" t="s">
        <v>3078</v>
      </c>
      <c r="CK87" s="1028" t="s">
        <v>3334</v>
      </c>
      <c r="CL87" s="141"/>
      <c r="CM87" s="142"/>
      <c r="CN87" s="143"/>
      <c r="CO87" s="141"/>
      <c r="CP87" s="141"/>
      <c r="CQ87" s="142"/>
      <c r="CR87" s="142"/>
      <c r="CS87" s="142"/>
      <c r="CT87" s="142"/>
      <c r="CU87" s="147"/>
      <c r="CV87" s="147"/>
    </row>
    <row r="88" spans="1:100" s="148" customFormat="1" ht="325.95" customHeight="1">
      <c r="A88" s="1321"/>
      <c r="B88" s="1285"/>
      <c r="C88" s="1270"/>
      <c r="D88" s="1267"/>
      <c r="E88" s="1319"/>
      <c r="F88" s="1319"/>
      <c r="G88" s="1270"/>
      <c r="H88" s="1270"/>
      <c r="I88" s="1273"/>
      <c r="J88" s="1276"/>
      <c r="K88" s="1279"/>
      <c r="L88" s="1279">
        <f>IF(NOT(ISERROR(MATCH(K88,_xlfn.ANCHORARRAY(F97),0))),J99&amp;"Por favor no seleccionar los criterios de impacto",K88)</f>
        <v>0</v>
      </c>
      <c r="M88" s="1273"/>
      <c r="N88" s="1276"/>
      <c r="O88" s="1273"/>
      <c r="P88" s="370">
        <v>2</v>
      </c>
      <c r="Q88" s="274" t="s">
        <v>4067</v>
      </c>
      <c r="R88" s="139" t="str">
        <f t="shared" si="46"/>
        <v>Probabilidad</v>
      </c>
      <c r="S88" s="97" t="s">
        <v>145</v>
      </c>
      <c r="T88" s="97" t="s">
        <v>316</v>
      </c>
      <c r="U88" s="189" t="str">
        <f t="shared" si="47"/>
        <v>30%</v>
      </c>
      <c r="V88" s="97" t="s">
        <v>317</v>
      </c>
      <c r="W88" s="97" t="s">
        <v>318</v>
      </c>
      <c r="X88" s="97" t="s">
        <v>319</v>
      </c>
      <c r="Y88" s="140">
        <f>IFERROR(IF(AND(R87="Probabilidad",R88="Probabilidad"),(AA87-(+AA87*U88)),IF(R88="Probabilidad",(J87-(+J87*U88)),IF(R88="Impacto",AA87,""))),"")</f>
        <v>0.29399999999999998</v>
      </c>
      <c r="Z88" s="113" t="str">
        <f t="shared" si="49"/>
        <v>Baja</v>
      </c>
      <c r="AA88" s="189">
        <f t="shared" si="50"/>
        <v>0.29399999999999998</v>
      </c>
      <c r="AB88" s="113" t="str">
        <f t="shared" si="51"/>
        <v>Catastrófico</v>
      </c>
      <c r="AC88" s="189">
        <f>IFERROR(IF(AND(R87="Impacto",R88="Impacto"),(AC87-(+AC87*U88)),IF(R88="Impacto",($N$87-(+$N$87*U88)),IF(R88="Probabilidad",AC87,""))),"")</f>
        <v>1</v>
      </c>
      <c r="AD88" s="113" t="str">
        <f t="shared" si="53"/>
        <v>Extremo</v>
      </c>
      <c r="AE88" s="1264"/>
      <c r="AF88" s="495" t="s">
        <v>2198</v>
      </c>
      <c r="AG88" s="751" t="s">
        <v>2199</v>
      </c>
      <c r="AH88" s="734"/>
      <c r="AI88" s="495" t="s">
        <v>2194</v>
      </c>
      <c r="AJ88" s="751" t="s">
        <v>2195</v>
      </c>
      <c r="AK88" s="734"/>
      <c r="AL88" s="495" t="s">
        <v>2196</v>
      </c>
      <c r="AM88" s="235"/>
      <c r="AN88" s="154"/>
      <c r="AO88" s="154"/>
      <c r="AP88" s="155"/>
      <c r="AQ88" s="495" t="s">
        <v>3052</v>
      </c>
      <c r="AR88" s="751" t="s">
        <v>3328</v>
      </c>
      <c r="AS88" s="734"/>
      <c r="AT88" s="751" t="s">
        <v>3329</v>
      </c>
      <c r="AU88" s="751" t="s">
        <v>3330</v>
      </c>
      <c r="AV88" s="734"/>
      <c r="AW88" s="751" t="s">
        <v>3102</v>
      </c>
      <c r="AX88" s="751" t="s">
        <v>3053</v>
      </c>
      <c r="AY88" s="751" t="s">
        <v>3331</v>
      </c>
      <c r="AZ88" s="154" t="s">
        <v>3078</v>
      </c>
      <c r="BA88" s="751" t="s">
        <v>3332</v>
      </c>
      <c r="BB88" s="154"/>
      <c r="BC88" s="155"/>
      <c r="BD88" s="235"/>
      <c r="BE88" s="235"/>
      <c r="BF88" s="235"/>
      <c r="BG88" s="235"/>
      <c r="BH88" s="235"/>
      <c r="BI88" s="235"/>
      <c r="BJ88" s="154"/>
      <c r="BK88" s="154"/>
      <c r="BL88" s="155"/>
      <c r="BM88" s="274" t="s">
        <v>1108</v>
      </c>
      <c r="BN88" s="379">
        <v>0.25</v>
      </c>
      <c r="BO88" s="274" t="s">
        <v>1109</v>
      </c>
      <c r="BP88" s="370" t="s">
        <v>4070</v>
      </c>
      <c r="BQ88" s="384">
        <v>44927</v>
      </c>
      <c r="BR88" s="384">
        <v>45260</v>
      </c>
      <c r="BS88" s="371">
        <v>1</v>
      </c>
      <c r="BT88" s="753" t="s">
        <v>2205</v>
      </c>
      <c r="BU88" s="733" t="s">
        <v>2206</v>
      </c>
      <c r="BV88" s="495" t="s">
        <v>2204</v>
      </c>
      <c r="BW88" s="154"/>
      <c r="BX88" s="154"/>
      <c r="BY88" s="155"/>
      <c r="BZ88" s="155"/>
      <c r="CA88" s="155"/>
      <c r="CB88" s="155"/>
      <c r="CC88" s="495" t="s">
        <v>3068</v>
      </c>
      <c r="CD88" s="963" t="s">
        <v>3069</v>
      </c>
      <c r="CE88" s="495" t="s">
        <v>3070</v>
      </c>
      <c r="CF88" s="163" t="s">
        <v>3077</v>
      </c>
      <c r="CG88" s="154"/>
      <c r="CH88" s="155" t="s">
        <v>3058</v>
      </c>
      <c r="CI88" s="163" t="s">
        <v>3077</v>
      </c>
      <c r="CJ88" s="154"/>
      <c r="CK88" s="155" t="s">
        <v>3058</v>
      </c>
      <c r="CL88" s="154"/>
      <c r="CM88" s="155"/>
      <c r="CN88" s="156"/>
      <c r="CO88" s="154"/>
      <c r="CP88" s="154"/>
      <c r="CQ88" s="155"/>
      <c r="CR88" s="155"/>
      <c r="CS88" s="155"/>
      <c r="CT88" s="155"/>
    </row>
    <row r="89" spans="1:100" s="148" customFormat="1" ht="67.05" customHeight="1">
      <c r="A89" s="1321"/>
      <c r="B89" s="1285"/>
      <c r="C89" s="1270"/>
      <c r="D89" s="1267"/>
      <c r="E89" s="1319"/>
      <c r="F89" s="1319"/>
      <c r="G89" s="1270"/>
      <c r="H89" s="1270"/>
      <c r="I89" s="1273"/>
      <c r="J89" s="1276"/>
      <c r="K89" s="1279"/>
      <c r="L89" s="1279">
        <f>IF(NOT(ISERROR(MATCH(K89,_xlfn.ANCHORARRAY(F98),0))),J100&amp;"Por favor no seleccionar los criterios de impacto",K89)</f>
        <v>0</v>
      </c>
      <c r="M89" s="1273"/>
      <c r="N89" s="1276"/>
      <c r="O89" s="1273"/>
      <c r="P89" s="184"/>
      <c r="Q89" s="94"/>
      <c r="R89" s="139" t="str">
        <f t="shared" si="46"/>
        <v/>
      </c>
      <c r="S89" s="97"/>
      <c r="T89" s="97"/>
      <c r="U89" s="189" t="str">
        <f t="shared" si="47"/>
        <v/>
      </c>
      <c r="V89" s="97"/>
      <c r="W89" s="97"/>
      <c r="X89" s="97"/>
      <c r="Y89" s="140" t="str">
        <f>IFERROR(IF(AND(R88="Probabilidad",R89="Probabilidad"),(AA88-(+AA88*U89)),IF(R89="Probabilidad",(J88-(+J88*U89)),IF(R89="Impacto",AA88,""))),"")</f>
        <v/>
      </c>
      <c r="Z89" s="113" t="str">
        <f t="shared" si="49"/>
        <v/>
      </c>
      <c r="AA89" s="189" t="str">
        <f t="shared" si="50"/>
        <v/>
      </c>
      <c r="AB89" s="113" t="str">
        <f t="shared" si="51"/>
        <v/>
      </c>
      <c r="AC89" s="189" t="str">
        <f>IFERROR(IF(AND(R88="Impacto",R89="Impacto"),(AC88-(+AC88*U89)),IF(AND(R88="Probabilidad",R89="Impacto"),(AC87-(+AC87*U89)),IF(R89="Probabilidad",AC88,""))),"")</f>
        <v/>
      </c>
      <c r="AD89" s="113" t="str">
        <f t="shared" si="53"/>
        <v/>
      </c>
      <c r="AE89" s="1264"/>
      <c r="AF89" s="154"/>
      <c r="AG89" s="155"/>
      <c r="AH89" s="235"/>
      <c r="AI89" s="235"/>
      <c r="AJ89" s="235"/>
      <c r="AK89" s="235"/>
      <c r="AL89" s="235"/>
      <c r="AM89" s="235"/>
      <c r="AN89" s="154"/>
      <c r="AO89" s="154"/>
      <c r="AP89" s="155"/>
      <c r="AQ89" s="163"/>
      <c r="AR89" s="155"/>
      <c r="AS89" s="235"/>
      <c r="AT89" s="235"/>
      <c r="AU89" s="235"/>
      <c r="AV89" s="235"/>
      <c r="AW89" s="235"/>
      <c r="AX89" s="235"/>
      <c r="AY89" s="154"/>
      <c r="AZ89" s="154"/>
      <c r="BA89" s="155"/>
      <c r="BB89" s="154"/>
      <c r="BC89" s="155"/>
      <c r="BD89" s="235"/>
      <c r="BE89" s="235"/>
      <c r="BF89" s="235"/>
      <c r="BG89" s="235"/>
      <c r="BH89" s="235"/>
      <c r="BI89" s="235"/>
      <c r="BJ89" s="154"/>
      <c r="BK89" s="154"/>
      <c r="BL89" s="155"/>
      <c r="BM89" s="1131" t="s">
        <v>4068</v>
      </c>
      <c r="BN89" s="1132">
        <v>0.25</v>
      </c>
      <c r="BO89" s="1133" t="s">
        <v>4069</v>
      </c>
      <c r="BP89" s="370" t="s">
        <v>4070</v>
      </c>
      <c r="BQ89" s="1133">
        <v>45200</v>
      </c>
      <c r="BR89" s="384">
        <v>45260</v>
      </c>
      <c r="BS89" s="1134">
        <v>6</v>
      </c>
      <c r="BT89" s="154"/>
      <c r="BU89" s="155"/>
      <c r="BV89" s="156"/>
      <c r="BW89" s="154"/>
      <c r="BX89" s="154"/>
      <c r="BY89" s="155"/>
      <c r="BZ89" s="155"/>
      <c r="CA89" s="155"/>
      <c r="CB89" s="155"/>
      <c r="CC89" s="154"/>
      <c r="CD89" s="155"/>
      <c r="CE89" s="156"/>
      <c r="CF89" s="154"/>
      <c r="CG89" s="154"/>
      <c r="CH89" s="155"/>
      <c r="CI89" s="155"/>
      <c r="CJ89" s="155"/>
      <c r="CK89" s="155"/>
      <c r="CL89" s="154"/>
      <c r="CM89" s="155"/>
      <c r="CN89" s="156"/>
      <c r="CO89" s="154"/>
      <c r="CP89" s="154"/>
      <c r="CQ89" s="155"/>
      <c r="CR89" s="155"/>
      <c r="CS89" s="155"/>
      <c r="CT89" s="155"/>
    </row>
    <row r="90" spans="1:100" s="148" customFormat="1" ht="19.05" customHeight="1">
      <c r="A90" s="1321"/>
      <c r="B90" s="1285"/>
      <c r="C90" s="1270"/>
      <c r="D90" s="1267"/>
      <c r="E90" s="1319"/>
      <c r="F90" s="1319"/>
      <c r="G90" s="1270"/>
      <c r="H90" s="1270"/>
      <c r="I90" s="1273"/>
      <c r="J90" s="1276"/>
      <c r="K90" s="1279"/>
      <c r="L90" s="1279">
        <f>IF(NOT(ISERROR(MATCH(K90,_xlfn.ANCHORARRAY(F99),0))),J101&amp;"Por favor no seleccionar los criterios de impacto",K90)</f>
        <v>0</v>
      </c>
      <c r="M90" s="1273"/>
      <c r="N90" s="1276"/>
      <c r="O90" s="1273"/>
      <c r="P90" s="184"/>
      <c r="Q90" s="94"/>
      <c r="R90" s="139" t="str">
        <f t="shared" si="46"/>
        <v/>
      </c>
      <c r="S90" s="97"/>
      <c r="T90" s="97"/>
      <c r="U90" s="189" t="str">
        <f t="shared" si="47"/>
        <v/>
      </c>
      <c r="V90" s="97"/>
      <c r="W90" s="97"/>
      <c r="X90" s="97"/>
      <c r="Y90" s="140" t="str">
        <f>IFERROR(IF(AND(R89="Probabilidad",R90="Probabilidad"),(AA89-(+AA89*U90)),IF(R90="Probabilidad",(J89-(+J89*U90)),IF(R90="Impacto",AA89,""))),"")</f>
        <v/>
      </c>
      <c r="Z90" s="113" t="str">
        <f t="shared" si="49"/>
        <v/>
      </c>
      <c r="AA90" s="189" t="str">
        <f t="shared" si="50"/>
        <v/>
      </c>
      <c r="AB90" s="113" t="str">
        <f t="shared" si="51"/>
        <v/>
      </c>
      <c r="AC90" s="189" t="str">
        <f>IFERROR(IF(AND(R89="Impacto",R90="Impacto"),(AC89-(+AC89*U90)),IF(AND(R89="Probabilidad",R90="Impacto"),(AC88-(+AC88*U90)),IF(R90="Probabilidad",AC89,""))),"")</f>
        <v/>
      </c>
      <c r="AD90" s="113" t="str">
        <f t="shared" si="53"/>
        <v/>
      </c>
      <c r="AE90" s="1264"/>
      <c r="AF90" s="154"/>
      <c r="AG90" s="155"/>
      <c r="AH90" s="235"/>
      <c r="AI90" s="235"/>
      <c r="AJ90" s="235"/>
      <c r="AK90" s="235"/>
      <c r="AL90" s="235"/>
      <c r="AM90" s="235"/>
      <c r="AN90" s="154"/>
      <c r="AO90" s="154"/>
      <c r="AP90" s="155"/>
      <c r="AQ90" s="163"/>
      <c r="AR90" s="155"/>
      <c r="AS90" s="235"/>
      <c r="AT90" s="235"/>
      <c r="AU90" s="235"/>
      <c r="AV90" s="235"/>
      <c r="AW90" s="235"/>
      <c r="AX90" s="235"/>
      <c r="AY90" s="154"/>
      <c r="AZ90" s="154"/>
      <c r="BA90" s="155"/>
      <c r="BB90" s="154"/>
      <c r="BC90" s="155"/>
      <c r="BD90" s="235"/>
      <c r="BE90" s="235"/>
      <c r="BF90" s="235"/>
      <c r="BG90" s="235"/>
      <c r="BH90" s="235"/>
      <c r="BI90" s="235"/>
      <c r="BJ90" s="154"/>
      <c r="BK90" s="154"/>
      <c r="BL90" s="155"/>
      <c r="BM90" s="184"/>
      <c r="BN90" s="224"/>
      <c r="BO90" s="146"/>
      <c r="BP90" s="184"/>
      <c r="BQ90" s="146"/>
      <c r="BR90" s="146"/>
      <c r="BS90" s="146"/>
      <c r="BT90" s="154"/>
      <c r="BU90" s="155"/>
      <c r="BV90" s="156"/>
      <c r="BW90" s="154"/>
      <c r="BX90" s="154"/>
      <c r="BY90" s="155"/>
      <c r="BZ90" s="155"/>
      <c r="CA90" s="155"/>
      <c r="CB90" s="155"/>
      <c r="CC90" s="154"/>
      <c r="CD90" s="155"/>
      <c r="CE90" s="156"/>
      <c r="CF90" s="154"/>
      <c r="CG90" s="154"/>
      <c r="CH90" s="155"/>
      <c r="CI90" s="155"/>
      <c r="CJ90" s="155"/>
      <c r="CK90" s="155"/>
      <c r="CL90" s="154"/>
      <c r="CM90" s="155"/>
      <c r="CN90" s="156"/>
      <c r="CO90" s="154"/>
      <c r="CP90" s="154"/>
      <c r="CQ90" s="155"/>
      <c r="CR90" s="155"/>
      <c r="CS90" s="155"/>
      <c r="CT90" s="155"/>
    </row>
    <row r="91" spans="1:100" s="148" customFormat="1" ht="19.05" customHeight="1">
      <c r="A91" s="1321"/>
      <c r="B91" s="1285"/>
      <c r="C91" s="1270"/>
      <c r="D91" s="1267"/>
      <c r="E91" s="1319"/>
      <c r="F91" s="1319"/>
      <c r="G91" s="1270"/>
      <c r="H91" s="1270"/>
      <c r="I91" s="1273"/>
      <c r="J91" s="1276"/>
      <c r="K91" s="1279"/>
      <c r="L91" s="1279">
        <f>IF(NOT(ISERROR(MATCH(K91,_xlfn.ANCHORARRAY(F100),0))),J102&amp;"Por favor no seleccionar los criterios de impacto",K91)</f>
        <v>0</v>
      </c>
      <c r="M91" s="1273"/>
      <c r="N91" s="1276"/>
      <c r="O91" s="1273"/>
      <c r="P91" s="184"/>
      <c r="Q91" s="94"/>
      <c r="R91" s="139" t="str">
        <f t="shared" si="46"/>
        <v/>
      </c>
      <c r="S91" s="97"/>
      <c r="T91" s="97"/>
      <c r="U91" s="189" t="str">
        <f t="shared" si="47"/>
        <v/>
      </c>
      <c r="V91" s="97"/>
      <c r="W91" s="97"/>
      <c r="X91" s="97"/>
      <c r="Y91" s="140" t="str">
        <f>IFERROR(IF(AND(R90="Probabilidad",R91="Probabilidad"),(AA90-(+AA90*U91)),IF(R91="Probabilidad",(J90-(+J90*U91)),IF(R91="Impacto",AA90,""))),"")</f>
        <v/>
      </c>
      <c r="Z91" s="113" t="str">
        <f t="shared" si="49"/>
        <v/>
      </c>
      <c r="AA91" s="189" t="str">
        <f t="shared" si="50"/>
        <v/>
      </c>
      <c r="AB91" s="113" t="str">
        <f t="shared" si="51"/>
        <v/>
      </c>
      <c r="AC91" s="189" t="str">
        <f>IFERROR(IF(AND(R90="Impacto",R91="Impacto"),(AC90-(+AC90*U91)),IF(AND(R90="Probabilidad",R91="Impacto"),(AC89-(+AC89*U91)),IF(R91="Probabilidad",AC90,""))),"")</f>
        <v/>
      </c>
      <c r="AD91" s="113" t="str">
        <f t="shared" si="53"/>
        <v/>
      </c>
      <c r="AE91" s="1264"/>
      <c r="AF91" s="154"/>
      <c r="AG91" s="155"/>
      <c r="AH91" s="235"/>
      <c r="AI91" s="235"/>
      <c r="AJ91" s="235"/>
      <c r="AK91" s="235"/>
      <c r="AL91" s="235"/>
      <c r="AM91" s="235"/>
      <c r="AN91" s="154"/>
      <c r="AO91" s="154"/>
      <c r="AP91" s="155"/>
      <c r="AQ91" s="163"/>
      <c r="AR91" s="155"/>
      <c r="AS91" s="235"/>
      <c r="AT91" s="235"/>
      <c r="AU91" s="235"/>
      <c r="AV91" s="235"/>
      <c r="AW91" s="235"/>
      <c r="AX91" s="235"/>
      <c r="AY91" s="154"/>
      <c r="AZ91" s="154"/>
      <c r="BA91" s="155"/>
      <c r="BB91" s="154"/>
      <c r="BC91" s="155"/>
      <c r="BD91" s="235"/>
      <c r="BE91" s="235"/>
      <c r="BF91" s="235"/>
      <c r="BG91" s="235"/>
      <c r="BH91" s="235"/>
      <c r="BI91" s="235"/>
      <c r="BJ91" s="154"/>
      <c r="BK91" s="154"/>
      <c r="BL91" s="155"/>
      <c r="BM91" s="184"/>
      <c r="BN91" s="224"/>
      <c r="BO91" s="146"/>
      <c r="BP91" s="184"/>
      <c r="BQ91" s="146"/>
      <c r="BR91" s="146"/>
      <c r="BS91" s="146"/>
      <c r="BT91" s="154"/>
      <c r="BU91" s="155"/>
      <c r="BV91" s="156"/>
      <c r="BW91" s="154"/>
      <c r="BX91" s="154"/>
      <c r="BY91" s="155"/>
      <c r="BZ91" s="155"/>
      <c r="CA91" s="155"/>
      <c r="CB91" s="155"/>
      <c r="CC91" s="154"/>
      <c r="CD91" s="155"/>
      <c r="CE91" s="156"/>
      <c r="CF91" s="154"/>
      <c r="CG91" s="154"/>
      <c r="CH91" s="155"/>
      <c r="CI91" s="155"/>
      <c r="CJ91" s="155"/>
      <c r="CK91" s="155"/>
      <c r="CL91" s="154"/>
      <c r="CM91" s="155"/>
      <c r="CN91" s="156"/>
      <c r="CO91" s="154"/>
      <c r="CP91" s="154"/>
      <c r="CQ91" s="155"/>
      <c r="CR91" s="155"/>
      <c r="CS91" s="155"/>
      <c r="CT91" s="155"/>
    </row>
    <row r="92" spans="1:100" s="148" customFormat="1" ht="19.05" customHeight="1" thickBot="1">
      <c r="A92" s="1322"/>
      <c r="B92" s="1286"/>
      <c r="C92" s="1271"/>
      <c r="D92" s="1267"/>
      <c r="E92" s="1293"/>
      <c r="F92" s="1293"/>
      <c r="G92" s="1271"/>
      <c r="H92" s="1271"/>
      <c r="I92" s="1274"/>
      <c r="J92" s="1277"/>
      <c r="K92" s="1280"/>
      <c r="L92" s="1280">
        <f>IF(NOT(ISERROR(MATCH(K92,_xlfn.ANCHORARRAY(F101),0))),J103&amp;"Por favor no seleccionar los criterios de impacto",K92)</f>
        <v>0</v>
      </c>
      <c r="M92" s="1274"/>
      <c r="N92" s="1277"/>
      <c r="O92" s="1274"/>
      <c r="P92" s="185"/>
      <c r="Q92" s="95"/>
      <c r="R92" s="153" t="str">
        <f t="shared" si="46"/>
        <v/>
      </c>
      <c r="S92" s="150"/>
      <c r="T92" s="150"/>
      <c r="U92" s="187" t="str">
        <f t="shared" si="47"/>
        <v/>
      </c>
      <c r="V92" s="150"/>
      <c r="W92" s="150"/>
      <c r="X92" s="150"/>
      <c r="Y92" s="151" t="str">
        <f>IFERROR(IF(AND(R91="Probabilidad",R92="Probabilidad"),(AA91-(+AA91*U92)),IF(R92="Probabilidad",(J91-(+J91*U92)),IF(R92="Impacto",AA91,""))),"")</f>
        <v/>
      </c>
      <c r="Z92" s="114" t="str">
        <f t="shared" si="49"/>
        <v/>
      </c>
      <c r="AA92" s="187" t="str">
        <f t="shared" si="50"/>
        <v/>
      </c>
      <c r="AB92" s="114" t="str">
        <f t="shared" si="51"/>
        <v/>
      </c>
      <c r="AC92" s="187" t="str">
        <f>IFERROR(IF(AND(R91="Impacto",R92="Impacto"),(AC91-(+AC91*U92)),IF(AND(R91="Probabilidad",R92="Impacto"),(AC90-(+AC90*U92)),IF(R92="Probabilidad",AC91,""))),"")</f>
        <v/>
      </c>
      <c r="AD92" s="114" t="str">
        <f t="shared" si="53"/>
        <v/>
      </c>
      <c r="AE92" s="1265"/>
      <c r="AF92" s="154"/>
      <c r="AG92" s="155"/>
      <c r="AH92" s="235"/>
      <c r="AI92" s="235"/>
      <c r="AJ92" s="235"/>
      <c r="AK92" s="235"/>
      <c r="AL92" s="235"/>
      <c r="AM92" s="235"/>
      <c r="AN92" s="154"/>
      <c r="AO92" s="154"/>
      <c r="AP92" s="155"/>
      <c r="AQ92" s="163"/>
      <c r="AR92" s="155"/>
      <c r="AS92" s="235"/>
      <c r="AT92" s="235"/>
      <c r="AU92" s="235"/>
      <c r="AV92" s="235"/>
      <c r="AW92" s="235"/>
      <c r="AX92" s="235"/>
      <c r="AY92" s="154"/>
      <c r="AZ92" s="154"/>
      <c r="BA92" s="155"/>
      <c r="BB92" s="154"/>
      <c r="BC92" s="155"/>
      <c r="BD92" s="235"/>
      <c r="BE92" s="235"/>
      <c r="BF92" s="235"/>
      <c r="BG92" s="235"/>
      <c r="BH92" s="235"/>
      <c r="BI92" s="235"/>
      <c r="BJ92" s="154"/>
      <c r="BK92" s="154"/>
      <c r="BL92" s="155"/>
      <c r="BM92" s="184"/>
      <c r="BN92" s="224"/>
      <c r="BO92" s="146"/>
      <c r="BP92" s="184"/>
      <c r="BQ92" s="146"/>
      <c r="BR92" s="146"/>
      <c r="BS92" s="146"/>
      <c r="BT92" s="154"/>
      <c r="BU92" s="155"/>
      <c r="BV92" s="156"/>
      <c r="BW92" s="154"/>
      <c r="BX92" s="154"/>
      <c r="BY92" s="155"/>
      <c r="BZ92" s="155"/>
      <c r="CA92" s="155"/>
      <c r="CB92" s="155"/>
      <c r="CC92" s="154"/>
      <c r="CD92" s="155"/>
      <c r="CE92" s="156"/>
      <c r="CF92" s="154"/>
      <c r="CG92" s="154"/>
      <c r="CH92" s="155"/>
      <c r="CI92" s="155"/>
      <c r="CJ92" s="155"/>
      <c r="CK92" s="155"/>
      <c r="CL92" s="154"/>
      <c r="CM92" s="155"/>
      <c r="CN92" s="156"/>
      <c r="CO92" s="154"/>
      <c r="CP92" s="154"/>
      <c r="CQ92" s="155"/>
      <c r="CR92" s="155"/>
      <c r="CS92" s="155"/>
      <c r="CT92" s="155"/>
    </row>
    <row r="93" spans="1:100" s="148" customFormat="1" ht="253.05" customHeight="1">
      <c r="A93" s="1320">
        <v>9</v>
      </c>
      <c r="B93" s="1284" t="s">
        <v>151</v>
      </c>
      <c r="C93" s="1269" t="s">
        <v>365</v>
      </c>
      <c r="D93" s="1310" t="s">
        <v>4053</v>
      </c>
      <c r="E93" s="1318" t="s">
        <v>4054</v>
      </c>
      <c r="F93" s="1318" t="s">
        <v>4055</v>
      </c>
      <c r="G93" s="1269" t="s">
        <v>292</v>
      </c>
      <c r="H93" s="1269">
        <v>365</v>
      </c>
      <c r="I93" s="1272" t="str">
        <f>IF(H93&lt;=0,"",IF(H93&lt;=2,"Muy Baja",IF(H93&lt;=24,"Baja",IF(H93&lt;=500,"Media",IF(H93&lt;=5000,"Alta","Muy Alta")))))</f>
        <v>Media</v>
      </c>
      <c r="J93" s="1275">
        <f>IF(I93="","",IF(I93="Muy Baja",0.2,IF(I93="Baja",0.4,IF(I93="Media",0.6,IF(I93="Alta",0.8,IF(I93="Muy Alta",1,))))))</f>
        <v>0.6</v>
      </c>
      <c r="K93" s="1278" t="s">
        <v>313</v>
      </c>
      <c r="L93" s="1278" t="str">
        <f>IF(NOT(ISERROR(MATCH(K93,'[3]Tabla Impacto'!$B$221:$B$223,0))),'[3]Tabla Impacto'!$F$223&amp;"Por favor no seleccionar los criterios de impacto(Afectación Económica o presupuestal y Pérdida Reputacional)",K93)</f>
        <v xml:space="preserve">     El riesgo afecta la imagen de la entidad a nivel nacional, con efecto publicitarios sostenible a nivel país</v>
      </c>
      <c r="M93" s="1272"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275">
        <f>IF(M93="","",IF(M93="Leve",0.2,IF(M93="Menor",0.4,IF(M93="Moderado",0.6,IF(M93="Mayor",0.8,IF(M93="Catastrófico",1,))))))</f>
        <v>1</v>
      </c>
      <c r="O93" s="1272"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370">
        <v>1</v>
      </c>
      <c r="Q93" s="274" t="s">
        <v>4064</v>
      </c>
      <c r="R93" s="1130" t="str">
        <f t="shared" ref="R93:R110" si="57">IF(OR(S93="Preventivo",S93="Detectivo"),"Probabilidad",IF(S93="Correctivo","Impacto",""))</f>
        <v>Probabilidad</v>
      </c>
      <c r="S93" s="97" t="s">
        <v>145</v>
      </c>
      <c r="T93" s="97" t="s">
        <v>316</v>
      </c>
      <c r="U93" s="189" t="str">
        <f t="shared" ref="U93:U110" si="58">IF(AND(S93="Preventivo",T93="Automático"),"50%",IF(AND(S93="Preventivo",T93="Manual"),"40%",IF(AND(S93="Detectivo",T93="Automático"),"40%",IF(AND(S93="Detectivo",T93="Manual"),"30%",IF(AND(S93="Correctivo",T93="Automático"),"35%",IF(AND(S93="Correctivo",T93="Manual"),"25%",""))))))</f>
        <v>30%</v>
      </c>
      <c r="V93" s="97" t="s">
        <v>334</v>
      </c>
      <c r="W93" s="97" t="s">
        <v>318</v>
      </c>
      <c r="X93" s="97" t="s">
        <v>319</v>
      </c>
      <c r="Y93" s="140">
        <f>IFERROR(IF(R93="Probabilidad",(J93-(+J93*U93)),IF(R93="Impacto",J93,"")),"")</f>
        <v>0.42</v>
      </c>
      <c r="Z93" s="113" t="str">
        <f t="shared" ref="Z93:Z110" si="59">IFERROR(IF(Y93="","",IF(Y93&lt;=0.2,"Muy Baja",IF(Y93&lt;=0.4,"Baja",IF(Y93&lt;=0.6,"Media",IF(Y93&lt;=0.8,"Alta","Muy Alta"))))),"")</f>
        <v>Media</v>
      </c>
      <c r="AA93" s="189">
        <f t="shared" ref="AA93:AA110" si="60">+Y93</f>
        <v>0.42</v>
      </c>
      <c r="AB93" s="113" t="str">
        <f t="shared" ref="AB93:AB110" si="61">IFERROR(IF(AC93="","",IF(AC93&lt;=0.2,"Leve",IF(AC93&lt;=0.4,"Menor",IF(AC93&lt;=0.6,"Moderado",IF(AC93&lt;=0.8,"Mayor","Catastrófico"))))),"")</f>
        <v>Catastrófico</v>
      </c>
      <c r="AC93" s="189">
        <f>IFERROR(IF(R93="Impacto",(N93-(+N93*U93)),IF(R93="Probabilidad",N93,"")),"")</f>
        <v>1</v>
      </c>
      <c r="AD93" s="113" t="str">
        <f t="shared" ref="AD93:AD110" si="62">IFERROR(IF(OR(AND(Z93="Muy Baja",AB93="Leve"),AND(Z93="Muy Baja",AB93="Menor"),AND(Z93="Baja",AB93="Leve")),"Bajo",IF(OR(AND(Z93="Muy baja",AB93="Moderado"),AND(Z93="Baja",AB93="Menor"),AND(Z93="Baja",AB93="Moderado"),AND(Z93="Media",AB93="Leve"),AND(Z93="Media",AB93="Menor"),AND(Z93="Media",AB93="Moderado"),AND(Z93="Alta",AB93="Leve"),AND(Z93="Alta",AB93="Menor")),"Moderado",IF(OR(AND(Z93="Muy Baja",AB93="Mayor"),AND(Z93="Baja",AB93="Mayor"),AND(Z93="Media",AB93="Mayor"),AND(Z93="Alta",AB93="Moderado"),AND(Z93="Alta",AB93="Mayor"),AND(Z93="Muy Alta",AB93="Leve"),AND(Z93="Muy Alta",AB93="Menor"),AND(Z93="Muy Alta",AB93="Moderado"),AND(Z93="Muy Alta",AB93="Mayor")),"Alto",IF(OR(AND(Z93="Muy Baja",AB93="Catastrófico"),AND(Z93="Baja",AB93="Catastrófico"),AND(Z93="Media",AB93="Catastrófico"),AND(Z93="Alta",AB93="Catastrófico"),AND(Z93="Muy Alta",AB93="Catastrófico")),"Extremo","")))),"")</f>
        <v>Extremo</v>
      </c>
      <c r="AE93" s="1263" t="s">
        <v>345</v>
      </c>
      <c r="AF93" s="141"/>
      <c r="AG93" s="142"/>
      <c r="AH93" s="235"/>
      <c r="AI93" s="235"/>
      <c r="AJ93" s="235"/>
      <c r="AK93" s="235"/>
      <c r="AL93" s="235"/>
      <c r="AM93" s="235"/>
      <c r="AN93" s="141"/>
      <c r="AO93" s="141"/>
      <c r="AP93" s="142"/>
      <c r="AQ93" s="667"/>
      <c r="AR93" s="142"/>
      <c r="AS93" s="235"/>
      <c r="AT93" s="235"/>
      <c r="AU93" s="235"/>
      <c r="AV93" s="235"/>
      <c r="AW93" s="235"/>
      <c r="AX93" s="235"/>
      <c r="AY93" s="141"/>
      <c r="AZ93" s="141"/>
      <c r="BA93" s="142"/>
      <c r="BB93" s="141"/>
      <c r="BC93" s="142"/>
      <c r="BD93" s="235"/>
      <c r="BE93" s="235"/>
      <c r="BF93" s="235"/>
      <c r="BG93" s="235"/>
      <c r="BH93" s="235"/>
      <c r="BI93" s="235"/>
      <c r="BJ93" s="141"/>
      <c r="BK93" s="141"/>
      <c r="BL93" s="142"/>
      <c r="BM93" s="381" t="s">
        <v>4071</v>
      </c>
      <c r="BN93" s="371">
        <v>0.5</v>
      </c>
      <c r="BO93" s="274" t="s">
        <v>1107</v>
      </c>
      <c r="BP93" s="370" t="s">
        <v>4073</v>
      </c>
      <c r="BQ93" s="384">
        <v>44927</v>
      </c>
      <c r="BR93" s="384">
        <v>45260</v>
      </c>
      <c r="BS93" s="373">
        <v>1</v>
      </c>
      <c r="BT93" s="696" t="s">
        <v>2209</v>
      </c>
      <c r="BU93" s="733" t="s">
        <v>2207</v>
      </c>
      <c r="BV93" s="699" t="s">
        <v>2208</v>
      </c>
      <c r="BW93" s="141"/>
      <c r="BX93" s="141"/>
      <c r="BY93" s="142"/>
      <c r="BZ93" s="142"/>
      <c r="CA93" s="142"/>
      <c r="CB93" s="142"/>
      <c r="CC93" s="920" t="s">
        <v>3071</v>
      </c>
      <c r="CD93" s="751" t="s">
        <v>3370</v>
      </c>
      <c r="CE93" s="1036" t="s">
        <v>3369</v>
      </c>
      <c r="CF93" s="958" t="s">
        <v>3055</v>
      </c>
      <c r="CG93" s="964"/>
      <c r="CH93" s="958" t="s">
        <v>3076</v>
      </c>
      <c r="CI93" s="958" t="s">
        <v>3055</v>
      </c>
      <c r="CJ93" s="964"/>
      <c r="CK93" s="958" t="s">
        <v>3076</v>
      </c>
      <c r="CL93" s="141"/>
      <c r="CM93" s="142"/>
      <c r="CN93" s="143"/>
      <c r="CO93" s="141"/>
      <c r="CP93" s="141"/>
      <c r="CQ93" s="142"/>
      <c r="CR93" s="142"/>
      <c r="CS93" s="142"/>
      <c r="CT93" s="142"/>
      <c r="CU93" s="147"/>
      <c r="CV93" s="147"/>
    </row>
    <row r="94" spans="1:100" s="148" customFormat="1" ht="331.95" customHeight="1">
      <c r="A94" s="1321"/>
      <c r="B94" s="1285"/>
      <c r="C94" s="1270"/>
      <c r="D94" s="1267"/>
      <c r="E94" s="1319"/>
      <c r="F94" s="1319"/>
      <c r="G94" s="1270"/>
      <c r="H94" s="1270"/>
      <c r="I94" s="1273"/>
      <c r="J94" s="1276"/>
      <c r="K94" s="1279"/>
      <c r="L94" s="1279">
        <f>IF(NOT(ISERROR(MATCH(K94,_xlfn.ANCHORARRAY(F103),0))),J105&amp;"Por favor no seleccionar los criterios de impacto",K94)</f>
        <v>0</v>
      </c>
      <c r="M94" s="1273"/>
      <c r="N94" s="1276"/>
      <c r="O94" s="1273"/>
      <c r="P94" s="370">
        <v>2</v>
      </c>
      <c r="Q94" s="274" t="s">
        <v>4065</v>
      </c>
      <c r="R94" s="139" t="str">
        <f t="shared" si="57"/>
        <v>Probabilidad</v>
      </c>
      <c r="S94" s="97" t="s">
        <v>145</v>
      </c>
      <c r="T94" s="97" t="s">
        <v>316</v>
      </c>
      <c r="U94" s="189" t="str">
        <f t="shared" si="58"/>
        <v>30%</v>
      </c>
      <c r="V94" s="97" t="s">
        <v>334</v>
      </c>
      <c r="W94" s="97" t="s">
        <v>318</v>
      </c>
      <c r="X94" s="97" t="s">
        <v>319</v>
      </c>
      <c r="Y94" s="140">
        <f>IFERROR(IF(AND(R93="Probabilidad",R94="Probabilidad"),(AA93-(+AA93*U94)),IF(R94="Probabilidad",(J93-(+J93*U94)),IF(R94="Impacto",AA93,""))),"")</f>
        <v>0.29399999999999998</v>
      </c>
      <c r="Z94" s="113" t="str">
        <f t="shared" si="59"/>
        <v>Baja</v>
      </c>
      <c r="AA94" s="189">
        <f t="shared" si="60"/>
        <v>0.29399999999999998</v>
      </c>
      <c r="AB94" s="113" t="str">
        <f t="shared" si="61"/>
        <v>Catastrófico</v>
      </c>
      <c r="AC94" s="189">
        <f>IFERROR(IF(AND(R93="Impacto",R94="Impacto"),(AC93-(+AC93*U94)),IF(R94="Impacto",($N$87-(+$N$87*U94)),IF(R94="Probabilidad",AC93,""))),"")</f>
        <v>1</v>
      </c>
      <c r="AD94" s="113" t="str">
        <f t="shared" si="62"/>
        <v>Extremo</v>
      </c>
      <c r="AE94" s="1264"/>
      <c r="AF94" s="495" t="s">
        <v>2226</v>
      </c>
      <c r="AG94" s="751" t="s">
        <v>2227</v>
      </c>
      <c r="AH94" s="734"/>
      <c r="AI94" s="495" t="s">
        <v>2228</v>
      </c>
      <c r="AJ94" s="495" t="s">
        <v>2222</v>
      </c>
      <c r="AK94" s="734"/>
      <c r="AL94" s="495" t="s">
        <v>2228</v>
      </c>
      <c r="AM94" s="235"/>
      <c r="AN94" s="154"/>
      <c r="AO94" s="154"/>
      <c r="AP94" s="155"/>
      <c r="AQ94" s="920" t="s">
        <v>3054</v>
      </c>
      <c r="AR94" s="751" t="s">
        <v>3372</v>
      </c>
      <c r="AS94" s="751" t="s">
        <v>3375</v>
      </c>
      <c r="AT94" s="920" t="s">
        <v>3374</v>
      </c>
      <c r="AU94" s="751" t="s">
        <v>3373</v>
      </c>
      <c r="AV94" s="734"/>
      <c r="AW94" s="734" t="s">
        <v>2101</v>
      </c>
      <c r="AX94" s="734" t="s">
        <v>491</v>
      </c>
      <c r="AY94" s="920" t="s">
        <v>3101</v>
      </c>
      <c r="AZ94" s="154"/>
      <c r="BA94" s="142" t="s">
        <v>3100</v>
      </c>
      <c r="BB94" s="154"/>
      <c r="BC94" s="155"/>
      <c r="BD94" s="235"/>
      <c r="BE94" s="235"/>
      <c r="BF94" s="235"/>
      <c r="BG94" s="235"/>
      <c r="BH94" s="235"/>
      <c r="BI94" s="235"/>
      <c r="BJ94" s="154"/>
      <c r="BK94" s="154"/>
      <c r="BL94" s="155"/>
      <c r="BM94" s="274"/>
      <c r="BN94" s="371"/>
      <c r="BO94" s="274"/>
      <c r="BP94" s="370"/>
      <c r="BQ94" s="384"/>
      <c r="BR94" s="384"/>
      <c r="BS94" s="371"/>
      <c r="BT94" s="154"/>
      <c r="BU94" s="155"/>
      <c r="BV94" s="156"/>
      <c r="BW94" s="154"/>
      <c r="BX94" s="154"/>
      <c r="BY94" s="155"/>
      <c r="BZ94" s="155"/>
      <c r="CA94" s="155"/>
      <c r="CB94" s="155"/>
      <c r="CC94" s="154"/>
      <c r="CD94" s="155"/>
      <c r="CE94" s="156"/>
      <c r="CF94" s="154"/>
      <c r="CG94" s="154"/>
      <c r="CH94" s="155"/>
      <c r="CI94" s="155"/>
      <c r="CJ94" s="155"/>
      <c r="CK94" s="155"/>
      <c r="CL94" s="154"/>
      <c r="CM94" s="155"/>
      <c r="CN94" s="156"/>
      <c r="CO94" s="154"/>
      <c r="CP94" s="154"/>
      <c r="CQ94" s="155"/>
      <c r="CR94" s="155"/>
      <c r="CS94" s="155"/>
      <c r="CT94" s="155"/>
    </row>
    <row r="95" spans="1:100" s="148" customFormat="1" ht="19.05" customHeight="1">
      <c r="A95" s="1321"/>
      <c r="B95" s="1285"/>
      <c r="C95" s="1270"/>
      <c r="D95" s="1267"/>
      <c r="E95" s="1319"/>
      <c r="F95" s="1319"/>
      <c r="G95" s="1270"/>
      <c r="H95" s="1270"/>
      <c r="I95" s="1273"/>
      <c r="J95" s="1276"/>
      <c r="K95" s="1279"/>
      <c r="L95" s="1279">
        <f>IF(NOT(ISERROR(MATCH(K95,_xlfn.ANCHORARRAY(F104),0))),J106&amp;"Por favor no seleccionar los criterios de impacto",K95)</f>
        <v>0</v>
      </c>
      <c r="M95" s="1273"/>
      <c r="N95" s="1276"/>
      <c r="O95" s="1273"/>
      <c r="P95" s="184"/>
      <c r="Q95" s="94"/>
      <c r="R95" s="139" t="str">
        <f t="shared" si="57"/>
        <v/>
      </c>
      <c r="S95" s="97"/>
      <c r="T95" s="97"/>
      <c r="U95" s="189" t="str">
        <f t="shared" si="58"/>
        <v/>
      </c>
      <c r="V95" s="97"/>
      <c r="W95" s="97"/>
      <c r="X95" s="97"/>
      <c r="Y95" s="140" t="str">
        <f>IFERROR(IF(AND(R94="Probabilidad",R95="Probabilidad"),(AA94-(+AA94*U95)),IF(R95="Probabilidad",(J94-(+J94*U95)),IF(R95="Impacto",AA94,""))),"")</f>
        <v/>
      </c>
      <c r="Z95" s="113" t="str">
        <f t="shared" si="59"/>
        <v/>
      </c>
      <c r="AA95" s="189" t="str">
        <f t="shared" si="60"/>
        <v/>
      </c>
      <c r="AB95" s="113" t="str">
        <f t="shared" si="61"/>
        <v/>
      </c>
      <c r="AC95" s="189" t="str">
        <f>IFERROR(IF(AND(R94="Impacto",R95="Impacto"),(AC94-(+AC94*U95)),IF(AND(R94="Probabilidad",R95="Impacto"),(AC93-(+AC93*U95)),IF(R95="Probabilidad",AC94,""))),"")</f>
        <v/>
      </c>
      <c r="AD95" s="113" t="str">
        <f t="shared" si="62"/>
        <v/>
      </c>
      <c r="AE95" s="1264"/>
      <c r="AF95" s="154"/>
      <c r="AG95" s="155"/>
      <c r="AH95" s="235"/>
      <c r="AI95" s="235"/>
      <c r="AJ95" s="235"/>
      <c r="AK95" s="235"/>
      <c r="AL95" s="235"/>
      <c r="AM95" s="235"/>
      <c r="AN95" s="154"/>
      <c r="AO95" s="154"/>
      <c r="AP95" s="155"/>
      <c r="AQ95" s="163"/>
      <c r="AR95" s="155"/>
      <c r="AS95" s="235"/>
      <c r="AT95" s="235"/>
      <c r="AU95" s="235"/>
      <c r="AV95" s="235"/>
      <c r="AW95" s="235"/>
      <c r="AX95" s="235"/>
      <c r="AY95" s="163"/>
      <c r="AZ95" s="154"/>
      <c r="BA95" s="155"/>
      <c r="BB95" s="154"/>
      <c r="BC95" s="155"/>
      <c r="BD95" s="235"/>
      <c r="BE95" s="235"/>
      <c r="BF95" s="235"/>
      <c r="BG95" s="235"/>
      <c r="BH95" s="235"/>
      <c r="BI95" s="235"/>
      <c r="BJ95" s="154"/>
      <c r="BK95" s="154"/>
      <c r="BL95" s="155"/>
      <c r="BM95" s="184"/>
      <c r="BN95" s="224"/>
      <c r="BO95" s="146"/>
      <c r="BP95" s="184"/>
      <c r="BQ95" s="146"/>
      <c r="BR95" s="146"/>
      <c r="BS95" s="146"/>
      <c r="BT95" s="154"/>
      <c r="BU95" s="155"/>
      <c r="BV95" s="156"/>
      <c r="BW95" s="154"/>
      <c r="BX95" s="154"/>
      <c r="BY95" s="155"/>
      <c r="BZ95" s="155"/>
      <c r="CA95" s="155"/>
      <c r="CB95" s="155"/>
      <c r="CC95" s="154"/>
      <c r="CD95" s="155"/>
      <c r="CE95" s="156"/>
      <c r="CF95" s="154"/>
      <c r="CG95" s="154"/>
      <c r="CH95" s="155"/>
      <c r="CI95" s="155"/>
      <c r="CJ95" s="155"/>
      <c r="CK95" s="155"/>
      <c r="CL95" s="154"/>
      <c r="CM95" s="155"/>
      <c r="CN95" s="156"/>
      <c r="CO95" s="154"/>
      <c r="CP95" s="154"/>
      <c r="CQ95" s="155"/>
      <c r="CR95" s="155"/>
      <c r="CS95" s="155"/>
      <c r="CT95" s="155"/>
    </row>
    <row r="96" spans="1:100" s="148" customFormat="1" ht="19.05" customHeight="1">
      <c r="A96" s="1321"/>
      <c r="B96" s="1285"/>
      <c r="C96" s="1270"/>
      <c r="D96" s="1267"/>
      <c r="E96" s="1319"/>
      <c r="F96" s="1319"/>
      <c r="G96" s="1270"/>
      <c r="H96" s="1270"/>
      <c r="I96" s="1273"/>
      <c r="J96" s="1276"/>
      <c r="K96" s="1279"/>
      <c r="L96" s="1279">
        <f>IF(NOT(ISERROR(MATCH(K96,_xlfn.ANCHORARRAY(F105),0))),J107&amp;"Por favor no seleccionar los criterios de impacto",K96)</f>
        <v>0</v>
      </c>
      <c r="M96" s="1273"/>
      <c r="N96" s="1276"/>
      <c r="O96" s="1273"/>
      <c r="P96" s="184"/>
      <c r="Q96" s="94"/>
      <c r="R96" s="139" t="str">
        <f t="shared" si="57"/>
        <v/>
      </c>
      <c r="S96" s="97"/>
      <c r="T96" s="97"/>
      <c r="U96" s="189" t="str">
        <f t="shared" si="58"/>
        <v/>
      </c>
      <c r="V96" s="97"/>
      <c r="W96" s="97"/>
      <c r="X96" s="97"/>
      <c r="Y96" s="140" t="str">
        <f>IFERROR(IF(AND(R95="Probabilidad",R96="Probabilidad"),(AA95-(+AA95*U96)),IF(R96="Probabilidad",(J95-(+J95*U96)),IF(R96="Impacto",AA95,""))),"")</f>
        <v/>
      </c>
      <c r="Z96" s="113" t="str">
        <f t="shared" si="59"/>
        <v/>
      </c>
      <c r="AA96" s="189" t="str">
        <f t="shared" si="60"/>
        <v/>
      </c>
      <c r="AB96" s="113" t="str">
        <f t="shared" si="61"/>
        <v/>
      </c>
      <c r="AC96" s="189" t="str">
        <f>IFERROR(IF(AND(R95="Impacto",R96="Impacto"),(AC95-(+AC95*U96)),IF(AND(R95="Probabilidad",R96="Impacto"),(AC94-(+AC94*U96)),IF(R96="Probabilidad",AC95,""))),"")</f>
        <v/>
      </c>
      <c r="AD96" s="113" t="str">
        <f t="shared" si="62"/>
        <v/>
      </c>
      <c r="AE96" s="1264"/>
      <c r="AF96" s="154"/>
      <c r="AG96" s="155"/>
      <c r="AH96" s="235"/>
      <c r="AI96" s="235"/>
      <c r="AJ96" s="235"/>
      <c r="AK96" s="235"/>
      <c r="AL96" s="235"/>
      <c r="AM96" s="235"/>
      <c r="AN96" s="154"/>
      <c r="AO96" s="154"/>
      <c r="AP96" s="155"/>
      <c r="AQ96" s="163"/>
      <c r="AR96" s="155"/>
      <c r="AS96" s="235"/>
      <c r="AT96" s="235"/>
      <c r="AU96" s="235"/>
      <c r="AV96" s="235"/>
      <c r="AW96" s="235"/>
      <c r="AX96" s="235"/>
      <c r="AY96" s="154"/>
      <c r="AZ96" s="154"/>
      <c r="BA96" s="155"/>
      <c r="BB96" s="154"/>
      <c r="BC96" s="155"/>
      <c r="BD96" s="235"/>
      <c r="BE96" s="235"/>
      <c r="BF96" s="235"/>
      <c r="BG96" s="235"/>
      <c r="BH96" s="235"/>
      <c r="BI96" s="235"/>
      <c r="BJ96" s="154"/>
      <c r="BK96" s="154"/>
      <c r="BL96" s="155"/>
      <c r="BM96" s="184"/>
      <c r="BN96" s="224"/>
      <c r="BO96" s="146"/>
      <c r="BP96" s="184"/>
      <c r="BQ96" s="146"/>
      <c r="BR96" s="146"/>
      <c r="BS96" s="146"/>
      <c r="BT96" s="154"/>
      <c r="BU96" s="155"/>
      <c r="BV96" s="156"/>
      <c r="BW96" s="154"/>
      <c r="BX96" s="154"/>
      <c r="BY96" s="155"/>
      <c r="BZ96" s="155"/>
      <c r="CA96" s="155"/>
      <c r="CB96" s="155"/>
      <c r="CC96" s="154"/>
      <c r="CD96" s="155"/>
      <c r="CE96" s="156"/>
      <c r="CF96" s="154"/>
      <c r="CG96" s="154"/>
      <c r="CH96" s="155"/>
      <c r="CI96" s="155"/>
      <c r="CJ96" s="155"/>
      <c r="CK96" s="155"/>
      <c r="CL96" s="154"/>
      <c r="CM96" s="155"/>
      <c r="CN96" s="156"/>
      <c r="CO96" s="154"/>
      <c r="CP96" s="154"/>
      <c r="CQ96" s="155"/>
      <c r="CR96" s="155"/>
      <c r="CS96" s="155"/>
      <c r="CT96" s="155"/>
    </row>
    <row r="97" spans="1:100" s="148" customFormat="1" ht="19.05" customHeight="1">
      <c r="A97" s="1321"/>
      <c r="B97" s="1285"/>
      <c r="C97" s="1270"/>
      <c r="D97" s="1267"/>
      <c r="E97" s="1319"/>
      <c r="F97" s="1319"/>
      <c r="G97" s="1270"/>
      <c r="H97" s="1270"/>
      <c r="I97" s="1273"/>
      <c r="J97" s="1276"/>
      <c r="K97" s="1279"/>
      <c r="L97" s="1279">
        <f>IF(NOT(ISERROR(MATCH(K97,_xlfn.ANCHORARRAY(F106),0))),J108&amp;"Por favor no seleccionar los criterios de impacto",K97)</f>
        <v>0</v>
      </c>
      <c r="M97" s="1273"/>
      <c r="N97" s="1276"/>
      <c r="O97" s="1273"/>
      <c r="P97" s="184"/>
      <c r="Q97" s="94"/>
      <c r="R97" s="139" t="str">
        <f t="shared" si="57"/>
        <v/>
      </c>
      <c r="S97" s="97"/>
      <c r="T97" s="97"/>
      <c r="U97" s="189" t="str">
        <f t="shared" si="58"/>
        <v/>
      </c>
      <c r="V97" s="97"/>
      <c r="W97" s="97"/>
      <c r="X97" s="97"/>
      <c r="Y97" s="140" t="str">
        <f>IFERROR(IF(AND(R96="Probabilidad",R97="Probabilidad"),(AA96-(+AA96*U97)),IF(R97="Probabilidad",(J96-(+J96*U97)),IF(R97="Impacto",AA96,""))),"")</f>
        <v/>
      </c>
      <c r="Z97" s="113" t="str">
        <f t="shared" si="59"/>
        <v/>
      </c>
      <c r="AA97" s="189" t="str">
        <f t="shared" si="60"/>
        <v/>
      </c>
      <c r="AB97" s="113" t="str">
        <f t="shared" si="61"/>
        <v/>
      </c>
      <c r="AC97" s="189" t="str">
        <f>IFERROR(IF(AND(R96="Impacto",R97="Impacto"),(AC96-(+AC96*U97)),IF(AND(R96="Probabilidad",R97="Impacto"),(AC95-(+AC95*U97)),IF(R97="Probabilidad",AC96,""))),"")</f>
        <v/>
      </c>
      <c r="AD97" s="113" t="str">
        <f t="shared" si="62"/>
        <v/>
      </c>
      <c r="AE97" s="1264"/>
      <c r="AF97" s="154"/>
      <c r="AG97" s="155"/>
      <c r="AH97" s="235"/>
      <c r="AI97" s="235"/>
      <c r="AJ97" s="235"/>
      <c r="AK97" s="235"/>
      <c r="AL97" s="235"/>
      <c r="AM97" s="235"/>
      <c r="AN97" s="154"/>
      <c r="AO97" s="154"/>
      <c r="AP97" s="155"/>
      <c r="AQ97" s="163"/>
      <c r="AR97" s="155"/>
      <c r="AS97" s="235"/>
      <c r="AT97" s="235"/>
      <c r="AU97" s="235"/>
      <c r="AV97" s="235"/>
      <c r="AW97" s="235"/>
      <c r="AX97" s="235"/>
      <c r="AY97" s="154"/>
      <c r="AZ97" s="154"/>
      <c r="BA97" s="155"/>
      <c r="BB97" s="154"/>
      <c r="BC97" s="155"/>
      <c r="BD97" s="235"/>
      <c r="BE97" s="235"/>
      <c r="BF97" s="235"/>
      <c r="BG97" s="235"/>
      <c r="BH97" s="235"/>
      <c r="BI97" s="235"/>
      <c r="BJ97" s="154"/>
      <c r="BK97" s="154"/>
      <c r="BL97" s="155"/>
      <c r="BM97" s="184"/>
      <c r="BN97" s="224"/>
      <c r="BO97" s="146"/>
      <c r="BP97" s="184"/>
      <c r="BQ97" s="146"/>
      <c r="BR97" s="146"/>
      <c r="BS97" s="146"/>
      <c r="BT97" s="154"/>
      <c r="BU97" s="155"/>
      <c r="BV97" s="156"/>
      <c r="BW97" s="154"/>
      <c r="BX97" s="154"/>
      <c r="BY97" s="155"/>
      <c r="BZ97" s="155"/>
      <c r="CA97" s="155"/>
      <c r="CB97" s="155"/>
      <c r="CC97" s="154"/>
      <c r="CD97" s="155"/>
      <c r="CE97" s="156"/>
      <c r="CF97" s="154"/>
      <c r="CG97" s="154"/>
      <c r="CH97" s="155"/>
      <c r="CI97" s="155"/>
      <c r="CJ97" s="155"/>
      <c r="CK97" s="155"/>
      <c r="CL97" s="154"/>
      <c r="CM97" s="155"/>
      <c r="CN97" s="156"/>
      <c r="CO97" s="154"/>
      <c r="CP97" s="154"/>
      <c r="CQ97" s="155"/>
      <c r="CR97" s="155"/>
      <c r="CS97" s="155"/>
      <c r="CT97" s="155"/>
    </row>
    <row r="98" spans="1:100" s="148" customFormat="1" ht="19.05" customHeight="1" thickBot="1">
      <c r="A98" s="1322"/>
      <c r="B98" s="1286"/>
      <c r="C98" s="1271"/>
      <c r="D98" s="1267"/>
      <c r="E98" s="1293"/>
      <c r="F98" s="1293"/>
      <c r="G98" s="1271"/>
      <c r="H98" s="1271"/>
      <c r="I98" s="1274"/>
      <c r="J98" s="1277"/>
      <c r="K98" s="1280"/>
      <c r="L98" s="1280">
        <f>IF(NOT(ISERROR(MATCH(K98,_xlfn.ANCHORARRAY(F107),0))),J109&amp;"Por favor no seleccionar los criterios de impacto",K98)</f>
        <v>0</v>
      </c>
      <c r="M98" s="1274"/>
      <c r="N98" s="1277"/>
      <c r="O98" s="1274"/>
      <c r="P98" s="185"/>
      <c r="Q98" s="95"/>
      <c r="R98" s="153" t="str">
        <f t="shared" si="57"/>
        <v/>
      </c>
      <c r="S98" s="150"/>
      <c r="T98" s="150"/>
      <c r="U98" s="187" t="str">
        <f t="shared" si="58"/>
        <v/>
      </c>
      <c r="V98" s="150"/>
      <c r="W98" s="150"/>
      <c r="X98" s="150"/>
      <c r="Y98" s="151" t="str">
        <f>IFERROR(IF(AND(R97="Probabilidad",R98="Probabilidad"),(AA97-(+AA97*U98)),IF(R98="Probabilidad",(J97-(+J97*U98)),IF(R98="Impacto",AA97,""))),"")</f>
        <v/>
      </c>
      <c r="Z98" s="114" t="str">
        <f t="shared" si="59"/>
        <v/>
      </c>
      <c r="AA98" s="187" t="str">
        <f t="shared" si="60"/>
        <v/>
      </c>
      <c r="AB98" s="114" t="str">
        <f t="shared" si="61"/>
        <v/>
      </c>
      <c r="AC98" s="187" t="str">
        <f>IFERROR(IF(AND(R97="Impacto",R98="Impacto"),(AC97-(+AC97*U98)),IF(AND(R97="Probabilidad",R98="Impacto"),(AC96-(+AC96*U98)),IF(R98="Probabilidad",AC97,""))),"")</f>
        <v/>
      </c>
      <c r="AD98" s="114" t="str">
        <f t="shared" si="62"/>
        <v/>
      </c>
      <c r="AE98" s="1265"/>
      <c r="AF98" s="154"/>
      <c r="AG98" s="155"/>
      <c r="AH98" s="235"/>
      <c r="AI98" s="235"/>
      <c r="AJ98" s="235"/>
      <c r="AK98" s="235"/>
      <c r="AL98" s="235"/>
      <c r="AM98" s="235"/>
      <c r="AN98" s="154"/>
      <c r="AO98" s="154"/>
      <c r="AP98" s="155"/>
      <c r="AQ98" s="163"/>
      <c r="AR98" s="155"/>
      <c r="AS98" s="235"/>
      <c r="AT98" s="235"/>
      <c r="AU98" s="235"/>
      <c r="AV98" s="235"/>
      <c r="AW98" s="235"/>
      <c r="AX98" s="235"/>
      <c r="AY98" s="154"/>
      <c r="AZ98" s="154"/>
      <c r="BA98" s="155"/>
      <c r="BB98" s="154"/>
      <c r="BC98" s="155"/>
      <c r="BD98" s="235"/>
      <c r="BE98" s="235"/>
      <c r="BF98" s="235"/>
      <c r="BG98" s="235"/>
      <c r="BH98" s="235"/>
      <c r="BI98" s="235"/>
      <c r="BJ98" s="154"/>
      <c r="BK98" s="154"/>
      <c r="BL98" s="155"/>
      <c r="BM98" s="184"/>
      <c r="BN98" s="224"/>
      <c r="BO98" s="146"/>
      <c r="BP98" s="184"/>
      <c r="BQ98" s="146"/>
      <c r="BR98" s="146"/>
      <c r="BS98" s="146"/>
      <c r="BT98" s="154"/>
      <c r="BU98" s="155"/>
      <c r="BV98" s="156"/>
      <c r="BW98" s="154"/>
      <c r="BX98" s="154"/>
      <c r="BY98" s="155"/>
      <c r="BZ98" s="155"/>
      <c r="CA98" s="155"/>
      <c r="CB98" s="155"/>
      <c r="CC98" s="154"/>
      <c r="CD98" s="155"/>
      <c r="CE98" s="156"/>
      <c r="CF98" s="154"/>
      <c r="CG98" s="154"/>
      <c r="CH98" s="155"/>
      <c r="CI98" s="155"/>
      <c r="CJ98" s="155"/>
      <c r="CK98" s="155"/>
      <c r="CL98" s="154"/>
      <c r="CM98" s="155"/>
      <c r="CN98" s="156"/>
      <c r="CO98" s="154"/>
      <c r="CP98" s="154"/>
      <c r="CQ98" s="155"/>
      <c r="CR98" s="155"/>
      <c r="CS98" s="155"/>
      <c r="CT98" s="155"/>
    </row>
    <row r="99" spans="1:100" s="148" customFormat="1" ht="348" customHeight="1">
      <c r="A99" s="1320">
        <v>9</v>
      </c>
      <c r="B99" s="1284" t="s">
        <v>151</v>
      </c>
      <c r="C99" s="1269" t="s">
        <v>365</v>
      </c>
      <c r="D99" s="1310" t="s">
        <v>4053</v>
      </c>
      <c r="E99" s="1318" t="s">
        <v>4054</v>
      </c>
      <c r="F99" s="1318" t="s">
        <v>4055</v>
      </c>
      <c r="G99" s="1269" t="s">
        <v>292</v>
      </c>
      <c r="H99" s="1269">
        <v>365</v>
      </c>
      <c r="I99" s="1272" t="str">
        <f>IF(H99&lt;=0,"",IF(H99&lt;=2,"Muy Baja",IF(H99&lt;=24,"Baja",IF(H99&lt;=500,"Media",IF(H99&lt;=5000,"Alta","Muy Alta")))))</f>
        <v>Media</v>
      </c>
      <c r="J99" s="1275">
        <f>IF(I99="","",IF(I99="Muy Baja",0.2,IF(I99="Baja",0.4,IF(I99="Media",0.6,IF(I99="Alta",0.8,IF(I99="Muy Alta",1,))))))</f>
        <v>0.6</v>
      </c>
      <c r="K99" s="1278" t="s">
        <v>313</v>
      </c>
      <c r="L99" s="1278" t="str">
        <f>IF(NOT(ISERROR(MATCH(K99,'[3]Tabla Impacto'!$B$221:$B$223,0))),'[3]Tabla Impacto'!$F$223&amp;"Por favor no seleccionar los criterios de impacto(Afectación Económica o presupuestal y Pérdida Reputacional)",K99)</f>
        <v xml:space="preserve">     El riesgo afecta la imagen de la entidad a nivel nacional, con efecto publicitarios sostenible a nivel país</v>
      </c>
      <c r="M99" s="1272" t="str">
        <f>IF(OR(K99='Tabla Impacto'!$C$11,K99='Tabla Impacto'!$D$11),"Leve",IF(OR(K99='Tabla Impacto'!$C$12,K99='Tabla Impacto'!$D$12),"Menor",IF(OR(K99='Tabla Impacto'!$C$13,K99='Tabla Impacto'!$D$13),"Moderado",IF(OR(K99='Tabla Impacto'!$C$14,K99='Tabla Impacto'!$D$14),"Mayor",IF(OR(K99='Tabla Impacto'!$C$15,K99='Tabla Impacto'!$D$15),"Catastrófico","")))))</f>
        <v>Catastrófico</v>
      </c>
      <c r="N99" s="1275">
        <f>IF(M99="","",IF(M99="Leve",0.2,IF(M99="Menor",0.4,IF(M99="Moderado",0.6,IF(M99="Mayor",0.8,IF(M99="Catastrófico",1,))))))</f>
        <v>1</v>
      </c>
      <c r="O99" s="1272"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Extremo</v>
      </c>
      <c r="P99" s="370">
        <v>1</v>
      </c>
      <c r="Q99" s="274" t="s">
        <v>4062</v>
      </c>
      <c r="R99" s="1130" t="str">
        <f t="shared" si="57"/>
        <v>Probabilidad</v>
      </c>
      <c r="S99" s="97" t="s">
        <v>145</v>
      </c>
      <c r="T99" s="97" t="s">
        <v>316</v>
      </c>
      <c r="U99" s="189" t="str">
        <f t="shared" si="58"/>
        <v>30%</v>
      </c>
      <c r="V99" s="97" t="s">
        <v>334</v>
      </c>
      <c r="W99" s="97" t="s">
        <v>318</v>
      </c>
      <c r="X99" s="97" t="s">
        <v>319</v>
      </c>
      <c r="Y99" s="140">
        <f>IFERROR(IF(R99="Probabilidad",(J99-(+J99*U99)),IF(R99="Impacto",J99,"")),"")</f>
        <v>0.42</v>
      </c>
      <c r="Z99" s="113" t="str">
        <f t="shared" si="59"/>
        <v>Media</v>
      </c>
      <c r="AA99" s="189">
        <f t="shared" si="60"/>
        <v>0.42</v>
      </c>
      <c r="AB99" s="113" t="str">
        <f t="shared" si="61"/>
        <v>Catastrófico</v>
      </c>
      <c r="AC99" s="189">
        <f>IFERROR(IF(R99="Impacto",(N99-(+N99*U99)),IF(R99="Probabilidad",N99,"")),"")</f>
        <v>1</v>
      </c>
      <c r="AD99" s="113" t="str">
        <f t="shared" si="62"/>
        <v>Extremo</v>
      </c>
      <c r="AE99" s="1263" t="s">
        <v>345</v>
      </c>
      <c r="AF99" s="141"/>
      <c r="AG99" s="142"/>
      <c r="AH99" s="235"/>
      <c r="AI99" s="235"/>
      <c r="AJ99" s="235"/>
      <c r="AK99" s="235"/>
      <c r="AL99" s="235"/>
      <c r="AM99" s="235"/>
      <c r="AN99" s="141"/>
      <c r="AO99" s="141"/>
      <c r="AP99" s="142"/>
      <c r="AQ99" s="667"/>
      <c r="AR99" s="142"/>
      <c r="AS99" s="235"/>
      <c r="AT99" s="235"/>
      <c r="AU99" s="235"/>
      <c r="AV99" s="235"/>
      <c r="AW99" s="235"/>
      <c r="AX99" s="235"/>
      <c r="AY99" s="141"/>
      <c r="AZ99" s="141"/>
      <c r="BA99" s="142"/>
      <c r="BB99" s="141"/>
      <c r="BC99" s="142"/>
      <c r="BD99" s="235"/>
      <c r="BE99" s="235"/>
      <c r="BF99" s="235"/>
      <c r="BG99" s="235"/>
      <c r="BH99" s="235"/>
      <c r="BI99" s="235"/>
      <c r="BJ99" s="141"/>
      <c r="BK99" s="141"/>
      <c r="BL99" s="142"/>
      <c r="BM99" s="381" t="s">
        <v>4071</v>
      </c>
      <c r="BN99" s="371">
        <v>0.5</v>
      </c>
      <c r="BO99" s="274" t="s">
        <v>1107</v>
      </c>
      <c r="BP99" s="370" t="s">
        <v>4074</v>
      </c>
      <c r="BQ99" s="384">
        <v>44927</v>
      </c>
      <c r="BR99" s="384">
        <v>45260</v>
      </c>
      <c r="BS99" s="373">
        <v>1</v>
      </c>
      <c r="BT99" s="154"/>
      <c r="BU99" s="155"/>
      <c r="BV99" s="567"/>
      <c r="BW99" s="141"/>
      <c r="BX99" s="141"/>
      <c r="BY99" s="142"/>
      <c r="BZ99" s="142"/>
      <c r="CA99" s="142"/>
      <c r="CB99" s="142"/>
      <c r="CC99" s="696" t="s">
        <v>3056</v>
      </c>
      <c r="CD99" s="751" t="s">
        <v>3762</v>
      </c>
      <c r="CE99" s="1101" t="s">
        <v>3072</v>
      </c>
      <c r="CF99" s="495"/>
      <c r="CG99" s="141" t="s">
        <v>3760</v>
      </c>
      <c r="CH99" s="743" t="s">
        <v>3763</v>
      </c>
      <c r="CI99" s="495" t="s">
        <v>3761</v>
      </c>
      <c r="CJ99" s="154"/>
      <c r="CK99" s="743" t="s">
        <v>3763</v>
      </c>
      <c r="CL99" s="141"/>
      <c r="CM99" s="142"/>
      <c r="CN99" s="143"/>
      <c r="CO99" s="141"/>
      <c r="CP99" s="141"/>
      <c r="CQ99" s="142"/>
      <c r="CR99" s="142"/>
      <c r="CS99" s="142"/>
      <c r="CT99" s="142"/>
      <c r="CU99" s="147"/>
      <c r="CV99" s="147"/>
    </row>
    <row r="100" spans="1:100" s="148" customFormat="1" ht="340.95" customHeight="1">
      <c r="A100" s="1321"/>
      <c r="B100" s="1285"/>
      <c r="C100" s="1270"/>
      <c r="D100" s="1267"/>
      <c r="E100" s="1319"/>
      <c r="F100" s="1319"/>
      <c r="G100" s="1270"/>
      <c r="H100" s="1270"/>
      <c r="I100" s="1273"/>
      <c r="J100" s="1276"/>
      <c r="K100" s="1279"/>
      <c r="L100" s="1279">
        <f>IF(NOT(ISERROR(MATCH(K100,_xlfn.ANCHORARRAY(F109),0))),J135&amp;"Por favor no seleccionar los criterios de impacto",K100)</f>
        <v>0</v>
      </c>
      <c r="M100" s="1273"/>
      <c r="N100" s="1276"/>
      <c r="O100" s="1273"/>
      <c r="P100" s="370">
        <v>2</v>
      </c>
      <c r="Q100" s="274" t="s">
        <v>4063</v>
      </c>
      <c r="R100" s="139" t="str">
        <f t="shared" si="57"/>
        <v>Probabilidad</v>
      </c>
      <c r="S100" s="97" t="s">
        <v>145</v>
      </c>
      <c r="T100" s="97" t="s">
        <v>316</v>
      </c>
      <c r="U100" s="189" t="str">
        <f t="shared" si="58"/>
        <v>30%</v>
      </c>
      <c r="V100" s="97" t="s">
        <v>317</v>
      </c>
      <c r="W100" s="97" t="s">
        <v>318</v>
      </c>
      <c r="X100" s="97" t="s">
        <v>319</v>
      </c>
      <c r="Y100" s="140">
        <f>IFERROR(IF(AND(R99="Probabilidad",R100="Probabilidad"),(AA99-(+AA99*U100)),IF(R100="Probabilidad",(J99-(+J99*U100)),IF(R100="Impacto",AA99,""))),"")</f>
        <v>0.29399999999999998</v>
      </c>
      <c r="Z100" s="113" t="str">
        <f t="shared" si="59"/>
        <v>Baja</v>
      </c>
      <c r="AA100" s="189">
        <f t="shared" si="60"/>
        <v>0.29399999999999998</v>
      </c>
      <c r="AB100" s="113" t="str">
        <f t="shared" si="61"/>
        <v>Catastrófico</v>
      </c>
      <c r="AC100" s="189">
        <f>IFERROR(IF(AND(R99="Impacto",R100="Impacto"),(AC99-(+AC99*U100)),IF(R100="Impacto",($N$87-(+$N$87*U100)),IF(R100="Probabilidad",AC99,""))),"")</f>
        <v>1</v>
      </c>
      <c r="AD100" s="113" t="str">
        <f t="shared" si="62"/>
        <v>Extremo</v>
      </c>
      <c r="AE100" s="1264"/>
      <c r="AF100" s="495" t="s">
        <v>2223</v>
      </c>
      <c r="AG100" s="751" t="s">
        <v>2224</v>
      </c>
      <c r="AH100" s="754"/>
      <c r="AI100" s="495" t="s">
        <v>2225</v>
      </c>
      <c r="AJ100" s="755" t="s">
        <v>2222</v>
      </c>
      <c r="AK100" s="754"/>
      <c r="AL100" s="495" t="s">
        <v>2225</v>
      </c>
      <c r="AM100" s="533"/>
      <c r="AN100" s="154"/>
      <c r="AO100" s="154"/>
      <c r="AP100" s="155"/>
      <c r="AQ100" s="751" t="s">
        <v>3056</v>
      </c>
      <c r="AR100" s="751" t="s">
        <v>3758</v>
      </c>
      <c r="AS100" s="754"/>
      <c r="AT100" s="743" t="s">
        <v>3057</v>
      </c>
      <c r="AU100" s="754" t="s">
        <v>229</v>
      </c>
      <c r="AV100" s="754"/>
      <c r="AW100" s="743" t="s">
        <v>3057</v>
      </c>
      <c r="AX100" s="754" t="s">
        <v>229</v>
      </c>
      <c r="AY100" s="743" t="s">
        <v>3759</v>
      </c>
      <c r="AZ100" s="154"/>
      <c r="BA100" s="743" t="s">
        <v>3802</v>
      </c>
      <c r="BB100" s="154"/>
      <c r="BC100" s="155"/>
      <c r="BD100" s="533"/>
      <c r="BE100" s="533"/>
      <c r="BF100" s="533"/>
      <c r="BG100" s="533"/>
      <c r="BH100" s="533"/>
      <c r="BI100" s="533"/>
      <c r="BJ100" s="154"/>
      <c r="BK100" s="154"/>
      <c r="BL100" s="155"/>
      <c r="BM100" s="274"/>
      <c r="BN100" s="371"/>
      <c r="BO100" s="274"/>
      <c r="BP100" s="370"/>
      <c r="BQ100" s="384"/>
      <c r="BR100" s="384"/>
      <c r="BS100" s="371"/>
      <c r="BT100" s="154"/>
      <c r="BU100" s="155"/>
      <c r="BV100" s="156"/>
      <c r="BW100" s="154"/>
      <c r="BX100" s="154"/>
      <c r="BY100" s="155"/>
      <c r="BZ100" s="155"/>
      <c r="CA100" s="155"/>
      <c r="CB100" s="155"/>
      <c r="CC100" s="154"/>
      <c r="CD100" s="155"/>
      <c r="CE100" s="156"/>
      <c r="CF100" s="154"/>
      <c r="CG100" s="154"/>
      <c r="CH100" s="155"/>
      <c r="CI100" s="155"/>
      <c r="CJ100" s="155"/>
      <c r="CK100" s="155"/>
      <c r="CL100" s="154"/>
      <c r="CM100" s="155"/>
      <c r="CN100" s="156"/>
      <c r="CO100" s="154"/>
      <c r="CP100" s="154"/>
      <c r="CQ100" s="155"/>
      <c r="CR100" s="155"/>
      <c r="CS100" s="155"/>
      <c r="CT100" s="155"/>
    </row>
    <row r="101" spans="1:100" s="148" customFormat="1" ht="19.05" customHeight="1">
      <c r="A101" s="1321"/>
      <c r="B101" s="1285"/>
      <c r="C101" s="1270"/>
      <c r="D101" s="1267"/>
      <c r="E101" s="1319"/>
      <c r="F101" s="1319"/>
      <c r="G101" s="1270"/>
      <c r="H101" s="1270"/>
      <c r="I101" s="1273"/>
      <c r="J101" s="1276"/>
      <c r="K101" s="1279"/>
      <c r="L101" s="1279">
        <f>IF(NOT(ISERROR(MATCH(K101,_xlfn.ANCHORARRAY(F110),0))),J136&amp;"Por favor no seleccionar los criterios de impacto",K101)</f>
        <v>0</v>
      </c>
      <c r="M101" s="1273"/>
      <c r="N101" s="1276"/>
      <c r="O101" s="1273"/>
      <c r="P101" s="184"/>
      <c r="Q101" s="94"/>
      <c r="R101" s="139" t="str">
        <f t="shared" si="57"/>
        <v/>
      </c>
      <c r="S101" s="97"/>
      <c r="T101" s="97"/>
      <c r="U101" s="189" t="str">
        <f t="shared" si="58"/>
        <v/>
      </c>
      <c r="V101" s="97"/>
      <c r="W101" s="97"/>
      <c r="X101" s="97"/>
      <c r="Y101" s="140" t="str">
        <f>IFERROR(IF(AND(R100="Probabilidad",R101="Probabilidad"),(AA100-(+AA100*U101)),IF(R101="Probabilidad",(J100-(+J100*U101)),IF(R101="Impacto",AA100,""))),"")</f>
        <v/>
      </c>
      <c r="Z101" s="113" t="str">
        <f t="shared" si="59"/>
        <v/>
      </c>
      <c r="AA101" s="189" t="str">
        <f t="shared" si="60"/>
        <v/>
      </c>
      <c r="AB101" s="113" t="str">
        <f t="shared" si="61"/>
        <v/>
      </c>
      <c r="AC101" s="189" t="str">
        <f>IFERROR(IF(AND(R100="Impacto",R101="Impacto"),(AC100-(+AC100*U101)),IF(AND(R100="Probabilidad",R101="Impacto"),(AC99-(+AC99*U101)),IF(R101="Probabilidad",AC100,""))),"")</f>
        <v/>
      </c>
      <c r="AD101" s="113" t="str">
        <f t="shared" si="62"/>
        <v/>
      </c>
      <c r="AE101" s="1264"/>
      <c r="AF101" s="154"/>
      <c r="AG101" s="155"/>
      <c r="AH101" s="533"/>
      <c r="AI101" s="533"/>
      <c r="AJ101" s="533"/>
      <c r="AK101" s="533"/>
      <c r="AL101" s="533"/>
      <c r="AM101" s="533"/>
      <c r="AN101" s="154"/>
      <c r="AO101" s="154"/>
      <c r="AP101" s="155"/>
      <c r="AQ101" s="163"/>
      <c r="AR101" s="155"/>
      <c r="AS101" s="533"/>
      <c r="AT101" s="533"/>
      <c r="AU101" s="533"/>
      <c r="AV101" s="533"/>
      <c r="AW101" s="533"/>
      <c r="AX101" s="533"/>
      <c r="AY101" s="154"/>
      <c r="AZ101" s="154"/>
      <c r="BA101" s="155"/>
      <c r="BB101" s="154"/>
      <c r="BC101" s="155"/>
      <c r="BD101" s="533"/>
      <c r="BE101" s="533"/>
      <c r="BF101" s="533"/>
      <c r="BG101" s="533"/>
      <c r="BH101" s="533"/>
      <c r="BI101" s="533"/>
      <c r="BJ101" s="154"/>
      <c r="BK101" s="154"/>
      <c r="BL101" s="155"/>
      <c r="BM101" s="184"/>
      <c r="BN101" s="224"/>
      <c r="BO101" s="146"/>
      <c r="BP101" s="184"/>
      <c r="BQ101" s="146"/>
      <c r="BR101" s="146"/>
      <c r="BS101" s="146"/>
      <c r="BT101" s="154"/>
      <c r="BU101" s="155"/>
      <c r="BV101" s="156"/>
      <c r="BW101" s="154"/>
      <c r="BX101" s="154"/>
      <c r="BY101" s="155"/>
      <c r="BZ101" s="155"/>
      <c r="CA101" s="155"/>
      <c r="CB101" s="155"/>
      <c r="CC101" s="154"/>
      <c r="CD101" s="155"/>
      <c r="CE101" s="156"/>
      <c r="CF101" s="154"/>
      <c r="CG101" s="154"/>
      <c r="CH101" s="155"/>
      <c r="CI101" s="155"/>
      <c r="CJ101" s="155"/>
      <c r="CK101" s="155"/>
      <c r="CL101" s="154"/>
      <c r="CM101" s="155"/>
      <c r="CN101" s="156"/>
      <c r="CO101" s="154"/>
      <c r="CP101" s="154"/>
      <c r="CQ101" s="155"/>
      <c r="CR101" s="155"/>
      <c r="CS101" s="155"/>
      <c r="CT101" s="155"/>
    </row>
    <row r="102" spans="1:100" s="148" customFormat="1" ht="19.05" customHeight="1">
      <c r="A102" s="1321"/>
      <c r="B102" s="1285"/>
      <c r="C102" s="1270"/>
      <c r="D102" s="1267"/>
      <c r="E102" s="1319"/>
      <c r="F102" s="1319"/>
      <c r="G102" s="1270"/>
      <c r="H102" s="1270"/>
      <c r="I102" s="1273"/>
      <c r="J102" s="1276"/>
      <c r="K102" s="1279"/>
      <c r="L102" s="1279">
        <f>IF(NOT(ISERROR(MATCH(K102,_xlfn.ANCHORARRAY(F135),0))),J137&amp;"Por favor no seleccionar los criterios de impacto",K102)</f>
        <v>0</v>
      </c>
      <c r="M102" s="1273"/>
      <c r="N102" s="1276"/>
      <c r="O102" s="1273"/>
      <c r="P102" s="184"/>
      <c r="Q102" s="94"/>
      <c r="R102" s="139" t="str">
        <f t="shared" si="57"/>
        <v/>
      </c>
      <c r="S102" s="97"/>
      <c r="T102" s="97"/>
      <c r="U102" s="189" t="str">
        <f t="shared" si="58"/>
        <v/>
      </c>
      <c r="V102" s="97"/>
      <c r="W102" s="97"/>
      <c r="X102" s="97"/>
      <c r="Y102" s="140" t="str">
        <f>IFERROR(IF(AND(R101="Probabilidad",R102="Probabilidad"),(AA101-(+AA101*U102)),IF(R102="Probabilidad",(J101-(+J101*U102)),IF(R102="Impacto",AA101,""))),"")</f>
        <v/>
      </c>
      <c r="Z102" s="113" t="str">
        <f t="shared" si="59"/>
        <v/>
      </c>
      <c r="AA102" s="189" t="str">
        <f t="shared" si="60"/>
        <v/>
      </c>
      <c r="AB102" s="113" t="str">
        <f t="shared" si="61"/>
        <v/>
      </c>
      <c r="AC102" s="189" t="str">
        <f>IFERROR(IF(AND(R101="Impacto",R102="Impacto"),(AC101-(+AC101*U102)),IF(AND(R101="Probabilidad",R102="Impacto"),(AC100-(+AC100*U102)),IF(R102="Probabilidad",AC101,""))),"")</f>
        <v/>
      </c>
      <c r="AD102" s="113" t="str">
        <f t="shared" si="62"/>
        <v/>
      </c>
      <c r="AE102" s="1264"/>
      <c r="AF102" s="154"/>
      <c r="AG102" s="155"/>
      <c r="AH102" s="533"/>
      <c r="AI102" s="533"/>
      <c r="AJ102" s="533"/>
      <c r="AK102" s="533"/>
      <c r="AL102" s="533"/>
      <c r="AM102" s="533"/>
      <c r="AN102" s="154"/>
      <c r="AO102" s="154"/>
      <c r="AP102" s="155"/>
      <c r="AQ102" s="163"/>
      <c r="AR102" s="155"/>
      <c r="AS102" s="533"/>
      <c r="AT102" s="533"/>
      <c r="AU102" s="533"/>
      <c r="AV102" s="533"/>
      <c r="AW102" s="533"/>
      <c r="AX102" s="533"/>
      <c r="AY102" s="154"/>
      <c r="AZ102" s="154"/>
      <c r="BA102" s="155"/>
      <c r="BB102" s="154"/>
      <c r="BC102" s="155"/>
      <c r="BD102" s="533"/>
      <c r="BE102" s="533"/>
      <c r="BF102" s="533"/>
      <c r="BG102" s="533"/>
      <c r="BH102" s="533"/>
      <c r="BI102" s="533"/>
      <c r="BJ102" s="154"/>
      <c r="BK102" s="154"/>
      <c r="BL102" s="155"/>
      <c r="BM102" s="184"/>
      <c r="BN102" s="224"/>
      <c r="BO102" s="146"/>
      <c r="BP102" s="184"/>
      <c r="BQ102" s="146"/>
      <c r="BR102" s="146"/>
      <c r="BS102" s="146"/>
      <c r="BT102" s="154"/>
      <c r="BU102" s="155"/>
      <c r="BV102" s="156"/>
      <c r="BW102" s="154"/>
      <c r="BX102" s="154"/>
      <c r="BY102" s="155"/>
      <c r="BZ102" s="155"/>
      <c r="CA102" s="155"/>
      <c r="CB102" s="155"/>
      <c r="CC102" s="154"/>
      <c r="CD102" s="155"/>
      <c r="CE102" s="156"/>
      <c r="CF102" s="154"/>
      <c r="CG102" s="154"/>
      <c r="CH102" s="155"/>
      <c r="CI102" s="155"/>
      <c r="CJ102" s="155"/>
      <c r="CK102" s="155"/>
      <c r="CL102" s="154"/>
      <c r="CM102" s="155"/>
      <c r="CN102" s="156"/>
      <c r="CO102" s="154"/>
      <c r="CP102" s="154"/>
      <c r="CQ102" s="155"/>
      <c r="CR102" s="155"/>
      <c r="CS102" s="155"/>
      <c r="CT102" s="155"/>
    </row>
    <row r="103" spans="1:100" s="148" customFormat="1" ht="19.05" customHeight="1">
      <c r="A103" s="1321"/>
      <c r="B103" s="1285"/>
      <c r="C103" s="1270"/>
      <c r="D103" s="1267"/>
      <c r="E103" s="1319"/>
      <c r="F103" s="1319"/>
      <c r="G103" s="1270"/>
      <c r="H103" s="1270"/>
      <c r="I103" s="1273"/>
      <c r="J103" s="1276"/>
      <c r="K103" s="1279"/>
      <c r="L103" s="1279">
        <f>IF(NOT(ISERROR(MATCH(K103,_xlfn.ANCHORARRAY(F136),0))),J138&amp;"Por favor no seleccionar los criterios de impacto",K103)</f>
        <v>0</v>
      </c>
      <c r="M103" s="1273"/>
      <c r="N103" s="1276"/>
      <c r="O103" s="1273"/>
      <c r="P103" s="184"/>
      <c r="Q103" s="94"/>
      <c r="R103" s="139" t="str">
        <f t="shared" si="57"/>
        <v/>
      </c>
      <c r="S103" s="97"/>
      <c r="T103" s="97"/>
      <c r="U103" s="189" t="str">
        <f t="shared" si="58"/>
        <v/>
      </c>
      <c r="V103" s="97"/>
      <c r="W103" s="97"/>
      <c r="X103" s="97"/>
      <c r="Y103" s="140" t="str">
        <f>IFERROR(IF(AND(R102="Probabilidad",R103="Probabilidad"),(AA102-(+AA102*U103)),IF(R103="Probabilidad",(J102-(+J102*U103)),IF(R103="Impacto",AA102,""))),"")</f>
        <v/>
      </c>
      <c r="Z103" s="113" t="str">
        <f t="shared" si="59"/>
        <v/>
      </c>
      <c r="AA103" s="189" t="str">
        <f t="shared" si="60"/>
        <v/>
      </c>
      <c r="AB103" s="113" t="str">
        <f t="shared" si="61"/>
        <v/>
      </c>
      <c r="AC103" s="189" t="str">
        <f>IFERROR(IF(AND(R102="Impacto",R103="Impacto"),(AC102-(+AC102*U103)),IF(AND(R102="Probabilidad",R103="Impacto"),(AC101-(+AC101*U103)),IF(R103="Probabilidad",AC102,""))),"")</f>
        <v/>
      </c>
      <c r="AD103" s="113" t="str">
        <f t="shared" si="62"/>
        <v/>
      </c>
      <c r="AE103" s="1264"/>
      <c r="AF103" s="154"/>
      <c r="AG103" s="155"/>
      <c r="AH103" s="533"/>
      <c r="AI103" s="533"/>
      <c r="AJ103" s="533"/>
      <c r="AK103" s="533"/>
      <c r="AL103" s="533"/>
      <c r="AM103" s="533"/>
      <c r="AN103" s="154"/>
      <c r="AO103" s="154"/>
      <c r="AP103" s="155"/>
      <c r="AQ103" s="163"/>
      <c r="AR103" s="155"/>
      <c r="AS103" s="533"/>
      <c r="AT103" s="533"/>
      <c r="AU103" s="533"/>
      <c r="AV103" s="533"/>
      <c r="AW103" s="533"/>
      <c r="AX103" s="533"/>
      <c r="AY103" s="154"/>
      <c r="AZ103" s="154"/>
      <c r="BA103" s="155"/>
      <c r="BB103" s="154"/>
      <c r="BC103" s="155"/>
      <c r="BD103" s="533"/>
      <c r="BE103" s="533"/>
      <c r="BF103" s="533"/>
      <c r="BG103" s="533"/>
      <c r="BH103" s="533"/>
      <c r="BI103" s="533"/>
      <c r="BJ103" s="154"/>
      <c r="BK103" s="154"/>
      <c r="BL103" s="155"/>
      <c r="BM103" s="184"/>
      <c r="BN103" s="224"/>
      <c r="BO103" s="146"/>
      <c r="BP103" s="184"/>
      <c r="BQ103" s="146"/>
      <c r="BR103" s="146"/>
      <c r="BS103" s="146"/>
      <c r="BT103" s="154"/>
      <c r="BU103" s="155"/>
      <c r="BV103" s="156"/>
      <c r="BW103" s="154"/>
      <c r="BX103" s="154"/>
      <c r="BY103" s="155"/>
      <c r="BZ103" s="155"/>
      <c r="CA103" s="155"/>
      <c r="CB103" s="155"/>
      <c r="CC103" s="154"/>
      <c r="CD103" s="155"/>
      <c r="CE103" s="156"/>
      <c r="CF103" s="154"/>
      <c r="CG103" s="154"/>
      <c r="CH103" s="155"/>
      <c r="CI103" s="155"/>
      <c r="CJ103" s="155"/>
      <c r="CK103" s="155"/>
      <c r="CL103" s="154"/>
      <c r="CM103" s="155"/>
      <c r="CN103" s="156"/>
      <c r="CO103" s="154"/>
      <c r="CP103" s="154"/>
      <c r="CQ103" s="155"/>
      <c r="CR103" s="155"/>
      <c r="CS103" s="155"/>
      <c r="CT103" s="155"/>
    </row>
    <row r="104" spans="1:100" s="148" customFormat="1" ht="19.05" customHeight="1" thickBot="1">
      <c r="A104" s="1322"/>
      <c r="B104" s="1286"/>
      <c r="C104" s="1271"/>
      <c r="D104" s="1267"/>
      <c r="E104" s="1293"/>
      <c r="F104" s="1293"/>
      <c r="G104" s="1271"/>
      <c r="H104" s="1271"/>
      <c r="I104" s="1274"/>
      <c r="J104" s="1277"/>
      <c r="K104" s="1280"/>
      <c r="L104" s="1280">
        <f>IF(NOT(ISERROR(MATCH(K104,_xlfn.ANCHORARRAY(F137),0))),J139&amp;"Por favor no seleccionar los criterios de impacto",K104)</f>
        <v>0</v>
      </c>
      <c r="M104" s="1274"/>
      <c r="N104" s="1277"/>
      <c r="O104" s="1274"/>
      <c r="P104" s="185"/>
      <c r="Q104" s="95"/>
      <c r="R104" s="153" t="str">
        <f t="shared" si="57"/>
        <v/>
      </c>
      <c r="S104" s="150"/>
      <c r="T104" s="150"/>
      <c r="U104" s="187" t="str">
        <f t="shared" si="58"/>
        <v/>
      </c>
      <c r="V104" s="150"/>
      <c r="W104" s="150"/>
      <c r="X104" s="150"/>
      <c r="Y104" s="151" t="str">
        <f>IFERROR(IF(AND(R103="Probabilidad",R104="Probabilidad"),(AA103-(+AA103*U104)),IF(R104="Probabilidad",(J103-(+J103*U104)),IF(R104="Impacto",AA103,""))),"")</f>
        <v/>
      </c>
      <c r="Z104" s="114" t="str">
        <f t="shared" si="59"/>
        <v/>
      </c>
      <c r="AA104" s="187" t="str">
        <f t="shared" si="60"/>
        <v/>
      </c>
      <c r="AB104" s="114" t="str">
        <f t="shared" si="61"/>
        <v/>
      </c>
      <c r="AC104" s="187" t="str">
        <f>IFERROR(IF(AND(R103="Impacto",R104="Impacto"),(AC103-(+AC103*U104)),IF(AND(R103="Probabilidad",R104="Impacto"),(AC102-(+AC102*U104)),IF(R104="Probabilidad",AC103,""))),"")</f>
        <v/>
      </c>
      <c r="AD104" s="114" t="str">
        <f t="shared" si="62"/>
        <v/>
      </c>
      <c r="AE104" s="1265"/>
      <c r="AF104" s="154"/>
      <c r="AG104" s="155"/>
      <c r="AH104" s="533"/>
      <c r="AI104" s="533"/>
      <c r="AJ104" s="533"/>
      <c r="AK104" s="533"/>
      <c r="AL104" s="533"/>
      <c r="AM104" s="533"/>
      <c r="AN104" s="154"/>
      <c r="AO104" s="154"/>
      <c r="AP104" s="155"/>
      <c r="AQ104" s="163"/>
      <c r="AR104" s="155"/>
      <c r="AS104" s="533"/>
      <c r="AT104" s="533"/>
      <c r="AU104" s="533"/>
      <c r="AV104" s="533"/>
      <c r="AW104" s="533"/>
      <c r="AX104" s="533"/>
      <c r="AY104" s="154"/>
      <c r="AZ104" s="154"/>
      <c r="BA104" s="155"/>
      <c r="BB104" s="154"/>
      <c r="BC104" s="155"/>
      <c r="BD104" s="533"/>
      <c r="BE104" s="533"/>
      <c r="BF104" s="533"/>
      <c r="BG104" s="533"/>
      <c r="BH104" s="533"/>
      <c r="BI104" s="533"/>
      <c r="BJ104" s="154"/>
      <c r="BK104" s="154"/>
      <c r="BL104" s="155"/>
      <c r="BM104" s="184"/>
      <c r="BN104" s="224"/>
      <c r="BO104" s="146"/>
      <c r="BP104" s="184"/>
      <c r="BQ104" s="146"/>
      <c r="BR104" s="146"/>
      <c r="BS104" s="146"/>
      <c r="BT104" s="154"/>
      <c r="BU104" s="155"/>
      <c r="BV104" s="156"/>
      <c r="BW104" s="154"/>
      <c r="BX104" s="154"/>
      <c r="BY104" s="155"/>
      <c r="BZ104" s="155"/>
      <c r="CA104" s="155"/>
      <c r="CB104" s="155"/>
      <c r="CC104" s="154"/>
      <c r="CD104" s="155"/>
      <c r="CE104" s="156"/>
      <c r="CF104" s="154"/>
      <c r="CG104" s="154"/>
      <c r="CH104" s="155"/>
      <c r="CI104" s="155"/>
      <c r="CJ104" s="155"/>
      <c r="CK104" s="155"/>
      <c r="CL104" s="154"/>
      <c r="CM104" s="155"/>
      <c r="CN104" s="156"/>
      <c r="CO104" s="154"/>
      <c r="CP104" s="154"/>
      <c r="CQ104" s="155"/>
      <c r="CR104" s="155"/>
      <c r="CS104" s="155"/>
      <c r="CT104" s="155"/>
    </row>
    <row r="105" spans="1:100" s="148" customFormat="1" ht="195" customHeight="1">
      <c r="A105" s="1320">
        <v>9</v>
      </c>
      <c r="B105" s="1284" t="s">
        <v>151</v>
      </c>
      <c r="C105" s="1269" t="s">
        <v>365</v>
      </c>
      <c r="D105" s="1310" t="s">
        <v>4053</v>
      </c>
      <c r="E105" s="1318" t="s">
        <v>4054</v>
      </c>
      <c r="F105" s="1318" t="s">
        <v>4055</v>
      </c>
      <c r="G105" s="1269" t="s">
        <v>292</v>
      </c>
      <c r="H105" s="1269">
        <v>365</v>
      </c>
      <c r="I105" s="1272" t="str">
        <f>IF(H105&lt;=0,"",IF(H105&lt;=2,"Muy Baja",IF(H105&lt;=24,"Baja",IF(H105&lt;=500,"Media",IF(H105&lt;=5000,"Alta","Muy Alta")))))</f>
        <v>Media</v>
      </c>
      <c r="J105" s="1275">
        <f>IF(I105="","",IF(I105="Muy Baja",0.2,IF(I105="Baja",0.4,IF(I105="Media",0.6,IF(I105="Alta",0.8,IF(I105="Muy Alta",1,))))))</f>
        <v>0.6</v>
      </c>
      <c r="K105" s="1278" t="s">
        <v>313</v>
      </c>
      <c r="L105" s="1278" t="str">
        <f>IF(NOT(ISERROR(MATCH(K105,'[3]Tabla Impacto'!$B$221:$B$223,0))),'[3]Tabla Impacto'!$F$223&amp;"Por favor no seleccionar los criterios de impacto(Afectación Económica o presupuestal y Pérdida Reputacional)",K105)</f>
        <v xml:space="preserve">     El riesgo afecta la imagen de la entidad a nivel nacional, con efecto publicitarios sostenible a nivel país</v>
      </c>
      <c r="M105" s="1272" t="str">
        <f>IF(OR(K105='Tabla Impacto'!$C$11,K105='Tabla Impacto'!$D$11),"Leve",IF(OR(K105='Tabla Impacto'!$C$12,K105='Tabla Impacto'!$D$12),"Menor",IF(OR(K105='Tabla Impacto'!$C$13,K105='Tabla Impacto'!$D$13),"Moderado",IF(OR(K105='Tabla Impacto'!$C$14,K105='Tabla Impacto'!$D$14),"Mayor",IF(OR(K105='Tabla Impacto'!$C$15,K105='Tabla Impacto'!$D$15),"Catastrófico","")))))</f>
        <v>Catastrófico</v>
      </c>
      <c r="N105" s="1275">
        <f>IF(M105="","",IF(M105="Leve",0.2,IF(M105="Menor",0.4,IF(M105="Moderado",0.6,IF(M105="Mayor",0.8,IF(M105="Catastrófico",1,))))))</f>
        <v>1</v>
      </c>
      <c r="O105" s="1272"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Extremo</v>
      </c>
      <c r="P105" s="370">
        <v>1</v>
      </c>
      <c r="Q105" s="274" t="s">
        <v>4060</v>
      </c>
      <c r="R105" s="1130" t="str">
        <f t="shared" si="57"/>
        <v>Probabilidad</v>
      </c>
      <c r="S105" s="97" t="s">
        <v>145</v>
      </c>
      <c r="T105" s="97" t="s">
        <v>316</v>
      </c>
      <c r="U105" s="189" t="str">
        <f t="shared" si="58"/>
        <v>30%</v>
      </c>
      <c r="V105" s="97" t="s">
        <v>334</v>
      </c>
      <c r="W105" s="97" t="s">
        <v>318</v>
      </c>
      <c r="X105" s="97" t="s">
        <v>319</v>
      </c>
      <c r="Y105" s="140">
        <f>IFERROR(IF(R105="Probabilidad",(J105-(+J105*U105)),IF(R105="Impacto",J105,"")),"")</f>
        <v>0.42</v>
      </c>
      <c r="Z105" s="113" t="str">
        <f t="shared" si="59"/>
        <v>Media</v>
      </c>
      <c r="AA105" s="189">
        <f t="shared" si="60"/>
        <v>0.42</v>
      </c>
      <c r="AB105" s="113" t="str">
        <f t="shared" si="61"/>
        <v>Catastrófico</v>
      </c>
      <c r="AC105" s="189">
        <f>IFERROR(IF(R105="Impacto",(N105-(+N105*U105)),IF(R105="Probabilidad",N105,"")),"")</f>
        <v>1</v>
      </c>
      <c r="AD105" s="113" t="str">
        <f t="shared" si="62"/>
        <v>Extremo</v>
      </c>
      <c r="AE105" s="1263" t="s">
        <v>345</v>
      </c>
      <c r="AF105" s="141"/>
      <c r="AG105" s="142"/>
      <c r="AH105" s="533"/>
      <c r="AI105" s="533"/>
      <c r="AJ105" s="533"/>
      <c r="AK105" s="533"/>
      <c r="AL105" s="533"/>
      <c r="AM105" s="533"/>
      <c r="AN105" s="141"/>
      <c r="AO105" s="141"/>
      <c r="AP105" s="142"/>
      <c r="AQ105" s="667"/>
      <c r="AR105" s="142"/>
      <c r="AS105" s="533"/>
      <c r="AT105" s="533"/>
      <c r="AU105" s="533"/>
      <c r="AV105" s="533"/>
      <c r="AW105" s="533"/>
      <c r="AX105" s="533"/>
      <c r="AY105" s="141"/>
      <c r="AZ105" s="141"/>
      <c r="BA105" s="142"/>
      <c r="BB105" s="141"/>
      <c r="BC105" s="142"/>
      <c r="BD105" s="533"/>
      <c r="BE105" s="533"/>
      <c r="BF105" s="533"/>
      <c r="BG105" s="533"/>
      <c r="BH105" s="533"/>
      <c r="BI105" s="533"/>
      <c r="BJ105" s="141"/>
      <c r="BK105" s="141"/>
      <c r="BL105" s="142"/>
      <c r="BM105" s="381" t="s">
        <v>4071</v>
      </c>
      <c r="BN105" s="371">
        <v>0.5</v>
      </c>
      <c r="BO105" s="274" t="s">
        <v>1107</v>
      </c>
      <c r="BP105" s="370" t="s">
        <v>4075</v>
      </c>
      <c r="BQ105" s="384">
        <v>44927</v>
      </c>
      <c r="BR105" s="384">
        <v>45260</v>
      </c>
      <c r="BS105" s="373">
        <v>1</v>
      </c>
      <c r="BT105" s="696" t="s">
        <v>2184</v>
      </c>
      <c r="BU105" s="733" t="s">
        <v>2210</v>
      </c>
      <c r="BV105" s="696" t="s">
        <v>2211</v>
      </c>
      <c r="BW105" s="141"/>
      <c r="BX105" s="141"/>
      <c r="BY105" s="142"/>
      <c r="BZ105" s="142"/>
      <c r="CA105" s="142"/>
      <c r="CB105" s="142"/>
      <c r="CC105" s="733" t="s">
        <v>3037</v>
      </c>
      <c r="CD105" s="733" t="s">
        <v>3073</v>
      </c>
      <c r="CE105" s="696" t="s">
        <v>3074</v>
      </c>
      <c r="CF105" s="751" t="s">
        <v>2242</v>
      </c>
      <c r="CG105" s="141"/>
      <c r="CH105" s="751" t="s">
        <v>3075</v>
      </c>
      <c r="CI105" s="751" t="s">
        <v>2242</v>
      </c>
      <c r="CJ105" s="141"/>
      <c r="CK105" s="751" t="s">
        <v>3075</v>
      </c>
      <c r="CL105" s="141"/>
      <c r="CM105" s="142"/>
      <c r="CN105" s="143"/>
      <c r="CO105" s="141"/>
      <c r="CP105" s="141"/>
      <c r="CQ105" s="142"/>
      <c r="CR105" s="142"/>
      <c r="CS105" s="142"/>
      <c r="CT105" s="142"/>
      <c r="CU105" s="147"/>
      <c r="CV105" s="147"/>
    </row>
    <row r="106" spans="1:100" s="148" customFormat="1" ht="154.94999999999999" customHeight="1">
      <c r="A106" s="1321"/>
      <c r="B106" s="1285"/>
      <c r="C106" s="1270"/>
      <c r="D106" s="1267"/>
      <c r="E106" s="1319"/>
      <c r="F106" s="1319"/>
      <c r="G106" s="1270"/>
      <c r="H106" s="1270"/>
      <c r="I106" s="1273"/>
      <c r="J106" s="1276"/>
      <c r="K106" s="1279"/>
      <c r="L106" s="1279">
        <f>IF(NOT(ISERROR(MATCH(K106,_xlfn.ANCHORARRAY(F139),0))),J141&amp;"Por favor no seleccionar los criterios de impacto",K106)</f>
        <v>0</v>
      </c>
      <c r="M106" s="1273"/>
      <c r="N106" s="1276"/>
      <c r="O106" s="1273"/>
      <c r="P106" s="370">
        <v>2</v>
      </c>
      <c r="Q106" s="274" t="s">
        <v>4061</v>
      </c>
      <c r="R106" s="139" t="str">
        <f t="shared" si="57"/>
        <v>Probabilidad</v>
      </c>
      <c r="S106" s="97" t="s">
        <v>145</v>
      </c>
      <c r="T106" s="97" t="s">
        <v>316</v>
      </c>
      <c r="U106" s="189" t="str">
        <f t="shared" si="58"/>
        <v>30%</v>
      </c>
      <c r="V106" s="97" t="s">
        <v>317</v>
      </c>
      <c r="W106" s="97" t="s">
        <v>318</v>
      </c>
      <c r="X106" s="97" t="s">
        <v>319</v>
      </c>
      <c r="Y106" s="140">
        <f>IFERROR(IF(AND(R105="Probabilidad",R106="Probabilidad"),(AA105-(+AA105*U106)),IF(R106="Probabilidad",(J105-(+J105*U106)),IF(R106="Impacto",AA105,""))),"")</f>
        <v>0.29399999999999998</v>
      </c>
      <c r="Z106" s="113" t="str">
        <f t="shared" si="59"/>
        <v>Baja</v>
      </c>
      <c r="AA106" s="189">
        <f t="shared" si="60"/>
        <v>0.29399999999999998</v>
      </c>
      <c r="AB106" s="113" t="str">
        <f t="shared" si="61"/>
        <v>Catastrófico</v>
      </c>
      <c r="AC106" s="189">
        <f>IFERROR(IF(AND(R105="Impacto",R106="Impacto"),(AC105-(+AC105*U106)),IF(R106="Impacto",($N$87-(+$N$87*U106)),IF(R106="Probabilidad",AC105,""))),"")</f>
        <v>1</v>
      </c>
      <c r="AD106" s="113" t="str">
        <f t="shared" si="62"/>
        <v>Extremo</v>
      </c>
      <c r="AE106" s="1264"/>
      <c r="AF106" s="495" t="s">
        <v>2184</v>
      </c>
      <c r="AG106" s="751" t="s">
        <v>2220</v>
      </c>
      <c r="AH106" s="754"/>
      <c r="AI106" s="495" t="s">
        <v>2221</v>
      </c>
      <c r="AJ106" s="755" t="s">
        <v>2222</v>
      </c>
      <c r="AK106" s="754"/>
      <c r="AL106" s="495" t="s">
        <v>2221</v>
      </c>
      <c r="AM106" s="533"/>
      <c r="AN106" s="154"/>
      <c r="AO106" s="154"/>
      <c r="AP106" s="155"/>
      <c r="AQ106" s="733" t="s">
        <v>3037</v>
      </c>
      <c r="AR106" s="751" t="s">
        <v>3061</v>
      </c>
      <c r="AS106" s="754"/>
      <c r="AT106" s="751" t="s">
        <v>2221</v>
      </c>
      <c r="AU106" s="743" t="s">
        <v>3062</v>
      </c>
      <c r="AV106" s="754"/>
      <c r="AW106" s="751" t="s">
        <v>2242</v>
      </c>
      <c r="AX106" s="495" t="s">
        <v>3060</v>
      </c>
      <c r="AY106" s="751" t="s">
        <v>2242</v>
      </c>
      <c r="AZ106" s="154"/>
      <c r="BA106" s="751" t="s">
        <v>3099</v>
      </c>
      <c r="BB106" s="154"/>
      <c r="BC106" s="155"/>
      <c r="BD106" s="533"/>
      <c r="BE106" s="533"/>
      <c r="BF106" s="533"/>
      <c r="BG106" s="533"/>
      <c r="BH106" s="533"/>
      <c r="BI106" s="533"/>
      <c r="BJ106" s="154"/>
      <c r="BK106" s="154"/>
      <c r="BL106" s="155"/>
      <c r="BM106" s="274"/>
      <c r="BN106" s="371"/>
      <c r="BO106" s="274"/>
      <c r="BP106" s="370"/>
      <c r="BQ106" s="384"/>
      <c r="BR106" s="384"/>
      <c r="BS106" s="371"/>
      <c r="BT106" s="154"/>
      <c r="BU106" s="155"/>
      <c r="BV106" s="156"/>
      <c r="BW106" s="154"/>
      <c r="BX106" s="154"/>
      <c r="BY106" s="155"/>
      <c r="BZ106" s="155"/>
      <c r="CA106" s="155"/>
      <c r="CB106" s="155"/>
      <c r="CC106" s="154"/>
      <c r="CD106" s="155"/>
      <c r="CE106" s="156"/>
      <c r="CF106" s="154"/>
      <c r="CG106" s="154"/>
      <c r="CH106" s="155"/>
      <c r="CI106" s="155"/>
      <c r="CJ106" s="155"/>
      <c r="CK106" s="155"/>
      <c r="CL106" s="154"/>
      <c r="CM106" s="155"/>
      <c r="CN106" s="156"/>
      <c r="CO106" s="154"/>
      <c r="CP106" s="154"/>
      <c r="CQ106" s="155"/>
      <c r="CR106" s="155"/>
      <c r="CS106" s="155"/>
      <c r="CT106" s="155"/>
    </row>
    <row r="107" spans="1:100" s="148" customFormat="1" ht="19.05" customHeight="1">
      <c r="A107" s="1321"/>
      <c r="B107" s="1285"/>
      <c r="C107" s="1270"/>
      <c r="D107" s="1267"/>
      <c r="E107" s="1319"/>
      <c r="F107" s="1319"/>
      <c r="G107" s="1270"/>
      <c r="H107" s="1270"/>
      <c r="I107" s="1273"/>
      <c r="J107" s="1276"/>
      <c r="K107" s="1279"/>
      <c r="L107" s="1279">
        <f>IF(NOT(ISERROR(MATCH(K107,_xlfn.ANCHORARRAY(F140),0))),J142&amp;"Por favor no seleccionar los criterios de impacto",K107)</f>
        <v>0</v>
      </c>
      <c r="M107" s="1273"/>
      <c r="N107" s="1276"/>
      <c r="O107" s="1273"/>
      <c r="P107" s="184"/>
      <c r="Q107" s="94"/>
      <c r="R107" s="139" t="str">
        <f t="shared" si="57"/>
        <v/>
      </c>
      <c r="S107" s="97"/>
      <c r="T107" s="97"/>
      <c r="U107" s="189" t="str">
        <f t="shared" si="58"/>
        <v/>
      </c>
      <c r="V107" s="97"/>
      <c r="W107" s="97"/>
      <c r="X107" s="97"/>
      <c r="Y107" s="140" t="str">
        <f>IFERROR(IF(AND(R106="Probabilidad",R107="Probabilidad"),(AA106-(+AA106*U107)),IF(R107="Probabilidad",(J106-(+J106*U107)),IF(R107="Impacto",AA106,""))),"")</f>
        <v/>
      </c>
      <c r="Z107" s="113" t="str">
        <f t="shared" si="59"/>
        <v/>
      </c>
      <c r="AA107" s="189" t="str">
        <f t="shared" si="60"/>
        <v/>
      </c>
      <c r="AB107" s="113" t="str">
        <f t="shared" si="61"/>
        <v/>
      </c>
      <c r="AC107" s="189" t="str">
        <f>IFERROR(IF(AND(R106="Impacto",R107="Impacto"),(AC106-(+AC106*U107)),IF(AND(R106="Probabilidad",R107="Impacto"),(AC105-(+AC105*U107)),IF(R107="Probabilidad",AC106,""))),"")</f>
        <v/>
      </c>
      <c r="AD107" s="113" t="str">
        <f t="shared" si="62"/>
        <v/>
      </c>
      <c r="AE107" s="1264"/>
      <c r="AF107" s="154"/>
      <c r="AG107" s="155"/>
      <c r="AH107" s="533"/>
      <c r="AI107" s="533"/>
      <c r="AJ107" s="533"/>
      <c r="AK107" s="533"/>
      <c r="AL107" s="533"/>
      <c r="AM107" s="533"/>
      <c r="AN107" s="154"/>
      <c r="AO107" s="154"/>
      <c r="AP107" s="155"/>
      <c r="AQ107" s="163"/>
      <c r="AR107" s="155"/>
      <c r="AS107" s="533"/>
      <c r="AT107" s="533"/>
      <c r="AU107" s="533"/>
      <c r="AV107" s="533"/>
      <c r="AW107" s="533"/>
      <c r="AX107" s="533"/>
      <c r="AY107" s="154"/>
      <c r="AZ107" s="154"/>
      <c r="BA107" s="155"/>
      <c r="BB107" s="154"/>
      <c r="BC107" s="155"/>
      <c r="BD107" s="533"/>
      <c r="BE107" s="533"/>
      <c r="BF107" s="533"/>
      <c r="BG107" s="533"/>
      <c r="BH107" s="533"/>
      <c r="BI107" s="533"/>
      <c r="BJ107" s="154"/>
      <c r="BK107" s="154"/>
      <c r="BL107" s="155"/>
      <c r="BM107" s="184"/>
      <c r="BN107" s="224"/>
      <c r="BO107" s="146"/>
      <c r="BP107" s="184"/>
      <c r="BQ107" s="146"/>
      <c r="BR107" s="146"/>
      <c r="BS107" s="146"/>
      <c r="BT107" s="154"/>
      <c r="BU107" s="155"/>
      <c r="BV107" s="156"/>
      <c r="BW107" s="154"/>
      <c r="BX107" s="154"/>
      <c r="BY107" s="155"/>
      <c r="BZ107" s="155"/>
      <c r="CA107" s="155"/>
      <c r="CB107" s="155"/>
      <c r="CC107" s="154"/>
      <c r="CD107" s="155"/>
      <c r="CE107" s="156"/>
      <c r="CF107" s="154"/>
      <c r="CG107" s="154"/>
      <c r="CH107" s="155"/>
      <c r="CI107" s="155"/>
      <c r="CJ107" s="155"/>
      <c r="CK107" s="155"/>
      <c r="CL107" s="154"/>
      <c r="CM107" s="155"/>
      <c r="CN107" s="156"/>
      <c r="CO107" s="154"/>
      <c r="CP107" s="154"/>
      <c r="CQ107" s="155"/>
      <c r="CR107" s="155"/>
      <c r="CS107" s="155"/>
      <c r="CT107" s="155"/>
    </row>
    <row r="108" spans="1:100" s="148" customFormat="1" ht="19.05" customHeight="1">
      <c r="A108" s="1321"/>
      <c r="B108" s="1285"/>
      <c r="C108" s="1270"/>
      <c r="D108" s="1267"/>
      <c r="E108" s="1319"/>
      <c r="F108" s="1319"/>
      <c r="G108" s="1270"/>
      <c r="H108" s="1270"/>
      <c r="I108" s="1273"/>
      <c r="J108" s="1276"/>
      <c r="K108" s="1279"/>
      <c r="L108" s="1279">
        <f>IF(NOT(ISERROR(MATCH(K108,_xlfn.ANCHORARRAY(F141),0))),J143&amp;"Por favor no seleccionar los criterios de impacto",K108)</f>
        <v>0</v>
      </c>
      <c r="M108" s="1273"/>
      <c r="N108" s="1276"/>
      <c r="O108" s="1273"/>
      <c r="P108" s="184"/>
      <c r="Q108" s="94"/>
      <c r="R108" s="139" t="str">
        <f t="shared" si="57"/>
        <v/>
      </c>
      <c r="S108" s="97"/>
      <c r="T108" s="97"/>
      <c r="U108" s="189" t="str">
        <f t="shared" si="58"/>
        <v/>
      </c>
      <c r="V108" s="97"/>
      <c r="W108" s="97"/>
      <c r="X108" s="97"/>
      <c r="Y108" s="140" t="str">
        <f>IFERROR(IF(AND(R107="Probabilidad",R108="Probabilidad"),(AA107-(+AA107*U108)),IF(R108="Probabilidad",(J107-(+J107*U108)),IF(R108="Impacto",AA107,""))),"")</f>
        <v/>
      </c>
      <c r="Z108" s="113" t="str">
        <f t="shared" si="59"/>
        <v/>
      </c>
      <c r="AA108" s="189" t="str">
        <f t="shared" si="60"/>
        <v/>
      </c>
      <c r="AB108" s="113" t="str">
        <f t="shared" si="61"/>
        <v/>
      </c>
      <c r="AC108" s="189" t="str">
        <f>IFERROR(IF(AND(R107="Impacto",R108="Impacto"),(AC107-(+AC107*U108)),IF(AND(R107="Probabilidad",R108="Impacto"),(AC106-(+AC106*U108)),IF(R108="Probabilidad",AC107,""))),"")</f>
        <v/>
      </c>
      <c r="AD108" s="113" t="str">
        <f t="shared" si="62"/>
        <v/>
      </c>
      <c r="AE108" s="1264"/>
      <c r="AF108" s="154"/>
      <c r="AG108" s="155"/>
      <c r="AH108" s="533"/>
      <c r="AI108" s="533"/>
      <c r="AJ108" s="533"/>
      <c r="AK108" s="533"/>
      <c r="AL108" s="533"/>
      <c r="AM108" s="533"/>
      <c r="AN108" s="154"/>
      <c r="AO108" s="154"/>
      <c r="AP108" s="155"/>
      <c r="AQ108" s="163"/>
      <c r="AR108" s="155"/>
      <c r="AS108" s="533"/>
      <c r="AT108" s="533"/>
      <c r="AU108" s="533"/>
      <c r="AV108" s="533"/>
      <c r="AW108" s="533"/>
      <c r="AX108" s="533"/>
      <c r="AY108" s="154"/>
      <c r="AZ108" s="154"/>
      <c r="BA108" s="155"/>
      <c r="BB108" s="154"/>
      <c r="BC108" s="155"/>
      <c r="BD108" s="533"/>
      <c r="BE108" s="533"/>
      <c r="BF108" s="533"/>
      <c r="BG108" s="533"/>
      <c r="BH108" s="533"/>
      <c r="BI108" s="533"/>
      <c r="BJ108" s="154"/>
      <c r="BK108" s="154"/>
      <c r="BL108" s="155"/>
      <c r="BM108" s="184"/>
      <c r="BN108" s="224"/>
      <c r="BO108" s="146"/>
      <c r="BP108" s="184"/>
      <c r="BQ108" s="146"/>
      <c r="BR108" s="146"/>
      <c r="BS108" s="146"/>
      <c r="BT108" s="154"/>
      <c r="BU108" s="155"/>
      <c r="BV108" s="156"/>
      <c r="BW108" s="154"/>
      <c r="BX108" s="154"/>
      <c r="BY108" s="155"/>
      <c r="BZ108" s="155"/>
      <c r="CA108" s="155"/>
      <c r="CB108" s="155"/>
      <c r="CC108" s="154"/>
      <c r="CD108" s="155"/>
      <c r="CE108" s="156"/>
      <c r="CF108" s="154"/>
      <c r="CG108" s="154"/>
      <c r="CH108" s="155"/>
      <c r="CI108" s="155"/>
      <c r="CJ108" s="155"/>
      <c r="CK108" s="155"/>
      <c r="CL108" s="154"/>
      <c r="CM108" s="155"/>
      <c r="CN108" s="156"/>
      <c r="CO108" s="154"/>
      <c r="CP108" s="154"/>
      <c r="CQ108" s="155"/>
      <c r="CR108" s="155"/>
      <c r="CS108" s="155"/>
      <c r="CT108" s="155"/>
    </row>
    <row r="109" spans="1:100" s="148" customFormat="1" ht="19.05" customHeight="1">
      <c r="A109" s="1321"/>
      <c r="B109" s="1285"/>
      <c r="C109" s="1270"/>
      <c r="D109" s="1267"/>
      <c r="E109" s="1319"/>
      <c r="F109" s="1319"/>
      <c r="G109" s="1270"/>
      <c r="H109" s="1270"/>
      <c r="I109" s="1273"/>
      <c r="J109" s="1276"/>
      <c r="K109" s="1279"/>
      <c r="L109" s="1279">
        <f>IF(NOT(ISERROR(MATCH(K109,_xlfn.ANCHORARRAY(F142),0))),J144&amp;"Por favor no seleccionar los criterios de impacto",K109)</f>
        <v>0</v>
      </c>
      <c r="M109" s="1273"/>
      <c r="N109" s="1276"/>
      <c r="O109" s="1273"/>
      <c r="P109" s="184"/>
      <c r="Q109" s="94"/>
      <c r="R109" s="139" t="str">
        <f t="shared" si="57"/>
        <v/>
      </c>
      <c r="S109" s="97"/>
      <c r="T109" s="97"/>
      <c r="U109" s="189" t="str">
        <f t="shared" si="58"/>
        <v/>
      </c>
      <c r="V109" s="97"/>
      <c r="W109" s="97"/>
      <c r="X109" s="97"/>
      <c r="Y109" s="140" t="str">
        <f>IFERROR(IF(AND(R108="Probabilidad",R109="Probabilidad"),(AA108-(+AA108*U109)),IF(R109="Probabilidad",(J108-(+J108*U109)),IF(R109="Impacto",AA108,""))),"")</f>
        <v/>
      </c>
      <c r="Z109" s="113" t="str">
        <f t="shared" si="59"/>
        <v/>
      </c>
      <c r="AA109" s="189" t="str">
        <f t="shared" si="60"/>
        <v/>
      </c>
      <c r="AB109" s="113" t="str">
        <f t="shared" si="61"/>
        <v/>
      </c>
      <c r="AC109" s="189" t="str">
        <f>IFERROR(IF(AND(R108="Impacto",R109="Impacto"),(AC108-(+AC108*U109)),IF(AND(R108="Probabilidad",R109="Impacto"),(AC107-(+AC107*U109)),IF(R109="Probabilidad",AC108,""))),"")</f>
        <v/>
      </c>
      <c r="AD109" s="113" t="str">
        <f t="shared" si="62"/>
        <v/>
      </c>
      <c r="AE109" s="1264"/>
      <c r="AF109" s="154"/>
      <c r="AG109" s="155"/>
      <c r="AH109" s="533"/>
      <c r="AI109" s="533"/>
      <c r="AJ109" s="533"/>
      <c r="AK109" s="533"/>
      <c r="AL109" s="533"/>
      <c r="AM109" s="533"/>
      <c r="AN109" s="154"/>
      <c r="AO109" s="154"/>
      <c r="AP109" s="155"/>
      <c r="AQ109" s="163"/>
      <c r="AR109" s="155"/>
      <c r="AS109" s="533"/>
      <c r="AT109" s="533"/>
      <c r="AU109" s="533"/>
      <c r="AV109" s="533"/>
      <c r="AW109" s="533"/>
      <c r="AX109" s="533"/>
      <c r="AY109" s="154"/>
      <c r="AZ109" s="154"/>
      <c r="BA109" s="155"/>
      <c r="BB109" s="154"/>
      <c r="BC109" s="155"/>
      <c r="BD109" s="533"/>
      <c r="BE109" s="533"/>
      <c r="BF109" s="533"/>
      <c r="BG109" s="533"/>
      <c r="BH109" s="533"/>
      <c r="BI109" s="533"/>
      <c r="BJ109" s="154"/>
      <c r="BK109" s="154"/>
      <c r="BL109" s="155"/>
      <c r="BM109" s="184"/>
      <c r="BN109" s="224"/>
      <c r="BO109" s="146"/>
      <c r="BP109" s="184"/>
      <c r="BQ109" s="146"/>
      <c r="BR109" s="146"/>
      <c r="BS109" s="146"/>
      <c r="BT109" s="154"/>
      <c r="BU109" s="155"/>
      <c r="BV109" s="156"/>
      <c r="BW109" s="154"/>
      <c r="BX109" s="154"/>
      <c r="BY109" s="155"/>
      <c r="BZ109" s="155"/>
      <c r="CA109" s="155"/>
      <c r="CB109" s="155"/>
      <c r="CC109" s="154"/>
      <c r="CD109" s="155"/>
      <c r="CE109" s="156"/>
      <c r="CF109" s="154"/>
      <c r="CG109" s="154"/>
      <c r="CH109" s="155"/>
      <c r="CI109" s="155"/>
      <c r="CJ109" s="155"/>
      <c r="CK109" s="155"/>
      <c r="CL109" s="154"/>
      <c r="CM109" s="155"/>
      <c r="CN109" s="156"/>
      <c r="CO109" s="154"/>
      <c r="CP109" s="154"/>
      <c r="CQ109" s="155"/>
      <c r="CR109" s="155"/>
      <c r="CS109" s="155"/>
      <c r="CT109" s="155"/>
    </row>
    <row r="110" spans="1:100" s="148" customFormat="1" ht="19.05" customHeight="1" thickBot="1">
      <c r="A110" s="1322"/>
      <c r="B110" s="1286"/>
      <c r="C110" s="1271"/>
      <c r="D110" s="1267"/>
      <c r="E110" s="1293"/>
      <c r="F110" s="1293"/>
      <c r="G110" s="1271"/>
      <c r="H110" s="1271"/>
      <c r="I110" s="1274"/>
      <c r="J110" s="1277"/>
      <c r="K110" s="1280"/>
      <c r="L110" s="1280">
        <f>IF(NOT(ISERROR(MATCH(K110,_xlfn.ANCHORARRAY(F143),0))),J145&amp;"Por favor no seleccionar los criterios de impacto",K110)</f>
        <v>0</v>
      </c>
      <c r="M110" s="1274"/>
      <c r="N110" s="1277"/>
      <c r="O110" s="1274"/>
      <c r="P110" s="185"/>
      <c r="Q110" s="95"/>
      <c r="R110" s="153" t="str">
        <f t="shared" si="57"/>
        <v/>
      </c>
      <c r="S110" s="150"/>
      <c r="T110" s="150"/>
      <c r="U110" s="187" t="str">
        <f t="shared" si="58"/>
        <v/>
      </c>
      <c r="V110" s="150"/>
      <c r="W110" s="150"/>
      <c r="X110" s="150"/>
      <c r="Y110" s="151" t="str">
        <f>IFERROR(IF(AND(R109="Probabilidad",R110="Probabilidad"),(AA109-(+AA109*U110)),IF(R110="Probabilidad",(J109-(+J109*U110)),IF(R110="Impacto",AA109,""))),"")</f>
        <v/>
      </c>
      <c r="Z110" s="114" t="str">
        <f t="shared" si="59"/>
        <v/>
      </c>
      <c r="AA110" s="187" t="str">
        <f t="shared" si="60"/>
        <v/>
      </c>
      <c r="AB110" s="114" t="str">
        <f t="shared" si="61"/>
        <v/>
      </c>
      <c r="AC110" s="187" t="str">
        <f>IFERROR(IF(AND(R109="Impacto",R110="Impacto"),(AC109-(+AC109*U110)),IF(AND(R109="Probabilidad",R110="Impacto"),(AC108-(+AC108*U110)),IF(R110="Probabilidad",AC109,""))),"")</f>
        <v/>
      </c>
      <c r="AD110" s="114" t="str">
        <f t="shared" si="62"/>
        <v/>
      </c>
      <c r="AE110" s="1265"/>
      <c r="AF110" s="154"/>
      <c r="AG110" s="155"/>
      <c r="AH110" s="533"/>
      <c r="AI110" s="533"/>
      <c r="AJ110" s="533"/>
      <c r="AK110" s="533"/>
      <c r="AL110" s="533"/>
      <c r="AM110" s="533"/>
      <c r="AN110" s="154"/>
      <c r="AO110" s="154"/>
      <c r="AP110" s="155"/>
      <c r="AQ110" s="163"/>
      <c r="AR110" s="155"/>
      <c r="AS110" s="533"/>
      <c r="AT110" s="533"/>
      <c r="AU110" s="533"/>
      <c r="AV110" s="533"/>
      <c r="AW110" s="533"/>
      <c r="AX110" s="533"/>
      <c r="AY110" s="154"/>
      <c r="AZ110" s="154"/>
      <c r="BA110" s="155"/>
      <c r="BB110" s="154"/>
      <c r="BC110" s="155"/>
      <c r="BD110" s="533"/>
      <c r="BE110" s="533"/>
      <c r="BF110" s="533"/>
      <c r="BG110" s="533"/>
      <c r="BH110" s="533"/>
      <c r="BI110" s="533"/>
      <c r="BJ110" s="154"/>
      <c r="BK110" s="154"/>
      <c r="BL110" s="155"/>
      <c r="BM110" s="184"/>
      <c r="BN110" s="224"/>
      <c r="BO110" s="146"/>
      <c r="BP110" s="184"/>
      <c r="BQ110" s="146"/>
      <c r="BR110" s="146"/>
      <c r="BS110" s="146"/>
      <c r="BT110" s="154"/>
      <c r="BU110" s="155"/>
      <c r="BV110" s="156"/>
      <c r="BW110" s="154"/>
      <c r="BX110" s="154"/>
      <c r="BY110" s="155"/>
      <c r="BZ110" s="155"/>
      <c r="CA110" s="155"/>
      <c r="CB110" s="155"/>
      <c r="CC110" s="154"/>
      <c r="CD110" s="155"/>
      <c r="CE110" s="156"/>
      <c r="CF110" s="154"/>
      <c r="CG110" s="154"/>
      <c r="CH110" s="155"/>
      <c r="CI110" s="155"/>
      <c r="CJ110" s="155"/>
      <c r="CK110" s="155"/>
      <c r="CL110" s="154"/>
      <c r="CM110" s="155"/>
      <c r="CN110" s="156"/>
      <c r="CO110" s="154"/>
      <c r="CP110" s="154"/>
      <c r="CQ110" s="155"/>
      <c r="CR110" s="155"/>
      <c r="CS110" s="155"/>
      <c r="CT110" s="155"/>
    </row>
    <row r="111" spans="1:100" s="148" customFormat="1" ht="316.05" customHeight="1">
      <c r="A111" s="1320">
        <v>9</v>
      </c>
      <c r="B111" s="1284" t="s">
        <v>151</v>
      </c>
      <c r="C111" s="1269" t="s">
        <v>365</v>
      </c>
      <c r="D111" s="1310" t="s">
        <v>4053</v>
      </c>
      <c r="E111" s="1318" t="s">
        <v>4054</v>
      </c>
      <c r="F111" s="1318" t="s">
        <v>4055</v>
      </c>
      <c r="G111" s="1269" t="s">
        <v>292</v>
      </c>
      <c r="H111" s="1269">
        <v>365</v>
      </c>
      <c r="I111" s="1272" t="str">
        <f>IF(H111&lt;=0,"",IF(H111&lt;=2,"Muy Baja",IF(H111&lt;=24,"Baja",IF(H111&lt;=500,"Media",IF(H111&lt;=5000,"Alta","Muy Alta")))))</f>
        <v>Media</v>
      </c>
      <c r="J111" s="1275">
        <f>IF(I111="","",IF(I111="Muy Baja",0.2,IF(I111="Baja",0.4,IF(I111="Media",0.6,IF(I111="Alta",0.8,IF(I111="Muy Alta",1,))))))</f>
        <v>0.6</v>
      </c>
      <c r="K111" s="1278" t="s">
        <v>313</v>
      </c>
      <c r="L111" s="1278" t="str">
        <f>IF(NOT(ISERROR(MATCH(K111,'[3]Tabla Impacto'!$B$221:$B$223,0))),'[3]Tabla Impacto'!$F$223&amp;"Por favor no seleccionar los criterios de impacto(Afectación Económica o presupuestal y Pérdida Reputacional)",K111)</f>
        <v xml:space="preserve">     El riesgo afecta la imagen de la entidad a nivel nacional, con efecto publicitarios sostenible a nivel país</v>
      </c>
      <c r="M111" s="1272" t="str">
        <f>IF(OR(K111='Tabla Impacto'!$C$11,K111='Tabla Impacto'!$D$11),"Leve",IF(OR(K111='Tabla Impacto'!$C$12,K111='Tabla Impacto'!$D$12),"Menor",IF(OR(K111='Tabla Impacto'!$C$13,K111='Tabla Impacto'!$D$13),"Moderado",IF(OR(K111='Tabla Impacto'!$C$14,K111='Tabla Impacto'!$D$14),"Mayor",IF(OR(K111='Tabla Impacto'!$C$15,K111='Tabla Impacto'!$D$15),"Catastrófico","")))))</f>
        <v>Catastrófico</v>
      </c>
      <c r="N111" s="1275">
        <f>IF(M111="","",IF(M111="Leve",0.2,IF(M111="Menor",0.4,IF(M111="Moderado",0.6,IF(M111="Mayor",0.8,IF(M111="Catastrófico",1,))))))</f>
        <v>1</v>
      </c>
      <c r="O111" s="1272"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Extremo</v>
      </c>
      <c r="P111" s="370">
        <v>1</v>
      </c>
      <c r="Q111" s="274" t="s">
        <v>4058</v>
      </c>
      <c r="R111" s="1130" t="str">
        <f t="shared" ref="R111:R125" si="63">IF(OR(S111="Preventivo",S111="Detectivo"),"Probabilidad",IF(S111="Correctivo","Impacto",""))</f>
        <v>Probabilidad</v>
      </c>
      <c r="S111" s="97" t="s">
        <v>145</v>
      </c>
      <c r="T111" s="97" t="s">
        <v>316</v>
      </c>
      <c r="U111" s="189" t="str">
        <f t="shared" ref="U111:U125" si="64">IF(AND(S111="Preventivo",T111="Automático"),"50%",IF(AND(S111="Preventivo",T111="Manual"),"40%",IF(AND(S111="Detectivo",T111="Automático"),"40%",IF(AND(S111="Detectivo",T111="Manual"),"30%",IF(AND(S111="Correctivo",T111="Automático"),"35%",IF(AND(S111="Correctivo",T111="Manual"),"25%",""))))))</f>
        <v>30%</v>
      </c>
      <c r="V111" s="97" t="s">
        <v>334</v>
      </c>
      <c r="W111" s="97" t="s">
        <v>318</v>
      </c>
      <c r="X111" s="97" t="s">
        <v>319</v>
      </c>
      <c r="Y111" s="140">
        <f>IFERROR(IF(R111="Probabilidad",(J111-(+J111*U111)),IF(R111="Impacto",J111,"")),"")</f>
        <v>0.42</v>
      </c>
      <c r="Z111" s="113" t="str">
        <f t="shared" ref="Z111:Z122" si="65">IFERROR(IF(Y111="","",IF(Y111&lt;=0.2,"Muy Baja",IF(Y111&lt;=0.4,"Baja",IF(Y111&lt;=0.6,"Media",IF(Y111&lt;=0.8,"Alta","Muy Alta"))))),"")</f>
        <v>Media</v>
      </c>
      <c r="AA111" s="189">
        <f t="shared" ref="AA111:AA122" si="66">+Y111</f>
        <v>0.42</v>
      </c>
      <c r="AB111" s="113" t="str">
        <f t="shared" ref="AB111:AB122" si="67">IFERROR(IF(AC111="","",IF(AC111&lt;=0.2,"Leve",IF(AC111&lt;=0.4,"Menor",IF(AC111&lt;=0.6,"Moderado",IF(AC111&lt;=0.8,"Mayor","Catastrófico"))))),"")</f>
        <v>Catastrófico</v>
      </c>
      <c r="AC111" s="189">
        <f>IFERROR(IF(R111="Impacto",(N111-(+N111*U111)),IF(R111="Probabilidad",N111,"")),"")</f>
        <v>1</v>
      </c>
      <c r="AD111" s="113" t="str">
        <f t="shared" ref="AD111:AD122" si="68">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Extremo</v>
      </c>
      <c r="AE111" s="1263" t="s">
        <v>345</v>
      </c>
      <c r="AF111" s="141"/>
      <c r="AG111" s="142"/>
      <c r="AH111" s="533"/>
      <c r="AI111" s="533"/>
      <c r="AJ111" s="533"/>
      <c r="AK111" s="533"/>
      <c r="AL111" s="533"/>
      <c r="AM111" s="533"/>
      <c r="AN111" s="141"/>
      <c r="AO111" s="141"/>
      <c r="AP111" s="142"/>
      <c r="AQ111" s="667"/>
      <c r="AR111" s="142"/>
      <c r="AS111" s="533"/>
      <c r="AT111" s="533"/>
      <c r="AU111" s="533"/>
      <c r="AV111" s="533"/>
      <c r="AW111" s="533"/>
      <c r="AX111" s="533"/>
      <c r="AY111" s="141"/>
      <c r="AZ111" s="141"/>
      <c r="BA111" s="142"/>
      <c r="BB111" s="141"/>
      <c r="BC111" s="142"/>
      <c r="BD111" s="533"/>
      <c r="BE111" s="533"/>
      <c r="BF111" s="533"/>
      <c r="BG111" s="533"/>
      <c r="BH111" s="533"/>
      <c r="BI111" s="533"/>
      <c r="BJ111" s="141"/>
      <c r="BK111" s="141"/>
      <c r="BL111" s="142"/>
      <c r="BM111" s="381" t="s">
        <v>4071</v>
      </c>
      <c r="BN111" s="371">
        <v>0.5</v>
      </c>
      <c r="BO111" s="274" t="s">
        <v>1107</v>
      </c>
      <c r="BP111" s="370" t="s">
        <v>4076</v>
      </c>
      <c r="BQ111" s="384">
        <v>44927</v>
      </c>
      <c r="BR111" s="384">
        <v>45260</v>
      </c>
      <c r="BS111" s="373">
        <v>1</v>
      </c>
      <c r="BT111" s="696" t="s">
        <v>2180</v>
      </c>
      <c r="BU111" s="733" t="s">
        <v>2212</v>
      </c>
      <c r="BV111" s="696" t="s">
        <v>2213</v>
      </c>
      <c r="BW111" s="141"/>
      <c r="BX111" s="141"/>
      <c r="BY111" s="142"/>
      <c r="BZ111" s="142"/>
      <c r="CA111" s="142"/>
      <c r="CB111" s="142"/>
      <c r="CC111" s="954" t="s">
        <v>3020</v>
      </c>
      <c r="CD111" s="1029" t="s">
        <v>3343</v>
      </c>
      <c r="CE111" s="696" t="s">
        <v>3342</v>
      </c>
      <c r="CF111" s="743" t="s">
        <v>3344</v>
      </c>
      <c r="CG111" s="154"/>
      <c r="CH111" s="743" t="s">
        <v>3341</v>
      </c>
      <c r="CI111" s="743" t="s">
        <v>3063</v>
      </c>
      <c r="CJ111" s="155"/>
      <c r="CK111" s="743" t="s">
        <v>3341</v>
      </c>
      <c r="CL111" s="141"/>
      <c r="CM111" s="142"/>
      <c r="CN111" s="143"/>
      <c r="CO111" s="141"/>
      <c r="CP111" s="141"/>
      <c r="CQ111" s="142"/>
      <c r="CR111" s="142"/>
      <c r="CS111" s="142"/>
      <c r="CT111" s="142"/>
      <c r="CU111" s="147"/>
      <c r="CV111" s="147"/>
    </row>
    <row r="112" spans="1:100" s="148" customFormat="1" ht="154.94999999999999" customHeight="1">
      <c r="A112" s="1321"/>
      <c r="B112" s="1285"/>
      <c r="C112" s="1270"/>
      <c r="D112" s="1267"/>
      <c r="E112" s="1319"/>
      <c r="F112" s="1319"/>
      <c r="G112" s="1270"/>
      <c r="H112" s="1270"/>
      <c r="I112" s="1273"/>
      <c r="J112" s="1276"/>
      <c r="K112" s="1279"/>
      <c r="L112" s="1279">
        <f>IF(NOT(ISERROR(MATCH(K112,_xlfn.ANCHORARRAY(F145),0))),J147&amp;"Por favor no seleccionar los criterios de impacto",K112)</f>
        <v>0</v>
      </c>
      <c r="M112" s="1273"/>
      <c r="N112" s="1276"/>
      <c r="O112" s="1273"/>
      <c r="P112" s="370">
        <v>2</v>
      </c>
      <c r="Q112" s="274" t="s">
        <v>4059</v>
      </c>
      <c r="R112" s="139" t="str">
        <f t="shared" si="63"/>
        <v>Probabilidad</v>
      </c>
      <c r="S112" s="97" t="s">
        <v>145</v>
      </c>
      <c r="T112" s="97" t="s">
        <v>316</v>
      </c>
      <c r="U112" s="189" t="str">
        <f t="shared" si="64"/>
        <v>30%</v>
      </c>
      <c r="V112" s="97" t="s">
        <v>317</v>
      </c>
      <c r="W112" s="97" t="s">
        <v>318</v>
      </c>
      <c r="X112" s="97" t="s">
        <v>319</v>
      </c>
      <c r="Y112" s="140">
        <f>IFERROR(IF(AND(R111="Probabilidad",R112="Probabilidad"),(AA111-(+AA111*U112)),IF(R112="Probabilidad",(J111-(+J111*U112)),IF(R112="Impacto",AA111,""))),"")</f>
        <v>0.29399999999999998</v>
      </c>
      <c r="Z112" s="113" t="str">
        <f t="shared" si="65"/>
        <v>Baja</v>
      </c>
      <c r="AA112" s="189">
        <f t="shared" si="66"/>
        <v>0.29399999999999998</v>
      </c>
      <c r="AB112" s="113" t="str">
        <f t="shared" si="67"/>
        <v>Catastrófico</v>
      </c>
      <c r="AC112" s="189">
        <f>IFERROR(IF(AND(R111="Impacto",R112="Impacto"),(AC111-(+AC111*U112)),IF(R112="Impacto",($N$87-(+$N$87*U112)),IF(R112="Probabilidad",AC111,""))),"")</f>
        <v>1</v>
      </c>
      <c r="AD112" s="113" t="str">
        <f t="shared" si="68"/>
        <v>Extremo</v>
      </c>
      <c r="AE112" s="1264"/>
      <c r="AF112" s="495" t="s">
        <v>2180</v>
      </c>
      <c r="AG112" s="751" t="s">
        <v>2218</v>
      </c>
      <c r="AH112" s="754"/>
      <c r="AI112" s="495" t="s">
        <v>2219</v>
      </c>
      <c r="AJ112" s="754" t="s">
        <v>491</v>
      </c>
      <c r="AK112" s="754"/>
      <c r="AL112" s="495" t="s">
        <v>2219</v>
      </c>
      <c r="AM112" s="754" t="s">
        <v>491</v>
      </c>
      <c r="AN112" s="154"/>
      <c r="AO112" s="154"/>
      <c r="AP112" s="155"/>
      <c r="AQ112" s="954" t="s">
        <v>3080</v>
      </c>
      <c r="AR112" s="751" t="s">
        <v>2243</v>
      </c>
      <c r="AS112" s="754"/>
      <c r="AT112" s="743" t="s">
        <v>3063</v>
      </c>
      <c r="AU112" s="754" t="s">
        <v>491</v>
      </c>
      <c r="AV112" s="754"/>
      <c r="AW112" s="495" t="s">
        <v>3063</v>
      </c>
      <c r="AX112" s="754" t="s">
        <v>491</v>
      </c>
      <c r="AY112" s="743" t="s">
        <v>3063</v>
      </c>
      <c r="AZ112" s="154"/>
      <c r="BA112" s="743" t="s">
        <v>3098</v>
      </c>
      <c r="BB112" s="154"/>
      <c r="BC112" s="155"/>
      <c r="BD112" s="533"/>
      <c r="BE112" s="533"/>
      <c r="BF112" s="533"/>
      <c r="BG112" s="533"/>
      <c r="BH112" s="533"/>
      <c r="BI112" s="533"/>
      <c r="BJ112" s="154"/>
      <c r="BK112" s="154"/>
      <c r="BL112" s="155"/>
      <c r="BM112" s="274"/>
      <c r="BN112" s="371"/>
      <c r="BO112" s="274"/>
      <c r="BP112" s="370"/>
      <c r="BQ112" s="384"/>
      <c r="BR112" s="384"/>
      <c r="BS112" s="371"/>
      <c r="BT112" s="154"/>
      <c r="BU112" s="155"/>
      <c r="BV112" s="156"/>
      <c r="BW112" s="154"/>
      <c r="BX112" s="154"/>
      <c r="BY112" s="155"/>
      <c r="BZ112" s="155"/>
      <c r="CA112" s="155"/>
      <c r="CB112" s="155"/>
      <c r="CC112" s="154"/>
      <c r="CD112" s="155"/>
      <c r="CE112" s="156"/>
      <c r="CF112" s="154"/>
      <c r="CG112" s="154"/>
      <c r="CH112" s="155"/>
      <c r="CI112" s="155"/>
      <c r="CJ112" s="155"/>
      <c r="CK112" s="155"/>
      <c r="CL112" s="154"/>
      <c r="CM112" s="155"/>
      <c r="CN112" s="156"/>
      <c r="CO112" s="154"/>
      <c r="CP112" s="154"/>
      <c r="CQ112" s="155"/>
      <c r="CR112" s="155"/>
      <c r="CS112" s="155"/>
      <c r="CT112" s="155"/>
    </row>
    <row r="113" spans="1:100" s="148" customFormat="1" ht="19.05" customHeight="1">
      <c r="A113" s="1321"/>
      <c r="B113" s="1285"/>
      <c r="C113" s="1270"/>
      <c r="D113" s="1267"/>
      <c r="E113" s="1319"/>
      <c r="F113" s="1319"/>
      <c r="G113" s="1270"/>
      <c r="H113" s="1270"/>
      <c r="I113" s="1273"/>
      <c r="J113" s="1276"/>
      <c r="K113" s="1279"/>
      <c r="L113" s="1279">
        <f>IF(NOT(ISERROR(MATCH(K113,_xlfn.ANCHORARRAY(F146),0))),J148&amp;"Por favor no seleccionar los criterios de impacto",K113)</f>
        <v>0</v>
      </c>
      <c r="M113" s="1273"/>
      <c r="N113" s="1276"/>
      <c r="O113" s="1273"/>
      <c r="P113" s="184"/>
      <c r="Q113" s="94"/>
      <c r="R113" s="139" t="str">
        <f t="shared" si="63"/>
        <v/>
      </c>
      <c r="S113" s="97"/>
      <c r="T113" s="97"/>
      <c r="U113" s="189" t="str">
        <f t="shared" si="64"/>
        <v/>
      </c>
      <c r="V113" s="97"/>
      <c r="W113" s="97"/>
      <c r="X113" s="97"/>
      <c r="Y113" s="140" t="str">
        <f>IFERROR(IF(AND(R112="Probabilidad",R113="Probabilidad"),(AA112-(+AA112*U113)),IF(R113="Probabilidad",(J112-(+J112*U113)),IF(R113="Impacto",AA112,""))),"")</f>
        <v/>
      </c>
      <c r="Z113" s="113" t="str">
        <f t="shared" si="65"/>
        <v/>
      </c>
      <c r="AA113" s="189" t="str">
        <f t="shared" si="66"/>
        <v/>
      </c>
      <c r="AB113" s="113" t="str">
        <f t="shared" si="67"/>
        <v/>
      </c>
      <c r="AC113" s="189" t="str">
        <f>IFERROR(IF(AND(R112="Impacto",R113="Impacto"),(AC112-(+AC112*U113)),IF(AND(R112="Probabilidad",R113="Impacto"),(AC111-(+AC111*U113)),IF(R113="Probabilidad",AC112,""))),"")</f>
        <v/>
      </c>
      <c r="AD113" s="113" t="str">
        <f t="shared" si="68"/>
        <v/>
      </c>
      <c r="AE113" s="1264"/>
      <c r="AF113" s="154"/>
      <c r="AG113" s="155"/>
      <c r="AH113" s="533"/>
      <c r="AI113" s="533"/>
      <c r="AJ113" s="533"/>
      <c r="AK113" s="533"/>
      <c r="AL113" s="533"/>
      <c r="AM113" s="533"/>
      <c r="AN113" s="154"/>
      <c r="AO113" s="154"/>
      <c r="AP113" s="155"/>
      <c r="AQ113" s="163"/>
      <c r="AR113" s="155"/>
      <c r="AS113" s="533"/>
      <c r="AT113" s="533"/>
      <c r="AU113" s="533"/>
      <c r="AV113" s="533"/>
      <c r="AW113" s="533"/>
      <c r="AX113" s="533"/>
      <c r="AY113" s="154"/>
      <c r="AZ113" s="154"/>
      <c r="BA113" s="155"/>
      <c r="BB113" s="154"/>
      <c r="BC113" s="155"/>
      <c r="BD113" s="533"/>
      <c r="BE113" s="533"/>
      <c r="BF113" s="533"/>
      <c r="BG113" s="533"/>
      <c r="BH113" s="533"/>
      <c r="BI113" s="533"/>
      <c r="BJ113" s="154"/>
      <c r="BK113" s="154"/>
      <c r="BL113" s="155"/>
      <c r="BM113" s="184"/>
      <c r="BN113" s="224"/>
      <c r="BO113" s="146"/>
      <c r="BP113" s="184"/>
      <c r="BQ113" s="146"/>
      <c r="BR113" s="146"/>
      <c r="BS113" s="146"/>
      <c r="BT113" s="154"/>
      <c r="BU113" s="155"/>
      <c r="BV113" s="156"/>
      <c r="BW113" s="154"/>
      <c r="BX113" s="154"/>
      <c r="BY113" s="155"/>
      <c r="BZ113" s="155"/>
      <c r="CA113" s="155"/>
      <c r="CB113" s="155"/>
      <c r="CC113" s="154"/>
      <c r="CD113" s="155"/>
      <c r="CE113" s="156"/>
      <c r="CF113" s="154"/>
      <c r="CG113" s="154"/>
      <c r="CH113" s="155"/>
      <c r="CI113" s="155"/>
      <c r="CJ113" s="155"/>
      <c r="CK113" s="155"/>
      <c r="CL113" s="154"/>
      <c r="CM113" s="155"/>
      <c r="CN113" s="156"/>
      <c r="CO113" s="154"/>
      <c r="CP113" s="154"/>
      <c r="CQ113" s="155"/>
      <c r="CR113" s="155"/>
      <c r="CS113" s="155"/>
      <c r="CT113" s="155"/>
    </row>
    <row r="114" spans="1:100" s="148" customFormat="1" ht="19.05" customHeight="1">
      <c r="A114" s="1321"/>
      <c r="B114" s="1285"/>
      <c r="C114" s="1270"/>
      <c r="D114" s="1267"/>
      <c r="E114" s="1319"/>
      <c r="F114" s="1319"/>
      <c r="G114" s="1270"/>
      <c r="H114" s="1270"/>
      <c r="I114" s="1273"/>
      <c r="J114" s="1276"/>
      <c r="K114" s="1279"/>
      <c r="L114" s="1279">
        <f>IF(NOT(ISERROR(MATCH(K114,_xlfn.ANCHORARRAY(F147),0))),J149&amp;"Por favor no seleccionar los criterios de impacto",K114)</f>
        <v>0</v>
      </c>
      <c r="M114" s="1273"/>
      <c r="N114" s="1276"/>
      <c r="O114" s="1273"/>
      <c r="P114" s="184"/>
      <c r="Q114" s="94"/>
      <c r="R114" s="139" t="str">
        <f t="shared" si="63"/>
        <v/>
      </c>
      <c r="S114" s="97"/>
      <c r="T114" s="97"/>
      <c r="U114" s="189" t="str">
        <f t="shared" si="64"/>
        <v/>
      </c>
      <c r="V114" s="97"/>
      <c r="W114" s="97"/>
      <c r="X114" s="97"/>
      <c r="Y114" s="140" t="str">
        <f>IFERROR(IF(AND(R113="Probabilidad",R114="Probabilidad"),(AA113-(+AA113*U114)),IF(R114="Probabilidad",(J113-(+J113*U114)),IF(R114="Impacto",AA113,""))),"")</f>
        <v/>
      </c>
      <c r="Z114" s="113" t="str">
        <f t="shared" si="65"/>
        <v/>
      </c>
      <c r="AA114" s="189" t="str">
        <f t="shared" si="66"/>
        <v/>
      </c>
      <c r="AB114" s="113" t="str">
        <f t="shared" si="67"/>
        <v/>
      </c>
      <c r="AC114" s="189" t="str">
        <f>IFERROR(IF(AND(R113="Impacto",R114="Impacto"),(AC113-(+AC113*U114)),IF(AND(R113="Probabilidad",R114="Impacto"),(AC112-(+AC112*U114)),IF(R114="Probabilidad",AC113,""))),"")</f>
        <v/>
      </c>
      <c r="AD114" s="113" t="str">
        <f t="shared" si="68"/>
        <v/>
      </c>
      <c r="AE114" s="1264"/>
      <c r="AF114" s="154"/>
      <c r="AG114" s="155"/>
      <c r="AH114" s="533"/>
      <c r="AI114" s="533"/>
      <c r="AJ114" s="533"/>
      <c r="AK114" s="533"/>
      <c r="AL114" s="533"/>
      <c r="AM114" s="533"/>
      <c r="AN114" s="154"/>
      <c r="AO114" s="154"/>
      <c r="AP114" s="155"/>
      <c r="AQ114" s="163"/>
      <c r="AR114" s="155"/>
      <c r="AS114" s="533"/>
      <c r="AT114" s="533"/>
      <c r="AU114" s="533"/>
      <c r="AV114" s="533"/>
      <c r="AW114" s="533"/>
      <c r="AX114" s="533"/>
      <c r="AY114" s="154"/>
      <c r="AZ114" s="154"/>
      <c r="BA114" s="155"/>
      <c r="BB114" s="154"/>
      <c r="BC114" s="155"/>
      <c r="BD114" s="533"/>
      <c r="BE114" s="533"/>
      <c r="BF114" s="533"/>
      <c r="BG114" s="533"/>
      <c r="BH114" s="533"/>
      <c r="BI114" s="533"/>
      <c r="BJ114" s="154"/>
      <c r="BK114" s="154"/>
      <c r="BL114" s="155"/>
      <c r="BM114" s="184"/>
      <c r="BN114" s="224"/>
      <c r="BO114" s="146"/>
      <c r="BP114" s="184"/>
      <c r="BQ114" s="146"/>
      <c r="BR114" s="146"/>
      <c r="BS114" s="146"/>
      <c r="BT114" s="154"/>
      <c r="BU114" s="155"/>
      <c r="BV114" s="156"/>
      <c r="BW114" s="154"/>
      <c r="BX114" s="154"/>
      <c r="BY114" s="155"/>
      <c r="BZ114" s="155"/>
      <c r="CA114" s="155"/>
      <c r="CB114" s="155"/>
      <c r="CC114" s="154"/>
      <c r="CD114" s="155"/>
      <c r="CE114" s="156"/>
      <c r="CF114" s="154"/>
      <c r="CG114" s="154"/>
      <c r="CH114" s="155"/>
      <c r="CI114" s="155"/>
      <c r="CJ114" s="155"/>
      <c r="CK114" s="155"/>
      <c r="CL114" s="154"/>
      <c r="CM114" s="155"/>
      <c r="CN114" s="156"/>
      <c r="CO114" s="154"/>
      <c r="CP114" s="154"/>
      <c r="CQ114" s="155"/>
      <c r="CR114" s="155"/>
      <c r="CS114" s="155"/>
      <c r="CT114" s="155"/>
    </row>
    <row r="115" spans="1:100" s="148" customFormat="1" ht="19.05" customHeight="1">
      <c r="A115" s="1321"/>
      <c r="B115" s="1285"/>
      <c r="C115" s="1270"/>
      <c r="D115" s="1267"/>
      <c r="E115" s="1319"/>
      <c r="F115" s="1319"/>
      <c r="G115" s="1270"/>
      <c r="H115" s="1270"/>
      <c r="I115" s="1273"/>
      <c r="J115" s="1276"/>
      <c r="K115" s="1279"/>
      <c r="L115" s="1279">
        <f>IF(NOT(ISERROR(MATCH(K115,_xlfn.ANCHORARRAY(F148),0))),J150&amp;"Por favor no seleccionar los criterios de impacto",K115)</f>
        <v>0</v>
      </c>
      <c r="M115" s="1273"/>
      <c r="N115" s="1276"/>
      <c r="O115" s="1273"/>
      <c r="P115" s="184"/>
      <c r="Q115" s="94"/>
      <c r="R115" s="139" t="str">
        <f t="shared" si="63"/>
        <v/>
      </c>
      <c r="S115" s="97"/>
      <c r="T115" s="97"/>
      <c r="U115" s="189" t="str">
        <f t="shared" si="64"/>
        <v/>
      </c>
      <c r="V115" s="97"/>
      <c r="W115" s="97"/>
      <c r="X115" s="97"/>
      <c r="Y115" s="140" t="str">
        <f>IFERROR(IF(AND(R114="Probabilidad",R115="Probabilidad"),(AA114-(+AA114*U115)),IF(R115="Probabilidad",(J114-(+J114*U115)),IF(R115="Impacto",AA114,""))),"")</f>
        <v/>
      </c>
      <c r="Z115" s="113" t="str">
        <f t="shared" si="65"/>
        <v/>
      </c>
      <c r="AA115" s="189" t="str">
        <f t="shared" si="66"/>
        <v/>
      </c>
      <c r="AB115" s="113" t="str">
        <f t="shared" si="67"/>
        <v/>
      </c>
      <c r="AC115" s="189" t="str">
        <f>IFERROR(IF(AND(R114="Impacto",R115="Impacto"),(AC114-(+AC114*U115)),IF(AND(R114="Probabilidad",R115="Impacto"),(AC113-(+AC113*U115)),IF(R115="Probabilidad",AC114,""))),"")</f>
        <v/>
      </c>
      <c r="AD115" s="113" t="str">
        <f t="shared" si="68"/>
        <v/>
      </c>
      <c r="AE115" s="1264"/>
      <c r="AF115" s="154"/>
      <c r="AG115" s="155"/>
      <c r="AH115" s="533"/>
      <c r="AI115" s="533"/>
      <c r="AJ115" s="533"/>
      <c r="AK115" s="533"/>
      <c r="AL115" s="533"/>
      <c r="AM115" s="533"/>
      <c r="AN115" s="154"/>
      <c r="AO115" s="154"/>
      <c r="AP115" s="155"/>
      <c r="AQ115" s="163"/>
      <c r="AR115" s="155"/>
      <c r="AS115" s="533"/>
      <c r="AT115" s="533"/>
      <c r="AU115" s="533"/>
      <c r="AV115" s="533"/>
      <c r="AW115" s="533"/>
      <c r="AX115" s="533"/>
      <c r="AY115" s="154"/>
      <c r="AZ115" s="154"/>
      <c r="BA115" s="155"/>
      <c r="BB115" s="154"/>
      <c r="BC115" s="155"/>
      <c r="BD115" s="533"/>
      <c r="BE115" s="533"/>
      <c r="BF115" s="533"/>
      <c r="BG115" s="533"/>
      <c r="BH115" s="533"/>
      <c r="BI115" s="533"/>
      <c r="BJ115" s="154"/>
      <c r="BK115" s="154"/>
      <c r="BL115" s="155"/>
      <c r="BM115" s="184"/>
      <c r="BN115" s="224"/>
      <c r="BO115" s="146"/>
      <c r="BP115" s="184"/>
      <c r="BQ115" s="146"/>
      <c r="BR115" s="146"/>
      <c r="BS115" s="146"/>
      <c r="BT115" s="154"/>
      <c r="BU115" s="155"/>
      <c r="BV115" s="156"/>
      <c r="BW115" s="154"/>
      <c r="BX115" s="154"/>
      <c r="BY115" s="155"/>
      <c r="BZ115" s="155"/>
      <c r="CA115" s="155"/>
      <c r="CB115" s="155"/>
      <c r="CC115" s="154"/>
      <c r="CD115" s="155"/>
      <c r="CE115" s="156"/>
      <c r="CF115" s="154"/>
      <c r="CG115" s="154"/>
      <c r="CH115" s="155"/>
      <c r="CI115" s="155"/>
      <c r="CJ115" s="155"/>
      <c r="CK115" s="155"/>
      <c r="CL115" s="154"/>
      <c r="CM115" s="155"/>
      <c r="CN115" s="156"/>
      <c r="CO115" s="154"/>
      <c r="CP115" s="154"/>
      <c r="CQ115" s="155"/>
      <c r="CR115" s="155"/>
      <c r="CS115" s="155"/>
      <c r="CT115" s="155"/>
    </row>
    <row r="116" spans="1:100" s="148" customFormat="1" ht="19.05" customHeight="1" thickBot="1">
      <c r="A116" s="1322"/>
      <c r="B116" s="1286"/>
      <c r="C116" s="1271"/>
      <c r="D116" s="1267"/>
      <c r="E116" s="1293"/>
      <c r="F116" s="1293"/>
      <c r="G116" s="1271"/>
      <c r="H116" s="1271"/>
      <c r="I116" s="1274"/>
      <c r="J116" s="1277"/>
      <c r="K116" s="1280"/>
      <c r="L116" s="1280">
        <f>IF(NOT(ISERROR(MATCH(K116,_xlfn.ANCHORARRAY(F149),0))),J151&amp;"Por favor no seleccionar los criterios de impacto",K116)</f>
        <v>0</v>
      </c>
      <c r="M116" s="1274"/>
      <c r="N116" s="1277"/>
      <c r="O116" s="1274"/>
      <c r="P116" s="185"/>
      <c r="Q116" s="95"/>
      <c r="R116" s="153" t="str">
        <f t="shared" si="63"/>
        <v/>
      </c>
      <c r="S116" s="150"/>
      <c r="T116" s="150"/>
      <c r="U116" s="187" t="str">
        <f t="shared" si="64"/>
        <v/>
      </c>
      <c r="V116" s="150"/>
      <c r="W116" s="150"/>
      <c r="X116" s="150"/>
      <c r="Y116" s="151" t="str">
        <f>IFERROR(IF(AND(R115="Probabilidad",R116="Probabilidad"),(AA115-(+AA115*U116)),IF(R116="Probabilidad",(J115-(+J115*U116)),IF(R116="Impacto",AA115,""))),"")</f>
        <v/>
      </c>
      <c r="Z116" s="114" t="str">
        <f t="shared" si="65"/>
        <v/>
      </c>
      <c r="AA116" s="187" t="str">
        <f t="shared" si="66"/>
        <v/>
      </c>
      <c r="AB116" s="114" t="str">
        <f t="shared" si="67"/>
        <v/>
      </c>
      <c r="AC116" s="187" t="str">
        <f>IFERROR(IF(AND(R115="Impacto",R116="Impacto"),(AC115-(+AC115*U116)),IF(AND(R115="Probabilidad",R116="Impacto"),(AC114-(+AC114*U116)),IF(R116="Probabilidad",AC115,""))),"")</f>
        <v/>
      </c>
      <c r="AD116" s="114" t="str">
        <f t="shared" si="68"/>
        <v/>
      </c>
      <c r="AE116" s="1265"/>
      <c r="AF116" s="154"/>
      <c r="AG116" s="155"/>
      <c r="AH116" s="533"/>
      <c r="AI116" s="533"/>
      <c r="AJ116" s="533"/>
      <c r="AK116" s="533"/>
      <c r="AL116" s="533"/>
      <c r="AM116" s="533"/>
      <c r="AN116" s="154"/>
      <c r="AO116" s="154"/>
      <c r="AP116" s="155"/>
      <c r="AQ116" s="163"/>
      <c r="AR116" s="155"/>
      <c r="AS116" s="533"/>
      <c r="AT116" s="533"/>
      <c r="AU116" s="533"/>
      <c r="AV116" s="533"/>
      <c r="AW116" s="533"/>
      <c r="AX116" s="533"/>
      <c r="AY116" s="154"/>
      <c r="AZ116" s="154"/>
      <c r="BA116" s="155"/>
      <c r="BB116" s="154"/>
      <c r="BC116" s="155"/>
      <c r="BD116" s="533"/>
      <c r="BE116" s="533"/>
      <c r="BF116" s="533"/>
      <c r="BG116" s="533"/>
      <c r="BH116" s="533"/>
      <c r="BI116" s="533"/>
      <c r="BJ116" s="154"/>
      <c r="BK116" s="154"/>
      <c r="BL116" s="155"/>
      <c r="BM116" s="184"/>
      <c r="BN116" s="224"/>
      <c r="BO116" s="146"/>
      <c r="BP116" s="184"/>
      <c r="BQ116" s="146"/>
      <c r="BR116" s="146"/>
      <c r="BS116" s="146"/>
      <c r="BT116" s="154"/>
      <c r="BU116" s="155"/>
      <c r="BV116" s="156"/>
      <c r="BW116" s="154"/>
      <c r="BX116" s="154"/>
      <c r="BY116" s="155"/>
      <c r="BZ116" s="155"/>
      <c r="CA116" s="155"/>
      <c r="CB116" s="155"/>
      <c r="CC116" s="154"/>
      <c r="CD116" s="155"/>
      <c r="CE116" s="156"/>
      <c r="CF116" s="154"/>
      <c r="CG116" s="154"/>
      <c r="CH116" s="155"/>
      <c r="CI116" s="155"/>
      <c r="CJ116" s="155"/>
      <c r="CK116" s="155"/>
      <c r="CL116" s="154"/>
      <c r="CM116" s="155"/>
      <c r="CN116" s="156"/>
      <c r="CO116" s="154"/>
      <c r="CP116" s="154"/>
      <c r="CQ116" s="155"/>
      <c r="CR116" s="155"/>
      <c r="CS116" s="155"/>
      <c r="CT116" s="155"/>
    </row>
    <row r="117" spans="1:100" s="148" customFormat="1" ht="300" customHeight="1">
      <c r="A117" s="1320">
        <v>9</v>
      </c>
      <c r="B117" s="1284" t="s">
        <v>151</v>
      </c>
      <c r="C117" s="1269" t="s">
        <v>365</v>
      </c>
      <c r="D117" s="1310" t="s">
        <v>4053</v>
      </c>
      <c r="E117" s="1318" t="s">
        <v>4054</v>
      </c>
      <c r="F117" s="1318" t="s">
        <v>4055</v>
      </c>
      <c r="G117" s="1269" t="s">
        <v>292</v>
      </c>
      <c r="H117" s="1269">
        <v>365</v>
      </c>
      <c r="I117" s="1272" t="str">
        <f>IF(H117&lt;=0,"",IF(H117&lt;=2,"Muy Baja",IF(H117&lt;=24,"Baja",IF(H117&lt;=500,"Media",IF(H117&lt;=5000,"Alta","Muy Alta")))))</f>
        <v>Media</v>
      </c>
      <c r="J117" s="1275">
        <f>IF(I117="","",IF(I117="Muy Baja",0.2,IF(I117="Baja",0.4,IF(I117="Media",0.6,IF(I117="Alta",0.8,IF(I117="Muy Alta",1,))))))</f>
        <v>0.6</v>
      </c>
      <c r="K117" s="1278" t="s">
        <v>313</v>
      </c>
      <c r="L117" s="1278" t="str">
        <f>IF(NOT(ISERROR(MATCH(K117,'[3]Tabla Impacto'!$B$221:$B$223,0))),'[3]Tabla Impacto'!$F$223&amp;"Por favor no seleccionar los criterios de impacto(Afectación Económica o presupuestal y Pérdida Reputacional)",K117)</f>
        <v xml:space="preserve">     El riesgo afecta la imagen de la entidad a nivel nacional, con efecto publicitarios sostenible a nivel país</v>
      </c>
      <c r="M117" s="1272" t="str">
        <f>IF(OR(K117='Tabla Impacto'!$C$11,K117='Tabla Impacto'!$D$11),"Leve",IF(OR(K117='Tabla Impacto'!$C$12,K117='Tabla Impacto'!$D$12),"Menor",IF(OR(K117='Tabla Impacto'!$C$13,K117='Tabla Impacto'!$D$13),"Moderado",IF(OR(K117='Tabla Impacto'!$C$14,K117='Tabla Impacto'!$D$14),"Mayor",IF(OR(K117='Tabla Impacto'!$C$15,K117='Tabla Impacto'!$D$15),"Catastrófico","")))))</f>
        <v>Catastrófico</v>
      </c>
      <c r="N117" s="1275">
        <f>IF(M117="","",IF(M117="Leve",0.2,IF(M117="Menor",0.4,IF(M117="Moderado",0.6,IF(M117="Mayor",0.8,IF(M117="Catastrófico",1,))))))</f>
        <v>1</v>
      </c>
      <c r="O117" s="1272"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Extremo</v>
      </c>
      <c r="P117" s="370">
        <v>1</v>
      </c>
      <c r="Q117" s="274" t="s">
        <v>4056</v>
      </c>
      <c r="R117" s="1130" t="str">
        <f t="shared" si="63"/>
        <v>Probabilidad</v>
      </c>
      <c r="S117" s="97" t="s">
        <v>145</v>
      </c>
      <c r="T117" s="97" t="s">
        <v>316</v>
      </c>
      <c r="U117" s="189" t="str">
        <f t="shared" si="64"/>
        <v>30%</v>
      </c>
      <c r="V117" s="97" t="s">
        <v>334</v>
      </c>
      <c r="W117" s="97" t="s">
        <v>318</v>
      </c>
      <c r="X117" s="97" t="s">
        <v>319</v>
      </c>
      <c r="Y117" s="140">
        <f>IFERROR(IF(R117="Probabilidad",(J117-(+J117*U117)),IF(R117="Impacto",J117,"")),"")</f>
        <v>0.42</v>
      </c>
      <c r="Z117" s="113" t="str">
        <f>IFERROR(IF(Y117="","",IF(Y117&lt;=0.2,"Muy Baja",IF(Y117&lt;=0.4,"Baja",IF(Y117&lt;=0.6,"Media",IF(Y117&lt;=0.8,"Alta","Muy Alta"))))),"")</f>
        <v>Media</v>
      </c>
      <c r="AA117" s="189">
        <f t="shared" si="66"/>
        <v>0.42</v>
      </c>
      <c r="AB117" s="113" t="str">
        <f t="shared" si="67"/>
        <v>Catastrófico</v>
      </c>
      <c r="AC117" s="189">
        <f>IFERROR(IF(R117="Impacto",(N117-(+N117*U117)),IF(R117="Probabilidad",N117,"")),"")</f>
        <v>1</v>
      </c>
      <c r="AD117" s="113" t="str">
        <f t="shared" si="68"/>
        <v>Extremo</v>
      </c>
      <c r="AE117" s="1263" t="s">
        <v>345</v>
      </c>
      <c r="AF117" s="141"/>
      <c r="AG117" s="142"/>
      <c r="AH117" s="533"/>
      <c r="AI117" s="533"/>
      <c r="AJ117" s="533"/>
      <c r="AK117" s="533"/>
      <c r="AL117" s="533"/>
      <c r="AM117" s="533"/>
      <c r="AN117" s="141"/>
      <c r="AO117" s="141"/>
      <c r="AP117" s="142"/>
      <c r="AQ117" s="667"/>
      <c r="AR117" s="142"/>
      <c r="AS117" s="533"/>
      <c r="AT117" s="533"/>
      <c r="AU117" s="533"/>
      <c r="AV117" s="533"/>
      <c r="AW117" s="533"/>
      <c r="AX117" s="533"/>
      <c r="AY117" s="141"/>
      <c r="AZ117" s="141"/>
      <c r="BA117" s="142"/>
      <c r="BB117" s="141"/>
      <c r="BC117" s="142"/>
      <c r="BD117" s="533"/>
      <c r="BE117" s="533"/>
      <c r="BF117" s="533"/>
      <c r="BG117" s="533"/>
      <c r="BH117" s="533"/>
      <c r="BI117" s="533"/>
      <c r="BJ117" s="141"/>
      <c r="BK117" s="141"/>
      <c r="BL117" s="142"/>
      <c r="BM117" s="381" t="s">
        <v>4071</v>
      </c>
      <c r="BN117" s="371">
        <v>0.5</v>
      </c>
      <c r="BO117" s="274" t="s">
        <v>1107</v>
      </c>
      <c r="BP117" s="370" t="s">
        <v>4077</v>
      </c>
      <c r="BQ117" s="384">
        <v>44927</v>
      </c>
      <c r="BR117" s="384">
        <v>45260</v>
      </c>
      <c r="BS117" s="373">
        <v>1</v>
      </c>
      <c r="BT117" s="696" t="s">
        <v>2191</v>
      </c>
      <c r="BU117" s="733" t="s">
        <v>2214</v>
      </c>
      <c r="BV117" s="696" t="s">
        <v>2215</v>
      </c>
      <c r="BW117" s="141"/>
      <c r="BX117" s="141"/>
      <c r="BY117" s="142"/>
      <c r="BZ117" s="142"/>
      <c r="CA117" s="142"/>
      <c r="CB117" s="142"/>
      <c r="CC117" s="960" t="s">
        <v>3043</v>
      </c>
      <c r="CD117" s="1028" t="s">
        <v>3734</v>
      </c>
      <c r="CE117" s="860" t="s">
        <v>3733</v>
      </c>
      <c r="CF117" s="1036" t="s">
        <v>3389</v>
      </c>
      <c r="CG117" s="154"/>
      <c r="CH117" s="1036" t="s">
        <v>3735</v>
      </c>
      <c r="CI117" s="1036" t="s">
        <v>3389</v>
      </c>
      <c r="CJ117" s="155"/>
      <c r="CK117" s="1036" t="s">
        <v>3735</v>
      </c>
      <c r="CL117" s="141"/>
      <c r="CM117" s="142"/>
      <c r="CN117" s="143"/>
      <c r="CO117" s="141"/>
      <c r="CP117" s="141"/>
      <c r="CQ117" s="142"/>
      <c r="CR117" s="142"/>
      <c r="CS117" s="142"/>
      <c r="CT117" s="142"/>
      <c r="CU117" s="147"/>
      <c r="CV117" s="147"/>
    </row>
    <row r="118" spans="1:100" s="148" customFormat="1" ht="286.05" customHeight="1">
      <c r="A118" s="1321"/>
      <c r="B118" s="1285"/>
      <c r="C118" s="1270"/>
      <c r="D118" s="1267"/>
      <c r="E118" s="1319"/>
      <c r="F118" s="1319"/>
      <c r="G118" s="1270"/>
      <c r="H118" s="1270"/>
      <c r="I118" s="1273"/>
      <c r="J118" s="1276"/>
      <c r="K118" s="1279"/>
      <c r="L118" s="1279">
        <f>IF(NOT(ISERROR(MATCH(K118,_xlfn.ANCHORARRAY(F151),0))),J153&amp;"Por favor no seleccionar los criterios de impacto",K118)</f>
        <v>0</v>
      </c>
      <c r="M118" s="1273"/>
      <c r="N118" s="1276"/>
      <c r="O118" s="1273"/>
      <c r="P118" s="370">
        <v>2</v>
      </c>
      <c r="Q118" s="274" t="s">
        <v>4057</v>
      </c>
      <c r="R118" s="139" t="str">
        <f t="shared" si="63"/>
        <v>Probabilidad</v>
      </c>
      <c r="S118" s="97" t="s">
        <v>145</v>
      </c>
      <c r="T118" s="97" t="s">
        <v>316</v>
      </c>
      <c r="U118" s="189" t="str">
        <f t="shared" si="64"/>
        <v>30%</v>
      </c>
      <c r="V118" s="97" t="s">
        <v>317</v>
      </c>
      <c r="W118" s="97" t="s">
        <v>318</v>
      </c>
      <c r="X118" s="97" t="s">
        <v>319</v>
      </c>
      <c r="Y118" s="140">
        <f>IFERROR(IF(AND(R117="Probabilidad",R118="Probabilidad"),(AA117-(+AA117*U118)),IF(R118="Probabilidad",(J117-(+J117*U118)),IF(R118="Impacto",AA117,""))),"")</f>
        <v>0.29399999999999998</v>
      </c>
      <c r="Z118" s="113" t="str">
        <f t="shared" si="65"/>
        <v>Baja</v>
      </c>
      <c r="AA118" s="189">
        <f t="shared" si="66"/>
        <v>0.29399999999999998</v>
      </c>
      <c r="AB118" s="113" t="str">
        <f t="shared" si="67"/>
        <v>Catastrófico</v>
      </c>
      <c r="AC118" s="189">
        <f>IFERROR(IF(AND(R117="Impacto",R118="Impacto"),(AC117-(+AC117*U118)),IF(R118="Impacto",($N$87-(+$N$87*U118)),IF(R118="Probabilidad",AC117,""))),"")</f>
        <v>1</v>
      </c>
      <c r="AD118" s="113" t="str">
        <f t="shared" si="68"/>
        <v>Extremo</v>
      </c>
      <c r="AE118" s="1264"/>
      <c r="AF118" s="495" t="s">
        <v>2191</v>
      </c>
      <c r="AG118" s="751" t="s">
        <v>2216</v>
      </c>
      <c r="AH118" s="754"/>
      <c r="AI118" s="495" t="s">
        <v>2217</v>
      </c>
      <c r="AJ118" s="754" t="s">
        <v>491</v>
      </c>
      <c r="AK118" s="754"/>
      <c r="AL118" s="495" t="s">
        <v>2217</v>
      </c>
      <c r="AM118" s="533"/>
      <c r="AN118" s="154"/>
      <c r="AO118" s="154"/>
      <c r="AP118" s="155"/>
      <c r="AQ118" s="960" t="s">
        <v>3043</v>
      </c>
      <c r="AR118" s="751" t="s">
        <v>3064</v>
      </c>
      <c r="AS118" s="754"/>
      <c r="AT118" s="495" t="s">
        <v>3065</v>
      </c>
      <c r="AU118" s="754" t="s">
        <v>491</v>
      </c>
      <c r="AV118" s="754"/>
      <c r="AW118" s="495" t="s">
        <v>3065</v>
      </c>
      <c r="AX118" s="754"/>
      <c r="AY118" s="495" t="s">
        <v>3065</v>
      </c>
      <c r="AZ118" s="154"/>
      <c r="BA118" s="743" t="s">
        <v>3097</v>
      </c>
      <c r="BB118" s="154"/>
      <c r="BC118" s="155"/>
      <c r="BD118" s="533"/>
      <c r="BE118" s="533"/>
      <c r="BF118" s="533"/>
      <c r="BG118" s="533"/>
      <c r="BH118" s="533"/>
      <c r="BI118" s="533"/>
      <c r="BJ118" s="154"/>
      <c r="BK118" s="154"/>
      <c r="BL118" s="155"/>
      <c r="BM118" s="274"/>
      <c r="BN118" s="371"/>
      <c r="BO118" s="274"/>
      <c r="BP118" s="370"/>
      <c r="BQ118" s="384"/>
      <c r="BR118" s="384"/>
      <c r="BS118" s="371"/>
      <c r="BT118" s="154"/>
      <c r="BU118" s="155"/>
      <c r="BV118" s="156"/>
      <c r="BW118" s="154"/>
      <c r="BX118" s="154"/>
      <c r="BY118" s="155"/>
      <c r="BZ118" s="155"/>
      <c r="CA118" s="155"/>
      <c r="CB118" s="155"/>
      <c r="CC118" s="154"/>
      <c r="CD118" s="155"/>
      <c r="CE118" s="156"/>
      <c r="CF118" s="154"/>
      <c r="CG118" s="154"/>
      <c r="CH118" s="155"/>
      <c r="CI118" s="155"/>
      <c r="CJ118" s="155"/>
      <c r="CK118" s="155"/>
      <c r="CL118" s="154"/>
      <c r="CM118" s="155"/>
      <c r="CN118" s="156"/>
      <c r="CO118" s="154"/>
      <c r="CP118" s="154"/>
      <c r="CQ118" s="155"/>
      <c r="CR118" s="155"/>
      <c r="CS118" s="155"/>
      <c r="CT118" s="155"/>
    </row>
    <row r="119" spans="1:100" s="148" customFormat="1" ht="19.05" customHeight="1">
      <c r="A119" s="1321"/>
      <c r="B119" s="1285"/>
      <c r="C119" s="1270"/>
      <c r="D119" s="1267"/>
      <c r="E119" s="1319"/>
      <c r="F119" s="1319"/>
      <c r="G119" s="1270"/>
      <c r="H119" s="1270"/>
      <c r="I119" s="1273"/>
      <c r="J119" s="1276"/>
      <c r="K119" s="1279"/>
      <c r="L119" s="1279">
        <f>IF(NOT(ISERROR(MATCH(K119,_xlfn.ANCHORARRAY(F152),0))),J154&amp;"Por favor no seleccionar los criterios de impacto",K119)</f>
        <v>0</v>
      </c>
      <c r="M119" s="1273"/>
      <c r="N119" s="1276"/>
      <c r="O119" s="1273"/>
      <c r="P119" s="184"/>
      <c r="Q119" s="94"/>
      <c r="R119" s="139" t="str">
        <f t="shared" si="63"/>
        <v/>
      </c>
      <c r="S119" s="97"/>
      <c r="T119" s="97"/>
      <c r="U119" s="189" t="str">
        <f t="shared" si="64"/>
        <v/>
      </c>
      <c r="V119" s="97"/>
      <c r="W119" s="97"/>
      <c r="X119" s="97"/>
      <c r="Y119" s="140" t="str">
        <f>IFERROR(IF(AND(R118="Probabilidad",R119="Probabilidad"),(AA118-(+AA118*U119)),IF(R119="Probabilidad",(J118-(+J118*U119)),IF(R119="Impacto",AA118,""))),"")</f>
        <v/>
      </c>
      <c r="Z119" s="113" t="str">
        <f t="shared" si="65"/>
        <v/>
      </c>
      <c r="AA119" s="189" t="str">
        <f t="shared" si="66"/>
        <v/>
      </c>
      <c r="AB119" s="113" t="str">
        <f t="shared" si="67"/>
        <v/>
      </c>
      <c r="AC119" s="189" t="str">
        <f>IFERROR(IF(AND(R118="Impacto",R119="Impacto"),(AC118-(+AC118*U119)),IF(AND(R118="Probabilidad",R119="Impacto"),(AC117-(+AC117*U119)),IF(R119="Probabilidad",AC118,""))),"")</f>
        <v/>
      </c>
      <c r="AD119" s="113" t="str">
        <f t="shared" si="68"/>
        <v/>
      </c>
      <c r="AE119" s="1264"/>
      <c r="AF119" s="154"/>
      <c r="AG119" s="155"/>
      <c r="AH119" s="533"/>
      <c r="AI119" s="533"/>
      <c r="AJ119" s="533"/>
      <c r="AK119" s="533"/>
      <c r="AL119" s="533"/>
      <c r="AM119" s="533"/>
      <c r="AN119" s="154"/>
      <c r="AO119" s="154"/>
      <c r="AP119" s="155"/>
      <c r="AQ119" s="163"/>
      <c r="AR119" s="155"/>
      <c r="AS119" s="533"/>
      <c r="AT119" s="533"/>
      <c r="AU119" s="533"/>
      <c r="AV119" s="533"/>
      <c r="AW119" s="533"/>
      <c r="AX119" s="533"/>
      <c r="AY119" s="154"/>
      <c r="AZ119" s="154"/>
      <c r="BA119" s="155"/>
      <c r="BB119" s="154"/>
      <c r="BC119" s="155"/>
      <c r="BD119" s="533"/>
      <c r="BE119" s="533"/>
      <c r="BF119" s="533"/>
      <c r="BG119" s="533"/>
      <c r="BH119" s="533"/>
      <c r="BI119" s="533"/>
      <c r="BJ119" s="154"/>
      <c r="BK119" s="154"/>
      <c r="BL119" s="155"/>
      <c r="BM119" s="184"/>
      <c r="BN119" s="224"/>
      <c r="BO119" s="146"/>
      <c r="BP119" s="184"/>
      <c r="BQ119" s="146"/>
      <c r="BR119" s="146"/>
      <c r="BS119" s="146"/>
      <c r="BT119" s="154"/>
      <c r="BU119" s="155"/>
      <c r="BV119" s="156"/>
      <c r="BW119" s="154"/>
      <c r="BX119" s="154"/>
      <c r="BY119" s="155"/>
      <c r="BZ119" s="155"/>
      <c r="CA119" s="155"/>
      <c r="CB119" s="155"/>
      <c r="CC119" s="154"/>
      <c r="CD119" s="155"/>
      <c r="CE119" s="156"/>
      <c r="CF119" s="154"/>
      <c r="CG119" s="154"/>
      <c r="CH119" s="155"/>
      <c r="CI119" s="155"/>
      <c r="CJ119" s="155"/>
      <c r="CK119" s="155"/>
      <c r="CL119" s="154"/>
      <c r="CM119" s="155"/>
      <c r="CN119" s="156"/>
      <c r="CO119" s="154"/>
      <c r="CP119" s="154"/>
      <c r="CQ119" s="155"/>
      <c r="CR119" s="155"/>
      <c r="CS119" s="155"/>
      <c r="CT119" s="155"/>
    </row>
    <row r="120" spans="1:100" s="148" customFormat="1" ht="19.05" customHeight="1">
      <c r="A120" s="1321"/>
      <c r="B120" s="1285"/>
      <c r="C120" s="1270"/>
      <c r="D120" s="1267"/>
      <c r="E120" s="1319"/>
      <c r="F120" s="1319"/>
      <c r="G120" s="1270"/>
      <c r="H120" s="1270"/>
      <c r="I120" s="1273"/>
      <c r="J120" s="1276"/>
      <c r="K120" s="1279"/>
      <c r="L120" s="1279">
        <f>IF(NOT(ISERROR(MATCH(K120,_xlfn.ANCHORARRAY(F153),0))),J155&amp;"Por favor no seleccionar los criterios de impacto",K120)</f>
        <v>0</v>
      </c>
      <c r="M120" s="1273"/>
      <c r="N120" s="1276"/>
      <c r="O120" s="1273"/>
      <c r="P120" s="184"/>
      <c r="Q120" s="94"/>
      <c r="R120" s="139" t="str">
        <f t="shared" si="63"/>
        <v/>
      </c>
      <c r="S120" s="97"/>
      <c r="T120" s="97"/>
      <c r="U120" s="189" t="str">
        <f t="shared" si="64"/>
        <v/>
      </c>
      <c r="V120" s="97"/>
      <c r="W120" s="97"/>
      <c r="X120" s="97"/>
      <c r="Y120" s="140" t="str">
        <f>IFERROR(IF(AND(R119="Probabilidad",R120="Probabilidad"),(AA119-(+AA119*U120)),IF(R120="Probabilidad",(J119-(+J119*U120)),IF(R120="Impacto",AA119,""))),"")</f>
        <v/>
      </c>
      <c r="Z120" s="113" t="str">
        <f t="shared" si="65"/>
        <v/>
      </c>
      <c r="AA120" s="189" t="str">
        <f t="shared" si="66"/>
        <v/>
      </c>
      <c r="AB120" s="113" t="str">
        <f t="shared" si="67"/>
        <v/>
      </c>
      <c r="AC120" s="189" t="str">
        <f>IFERROR(IF(AND(R119="Impacto",R120="Impacto"),(AC119-(+AC119*U120)),IF(AND(R119="Probabilidad",R120="Impacto"),(AC118-(+AC118*U120)),IF(R120="Probabilidad",AC119,""))),"")</f>
        <v/>
      </c>
      <c r="AD120" s="113" t="str">
        <f t="shared" si="68"/>
        <v/>
      </c>
      <c r="AE120" s="1264"/>
      <c r="AF120" s="154"/>
      <c r="AG120" s="155"/>
      <c r="AH120" s="533"/>
      <c r="AI120" s="533"/>
      <c r="AJ120" s="533"/>
      <c r="AK120" s="533"/>
      <c r="AL120" s="533"/>
      <c r="AM120" s="533"/>
      <c r="AN120" s="154"/>
      <c r="AO120" s="154"/>
      <c r="AP120" s="155"/>
      <c r="AQ120" s="163"/>
      <c r="AR120" s="155"/>
      <c r="AS120" s="533"/>
      <c r="AT120" s="533"/>
      <c r="AU120" s="533"/>
      <c r="AV120" s="533"/>
      <c r="AW120" s="533"/>
      <c r="AX120" s="533"/>
      <c r="AY120" s="154"/>
      <c r="AZ120" s="154"/>
      <c r="BA120" s="155"/>
      <c r="BB120" s="154"/>
      <c r="BC120" s="155"/>
      <c r="BD120" s="533"/>
      <c r="BE120" s="533"/>
      <c r="BF120" s="533"/>
      <c r="BG120" s="533"/>
      <c r="BH120" s="533"/>
      <c r="BI120" s="533"/>
      <c r="BJ120" s="154"/>
      <c r="BK120" s="154"/>
      <c r="BL120" s="155"/>
      <c r="BM120" s="184"/>
      <c r="BN120" s="224"/>
      <c r="BO120" s="146"/>
      <c r="BP120" s="184"/>
      <c r="BQ120" s="146"/>
      <c r="BR120" s="146"/>
      <c r="BS120" s="146"/>
      <c r="BT120" s="154"/>
      <c r="BU120" s="155"/>
      <c r="BV120" s="156"/>
      <c r="BW120" s="154"/>
      <c r="BX120" s="154"/>
      <c r="BY120" s="155"/>
      <c r="BZ120" s="155"/>
      <c r="CA120" s="155"/>
      <c r="CB120" s="155"/>
      <c r="CC120" s="154"/>
      <c r="CD120" s="155"/>
      <c r="CE120" s="156"/>
      <c r="CF120" s="154"/>
      <c r="CG120" s="154"/>
      <c r="CH120" s="155"/>
      <c r="CI120" s="155"/>
      <c r="CJ120" s="155"/>
      <c r="CK120" s="155"/>
      <c r="CL120" s="154"/>
      <c r="CM120" s="155"/>
      <c r="CN120" s="156"/>
      <c r="CO120" s="154"/>
      <c r="CP120" s="154"/>
      <c r="CQ120" s="155"/>
      <c r="CR120" s="155"/>
      <c r="CS120" s="155"/>
      <c r="CT120" s="155"/>
    </row>
    <row r="121" spans="1:100" s="148" customFormat="1" ht="19.05" customHeight="1">
      <c r="A121" s="1321"/>
      <c r="B121" s="1285"/>
      <c r="C121" s="1270"/>
      <c r="D121" s="1267"/>
      <c r="E121" s="1319"/>
      <c r="F121" s="1319"/>
      <c r="G121" s="1270"/>
      <c r="H121" s="1270"/>
      <c r="I121" s="1273"/>
      <c r="J121" s="1276"/>
      <c r="K121" s="1279"/>
      <c r="L121" s="1279">
        <f>IF(NOT(ISERROR(MATCH(K121,_xlfn.ANCHORARRAY(F154),0))),J156&amp;"Por favor no seleccionar los criterios de impacto",K121)</f>
        <v>0</v>
      </c>
      <c r="M121" s="1273"/>
      <c r="N121" s="1276"/>
      <c r="O121" s="1273"/>
      <c r="P121" s="184"/>
      <c r="Q121" s="94"/>
      <c r="R121" s="139" t="str">
        <f t="shared" si="63"/>
        <v/>
      </c>
      <c r="S121" s="97"/>
      <c r="T121" s="97"/>
      <c r="U121" s="189" t="str">
        <f t="shared" si="64"/>
        <v/>
      </c>
      <c r="V121" s="97"/>
      <c r="W121" s="97"/>
      <c r="X121" s="97"/>
      <c r="Y121" s="140" t="str">
        <f>IFERROR(IF(AND(R120="Probabilidad",R121="Probabilidad"),(AA120-(+AA120*U121)),IF(R121="Probabilidad",(J120-(+J120*U121)),IF(R121="Impacto",AA120,""))),"")</f>
        <v/>
      </c>
      <c r="Z121" s="113" t="str">
        <f t="shared" si="65"/>
        <v/>
      </c>
      <c r="AA121" s="189" t="str">
        <f t="shared" si="66"/>
        <v/>
      </c>
      <c r="AB121" s="113" t="str">
        <f t="shared" si="67"/>
        <v/>
      </c>
      <c r="AC121" s="189" t="str">
        <f>IFERROR(IF(AND(R120="Impacto",R121="Impacto"),(AC120-(+AC120*U121)),IF(AND(R120="Probabilidad",R121="Impacto"),(AC119-(+AC119*U121)),IF(R121="Probabilidad",AC120,""))),"")</f>
        <v/>
      </c>
      <c r="AD121" s="113" t="str">
        <f t="shared" si="68"/>
        <v/>
      </c>
      <c r="AE121" s="1264"/>
      <c r="AF121" s="154"/>
      <c r="AG121" s="155"/>
      <c r="AH121" s="233"/>
      <c r="AI121" s="233"/>
      <c r="AJ121" s="233"/>
      <c r="AK121" s="233"/>
      <c r="AL121" s="233"/>
      <c r="AM121" s="233"/>
      <c r="AN121" s="154"/>
      <c r="AO121" s="154"/>
      <c r="AP121" s="155"/>
      <c r="AQ121" s="163"/>
      <c r="AR121" s="155"/>
      <c r="AS121" s="233"/>
      <c r="AT121" s="233"/>
      <c r="AU121" s="233"/>
      <c r="AV121" s="233"/>
      <c r="AW121" s="233"/>
      <c r="AX121" s="233"/>
      <c r="AY121" s="154"/>
      <c r="AZ121" s="154"/>
      <c r="BA121" s="155"/>
      <c r="BB121" s="154"/>
      <c r="BC121" s="155"/>
      <c r="BD121" s="233"/>
      <c r="BE121" s="233"/>
      <c r="BF121" s="233"/>
      <c r="BG121" s="233"/>
      <c r="BH121" s="233"/>
      <c r="BI121" s="233"/>
      <c r="BJ121" s="154"/>
      <c r="BK121" s="154"/>
      <c r="BL121" s="155"/>
      <c r="BM121" s="184"/>
      <c r="BN121" s="224"/>
      <c r="BO121" s="146"/>
      <c r="BP121" s="184"/>
      <c r="BQ121" s="146"/>
      <c r="BR121" s="146"/>
      <c r="BS121" s="146"/>
      <c r="BT121" s="154"/>
      <c r="BU121" s="155"/>
      <c r="BV121" s="156"/>
      <c r="BW121" s="154"/>
      <c r="BX121" s="154"/>
      <c r="BY121" s="155"/>
      <c r="BZ121" s="155"/>
      <c r="CA121" s="155"/>
      <c r="CB121" s="155"/>
      <c r="CC121" s="154"/>
      <c r="CD121" s="155"/>
      <c r="CE121" s="156"/>
      <c r="CF121" s="154"/>
      <c r="CG121" s="154"/>
      <c r="CH121" s="155"/>
      <c r="CI121" s="155"/>
      <c r="CJ121" s="155"/>
      <c r="CK121" s="155"/>
      <c r="CL121" s="154"/>
      <c r="CM121" s="155"/>
      <c r="CN121" s="156"/>
      <c r="CO121" s="154"/>
      <c r="CP121" s="154"/>
      <c r="CQ121" s="155"/>
      <c r="CR121" s="155"/>
      <c r="CS121" s="155"/>
      <c r="CT121" s="155"/>
    </row>
    <row r="122" spans="1:100" s="148" customFormat="1" ht="19.05" customHeight="1" thickBot="1">
      <c r="A122" s="1322"/>
      <c r="B122" s="1286"/>
      <c r="C122" s="1271"/>
      <c r="D122" s="1267"/>
      <c r="E122" s="1293"/>
      <c r="F122" s="1293"/>
      <c r="G122" s="1271"/>
      <c r="H122" s="1271"/>
      <c r="I122" s="1274"/>
      <c r="J122" s="1277"/>
      <c r="K122" s="1280"/>
      <c r="L122" s="1280">
        <f>IF(NOT(ISERROR(MATCH(K122,_xlfn.ANCHORARRAY(F155),0))),J157&amp;"Por favor no seleccionar los criterios de impacto",K122)</f>
        <v>0</v>
      </c>
      <c r="M122" s="1274"/>
      <c r="N122" s="1277"/>
      <c r="O122" s="1274"/>
      <c r="P122" s="389"/>
      <c r="Q122" s="390"/>
      <c r="R122" s="149" t="str">
        <f t="shared" si="63"/>
        <v/>
      </c>
      <c r="S122" s="391"/>
      <c r="T122" s="391"/>
      <c r="U122" s="159" t="str">
        <f t="shared" si="64"/>
        <v/>
      </c>
      <c r="V122" s="391"/>
      <c r="W122" s="391"/>
      <c r="X122" s="391"/>
      <c r="Y122" s="162" t="str">
        <f>IFERROR(IF(AND(R121="Probabilidad",R122="Probabilidad"),(AA121-(+AA121*U122)),IF(R122="Probabilidad",(J121-(+J121*U122)),IF(R122="Impacto",AA121,""))),"")</f>
        <v/>
      </c>
      <c r="Z122" s="158" t="str">
        <f t="shared" si="65"/>
        <v/>
      </c>
      <c r="AA122" s="159" t="str">
        <f t="shared" si="66"/>
        <v/>
      </c>
      <c r="AB122" s="158" t="str">
        <f t="shared" si="67"/>
        <v/>
      </c>
      <c r="AC122" s="159" t="str">
        <f>IFERROR(IF(AND(R121="Impacto",R122="Impacto"),(AC121-(+AC121*U122)),IF(AND(R121="Probabilidad",R122="Impacto"),(AC120-(+AC120*U122)),IF(R122="Probabilidad",AC121,""))),"")</f>
        <v/>
      </c>
      <c r="AD122" s="158" t="str">
        <f t="shared" si="68"/>
        <v/>
      </c>
      <c r="AE122" s="1265"/>
      <c r="AF122" s="154"/>
      <c r="AG122" s="155"/>
      <c r="AH122" s="233"/>
      <c r="AI122" s="233"/>
      <c r="AJ122" s="233"/>
      <c r="AK122" s="233"/>
      <c r="AL122" s="233"/>
      <c r="AM122" s="233"/>
      <c r="AN122" s="154"/>
      <c r="AO122" s="154"/>
      <c r="AP122" s="155"/>
      <c r="AQ122" s="163"/>
      <c r="AR122" s="155"/>
      <c r="AS122" s="233"/>
      <c r="AT122" s="233"/>
      <c r="AU122" s="233"/>
      <c r="AV122" s="233"/>
      <c r="AW122" s="233"/>
      <c r="AX122" s="233"/>
      <c r="AY122" s="154"/>
      <c r="AZ122" s="154"/>
      <c r="BA122" s="155"/>
      <c r="BB122" s="154"/>
      <c r="BC122" s="155"/>
      <c r="BD122" s="233"/>
      <c r="BE122" s="233"/>
      <c r="BF122" s="233"/>
      <c r="BG122" s="233"/>
      <c r="BH122" s="233"/>
      <c r="BI122" s="233"/>
      <c r="BJ122" s="154"/>
      <c r="BK122" s="154"/>
      <c r="BL122" s="155"/>
      <c r="BM122" s="184"/>
      <c r="BN122" s="224"/>
      <c r="BO122" s="146"/>
      <c r="BP122" s="184"/>
      <c r="BQ122" s="146"/>
      <c r="BR122" s="146"/>
      <c r="BS122" s="146"/>
      <c r="BT122" s="154"/>
      <c r="BU122" s="155"/>
      <c r="BV122" s="156"/>
      <c r="BW122" s="154"/>
      <c r="BX122" s="154"/>
      <c r="BY122" s="155"/>
      <c r="BZ122" s="155"/>
      <c r="CA122" s="155"/>
      <c r="CB122" s="155"/>
      <c r="CC122" s="154"/>
      <c r="CD122" s="155"/>
      <c r="CE122" s="156"/>
      <c r="CF122" s="154"/>
      <c r="CG122" s="154"/>
      <c r="CH122" s="155"/>
      <c r="CI122" s="155"/>
      <c r="CJ122" s="155"/>
      <c r="CK122" s="155"/>
      <c r="CL122" s="154"/>
      <c r="CM122" s="155"/>
      <c r="CN122" s="156"/>
      <c r="CO122" s="154"/>
      <c r="CP122" s="154"/>
      <c r="CQ122" s="155"/>
      <c r="CR122" s="155"/>
      <c r="CS122" s="155"/>
      <c r="CT122" s="155"/>
    </row>
    <row r="123" spans="1:100" s="399" customFormat="1" ht="292.05" customHeight="1">
      <c r="A123" s="1315">
        <v>10</v>
      </c>
      <c r="B123" s="1284" t="s">
        <v>151</v>
      </c>
      <c r="C123" s="1269" t="s">
        <v>281</v>
      </c>
      <c r="D123" s="1266" t="s">
        <v>1110</v>
      </c>
      <c r="E123" s="1266" t="s">
        <v>1111</v>
      </c>
      <c r="F123" s="1266" t="s">
        <v>1112</v>
      </c>
      <c r="G123" s="1266" t="s">
        <v>292</v>
      </c>
      <c r="H123" s="1269">
        <v>365</v>
      </c>
      <c r="I123" s="1272" t="str">
        <f>IF(H123&lt;=0,"",IF(H123&lt;=2,"Muy Baja",IF(H123&lt;=24,"Baja",IF(H123&lt;=500,"Media",IF(H123&lt;=5000,"Alta","Muy Alta")))))</f>
        <v>Media</v>
      </c>
      <c r="J123" s="1275">
        <f>IF(I123="","",IF(I123="Muy Baja",0.2,IF(I123="Baja",0.4,IF(I123="Media",0.6,IF(I123="Alta",0.8,IF(I123="Muy Alta",1,))))))</f>
        <v>0.6</v>
      </c>
      <c r="K123" s="1278" t="s">
        <v>313</v>
      </c>
      <c r="L123" s="386"/>
      <c r="M123" s="1272" t="str">
        <f>IF(OR(K123='Tabla Impacto'!$C$11,K123='Tabla Impacto'!$D$11),"Leve",IF(OR(K123='Tabla Impacto'!$C$12,K123='Tabla Impacto'!$D$12),"Menor",IF(OR(K123='Tabla Impacto'!$C$13,K123='Tabla Impacto'!$D$13),"Moderado",IF(OR(K123='Tabla Impacto'!$C$14,K123='Tabla Impacto'!$D$14),"Mayor",IF(OR(K123='Tabla Impacto'!$C$15,K123='Tabla Impacto'!$D$15),"Catastrófico","")))))</f>
        <v>Catastrófico</v>
      </c>
      <c r="N123" s="1275">
        <f>IF(M123="","",IF(M123="Leve",0.2,IF(M123="Menor",0.4,IF(M123="Moderado",0.6,IF(M123="Mayor",0.8,IF(M123="Catastrófico",1,))))))</f>
        <v>1</v>
      </c>
      <c r="O123" s="1272"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Extremo</v>
      </c>
      <c r="P123" s="394">
        <v>1</v>
      </c>
      <c r="Q123" s="395" t="s">
        <v>4102</v>
      </c>
      <c r="R123" s="152" t="str">
        <f t="shared" si="63"/>
        <v>Probabilidad</v>
      </c>
      <c r="S123" s="396" t="s">
        <v>145</v>
      </c>
      <c r="T123" s="396" t="s">
        <v>316</v>
      </c>
      <c r="U123" s="272" t="str">
        <f t="shared" si="64"/>
        <v>30%</v>
      </c>
      <c r="V123" s="396" t="s">
        <v>334</v>
      </c>
      <c r="W123" s="396" t="s">
        <v>318</v>
      </c>
      <c r="X123" s="396" t="s">
        <v>319</v>
      </c>
      <c r="Y123" s="397">
        <f>IFERROR(IF(R123="Probabilidad",(J123-(+J123*U123)),IF(R123="Impacto",J123,"")),"")</f>
        <v>0.42</v>
      </c>
      <c r="Z123" s="398" t="str">
        <f>IFERROR(IF(Y123="","",IF(Y123&lt;=0.2,"Muy Baja",IF(Y123&lt;=0.4,"Baja",IF(Y123&lt;=0.6,"Media",IF(Y123&lt;=0.8,"Alta","Muy Alta"))))),"")</f>
        <v>Media</v>
      </c>
      <c r="AA123" s="272">
        <f t="shared" ref="AA123:AA124" si="69">+Y123</f>
        <v>0.42</v>
      </c>
      <c r="AB123" s="398" t="str">
        <f t="shared" ref="AB123:AB124" si="70">IFERROR(IF(AC123="","",IF(AC123&lt;=0.2,"Leve",IF(AC123&lt;=0.4,"Menor",IF(AC123&lt;=0.6,"Moderado",IF(AC123&lt;=0.8,"Mayor","Catastrófico"))))),"")</f>
        <v>Catastrófico</v>
      </c>
      <c r="AC123" s="272">
        <f>IFERROR(IF(R123="Impacto",(N123-(+N123*U123)),IF(R123="Probabilidad",N123,"")),"")</f>
        <v>1</v>
      </c>
      <c r="AD123" s="398" t="str">
        <f t="shared" ref="AD123:AD124" si="71">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Extremo</v>
      </c>
      <c r="AE123" s="1263" t="s">
        <v>345</v>
      </c>
      <c r="AF123" s="495" t="s">
        <v>2229</v>
      </c>
      <c r="AG123" s="751" t="s">
        <v>2230</v>
      </c>
      <c r="AH123" s="756"/>
      <c r="AI123" s="756" t="s">
        <v>2101</v>
      </c>
      <c r="AJ123" s="751" t="s">
        <v>2231</v>
      </c>
      <c r="AK123" s="756"/>
      <c r="AL123" s="756" t="s">
        <v>2101</v>
      </c>
      <c r="AM123" s="756" t="s">
        <v>770</v>
      </c>
      <c r="AN123" s="154"/>
      <c r="AO123" s="154"/>
      <c r="AP123" s="155"/>
      <c r="AQ123" s="495" t="s">
        <v>3068</v>
      </c>
      <c r="AR123" s="751" t="s">
        <v>3081</v>
      </c>
      <c r="AS123" s="756"/>
      <c r="AT123" s="756" t="s">
        <v>2101</v>
      </c>
      <c r="AU123" s="756" t="s">
        <v>2231</v>
      </c>
      <c r="AV123" s="756"/>
      <c r="AW123" s="756" t="s">
        <v>2101</v>
      </c>
      <c r="AX123" s="756" t="s">
        <v>491</v>
      </c>
      <c r="AY123" s="154"/>
      <c r="AZ123" s="154"/>
      <c r="BA123" s="155"/>
      <c r="BB123" s="154"/>
      <c r="BC123" s="155"/>
      <c r="BD123" s="233"/>
      <c r="BE123" s="233"/>
      <c r="BF123" s="233"/>
      <c r="BG123" s="233"/>
      <c r="BH123" s="233"/>
      <c r="BI123" s="233"/>
      <c r="BJ123" s="154"/>
      <c r="BK123" s="154"/>
      <c r="BL123" s="155"/>
      <c r="BM123" s="274" t="s">
        <v>4086</v>
      </c>
      <c r="BN123" s="379">
        <v>0.35</v>
      </c>
      <c r="BO123" s="370" t="s">
        <v>4078</v>
      </c>
      <c r="BP123" s="370" t="s">
        <v>4079</v>
      </c>
      <c r="BQ123" s="384">
        <v>44927</v>
      </c>
      <c r="BR123" s="384">
        <v>45260</v>
      </c>
      <c r="BS123" s="373">
        <v>1</v>
      </c>
      <c r="BT123" s="751" t="s">
        <v>2275</v>
      </c>
      <c r="BU123" s="751" t="s">
        <v>2276</v>
      </c>
      <c r="BV123" s="495" t="s">
        <v>2277</v>
      </c>
      <c r="BW123" s="154"/>
      <c r="BX123" s="154"/>
      <c r="BY123" s="155"/>
      <c r="BZ123" s="155"/>
      <c r="CA123" s="155"/>
      <c r="CB123" s="155"/>
      <c r="CC123" s="751" t="s">
        <v>3052</v>
      </c>
      <c r="CD123" s="751" t="s">
        <v>3168</v>
      </c>
      <c r="CE123" s="495" t="s">
        <v>3169</v>
      </c>
      <c r="CF123" s="154"/>
      <c r="CG123" s="154"/>
      <c r="CH123" s="155"/>
      <c r="CI123" s="155"/>
      <c r="CJ123" s="155"/>
      <c r="CK123" s="155"/>
      <c r="CL123" s="154"/>
      <c r="CM123" s="155"/>
      <c r="CN123" s="156"/>
      <c r="CO123" s="154"/>
      <c r="CP123" s="154"/>
      <c r="CQ123" s="155"/>
      <c r="CR123" s="155"/>
      <c r="CS123" s="155"/>
      <c r="CT123" s="155"/>
    </row>
    <row r="124" spans="1:100" s="148" customFormat="1" ht="283.95" customHeight="1">
      <c r="A124" s="1316"/>
      <c r="B124" s="1285"/>
      <c r="C124" s="1270"/>
      <c r="D124" s="1267"/>
      <c r="E124" s="1267"/>
      <c r="F124" s="1267"/>
      <c r="G124" s="1267"/>
      <c r="H124" s="1270"/>
      <c r="I124" s="1273"/>
      <c r="J124" s="1276"/>
      <c r="K124" s="1279"/>
      <c r="L124" s="387"/>
      <c r="M124" s="1273"/>
      <c r="N124" s="1276"/>
      <c r="O124" s="1273"/>
      <c r="P124" s="370">
        <v>2</v>
      </c>
      <c r="Q124" s="274" t="s">
        <v>4103</v>
      </c>
      <c r="R124" s="139" t="str">
        <f t="shared" si="63"/>
        <v>Probabilidad</v>
      </c>
      <c r="S124" s="364" t="s">
        <v>145</v>
      </c>
      <c r="T124" s="364" t="s">
        <v>316</v>
      </c>
      <c r="U124" s="189" t="str">
        <f t="shared" si="64"/>
        <v>30%</v>
      </c>
      <c r="V124" s="97" t="s">
        <v>317</v>
      </c>
      <c r="W124" s="97" t="s">
        <v>318</v>
      </c>
      <c r="X124" s="97" t="s">
        <v>319</v>
      </c>
      <c r="Y124" s="140">
        <f>IFERROR(IF(AND(R123="Probabilidad",R124="Probabilidad"),(AA123-(+AA123*U124)),IF(R124="Probabilidad",(J123-(+J123*U124)),IF(R124="Impacto",AA123,""))),"")</f>
        <v>0.29399999999999998</v>
      </c>
      <c r="Z124" s="113" t="str">
        <f t="shared" ref="Z124" si="72">IFERROR(IF(Y124="","",IF(Y124&lt;=0.2,"Muy Baja",IF(Y124&lt;=0.4,"Baja",IF(Y124&lt;=0.6,"Media",IF(Y124&lt;=0.8,"Alta","Muy Alta"))))),"")</f>
        <v>Baja</v>
      </c>
      <c r="AA124" s="189">
        <f t="shared" si="69"/>
        <v>0.29399999999999998</v>
      </c>
      <c r="AB124" s="113" t="str">
        <f t="shared" si="70"/>
        <v>Catastrófico</v>
      </c>
      <c r="AC124" s="189">
        <f>IFERROR(IF(AND(R123="Impacto",R124="Impacto"),(AC123-(+AC123*U124)),IF(R124="Impacto",($N$87-(+$N$87*U124)),IF(R124="Probabilidad",AC123,""))),"")</f>
        <v>1</v>
      </c>
      <c r="AD124" s="113" t="str">
        <f t="shared" si="71"/>
        <v>Extremo</v>
      </c>
      <c r="AE124" s="1264"/>
      <c r="AF124" s="751" t="s">
        <v>2460</v>
      </c>
      <c r="AG124" s="751" t="s">
        <v>2232</v>
      </c>
      <c r="AH124" s="756"/>
      <c r="AI124" s="495" t="s">
        <v>2233</v>
      </c>
      <c r="AJ124" s="751" t="s">
        <v>2234</v>
      </c>
      <c r="AK124" s="756"/>
      <c r="AL124" s="495" t="s">
        <v>2233</v>
      </c>
      <c r="AM124" s="756" t="s">
        <v>770</v>
      </c>
      <c r="AN124" s="154"/>
      <c r="AO124" s="154"/>
      <c r="AP124" s="155"/>
      <c r="AQ124" s="495" t="s">
        <v>3052</v>
      </c>
      <c r="AR124" s="751" t="s">
        <v>3066</v>
      </c>
      <c r="AS124" s="756"/>
      <c r="AT124" s="751" t="s">
        <v>2233</v>
      </c>
      <c r="AU124" s="751" t="s">
        <v>3067</v>
      </c>
      <c r="AV124" s="756"/>
      <c r="AW124" s="751" t="s">
        <v>2233</v>
      </c>
      <c r="AX124" s="756" t="s">
        <v>770</v>
      </c>
      <c r="AY124" s="154"/>
      <c r="AZ124" s="154"/>
      <c r="BA124" s="155"/>
      <c r="BB124" s="154"/>
      <c r="BC124" s="155"/>
      <c r="BD124" s="233"/>
      <c r="BE124" s="233"/>
      <c r="BF124" s="233"/>
      <c r="BG124" s="233"/>
      <c r="BH124" s="233"/>
      <c r="BI124" s="233"/>
      <c r="BJ124" s="154"/>
      <c r="BK124" s="154"/>
      <c r="BL124" s="155"/>
      <c r="BM124" s="274" t="s">
        <v>4080</v>
      </c>
      <c r="BN124" s="379">
        <v>0.35</v>
      </c>
      <c r="BO124" s="370" t="s">
        <v>1114</v>
      </c>
      <c r="BP124" s="370" t="s">
        <v>4081</v>
      </c>
      <c r="BQ124" s="384">
        <v>44927</v>
      </c>
      <c r="BR124" s="384">
        <v>45260</v>
      </c>
      <c r="BS124" s="373">
        <v>1</v>
      </c>
      <c r="BT124" s="751" t="s">
        <v>2278</v>
      </c>
      <c r="BU124" s="751" t="s">
        <v>2279</v>
      </c>
      <c r="BV124" s="495" t="s">
        <v>2280</v>
      </c>
      <c r="BW124" s="154"/>
      <c r="BX124" s="154"/>
      <c r="BY124" s="155"/>
      <c r="BZ124" s="155"/>
      <c r="CA124" s="155"/>
      <c r="CB124" s="155"/>
      <c r="CC124" s="751" t="s">
        <v>3052</v>
      </c>
      <c r="CD124" s="751" t="s">
        <v>3170</v>
      </c>
      <c r="CE124" s="495" t="s">
        <v>3171</v>
      </c>
      <c r="CF124" s="154"/>
      <c r="CG124" s="154"/>
      <c r="CH124" s="155"/>
      <c r="CI124" s="155"/>
      <c r="CJ124" s="155"/>
      <c r="CK124" s="155"/>
      <c r="CL124" s="154"/>
      <c r="CM124" s="155"/>
      <c r="CN124" s="156"/>
      <c r="CO124" s="154"/>
      <c r="CP124" s="154"/>
      <c r="CQ124" s="155"/>
      <c r="CR124" s="155"/>
      <c r="CS124" s="155"/>
      <c r="CT124" s="155"/>
    </row>
    <row r="125" spans="1:100" s="148" customFormat="1" ht="409.6">
      <c r="A125" s="1316"/>
      <c r="B125" s="1285"/>
      <c r="C125" s="1270"/>
      <c r="D125" s="1267"/>
      <c r="E125" s="1267"/>
      <c r="F125" s="1267"/>
      <c r="G125" s="1267"/>
      <c r="H125" s="1270"/>
      <c r="I125" s="1273"/>
      <c r="J125" s="1276"/>
      <c r="K125" s="1279"/>
      <c r="L125" s="387"/>
      <c r="M125" s="1273"/>
      <c r="N125" s="1276"/>
      <c r="O125" s="1273"/>
      <c r="P125" s="370">
        <v>3</v>
      </c>
      <c r="Q125" s="274"/>
      <c r="R125" s="139" t="str">
        <f t="shared" si="63"/>
        <v/>
      </c>
      <c r="S125" s="364"/>
      <c r="T125" s="364"/>
      <c r="U125" s="189" t="str">
        <f t="shared" si="64"/>
        <v/>
      </c>
      <c r="V125" s="97"/>
      <c r="W125" s="97"/>
      <c r="X125" s="97"/>
      <c r="Y125" s="140" t="str">
        <f>IFERROR(IF(AND(R124="Probabilidad",R125="Probabilidad"),(AA124-(+AA124*U125)),IF(R125="Probabilidad",(J124-(+J124*U125)),IF(R125="Impacto",AA124,""))),"")</f>
        <v/>
      </c>
      <c r="Z125" s="113" t="str">
        <f t="shared" ref="Z125" si="73">IFERROR(IF(Y125="","",IF(Y125&lt;=0.2,"Muy Baja",IF(Y125&lt;=0.4,"Baja",IF(Y125&lt;=0.6,"Media",IF(Y125&lt;=0.8,"Alta","Muy Alta"))))),"")</f>
        <v/>
      </c>
      <c r="AA125" s="189" t="str">
        <f t="shared" ref="AA125" si="74">+Y125</f>
        <v/>
      </c>
      <c r="AB125" s="113" t="str">
        <f t="shared" ref="AB125" si="75">IFERROR(IF(AC125="","",IF(AC125&lt;=0.2,"Leve",IF(AC125&lt;=0.4,"Menor",IF(AC125&lt;=0.6,"Moderado",IF(AC125&lt;=0.8,"Mayor","Catastrófico"))))),"")</f>
        <v/>
      </c>
      <c r="AC125" s="189" t="str">
        <f>IFERROR(IF(AND(R124="Impacto",R125="Impacto"),(AC124-(+AC124*U125)),IF(R125="Impacto",($N$87-(+$N$87*U125)),IF(R125="Probabilidad",AC124,""))),"")</f>
        <v/>
      </c>
      <c r="AD125" s="113" t="str">
        <f t="shared" ref="AD125" si="76">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
      </c>
      <c r="AE125" s="1264"/>
      <c r="AF125" s="753" t="s">
        <v>2205</v>
      </c>
      <c r="AG125" s="751" t="s">
        <v>2236</v>
      </c>
      <c r="AH125" s="756"/>
      <c r="AI125" s="756" t="s">
        <v>2101</v>
      </c>
      <c r="AJ125" s="751" t="s">
        <v>2235</v>
      </c>
      <c r="AK125" s="756"/>
      <c r="AL125" s="756" t="s">
        <v>2101</v>
      </c>
      <c r="AM125" s="756" t="s">
        <v>770</v>
      </c>
      <c r="AN125" s="154"/>
      <c r="AO125" s="154"/>
      <c r="AP125" s="155"/>
      <c r="AQ125" s="495" t="s">
        <v>3068</v>
      </c>
      <c r="AR125" s="751" t="s">
        <v>3082</v>
      </c>
      <c r="AS125" s="751"/>
      <c r="AT125" s="756" t="s">
        <v>2101</v>
      </c>
      <c r="AU125" s="751" t="s">
        <v>2235</v>
      </c>
      <c r="AV125" s="756"/>
      <c r="AW125" s="756"/>
      <c r="AX125" s="756"/>
      <c r="AY125" s="154"/>
      <c r="AZ125" s="154"/>
      <c r="BA125" s="155"/>
      <c r="BB125" s="154"/>
      <c r="BC125" s="155"/>
      <c r="BD125" s="233"/>
      <c r="BE125" s="233"/>
      <c r="BF125" s="233"/>
      <c r="BG125" s="233"/>
      <c r="BH125" s="233"/>
      <c r="BI125" s="233"/>
      <c r="BJ125" s="154"/>
      <c r="BK125" s="154"/>
      <c r="BL125" s="155"/>
      <c r="BM125" s="274" t="s">
        <v>4082</v>
      </c>
      <c r="BN125" s="379">
        <v>0.3</v>
      </c>
      <c r="BO125" s="370" t="s">
        <v>4083</v>
      </c>
      <c r="BP125" s="370" t="s">
        <v>4084</v>
      </c>
      <c r="BQ125" s="372">
        <v>45200</v>
      </c>
      <c r="BR125" s="384">
        <v>45260</v>
      </c>
      <c r="BS125" s="371">
        <v>1</v>
      </c>
      <c r="BT125" s="751" t="s">
        <v>2281</v>
      </c>
      <c r="BU125" s="751" t="s">
        <v>2282</v>
      </c>
      <c r="BV125" s="495" t="s">
        <v>2280</v>
      </c>
      <c r="BW125" s="154"/>
      <c r="BX125" s="154"/>
      <c r="BY125" s="155"/>
      <c r="BZ125" s="155"/>
      <c r="CA125" s="155"/>
      <c r="CB125" s="155"/>
      <c r="CC125" s="751" t="s">
        <v>3052</v>
      </c>
      <c r="CD125" s="751" t="s">
        <v>3172</v>
      </c>
      <c r="CE125" s="495" t="s">
        <v>3173</v>
      </c>
      <c r="CF125" s="154"/>
      <c r="CG125" s="154"/>
      <c r="CH125" s="155"/>
      <c r="CI125" s="155"/>
      <c r="CJ125" s="155"/>
      <c r="CK125" s="155"/>
      <c r="CL125" s="154"/>
      <c r="CM125" s="155"/>
      <c r="CN125" s="156"/>
      <c r="CO125" s="154"/>
      <c r="CP125" s="154"/>
      <c r="CQ125" s="155"/>
      <c r="CR125" s="155"/>
      <c r="CS125" s="155"/>
      <c r="CT125" s="155"/>
    </row>
    <row r="126" spans="1:100" s="148" customFormat="1" ht="19.05" customHeight="1">
      <c r="A126" s="1316"/>
      <c r="B126" s="1285"/>
      <c r="C126" s="1270"/>
      <c r="D126" s="1267"/>
      <c r="E126" s="1267"/>
      <c r="F126" s="1267"/>
      <c r="G126" s="1267"/>
      <c r="H126" s="1270"/>
      <c r="I126" s="1273"/>
      <c r="J126" s="1276"/>
      <c r="K126" s="1279"/>
      <c r="L126" s="387"/>
      <c r="M126" s="1273"/>
      <c r="N126" s="1276"/>
      <c r="O126" s="1273"/>
      <c r="P126" s="184"/>
      <c r="Q126" s="94"/>
      <c r="R126" s="139" t="str">
        <f t="shared" ref="R126:R131" si="77">IF(OR(S126="Preventivo",S126="Detectivo"),"Probabilidad",IF(S126="Correctivo","Impacto",""))</f>
        <v/>
      </c>
      <c r="S126" s="364"/>
      <c r="T126" s="364"/>
      <c r="U126" s="189" t="str">
        <f t="shared" ref="U126:U131" si="78">IF(AND(S126="Preventivo",T126="Automático"),"50%",IF(AND(S126="Preventivo",T126="Manual"),"40%",IF(AND(S126="Detectivo",T126="Automático"),"40%",IF(AND(S126="Detectivo",T126="Manual"),"30%",IF(AND(S126="Correctivo",T126="Automático"),"35%",IF(AND(S126="Correctivo",T126="Manual"),"25%",""))))))</f>
        <v/>
      </c>
      <c r="V126" s="97"/>
      <c r="W126" s="97"/>
      <c r="X126" s="97"/>
      <c r="Y126" s="140" t="str">
        <f>IFERROR(IF(AND(R125="Probabilidad",R126="Probabilidad"),(AA125-(+AA125*U126)),IF(R126="Probabilidad",(J125-(+J125*U126)),IF(R126="Impacto",AA125,""))),"")</f>
        <v/>
      </c>
      <c r="Z126" s="113" t="str">
        <f t="shared" ref="Z126:Z128" si="79">IFERROR(IF(Y126="","",IF(Y126&lt;=0.2,"Muy Baja",IF(Y126&lt;=0.4,"Baja",IF(Y126&lt;=0.6,"Media",IF(Y126&lt;=0.8,"Alta","Muy Alta"))))),"")</f>
        <v/>
      </c>
      <c r="AA126" s="189" t="str">
        <f t="shared" ref="AA126:AA131" si="80">+Y126</f>
        <v/>
      </c>
      <c r="AB126" s="113" t="str">
        <f t="shared" ref="AB126:AB131" si="81">IFERROR(IF(AC126="","",IF(AC126&lt;=0.2,"Leve",IF(AC126&lt;=0.4,"Menor",IF(AC126&lt;=0.6,"Moderado",IF(AC126&lt;=0.8,"Mayor","Catastrófico"))))),"")</f>
        <v/>
      </c>
      <c r="AC126" s="189" t="str">
        <f>IFERROR(IF(AND(R125="Impacto",R126="Impacto"),(AC125-(+AC125*U126)),IF(AND(R125="Probabilidad",R126="Impacto"),(AC124-(+AC124*U126)),IF(R126="Probabilidad",AC125,""))),"")</f>
        <v/>
      </c>
      <c r="AD126" s="113" t="str">
        <f t="shared" ref="AD126:AD131" si="82">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
      </c>
      <c r="AE126" s="1264"/>
      <c r="AF126" s="154"/>
      <c r="AG126" s="155"/>
      <c r="AH126" s="233"/>
      <c r="AI126" s="233"/>
      <c r="AJ126" s="233"/>
      <c r="AK126" s="233"/>
      <c r="AL126" s="233"/>
      <c r="AM126" s="233"/>
      <c r="AN126" s="154"/>
      <c r="AO126" s="154"/>
      <c r="AP126" s="155"/>
      <c r="AQ126" s="163"/>
      <c r="AR126" s="155"/>
      <c r="AS126" s="233"/>
      <c r="AT126" s="233"/>
      <c r="AU126" s="233"/>
      <c r="AV126" s="233"/>
      <c r="AW126" s="233"/>
      <c r="AX126" s="233"/>
      <c r="AY126" s="154"/>
      <c r="AZ126" s="154"/>
      <c r="BA126" s="155"/>
      <c r="BB126" s="154"/>
      <c r="BC126" s="155"/>
      <c r="BD126" s="233"/>
      <c r="BE126" s="233"/>
      <c r="BF126" s="233"/>
      <c r="BG126" s="233"/>
      <c r="BH126" s="233"/>
      <c r="BI126" s="233"/>
      <c r="BJ126" s="154"/>
      <c r="BK126" s="154"/>
      <c r="BL126" s="155"/>
      <c r="BM126" s="184"/>
      <c r="BN126" s="224"/>
      <c r="BO126" s="146"/>
      <c r="BP126" s="184"/>
      <c r="BQ126" s="146"/>
      <c r="BR126" s="146"/>
      <c r="BS126" s="146"/>
      <c r="BT126" s="154"/>
      <c r="BU126" s="155"/>
      <c r="BV126" s="156"/>
      <c r="BW126" s="154"/>
      <c r="BX126" s="154"/>
      <c r="BY126" s="155"/>
      <c r="BZ126" s="155"/>
      <c r="CA126" s="155"/>
      <c r="CB126" s="155"/>
      <c r="CC126" s="154"/>
      <c r="CD126" s="155"/>
      <c r="CE126" s="156"/>
      <c r="CF126" s="154"/>
      <c r="CG126" s="154"/>
      <c r="CH126" s="155"/>
      <c r="CI126" s="155"/>
      <c r="CJ126" s="155"/>
      <c r="CK126" s="155"/>
      <c r="CL126" s="154"/>
      <c r="CM126" s="155"/>
      <c r="CN126" s="156"/>
      <c r="CO126" s="154"/>
      <c r="CP126" s="154"/>
      <c r="CQ126" s="155"/>
      <c r="CR126" s="155"/>
      <c r="CS126" s="155"/>
      <c r="CT126" s="155"/>
    </row>
    <row r="127" spans="1:100" s="148" customFormat="1" ht="19.05" customHeight="1">
      <c r="A127" s="1316"/>
      <c r="B127" s="1285"/>
      <c r="C127" s="1270"/>
      <c r="D127" s="1267"/>
      <c r="E127" s="1267"/>
      <c r="F127" s="1267"/>
      <c r="G127" s="1267"/>
      <c r="H127" s="1270"/>
      <c r="I127" s="1273"/>
      <c r="J127" s="1276"/>
      <c r="K127" s="1279"/>
      <c r="L127" s="387"/>
      <c r="M127" s="1273"/>
      <c r="N127" s="1276"/>
      <c r="O127" s="1273"/>
      <c r="P127" s="184"/>
      <c r="Q127" s="94"/>
      <c r="R127" s="139" t="str">
        <f t="shared" si="77"/>
        <v/>
      </c>
      <c r="S127" s="97"/>
      <c r="T127" s="97"/>
      <c r="U127" s="189" t="str">
        <f t="shared" si="78"/>
        <v/>
      </c>
      <c r="V127" s="97"/>
      <c r="W127" s="97"/>
      <c r="X127" s="97"/>
      <c r="Y127" s="140" t="str">
        <f>IFERROR(IF(AND(R126="Probabilidad",R127="Probabilidad"),(AA126-(+AA126*U127)),IF(R127="Probabilidad",(J126-(+J126*U127)),IF(R127="Impacto",AA126,""))),"")</f>
        <v/>
      </c>
      <c r="Z127" s="113" t="str">
        <f t="shared" si="79"/>
        <v/>
      </c>
      <c r="AA127" s="189" t="str">
        <f t="shared" si="80"/>
        <v/>
      </c>
      <c r="AB127" s="113" t="str">
        <f t="shared" si="81"/>
        <v/>
      </c>
      <c r="AC127" s="189" t="str">
        <f>IFERROR(IF(AND(R126="Impacto",R127="Impacto"),(AC126-(+AC126*U127)),IF(AND(R126="Probabilidad",R127="Impacto"),(AC125-(+AC125*U127)),IF(R127="Probabilidad",AC126,""))),"")</f>
        <v/>
      </c>
      <c r="AD127" s="113" t="str">
        <f t="shared" si="82"/>
        <v/>
      </c>
      <c r="AE127" s="1264"/>
      <c r="AF127" s="154"/>
      <c r="AG127" s="155"/>
      <c r="AH127" s="233"/>
      <c r="AI127" s="233"/>
      <c r="AJ127" s="233"/>
      <c r="AK127" s="233"/>
      <c r="AL127" s="233"/>
      <c r="AM127" s="233"/>
      <c r="AN127" s="154"/>
      <c r="AO127" s="154"/>
      <c r="AP127" s="155"/>
      <c r="AQ127" s="163"/>
      <c r="AR127" s="155"/>
      <c r="AS127" s="233"/>
      <c r="AT127" s="233"/>
      <c r="AU127" s="233"/>
      <c r="AV127" s="233"/>
      <c r="AW127" s="233"/>
      <c r="AX127" s="233"/>
      <c r="AY127" s="154"/>
      <c r="AZ127" s="154"/>
      <c r="BA127" s="155"/>
      <c r="BB127" s="154"/>
      <c r="BC127" s="155"/>
      <c r="BD127" s="233"/>
      <c r="BE127" s="233"/>
      <c r="BF127" s="233"/>
      <c r="BG127" s="233"/>
      <c r="BH127" s="233"/>
      <c r="BI127" s="233"/>
      <c r="BJ127" s="154"/>
      <c r="BK127" s="154"/>
      <c r="BL127" s="155"/>
      <c r="BM127" s="184"/>
      <c r="BN127" s="224"/>
      <c r="BO127" s="146"/>
      <c r="BP127" s="184"/>
      <c r="BQ127" s="146"/>
      <c r="BR127" s="146"/>
      <c r="BS127" s="146"/>
      <c r="BT127" s="154"/>
      <c r="BU127" s="155"/>
      <c r="BV127" s="156"/>
      <c r="BW127" s="154"/>
      <c r="BX127" s="154"/>
      <c r="BY127" s="155"/>
      <c r="BZ127" s="155"/>
      <c r="CA127" s="155"/>
      <c r="CB127" s="155"/>
      <c r="CC127" s="154"/>
      <c r="CD127" s="155"/>
      <c r="CE127" s="156"/>
      <c r="CF127" s="154"/>
      <c r="CG127" s="154"/>
      <c r="CH127" s="155"/>
      <c r="CI127" s="155"/>
      <c r="CJ127" s="155"/>
      <c r="CK127" s="155"/>
      <c r="CL127" s="154"/>
      <c r="CM127" s="155"/>
      <c r="CN127" s="156"/>
      <c r="CO127" s="154"/>
      <c r="CP127" s="154"/>
      <c r="CQ127" s="155"/>
      <c r="CR127" s="155"/>
      <c r="CS127" s="155"/>
      <c r="CT127" s="155"/>
    </row>
    <row r="128" spans="1:100" s="400" customFormat="1" ht="19.05" customHeight="1" thickBot="1">
      <c r="A128" s="1317"/>
      <c r="B128" s="1286"/>
      <c r="C128" s="1271"/>
      <c r="D128" s="1268"/>
      <c r="E128" s="1268"/>
      <c r="F128" s="1268"/>
      <c r="G128" s="1268"/>
      <c r="H128" s="1271"/>
      <c r="I128" s="1274"/>
      <c r="J128" s="1277"/>
      <c r="K128" s="1280"/>
      <c r="L128" s="388"/>
      <c r="M128" s="1274"/>
      <c r="N128" s="1277"/>
      <c r="O128" s="1274"/>
      <c r="P128" s="185"/>
      <c r="Q128" s="95"/>
      <c r="R128" s="153" t="str">
        <f t="shared" si="77"/>
        <v/>
      </c>
      <c r="S128" s="150"/>
      <c r="T128" s="150"/>
      <c r="U128" s="187" t="str">
        <f t="shared" si="78"/>
        <v/>
      </c>
      <c r="V128" s="150"/>
      <c r="W128" s="150"/>
      <c r="X128" s="150"/>
      <c r="Y128" s="151" t="str">
        <f>IFERROR(IF(AND(R127="Probabilidad",R128="Probabilidad"),(AA127-(+AA127*U128)),IF(R128="Probabilidad",(J127-(+J127*U128)),IF(R128="Impacto",AA127,""))),"")</f>
        <v/>
      </c>
      <c r="Z128" s="114" t="str">
        <f t="shared" si="79"/>
        <v/>
      </c>
      <c r="AA128" s="187" t="str">
        <f t="shared" si="80"/>
        <v/>
      </c>
      <c r="AB128" s="114" t="str">
        <f t="shared" si="81"/>
        <v/>
      </c>
      <c r="AC128" s="187" t="str">
        <f>IFERROR(IF(AND(R127="Impacto",R128="Impacto"),(AC127-(+AC127*U128)),IF(AND(R127="Probabilidad",R128="Impacto"),(AC126-(+AC126*U128)),IF(R128="Probabilidad",AC127,""))),"")</f>
        <v/>
      </c>
      <c r="AD128" s="114" t="str">
        <f t="shared" si="82"/>
        <v/>
      </c>
      <c r="AE128" s="1265"/>
      <c r="AF128" s="154"/>
      <c r="AG128" s="155"/>
      <c r="AH128" s="233"/>
      <c r="AI128" s="233"/>
      <c r="AJ128" s="233"/>
      <c r="AK128" s="233"/>
      <c r="AL128" s="233"/>
      <c r="AM128" s="233"/>
      <c r="AN128" s="154"/>
      <c r="AO128" s="154"/>
      <c r="AP128" s="155"/>
      <c r="AQ128" s="163"/>
      <c r="AR128" s="155"/>
      <c r="AS128" s="233"/>
      <c r="AT128" s="233"/>
      <c r="AU128" s="233"/>
      <c r="AV128" s="233"/>
      <c r="AW128" s="233"/>
      <c r="AX128" s="233"/>
      <c r="AY128" s="154"/>
      <c r="AZ128" s="154"/>
      <c r="BA128" s="155"/>
      <c r="BB128" s="154"/>
      <c r="BC128" s="155"/>
      <c r="BD128" s="233"/>
      <c r="BE128" s="233"/>
      <c r="BF128" s="233"/>
      <c r="BG128" s="233"/>
      <c r="BH128" s="233"/>
      <c r="BI128" s="233"/>
      <c r="BJ128" s="154"/>
      <c r="BK128" s="154"/>
      <c r="BL128" s="155"/>
      <c r="BM128" s="184"/>
      <c r="BN128" s="224"/>
      <c r="BO128" s="146"/>
      <c r="BP128" s="184"/>
      <c r="BQ128" s="146"/>
      <c r="BR128" s="146"/>
      <c r="BS128" s="146"/>
      <c r="BT128" s="154"/>
      <c r="BU128" s="155"/>
      <c r="BV128" s="156"/>
      <c r="BW128" s="154"/>
      <c r="BX128" s="154"/>
      <c r="BY128" s="155"/>
      <c r="BZ128" s="155"/>
      <c r="CA128" s="155"/>
      <c r="CB128" s="155"/>
      <c r="CC128" s="154"/>
      <c r="CD128" s="155"/>
      <c r="CE128" s="156"/>
      <c r="CF128" s="154"/>
      <c r="CG128" s="154"/>
      <c r="CH128" s="155"/>
      <c r="CI128" s="155"/>
      <c r="CJ128" s="155"/>
      <c r="CK128" s="155"/>
      <c r="CL128" s="154"/>
      <c r="CM128" s="155"/>
      <c r="CN128" s="156"/>
      <c r="CO128" s="154"/>
      <c r="CP128" s="154"/>
      <c r="CQ128" s="155"/>
      <c r="CR128" s="155"/>
      <c r="CS128" s="155"/>
      <c r="CT128" s="155"/>
    </row>
    <row r="129" spans="1:98" s="399" customFormat="1" ht="195" customHeight="1">
      <c r="A129" s="1315">
        <v>10</v>
      </c>
      <c r="B129" s="1284" t="s">
        <v>151</v>
      </c>
      <c r="C129" s="1269" t="s">
        <v>281</v>
      </c>
      <c r="D129" s="1266" t="s">
        <v>1110</v>
      </c>
      <c r="E129" s="1266" t="s">
        <v>1111</v>
      </c>
      <c r="F129" s="1266" t="s">
        <v>1112</v>
      </c>
      <c r="G129" s="1266" t="s">
        <v>292</v>
      </c>
      <c r="H129" s="1269">
        <v>365</v>
      </c>
      <c r="I129" s="1272" t="str">
        <f>IF(H129&lt;=0,"",IF(H129&lt;=2,"Muy Baja",IF(H129&lt;=24,"Baja",IF(H129&lt;=500,"Media",IF(H129&lt;=5000,"Alta","Muy Alta")))))</f>
        <v>Media</v>
      </c>
      <c r="J129" s="1275">
        <f>IF(I129="","",IF(I129="Muy Baja",0.2,IF(I129="Baja",0.4,IF(I129="Media",0.6,IF(I129="Alta",0.8,IF(I129="Muy Alta",1,))))))</f>
        <v>0.6</v>
      </c>
      <c r="K129" s="1278" t="s">
        <v>313</v>
      </c>
      <c r="L129" s="386"/>
      <c r="M129" s="1272" t="str">
        <f>IF(OR(K129='Tabla Impacto'!$C$11,K129='Tabla Impacto'!$D$11),"Leve",IF(OR(K129='Tabla Impacto'!$C$12,K129='Tabla Impacto'!$D$12),"Menor",IF(OR(K129='Tabla Impacto'!$C$13,K129='Tabla Impacto'!$D$13),"Moderado",IF(OR(K129='Tabla Impacto'!$C$14,K129='Tabla Impacto'!$D$14),"Mayor",IF(OR(K129='Tabla Impacto'!$C$15,K129='Tabla Impacto'!$D$15),"Catastrófico","")))))</f>
        <v>Catastrófico</v>
      </c>
      <c r="N129" s="1275">
        <f>IF(M129="","",IF(M129="Leve",0.2,IF(M129="Menor",0.4,IF(M129="Moderado",0.6,IF(M129="Mayor",0.8,IF(M129="Catastrófico",1,))))))</f>
        <v>1</v>
      </c>
      <c r="O129" s="1272"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Extremo</v>
      </c>
      <c r="P129" s="394">
        <v>1</v>
      </c>
      <c r="Q129" s="395" t="s">
        <v>4101</v>
      </c>
      <c r="R129" s="152" t="str">
        <f t="shared" si="77"/>
        <v>Probabilidad</v>
      </c>
      <c r="S129" s="396" t="s">
        <v>145</v>
      </c>
      <c r="T129" s="396" t="s">
        <v>316</v>
      </c>
      <c r="U129" s="272" t="str">
        <f t="shared" si="78"/>
        <v>30%</v>
      </c>
      <c r="V129" s="396" t="s">
        <v>334</v>
      </c>
      <c r="W129" s="396" t="s">
        <v>318</v>
      </c>
      <c r="X129" s="396" t="s">
        <v>319</v>
      </c>
      <c r="Y129" s="397">
        <f>IFERROR(IF(R129="Probabilidad",(J129-(+J129*U129)),IF(R129="Impacto",J129,"")),"")</f>
        <v>0.42</v>
      </c>
      <c r="Z129" s="398" t="str">
        <f>IFERROR(IF(Y129="","",IF(Y129&lt;=0.2,"Muy Baja",IF(Y129&lt;=0.4,"Baja",IF(Y129&lt;=0.6,"Media",IF(Y129&lt;=0.8,"Alta","Muy Alta"))))),"")</f>
        <v>Media</v>
      </c>
      <c r="AA129" s="272">
        <f t="shared" si="80"/>
        <v>0.42</v>
      </c>
      <c r="AB129" s="398" t="str">
        <f t="shared" si="81"/>
        <v>Catastrófico</v>
      </c>
      <c r="AC129" s="272">
        <f>IFERROR(IF(R129="Impacto",(N129-(+N129*U129)),IF(R129="Probabilidad",N129,"")),"")</f>
        <v>1</v>
      </c>
      <c r="AD129" s="398" t="str">
        <f t="shared" si="82"/>
        <v>Extremo</v>
      </c>
      <c r="AE129" s="1263" t="s">
        <v>345</v>
      </c>
      <c r="AF129" s="154"/>
      <c r="AG129" s="155"/>
      <c r="AH129" s="233"/>
      <c r="AI129" s="233"/>
      <c r="AJ129" s="233"/>
      <c r="AK129" s="233"/>
      <c r="AL129" s="233"/>
      <c r="AM129" s="233"/>
      <c r="AN129" s="154"/>
      <c r="AO129" s="154"/>
      <c r="AP129" s="155"/>
      <c r="AQ129" s="163"/>
      <c r="AR129" s="155"/>
      <c r="AS129" s="233"/>
      <c r="AT129" s="233"/>
      <c r="AU129" s="233"/>
      <c r="AV129" s="233"/>
      <c r="AW129" s="233"/>
      <c r="AX129" s="233"/>
      <c r="AY129" s="154"/>
      <c r="AZ129" s="154"/>
      <c r="BA129" s="155"/>
      <c r="BB129" s="154"/>
      <c r="BC129" s="155"/>
      <c r="BD129" s="233"/>
      <c r="BE129" s="233"/>
      <c r="BF129" s="233"/>
      <c r="BG129" s="233"/>
      <c r="BH129" s="233"/>
      <c r="BI129" s="233"/>
      <c r="BJ129" s="154"/>
      <c r="BK129" s="154"/>
      <c r="BL129" s="155"/>
      <c r="BM129" s="274" t="s">
        <v>4086</v>
      </c>
      <c r="BN129" s="379">
        <v>0.35</v>
      </c>
      <c r="BO129" s="370" t="s">
        <v>4078</v>
      </c>
      <c r="BP129" s="370" t="s">
        <v>4087</v>
      </c>
      <c r="BQ129" s="384">
        <v>44927</v>
      </c>
      <c r="BR129" s="384">
        <v>45260</v>
      </c>
      <c r="BS129" s="373">
        <v>1</v>
      </c>
      <c r="BT129" s="743" t="s">
        <v>2267</v>
      </c>
      <c r="BU129" s="751" t="s">
        <v>2268</v>
      </c>
      <c r="BV129" s="743" t="s">
        <v>2269</v>
      </c>
      <c r="BW129" s="154"/>
      <c r="BX129" s="154"/>
      <c r="BY129" s="155"/>
      <c r="BZ129" s="155"/>
      <c r="CA129" s="155"/>
      <c r="CB129" s="155"/>
      <c r="CC129" s="920" t="s">
        <v>3125</v>
      </c>
      <c r="CD129" s="751" t="s">
        <v>3196</v>
      </c>
      <c r="CE129" s="804" t="s">
        <v>3197</v>
      </c>
      <c r="CF129" s="154"/>
      <c r="CG129" s="154"/>
      <c r="CH129" s="155"/>
      <c r="CI129" s="155"/>
      <c r="CJ129" s="155"/>
      <c r="CK129" s="155"/>
      <c r="CL129" s="154"/>
      <c r="CM129" s="155"/>
      <c r="CN129" s="156"/>
      <c r="CO129" s="154"/>
      <c r="CP129" s="154"/>
      <c r="CQ129" s="155"/>
      <c r="CR129" s="155"/>
      <c r="CS129" s="155"/>
      <c r="CT129" s="155"/>
    </row>
    <row r="130" spans="1:98" s="148" customFormat="1" ht="226.95" customHeight="1">
      <c r="A130" s="1316"/>
      <c r="B130" s="1285"/>
      <c r="C130" s="1270"/>
      <c r="D130" s="1267"/>
      <c r="E130" s="1267"/>
      <c r="F130" s="1267"/>
      <c r="G130" s="1267"/>
      <c r="H130" s="1270"/>
      <c r="I130" s="1273"/>
      <c r="J130" s="1276"/>
      <c r="K130" s="1279"/>
      <c r="L130" s="387"/>
      <c r="M130" s="1273"/>
      <c r="N130" s="1276"/>
      <c r="O130" s="1273"/>
      <c r="P130" s="370">
        <v>2</v>
      </c>
      <c r="Q130" s="274" t="s">
        <v>4100</v>
      </c>
      <c r="R130" s="139" t="str">
        <f t="shared" si="77"/>
        <v>Probabilidad</v>
      </c>
      <c r="S130" s="364" t="s">
        <v>145</v>
      </c>
      <c r="T130" s="364" t="s">
        <v>316</v>
      </c>
      <c r="U130" s="189" t="str">
        <f t="shared" si="78"/>
        <v>30%</v>
      </c>
      <c r="V130" s="97" t="s">
        <v>317</v>
      </c>
      <c r="W130" s="97" t="s">
        <v>318</v>
      </c>
      <c r="X130" s="97" t="s">
        <v>319</v>
      </c>
      <c r="Y130" s="140">
        <f>IFERROR(IF(AND(R129="Probabilidad",R130="Probabilidad"),(AA129-(+AA129*U130)),IF(R130="Probabilidad",(J129-(+J129*U130)),IF(R130="Impacto",AA129,""))),"")</f>
        <v>0.29399999999999998</v>
      </c>
      <c r="Z130" s="113" t="str">
        <f t="shared" ref="Z130:Z134" si="83">IFERROR(IF(Y130="","",IF(Y130&lt;=0.2,"Muy Baja",IF(Y130&lt;=0.4,"Baja",IF(Y130&lt;=0.6,"Media",IF(Y130&lt;=0.8,"Alta","Muy Alta"))))),"")</f>
        <v>Baja</v>
      </c>
      <c r="AA130" s="189">
        <f t="shared" si="80"/>
        <v>0.29399999999999998</v>
      </c>
      <c r="AB130" s="113" t="str">
        <f t="shared" si="81"/>
        <v>Catastrófico</v>
      </c>
      <c r="AC130" s="189">
        <f>IFERROR(IF(AND(R129="Impacto",R130="Impacto"),(AC129-(+AC129*U130)),IF(R130="Impacto",($N$87-(+$N$87*U130)),IF(R130="Probabilidad",AC129,""))),"")</f>
        <v>1</v>
      </c>
      <c r="AD130" s="113" t="str">
        <f t="shared" si="82"/>
        <v>Extremo</v>
      </c>
      <c r="AE130" s="1264"/>
      <c r="AF130" s="751" t="s">
        <v>2226</v>
      </c>
      <c r="AG130" s="751" t="s">
        <v>2237</v>
      </c>
      <c r="AH130" s="756"/>
      <c r="AI130" s="495" t="s">
        <v>2238</v>
      </c>
      <c r="AJ130" s="495" t="s">
        <v>2239</v>
      </c>
      <c r="AK130" s="756"/>
      <c r="AL130" s="495" t="s">
        <v>2238</v>
      </c>
      <c r="AM130" s="756" t="s">
        <v>770</v>
      </c>
      <c r="AN130" s="154"/>
      <c r="AO130" s="154"/>
      <c r="AP130" s="155"/>
      <c r="AQ130" s="920" t="s">
        <v>3054</v>
      </c>
      <c r="AR130" s="751" t="s">
        <v>3083</v>
      </c>
      <c r="AS130" s="756" t="s">
        <v>3084</v>
      </c>
      <c r="AT130" s="743" t="s">
        <v>3090</v>
      </c>
      <c r="AU130" s="965" t="s">
        <v>3085</v>
      </c>
      <c r="AV130" s="756"/>
      <c r="AW130" s="495" t="s">
        <v>3086</v>
      </c>
      <c r="AX130" s="756"/>
      <c r="AY130" s="154"/>
      <c r="AZ130" s="154"/>
      <c r="BA130" s="155"/>
      <c r="BB130" s="154"/>
      <c r="BC130" s="155"/>
      <c r="BD130" s="233"/>
      <c r="BE130" s="233"/>
      <c r="BF130" s="233"/>
      <c r="BG130" s="233"/>
      <c r="BH130" s="233"/>
      <c r="BI130" s="233"/>
      <c r="BJ130" s="154"/>
      <c r="BK130" s="154"/>
      <c r="BL130" s="155"/>
      <c r="BM130" s="274" t="s">
        <v>4080</v>
      </c>
      <c r="BN130" s="379">
        <v>0.35</v>
      </c>
      <c r="BO130" s="370" t="s">
        <v>1114</v>
      </c>
      <c r="BP130" s="370" t="s">
        <v>4085</v>
      </c>
      <c r="BQ130" s="384">
        <v>44927</v>
      </c>
      <c r="BR130" s="384">
        <v>45260</v>
      </c>
      <c r="BS130" s="373">
        <v>1</v>
      </c>
      <c r="BT130" s="743" t="s">
        <v>2270</v>
      </c>
      <c r="BU130" s="751" t="s">
        <v>2271</v>
      </c>
      <c r="BV130" s="743" t="s">
        <v>2272</v>
      </c>
      <c r="BW130" s="154"/>
      <c r="BX130" s="154"/>
      <c r="BY130" s="155"/>
      <c r="BZ130" s="155"/>
      <c r="CA130" s="155"/>
      <c r="CB130" s="155"/>
      <c r="CC130" s="920" t="s">
        <v>3125</v>
      </c>
      <c r="CD130" s="751" t="s">
        <v>3198</v>
      </c>
      <c r="CE130" s="990" t="s">
        <v>3199</v>
      </c>
      <c r="CF130" s="154"/>
      <c r="CG130" s="154"/>
      <c r="CH130" s="155"/>
      <c r="CI130" s="155"/>
      <c r="CJ130" s="155"/>
      <c r="CK130" s="155"/>
      <c r="CL130" s="154"/>
      <c r="CM130" s="155"/>
      <c r="CN130" s="156"/>
      <c r="CO130" s="154"/>
      <c r="CP130" s="154"/>
      <c r="CQ130" s="155"/>
      <c r="CR130" s="155"/>
      <c r="CS130" s="155"/>
      <c r="CT130" s="155"/>
    </row>
    <row r="131" spans="1:98" s="148" customFormat="1" ht="157.94999999999999" customHeight="1">
      <c r="A131" s="1316"/>
      <c r="B131" s="1285"/>
      <c r="C131" s="1270"/>
      <c r="D131" s="1267"/>
      <c r="E131" s="1267"/>
      <c r="F131" s="1267"/>
      <c r="G131" s="1267"/>
      <c r="H131" s="1270"/>
      <c r="I131" s="1273"/>
      <c r="J131" s="1276"/>
      <c r="K131" s="1279"/>
      <c r="L131" s="387"/>
      <c r="M131" s="1273"/>
      <c r="N131" s="1276"/>
      <c r="O131" s="1273"/>
      <c r="P131" s="370"/>
      <c r="Q131" s="274"/>
      <c r="R131" s="139" t="str">
        <f t="shared" si="77"/>
        <v/>
      </c>
      <c r="S131" s="364"/>
      <c r="T131" s="364"/>
      <c r="U131" s="189" t="str">
        <f t="shared" si="78"/>
        <v/>
      </c>
      <c r="V131" s="97"/>
      <c r="W131" s="97"/>
      <c r="X131" s="97"/>
      <c r="Y131" s="140" t="str">
        <f>IFERROR(IF(AND(R130="Probabilidad",R131="Probabilidad"),(AA130-(+AA130*U131)),IF(R131="Probabilidad",(J130-(+J130*U131)),IF(R131="Impacto",AA130,""))),"")</f>
        <v/>
      </c>
      <c r="Z131" s="113" t="str">
        <f t="shared" si="83"/>
        <v/>
      </c>
      <c r="AA131" s="189" t="str">
        <f t="shared" si="80"/>
        <v/>
      </c>
      <c r="AB131" s="113" t="str">
        <f t="shared" si="81"/>
        <v/>
      </c>
      <c r="AC131" s="189" t="str">
        <f>IFERROR(IF(AND(R130="Impacto",R131="Impacto"),(AC130-(+AC130*U131)),IF(R131="Impacto",($N$87-(+$N$87*U131)),IF(R131="Probabilidad",AC130,""))),"")</f>
        <v/>
      </c>
      <c r="AD131" s="113" t="str">
        <f t="shared" si="82"/>
        <v/>
      </c>
      <c r="AE131" s="1264"/>
      <c r="AF131" s="154"/>
      <c r="AG131" s="155"/>
      <c r="AH131" s="233"/>
      <c r="AI131" s="233"/>
      <c r="AJ131" s="233"/>
      <c r="AK131" s="233"/>
      <c r="AL131" s="233"/>
      <c r="AM131" s="233"/>
      <c r="AN131" s="154"/>
      <c r="AO131" s="154"/>
      <c r="AP131" s="155"/>
      <c r="AQ131" s="163"/>
      <c r="AR131" s="155"/>
      <c r="AS131" s="233"/>
      <c r="AT131" s="233"/>
      <c r="AU131" s="233"/>
      <c r="AV131" s="233"/>
      <c r="AW131" s="233"/>
      <c r="AX131" s="233"/>
      <c r="AY131" s="154"/>
      <c r="AZ131" s="154"/>
      <c r="BA131" s="155"/>
      <c r="BB131" s="154"/>
      <c r="BC131" s="155"/>
      <c r="BD131" s="233"/>
      <c r="BE131" s="233"/>
      <c r="BF131" s="233"/>
      <c r="BG131" s="233"/>
      <c r="BH131" s="233"/>
      <c r="BI131" s="233"/>
      <c r="BJ131" s="154"/>
      <c r="BK131" s="154"/>
      <c r="BL131" s="155"/>
      <c r="BM131" s="274"/>
      <c r="BN131" s="371"/>
      <c r="BO131" s="370"/>
      <c r="BP131" s="370"/>
      <c r="BQ131" s="384"/>
      <c r="BR131" s="384"/>
      <c r="BS131" s="371"/>
      <c r="BT131" s="743" t="s">
        <v>2267</v>
      </c>
      <c r="BU131" s="751" t="s">
        <v>2273</v>
      </c>
      <c r="BV131" s="743" t="s">
        <v>2274</v>
      </c>
      <c r="BW131" s="154"/>
      <c r="BX131" s="154"/>
      <c r="BY131" s="155"/>
      <c r="BZ131" s="155"/>
      <c r="CA131" s="155"/>
      <c r="CB131" s="155"/>
      <c r="CC131" s="920" t="s">
        <v>3125</v>
      </c>
      <c r="CD131" s="751" t="s">
        <v>3371</v>
      </c>
      <c r="CE131" s="991" t="s">
        <v>3200</v>
      </c>
      <c r="CF131" s="154"/>
      <c r="CG131" s="154"/>
      <c r="CH131" s="155"/>
      <c r="CI131" s="155"/>
      <c r="CJ131" s="155"/>
      <c r="CK131" s="155"/>
      <c r="CL131" s="154"/>
      <c r="CM131" s="155"/>
      <c r="CN131" s="156"/>
      <c r="CO131" s="154"/>
      <c r="CP131" s="154"/>
      <c r="CQ131" s="155"/>
      <c r="CR131" s="155"/>
      <c r="CS131" s="155"/>
      <c r="CT131" s="155"/>
    </row>
    <row r="132" spans="1:98" s="148" customFormat="1" ht="19.05" customHeight="1">
      <c r="A132" s="1316"/>
      <c r="B132" s="1285"/>
      <c r="C132" s="1270"/>
      <c r="D132" s="1267"/>
      <c r="E132" s="1267"/>
      <c r="F132" s="1267"/>
      <c r="G132" s="1267"/>
      <c r="H132" s="1270"/>
      <c r="I132" s="1273"/>
      <c r="J132" s="1276"/>
      <c r="K132" s="1279"/>
      <c r="L132" s="387"/>
      <c r="M132" s="1273"/>
      <c r="N132" s="1276"/>
      <c r="O132" s="1273"/>
      <c r="P132" s="184"/>
      <c r="Q132" s="94"/>
      <c r="R132" s="139" t="str">
        <f t="shared" ref="R132:R140" si="84">IF(OR(S132="Preventivo",S132="Detectivo"),"Probabilidad",IF(S132="Correctivo","Impacto",""))</f>
        <v/>
      </c>
      <c r="S132" s="364"/>
      <c r="T132" s="364"/>
      <c r="U132" s="189" t="str">
        <f t="shared" ref="U132:U140" si="85">IF(AND(S132="Preventivo",T132="Automático"),"50%",IF(AND(S132="Preventivo",T132="Manual"),"40%",IF(AND(S132="Detectivo",T132="Automático"),"40%",IF(AND(S132="Detectivo",T132="Manual"),"30%",IF(AND(S132="Correctivo",T132="Automático"),"35%",IF(AND(S132="Correctivo",T132="Manual"),"25%",""))))))</f>
        <v/>
      </c>
      <c r="V132" s="97"/>
      <c r="W132" s="97"/>
      <c r="X132" s="97"/>
      <c r="Y132" s="140" t="str">
        <f>IFERROR(IF(AND(R131="Probabilidad",R132="Probabilidad"),(AA131-(+AA131*U132)),IF(R132="Probabilidad",(J131-(+J131*U132)),IF(R132="Impacto",AA131,""))),"")</f>
        <v/>
      </c>
      <c r="Z132" s="113" t="str">
        <f t="shared" si="83"/>
        <v/>
      </c>
      <c r="AA132" s="189" t="str">
        <f t="shared" ref="AA132:AA140" si="86">+Y132</f>
        <v/>
      </c>
      <c r="AB132" s="113" t="str">
        <f t="shared" ref="AB132:AB140" si="87">IFERROR(IF(AC132="","",IF(AC132&lt;=0.2,"Leve",IF(AC132&lt;=0.4,"Menor",IF(AC132&lt;=0.6,"Moderado",IF(AC132&lt;=0.8,"Mayor","Catastrófico"))))),"")</f>
        <v/>
      </c>
      <c r="AC132" s="189" t="str">
        <f>IFERROR(IF(AND(R131="Impacto",R132="Impacto"),(AC131-(+AC131*U132)),IF(AND(R131="Probabilidad",R132="Impacto"),(AC130-(+AC130*U132)),IF(R132="Probabilidad",AC131,""))),"")</f>
        <v/>
      </c>
      <c r="AD132" s="113" t="str">
        <f t="shared" ref="AD132:AD140" si="88">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
      </c>
      <c r="AE132" s="1264"/>
      <c r="AF132" s="154"/>
      <c r="AG132" s="155"/>
      <c r="AH132" s="233"/>
      <c r="AI132" s="233"/>
      <c r="AJ132" s="233"/>
      <c r="AK132" s="233"/>
      <c r="AL132" s="233"/>
      <c r="AM132" s="233"/>
      <c r="AN132" s="154"/>
      <c r="AO132" s="154"/>
      <c r="AP132" s="155"/>
      <c r="AQ132" s="163"/>
      <c r="AR132" s="155"/>
      <c r="AS132" s="233"/>
      <c r="AT132" s="233"/>
      <c r="AU132" s="233"/>
      <c r="AV132" s="233"/>
      <c r="AW132" s="233"/>
      <c r="AX132" s="233"/>
      <c r="AY132" s="154"/>
      <c r="AZ132" s="154"/>
      <c r="BA132" s="155"/>
      <c r="BB132" s="154"/>
      <c r="BC132" s="155"/>
      <c r="BD132" s="233"/>
      <c r="BE132" s="233"/>
      <c r="BF132" s="233"/>
      <c r="BG132" s="233"/>
      <c r="BH132" s="233"/>
      <c r="BI132" s="233"/>
      <c r="BJ132" s="154"/>
      <c r="BK132" s="154"/>
      <c r="BL132" s="155"/>
      <c r="BM132" s="184"/>
      <c r="BN132" s="224"/>
      <c r="BO132" s="146"/>
      <c r="BP132" s="184"/>
      <c r="BQ132" s="146"/>
      <c r="BR132" s="146"/>
      <c r="BS132" s="146"/>
      <c r="BT132" s="154"/>
      <c r="BU132" s="155"/>
      <c r="BV132" s="156"/>
      <c r="BW132" s="154"/>
      <c r="BX132" s="154"/>
      <c r="BY132" s="155"/>
      <c r="BZ132" s="155"/>
      <c r="CA132" s="155"/>
      <c r="CB132" s="155"/>
      <c r="CC132" s="154"/>
      <c r="CD132" s="155"/>
      <c r="CE132" s="156"/>
      <c r="CF132" s="154"/>
      <c r="CG132" s="154"/>
      <c r="CH132" s="155"/>
      <c r="CI132" s="155"/>
      <c r="CJ132" s="155"/>
      <c r="CK132" s="155"/>
      <c r="CL132" s="154"/>
      <c r="CM132" s="155"/>
      <c r="CN132" s="156"/>
      <c r="CO132" s="154"/>
      <c r="CP132" s="154"/>
      <c r="CQ132" s="155"/>
      <c r="CR132" s="155"/>
      <c r="CS132" s="155"/>
      <c r="CT132" s="155"/>
    </row>
    <row r="133" spans="1:98" s="148" customFormat="1" ht="19.05" customHeight="1">
      <c r="A133" s="1316"/>
      <c r="B133" s="1285"/>
      <c r="C133" s="1270"/>
      <c r="D133" s="1267"/>
      <c r="E133" s="1267"/>
      <c r="F133" s="1267"/>
      <c r="G133" s="1267"/>
      <c r="H133" s="1270"/>
      <c r="I133" s="1273"/>
      <c r="J133" s="1276"/>
      <c r="K133" s="1279"/>
      <c r="L133" s="387"/>
      <c r="M133" s="1273"/>
      <c r="N133" s="1276"/>
      <c r="O133" s="1273"/>
      <c r="P133" s="184"/>
      <c r="Q133" s="94"/>
      <c r="R133" s="139" t="str">
        <f t="shared" si="84"/>
        <v/>
      </c>
      <c r="S133" s="97"/>
      <c r="T133" s="97"/>
      <c r="U133" s="189" t="str">
        <f t="shared" si="85"/>
        <v/>
      </c>
      <c r="V133" s="97"/>
      <c r="W133" s="97"/>
      <c r="X133" s="97"/>
      <c r="Y133" s="140" t="str">
        <f>IFERROR(IF(AND(R132="Probabilidad",R133="Probabilidad"),(AA132-(+AA132*U133)),IF(R133="Probabilidad",(J132-(+J132*U133)),IF(R133="Impacto",AA132,""))),"")</f>
        <v/>
      </c>
      <c r="Z133" s="113" t="str">
        <f t="shared" si="83"/>
        <v/>
      </c>
      <c r="AA133" s="189" t="str">
        <f t="shared" si="86"/>
        <v/>
      </c>
      <c r="AB133" s="113" t="str">
        <f t="shared" si="87"/>
        <v/>
      </c>
      <c r="AC133" s="189" t="str">
        <f>IFERROR(IF(AND(R132="Impacto",R133="Impacto"),(AC132-(+AC132*U133)),IF(AND(R132="Probabilidad",R133="Impacto"),(AC131-(+AC131*U133)),IF(R133="Probabilidad",AC132,""))),"")</f>
        <v/>
      </c>
      <c r="AD133" s="113" t="str">
        <f t="shared" si="88"/>
        <v/>
      </c>
      <c r="AE133" s="1264"/>
      <c r="AF133" s="154"/>
      <c r="AG133" s="155"/>
      <c r="AH133" s="233"/>
      <c r="AI133" s="233"/>
      <c r="AJ133" s="233"/>
      <c r="AK133" s="233"/>
      <c r="AL133" s="233"/>
      <c r="AM133" s="233"/>
      <c r="AN133" s="154"/>
      <c r="AO133" s="154"/>
      <c r="AP133" s="155"/>
      <c r="AQ133" s="163"/>
      <c r="AR133" s="155"/>
      <c r="AS133" s="233"/>
      <c r="AT133" s="233"/>
      <c r="AU133" s="233"/>
      <c r="AV133" s="233"/>
      <c r="AW133" s="233"/>
      <c r="AX133" s="233"/>
      <c r="AY133" s="154"/>
      <c r="AZ133" s="154"/>
      <c r="BA133" s="155"/>
      <c r="BB133" s="154"/>
      <c r="BC133" s="155"/>
      <c r="BD133" s="233"/>
      <c r="BE133" s="233"/>
      <c r="BF133" s="233"/>
      <c r="BG133" s="233"/>
      <c r="BH133" s="233"/>
      <c r="BI133" s="233"/>
      <c r="BJ133" s="154"/>
      <c r="BK133" s="154"/>
      <c r="BL133" s="155"/>
      <c r="BM133" s="184"/>
      <c r="BN133" s="224"/>
      <c r="BO133" s="146"/>
      <c r="BP133" s="184"/>
      <c r="BQ133" s="146"/>
      <c r="BR133" s="146"/>
      <c r="BS133" s="146"/>
      <c r="BT133" s="154"/>
      <c r="BU133" s="155"/>
      <c r="BV133" s="156"/>
      <c r="BW133" s="154"/>
      <c r="BX133" s="154"/>
      <c r="BY133" s="155"/>
      <c r="BZ133" s="155"/>
      <c r="CA133" s="155"/>
      <c r="CB133" s="155"/>
      <c r="CC133" s="154"/>
      <c r="CD133" s="155"/>
      <c r="CE133" s="156"/>
      <c r="CF133" s="154"/>
      <c r="CG133" s="154"/>
      <c r="CH133" s="155"/>
      <c r="CI133" s="155"/>
      <c r="CJ133" s="155"/>
      <c r="CK133" s="155"/>
      <c r="CL133" s="154"/>
      <c r="CM133" s="155"/>
      <c r="CN133" s="156"/>
      <c r="CO133" s="154"/>
      <c r="CP133" s="154"/>
      <c r="CQ133" s="155"/>
      <c r="CR133" s="155"/>
      <c r="CS133" s="155"/>
      <c r="CT133" s="155"/>
    </row>
    <row r="134" spans="1:98" s="400" customFormat="1" ht="19.05" customHeight="1" thickBot="1">
      <c r="A134" s="1317"/>
      <c r="B134" s="1286"/>
      <c r="C134" s="1271"/>
      <c r="D134" s="1268"/>
      <c r="E134" s="1268"/>
      <c r="F134" s="1268"/>
      <c r="G134" s="1268"/>
      <c r="H134" s="1271"/>
      <c r="I134" s="1274"/>
      <c r="J134" s="1277"/>
      <c r="K134" s="1280"/>
      <c r="L134" s="388"/>
      <c r="M134" s="1274"/>
      <c r="N134" s="1277"/>
      <c r="O134" s="1274"/>
      <c r="P134" s="185"/>
      <c r="Q134" s="95"/>
      <c r="R134" s="153" t="str">
        <f t="shared" si="84"/>
        <v/>
      </c>
      <c r="S134" s="150"/>
      <c r="T134" s="150"/>
      <c r="U134" s="187" t="str">
        <f t="shared" si="85"/>
        <v/>
      </c>
      <c r="V134" s="150"/>
      <c r="W134" s="150"/>
      <c r="X134" s="150"/>
      <c r="Y134" s="151" t="str">
        <f>IFERROR(IF(AND(R133="Probabilidad",R134="Probabilidad"),(AA133-(+AA133*U134)),IF(R134="Probabilidad",(J133-(+J133*U134)),IF(R134="Impacto",AA133,""))),"")</f>
        <v/>
      </c>
      <c r="Z134" s="114" t="str">
        <f t="shared" si="83"/>
        <v/>
      </c>
      <c r="AA134" s="187" t="str">
        <f t="shared" si="86"/>
        <v/>
      </c>
      <c r="AB134" s="114" t="str">
        <f t="shared" si="87"/>
        <v/>
      </c>
      <c r="AC134" s="187" t="str">
        <f>IFERROR(IF(AND(R133="Impacto",R134="Impacto"),(AC133-(+AC133*U134)),IF(AND(R133="Probabilidad",R134="Impacto"),(AC132-(+AC132*U134)),IF(R134="Probabilidad",AC133,""))),"")</f>
        <v/>
      </c>
      <c r="AD134" s="114" t="str">
        <f t="shared" si="88"/>
        <v/>
      </c>
      <c r="AE134" s="1265"/>
      <c r="AF134" s="154"/>
      <c r="AG134" s="155"/>
      <c r="AH134" s="233"/>
      <c r="AI134" s="233"/>
      <c r="AJ134" s="233"/>
      <c r="AK134" s="233"/>
      <c r="AL134" s="233"/>
      <c r="AM134" s="233"/>
      <c r="AN134" s="154"/>
      <c r="AO134" s="154"/>
      <c r="AP134" s="155"/>
      <c r="AQ134" s="163"/>
      <c r="AR134" s="155"/>
      <c r="AS134" s="233"/>
      <c r="AT134" s="233"/>
      <c r="AU134" s="233"/>
      <c r="AV134" s="233"/>
      <c r="AW134" s="233"/>
      <c r="AX134" s="233"/>
      <c r="AY134" s="154"/>
      <c r="AZ134" s="154"/>
      <c r="BA134" s="155"/>
      <c r="BB134" s="154"/>
      <c r="BC134" s="155"/>
      <c r="BD134" s="233"/>
      <c r="BE134" s="233"/>
      <c r="BF134" s="233"/>
      <c r="BG134" s="233"/>
      <c r="BH134" s="233"/>
      <c r="BI134" s="233"/>
      <c r="BJ134" s="154"/>
      <c r="BK134" s="154"/>
      <c r="BL134" s="155"/>
      <c r="BM134" s="184"/>
      <c r="BN134" s="224"/>
      <c r="BO134" s="146"/>
      <c r="BP134" s="184"/>
      <c r="BQ134" s="146"/>
      <c r="BR134" s="146"/>
      <c r="BS134" s="146"/>
      <c r="BT134" s="154"/>
      <c r="BU134" s="155"/>
      <c r="BV134" s="156"/>
      <c r="BW134" s="154"/>
      <c r="BX134" s="154"/>
      <c r="BY134" s="155"/>
      <c r="BZ134" s="155"/>
      <c r="CA134" s="155"/>
      <c r="CB134" s="155"/>
      <c r="CC134" s="154"/>
      <c r="CD134" s="155"/>
      <c r="CE134" s="156"/>
      <c r="CF134" s="154"/>
      <c r="CG134" s="154"/>
      <c r="CH134" s="155"/>
      <c r="CI134" s="155"/>
      <c r="CJ134" s="155"/>
      <c r="CK134" s="155"/>
      <c r="CL134" s="154"/>
      <c r="CM134" s="155"/>
      <c r="CN134" s="156"/>
      <c r="CO134" s="154"/>
      <c r="CP134" s="154"/>
      <c r="CQ134" s="155"/>
      <c r="CR134" s="155"/>
      <c r="CS134" s="155"/>
      <c r="CT134" s="155"/>
    </row>
    <row r="135" spans="1:98" s="399" customFormat="1" ht="193.2">
      <c r="A135" s="1315">
        <v>10</v>
      </c>
      <c r="B135" s="1284" t="s">
        <v>151</v>
      </c>
      <c r="C135" s="1269" t="s">
        <v>281</v>
      </c>
      <c r="D135" s="1266" t="s">
        <v>1110</v>
      </c>
      <c r="E135" s="1266" t="s">
        <v>1111</v>
      </c>
      <c r="F135" s="1266" t="s">
        <v>1112</v>
      </c>
      <c r="G135" s="1266" t="s">
        <v>292</v>
      </c>
      <c r="H135" s="1269">
        <v>365</v>
      </c>
      <c r="I135" s="1272" t="str">
        <f>IF(H135&lt;=0,"",IF(H135&lt;=2,"Muy Baja",IF(H135&lt;=24,"Baja",IF(H135&lt;=500,"Media",IF(H135&lt;=5000,"Alta","Muy Alta")))))</f>
        <v>Media</v>
      </c>
      <c r="J135" s="1275">
        <f>IF(I135="","",IF(I135="Muy Baja",0.2,IF(I135="Baja",0.4,IF(I135="Media",0.6,IF(I135="Alta",0.8,IF(I135="Muy Alta",1,))))))</f>
        <v>0.6</v>
      </c>
      <c r="K135" s="1278" t="s">
        <v>313</v>
      </c>
      <c r="L135" s="386"/>
      <c r="M135" s="1272"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275">
        <f>IF(M135="","",IF(M135="Leve",0.2,IF(M135="Menor",0.4,IF(M135="Moderado",0.6,IF(M135="Mayor",0.8,IF(M135="Catastrófico",1,))))))</f>
        <v>1</v>
      </c>
      <c r="O135" s="1272"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394">
        <v>1</v>
      </c>
      <c r="Q135" s="395" t="s">
        <v>4098</v>
      </c>
      <c r="R135" s="152" t="str">
        <f t="shared" si="84"/>
        <v>Probabilidad</v>
      </c>
      <c r="S135" s="396" t="s">
        <v>145</v>
      </c>
      <c r="T135" s="396" t="s">
        <v>316</v>
      </c>
      <c r="U135" s="272" t="str">
        <f t="shared" si="85"/>
        <v>30%</v>
      </c>
      <c r="V135" s="396" t="s">
        <v>334</v>
      </c>
      <c r="W135" s="396" t="s">
        <v>318</v>
      </c>
      <c r="X135" s="396" t="s">
        <v>319</v>
      </c>
      <c r="Y135" s="397">
        <f>IFERROR(IF(R135="Probabilidad",(J135-(+J135*U135)),IF(R135="Impacto",J135,"")),"")</f>
        <v>0.42</v>
      </c>
      <c r="Z135" s="398" t="str">
        <f>IFERROR(IF(Y135="","",IF(Y135&lt;=0.2,"Muy Baja",IF(Y135&lt;=0.4,"Baja",IF(Y135&lt;=0.6,"Media",IF(Y135&lt;=0.8,"Alta","Muy Alta"))))),"")</f>
        <v>Media</v>
      </c>
      <c r="AA135" s="272">
        <f t="shared" si="86"/>
        <v>0.42</v>
      </c>
      <c r="AB135" s="398" t="str">
        <f t="shared" si="87"/>
        <v>Catastrófico</v>
      </c>
      <c r="AC135" s="272">
        <f>IFERROR(IF(R135="Impacto",(N135-(+N135*U135)),IF(R135="Probabilidad",N135,"")),"")</f>
        <v>1</v>
      </c>
      <c r="AD135" s="398" t="str">
        <f t="shared" si="88"/>
        <v>Extremo</v>
      </c>
      <c r="AE135" s="1263" t="s">
        <v>345</v>
      </c>
      <c r="AF135" s="154"/>
      <c r="AG135" s="155"/>
      <c r="AH135" s="233"/>
      <c r="AI135" s="233"/>
      <c r="AJ135" s="233"/>
      <c r="AK135" s="233"/>
      <c r="AL135" s="233"/>
      <c r="AM135" s="233"/>
      <c r="AN135" s="154"/>
      <c r="AO135" s="154"/>
      <c r="AP135" s="155"/>
      <c r="AQ135" s="163"/>
      <c r="AR135" s="155"/>
      <c r="AS135" s="233"/>
      <c r="AT135" s="233"/>
      <c r="AU135" s="233"/>
      <c r="AV135" s="233"/>
      <c r="AW135" s="233"/>
      <c r="AX135" s="233"/>
      <c r="AY135" s="154"/>
      <c r="AZ135" s="154"/>
      <c r="BA135" s="155"/>
      <c r="BB135" s="154"/>
      <c r="BC135" s="155"/>
      <c r="BD135" s="233"/>
      <c r="BE135" s="233"/>
      <c r="BF135" s="233"/>
      <c r="BG135" s="233"/>
      <c r="BH135" s="233"/>
      <c r="BI135" s="233"/>
      <c r="BJ135" s="154"/>
      <c r="BK135" s="154"/>
      <c r="BL135" s="155"/>
      <c r="BM135" s="274" t="s">
        <v>4086</v>
      </c>
      <c r="BN135" s="379">
        <v>0.35</v>
      </c>
      <c r="BO135" s="370" t="s">
        <v>4078</v>
      </c>
      <c r="BP135" s="370" t="s">
        <v>4088</v>
      </c>
      <c r="BQ135" s="384">
        <v>44927</v>
      </c>
      <c r="BR135" s="384">
        <v>45260</v>
      </c>
      <c r="BS135" s="373">
        <v>1</v>
      </c>
      <c r="BT135" s="495" t="s">
        <v>2261</v>
      </c>
      <c r="BU135" s="751" t="s">
        <v>2262</v>
      </c>
      <c r="BV135" s="495" t="s">
        <v>2263</v>
      </c>
      <c r="BW135" s="154"/>
      <c r="BX135" s="154"/>
      <c r="BY135" s="155"/>
      <c r="BZ135" s="155"/>
      <c r="CA135" s="155"/>
      <c r="CB135" s="155"/>
      <c r="CC135" s="733" t="s">
        <v>3115</v>
      </c>
      <c r="CD135" s="751" t="s">
        <v>3174</v>
      </c>
      <c r="CE135" s="495" t="s">
        <v>3177</v>
      </c>
      <c r="CF135" s="154"/>
      <c r="CG135" s="154"/>
      <c r="CH135" s="155"/>
      <c r="CI135" s="155"/>
      <c r="CJ135" s="155"/>
      <c r="CK135" s="155"/>
      <c r="CL135" s="154"/>
      <c r="CM135" s="155"/>
      <c r="CN135" s="156"/>
      <c r="CO135" s="154"/>
      <c r="CP135" s="154"/>
      <c r="CQ135" s="155"/>
      <c r="CR135" s="155"/>
      <c r="CS135" s="155"/>
      <c r="CT135" s="155"/>
    </row>
    <row r="136" spans="1:98" s="148" customFormat="1" ht="179.4">
      <c r="A136" s="1316"/>
      <c r="B136" s="1285"/>
      <c r="C136" s="1270"/>
      <c r="D136" s="1267"/>
      <c r="E136" s="1267"/>
      <c r="F136" s="1267"/>
      <c r="G136" s="1267"/>
      <c r="H136" s="1270"/>
      <c r="I136" s="1273"/>
      <c r="J136" s="1276"/>
      <c r="K136" s="1279"/>
      <c r="L136" s="387"/>
      <c r="M136" s="1273"/>
      <c r="N136" s="1276"/>
      <c r="O136" s="1273"/>
      <c r="P136" s="370">
        <v>2</v>
      </c>
      <c r="Q136" s="274" t="s">
        <v>4099</v>
      </c>
      <c r="R136" s="139" t="str">
        <f t="shared" si="84"/>
        <v>Probabilidad</v>
      </c>
      <c r="S136" s="364" t="s">
        <v>145</v>
      </c>
      <c r="T136" s="364" t="s">
        <v>316</v>
      </c>
      <c r="U136" s="189" t="str">
        <f t="shared" si="85"/>
        <v>30%</v>
      </c>
      <c r="V136" s="97" t="s">
        <v>317</v>
      </c>
      <c r="W136" s="97" t="s">
        <v>318</v>
      </c>
      <c r="X136" s="97" t="s">
        <v>319</v>
      </c>
      <c r="Y136" s="140">
        <f>IFERROR(IF(AND(R135="Probabilidad",R136="Probabilidad"),(AA135-(+AA135*U136)),IF(R136="Probabilidad",(J135-(+J135*U136)),IF(R136="Impacto",AA135,""))),"")</f>
        <v>0.29399999999999998</v>
      </c>
      <c r="Z136" s="113" t="str">
        <f t="shared" ref="Z136:Z140" si="89">IFERROR(IF(Y136="","",IF(Y136&lt;=0.2,"Muy Baja",IF(Y136&lt;=0.4,"Baja",IF(Y136&lt;=0.6,"Media",IF(Y136&lt;=0.8,"Alta","Muy Alta"))))),"")</f>
        <v>Baja</v>
      </c>
      <c r="AA136" s="189">
        <f t="shared" si="86"/>
        <v>0.29399999999999998</v>
      </c>
      <c r="AB136" s="113" t="str">
        <f t="shared" si="87"/>
        <v>Catastrófico</v>
      </c>
      <c r="AC136" s="189">
        <f>IFERROR(IF(AND(R135="Impacto",R136="Impacto"),(AC135-(+AC135*U136)),IF(R136="Impacto",($N$87-(+$N$87*U136)),IF(R136="Probabilidad",AC135,""))),"")</f>
        <v>1</v>
      </c>
      <c r="AD136" s="113" t="str">
        <f t="shared" si="88"/>
        <v>Extremo</v>
      </c>
      <c r="AE136" s="1264"/>
      <c r="AF136" s="495" t="s">
        <v>2240</v>
      </c>
      <c r="AG136" s="751" t="s">
        <v>2241</v>
      </c>
      <c r="AH136" s="756"/>
      <c r="AI136" s="495" t="s">
        <v>2242</v>
      </c>
      <c r="AJ136" s="495" t="s">
        <v>2239</v>
      </c>
      <c r="AK136" s="756"/>
      <c r="AL136" s="495" t="s">
        <v>2242</v>
      </c>
      <c r="AM136" s="756" t="s">
        <v>770</v>
      </c>
      <c r="AN136" s="154"/>
      <c r="AO136" s="154"/>
      <c r="AP136" s="155"/>
      <c r="AQ136" s="733" t="s">
        <v>3088</v>
      </c>
      <c r="AR136" s="751" t="s">
        <v>3089</v>
      </c>
      <c r="AS136" s="756"/>
      <c r="AT136" s="743" t="s">
        <v>2242</v>
      </c>
      <c r="AU136" s="495" t="s">
        <v>3087</v>
      </c>
      <c r="AV136" s="756"/>
      <c r="AW136" s="495" t="s">
        <v>2242</v>
      </c>
      <c r="AX136" s="361" t="s">
        <v>3091</v>
      </c>
      <c r="AY136" s="154"/>
      <c r="AZ136" s="154"/>
      <c r="BA136" s="155"/>
      <c r="BB136" s="154"/>
      <c r="BC136" s="155"/>
      <c r="BD136" s="233"/>
      <c r="BE136" s="233"/>
      <c r="BF136" s="233"/>
      <c r="BG136" s="233"/>
      <c r="BH136" s="233"/>
      <c r="BI136" s="233"/>
      <c r="BJ136" s="154"/>
      <c r="BK136" s="154"/>
      <c r="BL136" s="155"/>
      <c r="BM136" s="274" t="s">
        <v>1113</v>
      </c>
      <c r="BN136" s="371">
        <v>0.4</v>
      </c>
      <c r="BO136" s="370" t="s">
        <v>1114</v>
      </c>
      <c r="BP136" s="370" t="s">
        <v>4088</v>
      </c>
      <c r="BQ136" s="384">
        <v>44927</v>
      </c>
      <c r="BR136" s="384">
        <v>45260</v>
      </c>
      <c r="BS136" s="373">
        <v>1</v>
      </c>
      <c r="BT136" s="495" t="s">
        <v>2261</v>
      </c>
      <c r="BU136" s="751" t="s">
        <v>2264</v>
      </c>
      <c r="BV136" s="495" t="s">
        <v>2211</v>
      </c>
      <c r="BW136" s="154"/>
      <c r="BX136" s="154"/>
      <c r="BY136" s="155"/>
      <c r="BZ136" s="155"/>
      <c r="CA136" s="155"/>
      <c r="CB136" s="155"/>
      <c r="CC136" s="733" t="s">
        <v>3115</v>
      </c>
      <c r="CD136" s="751" t="s">
        <v>3175</v>
      </c>
      <c r="CE136" s="495" t="s">
        <v>3178</v>
      </c>
      <c r="CF136" s="154"/>
      <c r="CG136" s="154"/>
      <c r="CH136" s="155"/>
      <c r="CI136" s="155"/>
      <c r="CJ136" s="155"/>
      <c r="CK136" s="155"/>
      <c r="CL136" s="154"/>
      <c r="CM136" s="155"/>
      <c r="CN136" s="156"/>
      <c r="CO136" s="154"/>
      <c r="CP136" s="154"/>
      <c r="CQ136" s="155"/>
      <c r="CR136" s="155"/>
      <c r="CS136" s="155"/>
      <c r="CT136" s="155"/>
    </row>
    <row r="137" spans="1:98" s="148" customFormat="1" ht="151.80000000000001">
      <c r="A137" s="1316"/>
      <c r="B137" s="1285"/>
      <c r="C137" s="1270"/>
      <c r="D137" s="1267"/>
      <c r="E137" s="1267"/>
      <c r="F137" s="1267"/>
      <c r="G137" s="1267"/>
      <c r="H137" s="1270"/>
      <c r="I137" s="1273"/>
      <c r="J137" s="1276"/>
      <c r="K137" s="1279"/>
      <c r="L137" s="387"/>
      <c r="M137" s="1273"/>
      <c r="N137" s="1276"/>
      <c r="O137" s="1273"/>
      <c r="P137" s="370"/>
      <c r="Q137" s="274"/>
      <c r="R137" s="139" t="str">
        <f t="shared" si="84"/>
        <v/>
      </c>
      <c r="S137" s="364"/>
      <c r="T137" s="364"/>
      <c r="U137" s="189" t="str">
        <f t="shared" si="85"/>
        <v/>
      </c>
      <c r="V137" s="97"/>
      <c r="W137" s="97"/>
      <c r="X137" s="97"/>
      <c r="Y137" s="140" t="str">
        <f>IFERROR(IF(AND(R136="Probabilidad",R137="Probabilidad"),(AA136-(+AA136*U137)),IF(R137="Probabilidad",(J136-(+J136*U137)),IF(R137="Impacto",AA136,""))),"")</f>
        <v/>
      </c>
      <c r="Z137" s="113" t="str">
        <f t="shared" si="89"/>
        <v/>
      </c>
      <c r="AA137" s="189" t="str">
        <f t="shared" si="86"/>
        <v/>
      </c>
      <c r="AB137" s="113" t="str">
        <f t="shared" si="87"/>
        <v/>
      </c>
      <c r="AC137" s="189" t="str">
        <f>IFERROR(IF(AND(R136="Impacto",R137="Impacto"),(AC136-(+AC136*U137)),IF(R137="Impacto",($N$87-(+$N$87*U137)),IF(R137="Probabilidad",AC136,""))),"")</f>
        <v/>
      </c>
      <c r="AD137" s="113" t="str">
        <f t="shared" si="88"/>
        <v/>
      </c>
      <c r="AE137" s="1264"/>
      <c r="AF137" s="154"/>
      <c r="AG137" s="155"/>
      <c r="AH137" s="233"/>
      <c r="AI137" s="233"/>
      <c r="AJ137" s="233"/>
      <c r="AK137" s="233"/>
      <c r="AL137" s="233"/>
      <c r="AM137" s="233"/>
      <c r="AN137" s="154"/>
      <c r="AO137" s="154"/>
      <c r="AP137" s="155"/>
      <c r="AQ137" s="163"/>
      <c r="AR137" s="155"/>
      <c r="AS137" s="233"/>
      <c r="AT137" s="233"/>
      <c r="AU137" s="233"/>
      <c r="AV137" s="233"/>
      <c r="AW137" s="233"/>
      <c r="AX137" s="233"/>
      <c r="AY137" s="154"/>
      <c r="AZ137" s="154"/>
      <c r="BA137" s="155"/>
      <c r="BB137" s="154"/>
      <c r="BC137" s="155"/>
      <c r="BD137" s="233"/>
      <c r="BE137" s="233"/>
      <c r="BF137" s="233"/>
      <c r="BG137" s="233"/>
      <c r="BH137" s="233"/>
      <c r="BI137" s="233"/>
      <c r="BJ137" s="154"/>
      <c r="BK137" s="154"/>
      <c r="BL137" s="155"/>
      <c r="BM137" s="274"/>
      <c r="BN137" s="371"/>
      <c r="BO137" s="370"/>
      <c r="BP137" s="370"/>
      <c r="BQ137" s="384"/>
      <c r="BR137" s="384"/>
      <c r="BS137" s="371"/>
      <c r="BT137" s="495" t="s">
        <v>2265</v>
      </c>
      <c r="BU137" s="751" t="s">
        <v>2266</v>
      </c>
      <c r="BV137" s="495" t="s">
        <v>2211</v>
      </c>
      <c r="BW137" s="154"/>
      <c r="BX137" s="154"/>
      <c r="BY137" s="155"/>
      <c r="BZ137" s="155"/>
      <c r="CA137" s="155"/>
      <c r="CB137" s="155"/>
      <c r="CC137" s="733" t="s">
        <v>3115</v>
      </c>
      <c r="CD137" s="751" t="s">
        <v>3176</v>
      </c>
      <c r="CE137" s="495" t="s">
        <v>3179</v>
      </c>
      <c r="CF137" s="154"/>
      <c r="CG137" s="154"/>
      <c r="CH137" s="155"/>
      <c r="CI137" s="155"/>
      <c r="CJ137" s="155"/>
      <c r="CK137" s="155"/>
      <c r="CL137" s="154"/>
      <c r="CM137" s="155"/>
      <c r="CN137" s="156"/>
      <c r="CO137" s="154"/>
      <c r="CP137" s="154"/>
      <c r="CQ137" s="155"/>
      <c r="CR137" s="155"/>
      <c r="CS137" s="155"/>
      <c r="CT137" s="155"/>
    </row>
    <row r="138" spans="1:98" s="148" customFormat="1" ht="19.05" customHeight="1">
      <c r="A138" s="1316"/>
      <c r="B138" s="1285"/>
      <c r="C138" s="1270"/>
      <c r="D138" s="1267"/>
      <c r="E138" s="1267"/>
      <c r="F138" s="1267"/>
      <c r="G138" s="1267"/>
      <c r="H138" s="1270"/>
      <c r="I138" s="1273"/>
      <c r="J138" s="1276"/>
      <c r="K138" s="1279"/>
      <c r="L138" s="387"/>
      <c r="M138" s="1273"/>
      <c r="N138" s="1276"/>
      <c r="O138" s="1273"/>
      <c r="P138" s="184"/>
      <c r="Q138" s="94"/>
      <c r="R138" s="139" t="str">
        <f t="shared" si="84"/>
        <v/>
      </c>
      <c r="S138" s="364"/>
      <c r="T138" s="364"/>
      <c r="U138" s="189" t="str">
        <f t="shared" si="85"/>
        <v/>
      </c>
      <c r="V138" s="97"/>
      <c r="W138" s="97"/>
      <c r="X138" s="97"/>
      <c r="Y138" s="140" t="str">
        <f>IFERROR(IF(AND(R137="Probabilidad",R138="Probabilidad"),(AA137-(+AA137*U138)),IF(R138="Probabilidad",(J137-(+J137*U138)),IF(R138="Impacto",AA137,""))),"")</f>
        <v/>
      </c>
      <c r="Z138" s="113" t="str">
        <f t="shared" si="89"/>
        <v/>
      </c>
      <c r="AA138" s="189" t="str">
        <f t="shared" si="86"/>
        <v/>
      </c>
      <c r="AB138" s="113" t="str">
        <f t="shared" si="87"/>
        <v/>
      </c>
      <c r="AC138" s="189" t="str">
        <f>IFERROR(IF(AND(R137="Impacto",R138="Impacto"),(AC137-(+AC137*U138)),IF(AND(R137="Probabilidad",R138="Impacto"),(AC136-(+AC136*U138)),IF(R138="Probabilidad",AC137,""))),"")</f>
        <v/>
      </c>
      <c r="AD138" s="113" t="str">
        <f t="shared" si="88"/>
        <v/>
      </c>
      <c r="AE138" s="1264"/>
      <c r="AF138" s="154"/>
      <c r="AG138" s="155"/>
      <c r="AH138" s="233"/>
      <c r="AI138" s="233"/>
      <c r="AJ138" s="233"/>
      <c r="AK138" s="233"/>
      <c r="AL138" s="233"/>
      <c r="AM138" s="233"/>
      <c r="AN138" s="154"/>
      <c r="AO138" s="154"/>
      <c r="AP138" s="155"/>
      <c r="AQ138" s="163"/>
      <c r="AR138" s="155"/>
      <c r="AS138" s="233"/>
      <c r="AT138" s="233"/>
      <c r="AU138" s="233"/>
      <c r="AV138" s="233"/>
      <c r="AW138" s="233"/>
      <c r="AX138" s="233"/>
      <c r="AY138" s="154"/>
      <c r="AZ138" s="154"/>
      <c r="BA138" s="155"/>
      <c r="BB138" s="154"/>
      <c r="BC138" s="155"/>
      <c r="BD138" s="233"/>
      <c r="BE138" s="233"/>
      <c r="BF138" s="233"/>
      <c r="BG138" s="233"/>
      <c r="BH138" s="233"/>
      <c r="BI138" s="233"/>
      <c r="BJ138" s="154"/>
      <c r="BK138" s="154"/>
      <c r="BL138" s="155"/>
      <c r="BM138" s="184"/>
      <c r="BN138" s="224"/>
      <c r="BO138" s="146"/>
      <c r="BP138" s="184"/>
      <c r="BQ138" s="146"/>
      <c r="BR138" s="146"/>
      <c r="BS138" s="146"/>
      <c r="BT138" s="154"/>
      <c r="BU138" s="155"/>
      <c r="BV138" s="156"/>
      <c r="BW138" s="154"/>
      <c r="BX138" s="154"/>
      <c r="BY138" s="155"/>
      <c r="BZ138" s="155"/>
      <c r="CA138" s="155"/>
      <c r="CB138" s="155"/>
      <c r="CC138" s="154"/>
      <c r="CD138" s="155"/>
      <c r="CE138" s="156"/>
      <c r="CF138" s="154"/>
      <c r="CG138" s="154"/>
      <c r="CH138" s="155"/>
      <c r="CI138" s="155"/>
      <c r="CJ138" s="155"/>
      <c r="CK138" s="155"/>
      <c r="CL138" s="154"/>
      <c r="CM138" s="155"/>
      <c r="CN138" s="156"/>
      <c r="CO138" s="154"/>
      <c r="CP138" s="154"/>
      <c r="CQ138" s="155"/>
      <c r="CR138" s="155"/>
      <c r="CS138" s="155"/>
      <c r="CT138" s="155"/>
    </row>
    <row r="139" spans="1:98" s="148" customFormat="1" ht="19.05" customHeight="1">
      <c r="A139" s="1316"/>
      <c r="B139" s="1285"/>
      <c r="C139" s="1270"/>
      <c r="D139" s="1267"/>
      <c r="E139" s="1267"/>
      <c r="F139" s="1267"/>
      <c r="G139" s="1267"/>
      <c r="H139" s="1270"/>
      <c r="I139" s="1273"/>
      <c r="J139" s="1276"/>
      <c r="K139" s="1279"/>
      <c r="L139" s="387"/>
      <c r="M139" s="1273"/>
      <c r="N139" s="1276"/>
      <c r="O139" s="1273"/>
      <c r="P139" s="184"/>
      <c r="Q139" s="94"/>
      <c r="R139" s="139" t="str">
        <f t="shared" si="84"/>
        <v/>
      </c>
      <c r="S139" s="97"/>
      <c r="T139" s="97"/>
      <c r="U139" s="189" t="str">
        <f t="shared" si="85"/>
        <v/>
      </c>
      <c r="V139" s="97"/>
      <c r="W139" s="97"/>
      <c r="X139" s="97"/>
      <c r="Y139" s="140" t="str">
        <f>IFERROR(IF(AND(R138="Probabilidad",R139="Probabilidad"),(AA138-(+AA138*U139)),IF(R139="Probabilidad",(J138-(+J138*U139)),IF(R139="Impacto",AA138,""))),"")</f>
        <v/>
      </c>
      <c r="Z139" s="113" t="str">
        <f t="shared" si="89"/>
        <v/>
      </c>
      <c r="AA139" s="189" t="str">
        <f t="shared" si="86"/>
        <v/>
      </c>
      <c r="AB139" s="113" t="str">
        <f t="shared" si="87"/>
        <v/>
      </c>
      <c r="AC139" s="189" t="str">
        <f>IFERROR(IF(AND(R138="Impacto",R139="Impacto"),(AC138-(+AC138*U139)),IF(AND(R138="Probabilidad",R139="Impacto"),(AC137-(+AC137*U139)),IF(R139="Probabilidad",AC138,""))),"")</f>
        <v/>
      </c>
      <c r="AD139" s="113" t="str">
        <f t="shared" si="88"/>
        <v/>
      </c>
      <c r="AE139" s="1264"/>
      <c r="AF139" s="154"/>
      <c r="AG139" s="155"/>
      <c r="AH139" s="233"/>
      <c r="AI139" s="233"/>
      <c r="AJ139" s="233"/>
      <c r="AK139" s="233"/>
      <c r="AL139" s="233"/>
      <c r="AM139" s="233"/>
      <c r="AN139" s="154"/>
      <c r="AO139" s="154"/>
      <c r="AP139" s="155"/>
      <c r="AQ139" s="163"/>
      <c r="AR139" s="155"/>
      <c r="AS139" s="233"/>
      <c r="AT139" s="233"/>
      <c r="AU139" s="233"/>
      <c r="AV139" s="233"/>
      <c r="AW139" s="233"/>
      <c r="AX139" s="233"/>
      <c r="AY139" s="154"/>
      <c r="AZ139" s="154"/>
      <c r="BA139" s="155"/>
      <c r="BB139" s="154"/>
      <c r="BC139" s="155"/>
      <c r="BD139" s="233"/>
      <c r="BE139" s="233"/>
      <c r="BF139" s="233"/>
      <c r="BG139" s="233"/>
      <c r="BH139" s="233"/>
      <c r="BI139" s="233"/>
      <c r="BJ139" s="154"/>
      <c r="BK139" s="154"/>
      <c r="BL139" s="155"/>
      <c r="BM139" s="184"/>
      <c r="BN139" s="224"/>
      <c r="BO139" s="146"/>
      <c r="BP139" s="184"/>
      <c r="BQ139" s="146"/>
      <c r="BR139" s="146"/>
      <c r="BS139" s="146"/>
      <c r="BT139" s="154"/>
      <c r="BU139" s="155"/>
      <c r="BV139" s="156"/>
      <c r="BW139" s="154"/>
      <c r="BX139" s="154"/>
      <c r="BY139" s="155"/>
      <c r="BZ139" s="155"/>
      <c r="CA139" s="155"/>
      <c r="CB139" s="155"/>
      <c r="CC139" s="154"/>
      <c r="CD139" s="155"/>
      <c r="CE139" s="156"/>
      <c r="CF139" s="154"/>
      <c r="CG139" s="154"/>
      <c r="CH139" s="155"/>
      <c r="CI139" s="155"/>
      <c r="CJ139" s="155"/>
      <c r="CK139" s="155"/>
      <c r="CL139" s="154"/>
      <c r="CM139" s="155"/>
      <c r="CN139" s="156"/>
      <c r="CO139" s="154"/>
      <c r="CP139" s="154"/>
      <c r="CQ139" s="155"/>
      <c r="CR139" s="155"/>
      <c r="CS139" s="155"/>
      <c r="CT139" s="155"/>
    </row>
    <row r="140" spans="1:98" s="400" customFormat="1" ht="19.05" customHeight="1" thickBot="1">
      <c r="A140" s="1317"/>
      <c r="B140" s="1286"/>
      <c r="C140" s="1271"/>
      <c r="D140" s="1268"/>
      <c r="E140" s="1268"/>
      <c r="F140" s="1268"/>
      <c r="G140" s="1268"/>
      <c r="H140" s="1271"/>
      <c r="I140" s="1274"/>
      <c r="J140" s="1277"/>
      <c r="K140" s="1280"/>
      <c r="L140" s="388"/>
      <c r="M140" s="1274"/>
      <c r="N140" s="1277"/>
      <c r="O140" s="1274"/>
      <c r="P140" s="185"/>
      <c r="Q140" s="95"/>
      <c r="R140" s="153" t="str">
        <f t="shared" si="84"/>
        <v/>
      </c>
      <c r="S140" s="150"/>
      <c r="T140" s="150"/>
      <c r="U140" s="187" t="str">
        <f t="shared" si="85"/>
        <v/>
      </c>
      <c r="V140" s="150"/>
      <c r="W140" s="150"/>
      <c r="X140" s="150"/>
      <c r="Y140" s="151" t="str">
        <f>IFERROR(IF(AND(R139="Probabilidad",R140="Probabilidad"),(AA139-(+AA139*U140)),IF(R140="Probabilidad",(J139-(+J139*U140)),IF(R140="Impacto",AA139,""))),"")</f>
        <v/>
      </c>
      <c r="Z140" s="114" t="str">
        <f t="shared" si="89"/>
        <v/>
      </c>
      <c r="AA140" s="187" t="str">
        <f t="shared" si="86"/>
        <v/>
      </c>
      <c r="AB140" s="114" t="str">
        <f t="shared" si="87"/>
        <v/>
      </c>
      <c r="AC140" s="187" t="str">
        <f>IFERROR(IF(AND(R139="Impacto",R140="Impacto"),(AC139-(+AC139*U140)),IF(AND(R139="Probabilidad",R140="Impacto"),(AC138-(+AC138*U140)),IF(R140="Probabilidad",AC139,""))),"")</f>
        <v/>
      </c>
      <c r="AD140" s="114" t="str">
        <f t="shared" si="88"/>
        <v/>
      </c>
      <c r="AE140" s="1265"/>
      <c r="AF140" s="154"/>
      <c r="AG140" s="155"/>
      <c r="AH140" s="233"/>
      <c r="AI140" s="233"/>
      <c r="AJ140" s="233"/>
      <c r="AK140" s="233"/>
      <c r="AL140" s="233"/>
      <c r="AM140" s="233"/>
      <c r="AN140" s="154"/>
      <c r="AO140" s="154"/>
      <c r="AP140" s="155"/>
      <c r="AQ140" s="163"/>
      <c r="AR140" s="155"/>
      <c r="AS140" s="233"/>
      <c r="AT140" s="233"/>
      <c r="AU140" s="233"/>
      <c r="AV140" s="233"/>
      <c r="AW140" s="233"/>
      <c r="AX140" s="233"/>
      <c r="AY140" s="154"/>
      <c r="AZ140" s="154"/>
      <c r="BA140" s="155"/>
      <c r="BB140" s="154"/>
      <c r="BC140" s="155"/>
      <c r="BD140" s="233"/>
      <c r="BE140" s="233"/>
      <c r="BF140" s="233"/>
      <c r="BG140" s="233"/>
      <c r="BH140" s="233"/>
      <c r="BI140" s="233"/>
      <c r="BJ140" s="154"/>
      <c r="BK140" s="154"/>
      <c r="BL140" s="155"/>
      <c r="BM140" s="184"/>
      <c r="BN140" s="224"/>
      <c r="BO140" s="146"/>
      <c r="BP140" s="184"/>
      <c r="BQ140" s="146"/>
      <c r="BR140" s="146"/>
      <c r="BS140" s="146"/>
      <c r="BT140" s="154"/>
      <c r="BU140" s="155"/>
      <c r="BV140" s="156"/>
      <c r="BW140" s="154"/>
      <c r="BX140" s="154"/>
      <c r="BY140" s="155"/>
      <c r="BZ140" s="155"/>
      <c r="CA140" s="155"/>
      <c r="CB140" s="155"/>
      <c r="CC140" s="154"/>
      <c r="CD140" s="155"/>
      <c r="CE140" s="156"/>
      <c r="CF140" s="154"/>
      <c r="CG140" s="154"/>
      <c r="CH140" s="155"/>
      <c r="CI140" s="155"/>
      <c r="CJ140" s="155"/>
      <c r="CK140" s="155"/>
      <c r="CL140" s="154"/>
      <c r="CM140" s="155"/>
      <c r="CN140" s="156"/>
      <c r="CO140" s="154"/>
      <c r="CP140" s="154"/>
      <c r="CQ140" s="155"/>
      <c r="CR140" s="155"/>
      <c r="CS140" s="155"/>
      <c r="CT140" s="155"/>
    </row>
    <row r="141" spans="1:98" s="399" customFormat="1" ht="234.6">
      <c r="A141" s="1315">
        <v>10</v>
      </c>
      <c r="B141" s="1284" t="s">
        <v>151</v>
      </c>
      <c r="C141" s="1269" t="s">
        <v>281</v>
      </c>
      <c r="D141" s="1266" t="s">
        <v>1110</v>
      </c>
      <c r="E141" s="1266" t="s">
        <v>1111</v>
      </c>
      <c r="F141" s="1266" t="s">
        <v>1112</v>
      </c>
      <c r="G141" s="1266" t="s">
        <v>292</v>
      </c>
      <c r="H141" s="1269">
        <v>365</v>
      </c>
      <c r="I141" s="1272" t="str">
        <f>IF(H141&lt;=0,"",IF(H141&lt;=2,"Muy Baja",IF(H141&lt;=24,"Baja",IF(H141&lt;=500,"Media",IF(H141&lt;=5000,"Alta","Muy Alta")))))</f>
        <v>Media</v>
      </c>
      <c r="J141" s="1275">
        <f>IF(I141="","",IF(I141="Muy Baja",0.2,IF(I141="Baja",0.4,IF(I141="Media",0.6,IF(I141="Alta",0.8,IF(I141="Muy Alta",1,))))))</f>
        <v>0.6</v>
      </c>
      <c r="K141" s="1278" t="s">
        <v>313</v>
      </c>
      <c r="L141" s="386"/>
      <c r="M141" s="1272"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275">
        <f>IF(M141="","",IF(M141="Leve",0.2,IF(M141="Menor",0.4,IF(M141="Moderado",0.6,IF(M141="Mayor",0.8,IF(M141="Catastrófico",1,))))))</f>
        <v>1</v>
      </c>
      <c r="O141" s="1272"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394">
        <v>1</v>
      </c>
      <c r="Q141" s="395" t="s">
        <v>4096</v>
      </c>
      <c r="R141" s="152" t="str">
        <f t="shared" ref="R141:R158" si="90">IF(OR(S141="Preventivo",S141="Detectivo"),"Probabilidad",IF(S141="Correctivo","Impacto",""))</f>
        <v>Probabilidad</v>
      </c>
      <c r="S141" s="396" t="s">
        <v>145</v>
      </c>
      <c r="T141" s="396" t="s">
        <v>316</v>
      </c>
      <c r="U141" s="272" t="str">
        <f t="shared" ref="U141:U158" si="91">IF(AND(S141="Preventivo",T141="Automático"),"50%",IF(AND(S141="Preventivo",T141="Manual"),"40%",IF(AND(S141="Detectivo",T141="Automático"),"40%",IF(AND(S141="Detectivo",T141="Manual"),"30%",IF(AND(S141="Correctivo",T141="Automático"),"35%",IF(AND(S141="Correctivo",T141="Manual"),"25%",""))))))</f>
        <v>30%</v>
      </c>
      <c r="V141" s="396" t="s">
        <v>334</v>
      </c>
      <c r="W141" s="396" t="s">
        <v>318</v>
      </c>
      <c r="X141" s="396" t="s">
        <v>319</v>
      </c>
      <c r="Y141" s="397">
        <f>IFERROR(IF(R141="Probabilidad",(J141-(+J141*U141)),IF(R141="Impacto",J141,"")),"")</f>
        <v>0.42</v>
      </c>
      <c r="Z141" s="398" t="str">
        <f>IFERROR(IF(Y141="","",IF(Y141&lt;=0.2,"Muy Baja",IF(Y141&lt;=0.4,"Baja",IF(Y141&lt;=0.6,"Media",IF(Y141&lt;=0.8,"Alta","Muy Alta"))))),"")</f>
        <v>Media</v>
      </c>
      <c r="AA141" s="272">
        <f t="shared" ref="AA141:AA158" si="92">+Y141</f>
        <v>0.42</v>
      </c>
      <c r="AB141" s="398" t="str">
        <f t="shared" ref="AB141:AB158" si="93">IFERROR(IF(AC141="","",IF(AC141&lt;=0.2,"Leve",IF(AC141&lt;=0.4,"Menor",IF(AC141&lt;=0.6,"Moderado",IF(AC141&lt;=0.8,"Mayor","Catastrófico"))))),"")</f>
        <v>Catastrófico</v>
      </c>
      <c r="AC141" s="272">
        <f>IFERROR(IF(R141="Impacto",(N141-(+N141*U141)),IF(R141="Probabilidad",N141,"")),"")</f>
        <v>1</v>
      </c>
      <c r="AD141" s="398" t="str">
        <f t="shared" ref="AD141:AD158" si="94">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1263" t="s">
        <v>345</v>
      </c>
      <c r="AF141" s="154"/>
      <c r="AG141" s="155"/>
      <c r="AH141" s="233"/>
      <c r="AI141" s="233"/>
      <c r="AJ141" s="233"/>
      <c r="AK141" s="233"/>
      <c r="AL141" s="233"/>
      <c r="AM141" s="233"/>
      <c r="AN141" s="154"/>
      <c r="AO141" s="154"/>
      <c r="AP141" s="155"/>
      <c r="AQ141" s="163"/>
      <c r="AR141" s="155"/>
      <c r="AS141" s="233"/>
      <c r="AT141" s="233"/>
      <c r="AU141" s="233"/>
      <c r="AV141" s="233"/>
      <c r="AW141" s="233"/>
      <c r="AX141" s="233"/>
      <c r="AY141" s="154"/>
      <c r="AZ141" s="154"/>
      <c r="BA141" s="155"/>
      <c r="BB141" s="154"/>
      <c r="BC141" s="155"/>
      <c r="BD141" s="233"/>
      <c r="BE141" s="233"/>
      <c r="BF141" s="233"/>
      <c r="BG141" s="233"/>
      <c r="BH141" s="233"/>
      <c r="BI141" s="233"/>
      <c r="BJ141" s="154"/>
      <c r="BK141" s="154"/>
      <c r="BL141" s="155"/>
      <c r="BM141" s="274" t="s">
        <v>4086</v>
      </c>
      <c r="BN141" s="379">
        <v>0.35</v>
      </c>
      <c r="BO141" s="370" t="s">
        <v>4078</v>
      </c>
      <c r="BP141" s="370" t="s">
        <v>4089</v>
      </c>
      <c r="BQ141" s="384">
        <v>44927</v>
      </c>
      <c r="BR141" s="384">
        <v>45260</v>
      </c>
      <c r="BS141" s="373">
        <v>1</v>
      </c>
      <c r="BT141" s="495" t="s">
        <v>2253</v>
      </c>
      <c r="BU141" s="751" t="s">
        <v>2254</v>
      </c>
      <c r="BV141" s="495" t="s">
        <v>2255</v>
      </c>
      <c r="BW141" s="154"/>
      <c r="BX141" s="154"/>
      <c r="BY141" s="155"/>
      <c r="BZ141" s="155"/>
      <c r="CA141" s="155"/>
      <c r="CB141" s="155"/>
      <c r="CC141" s="954" t="s">
        <v>3186</v>
      </c>
      <c r="CD141" s="751" t="s">
        <v>3180</v>
      </c>
      <c r="CE141" s="495" t="s">
        <v>3181</v>
      </c>
      <c r="CF141" s="154"/>
      <c r="CG141" s="154"/>
      <c r="CH141" s="155"/>
      <c r="CI141" s="155"/>
      <c r="CJ141" s="155"/>
      <c r="CK141" s="155"/>
      <c r="CL141" s="154"/>
      <c r="CM141" s="155"/>
      <c r="CN141" s="156"/>
      <c r="CO141" s="154"/>
      <c r="CP141" s="154"/>
      <c r="CQ141" s="155"/>
      <c r="CR141" s="155"/>
      <c r="CS141" s="155"/>
      <c r="CT141" s="155"/>
    </row>
    <row r="142" spans="1:98" s="148" customFormat="1" ht="276">
      <c r="A142" s="1316"/>
      <c r="B142" s="1285"/>
      <c r="C142" s="1270"/>
      <c r="D142" s="1267"/>
      <c r="E142" s="1267"/>
      <c r="F142" s="1267"/>
      <c r="G142" s="1267"/>
      <c r="H142" s="1270"/>
      <c r="I142" s="1273"/>
      <c r="J142" s="1276"/>
      <c r="K142" s="1279"/>
      <c r="L142" s="387"/>
      <c r="M142" s="1273"/>
      <c r="N142" s="1276"/>
      <c r="O142" s="1273"/>
      <c r="P142" s="370">
        <v>2</v>
      </c>
      <c r="Q142" s="274" t="s">
        <v>4097</v>
      </c>
      <c r="R142" s="139" t="str">
        <f t="shared" si="90"/>
        <v>Probabilidad</v>
      </c>
      <c r="S142" s="364" t="s">
        <v>145</v>
      </c>
      <c r="T142" s="364" t="s">
        <v>316</v>
      </c>
      <c r="U142" s="189" t="str">
        <f t="shared" si="91"/>
        <v>30%</v>
      </c>
      <c r="V142" s="97" t="s">
        <v>317</v>
      </c>
      <c r="W142" s="97" t="s">
        <v>318</v>
      </c>
      <c r="X142" s="97" t="s">
        <v>319</v>
      </c>
      <c r="Y142" s="140">
        <f>IFERROR(IF(AND(R141="Probabilidad",R142="Probabilidad"),(AA141-(+AA141*U142)),IF(R142="Probabilidad",(J141-(+J141*U142)),IF(R142="Impacto",AA141,""))),"")</f>
        <v>0.29399999999999998</v>
      </c>
      <c r="Z142" s="113" t="str">
        <f t="shared" ref="Z142:Z146" si="95">IFERROR(IF(Y142="","",IF(Y142&lt;=0.2,"Muy Baja",IF(Y142&lt;=0.4,"Baja",IF(Y142&lt;=0.6,"Media",IF(Y142&lt;=0.8,"Alta","Muy Alta"))))),"")</f>
        <v>Baja</v>
      </c>
      <c r="AA142" s="189">
        <f t="shared" si="92"/>
        <v>0.29399999999999998</v>
      </c>
      <c r="AB142" s="113" t="str">
        <f t="shared" si="93"/>
        <v>Catastrófico</v>
      </c>
      <c r="AC142" s="189">
        <f>IFERROR(IF(AND(R141="Impacto",R142="Impacto"),(AC141-(+AC141*U142)),IF(R142="Impacto",($N$87-(+$N$87*U142)),IF(R142="Probabilidad",AC141,""))),"")</f>
        <v>1</v>
      </c>
      <c r="AD142" s="113" t="str">
        <f t="shared" si="94"/>
        <v>Extremo</v>
      </c>
      <c r="AE142" s="1264"/>
      <c r="AF142" s="495" t="s">
        <v>2180</v>
      </c>
      <c r="AG142" s="751" t="s">
        <v>2243</v>
      </c>
      <c r="AH142" s="756"/>
      <c r="AI142" s="495" t="s">
        <v>2244</v>
      </c>
      <c r="AJ142" s="756" t="s">
        <v>770</v>
      </c>
      <c r="AK142" s="756"/>
      <c r="AL142" s="495" t="s">
        <v>2244</v>
      </c>
      <c r="AM142" s="756" t="s">
        <v>770</v>
      </c>
      <c r="AN142" s="154"/>
      <c r="AO142" s="154"/>
      <c r="AP142" s="155"/>
      <c r="AQ142" s="954" t="s">
        <v>3080</v>
      </c>
      <c r="AR142" s="751" t="s">
        <v>2243</v>
      </c>
      <c r="AS142" s="756"/>
      <c r="AT142" s="743" t="s">
        <v>3092</v>
      </c>
      <c r="AU142" s="756" t="s">
        <v>491</v>
      </c>
      <c r="AV142" s="756"/>
      <c r="AW142" s="495" t="s">
        <v>3092</v>
      </c>
      <c r="AX142" s="756" t="s">
        <v>491</v>
      </c>
      <c r="AY142" s="154"/>
      <c r="AZ142" s="154"/>
      <c r="BA142" s="155"/>
      <c r="BB142" s="154"/>
      <c r="BC142" s="155"/>
      <c r="BD142" s="233"/>
      <c r="BE142" s="233"/>
      <c r="BF142" s="233"/>
      <c r="BG142" s="233"/>
      <c r="BH142" s="233"/>
      <c r="BI142" s="233"/>
      <c r="BJ142" s="154"/>
      <c r="BK142" s="154"/>
      <c r="BL142" s="155"/>
      <c r="BM142" s="274" t="s">
        <v>1113</v>
      </c>
      <c r="BN142" s="371">
        <v>0.4</v>
      </c>
      <c r="BO142" s="370" t="s">
        <v>1114</v>
      </c>
      <c r="BP142" s="370" t="s">
        <v>4089</v>
      </c>
      <c r="BQ142" s="384">
        <v>44927</v>
      </c>
      <c r="BR142" s="384">
        <v>45260</v>
      </c>
      <c r="BS142" s="373">
        <v>1</v>
      </c>
      <c r="BT142" s="495" t="s">
        <v>2253</v>
      </c>
      <c r="BU142" s="751" t="s">
        <v>2256</v>
      </c>
      <c r="BV142" s="495" t="s">
        <v>2257</v>
      </c>
      <c r="BW142" s="154"/>
      <c r="BX142" s="154"/>
      <c r="BY142" s="155"/>
      <c r="BZ142" s="155"/>
      <c r="CA142" s="155"/>
      <c r="CB142" s="155"/>
      <c r="CC142" s="954" t="s">
        <v>3186</v>
      </c>
      <c r="CD142" s="751" t="s">
        <v>3182</v>
      </c>
      <c r="CE142" s="495" t="s">
        <v>3183</v>
      </c>
      <c r="CF142" s="154"/>
      <c r="CG142" s="154"/>
      <c r="CH142" s="155"/>
      <c r="CI142" s="155"/>
      <c r="CJ142" s="155"/>
      <c r="CK142" s="155"/>
      <c r="CL142" s="154"/>
      <c r="CM142" s="155"/>
      <c r="CN142" s="156"/>
      <c r="CO142" s="154"/>
      <c r="CP142" s="154"/>
      <c r="CQ142" s="155"/>
      <c r="CR142" s="155"/>
      <c r="CS142" s="155"/>
      <c r="CT142" s="155"/>
    </row>
    <row r="143" spans="1:98" s="148" customFormat="1" ht="262.2">
      <c r="A143" s="1316"/>
      <c r="B143" s="1285"/>
      <c r="C143" s="1270"/>
      <c r="D143" s="1267"/>
      <c r="E143" s="1267"/>
      <c r="F143" s="1267"/>
      <c r="G143" s="1267"/>
      <c r="H143" s="1270"/>
      <c r="I143" s="1273"/>
      <c r="J143" s="1276"/>
      <c r="K143" s="1279"/>
      <c r="L143" s="387"/>
      <c r="M143" s="1273"/>
      <c r="N143" s="1276"/>
      <c r="O143" s="1273"/>
      <c r="P143" s="370"/>
      <c r="Q143" s="274"/>
      <c r="R143" s="139" t="str">
        <f t="shared" si="90"/>
        <v/>
      </c>
      <c r="S143" s="364"/>
      <c r="T143" s="364"/>
      <c r="U143" s="189" t="str">
        <f t="shared" si="91"/>
        <v/>
      </c>
      <c r="V143" s="97"/>
      <c r="W143" s="97"/>
      <c r="X143" s="97"/>
      <c r="Y143" s="140" t="str">
        <f>IFERROR(IF(AND(R142="Probabilidad",R143="Probabilidad"),(AA142-(+AA142*U143)),IF(R143="Probabilidad",(J142-(+J142*U143)),IF(R143="Impacto",AA142,""))),"")</f>
        <v/>
      </c>
      <c r="Z143" s="113" t="str">
        <f t="shared" si="95"/>
        <v/>
      </c>
      <c r="AA143" s="189" t="str">
        <f t="shared" si="92"/>
        <v/>
      </c>
      <c r="AB143" s="113" t="str">
        <f t="shared" si="93"/>
        <v/>
      </c>
      <c r="AC143" s="189" t="str">
        <f>IFERROR(IF(AND(R142="Impacto",R143="Impacto"),(AC142-(+AC142*U143)),IF(R143="Impacto",($N$87-(+$N$87*U143)),IF(R143="Probabilidad",AC142,""))),"")</f>
        <v/>
      </c>
      <c r="AD143" s="113" t="str">
        <f t="shared" si="94"/>
        <v/>
      </c>
      <c r="AE143" s="1264"/>
      <c r="AF143" s="154"/>
      <c r="AG143" s="155"/>
      <c r="AH143" s="233"/>
      <c r="AI143" s="233"/>
      <c r="AJ143" s="233"/>
      <c r="AK143" s="233"/>
      <c r="AL143" s="233"/>
      <c r="AM143" s="233"/>
      <c r="AN143" s="154"/>
      <c r="AO143" s="154"/>
      <c r="AP143" s="155"/>
      <c r="AQ143" s="163"/>
      <c r="AR143" s="155"/>
      <c r="AS143" s="233"/>
      <c r="AT143" s="233"/>
      <c r="AU143" s="233"/>
      <c r="AV143" s="233"/>
      <c r="AW143" s="233"/>
      <c r="AX143" s="233"/>
      <c r="AY143" s="154"/>
      <c r="AZ143" s="154"/>
      <c r="BA143" s="155"/>
      <c r="BB143" s="154"/>
      <c r="BC143" s="155"/>
      <c r="BD143" s="233"/>
      <c r="BE143" s="233"/>
      <c r="BF143" s="233"/>
      <c r="BG143" s="233"/>
      <c r="BH143" s="233"/>
      <c r="BI143" s="233"/>
      <c r="BJ143" s="154"/>
      <c r="BK143" s="154"/>
      <c r="BL143" s="155"/>
      <c r="BM143" s="274"/>
      <c r="BN143" s="371"/>
      <c r="BO143" s="370"/>
      <c r="BP143" s="370"/>
      <c r="BQ143" s="384"/>
      <c r="BR143" s="384"/>
      <c r="BS143" s="371"/>
      <c r="BT143" s="495" t="s">
        <v>2258</v>
      </c>
      <c r="BU143" s="751" t="s">
        <v>2259</v>
      </c>
      <c r="BV143" s="495" t="s">
        <v>2260</v>
      </c>
      <c r="BW143" s="154"/>
      <c r="BX143" s="154"/>
      <c r="BY143" s="155"/>
      <c r="BZ143" s="155"/>
      <c r="CA143" s="155"/>
      <c r="CB143" s="155"/>
      <c r="CC143" s="954" t="s">
        <v>3186</v>
      </c>
      <c r="CD143" s="751" t="s">
        <v>3184</v>
      </c>
      <c r="CE143" s="495" t="s">
        <v>3185</v>
      </c>
      <c r="CF143" s="154"/>
      <c r="CG143" s="154"/>
      <c r="CH143" s="155"/>
      <c r="CI143" s="155"/>
      <c r="CJ143" s="155"/>
      <c r="CK143" s="155"/>
      <c r="CL143" s="154"/>
      <c r="CM143" s="155"/>
      <c r="CN143" s="156"/>
      <c r="CO143" s="154"/>
      <c r="CP143" s="154"/>
      <c r="CQ143" s="155"/>
      <c r="CR143" s="155"/>
      <c r="CS143" s="155"/>
      <c r="CT143" s="155"/>
    </row>
    <row r="144" spans="1:98" s="148" customFormat="1" ht="19.05" customHeight="1">
      <c r="A144" s="1316"/>
      <c r="B144" s="1285"/>
      <c r="C144" s="1270"/>
      <c r="D144" s="1267"/>
      <c r="E144" s="1267"/>
      <c r="F144" s="1267"/>
      <c r="G144" s="1267"/>
      <c r="H144" s="1270"/>
      <c r="I144" s="1273"/>
      <c r="J144" s="1276"/>
      <c r="K144" s="1279"/>
      <c r="L144" s="387"/>
      <c r="M144" s="1273"/>
      <c r="N144" s="1276"/>
      <c r="O144" s="1273"/>
      <c r="P144" s="184"/>
      <c r="Q144" s="94"/>
      <c r="R144" s="139" t="str">
        <f t="shared" si="90"/>
        <v/>
      </c>
      <c r="S144" s="364"/>
      <c r="T144" s="364"/>
      <c r="U144" s="189" t="str">
        <f t="shared" si="91"/>
        <v/>
      </c>
      <c r="V144" s="97"/>
      <c r="W144" s="97"/>
      <c r="X144" s="97"/>
      <c r="Y144" s="140" t="str">
        <f>IFERROR(IF(AND(R143="Probabilidad",R144="Probabilidad"),(AA143-(+AA143*U144)),IF(R144="Probabilidad",(J143-(+J143*U144)),IF(R144="Impacto",AA143,""))),"")</f>
        <v/>
      </c>
      <c r="Z144" s="113" t="str">
        <f t="shared" si="95"/>
        <v/>
      </c>
      <c r="AA144" s="189" t="str">
        <f t="shared" si="92"/>
        <v/>
      </c>
      <c r="AB144" s="113" t="str">
        <f t="shared" si="93"/>
        <v/>
      </c>
      <c r="AC144" s="189" t="str">
        <f>IFERROR(IF(AND(R143="Impacto",R144="Impacto"),(AC143-(+AC143*U144)),IF(AND(R143="Probabilidad",R144="Impacto"),(AC142-(+AC142*U144)),IF(R144="Probabilidad",AC143,""))),"")</f>
        <v/>
      </c>
      <c r="AD144" s="113" t="str">
        <f t="shared" si="94"/>
        <v/>
      </c>
      <c r="AE144" s="1264"/>
      <c r="AF144" s="154"/>
      <c r="AG144" s="155"/>
      <c r="AH144" s="233"/>
      <c r="AI144" s="233"/>
      <c r="AJ144" s="233"/>
      <c r="AK144" s="233"/>
      <c r="AL144" s="233"/>
      <c r="AM144" s="233"/>
      <c r="AN144" s="154"/>
      <c r="AO144" s="154"/>
      <c r="AP144" s="155"/>
      <c r="AQ144" s="163"/>
      <c r="AR144" s="155"/>
      <c r="AS144" s="233"/>
      <c r="AT144" s="233"/>
      <c r="AU144" s="233"/>
      <c r="AV144" s="233"/>
      <c r="AW144" s="233"/>
      <c r="AX144" s="233"/>
      <c r="AY144" s="154"/>
      <c r="AZ144" s="154"/>
      <c r="BA144" s="155"/>
      <c r="BB144" s="154"/>
      <c r="BC144" s="155"/>
      <c r="BD144" s="233"/>
      <c r="BE144" s="233"/>
      <c r="BF144" s="233"/>
      <c r="BG144" s="233"/>
      <c r="BH144" s="233"/>
      <c r="BI144" s="233"/>
      <c r="BJ144" s="154"/>
      <c r="BK144" s="154"/>
      <c r="BL144" s="155"/>
      <c r="BM144" s="184"/>
      <c r="BN144" s="224"/>
      <c r="BO144" s="146"/>
      <c r="BP144" s="184"/>
      <c r="BQ144" s="146"/>
      <c r="BR144" s="146"/>
      <c r="BS144" s="146"/>
      <c r="BT144" s="154"/>
      <c r="BU144" s="155"/>
      <c r="BV144" s="156"/>
      <c r="BW144" s="154"/>
      <c r="BX144" s="154"/>
      <c r="BY144" s="155"/>
      <c r="BZ144" s="155"/>
      <c r="CA144" s="155"/>
      <c r="CB144" s="155"/>
      <c r="CC144" s="154"/>
      <c r="CD144" s="155"/>
      <c r="CE144" s="156"/>
      <c r="CF144" s="154"/>
      <c r="CG144" s="154"/>
      <c r="CH144" s="155"/>
      <c r="CI144" s="155"/>
      <c r="CJ144" s="155"/>
      <c r="CK144" s="155"/>
      <c r="CL144" s="154"/>
      <c r="CM144" s="155"/>
      <c r="CN144" s="156"/>
      <c r="CO144" s="154"/>
      <c r="CP144" s="154"/>
      <c r="CQ144" s="155"/>
      <c r="CR144" s="155"/>
      <c r="CS144" s="155"/>
      <c r="CT144" s="155"/>
    </row>
    <row r="145" spans="1:100" s="148" customFormat="1" ht="19.05" customHeight="1">
      <c r="A145" s="1316"/>
      <c r="B145" s="1285"/>
      <c r="C145" s="1270"/>
      <c r="D145" s="1267"/>
      <c r="E145" s="1267"/>
      <c r="F145" s="1267"/>
      <c r="G145" s="1267"/>
      <c r="H145" s="1270"/>
      <c r="I145" s="1273"/>
      <c r="J145" s="1276"/>
      <c r="K145" s="1279"/>
      <c r="L145" s="387"/>
      <c r="M145" s="1273"/>
      <c r="N145" s="1276"/>
      <c r="O145" s="1273"/>
      <c r="P145" s="184"/>
      <c r="Q145" s="94"/>
      <c r="R145" s="139" t="str">
        <f t="shared" si="90"/>
        <v/>
      </c>
      <c r="S145" s="97"/>
      <c r="T145" s="97"/>
      <c r="U145" s="189" t="str">
        <f t="shared" si="91"/>
        <v/>
      </c>
      <c r="V145" s="97"/>
      <c r="W145" s="97"/>
      <c r="X145" s="97"/>
      <c r="Y145" s="140" t="str">
        <f>IFERROR(IF(AND(R144="Probabilidad",R145="Probabilidad"),(AA144-(+AA144*U145)),IF(R145="Probabilidad",(J144-(+J144*U145)),IF(R145="Impacto",AA144,""))),"")</f>
        <v/>
      </c>
      <c r="Z145" s="113" t="str">
        <f t="shared" si="95"/>
        <v/>
      </c>
      <c r="AA145" s="189" t="str">
        <f t="shared" si="92"/>
        <v/>
      </c>
      <c r="AB145" s="113" t="str">
        <f t="shared" si="93"/>
        <v/>
      </c>
      <c r="AC145" s="189" t="str">
        <f>IFERROR(IF(AND(R144="Impacto",R145="Impacto"),(AC144-(+AC144*U145)),IF(AND(R144="Probabilidad",R145="Impacto"),(AC143-(+AC143*U145)),IF(R145="Probabilidad",AC144,""))),"")</f>
        <v/>
      </c>
      <c r="AD145" s="113" t="str">
        <f t="shared" si="94"/>
        <v/>
      </c>
      <c r="AE145" s="1264"/>
      <c r="AF145" s="154"/>
      <c r="AG145" s="155"/>
      <c r="AH145" s="233"/>
      <c r="AI145" s="233"/>
      <c r="AJ145" s="233"/>
      <c r="AK145" s="233"/>
      <c r="AL145" s="233"/>
      <c r="AM145" s="233"/>
      <c r="AN145" s="154"/>
      <c r="AO145" s="154"/>
      <c r="AP145" s="155"/>
      <c r="AQ145" s="163"/>
      <c r="AR145" s="155"/>
      <c r="AS145" s="233"/>
      <c r="AT145" s="233"/>
      <c r="AU145" s="233"/>
      <c r="AV145" s="233"/>
      <c r="AW145" s="233"/>
      <c r="AX145" s="233"/>
      <c r="AY145" s="154"/>
      <c r="AZ145" s="154"/>
      <c r="BA145" s="155"/>
      <c r="BB145" s="154"/>
      <c r="BC145" s="155"/>
      <c r="BD145" s="233"/>
      <c r="BE145" s="233"/>
      <c r="BF145" s="233"/>
      <c r="BG145" s="233"/>
      <c r="BH145" s="233"/>
      <c r="BI145" s="233"/>
      <c r="BJ145" s="154"/>
      <c r="BK145" s="154"/>
      <c r="BL145" s="155"/>
      <c r="BM145" s="184"/>
      <c r="BN145" s="224"/>
      <c r="BO145" s="146"/>
      <c r="BP145" s="184"/>
      <c r="BQ145" s="146"/>
      <c r="BR145" s="146"/>
      <c r="BS145" s="146"/>
      <c r="BT145" s="154"/>
      <c r="BU145" s="155"/>
      <c r="BV145" s="156"/>
      <c r="BW145" s="154"/>
      <c r="BX145" s="154"/>
      <c r="BY145" s="155"/>
      <c r="BZ145" s="155"/>
      <c r="CA145" s="155"/>
      <c r="CB145" s="155"/>
      <c r="CC145" s="154"/>
      <c r="CD145" s="155"/>
      <c r="CE145" s="156"/>
      <c r="CF145" s="154"/>
      <c r="CG145" s="154"/>
      <c r="CH145" s="155"/>
      <c r="CI145" s="155"/>
      <c r="CJ145" s="155"/>
      <c r="CK145" s="155"/>
      <c r="CL145" s="154"/>
      <c r="CM145" s="155"/>
      <c r="CN145" s="156"/>
      <c r="CO145" s="154"/>
      <c r="CP145" s="154"/>
      <c r="CQ145" s="155"/>
      <c r="CR145" s="155"/>
      <c r="CS145" s="155"/>
      <c r="CT145" s="155"/>
    </row>
    <row r="146" spans="1:100" s="400" customFormat="1" ht="19.05" customHeight="1" thickBot="1">
      <c r="A146" s="1317"/>
      <c r="B146" s="1286"/>
      <c r="C146" s="1271"/>
      <c r="D146" s="1268"/>
      <c r="E146" s="1268"/>
      <c r="F146" s="1268"/>
      <c r="G146" s="1268"/>
      <c r="H146" s="1271"/>
      <c r="I146" s="1274"/>
      <c r="J146" s="1277"/>
      <c r="K146" s="1280"/>
      <c r="L146" s="388"/>
      <c r="M146" s="1274"/>
      <c r="N146" s="1277"/>
      <c r="O146" s="1274"/>
      <c r="P146" s="185"/>
      <c r="Q146" s="95"/>
      <c r="R146" s="153" t="str">
        <f t="shared" si="90"/>
        <v/>
      </c>
      <c r="S146" s="150"/>
      <c r="T146" s="150"/>
      <c r="U146" s="187" t="str">
        <f t="shared" si="91"/>
        <v/>
      </c>
      <c r="V146" s="150"/>
      <c r="W146" s="150"/>
      <c r="X146" s="150"/>
      <c r="Y146" s="151" t="str">
        <f>IFERROR(IF(AND(R145="Probabilidad",R146="Probabilidad"),(AA145-(+AA145*U146)),IF(R146="Probabilidad",(J145-(+J145*U146)),IF(R146="Impacto",AA145,""))),"")</f>
        <v/>
      </c>
      <c r="Z146" s="114" t="str">
        <f t="shared" si="95"/>
        <v/>
      </c>
      <c r="AA146" s="187" t="str">
        <f t="shared" si="92"/>
        <v/>
      </c>
      <c r="AB146" s="114" t="str">
        <f t="shared" si="93"/>
        <v/>
      </c>
      <c r="AC146" s="187" t="str">
        <f>IFERROR(IF(AND(R145="Impacto",R146="Impacto"),(AC145-(+AC145*U146)),IF(AND(R145="Probabilidad",R146="Impacto"),(AC144-(+AC144*U146)),IF(R146="Probabilidad",AC145,""))),"")</f>
        <v/>
      </c>
      <c r="AD146" s="114" t="str">
        <f t="shared" si="94"/>
        <v/>
      </c>
      <c r="AE146" s="1265"/>
      <c r="AF146" s="154"/>
      <c r="AG146" s="155"/>
      <c r="AH146" s="233"/>
      <c r="AI146" s="233"/>
      <c r="AJ146" s="233"/>
      <c r="AK146" s="233"/>
      <c r="AL146" s="233"/>
      <c r="AM146" s="233"/>
      <c r="AN146" s="154"/>
      <c r="AO146" s="154"/>
      <c r="AP146" s="155"/>
      <c r="AQ146" s="163"/>
      <c r="AR146" s="155"/>
      <c r="AS146" s="233"/>
      <c r="AT146" s="233"/>
      <c r="AU146" s="233"/>
      <c r="AV146" s="233"/>
      <c r="AW146" s="233"/>
      <c r="AX146" s="233"/>
      <c r="AY146" s="154"/>
      <c r="AZ146" s="154"/>
      <c r="BA146" s="155"/>
      <c r="BB146" s="154"/>
      <c r="BC146" s="155"/>
      <c r="BD146" s="233"/>
      <c r="BE146" s="233"/>
      <c r="BF146" s="233"/>
      <c r="BG146" s="233"/>
      <c r="BH146" s="233"/>
      <c r="BI146" s="233"/>
      <c r="BJ146" s="154"/>
      <c r="BK146" s="154"/>
      <c r="BL146" s="155"/>
      <c r="BM146" s="184"/>
      <c r="BN146" s="224"/>
      <c r="BO146" s="146"/>
      <c r="BP146" s="184"/>
      <c r="BQ146" s="146"/>
      <c r="BR146" s="146"/>
      <c r="BS146" s="146"/>
      <c r="BT146" s="154"/>
      <c r="BU146" s="155"/>
      <c r="BV146" s="156"/>
      <c r="BW146" s="154"/>
      <c r="BX146" s="154"/>
      <c r="BY146" s="155"/>
      <c r="BZ146" s="155"/>
      <c r="CA146" s="155"/>
      <c r="CB146" s="155"/>
      <c r="CC146" s="154"/>
      <c r="CD146" s="155"/>
      <c r="CE146" s="156"/>
      <c r="CF146" s="154"/>
      <c r="CG146" s="154"/>
      <c r="CH146" s="155"/>
      <c r="CI146" s="155"/>
      <c r="CJ146" s="155"/>
      <c r="CK146" s="155"/>
      <c r="CL146" s="154"/>
      <c r="CM146" s="155"/>
      <c r="CN146" s="156"/>
      <c r="CO146" s="154"/>
      <c r="CP146" s="154"/>
      <c r="CQ146" s="155"/>
      <c r="CR146" s="155"/>
      <c r="CS146" s="155"/>
      <c r="CT146" s="155"/>
    </row>
    <row r="147" spans="1:100" s="399" customFormat="1" ht="207">
      <c r="A147" s="1315">
        <v>10</v>
      </c>
      <c r="B147" s="1284" t="s">
        <v>151</v>
      </c>
      <c r="C147" s="1269" t="s">
        <v>281</v>
      </c>
      <c r="D147" s="1266" t="s">
        <v>1110</v>
      </c>
      <c r="E147" s="1266" t="s">
        <v>1111</v>
      </c>
      <c r="F147" s="1266" t="s">
        <v>1112</v>
      </c>
      <c r="G147" s="1266" t="s">
        <v>292</v>
      </c>
      <c r="H147" s="1269">
        <v>365</v>
      </c>
      <c r="I147" s="1272" t="str">
        <f>IF(H147&lt;=0,"",IF(H147&lt;=2,"Muy Baja",IF(H147&lt;=24,"Baja",IF(H147&lt;=500,"Media",IF(H147&lt;=5000,"Alta","Muy Alta")))))</f>
        <v>Media</v>
      </c>
      <c r="J147" s="1275">
        <f>IF(I147="","",IF(I147="Muy Baja",0.2,IF(I147="Baja",0.4,IF(I147="Media",0.6,IF(I147="Alta",0.8,IF(I147="Muy Alta",1,))))))</f>
        <v>0.6</v>
      </c>
      <c r="K147" s="1278" t="s">
        <v>313</v>
      </c>
      <c r="L147" s="386"/>
      <c r="M147" s="1272"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275">
        <f>IF(M147="","",IF(M147="Leve",0.2,IF(M147="Menor",0.4,IF(M147="Moderado",0.6,IF(M147="Mayor",0.8,IF(M147="Catastrófico",1,))))))</f>
        <v>1</v>
      </c>
      <c r="O147" s="1272"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394">
        <v>1</v>
      </c>
      <c r="Q147" s="395" t="s">
        <v>4094</v>
      </c>
      <c r="R147" s="152" t="str">
        <f t="shared" si="90"/>
        <v>Probabilidad</v>
      </c>
      <c r="S147" s="396" t="s">
        <v>145</v>
      </c>
      <c r="T147" s="396" t="s">
        <v>316</v>
      </c>
      <c r="U147" s="272" t="str">
        <f t="shared" si="91"/>
        <v>30%</v>
      </c>
      <c r="V147" s="396" t="s">
        <v>334</v>
      </c>
      <c r="W147" s="396" t="s">
        <v>318</v>
      </c>
      <c r="X147" s="396" t="s">
        <v>319</v>
      </c>
      <c r="Y147" s="397">
        <f>IFERROR(IF(R147="Probabilidad",(J147-(+J147*U147)),IF(R147="Impacto",J147,"")),"")</f>
        <v>0.42</v>
      </c>
      <c r="Z147" s="398" t="str">
        <f>IFERROR(IF(Y147="","",IF(Y147&lt;=0.2,"Muy Baja",IF(Y147&lt;=0.4,"Baja",IF(Y147&lt;=0.6,"Media",IF(Y147&lt;=0.8,"Alta","Muy Alta"))))),"")</f>
        <v>Media</v>
      </c>
      <c r="AA147" s="272">
        <f t="shared" si="92"/>
        <v>0.42</v>
      </c>
      <c r="AB147" s="398" t="str">
        <f t="shared" si="93"/>
        <v>Catastrófico</v>
      </c>
      <c r="AC147" s="272">
        <f>IFERROR(IF(R147="Impacto",(N147-(+N147*U147)),IF(R147="Probabilidad",N147,"")),"")</f>
        <v>1</v>
      </c>
      <c r="AD147" s="398" t="str">
        <f t="shared" si="94"/>
        <v>Extremo</v>
      </c>
      <c r="AE147" s="1263" t="s">
        <v>345</v>
      </c>
      <c r="AF147" s="154"/>
      <c r="AG147" s="155"/>
      <c r="AH147" s="233"/>
      <c r="AI147" s="233"/>
      <c r="AJ147" s="233"/>
      <c r="AK147" s="233"/>
      <c r="AL147" s="233"/>
      <c r="AM147" s="233"/>
      <c r="AN147" s="154"/>
      <c r="AO147" s="154"/>
      <c r="AP147" s="155"/>
      <c r="AQ147" s="163"/>
      <c r="AR147" s="155"/>
      <c r="AS147" s="233"/>
      <c r="AT147" s="233"/>
      <c r="AU147" s="233"/>
      <c r="AV147" s="233"/>
      <c r="AW147" s="233"/>
      <c r="AX147" s="233"/>
      <c r="AY147" s="154"/>
      <c r="AZ147" s="154"/>
      <c r="BA147" s="155"/>
      <c r="BB147" s="154"/>
      <c r="BC147" s="155"/>
      <c r="BD147" s="233"/>
      <c r="BE147" s="233"/>
      <c r="BF147" s="233"/>
      <c r="BG147" s="233"/>
      <c r="BH147" s="233"/>
      <c r="BI147" s="233"/>
      <c r="BJ147" s="154"/>
      <c r="BK147" s="154"/>
      <c r="BL147" s="155"/>
      <c r="BM147" s="274" t="s">
        <v>4086</v>
      </c>
      <c r="BN147" s="379">
        <v>0.35</v>
      </c>
      <c r="BO147" s="370" t="s">
        <v>4078</v>
      </c>
      <c r="BP147" s="370" t="s">
        <v>4090</v>
      </c>
      <c r="BQ147" s="384">
        <v>44927</v>
      </c>
      <c r="BR147" s="384">
        <v>45260</v>
      </c>
      <c r="BS147" s="373">
        <v>1</v>
      </c>
      <c r="BT147" s="495" t="s">
        <v>2246</v>
      </c>
      <c r="BU147" s="751" t="s">
        <v>2247</v>
      </c>
      <c r="BV147" s="495" t="s">
        <v>2248</v>
      </c>
      <c r="BW147" s="154"/>
      <c r="BX147" s="154"/>
      <c r="BY147" s="155"/>
      <c r="BZ147" s="155"/>
      <c r="CA147" s="155"/>
      <c r="CB147" s="155"/>
      <c r="CC147" s="960" t="s">
        <v>3043</v>
      </c>
      <c r="CD147" s="751" t="s">
        <v>3189</v>
      </c>
      <c r="CE147" s="495" t="s">
        <v>3187</v>
      </c>
      <c r="CF147" s="154"/>
      <c r="CG147" s="154"/>
      <c r="CH147" s="155"/>
      <c r="CI147" s="155"/>
      <c r="CJ147" s="155"/>
      <c r="CK147" s="155"/>
      <c r="CL147" s="154"/>
      <c r="CM147" s="155"/>
      <c r="CN147" s="156"/>
      <c r="CO147" s="154"/>
      <c r="CP147" s="154"/>
      <c r="CQ147" s="155"/>
      <c r="CR147" s="155"/>
      <c r="CS147" s="155"/>
      <c r="CT147" s="155"/>
    </row>
    <row r="148" spans="1:100" s="148" customFormat="1" ht="165.6">
      <c r="A148" s="1316"/>
      <c r="B148" s="1285"/>
      <c r="C148" s="1270"/>
      <c r="D148" s="1267"/>
      <c r="E148" s="1267"/>
      <c r="F148" s="1267"/>
      <c r="G148" s="1267"/>
      <c r="H148" s="1270"/>
      <c r="I148" s="1273"/>
      <c r="J148" s="1276"/>
      <c r="K148" s="1279"/>
      <c r="L148" s="387"/>
      <c r="M148" s="1273"/>
      <c r="N148" s="1276"/>
      <c r="O148" s="1273"/>
      <c r="P148" s="370">
        <v>2</v>
      </c>
      <c r="Q148" s="274" t="s">
        <v>4095</v>
      </c>
      <c r="R148" s="139" t="str">
        <f t="shared" si="90"/>
        <v>Probabilidad</v>
      </c>
      <c r="S148" s="364" t="s">
        <v>145</v>
      </c>
      <c r="T148" s="364" t="s">
        <v>316</v>
      </c>
      <c r="U148" s="189" t="str">
        <f t="shared" si="91"/>
        <v>30%</v>
      </c>
      <c r="V148" s="97" t="s">
        <v>317</v>
      </c>
      <c r="W148" s="97" t="s">
        <v>318</v>
      </c>
      <c r="X148" s="97" t="s">
        <v>319</v>
      </c>
      <c r="Y148" s="140">
        <f>IFERROR(IF(AND(R147="Probabilidad",R148="Probabilidad"),(AA147-(+AA147*U148)),IF(R148="Probabilidad",(J147-(+J147*U148)),IF(R148="Impacto",AA147,""))),"")</f>
        <v>0.29399999999999998</v>
      </c>
      <c r="Z148" s="113" t="str">
        <f t="shared" ref="Z148:Z152" si="96">IFERROR(IF(Y148="","",IF(Y148&lt;=0.2,"Muy Baja",IF(Y148&lt;=0.4,"Baja",IF(Y148&lt;=0.6,"Media",IF(Y148&lt;=0.8,"Alta","Muy Alta"))))),"")</f>
        <v>Baja</v>
      </c>
      <c r="AA148" s="189">
        <f t="shared" si="92"/>
        <v>0.29399999999999998</v>
      </c>
      <c r="AB148" s="113" t="str">
        <f t="shared" si="93"/>
        <v>Catastrófico</v>
      </c>
      <c r="AC148" s="189">
        <f>IFERROR(IF(AND(R147="Impacto",R148="Impacto"),(AC147-(+AC147*U148)),IF(R148="Impacto",($N$87-(+$N$87*U148)),IF(R148="Probabilidad",AC147,""))),"")</f>
        <v>1</v>
      </c>
      <c r="AD148" s="113" t="str">
        <f t="shared" si="94"/>
        <v>Extremo</v>
      </c>
      <c r="AE148" s="1264"/>
      <c r="AF148" s="495" t="s">
        <v>2191</v>
      </c>
      <c r="AG148" s="751" t="s">
        <v>2216</v>
      </c>
      <c r="AH148" s="756"/>
      <c r="AI148" s="495" t="s">
        <v>2245</v>
      </c>
      <c r="AJ148" s="495" t="s">
        <v>491</v>
      </c>
      <c r="AK148" s="756"/>
      <c r="AL148" s="495" t="s">
        <v>2245</v>
      </c>
      <c r="AM148" s="495" t="s">
        <v>491</v>
      </c>
      <c r="AN148" s="154"/>
      <c r="AO148" s="154"/>
      <c r="AP148" s="155"/>
      <c r="AQ148" s="960" t="s">
        <v>3043</v>
      </c>
      <c r="AR148" s="751" t="s">
        <v>3093</v>
      </c>
      <c r="AS148" s="756"/>
      <c r="AT148" s="743" t="s">
        <v>3094</v>
      </c>
      <c r="AU148" s="756" t="s">
        <v>491</v>
      </c>
      <c r="AV148" s="756"/>
      <c r="AW148" s="743" t="s">
        <v>3094</v>
      </c>
      <c r="AX148" s="756" t="s">
        <v>491</v>
      </c>
      <c r="AY148" s="154"/>
      <c r="AZ148" s="154"/>
      <c r="BA148" s="155"/>
      <c r="BB148" s="154"/>
      <c r="BC148" s="155"/>
      <c r="BD148" s="233"/>
      <c r="BE148" s="233"/>
      <c r="BF148" s="233"/>
      <c r="BG148" s="233"/>
      <c r="BH148" s="233"/>
      <c r="BI148" s="233"/>
      <c r="BJ148" s="154"/>
      <c r="BK148" s="154"/>
      <c r="BL148" s="155"/>
      <c r="BM148" s="274" t="s">
        <v>1113</v>
      </c>
      <c r="BN148" s="371">
        <v>0.4</v>
      </c>
      <c r="BO148" s="370" t="s">
        <v>1114</v>
      </c>
      <c r="BP148" s="370" t="s">
        <v>4090</v>
      </c>
      <c r="BQ148" s="384">
        <v>44927</v>
      </c>
      <c r="BR148" s="384">
        <v>45260</v>
      </c>
      <c r="BS148" s="373">
        <v>1</v>
      </c>
      <c r="BT148" s="495" t="s">
        <v>2246</v>
      </c>
      <c r="BU148" s="751" t="s">
        <v>2249</v>
      </c>
      <c r="BV148" s="495" t="s">
        <v>2215</v>
      </c>
      <c r="BW148" s="154"/>
      <c r="BX148" s="154"/>
      <c r="BY148" s="155"/>
      <c r="BZ148" s="155"/>
      <c r="CA148" s="155"/>
      <c r="CB148" s="155"/>
      <c r="CC148" s="960" t="s">
        <v>3043</v>
      </c>
      <c r="CD148" s="1028" t="s">
        <v>3855</v>
      </c>
      <c r="CE148" s="860" t="s">
        <v>2215</v>
      </c>
      <c r="CF148" s="154"/>
      <c r="CG148" s="154"/>
      <c r="CH148" s="155"/>
      <c r="CI148" s="155"/>
      <c r="CJ148" s="155"/>
      <c r="CK148" s="155"/>
      <c r="CL148" s="154"/>
      <c r="CM148" s="155"/>
      <c r="CN148" s="156"/>
      <c r="CO148" s="154"/>
      <c r="CP148" s="154"/>
      <c r="CQ148" s="155"/>
      <c r="CR148" s="155"/>
      <c r="CS148" s="155"/>
      <c r="CT148" s="155"/>
    </row>
    <row r="149" spans="1:100" s="148" customFormat="1" ht="220.8">
      <c r="A149" s="1316"/>
      <c r="B149" s="1285"/>
      <c r="C149" s="1270"/>
      <c r="D149" s="1267"/>
      <c r="E149" s="1267"/>
      <c r="F149" s="1267"/>
      <c r="G149" s="1267"/>
      <c r="H149" s="1270"/>
      <c r="I149" s="1273"/>
      <c r="J149" s="1276"/>
      <c r="K149" s="1279"/>
      <c r="L149" s="387"/>
      <c r="M149" s="1273"/>
      <c r="N149" s="1276"/>
      <c r="O149" s="1273"/>
      <c r="P149" s="370"/>
      <c r="Q149" s="274"/>
      <c r="R149" s="139" t="str">
        <f t="shared" si="90"/>
        <v/>
      </c>
      <c r="S149" s="364"/>
      <c r="T149" s="364"/>
      <c r="U149" s="189" t="str">
        <f t="shared" si="91"/>
        <v/>
      </c>
      <c r="V149" s="97"/>
      <c r="W149" s="97"/>
      <c r="X149" s="97"/>
      <c r="Y149" s="140" t="str">
        <f>IFERROR(IF(AND(R148="Probabilidad",R149="Probabilidad"),(AA148-(+AA148*U149)),IF(R149="Probabilidad",(J148-(+J148*U149)),IF(R149="Impacto",AA148,""))),"")</f>
        <v/>
      </c>
      <c r="Z149" s="113" t="str">
        <f t="shared" si="96"/>
        <v/>
      </c>
      <c r="AA149" s="189" t="str">
        <f t="shared" si="92"/>
        <v/>
      </c>
      <c r="AB149" s="113" t="str">
        <f t="shared" si="93"/>
        <v/>
      </c>
      <c r="AC149" s="189" t="str">
        <f>IFERROR(IF(AND(R148="Impacto",R149="Impacto"),(AC148-(+AC148*U149)),IF(R149="Impacto",($N$87-(+$N$87*U149)),IF(R149="Probabilidad",AC148,""))),"")</f>
        <v/>
      </c>
      <c r="AD149" s="113" t="str">
        <f t="shared" si="94"/>
        <v/>
      </c>
      <c r="AE149" s="1264"/>
      <c r="AF149" s="154"/>
      <c r="AG149" s="155"/>
      <c r="AH149" s="233"/>
      <c r="AI149" s="233"/>
      <c r="AJ149" s="233"/>
      <c r="AK149" s="233"/>
      <c r="AL149" s="233"/>
      <c r="AM149" s="233"/>
      <c r="AN149" s="154"/>
      <c r="AO149" s="154"/>
      <c r="AP149" s="155"/>
      <c r="AQ149" s="163"/>
      <c r="AR149" s="155"/>
      <c r="AS149" s="233"/>
      <c r="AT149" s="233"/>
      <c r="AU149" s="233"/>
      <c r="AV149" s="233"/>
      <c r="AW149" s="233"/>
      <c r="AX149" s="233"/>
      <c r="AY149" s="154"/>
      <c r="AZ149" s="154"/>
      <c r="BA149" s="155"/>
      <c r="BB149" s="154"/>
      <c r="BC149" s="155"/>
      <c r="BD149" s="233"/>
      <c r="BE149" s="233"/>
      <c r="BF149" s="233"/>
      <c r="BG149" s="233"/>
      <c r="BH149" s="233"/>
      <c r="BI149" s="233"/>
      <c r="BJ149" s="154"/>
      <c r="BK149" s="154"/>
      <c r="BL149" s="155"/>
      <c r="BM149" s="274"/>
      <c r="BN149" s="371"/>
      <c r="BO149" s="370"/>
      <c r="BP149" s="370"/>
      <c r="BQ149" s="384"/>
      <c r="BR149" s="384"/>
      <c r="BS149" s="371"/>
      <c r="BT149" s="495" t="s">
        <v>2250</v>
      </c>
      <c r="BU149" s="751" t="s">
        <v>2251</v>
      </c>
      <c r="BV149" s="495" t="s">
        <v>2252</v>
      </c>
      <c r="BW149" s="154"/>
      <c r="BX149" s="154"/>
      <c r="BY149" s="155"/>
      <c r="BZ149" s="155"/>
      <c r="CA149" s="155"/>
      <c r="CB149" s="155"/>
      <c r="CC149" s="960" t="s">
        <v>3043</v>
      </c>
      <c r="CD149" s="751" t="s">
        <v>3190</v>
      </c>
      <c r="CE149" s="495" t="s">
        <v>3188</v>
      </c>
      <c r="CF149" s="154"/>
      <c r="CG149" s="154"/>
      <c r="CH149" s="155"/>
      <c r="CI149" s="155"/>
      <c r="CJ149" s="155"/>
      <c r="CK149" s="155"/>
      <c r="CL149" s="154"/>
      <c r="CM149" s="155"/>
      <c r="CN149" s="156"/>
      <c r="CO149" s="154"/>
      <c r="CP149" s="154"/>
      <c r="CQ149" s="155"/>
      <c r="CR149" s="155"/>
      <c r="CS149" s="155"/>
      <c r="CT149" s="155"/>
    </row>
    <row r="150" spans="1:100" s="148" customFormat="1" ht="19.05" customHeight="1">
      <c r="A150" s="1316"/>
      <c r="B150" s="1285"/>
      <c r="C150" s="1270"/>
      <c r="D150" s="1267"/>
      <c r="E150" s="1267"/>
      <c r="F150" s="1267"/>
      <c r="G150" s="1267"/>
      <c r="H150" s="1270"/>
      <c r="I150" s="1273"/>
      <c r="J150" s="1276"/>
      <c r="K150" s="1279"/>
      <c r="L150" s="387"/>
      <c r="M150" s="1273"/>
      <c r="N150" s="1276"/>
      <c r="O150" s="1273"/>
      <c r="P150" s="184"/>
      <c r="Q150" s="94"/>
      <c r="R150" s="139" t="str">
        <f t="shared" si="90"/>
        <v/>
      </c>
      <c r="S150" s="364"/>
      <c r="T150" s="364"/>
      <c r="U150" s="189" t="str">
        <f t="shared" si="91"/>
        <v/>
      </c>
      <c r="V150" s="97"/>
      <c r="W150" s="97"/>
      <c r="X150" s="97"/>
      <c r="Y150" s="140" t="str">
        <f>IFERROR(IF(AND(R149="Probabilidad",R150="Probabilidad"),(AA149-(+AA149*U150)),IF(R150="Probabilidad",(J149-(+J149*U150)),IF(R150="Impacto",AA149,""))),"")</f>
        <v/>
      </c>
      <c r="Z150" s="113" t="str">
        <f t="shared" si="96"/>
        <v/>
      </c>
      <c r="AA150" s="189" t="str">
        <f t="shared" si="92"/>
        <v/>
      </c>
      <c r="AB150" s="113" t="str">
        <f t="shared" si="93"/>
        <v/>
      </c>
      <c r="AC150" s="189" t="str">
        <f>IFERROR(IF(AND(R149="Impacto",R150="Impacto"),(AC149-(+AC149*U150)),IF(AND(R149="Probabilidad",R150="Impacto"),(AC148-(+AC148*U150)),IF(R150="Probabilidad",AC149,""))),"")</f>
        <v/>
      </c>
      <c r="AD150" s="113" t="str">
        <f t="shared" si="94"/>
        <v/>
      </c>
      <c r="AE150" s="1264"/>
      <c r="AF150" s="154"/>
      <c r="AG150" s="155"/>
      <c r="AH150" s="233"/>
      <c r="AI150" s="233"/>
      <c r="AJ150" s="233"/>
      <c r="AK150" s="233"/>
      <c r="AL150" s="233"/>
      <c r="AM150" s="233"/>
      <c r="AN150" s="154"/>
      <c r="AO150" s="154"/>
      <c r="AP150" s="155"/>
      <c r="AQ150" s="163"/>
      <c r="AR150" s="155"/>
      <c r="AS150" s="233"/>
      <c r="AT150" s="233"/>
      <c r="AU150" s="233"/>
      <c r="AV150" s="233"/>
      <c r="AW150" s="233"/>
      <c r="AX150" s="233"/>
      <c r="AY150" s="154"/>
      <c r="AZ150" s="154"/>
      <c r="BA150" s="155"/>
      <c r="BB150" s="154"/>
      <c r="BC150" s="155"/>
      <c r="BD150" s="233"/>
      <c r="BE150" s="233"/>
      <c r="BF150" s="233"/>
      <c r="BG150" s="233"/>
      <c r="BH150" s="233"/>
      <c r="BI150" s="233"/>
      <c r="BJ150" s="154"/>
      <c r="BK150" s="154"/>
      <c r="BL150" s="155"/>
      <c r="BM150" s="184"/>
      <c r="BN150" s="224"/>
      <c r="BO150" s="146"/>
      <c r="BP150" s="184"/>
      <c r="BQ150" s="146"/>
      <c r="BR150" s="146"/>
      <c r="BS150" s="146"/>
      <c r="BT150" s="154"/>
      <c r="BU150" s="155"/>
      <c r="BV150" s="156"/>
      <c r="BW150" s="154"/>
      <c r="BX150" s="154"/>
      <c r="BY150" s="155"/>
      <c r="BZ150" s="155"/>
      <c r="CA150" s="155"/>
      <c r="CB150" s="155"/>
      <c r="CC150" s="154"/>
      <c r="CD150" s="155"/>
      <c r="CE150" s="156"/>
      <c r="CF150" s="154"/>
      <c r="CG150" s="154"/>
      <c r="CH150" s="155"/>
      <c r="CI150" s="155"/>
      <c r="CJ150" s="155"/>
      <c r="CK150" s="155"/>
      <c r="CL150" s="154"/>
      <c r="CM150" s="155"/>
      <c r="CN150" s="156"/>
      <c r="CO150" s="154"/>
      <c r="CP150" s="154"/>
      <c r="CQ150" s="155"/>
      <c r="CR150" s="155"/>
      <c r="CS150" s="155"/>
      <c r="CT150" s="155"/>
    </row>
    <row r="151" spans="1:100" s="148" customFormat="1" ht="19.05" customHeight="1">
      <c r="A151" s="1316"/>
      <c r="B151" s="1285"/>
      <c r="C151" s="1270"/>
      <c r="D151" s="1267"/>
      <c r="E151" s="1267"/>
      <c r="F151" s="1267"/>
      <c r="G151" s="1267"/>
      <c r="H151" s="1270"/>
      <c r="I151" s="1273"/>
      <c r="J151" s="1276"/>
      <c r="K151" s="1279"/>
      <c r="L151" s="387"/>
      <c r="M151" s="1273"/>
      <c r="N151" s="1276"/>
      <c r="O151" s="1273"/>
      <c r="P151" s="184"/>
      <c r="Q151" s="94"/>
      <c r="R151" s="139" t="str">
        <f t="shared" si="90"/>
        <v/>
      </c>
      <c r="S151" s="97"/>
      <c r="T151" s="97"/>
      <c r="U151" s="189" t="str">
        <f t="shared" si="91"/>
        <v/>
      </c>
      <c r="V151" s="97"/>
      <c r="W151" s="97"/>
      <c r="X151" s="97"/>
      <c r="Y151" s="140" t="str">
        <f>IFERROR(IF(AND(R150="Probabilidad",R151="Probabilidad"),(AA150-(+AA150*U151)),IF(R151="Probabilidad",(J150-(+J150*U151)),IF(R151="Impacto",AA150,""))),"")</f>
        <v/>
      </c>
      <c r="Z151" s="113" t="str">
        <f t="shared" si="96"/>
        <v/>
      </c>
      <c r="AA151" s="189" t="str">
        <f t="shared" si="92"/>
        <v/>
      </c>
      <c r="AB151" s="113" t="str">
        <f t="shared" si="93"/>
        <v/>
      </c>
      <c r="AC151" s="189" t="str">
        <f>IFERROR(IF(AND(R150="Impacto",R151="Impacto"),(AC150-(+AC150*U151)),IF(AND(R150="Probabilidad",R151="Impacto"),(AC149-(+AC149*U151)),IF(R151="Probabilidad",AC150,""))),"")</f>
        <v/>
      </c>
      <c r="AD151" s="113" t="str">
        <f t="shared" si="94"/>
        <v/>
      </c>
      <c r="AE151" s="1264"/>
      <c r="AF151" s="154"/>
      <c r="AG151" s="155"/>
      <c r="AH151" s="233"/>
      <c r="AI151" s="233"/>
      <c r="AJ151" s="233"/>
      <c r="AK151" s="233"/>
      <c r="AL151" s="233"/>
      <c r="AM151" s="233"/>
      <c r="AN151" s="154"/>
      <c r="AO151" s="154"/>
      <c r="AP151" s="155"/>
      <c r="AQ151" s="163"/>
      <c r="AR151" s="155"/>
      <c r="AS151" s="233"/>
      <c r="AT151" s="233"/>
      <c r="AU151" s="233"/>
      <c r="AV151" s="233"/>
      <c r="AW151" s="233"/>
      <c r="AX151" s="233"/>
      <c r="AY151" s="154"/>
      <c r="AZ151" s="154"/>
      <c r="BA151" s="155"/>
      <c r="BB151" s="154"/>
      <c r="BC151" s="155"/>
      <c r="BD151" s="233"/>
      <c r="BE151" s="233"/>
      <c r="BF151" s="233"/>
      <c r="BG151" s="233"/>
      <c r="BH151" s="233"/>
      <c r="BI151" s="233"/>
      <c r="BJ151" s="154"/>
      <c r="BK151" s="154"/>
      <c r="BL151" s="155"/>
      <c r="BM151" s="184"/>
      <c r="BN151" s="224"/>
      <c r="BO151" s="146"/>
      <c r="BP151" s="184"/>
      <c r="BQ151" s="146"/>
      <c r="BR151" s="146"/>
      <c r="BS151" s="146"/>
      <c r="BT151" s="154"/>
      <c r="BU151" s="155"/>
      <c r="BV151" s="156"/>
      <c r="BW151" s="154"/>
      <c r="BX151" s="154"/>
      <c r="BY151" s="155"/>
      <c r="BZ151" s="155"/>
      <c r="CA151" s="155"/>
      <c r="CB151" s="155"/>
      <c r="CC151" s="154"/>
      <c r="CD151" s="155"/>
      <c r="CE151" s="156"/>
      <c r="CF151" s="154"/>
      <c r="CG151" s="154"/>
      <c r="CH151" s="155"/>
      <c r="CI151" s="155"/>
      <c r="CJ151" s="155"/>
      <c r="CK151" s="155"/>
      <c r="CL151" s="154"/>
      <c r="CM151" s="155"/>
      <c r="CN151" s="156"/>
      <c r="CO151" s="154"/>
      <c r="CP151" s="154"/>
      <c r="CQ151" s="155"/>
      <c r="CR151" s="155"/>
      <c r="CS151" s="155"/>
      <c r="CT151" s="155"/>
    </row>
    <row r="152" spans="1:100" s="400" customFormat="1" ht="19.05" customHeight="1" thickBot="1">
      <c r="A152" s="1317"/>
      <c r="B152" s="1286"/>
      <c r="C152" s="1271"/>
      <c r="D152" s="1268"/>
      <c r="E152" s="1268"/>
      <c r="F152" s="1268"/>
      <c r="G152" s="1268"/>
      <c r="H152" s="1271"/>
      <c r="I152" s="1274"/>
      <c r="J152" s="1277"/>
      <c r="K152" s="1280"/>
      <c r="L152" s="388"/>
      <c r="M152" s="1274"/>
      <c r="N152" s="1277"/>
      <c r="O152" s="1274"/>
      <c r="P152" s="185"/>
      <c r="Q152" s="95"/>
      <c r="R152" s="153" t="str">
        <f t="shared" si="90"/>
        <v/>
      </c>
      <c r="S152" s="150"/>
      <c r="T152" s="150"/>
      <c r="U152" s="187" t="str">
        <f t="shared" si="91"/>
        <v/>
      </c>
      <c r="V152" s="150"/>
      <c r="W152" s="150"/>
      <c r="X152" s="150"/>
      <c r="Y152" s="151" t="str">
        <f>IFERROR(IF(AND(R151="Probabilidad",R152="Probabilidad"),(AA151-(+AA151*U152)),IF(R152="Probabilidad",(J151-(+J151*U152)),IF(R152="Impacto",AA151,""))),"")</f>
        <v/>
      </c>
      <c r="Z152" s="114" t="str">
        <f t="shared" si="96"/>
        <v/>
      </c>
      <c r="AA152" s="187" t="str">
        <f t="shared" si="92"/>
        <v/>
      </c>
      <c r="AB152" s="114" t="str">
        <f t="shared" si="93"/>
        <v/>
      </c>
      <c r="AC152" s="187" t="str">
        <f>IFERROR(IF(AND(R151="Impacto",R152="Impacto"),(AC151-(+AC151*U152)),IF(AND(R151="Probabilidad",R152="Impacto"),(AC150-(+AC150*U152)),IF(R152="Probabilidad",AC151,""))),"")</f>
        <v/>
      </c>
      <c r="AD152" s="114" t="str">
        <f t="shared" si="94"/>
        <v/>
      </c>
      <c r="AE152" s="1265"/>
      <c r="AF152" s="154"/>
      <c r="AG152" s="155"/>
      <c r="AH152" s="233"/>
      <c r="AI152" s="233"/>
      <c r="AJ152" s="233"/>
      <c r="AK152" s="233"/>
      <c r="AL152" s="233"/>
      <c r="AM152" s="233"/>
      <c r="AN152" s="154"/>
      <c r="AO152" s="154"/>
      <c r="AP152" s="155"/>
      <c r="AQ152" s="163"/>
      <c r="AR152" s="155"/>
      <c r="AS152" s="233"/>
      <c r="AT152" s="233"/>
      <c r="AU152" s="233"/>
      <c r="AV152" s="233"/>
      <c r="AW152" s="233"/>
      <c r="AX152" s="233"/>
      <c r="AY152" s="154"/>
      <c r="AZ152" s="154"/>
      <c r="BA152" s="155"/>
      <c r="BB152" s="154"/>
      <c r="BC152" s="155"/>
      <c r="BD152" s="233"/>
      <c r="BE152" s="233"/>
      <c r="BF152" s="233"/>
      <c r="BG152" s="233"/>
      <c r="BH152" s="233"/>
      <c r="BI152" s="233"/>
      <c r="BJ152" s="154"/>
      <c r="BK152" s="154"/>
      <c r="BL152" s="155"/>
      <c r="BM152" s="184"/>
      <c r="BN152" s="224"/>
      <c r="BO152" s="146"/>
      <c r="BP152" s="184"/>
      <c r="BQ152" s="146"/>
      <c r="BR152" s="146"/>
      <c r="BS152" s="146"/>
      <c r="BT152" s="154"/>
      <c r="BU152" s="155"/>
      <c r="BV152" s="156"/>
      <c r="BW152" s="154"/>
      <c r="BX152" s="154"/>
      <c r="BY152" s="155"/>
      <c r="BZ152" s="155"/>
      <c r="CA152" s="155"/>
      <c r="CB152" s="155"/>
      <c r="CC152" s="154"/>
      <c r="CD152" s="155"/>
      <c r="CE152" s="156"/>
      <c r="CF152" s="154"/>
      <c r="CG152" s="154"/>
      <c r="CH152" s="155"/>
      <c r="CI152" s="155"/>
      <c r="CJ152" s="155"/>
      <c r="CK152" s="155"/>
      <c r="CL152" s="154"/>
      <c r="CM152" s="155"/>
      <c r="CN152" s="156"/>
      <c r="CO152" s="154"/>
      <c r="CP152" s="154"/>
      <c r="CQ152" s="155"/>
      <c r="CR152" s="155"/>
      <c r="CS152" s="155"/>
      <c r="CT152" s="155"/>
    </row>
    <row r="153" spans="1:100" s="399" customFormat="1" ht="317.39999999999998">
      <c r="A153" s="1315">
        <v>10</v>
      </c>
      <c r="B153" s="1284" t="s">
        <v>151</v>
      </c>
      <c r="C153" s="1269" t="s">
        <v>281</v>
      </c>
      <c r="D153" s="1266" t="s">
        <v>1110</v>
      </c>
      <c r="E153" s="1266" t="s">
        <v>1111</v>
      </c>
      <c r="F153" s="1266" t="s">
        <v>3096</v>
      </c>
      <c r="G153" s="1266" t="s">
        <v>292</v>
      </c>
      <c r="H153" s="1269">
        <v>365</v>
      </c>
      <c r="I153" s="1272" t="str">
        <f>IF(H153&lt;=0,"",IF(H153&lt;=2,"Muy Baja",IF(H153&lt;=24,"Baja",IF(H153&lt;=500,"Media",IF(H153&lt;=5000,"Alta","Muy Alta")))))</f>
        <v>Media</v>
      </c>
      <c r="J153" s="1275">
        <f>IF(I153="","",IF(I153="Muy Baja",0.2,IF(I153="Baja",0.4,IF(I153="Media",0.6,IF(I153="Alta",0.8,IF(I153="Muy Alta",1,))))))</f>
        <v>0.6</v>
      </c>
      <c r="K153" s="1278" t="s">
        <v>313</v>
      </c>
      <c r="L153" s="386"/>
      <c r="M153" s="1272"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1275">
        <f>IF(M153="","",IF(M153="Leve",0.2,IF(M153="Menor",0.4,IF(M153="Moderado",0.6,IF(M153="Mayor",0.8,IF(M153="Catastrófico",1,))))))</f>
        <v>1</v>
      </c>
      <c r="O153" s="1272"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394">
        <v>1</v>
      </c>
      <c r="Q153" s="395" t="s">
        <v>4092</v>
      </c>
      <c r="R153" s="152" t="str">
        <f t="shared" si="90"/>
        <v>Probabilidad</v>
      </c>
      <c r="S153" s="396" t="s">
        <v>145</v>
      </c>
      <c r="T153" s="396" t="s">
        <v>316</v>
      </c>
      <c r="U153" s="272" t="str">
        <f t="shared" si="91"/>
        <v>30%</v>
      </c>
      <c r="V153" s="396" t="s">
        <v>334</v>
      </c>
      <c r="W153" s="396" t="s">
        <v>318</v>
      </c>
      <c r="X153" s="396" t="s">
        <v>319</v>
      </c>
      <c r="Y153" s="397">
        <f>IFERROR(IF(R153="Probabilidad",(J153-(+J153*U153)),IF(R153="Impacto",J153,"")),"")</f>
        <v>0.42</v>
      </c>
      <c r="Z153" s="398" t="str">
        <f>IFERROR(IF(Y153="","",IF(Y153&lt;=0.2,"Muy Baja",IF(Y153&lt;=0.4,"Baja",IF(Y153&lt;=0.6,"Media",IF(Y153&lt;=0.8,"Alta","Muy Alta"))))),"")</f>
        <v>Media</v>
      </c>
      <c r="AA153" s="272">
        <f t="shared" si="92"/>
        <v>0.42</v>
      </c>
      <c r="AB153" s="398" t="str">
        <f t="shared" si="93"/>
        <v>Catastrófico</v>
      </c>
      <c r="AC153" s="272">
        <f>IFERROR(IF(R153="Impacto",(N153-(+N153*U153)),IF(R153="Probabilidad",N153,"")),"")</f>
        <v>1</v>
      </c>
      <c r="AD153" s="398" t="str">
        <f t="shared" si="94"/>
        <v>Extremo</v>
      </c>
      <c r="AE153" s="1263" t="s">
        <v>345</v>
      </c>
      <c r="AF153" s="154"/>
      <c r="AG153" s="155"/>
      <c r="AH153" s="233"/>
      <c r="AI153" s="233"/>
      <c r="AJ153" s="233"/>
      <c r="AK153" s="233"/>
      <c r="AL153" s="233"/>
      <c r="AM153" s="233"/>
      <c r="AN153" s="154"/>
      <c r="AO153" s="154"/>
      <c r="AP153" s="155"/>
      <c r="AQ153" s="163"/>
      <c r="AR153" s="155"/>
      <c r="AS153" s="233"/>
      <c r="AT153" s="233"/>
      <c r="AU153" s="233"/>
      <c r="AV153" s="233"/>
      <c r="AW153" s="233"/>
      <c r="AX153" s="233"/>
      <c r="AY153" s="154"/>
      <c r="AZ153" s="154"/>
      <c r="BA153" s="155"/>
      <c r="BB153" s="154"/>
      <c r="BC153" s="155"/>
      <c r="BD153" s="233"/>
      <c r="BE153" s="233"/>
      <c r="BF153" s="233"/>
      <c r="BG153" s="233"/>
      <c r="BH153" s="233"/>
      <c r="BI153" s="233"/>
      <c r="BJ153" s="154"/>
      <c r="BK153" s="154"/>
      <c r="BL153" s="155"/>
      <c r="BM153" s="274" t="s">
        <v>4086</v>
      </c>
      <c r="BN153" s="379">
        <v>0.35</v>
      </c>
      <c r="BO153" s="370" t="s">
        <v>4078</v>
      </c>
      <c r="BP153" s="370" t="s">
        <v>4091</v>
      </c>
      <c r="BQ153" s="384">
        <v>44927</v>
      </c>
      <c r="BR153" s="384">
        <v>45260</v>
      </c>
      <c r="BS153" s="373">
        <v>1</v>
      </c>
      <c r="BT153" s="154"/>
      <c r="BU153" s="155"/>
      <c r="BV153" s="567"/>
      <c r="BW153" s="154"/>
      <c r="BX153" s="154"/>
      <c r="BY153" s="155"/>
      <c r="BZ153" s="155"/>
      <c r="CA153" s="155"/>
      <c r="CB153" s="155"/>
      <c r="CC153" s="751" t="s">
        <v>3056</v>
      </c>
      <c r="CD153" s="751" t="s">
        <v>3191</v>
      </c>
      <c r="CE153" s="495" t="s">
        <v>3192</v>
      </c>
      <c r="CF153" s="154"/>
      <c r="CG153" s="154"/>
      <c r="CH153" s="155"/>
      <c r="CI153" s="155"/>
      <c r="CJ153" s="155"/>
      <c r="CK153" s="155"/>
      <c r="CL153" s="154"/>
      <c r="CM153" s="155"/>
      <c r="CN153" s="156"/>
      <c r="CO153" s="154"/>
      <c r="CP153" s="154"/>
      <c r="CQ153" s="155"/>
      <c r="CR153" s="155"/>
      <c r="CS153" s="155"/>
      <c r="CT153" s="155"/>
    </row>
    <row r="154" spans="1:100" s="148" customFormat="1" ht="243" customHeight="1">
      <c r="A154" s="1316"/>
      <c r="B154" s="1285"/>
      <c r="C154" s="1270"/>
      <c r="D154" s="1267"/>
      <c r="E154" s="1267"/>
      <c r="F154" s="1267"/>
      <c r="G154" s="1267"/>
      <c r="H154" s="1270"/>
      <c r="I154" s="1273"/>
      <c r="J154" s="1276"/>
      <c r="K154" s="1279"/>
      <c r="L154" s="387"/>
      <c r="M154" s="1273"/>
      <c r="N154" s="1276"/>
      <c r="O154" s="1273"/>
      <c r="P154" s="370">
        <v>2</v>
      </c>
      <c r="Q154" s="274" t="s">
        <v>4093</v>
      </c>
      <c r="R154" s="139" t="str">
        <f t="shared" si="90"/>
        <v>Probabilidad</v>
      </c>
      <c r="S154" s="364" t="s">
        <v>145</v>
      </c>
      <c r="T154" s="364" t="s">
        <v>316</v>
      </c>
      <c r="U154" s="189" t="str">
        <f t="shared" si="91"/>
        <v>30%</v>
      </c>
      <c r="V154" s="97" t="s">
        <v>317</v>
      </c>
      <c r="W154" s="97" t="s">
        <v>318</v>
      </c>
      <c r="X154" s="97" t="s">
        <v>319</v>
      </c>
      <c r="Y154" s="140">
        <f>IFERROR(IF(AND(R153="Probabilidad",R154="Probabilidad"),(AA153-(+AA153*U154)),IF(R154="Probabilidad",(J153-(+J153*U154)),IF(R154="Impacto",AA153,""))),"")</f>
        <v>0.29399999999999998</v>
      </c>
      <c r="Z154" s="113" t="str">
        <f t="shared" ref="Z154:Z158" si="97">IFERROR(IF(Y154="","",IF(Y154&lt;=0.2,"Muy Baja",IF(Y154&lt;=0.4,"Baja",IF(Y154&lt;=0.6,"Media",IF(Y154&lt;=0.8,"Alta","Muy Alta"))))),"")</f>
        <v>Baja</v>
      </c>
      <c r="AA154" s="189">
        <f t="shared" si="92"/>
        <v>0.29399999999999998</v>
      </c>
      <c r="AB154" s="113" t="str">
        <f t="shared" si="93"/>
        <v>Catastrófico</v>
      </c>
      <c r="AC154" s="189">
        <f>IFERROR(IF(AND(R153="Impacto",R154="Impacto"),(AC153-(+AC153*U154)),IF(R154="Impacto",($N$87-(+$N$87*U154)),IF(R154="Probabilidad",AC153,""))),"")</f>
        <v>1</v>
      </c>
      <c r="AD154" s="113" t="str">
        <f t="shared" si="94"/>
        <v>Extremo</v>
      </c>
      <c r="AE154" s="1264"/>
      <c r="AF154" s="154"/>
      <c r="AG154" s="155"/>
      <c r="AH154" s="233"/>
      <c r="AI154" s="233"/>
      <c r="AJ154" s="233"/>
      <c r="AK154" s="233"/>
      <c r="AL154" s="233"/>
      <c r="AM154" s="233"/>
      <c r="AN154" s="154"/>
      <c r="AO154" s="154"/>
      <c r="AP154" s="155"/>
      <c r="AQ154" s="751" t="s">
        <v>3056</v>
      </c>
      <c r="AR154" s="751" t="s">
        <v>3095</v>
      </c>
      <c r="AS154" s="756"/>
      <c r="AT154" s="756" t="s">
        <v>2101</v>
      </c>
      <c r="AU154" s="756"/>
      <c r="AV154" s="756"/>
      <c r="AW154" s="756" t="s">
        <v>2101</v>
      </c>
      <c r="AX154" s="756"/>
      <c r="AY154" s="154"/>
      <c r="AZ154" s="154"/>
      <c r="BA154" s="155"/>
      <c r="BB154" s="154"/>
      <c r="BC154" s="155"/>
      <c r="BD154" s="233"/>
      <c r="BE154" s="233"/>
      <c r="BF154" s="233"/>
      <c r="BG154" s="233"/>
      <c r="BH154" s="233"/>
      <c r="BI154" s="233"/>
      <c r="BJ154" s="154"/>
      <c r="BK154" s="154"/>
      <c r="BL154" s="155"/>
      <c r="BM154" s="274" t="s">
        <v>1113</v>
      </c>
      <c r="BN154" s="371">
        <v>0.4</v>
      </c>
      <c r="BO154" s="370" t="s">
        <v>1114</v>
      </c>
      <c r="BP154" s="370" t="s">
        <v>4091</v>
      </c>
      <c r="BQ154" s="384">
        <v>44927</v>
      </c>
      <c r="BR154" s="384">
        <v>45260</v>
      </c>
      <c r="BS154" s="373">
        <v>1</v>
      </c>
      <c r="BT154" s="154"/>
      <c r="BU154" s="155"/>
      <c r="BV154" s="567"/>
      <c r="BW154" s="154"/>
      <c r="BX154" s="154"/>
      <c r="BY154" s="155"/>
      <c r="BZ154" s="155"/>
      <c r="CA154" s="155"/>
      <c r="CB154" s="155"/>
      <c r="CC154" s="751" t="s">
        <v>3056</v>
      </c>
      <c r="CD154" s="751" t="s">
        <v>3193</v>
      </c>
      <c r="CE154" s="495" t="s">
        <v>3194</v>
      </c>
      <c r="CF154" s="154"/>
      <c r="CG154" s="154"/>
      <c r="CH154" s="155"/>
      <c r="CI154" s="155"/>
      <c r="CJ154" s="155"/>
      <c r="CK154" s="155"/>
      <c r="CL154" s="154"/>
      <c r="CM154" s="155"/>
      <c r="CN154" s="156"/>
      <c r="CO154" s="154"/>
      <c r="CP154" s="154"/>
      <c r="CQ154" s="155"/>
      <c r="CR154" s="155"/>
      <c r="CS154" s="155"/>
      <c r="CT154" s="155"/>
    </row>
    <row r="155" spans="1:100" s="148" customFormat="1" ht="169.95" customHeight="1">
      <c r="A155" s="1316"/>
      <c r="B155" s="1285"/>
      <c r="C155" s="1270"/>
      <c r="D155" s="1267"/>
      <c r="E155" s="1267"/>
      <c r="F155" s="1267"/>
      <c r="G155" s="1267"/>
      <c r="H155" s="1270"/>
      <c r="I155" s="1273"/>
      <c r="J155" s="1276"/>
      <c r="K155" s="1279"/>
      <c r="L155" s="387"/>
      <c r="M155" s="1273"/>
      <c r="N155" s="1276"/>
      <c r="O155" s="1273"/>
      <c r="P155" s="370"/>
      <c r="Q155" s="274"/>
      <c r="R155" s="139" t="str">
        <f t="shared" si="90"/>
        <v/>
      </c>
      <c r="S155" s="364"/>
      <c r="T155" s="364"/>
      <c r="U155" s="189" t="str">
        <f t="shared" si="91"/>
        <v/>
      </c>
      <c r="V155" s="97"/>
      <c r="W155" s="97"/>
      <c r="X155" s="97"/>
      <c r="Y155" s="140" t="str">
        <f>IFERROR(IF(AND(R154="Probabilidad",R155="Probabilidad"),(AA154-(+AA154*U155)),IF(R155="Probabilidad",(J154-(+J154*U155)),IF(R155="Impacto",AA154,""))),"")</f>
        <v/>
      </c>
      <c r="Z155" s="113" t="str">
        <f t="shared" si="97"/>
        <v/>
      </c>
      <c r="AA155" s="189" t="str">
        <f t="shared" si="92"/>
        <v/>
      </c>
      <c r="AB155" s="113" t="str">
        <f t="shared" si="93"/>
        <v/>
      </c>
      <c r="AC155" s="189" t="str">
        <f>IFERROR(IF(AND(R154="Impacto",R155="Impacto"),(AC154-(+AC154*U155)),IF(R155="Impacto",($N$87-(+$N$87*U155)),IF(R155="Probabilidad",AC154,""))),"")</f>
        <v/>
      </c>
      <c r="AD155" s="113" t="str">
        <f t="shared" si="94"/>
        <v/>
      </c>
      <c r="AE155" s="1264"/>
      <c r="AF155" s="154"/>
      <c r="AG155" s="155"/>
      <c r="AH155" s="233"/>
      <c r="AI155" s="233"/>
      <c r="AJ155" s="233"/>
      <c r="AK155" s="233"/>
      <c r="AL155" s="233"/>
      <c r="AM155" s="233"/>
      <c r="AN155" s="154"/>
      <c r="AO155" s="154"/>
      <c r="AP155" s="155"/>
      <c r="AQ155" s="163"/>
      <c r="AR155" s="155"/>
      <c r="AS155" s="233"/>
      <c r="AT155" s="233"/>
      <c r="AU155" s="233"/>
      <c r="AV155" s="233"/>
      <c r="AW155" s="233"/>
      <c r="AX155" s="233"/>
      <c r="AY155" s="154"/>
      <c r="AZ155" s="154"/>
      <c r="BA155" s="155"/>
      <c r="BB155" s="154"/>
      <c r="BC155" s="155"/>
      <c r="BD155" s="233"/>
      <c r="BE155" s="233"/>
      <c r="BF155" s="233"/>
      <c r="BG155" s="233"/>
      <c r="BH155" s="233"/>
      <c r="BI155" s="233"/>
      <c r="BJ155" s="154"/>
      <c r="BK155" s="154"/>
      <c r="BL155" s="155"/>
      <c r="BM155" s="274"/>
      <c r="BN155" s="371"/>
      <c r="BO155" s="370"/>
      <c r="BP155" s="370"/>
      <c r="BQ155" s="384"/>
      <c r="BR155" s="384"/>
      <c r="BS155" s="371"/>
      <c r="BT155" s="154"/>
      <c r="BU155" s="155"/>
      <c r="BV155" s="567"/>
      <c r="BW155" s="154"/>
      <c r="BX155" s="154"/>
      <c r="BY155" s="155"/>
      <c r="BZ155" s="155"/>
      <c r="CA155" s="155"/>
      <c r="CB155" s="155"/>
      <c r="CC155" s="751" t="s">
        <v>3056</v>
      </c>
      <c r="CD155" s="751" t="s">
        <v>3195</v>
      </c>
      <c r="CE155" s="495" t="s">
        <v>3194</v>
      </c>
      <c r="CF155" s="154"/>
      <c r="CG155" s="154"/>
      <c r="CH155" s="155"/>
      <c r="CI155" s="155"/>
      <c r="CJ155" s="155"/>
      <c r="CK155" s="155"/>
      <c r="CL155" s="154"/>
      <c r="CM155" s="155"/>
      <c r="CN155" s="156"/>
      <c r="CO155" s="154"/>
      <c r="CP155" s="154"/>
      <c r="CQ155" s="155"/>
      <c r="CR155" s="155"/>
      <c r="CS155" s="155"/>
      <c r="CT155" s="155"/>
    </row>
    <row r="156" spans="1:100" s="148" customFormat="1" ht="19.05" customHeight="1">
      <c r="A156" s="1316"/>
      <c r="B156" s="1285"/>
      <c r="C156" s="1270"/>
      <c r="D156" s="1267"/>
      <c r="E156" s="1267"/>
      <c r="F156" s="1267"/>
      <c r="G156" s="1267"/>
      <c r="H156" s="1270"/>
      <c r="I156" s="1273"/>
      <c r="J156" s="1276"/>
      <c r="K156" s="1279"/>
      <c r="L156" s="387"/>
      <c r="M156" s="1273"/>
      <c r="N156" s="1276"/>
      <c r="O156" s="1273"/>
      <c r="P156" s="184"/>
      <c r="Q156" s="94"/>
      <c r="R156" s="139" t="str">
        <f t="shared" si="90"/>
        <v/>
      </c>
      <c r="S156" s="364"/>
      <c r="T156" s="364"/>
      <c r="U156" s="189" t="str">
        <f t="shared" si="91"/>
        <v/>
      </c>
      <c r="V156" s="97"/>
      <c r="W156" s="97"/>
      <c r="X156" s="97"/>
      <c r="Y156" s="140" t="str">
        <f>IFERROR(IF(AND(R155="Probabilidad",R156="Probabilidad"),(AA155-(+AA155*U156)),IF(R156="Probabilidad",(J155-(+J155*U156)),IF(R156="Impacto",AA155,""))),"")</f>
        <v/>
      </c>
      <c r="Z156" s="113" t="str">
        <f t="shared" si="97"/>
        <v/>
      </c>
      <c r="AA156" s="189" t="str">
        <f t="shared" si="92"/>
        <v/>
      </c>
      <c r="AB156" s="113" t="str">
        <f t="shared" si="93"/>
        <v/>
      </c>
      <c r="AC156" s="189" t="str">
        <f>IFERROR(IF(AND(R155="Impacto",R156="Impacto"),(AC155-(+AC155*U156)),IF(AND(R155="Probabilidad",R156="Impacto"),(AC154-(+AC154*U156)),IF(R156="Probabilidad",AC155,""))),"")</f>
        <v/>
      </c>
      <c r="AD156" s="113" t="str">
        <f t="shared" si="94"/>
        <v/>
      </c>
      <c r="AE156" s="1264"/>
      <c r="AF156" s="154"/>
      <c r="AG156" s="155"/>
      <c r="AH156" s="233"/>
      <c r="AI156" s="233"/>
      <c r="AJ156" s="233"/>
      <c r="AK156" s="233"/>
      <c r="AL156" s="233"/>
      <c r="AM156" s="233"/>
      <c r="AN156" s="154"/>
      <c r="AO156" s="154"/>
      <c r="AP156" s="155"/>
      <c r="AQ156" s="163"/>
      <c r="AR156" s="155"/>
      <c r="AS156" s="233"/>
      <c r="AT156" s="233"/>
      <c r="AU156" s="233"/>
      <c r="AV156" s="233"/>
      <c r="AW156" s="233"/>
      <c r="AX156" s="233"/>
      <c r="AY156" s="154"/>
      <c r="AZ156" s="154"/>
      <c r="BA156" s="155"/>
      <c r="BB156" s="154"/>
      <c r="BC156" s="155"/>
      <c r="BD156" s="233"/>
      <c r="BE156" s="233"/>
      <c r="BF156" s="233"/>
      <c r="BG156" s="233"/>
      <c r="BH156" s="233"/>
      <c r="BI156" s="233"/>
      <c r="BJ156" s="154"/>
      <c r="BK156" s="154"/>
      <c r="BL156" s="155"/>
      <c r="BM156" s="184"/>
      <c r="BN156" s="224"/>
      <c r="BO156" s="146"/>
      <c r="BP156" s="184"/>
      <c r="BQ156" s="146"/>
      <c r="BR156" s="146"/>
      <c r="BS156" s="146"/>
      <c r="BT156" s="154"/>
      <c r="BU156" s="155"/>
      <c r="BV156" s="156"/>
      <c r="BW156" s="154"/>
      <c r="BX156" s="154"/>
      <c r="BY156" s="155"/>
      <c r="BZ156" s="155"/>
      <c r="CA156" s="155"/>
      <c r="CB156" s="155"/>
      <c r="CC156" s="154"/>
      <c r="CD156" s="155"/>
      <c r="CE156" s="156"/>
      <c r="CF156" s="154"/>
      <c r="CG156" s="154"/>
      <c r="CH156" s="155"/>
      <c r="CI156" s="155"/>
      <c r="CJ156" s="155"/>
      <c r="CK156" s="155"/>
      <c r="CL156" s="154"/>
      <c r="CM156" s="155"/>
      <c r="CN156" s="156"/>
      <c r="CO156" s="154"/>
      <c r="CP156" s="154"/>
      <c r="CQ156" s="155"/>
      <c r="CR156" s="155"/>
      <c r="CS156" s="155"/>
      <c r="CT156" s="155"/>
    </row>
    <row r="157" spans="1:100" s="148" customFormat="1" ht="19.05" customHeight="1">
      <c r="A157" s="1316"/>
      <c r="B157" s="1285"/>
      <c r="C157" s="1270"/>
      <c r="D157" s="1267"/>
      <c r="E157" s="1267"/>
      <c r="F157" s="1267"/>
      <c r="G157" s="1267"/>
      <c r="H157" s="1270"/>
      <c r="I157" s="1273"/>
      <c r="J157" s="1276"/>
      <c r="K157" s="1279"/>
      <c r="L157" s="387"/>
      <c r="M157" s="1273"/>
      <c r="N157" s="1276"/>
      <c r="O157" s="1273"/>
      <c r="P157" s="184"/>
      <c r="Q157" s="94"/>
      <c r="R157" s="139" t="str">
        <f t="shared" si="90"/>
        <v/>
      </c>
      <c r="S157" s="97"/>
      <c r="T157" s="97"/>
      <c r="U157" s="189" t="str">
        <f t="shared" si="91"/>
        <v/>
      </c>
      <c r="V157" s="97"/>
      <c r="W157" s="97"/>
      <c r="X157" s="97"/>
      <c r="Y157" s="140" t="str">
        <f>IFERROR(IF(AND(R156="Probabilidad",R157="Probabilidad"),(AA156-(+AA156*U157)),IF(R157="Probabilidad",(J156-(+J156*U157)),IF(R157="Impacto",AA156,""))),"")</f>
        <v/>
      </c>
      <c r="Z157" s="113" t="str">
        <f t="shared" si="97"/>
        <v/>
      </c>
      <c r="AA157" s="189" t="str">
        <f t="shared" si="92"/>
        <v/>
      </c>
      <c r="AB157" s="113" t="str">
        <f t="shared" si="93"/>
        <v/>
      </c>
      <c r="AC157" s="189" t="str">
        <f>IFERROR(IF(AND(R156="Impacto",R157="Impacto"),(AC156-(+AC156*U157)),IF(AND(R156="Probabilidad",R157="Impacto"),(AC155-(+AC155*U157)),IF(R157="Probabilidad",AC156,""))),"")</f>
        <v/>
      </c>
      <c r="AD157" s="113" t="str">
        <f t="shared" si="94"/>
        <v/>
      </c>
      <c r="AE157" s="1264"/>
      <c r="AF157" s="154"/>
      <c r="AG157" s="155"/>
      <c r="AH157" s="233"/>
      <c r="AI157" s="233"/>
      <c r="AJ157" s="233"/>
      <c r="AK157" s="233"/>
      <c r="AL157" s="233"/>
      <c r="AM157" s="233"/>
      <c r="AN157" s="154"/>
      <c r="AO157" s="154"/>
      <c r="AP157" s="155"/>
      <c r="AQ157" s="163"/>
      <c r="AR157" s="155"/>
      <c r="AS157" s="233"/>
      <c r="AT157" s="233"/>
      <c r="AU157" s="233"/>
      <c r="AV157" s="233"/>
      <c r="AW157" s="233"/>
      <c r="AX157" s="233"/>
      <c r="AY157" s="154"/>
      <c r="AZ157" s="154"/>
      <c r="BA157" s="155"/>
      <c r="BB157" s="154"/>
      <c r="BC157" s="155"/>
      <c r="BD157" s="233"/>
      <c r="BE157" s="233"/>
      <c r="BF157" s="233"/>
      <c r="BG157" s="233"/>
      <c r="BH157" s="233"/>
      <c r="BI157" s="233"/>
      <c r="BJ157" s="154"/>
      <c r="BK157" s="154"/>
      <c r="BL157" s="155"/>
      <c r="BM157" s="184"/>
      <c r="BN157" s="224"/>
      <c r="BO157" s="146"/>
      <c r="BP157" s="184"/>
      <c r="BQ157" s="146"/>
      <c r="BR157" s="146"/>
      <c r="BS157" s="146"/>
      <c r="BT157" s="154"/>
      <c r="BU157" s="155"/>
      <c r="BV157" s="156"/>
      <c r="BW157" s="154"/>
      <c r="BX157" s="154"/>
      <c r="BY157" s="155"/>
      <c r="BZ157" s="155"/>
      <c r="CA157" s="155"/>
      <c r="CB157" s="155"/>
      <c r="CC157" s="154"/>
      <c r="CD157" s="155"/>
      <c r="CE157" s="156"/>
      <c r="CF157" s="154"/>
      <c r="CG157" s="154"/>
      <c r="CH157" s="155"/>
      <c r="CI157" s="155"/>
      <c r="CJ157" s="155"/>
      <c r="CK157" s="155"/>
      <c r="CL157" s="154"/>
      <c r="CM157" s="155"/>
      <c r="CN157" s="156"/>
      <c r="CO157" s="154"/>
      <c r="CP157" s="154"/>
      <c r="CQ157" s="155"/>
      <c r="CR157" s="155"/>
      <c r="CS157" s="155"/>
      <c r="CT157" s="155"/>
    </row>
    <row r="158" spans="1:100" s="400" customFormat="1" ht="19.05" customHeight="1" thickBot="1">
      <c r="A158" s="1317"/>
      <c r="B158" s="1286"/>
      <c r="C158" s="1271"/>
      <c r="D158" s="1268"/>
      <c r="E158" s="1268"/>
      <c r="F158" s="1268"/>
      <c r="G158" s="1268"/>
      <c r="H158" s="1271"/>
      <c r="I158" s="1274"/>
      <c r="J158" s="1277"/>
      <c r="K158" s="1280"/>
      <c r="L158" s="388"/>
      <c r="M158" s="1274"/>
      <c r="N158" s="1277"/>
      <c r="O158" s="1274"/>
      <c r="P158" s="185"/>
      <c r="Q158" s="95"/>
      <c r="R158" s="153" t="str">
        <f t="shared" si="90"/>
        <v/>
      </c>
      <c r="S158" s="150"/>
      <c r="T158" s="150"/>
      <c r="U158" s="187" t="str">
        <f t="shared" si="91"/>
        <v/>
      </c>
      <c r="V158" s="150"/>
      <c r="W158" s="150"/>
      <c r="X158" s="150"/>
      <c r="Y158" s="151" t="str">
        <f>IFERROR(IF(AND(R157="Probabilidad",R158="Probabilidad"),(AA157-(+AA157*U158)),IF(R158="Probabilidad",(J157-(+J157*U158)),IF(R158="Impacto",AA157,""))),"")</f>
        <v/>
      </c>
      <c r="Z158" s="114" t="str">
        <f t="shared" si="97"/>
        <v/>
      </c>
      <c r="AA158" s="187" t="str">
        <f t="shared" si="92"/>
        <v/>
      </c>
      <c r="AB158" s="114" t="str">
        <f t="shared" si="93"/>
        <v/>
      </c>
      <c r="AC158" s="187" t="str">
        <f>IFERROR(IF(AND(R157="Impacto",R158="Impacto"),(AC157-(+AC157*U158)),IF(AND(R157="Probabilidad",R158="Impacto"),(AC156-(+AC156*U158)),IF(R158="Probabilidad",AC157,""))),"")</f>
        <v/>
      </c>
      <c r="AD158" s="114" t="str">
        <f t="shared" si="94"/>
        <v/>
      </c>
      <c r="AE158" s="1265"/>
      <c r="AF158" s="154"/>
      <c r="AG158" s="155"/>
      <c r="AH158" s="233"/>
      <c r="AI158" s="233"/>
      <c r="AJ158" s="233"/>
      <c r="AK158" s="233"/>
      <c r="AL158" s="233"/>
      <c r="AM158" s="233"/>
      <c r="AN158" s="154"/>
      <c r="AO158" s="154"/>
      <c r="AP158" s="155"/>
      <c r="AQ158" s="163"/>
      <c r="AR158" s="155"/>
      <c r="AS158" s="233"/>
      <c r="AT158" s="233"/>
      <c r="AU158" s="233"/>
      <c r="AV158" s="233"/>
      <c r="AW158" s="233"/>
      <c r="AX158" s="233"/>
      <c r="AY158" s="154"/>
      <c r="AZ158" s="154"/>
      <c r="BA158" s="155"/>
      <c r="BB158" s="154"/>
      <c r="BC158" s="155"/>
      <c r="BD158" s="233"/>
      <c r="BE158" s="233"/>
      <c r="BF158" s="233"/>
      <c r="BG158" s="233"/>
      <c r="BH158" s="233"/>
      <c r="BI158" s="233"/>
      <c r="BJ158" s="154"/>
      <c r="BK158" s="154"/>
      <c r="BL158" s="155"/>
      <c r="BM158" s="184"/>
      <c r="BN158" s="224"/>
      <c r="BO158" s="146"/>
      <c r="BP158" s="184"/>
      <c r="BQ158" s="146"/>
      <c r="BR158" s="146"/>
      <c r="BS158" s="146"/>
      <c r="BT158" s="154"/>
      <c r="BU158" s="155"/>
      <c r="BV158" s="156"/>
      <c r="BW158" s="154"/>
      <c r="BX158" s="154"/>
      <c r="BY158" s="155"/>
      <c r="BZ158" s="155"/>
      <c r="CA158" s="155"/>
      <c r="CB158" s="155"/>
      <c r="CC158" s="154"/>
      <c r="CD158" s="155"/>
      <c r="CE158" s="156"/>
      <c r="CF158" s="154"/>
      <c r="CG158" s="154"/>
      <c r="CH158" s="155"/>
      <c r="CI158" s="155"/>
      <c r="CJ158" s="155"/>
      <c r="CK158" s="155"/>
      <c r="CL158" s="154"/>
      <c r="CM158" s="155"/>
      <c r="CN158" s="156"/>
      <c r="CO158" s="154"/>
      <c r="CP158" s="154"/>
      <c r="CQ158" s="155"/>
      <c r="CR158" s="155"/>
      <c r="CS158" s="155"/>
      <c r="CT158" s="155"/>
    </row>
    <row r="159" spans="1:100" s="148" customFormat="1" ht="397.05" customHeight="1">
      <c r="A159" s="1281">
        <v>11</v>
      </c>
      <c r="B159" s="1284" t="s">
        <v>155</v>
      </c>
      <c r="C159" s="1269" t="s">
        <v>365</v>
      </c>
      <c r="D159" s="1310" t="s">
        <v>3877</v>
      </c>
      <c r="E159" s="1310" t="s">
        <v>3878</v>
      </c>
      <c r="F159" s="1310" t="s">
        <v>1898</v>
      </c>
      <c r="G159" s="1269" t="s">
        <v>286</v>
      </c>
      <c r="H159" s="1269">
        <v>365</v>
      </c>
      <c r="I159" s="1272" t="str">
        <f>IF(H159&lt;=0,"",IF(H159&lt;=2,"Muy Baja",IF(H159&lt;=24,"Baja",IF(H159&lt;=500,"Media",IF(H159&lt;=5000,"Alta","Muy Alta")))))</f>
        <v>Media</v>
      </c>
      <c r="J159" s="1275">
        <f>IF(I159="","",IF(I159="Muy Baja",0.2,IF(I159="Baja",0.4,IF(I159="Media",0.6,IF(I159="Alta",0.8,IF(I159="Muy Alta",1,))))))</f>
        <v>0.6</v>
      </c>
      <c r="K159" s="1278" t="s">
        <v>312</v>
      </c>
      <c r="L159" s="386" t="str">
        <f>IF(NOT(ISERROR(MATCH(K159,'[3]Tabla Impacto'!$B$221:$B$223,0))),'[3]Tabla Impacto'!$F$223&amp;"Por favor no seleccionar los criterios de impacto(Afectación Económica o presupuestal y Pérdida Reputacional)",K159)</f>
        <v xml:space="preserve">     El riesgo afecta la imagen de de la entidad con efecto publicitario sostenido a nivel de sector administrativo, nivel departamental o municipal</v>
      </c>
      <c r="M159" s="1272"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275">
        <f>IF(M159="","",IF(M159="Leve",0.2,IF(M159="Menor",0.4,IF(M159="Moderado",0.6,IF(M159="Mayor",0.8,IF(M159="Catastrófico",1,))))))</f>
        <v>0.8</v>
      </c>
      <c r="O159" s="1272"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370">
        <v>1</v>
      </c>
      <c r="Q159" s="274" t="s">
        <v>3881</v>
      </c>
      <c r="R159" s="139" t="str">
        <f t="shared" ref="R159:R170" si="98">IF(OR(S159="Preventivo",S159="Detectivo"),"Probabilidad",IF(S159="Correctivo","Impacto",""))</f>
        <v>Probabilidad</v>
      </c>
      <c r="S159" s="97" t="s">
        <v>100</v>
      </c>
      <c r="T159" s="97" t="s">
        <v>316</v>
      </c>
      <c r="U159" s="189" t="str">
        <f t="shared" ref="U159:U170" si="99">IF(AND(S159="Preventivo",T159="Automático"),"50%",IF(AND(S159="Preventivo",T159="Manual"),"40%",IF(AND(S159="Detectivo",T159="Automático"),"40%",IF(AND(S159="Detectivo",T159="Manual"),"30%",IF(AND(S159="Correctivo",T159="Automático"),"35%",IF(AND(S159="Correctivo",T159="Manual"),"25%",""))))))</f>
        <v>40%</v>
      </c>
      <c r="V159" s="97" t="s">
        <v>334</v>
      </c>
      <c r="W159" s="97" t="s">
        <v>318</v>
      </c>
      <c r="X159" s="97" t="s">
        <v>319</v>
      </c>
      <c r="Y159" s="140">
        <f>IFERROR(IF(R159="Probabilidad",(J159-(+J159*U159)),IF(R159="Impacto",J159,"")),"")</f>
        <v>0.36</v>
      </c>
      <c r="Z159" s="113" t="str">
        <f t="shared" ref="Z159:Z170" si="100">IFERROR(IF(Y159="","",IF(Y159&lt;=0.2,"Muy Baja",IF(Y159&lt;=0.4,"Baja",IF(Y159&lt;=0.6,"Media",IF(Y159&lt;=0.8,"Alta","Muy Alta"))))),"")</f>
        <v>Baja</v>
      </c>
      <c r="AA159" s="189">
        <f t="shared" ref="AA159:AA170" si="101">+Y159</f>
        <v>0.36</v>
      </c>
      <c r="AB159" s="113" t="str">
        <f t="shared" ref="AB159:AB170" si="102">IFERROR(IF(AC159="","",IF(AC159&lt;=0.2,"Leve",IF(AC159&lt;=0.4,"Menor",IF(AC159&lt;=0.6,"Moderado",IF(AC159&lt;=0.8,"Mayor","Catastrófico"))))),"")</f>
        <v>Mayor</v>
      </c>
      <c r="AC159" s="189">
        <f>IFERROR(IF(R159="Impacto",(N159-(+N159*U159)),IF(R159="Probabilidad",N159,"")),"")</f>
        <v>0.8</v>
      </c>
      <c r="AD159" s="113" t="str">
        <f t="shared" ref="AD159:AD170" si="103">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263" t="s">
        <v>345</v>
      </c>
      <c r="AF159" s="761" t="s">
        <v>2356</v>
      </c>
      <c r="AG159" s="762" t="s">
        <v>2357</v>
      </c>
      <c r="AH159" s="233"/>
      <c r="AI159" s="233" t="s">
        <v>2101</v>
      </c>
      <c r="AJ159" s="228" t="s">
        <v>2354</v>
      </c>
      <c r="AK159" s="233"/>
      <c r="AL159" s="233" t="s">
        <v>2101</v>
      </c>
      <c r="AM159" s="228" t="s">
        <v>2355</v>
      </c>
      <c r="AN159" s="163" t="s">
        <v>2101</v>
      </c>
      <c r="AO159" s="154"/>
      <c r="AP159" s="155" t="s">
        <v>2358</v>
      </c>
      <c r="AQ159" s="667" t="s">
        <v>2955</v>
      </c>
      <c r="AR159" s="155" t="s">
        <v>3302</v>
      </c>
      <c r="AS159" s="841"/>
      <c r="AT159" s="841" t="s">
        <v>2101</v>
      </c>
      <c r="AU159" s="236" t="s">
        <v>2962</v>
      </c>
      <c r="AV159" s="841"/>
      <c r="AW159" s="841" t="s">
        <v>2101</v>
      </c>
      <c r="AX159" s="236" t="s">
        <v>229</v>
      </c>
      <c r="AY159" s="141"/>
      <c r="AZ159" s="141"/>
      <c r="BA159" s="142"/>
      <c r="BB159" s="141"/>
      <c r="BC159" s="142"/>
      <c r="BD159" s="233"/>
      <c r="BE159" s="233"/>
      <c r="BF159" s="233"/>
      <c r="BG159" s="233"/>
      <c r="BH159" s="233"/>
      <c r="BI159" s="233"/>
      <c r="BJ159" s="141"/>
      <c r="BK159" s="141"/>
      <c r="BL159" s="142"/>
      <c r="BM159" s="274" t="s">
        <v>1115</v>
      </c>
      <c r="BN159" s="371">
        <v>1</v>
      </c>
      <c r="BO159" s="274" t="s">
        <v>1899</v>
      </c>
      <c r="BP159" s="370" t="s">
        <v>3885</v>
      </c>
      <c r="BQ159" s="372">
        <v>44927</v>
      </c>
      <c r="BR159" s="372">
        <v>45260</v>
      </c>
      <c r="BS159" s="371">
        <v>1</v>
      </c>
      <c r="BT159" s="726" t="s">
        <v>3300</v>
      </c>
      <c r="BU159" s="727" t="s">
        <v>2360</v>
      </c>
      <c r="BV159" s="707" t="s">
        <v>2359</v>
      </c>
      <c r="BW159" s="729" t="s">
        <v>2362</v>
      </c>
      <c r="BX159" s="163" t="s">
        <v>2363</v>
      </c>
      <c r="BY159" s="155" t="s">
        <v>2361</v>
      </c>
      <c r="BZ159" s="729" t="s">
        <v>2362</v>
      </c>
      <c r="CA159" s="163" t="s">
        <v>2363</v>
      </c>
      <c r="CB159" s="155" t="s">
        <v>2361</v>
      </c>
      <c r="CC159" s="667" t="s">
        <v>2965</v>
      </c>
      <c r="CD159" s="923" t="s">
        <v>3303</v>
      </c>
      <c r="CE159" s="924" t="s">
        <v>2966</v>
      </c>
      <c r="CF159" s="141"/>
      <c r="CG159" s="141"/>
      <c r="CH159" s="142"/>
      <c r="CI159" s="142"/>
      <c r="CJ159" s="142"/>
      <c r="CK159" s="142"/>
      <c r="CL159" s="141"/>
      <c r="CM159" s="142"/>
      <c r="CN159" s="143"/>
      <c r="CO159" s="141"/>
      <c r="CP159" s="141"/>
      <c r="CQ159" s="142"/>
      <c r="CR159" s="142"/>
      <c r="CS159" s="142"/>
      <c r="CT159" s="142"/>
      <c r="CU159" s="147"/>
      <c r="CV159" s="147"/>
    </row>
    <row r="160" spans="1:100" s="148" customFormat="1" ht="231" customHeight="1">
      <c r="A160" s="1282"/>
      <c r="B160" s="1285"/>
      <c r="C160" s="1270"/>
      <c r="D160" s="1267"/>
      <c r="E160" s="1267"/>
      <c r="F160" s="1267"/>
      <c r="G160" s="1270"/>
      <c r="H160" s="1270"/>
      <c r="I160" s="1273"/>
      <c r="J160" s="1276"/>
      <c r="K160" s="1279"/>
      <c r="L160" s="387">
        <f>IF(NOT(ISERROR(MATCH(K160,_xlfn.ANCHORARRAY(F169),0))),J171&amp;"Por favor no seleccionar los criterios de impacto",K160)</f>
        <v>0</v>
      </c>
      <c r="M160" s="1273"/>
      <c r="N160" s="1276"/>
      <c r="O160" s="1273"/>
      <c r="P160" s="370"/>
      <c r="Q160" s="274"/>
      <c r="R160" s="139" t="str">
        <f t="shared" si="98"/>
        <v/>
      </c>
      <c r="S160" s="97"/>
      <c r="T160" s="97"/>
      <c r="U160" s="189" t="str">
        <f t="shared" si="99"/>
        <v/>
      </c>
      <c r="V160" s="97"/>
      <c r="W160" s="97"/>
      <c r="X160" s="97"/>
      <c r="Y160" s="140" t="str">
        <f>IFERROR(IF(AND(R159="Probabilidad",R160="Probabilidad"),(AA159-(+AA159*U160)),IF(R160="Probabilidad",(J159-(+J159*U160)),IF(R160="Impacto",AA159,""))),"")</f>
        <v/>
      </c>
      <c r="Z160" s="113" t="str">
        <f t="shared" si="100"/>
        <v/>
      </c>
      <c r="AA160" s="189" t="str">
        <f t="shared" si="101"/>
        <v/>
      </c>
      <c r="AB160" s="113" t="str">
        <f t="shared" si="102"/>
        <v/>
      </c>
      <c r="AC160" s="189" t="str">
        <f>IFERROR(IF(AND(R159="Impacto",R160="Impacto"),(AC159-(+AC159*U160)),IF(R160="Impacto",($N$141-(+$N$141*U160)),IF(R160="Probabilidad",AC159,""))),"")</f>
        <v/>
      </c>
      <c r="AD160" s="113" t="str">
        <f t="shared" si="103"/>
        <v/>
      </c>
      <c r="AE160" s="1264"/>
      <c r="AF160" s="761" t="s">
        <v>2498</v>
      </c>
      <c r="AG160" s="727" t="s">
        <v>2499</v>
      </c>
      <c r="AH160" s="233"/>
      <c r="AI160" s="233" t="s">
        <v>2101</v>
      </c>
      <c r="AJ160" s="228"/>
      <c r="AK160" s="233"/>
      <c r="AL160" s="233"/>
      <c r="AM160" s="228"/>
      <c r="AN160" s="729"/>
      <c r="AO160" s="163" t="s">
        <v>2138</v>
      </c>
      <c r="AP160" s="836" t="s">
        <v>2500</v>
      </c>
      <c r="AQ160" s="667" t="s">
        <v>2963</v>
      </c>
      <c r="AR160" s="142" t="s">
        <v>2964</v>
      </c>
      <c r="AS160" s="233"/>
      <c r="AT160" s="233"/>
      <c r="AU160" s="233"/>
      <c r="AV160" s="233"/>
      <c r="AW160" s="233"/>
      <c r="AX160" s="233"/>
      <c r="AY160" s="154"/>
      <c r="AZ160" s="154"/>
      <c r="BA160" s="155"/>
      <c r="BB160" s="154"/>
      <c r="BC160" s="155"/>
      <c r="BD160" s="233"/>
      <c r="BE160" s="233"/>
      <c r="BF160" s="233"/>
      <c r="BG160" s="233"/>
      <c r="BH160" s="233"/>
      <c r="BI160" s="233"/>
      <c r="BJ160" s="154"/>
      <c r="BK160" s="154"/>
      <c r="BL160" s="155"/>
      <c r="BM160" s="184"/>
      <c r="BN160" s="224"/>
      <c r="BO160" s="146"/>
      <c r="BP160" s="184"/>
      <c r="BQ160" s="146"/>
      <c r="BR160" s="146"/>
      <c r="BS160" s="146"/>
      <c r="BT160" s="154"/>
      <c r="BU160" s="155"/>
      <c r="BV160" s="156"/>
      <c r="BW160" s="154"/>
      <c r="BX160" s="154"/>
      <c r="BY160" s="155"/>
      <c r="BZ160" s="155"/>
      <c r="CA160" s="155"/>
      <c r="CB160" s="155"/>
      <c r="CC160" s="154"/>
      <c r="CD160" s="155"/>
      <c r="CE160" s="156"/>
      <c r="CF160" s="154"/>
      <c r="CG160" s="154"/>
      <c r="CH160" s="155"/>
      <c r="CI160" s="155"/>
      <c r="CJ160" s="155"/>
      <c r="CK160" s="155"/>
      <c r="CL160" s="154"/>
      <c r="CM160" s="155"/>
      <c r="CN160" s="156"/>
      <c r="CO160" s="154"/>
      <c r="CP160" s="154"/>
      <c r="CQ160" s="155"/>
      <c r="CR160" s="155"/>
      <c r="CS160" s="155"/>
      <c r="CT160" s="155"/>
    </row>
    <row r="161" spans="1:100" s="148" customFormat="1" ht="160.05000000000001" customHeight="1">
      <c r="A161" s="1282"/>
      <c r="B161" s="1285"/>
      <c r="C161" s="1270"/>
      <c r="D161" s="1267"/>
      <c r="E161" s="1267"/>
      <c r="F161" s="1267"/>
      <c r="G161" s="1270"/>
      <c r="H161" s="1270"/>
      <c r="I161" s="1273"/>
      <c r="J161" s="1276"/>
      <c r="K161" s="1279"/>
      <c r="L161" s="387">
        <f>IF(NOT(ISERROR(MATCH(K161,_xlfn.ANCHORARRAY(F170),0))),J172&amp;"Por favor no seleccionar los criterios de impacto",K161)</f>
        <v>0</v>
      </c>
      <c r="M161" s="1273"/>
      <c r="N161" s="1276"/>
      <c r="O161" s="1273"/>
      <c r="P161" s="184"/>
      <c r="Q161" s="94"/>
      <c r="R161" s="139" t="str">
        <f t="shared" si="98"/>
        <v/>
      </c>
      <c r="S161" s="97"/>
      <c r="T161" s="97"/>
      <c r="U161" s="189" t="str">
        <f t="shared" si="99"/>
        <v/>
      </c>
      <c r="V161" s="97"/>
      <c r="W161" s="97"/>
      <c r="X161" s="97"/>
      <c r="Y161" s="140" t="str">
        <f>IFERROR(IF(AND(R160="Probabilidad",R161="Probabilidad"),(AA160-(+AA160*U161)),IF(R161="Probabilidad",(J160-(+J160*U161)),IF(R161="Impacto",AA160,""))),"")</f>
        <v/>
      </c>
      <c r="Z161" s="113" t="str">
        <f t="shared" si="100"/>
        <v/>
      </c>
      <c r="AA161" s="189" t="str">
        <f t="shared" si="101"/>
        <v/>
      </c>
      <c r="AB161" s="113" t="str">
        <f t="shared" si="102"/>
        <v/>
      </c>
      <c r="AC161" s="189" t="str">
        <f>IFERROR(IF(AND(R160="Impacto",R161="Impacto"),(AC160-(+AC160*U161)),IF(AND(R160="Probabilidad",R161="Impacto"),(AC159-(+AC159*U161)),IF(R161="Probabilidad",AC160,""))),"")</f>
        <v/>
      </c>
      <c r="AD161" s="113" t="str">
        <f t="shared" si="103"/>
        <v/>
      </c>
      <c r="AE161" s="1264"/>
      <c r="AF161" s="154"/>
      <c r="AG161" s="155"/>
      <c r="AH161" s="233"/>
      <c r="AI161" s="233"/>
      <c r="AJ161" s="233"/>
      <c r="AK161" s="233"/>
      <c r="AL161" s="233"/>
      <c r="AM161" s="233"/>
      <c r="AN161" s="154"/>
      <c r="AO161" s="154"/>
      <c r="AP161" s="155"/>
      <c r="AQ161" s="667"/>
      <c r="AR161" s="155"/>
      <c r="AS161" s="233"/>
      <c r="AT161" s="233"/>
      <c r="AU161" s="233"/>
      <c r="AV161" s="233"/>
      <c r="AW161" s="233"/>
      <c r="AX161" s="233"/>
      <c r="AY161" s="154"/>
      <c r="AZ161" s="154"/>
      <c r="BA161" s="155"/>
      <c r="BB161" s="154"/>
      <c r="BC161" s="155"/>
      <c r="BD161" s="233"/>
      <c r="BE161" s="233"/>
      <c r="BF161" s="233"/>
      <c r="BG161" s="233"/>
      <c r="BH161" s="233"/>
      <c r="BI161" s="233"/>
      <c r="BJ161" s="154"/>
      <c r="BK161" s="154"/>
      <c r="BL161" s="155"/>
      <c r="BM161" s="184"/>
      <c r="BN161" s="224"/>
      <c r="BO161" s="146"/>
      <c r="BP161" s="184"/>
      <c r="BQ161" s="146"/>
      <c r="BR161" s="146"/>
      <c r="BS161" s="146"/>
      <c r="BT161" s="154"/>
      <c r="BU161" s="155"/>
      <c r="BV161" s="156"/>
      <c r="BW161" s="154"/>
      <c r="BX161" s="154"/>
      <c r="BY161" s="155"/>
      <c r="BZ161" s="155"/>
      <c r="CA161" s="155"/>
      <c r="CB161" s="155"/>
      <c r="CC161" s="154"/>
      <c r="CD161" s="155"/>
      <c r="CE161" s="156"/>
      <c r="CF161" s="154"/>
      <c r="CG161" s="154"/>
      <c r="CH161" s="155"/>
      <c r="CI161" s="155"/>
      <c r="CJ161" s="155"/>
      <c r="CK161" s="155"/>
      <c r="CL161" s="154"/>
      <c r="CM161" s="155"/>
      <c r="CN161" s="156"/>
      <c r="CO161" s="154"/>
      <c r="CP161" s="154"/>
      <c r="CQ161" s="155"/>
      <c r="CR161" s="155"/>
      <c r="CS161" s="155"/>
      <c r="CT161" s="155"/>
    </row>
    <row r="162" spans="1:100" s="148" customFormat="1" ht="37.950000000000003" customHeight="1">
      <c r="A162" s="1282"/>
      <c r="B162" s="1285"/>
      <c r="C162" s="1270"/>
      <c r="D162" s="1267"/>
      <c r="E162" s="1267"/>
      <c r="F162" s="1267"/>
      <c r="G162" s="1270"/>
      <c r="H162" s="1270"/>
      <c r="I162" s="1273"/>
      <c r="J162" s="1276"/>
      <c r="K162" s="1279"/>
      <c r="L162" s="387">
        <f>IF(NOT(ISERROR(MATCH(K162,_xlfn.ANCHORARRAY(F171),0))),J173&amp;"Por favor no seleccionar los criterios de impacto",K162)</f>
        <v>0</v>
      </c>
      <c r="M162" s="1273"/>
      <c r="N162" s="1276"/>
      <c r="O162" s="1273"/>
      <c r="P162" s="184"/>
      <c r="Q162" s="94"/>
      <c r="R162" s="139" t="str">
        <f t="shared" si="98"/>
        <v/>
      </c>
      <c r="S162" s="97"/>
      <c r="T162" s="97"/>
      <c r="U162" s="189" t="str">
        <f t="shared" si="99"/>
        <v/>
      </c>
      <c r="V162" s="97"/>
      <c r="W162" s="97"/>
      <c r="X162" s="97"/>
      <c r="Y162" s="140" t="str">
        <f>IFERROR(IF(AND(R161="Probabilidad",R162="Probabilidad"),(AA161-(+AA161*U162)),IF(R162="Probabilidad",(J161-(+J161*U162)),IF(R162="Impacto",AA161,""))),"")</f>
        <v/>
      </c>
      <c r="Z162" s="113" t="str">
        <f t="shared" si="100"/>
        <v/>
      </c>
      <c r="AA162" s="189" t="str">
        <f t="shared" si="101"/>
        <v/>
      </c>
      <c r="AB162" s="113" t="str">
        <f t="shared" si="102"/>
        <v/>
      </c>
      <c r="AC162" s="189" t="str">
        <f>IFERROR(IF(AND(R161="Impacto",R162="Impacto"),(AC161-(+AC161*U162)),IF(AND(R161="Probabilidad",R162="Impacto"),(AC160-(+AC160*U162)),IF(R162="Probabilidad",AC161,""))),"")</f>
        <v/>
      </c>
      <c r="AD162" s="113" t="str">
        <f t="shared" si="103"/>
        <v/>
      </c>
      <c r="AE162" s="1264"/>
      <c r="AF162" s="154"/>
      <c r="AG162" s="155"/>
      <c r="AH162" s="233"/>
      <c r="AI162" s="233"/>
      <c r="AJ162" s="233"/>
      <c r="AK162" s="233"/>
      <c r="AL162" s="233"/>
      <c r="AM162" s="233"/>
      <c r="AN162" s="154"/>
      <c r="AO162" s="154"/>
      <c r="AP162" s="155"/>
      <c r="AQ162" s="163"/>
      <c r="AR162" s="155"/>
      <c r="AS162" s="233"/>
      <c r="AT162" s="233"/>
      <c r="AU162" s="233"/>
      <c r="AV162" s="233"/>
      <c r="AW162" s="233"/>
      <c r="AX162" s="233"/>
      <c r="AY162" s="154"/>
      <c r="AZ162" s="154"/>
      <c r="BA162" s="155"/>
      <c r="BB162" s="154"/>
      <c r="BC162" s="155"/>
      <c r="BD162" s="233"/>
      <c r="BE162" s="233"/>
      <c r="BF162" s="233"/>
      <c r="BG162" s="233"/>
      <c r="BH162" s="233"/>
      <c r="BI162" s="233"/>
      <c r="BJ162" s="154"/>
      <c r="BK162" s="154"/>
      <c r="BL162" s="155"/>
      <c r="BM162" s="184"/>
      <c r="BN162" s="224"/>
      <c r="BO162" s="146"/>
      <c r="BP162" s="184"/>
      <c r="BQ162" s="146"/>
      <c r="BR162" s="146"/>
      <c r="BS162" s="146"/>
      <c r="BT162" s="154"/>
      <c r="BU162" s="155"/>
      <c r="BV162" s="156"/>
      <c r="BW162" s="154"/>
      <c r="BX162" s="154"/>
      <c r="BY162" s="155"/>
      <c r="BZ162" s="155"/>
      <c r="CA162" s="155"/>
      <c r="CB162" s="155"/>
      <c r="CC162" s="154"/>
      <c r="CD162" s="155"/>
      <c r="CE162" s="156"/>
      <c r="CF162" s="154"/>
      <c r="CG162" s="154"/>
      <c r="CH162" s="155"/>
      <c r="CI162" s="155"/>
      <c r="CJ162" s="155"/>
      <c r="CK162" s="155"/>
      <c r="CL162" s="154"/>
      <c r="CM162" s="155"/>
      <c r="CN162" s="156"/>
      <c r="CO162" s="154"/>
      <c r="CP162" s="154"/>
      <c r="CQ162" s="155"/>
      <c r="CR162" s="155"/>
      <c r="CS162" s="155"/>
      <c r="CT162" s="155"/>
    </row>
    <row r="163" spans="1:100" s="148" customFormat="1" ht="37.950000000000003" customHeight="1">
      <c r="A163" s="1282"/>
      <c r="B163" s="1285"/>
      <c r="C163" s="1270"/>
      <c r="D163" s="1267"/>
      <c r="E163" s="1267"/>
      <c r="F163" s="1267"/>
      <c r="G163" s="1270"/>
      <c r="H163" s="1270"/>
      <c r="I163" s="1273"/>
      <c r="J163" s="1276"/>
      <c r="K163" s="1279"/>
      <c r="L163" s="387">
        <f>IF(NOT(ISERROR(MATCH(K163,_xlfn.ANCHORARRAY(F172),0))),J174&amp;"Por favor no seleccionar los criterios de impacto",K163)</f>
        <v>0</v>
      </c>
      <c r="M163" s="1273"/>
      <c r="N163" s="1276"/>
      <c r="O163" s="1273"/>
      <c r="P163" s="184"/>
      <c r="Q163" s="94"/>
      <c r="R163" s="139" t="str">
        <f t="shared" si="98"/>
        <v/>
      </c>
      <c r="S163" s="97"/>
      <c r="T163" s="97"/>
      <c r="U163" s="189" t="str">
        <f t="shared" si="99"/>
        <v/>
      </c>
      <c r="V163" s="97"/>
      <c r="W163" s="97"/>
      <c r="X163" s="97"/>
      <c r="Y163" s="140" t="str">
        <f>IFERROR(IF(AND(R162="Probabilidad",R163="Probabilidad"),(AA162-(+AA162*U163)),IF(R163="Probabilidad",(J162-(+J162*U163)),IF(R163="Impacto",AA162,""))),"")</f>
        <v/>
      </c>
      <c r="Z163" s="113" t="str">
        <f t="shared" si="100"/>
        <v/>
      </c>
      <c r="AA163" s="189" t="str">
        <f t="shared" si="101"/>
        <v/>
      </c>
      <c r="AB163" s="113" t="str">
        <f t="shared" si="102"/>
        <v/>
      </c>
      <c r="AC163" s="189" t="str">
        <f>IFERROR(IF(AND(R162="Impacto",R163="Impacto"),(AC162-(+AC162*U163)),IF(AND(R162="Probabilidad",R163="Impacto"),(AC161-(+AC161*U163)),IF(R163="Probabilidad",AC162,""))),"")</f>
        <v/>
      </c>
      <c r="AD163" s="113" t="str">
        <f t="shared" si="103"/>
        <v/>
      </c>
      <c r="AE163" s="1264"/>
      <c r="AF163" s="154"/>
      <c r="AG163" s="155"/>
      <c r="AH163" s="233"/>
      <c r="AI163" s="233"/>
      <c r="AJ163" s="233"/>
      <c r="AK163" s="233"/>
      <c r="AL163" s="233"/>
      <c r="AM163" s="233"/>
      <c r="AN163" s="154"/>
      <c r="AO163" s="154"/>
      <c r="AP163" s="155"/>
      <c r="AQ163" s="163"/>
      <c r="AR163" s="155"/>
      <c r="AS163" s="233"/>
      <c r="AT163" s="233"/>
      <c r="AU163" s="233"/>
      <c r="AV163" s="233"/>
      <c r="AW163" s="233"/>
      <c r="AX163" s="233"/>
      <c r="AY163" s="154"/>
      <c r="AZ163" s="154"/>
      <c r="BA163" s="155"/>
      <c r="BB163" s="154"/>
      <c r="BC163" s="155"/>
      <c r="BD163" s="233"/>
      <c r="BE163" s="233"/>
      <c r="BF163" s="233"/>
      <c r="BG163" s="233"/>
      <c r="BH163" s="233"/>
      <c r="BI163" s="233"/>
      <c r="BJ163" s="154"/>
      <c r="BK163" s="154"/>
      <c r="BL163" s="155"/>
      <c r="BM163" s="184"/>
      <c r="BN163" s="224"/>
      <c r="BO163" s="146"/>
      <c r="BP163" s="184"/>
      <c r="BQ163" s="146"/>
      <c r="BR163" s="146"/>
      <c r="BS163" s="146"/>
      <c r="BT163" s="154"/>
      <c r="BU163" s="155"/>
      <c r="BV163" s="156"/>
      <c r="BW163" s="154"/>
      <c r="BX163" s="154"/>
      <c r="BY163" s="155"/>
      <c r="BZ163" s="155"/>
      <c r="CA163" s="155"/>
      <c r="CB163" s="155"/>
      <c r="CC163" s="154"/>
      <c r="CD163" s="155"/>
      <c r="CE163" s="156"/>
      <c r="CF163" s="154"/>
      <c r="CG163" s="154"/>
      <c r="CH163" s="155"/>
      <c r="CI163" s="155"/>
      <c r="CJ163" s="155"/>
      <c r="CK163" s="155"/>
      <c r="CL163" s="154"/>
      <c r="CM163" s="155"/>
      <c r="CN163" s="156"/>
      <c r="CO163" s="154"/>
      <c r="CP163" s="154"/>
      <c r="CQ163" s="155"/>
      <c r="CR163" s="155"/>
      <c r="CS163" s="155"/>
      <c r="CT163" s="155"/>
    </row>
    <row r="164" spans="1:100" s="148" customFormat="1" ht="37.950000000000003" customHeight="1" thickBot="1">
      <c r="A164" s="1283"/>
      <c r="B164" s="1286"/>
      <c r="C164" s="1271"/>
      <c r="D164" s="1267"/>
      <c r="E164" s="1267"/>
      <c r="F164" s="1267"/>
      <c r="G164" s="1271"/>
      <c r="H164" s="1271"/>
      <c r="I164" s="1274"/>
      <c r="J164" s="1277"/>
      <c r="K164" s="1280"/>
      <c r="L164" s="388">
        <f>IF(NOT(ISERROR(MATCH(K164,_xlfn.ANCHORARRAY(F173),0))),J175&amp;"Por favor no seleccionar los criterios de impacto",K164)</f>
        <v>0</v>
      </c>
      <c r="M164" s="1274"/>
      <c r="N164" s="1277"/>
      <c r="O164" s="1274"/>
      <c r="P164" s="185"/>
      <c r="Q164" s="95"/>
      <c r="R164" s="153" t="str">
        <f t="shared" si="98"/>
        <v/>
      </c>
      <c r="S164" s="150"/>
      <c r="T164" s="150"/>
      <c r="U164" s="187" t="str">
        <f t="shared" si="99"/>
        <v/>
      </c>
      <c r="V164" s="150"/>
      <c r="W164" s="150"/>
      <c r="X164" s="150"/>
      <c r="Y164" s="151" t="str">
        <f>IFERROR(IF(AND(R163="Probabilidad",R164="Probabilidad"),(AA163-(+AA163*U164)),IF(R164="Probabilidad",(J163-(+J163*U164)),IF(R164="Impacto",AA163,""))),"")</f>
        <v/>
      </c>
      <c r="Z164" s="114" t="str">
        <f t="shared" si="100"/>
        <v/>
      </c>
      <c r="AA164" s="187" t="str">
        <f t="shared" si="101"/>
        <v/>
      </c>
      <c r="AB164" s="114" t="str">
        <f t="shared" si="102"/>
        <v/>
      </c>
      <c r="AC164" s="187" t="str">
        <f>IFERROR(IF(AND(R163="Impacto",R164="Impacto"),(AC163-(+AC163*U164)),IF(AND(R163="Probabilidad",R164="Impacto"),(AC162-(+AC162*U164)),IF(R164="Probabilidad",AC163,""))),"")</f>
        <v/>
      </c>
      <c r="AD164" s="114" t="str">
        <f t="shared" si="103"/>
        <v/>
      </c>
      <c r="AE164" s="1265"/>
      <c r="AF164" s="154"/>
      <c r="AG164" s="155"/>
      <c r="AH164" s="233"/>
      <c r="AI164" s="233"/>
      <c r="AJ164" s="233"/>
      <c r="AK164" s="233"/>
      <c r="AL164" s="233"/>
      <c r="AM164" s="233"/>
      <c r="AN164" s="154"/>
      <c r="AO164" s="154"/>
      <c r="AP164" s="155"/>
      <c r="AQ164" s="163"/>
      <c r="AR164" s="155"/>
      <c r="AS164" s="233"/>
      <c r="AT164" s="233"/>
      <c r="AU164" s="233"/>
      <c r="AV164" s="233"/>
      <c r="AW164" s="233"/>
      <c r="AX164" s="233"/>
      <c r="AY164" s="154"/>
      <c r="AZ164" s="154"/>
      <c r="BA164" s="155"/>
      <c r="BB164" s="154"/>
      <c r="BC164" s="155"/>
      <c r="BD164" s="233"/>
      <c r="BE164" s="233"/>
      <c r="BF164" s="233"/>
      <c r="BG164" s="233"/>
      <c r="BH164" s="233"/>
      <c r="BI164" s="233"/>
      <c r="BJ164" s="154"/>
      <c r="BK164" s="154"/>
      <c r="BL164" s="155"/>
      <c r="BM164" s="184"/>
      <c r="BN164" s="224"/>
      <c r="BO164" s="146"/>
      <c r="BP164" s="184"/>
      <c r="BQ164" s="146"/>
      <c r="BR164" s="146"/>
      <c r="BS164" s="146"/>
      <c r="BT164" s="154"/>
      <c r="BU164" s="155"/>
      <c r="BV164" s="156"/>
      <c r="BW164" s="154"/>
      <c r="BX164" s="154"/>
      <c r="BY164" s="155"/>
      <c r="BZ164" s="155"/>
      <c r="CA164" s="155"/>
      <c r="CB164" s="155"/>
      <c r="CC164" s="154"/>
      <c r="CD164" s="155"/>
      <c r="CE164" s="156"/>
      <c r="CF164" s="154"/>
      <c r="CG164" s="154"/>
      <c r="CH164" s="155"/>
      <c r="CI164" s="155"/>
      <c r="CJ164" s="155"/>
      <c r="CK164" s="155"/>
      <c r="CL164" s="154"/>
      <c r="CM164" s="155"/>
      <c r="CN164" s="156"/>
      <c r="CO164" s="154"/>
      <c r="CP164" s="154"/>
      <c r="CQ164" s="155"/>
      <c r="CR164" s="155"/>
      <c r="CS164" s="155"/>
      <c r="CT164" s="155"/>
    </row>
    <row r="165" spans="1:100" s="148" customFormat="1" ht="160.05000000000001" customHeight="1">
      <c r="A165" s="1281">
        <v>12</v>
      </c>
      <c r="B165" s="1284" t="s">
        <v>155</v>
      </c>
      <c r="C165" s="1269" t="s">
        <v>365</v>
      </c>
      <c r="D165" s="1310" t="s">
        <v>3879</v>
      </c>
      <c r="E165" s="1310" t="s">
        <v>3880</v>
      </c>
      <c r="F165" s="1310" t="s">
        <v>1116</v>
      </c>
      <c r="G165" s="1269" t="s">
        <v>286</v>
      </c>
      <c r="H165" s="1269">
        <v>450</v>
      </c>
      <c r="I165" s="1272" t="str">
        <f>IF(H165&lt;=0,"",IF(H165&lt;=2,"Muy Baja",IF(H165&lt;=24,"Baja",IF(H165&lt;=500,"Media",IF(H165&lt;=5000,"Alta","Muy Alta")))))</f>
        <v>Media</v>
      </c>
      <c r="J165" s="1275">
        <f>IF(I165="","",IF(I165="Muy Baja",0.2,IF(I165="Baja",0.4,IF(I165="Media",0.6,IF(I165="Alta",0.8,IF(I165="Muy Alta",1,))))))</f>
        <v>0.6</v>
      </c>
      <c r="K165" s="1278" t="s">
        <v>313</v>
      </c>
      <c r="L165" s="386" t="str">
        <f>IF(NOT(ISERROR(MATCH(K165,'[3]Tabla Impacto'!$B$221:$B$223,0))),'[3]Tabla Impacto'!$F$223&amp;"Por favor no seleccionar los criterios de impacto(Afectación Económica o presupuestal y Pérdida Reputacional)",K165)</f>
        <v xml:space="preserve">     El riesgo afecta la imagen de la entidad a nivel nacional, con efecto publicitarios sostenible a nivel país</v>
      </c>
      <c r="M165" s="1272"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1275">
        <f>IF(M165="","",IF(M165="Leve",0.2,IF(M165="Menor",0.4,IF(M165="Moderado",0.6,IF(M165="Mayor",0.8,IF(M165="Catastrófico",1,))))))</f>
        <v>1</v>
      </c>
      <c r="O165" s="1272"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370">
        <v>1</v>
      </c>
      <c r="Q165" s="274" t="s">
        <v>3882</v>
      </c>
      <c r="R165" s="139" t="str">
        <f t="shared" si="98"/>
        <v>Probabilidad</v>
      </c>
      <c r="S165" s="97" t="s">
        <v>145</v>
      </c>
      <c r="T165" s="97" t="s">
        <v>316</v>
      </c>
      <c r="U165" s="189" t="str">
        <f t="shared" si="99"/>
        <v>30%</v>
      </c>
      <c r="V165" s="97" t="s">
        <v>317</v>
      </c>
      <c r="W165" s="97" t="s">
        <v>318</v>
      </c>
      <c r="X165" s="97" t="s">
        <v>319</v>
      </c>
      <c r="Y165" s="140">
        <f>IFERROR(IF(R165="Probabilidad",(J165-(+J165*U165)),IF(R165="Impacto",J165,"")),"")</f>
        <v>0.42</v>
      </c>
      <c r="Z165" s="113" t="str">
        <f t="shared" si="100"/>
        <v>Media</v>
      </c>
      <c r="AA165" s="189">
        <f t="shared" si="101"/>
        <v>0.42</v>
      </c>
      <c r="AB165" s="113" t="str">
        <f t="shared" si="102"/>
        <v>Catastrófico</v>
      </c>
      <c r="AC165" s="189">
        <f>IFERROR(IF(R165="Impacto",(N165-(+N165*U165)),IF(R165="Probabilidad",N165,"")),"")</f>
        <v>1</v>
      </c>
      <c r="AD165" s="113" t="str">
        <f t="shared" si="103"/>
        <v>Extremo</v>
      </c>
      <c r="AE165" s="1263" t="s">
        <v>345</v>
      </c>
      <c r="AF165" s="729" t="s">
        <v>2367</v>
      </c>
      <c r="AG165" s="727" t="s">
        <v>2369</v>
      </c>
      <c r="AH165" s="233"/>
      <c r="AI165" s="233" t="s">
        <v>2101</v>
      </c>
      <c r="AJ165" s="228" t="s">
        <v>2364</v>
      </c>
      <c r="AK165" s="233"/>
      <c r="AL165" s="233" t="s">
        <v>2101</v>
      </c>
      <c r="AM165" s="228" t="s">
        <v>2365</v>
      </c>
      <c r="AN165" s="141"/>
      <c r="AO165" s="141"/>
      <c r="AP165" s="142"/>
      <c r="AQ165" s="163" t="s">
        <v>3301</v>
      </c>
      <c r="AR165" s="155" t="s">
        <v>3297</v>
      </c>
      <c r="AS165" s="841"/>
      <c r="AT165" s="841" t="s">
        <v>2101</v>
      </c>
      <c r="AU165" s="554" t="s">
        <v>2364</v>
      </c>
      <c r="AV165" s="841"/>
      <c r="AW165" s="841" t="s">
        <v>2101</v>
      </c>
      <c r="AX165" s="554" t="s">
        <v>2365</v>
      </c>
      <c r="AY165" s="667" t="s">
        <v>2101</v>
      </c>
      <c r="AZ165" s="141"/>
      <c r="BA165" s="155" t="s">
        <v>2958</v>
      </c>
      <c r="BB165" s="141"/>
      <c r="BC165" s="142"/>
      <c r="BD165" s="233"/>
      <c r="BE165" s="233"/>
      <c r="BF165" s="233"/>
      <c r="BG165" s="233"/>
      <c r="BH165" s="233"/>
      <c r="BI165" s="233"/>
      <c r="BJ165" s="141"/>
      <c r="BK165" s="141"/>
      <c r="BL165" s="142"/>
      <c r="BM165" s="274" t="s">
        <v>1117</v>
      </c>
      <c r="BN165" s="371">
        <v>0.4</v>
      </c>
      <c r="BO165" s="370" t="s">
        <v>1118</v>
      </c>
      <c r="BP165" s="370" t="s">
        <v>3884</v>
      </c>
      <c r="BQ165" s="372">
        <v>44927</v>
      </c>
      <c r="BR165" s="372">
        <v>45260</v>
      </c>
      <c r="BS165" s="373">
        <v>2</v>
      </c>
      <c r="BT165" s="761" t="s">
        <v>2356</v>
      </c>
      <c r="BU165" s="727" t="s">
        <v>2371</v>
      </c>
      <c r="BV165" s="707" t="s">
        <v>2372</v>
      </c>
      <c r="BW165" s="141"/>
      <c r="BX165" s="141"/>
      <c r="BY165" s="142"/>
      <c r="BZ165" s="142"/>
      <c r="CA165" s="142"/>
      <c r="CB165" s="142"/>
      <c r="CC165" s="163" t="s">
        <v>2955</v>
      </c>
      <c r="CD165" s="155" t="s">
        <v>3298</v>
      </c>
      <c r="CE165" s="828" t="s">
        <v>2960</v>
      </c>
      <c r="CF165" s="667" t="s">
        <v>2101</v>
      </c>
      <c r="CG165" s="667"/>
      <c r="CH165" s="155" t="s">
        <v>2961</v>
      </c>
      <c r="CI165" s="142"/>
      <c r="CJ165" s="142"/>
      <c r="CK165" s="142"/>
      <c r="CL165" s="141"/>
      <c r="CM165" s="142"/>
      <c r="CN165" s="143"/>
      <c r="CO165" s="141"/>
      <c r="CP165" s="141"/>
      <c r="CQ165" s="142"/>
      <c r="CR165" s="142"/>
      <c r="CS165" s="142"/>
      <c r="CT165" s="142"/>
      <c r="CU165" s="147"/>
      <c r="CV165" s="147"/>
    </row>
    <row r="166" spans="1:100" s="148" customFormat="1" ht="280.05" customHeight="1">
      <c r="A166" s="1282"/>
      <c r="B166" s="1285"/>
      <c r="C166" s="1270"/>
      <c r="D166" s="1267"/>
      <c r="E166" s="1267"/>
      <c r="F166" s="1267"/>
      <c r="G166" s="1270"/>
      <c r="H166" s="1270"/>
      <c r="I166" s="1273"/>
      <c r="J166" s="1276"/>
      <c r="K166" s="1279"/>
      <c r="L166" s="387">
        <f>IF(NOT(ISERROR(MATCH(K166,_xlfn.ANCHORARRAY(F175),0))),J177&amp;"Por favor no seleccionar los criterios de impacto",K166)</f>
        <v>0</v>
      </c>
      <c r="M166" s="1273"/>
      <c r="N166" s="1276"/>
      <c r="O166" s="1273"/>
      <c r="P166" s="370">
        <v>2</v>
      </c>
      <c r="Q166" s="274" t="s">
        <v>3883</v>
      </c>
      <c r="R166" s="139" t="str">
        <f t="shared" si="98"/>
        <v>Probabilidad</v>
      </c>
      <c r="S166" s="97" t="s">
        <v>100</v>
      </c>
      <c r="T166" s="97" t="s">
        <v>316</v>
      </c>
      <c r="U166" s="189" t="str">
        <f t="shared" si="99"/>
        <v>40%</v>
      </c>
      <c r="V166" s="97" t="s">
        <v>317</v>
      </c>
      <c r="W166" s="97" t="s">
        <v>318</v>
      </c>
      <c r="X166" s="97" t="s">
        <v>319</v>
      </c>
      <c r="Y166" s="140">
        <f>IFERROR(IF(AND(R165="Probabilidad",R166="Probabilidad"),(AA165-(+AA165*U166)),IF(R166="Probabilidad",(J165-(+J165*U166)),IF(R166="Impacto",AA165,""))),"")</f>
        <v>0.252</v>
      </c>
      <c r="Z166" s="113" t="str">
        <f t="shared" si="100"/>
        <v>Baja</v>
      </c>
      <c r="AA166" s="189">
        <f t="shared" si="101"/>
        <v>0.252</v>
      </c>
      <c r="AB166" s="113" t="str">
        <f t="shared" si="102"/>
        <v>Catastrófico</v>
      </c>
      <c r="AC166" s="189">
        <f>IFERROR(IF(AND(R165="Impacto",R166="Impacto"),(AC165-(+AC165*U166)),IF(R166="Impacto",($N$141-(+$N$141*U166)),IF(R166="Probabilidad",AC165,""))),"")</f>
        <v>1</v>
      </c>
      <c r="AD166" s="113" t="str">
        <f t="shared" si="103"/>
        <v>Extremo</v>
      </c>
      <c r="AE166" s="1264"/>
      <c r="AF166" s="729" t="s">
        <v>2367</v>
      </c>
      <c r="AG166" s="731" t="s">
        <v>2368</v>
      </c>
      <c r="AH166" s="233"/>
      <c r="AI166" s="233" t="s">
        <v>2101</v>
      </c>
      <c r="AJ166" s="228" t="s">
        <v>2366</v>
      </c>
      <c r="AK166" s="233"/>
      <c r="AL166" s="233"/>
      <c r="AM166" s="228"/>
      <c r="AN166" s="154"/>
      <c r="AO166" s="154"/>
      <c r="AP166" s="155"/>
      <c r="AQ166" s="667" t="s">
        <v>2955</v>
      </c>
      <c r="AR166" s="155" t="s">
        <v>2956</v>
      </c>
      <c r="AS166" s="233"/>
      <c r="AT166" s="841" t="s">
        <v>2101</v>
      </c>
      <c r="AU166" s="554" t="s">
        <v>2366</v>
      </c>
      <c r="AV166" s="841"/>
      <c r="AW166" s="841"/>
      <c r="AX166" s="236"/>
      <c r="AY166" s="163" t="s">
        <v>2101</v>
      </c>
      <c r="AZ166" s="154"/>
      <c r="BA166" s="155" t="s">
        <v>2959</v>
      </c>
      <c r="BB166" s="154"/>
      <c r="BC166" s="155"/>
      <c r="BD166" s="233"/>
      <c r="BE166" s="233"/>
      <c r="BF166" s="233"/>
      <c r="BG166" s="233"/>
      <c r="BH166" s="233"/>
      <c r="BI166" s="233"/>
      <c r="BJ166" s="154"/>
      <c r="BK166" s="154"/>
      <c r="BL166" s="155"/>
      <c r="BM166" s="274" t="s">
        <v>1119</v>
      </c>
      <c r="BN166" s="371">
        <v>0.6</v>
      </c>
      <c r="BO166" s="370" t="s">
        <v>1120</v>
      </c>
      <c r="BP166" s="370" t="s">
        <v>3884</v>
      </c>
      <c r="BQ166" s="372">
        <v>44927</v>
      </c>
      <c r="BR166" s="372">
        <v>45260</v>
      </c>
      <c r="BS166" s="371">
        <v>1</v>
      </c>
      <c r="BT166" s="729" t="s">
        <v>2367</v>
      </c>
      <c r="BU166" s="731" t="s">
        <v>2373</v>
      </c>
      <c r="BV166" s="763" t="s">
        <v>2372</v>
      </c>
      <c r="BW166" s="154"/>
      <c r="BX166" s="154"/>
      <c r="BY166" s="155"/>
      <c r="BZ166" s="155"/>
      <c r="CA166" s="155"/>
      <c r="CB166" s="155"/>
      <c r="CC166" s="163" t="s">
        <v>2955</v>
      </c>
      <c r="CD166" s="155" t="s">
        <v>3299</v>
      </c>
      <c r="CE166" s="828" t="s">
        <v>2960</v>
      </c>
      <c r="CF166" s="163" t="s">
        <v>2101</v>
      </c>
      <c r="CG166" s="163"/>
      <c r="CH166" s="155" t="s">
        <v>2961</v>
      </c>
      <c r="CI166" s="155"/>
      <c r="CJ166" s="155"/>
      <c r="CK166" s="155"/>
      <c r="CL166" s="154"/>
      <c r="CM166" s="155"/>
      <c r="CN166" s="156"/>
      <c r="CO166" s="154"/>
      <c r="CP166" s="154"/>
      <c r="CQ166" s="155"/>
      <c r="CR166" s="155"/>
      <c r="CS166" s="155"/>
      <c r="CT166" s="155"/>
    </row>
    <row r="167" spans="1:100" s="148" customFormat="1" ht="160.05000000000001" customHeight="1">
      <c r="A167" s="1282"/>
      <c r="B167" s="1285"/>
      <c r="C167" s="1270"/>
      <c r="D167" s="1267"/>
      <c r="E167" s="1267"/>
      <c r="F167" s="1267"/>
      <c r="G167" s="1270"/>
      <c r="H167" s="1270"/>
      <c r="I167" s="1273"/>
      <c r="J167" s="1276"/>
      <c r="K167" s="1279"/>
      <c r="L167" s="387">
        <f>IF(NOT(ISERROR(MATCH(K167,_xlfn.ANCHORARRAY(F176),0))),J178&amp;"Por favor no seleccionar los criterios de impacto",K167)</f>
        <v>0</v>
      </c>
      <c r="M167" s="1273"/>
      <c r="N167" s="1276"/>
      <c r="O167" s="1273"/>
      <c r="P167" s="370"/>
      <c r="Q167" s="274"/>
      <c r="R167" s="139" t="str">
        <f t="shared" si="98"/>
        <v/>
      </c>
      <c r="S167" s="97"/>
      <c r="T167" s="97"/>
      <c r="U167" s="189" t="str">
        <f t="shared" si="99"/>
        <v/>
      </c>
      <c r="V167" s="97"/>
      <c r="W167" s="97"/>
      <c r="X167" s="97"/>
      <c r="Y167" s="140" t="str">
        <f>IFERROR(IF(AND(R166="Probabilidad",R167="Probabilidad"),(AA166-(+AA166*U167)),IF(R167="Probabilidad",(J166-(+J166*U167)),IF(R167="Impacto",AA166,""))),"")</f>
        <v/>
      </c>
      <c r="Z167" s="113" t="str">
        <f t="shared" si="100"/>
        <v/>
      </c>
      <c r="AA167" s="189" t="str">
        <f t="shared" si="101"/>
        <v/>
      </c>
      <c r="AB167" s="113" t="str">
        <f t="shared" si="102"/>
        <v/>
      </c>
      <c r="AC167" s="189" t="str">
        <f>IFERROR(IF(AND(R166="Impacto",R167="Impacto"),(AC166-(+AC166*U167)),IF(AND(R166="Probabilidad",R167="Impacto"),(AC165-(+AC165*U167)),IF(R167="Probabilidad",AC166,""))),"")</f>
        <v/>
      </c>
      <c r="AD167" s="113" t="str">
        <f t="shared" si="103"/>
        <v/>
      </c>
      <c r="AE167" s="1264"/>
      <c r="AF167" s="729" t="s">
        <v>2367</v>
      </c>
      <c r="AG167" s="731" t="s">
        <v>2370</v>
      </c>
      <c r="AH167" s="233"/>
      <c r="AI167" s="233" t="s">
        <v>2101</v>
      </c>
      <c r="AJ167" s="233"/>
      <c r="AK167" s="233"/>
      <c r="AL167" s="233"/>
      <c r="AM167" s="233"/>
      <c r="AN167" s="154"/>
      <c r="AO167" s="154"/>
      <c r="AP167" s="155"/>
      <c r="AQ167" s="667" t="s">
        <v>2955</v>
      </c>
      <c r="AR167" s="155" t="s">
        <v>2957</v>
      </c>
      <c r="AS167" s="233"/>
      <c r="AT167" s="233"/>
      <c r="AU167" s="233"/>
      <c r="AV167" s="233"/>
      <c r="AW167" s="233"/>
      <c r="AX167" s="233"/>
      <c r="AY167" s="154"/>
      <c r="AZ167" s="154"/>
      <c r="BA167" s="155"/>
      <c r="BB167" s="154"/>
      <c r="BC167" s="155"/>
      <c r="BD167" s="233"/>
      <c r="BE167" s="233"/>
      <c r="BF167" s="233"/>
      <c r="BG167" s="233"/>
      <c r="BH167" s="233"/>
      <c r="BI167" s="233"/>
      <c r="BJ167" s="154"/>
      <c r="BK167" s="154"/>
      <c r="BL167" s="155"/>
      <c r="BM167" s="184"/>
      <c r="BN167" s="224"/>
      <c r="BO167" s="146"/>
      <c r="BP167" s="184"/>
      <c r="BQ167" s="146"/>
      <c r="BR167" s="146"/>
      <c r="BS167" s="146"/>
      <c r="BT167" s="154"/>
      <c r="BU167" s="155"/>
      <c r="BV167" s="156"/>
      <c r="BW167" s="154"/>
      <c r="BX167" s="154"/>
      <c r="BY167" s="155"/>
      <c r="BZ167" s="155"/>
      <c r="CA167" s="155"/>
      <c r="CB167" s="155"/>
      <c r="CC167" s="154"/>
      <c r="CD167" s="155"/>
      <c r="CE167" s="156"/>
      <c r="CF167" s="154"/>
      <c r="CG167" s="154"/>
      <c r="CH167" s="155"/>
      <c r="CI167" s="155"/>
      <c r="CJ167" s="155"/>
      <c r="CK167" s="155"/>
      <c r="CL167" s="154"/>
      <c r="CM167" s="155"/>
      <c r="CN167" s="156"/>
      <c r="CO167" s="154"/>
      <c r="CP167" s="154"/>
      <c r="CQ167" s="155"/>
      <c r="CR167" s="155"/>
      <c r="CS167" s="155"/>
      <c r="CT167" s="155"/>
    </row>
    <row r="168" spans="1:100" s="148" customFormat="1" ht="27" customHeight="1">
      <c r="A168" s="1282"/>
      <c r="B168" s="1285"/>
      <c r="C168" s="1270"/>
      <c r="D168" s="1267"/>
      <c r="E168" s="1267"/>
      <c r="F168" s="1267"/>
      <c r="G168" s="1270"/>
      <c r="H168" s="1270"/>
      <c r="I168" s="1273"/>
      <c r="J168" s="1276"/>
      <c r="K168" s="1279"/>
      <c r="L168" s="387">
        <f>IF(NOT(ISERROR(MATCH(K168,_xlfn.ANCHORARRAY(F177),0))),J179&amp;"Por favor no seleccionar los criterios de impacto",K168)</f>
        <v>0</v>
      </c>
      <c r="M168" s="1273"/>
      <c r="N168" s="1276"/>
      <c r="O168" s="1273"/>
      <c r="P168" s="184"/>
      <c r="Q168" s="94"/>
      <c r="R168" s="139" t="str">
        <f t="shared" si="98"/>
        <v/>
      </c>
      <c r="S168" s="97"/>
      <c r="T168" s="97"/>
      <c r="U168" s="189" t="str">
        <f t="shared" si="99"/>
        <v/>
      </c>
      <c r="V168" s="97"/>
      <c r="W168" s="97"/>
      <c r="X168" s="97"/>
      <c r="Y168" s="140" t="str">
        <f>IFERROR(IF(AND(R167="Probabilidad",R168="Probabilidad"),(AA167-(+AA167*U168)),IF(R168="Probabilidad",(J167-(+J167*U168)),IF(R168="Impacto",AA167,""))),"")</f>
        <v/>
      </c>
      <c r="Z168" s="113" t="str">
        <f t="shared" si="100"/>
        <v/>
      </c>
      <c r="AA168" s="189" t="str">
        <f t="shared" si="101"/>
        <v/>
      </c>
      <c r="AB168" s="113" t="str">
        <f t="shared" si="102"/>
        <v/>
      </c>
      <c r="AC168" s="189" t="str">
        <f>IFERROR(IF(AND(R167="Impacto",R168="Impacto"),(AC167-(+AC167*U168)),IF(AND(R167="Probabilidad",R168="Impacto"),(AC166-(+AC166*U168)),IF(R168="Probabilidad",AC167,""))),"")</f>
        <v/>
      </c>
      <c r="AD168" s="113" t="str">
        <f t="shared" si="103"/>
        <v/>
      </c>
      <c r="AE168" s="1264"/>
      <c r="AF168" s="154"/>
      <c r="AG168" s="155"/>
      <c r="AH168" s="233"/>
      <c r="AI168" s="233"/>
      <c r="AJ168" s="233"/>
      <c r="AK168" s="233"/>
      <c r="AL168" s="233"/>
      <c r="AM168" s="233"/>
      <c r="AN168" s="154"/>
      <c r="AO168" s="154"/>
      <c r="AP168" s="155"/>
      <c r="AQ168" s="163"/>
      <c r="AR168" s="155"/>
      <c r="AS168" s="233"/>
      <c r="AT168" s="233"/>
      <c r="AU168" s="233"/>
      <c r="AV168" s="233"/>
      <c r="AW168" s="233"/>
      <c r="AX168" s="233"/>
      <c r="AY168" s="154"/>
      <c r="AZ168" s="154"/>
      <c r="BA168" s="155"/>
      <c r="BB168" s="154"/>
      <c r="BC168" s="155"/>
      <c r="BD168" s="233"/>
      <c r="BE168" s="233"/>
      <c r="BF168" s="233"/>
      <c r="BG168" s="233"/>
      <c r="BH168" s="233"/>
      <c r="BI168" s="233"/>
      <c r="BJ168" s="154"/>
      <c r="BK168" s="154"/>
      <c r="BL168" s="155"/>
      <c r="BM168" s="184"/>
      <c r="BN168" s="224"/>
      <c r="BO168" s="146"/>
      <c r="BP168" s="184"/>
      <c r="BQ168" s="146"/>
      <c r="BR168" s="146"/>
      <c r="BS168" s="146"/>
      <c r="BT168" s="154"/>
      <c r="BU168" s="155"/>
      <c r="BV168" s="156"/>
      <c r="BW168" s="154"/>
      <c r="BX168" s="154"/>
      <c r="BY168" s="155"/>
      <c r="BZ168" s="155"/>
      <c r="CA168" s="155"/>
      <c r="CB168" s="155"/>
      <c r="CC168" s="154"/>
      <c r="CD168" s="155"/>
      <c r="CE168" s="156"/>
      <c r="CF168" s="154"/>
      <c r="CG168" s="154"/>
      <c r="CH168" s="155"/>
      <c r="CI168" s="155"/>
      <c r="CJ168" s="155"/>
      <c r="CK168" s="155"/>
      <c r="CL168" s="154"/>
      <c r="CM168" s="155"/>
      <c r="CN168" s="156"/>
      <c r="CO168" s="154"/>
      <c r="CP168" s="154"/>
      <c r="CQ168" s="155"/>
      <c r="CR168" s="155"/>
      <c r="CS168" s="155"/>
      <c r="CT168" s="155"/>
    </row>
    <row r="169" spans="1:100" s="148" customFormat="1" ht="27" customHeight="1">
      <c r="A169" s="1282"/>
      <c r="B169" s="1285"/>
      <c r="C169" s="1270"/>
      <c r="D169" s="1267"/>
      <c r="E169" s="1267"/>
      <c r="F169" s="1267"/>
      <c r="G169" s="1270"/>
      <c r="H169" s="1270"/>
      <c r="I169" s="1273"/>
      <c r="J169" s="1276"/>
      <c r="K169" s="1279"/>
      <c r="L169" s="387">
        <f>IF(NOT(ISERROR(MATCH(K169,_xlfn.ANCHORARRAY(F178),0))),J180&amp;"Por favor no seleccionar los criterios de impacto",K169)</f>
        <v>0</v>
      </c>
      <c r="M169" s="1273"/>
      <c r="N169" s="1276"/>
      <c r="O169" s="1273"/>
      <c r="P169" s="184"/>
      <c r="Q169" s="94"/>
      <c r="R169" s="139" t="str">
        <f t="shared" si="98"/>
        <v/>
      </c>
      <c r="S169" s="97"/>
      <c r="T169" s="97"/>
      <c r="U169" s="189" t="str">
        <f t="shared" si="99"/>
        <v/>
      </c>
      <c r="V169" s="97"/>
      <c r="W169" s="97"/>
      <c r="X169" s="97"/>
      <c r="Y169" s="140" t="str">
        <f>IFERROR(IF(AND(R168="Probabilidad",R169="Probabilidad"),(AA168-(+AA168*U169)),IF(R169="Probabilidad",(J168-(+J168*U169)),IF(R169="Impacto",AA168,""))),"")</f>
        <v/>
      </c>
      <c r="Z169" s="113" t="str">
        <f t="shared" si="100"/>
        <v/>
      </c>
      <c r="AA169" s="189" t="str">
        <f t="shared" si="101"/>
        <v/>
      </c>
      <c r="AB169" s="113" t="str">
        <f t="shared" si="102"/>
        <v/>
      </c>
      <c r="AC169" s="189" t="str">
        <f>IFERROR(IF(AND(R168="Impacto",R169="Impacto"),(AC168-(+AC168*U169)),IF(AND(R168="Probabilidad",R169="Impacto"),(AC167-(+AC167*U169)),IF(R169="Probabilidad",AC168,""))),"")</f>
        <v/>
      </c>
      <c r="AD169" s="113" t="str">
        <f t="shared" si="103"/>
        <v/>
      </c>
      <c r="AE169" s="1264"/>
      <c r="AF169" s="154"/>
      <c r="AG169" s="155"/>
      <c r="AH169" s="233"/>
      <c r="AI169" s="233"/>
      <c r="AJ169" s="233"/>
      <c r="AK169" s="233"/>
      <c r="AL169" s="233"/>
      <c r="AM169" s="233"/>
      <c r="AN169" s="154"/>
      <c r="AO169" s="154"/>
      <c r="AP169" s="155"/>
      <c r="AQ169" s="163"/>
      <c r="AR169" s="155"/>
      <c r="AS169" s="233"/>
      <c r="AT169" s="233"/>
      <c r="AU169" s="233"/>
      <c r="AV169" s="233"/>
      <c r="AW169" s="233"/>
      <c r="AX169" s="233"/>
      <c r="AY169" s="154"/>
      <c r="AZ169" s="154"/>
      <c r="BA169" s="155"/>
      <c r="BB169" s="154"/>
      <c r="BC169" s="155"/>
      <c r="BD169" s="233"/>
      <c r="BE169" s="233"/>
      <c r="BF169" s="233"/>
      <c r="BG169" s="233"/>
      <c r="BH169" s="233"/>
      <c r="BI169" s="233"/>
      <c r="BJ169" s="154"/>
      <c r="BK169" s="154"/>
      <c r="BL169" s="155"/>
      <c r="BM169" s="184"/>
      <c r="BN169" s="224"/>
      <c r="BO169" s="146"/>
      <c r="BP169" s="184"/>
      <c r="BQ169" s="146"/>
      <c r="BR169" s="146"/>
      <c r="BS169" s="146"/>
      <c r="BT169" s="154"/>
      <c r="BU169" s="155"/>
      <c r="BV169" s="156"/>
      <c r="BW169" s="154"/>
      <c r="BX169" s="154"/>
      <c r="BY169" s="155"/>
      <c r="BZ169" s="155"/>
      <c r="CA169" s="155"/>
      <c r="CB169" s="155"/>
      <c r="CC169" s="154"/>
      <c r="CD169" s="155"/>
      <c r="CE169" s="156"/>
      <c r="CF169" s="154"/>
      <c r="CG169" s="154"/>
      <c r="CH169" s="155"/>
      <c r="CI169" s="155"/>
      <c r="CJ169" s="155"/>
      <c r="CK169" s="155"/>
      <c r="CL169" s="154"/>
      <c r="CM169" s="155"/>
      <c r="CN169" s="156"/>
      <c r="CO169" s="154"/>
      <c r="CP169" s="154"/>
      <c r="CQ169" s="155"/>
      <c r="CR169" s="155"/>
      <c r="CS169" s="155"/>
      <c r="CT169" s="155"/>
    </row>
    <row r="170" spans="1:100" s="148" customFormat="1" ht="27" customHeight="1" thickBot="1">
      <c r="A170" s="1283"/>
      <c r="B170" s="1286"/>
      <c r="C170" s="1271"/>
      <c r="D170" s="1267"/>
      <c r="E170" s="1267"/>
      <c r="F170" s="1267"/>
      <c r="G170" s="1271"/>
      <c r="H170" s="1271"/>
      <c r="I170" s="1274"/>
      <c r="J170" s="1277"/>
      <c r="K170" s="1280"/>
      <c r="L170" s="388">
        <f>IF(NOT(ISERROR(MATCH(K170,_xlfn.ANCHORARRAY(F179),0))),J181&amp;"Por favor no seleccionar los criterios de impacto",K170)</f>
        <v>0</v>
      </c>
      <c r="M170" s="1274"/>
      <c r="N170" s="1277"/>
      <c r="O170" s="1274"/>
      <c r="P170" s="185"/>
      <c r="Q170" s="95"/>
      <c r="R170" s="153" t="str">
        <f t="shared" si="98"/>
        <v/>
      </c>
      <c r="S170" s="150"/>
      <c r="T170" s="150"/>
      <c r="U170" s="187" t="str">
        <f t="shared" si="99"/>
        <v/>
      </c>
      <c r="V170" s="150"/>
      <c r="W170" s="150"/>
      <c r="X170" s="150"/>
      <c r="Y170" s="151" t="str">
        <f>IFERROR(IF(AND(R169="Probabilidad",R170="Probabilidad"),(AA169-(+AA169*U170)),IF(R170="Probabilidad",(J169-(+J169*U170)),IF(R170="Impacto",AA169,""))),"")</f>
        <v/>
      </c>
      <c r="Z170" s="114" t="str">
        <f t="shared" si="100"/>
        <v/>
      </c>
      <c r="AA170" s="187" t="str">
        <f t="shared" si="101"/>
        <v/>
      </c>
      <c r="AB170" s="114" t="str">
        <f t="shared" si="102"/>
        <v/>
      </c>
      <c r="AC170" s="187" t="str">
        <f>IFERROR(IF(AND(R169="Impacto",R170="Impacto"),(AC169-(+AC169*U170)),IF(AND(R169="Probabilidad",R170="Impacto"),(AC168-(+AC168*U170)),IF(R170="Probabilidad",AC169,""))),"")</f>
        <v/>
      </c>
      <c r="AD170" s="114" t="str">
        <f t="shared" si="103"/>
        <v/>
      </c>
      <c r="AE170" s="1265"/>
      <c r="AF170" s="154"/>
      <c r="AG170" s="155"/>
      <c r="AH170" s="233"/>
      <c r="AI170" s="233"/>
      <c r="AJ170" s="233"/>
      <c r="AK170" s="233"/>
      <c r="AL170" s="233"/>
      <c r="AM170" s="233"/>
      <c r="AN170" s="154"/>
      <c r="AO170" s="154"/>
      <c r="AP170" s="155"/>
      <c r="AQ170" s="163"/>
      <c r="AR170" s="155"/>
      <c r="AS170" s="233"/>
      <c r="AT170" s="233"/>
      <c r="AU170" s="233"/>
      <c r="AV170" s="233"/>
      <c r="AW170" s="233"/>
      <c r="AX170" s="233"/>
      <c r="AY170" s="154"/>
      <c r="AZ170" s="154"/>
      <c r="BA170" s="155"/>
      <c r="BB170" s="154"/>
      <c r="BC170" s="155"/>
      <c r="BD170" s="233"/>
      <c r="BE170" s="233"/>
      <c r="BF170" s="233"/>
      <c r="BG170" s="233"/>
      <c r="BH170" s="233"/>
      <c r="BI170" s="233"/>
      <c r="BJ170" s="154"/>
      <c r="BK170" s="154"/>
      <c r="BL170" s="155"/>
      <c r="BM170" s="184"/>
      <c r="BN170" s="224"/>
      <c r="BO170" s="146"/>
      <c r="BP170" s="184"/>
      <c r="BQ170" s="146"/>
      <c r="BR170" s="146"/>
      <c r="BS170" s="146"/>
      <c r="BT170" s="154"/>
      <c r="BU170" s="155"/>
      <c r="BV170" s="156"/>
      <c r="BW170" s="154"/>
      <c r="BX170" s="154"/>
      <c r="BY170" s="155"/>
      <c r="BZ170" s="155"/>
      <c r="CA170" s="155"/>
      <c r="CB170" s="155"/>
      <c r="CC170" s="154"/>
      <c r="CD170" s="155"/>
      <c r="CE170" s="156"/>
      <c r="CF170" s="154"/>
      <c r="CG170" s="154"/>
      <c r="CH170" s="155"/>
      <c r="CI170" s="155"/>
      <c r="CJ170" s="155"/>
      <c r="CK170" s="155"/>
      <c r="CL170" s="154"/>
      <c r="CM170" s="155"/>
      <c r="CN170" s="156"/>
      <c r="CO170" s="154"/>
      <c r="CP170" s="154"/>
      <c r="CQ170" s="155"/>
      <c r="CR170" s="155"/>
      <c r="CS170" s="155"/>
      <c r="CT170" s="155"/>
    </row>
    <row r="171" spans="1:100" s="148" customFormat="1" ht="214.05" customHeight="1">
      <c r="A171" s="1281">
        <v>13</v>
      </c>
      <c r="B171" s="1284" t="s">
        <v>159</v>
      </c>
      <c r="C171" s="1269" t="s">
        <v>281</v>
      </c>
      <c r="D171" s="1310" t="s">
        <v>1121</v>
      </c>
      <c r="E171" s="1310" t="s">
        <v>4185</v>
      </c>
      <c r="F171" s="1310" t="s">
        <v>4186</v>
      </c>
      <c r="G171" s="1269" t="s">
        <v>286</v>
      </c>
      <c r="H171" s="1269">
        <v>50</v>
      </c>
      <c r="I171" s="1272" t="str">
        <f>IF(H171&lt;=0,"",IF(H171&lt;=2,"Muy Baja",IF(H171&lt;=24,"Baja",IF(H171&lt;=500,"Media",IF(H171&lt;=5000,"Alta","Muy Alta")))))</f>
        <v>Media</v>
      </c>
      <c r="J171" s="1275">
        <f>IF(I171="","",IF(I171="Muy Baja",0.2,IF(I171="Baja",0.4,IF(I171="Media",0.6,IF(I171="Alta",0.8,IF(I171="Muy Alta",1,))))))</f>
        <v>0.6</v>
      </c>
      <c r="K171" s="1278" t="s">
        <v>304</v>
      </c>
      <c r="L171" s="386" t="str">
        <f>IF(NOT(ISERROR(MATCH(K171,'[3]Tabla Impacto'!$B$221:$B$223,0))),'[3]Tabla Impacto'!$F$223&amp;"Por favor no seleccionar los criterios de impacto(Afectación Económica o presupuestal y Pérdida Reputacional)",K171)</f>
        <v xml:space="preserve">     Entre 10 y 50 SMLMV </v>
      </c>
      <c r="M171" s="1272" t="str">
        <f>IF(OR(K171='Tabla Impacto'!$C$11,K171='Tabla Impacto'!$D$11),"Leve",IF(OR(K171='Tabla Impacto'!$C$12,K171='Tabla Impacto'!$D$12),"Menor",IF(OR(K171='Tabla Impacto'!$C$13,K171='Tabla Impacto'!$D$13),"Moderado",IF(OR(K171='Tabla Impacto'!$C$14,K171='Tabla Impacto'!$D$14),"Mayor",IF(OR(K171='Tabla Impacto'!$C$15,K171='Tabla Impacto'!$D$15),"Catastrófico","")))))</f>
        <v>Menor</v>
      </c>
      <c r="N171" s="1275">
        <f>IF(M171="","",IF(M171="Leve",0.2,IF(M171="Menor",0.4,IF(M171="Moderado",0.6,IF(M171="Mayor",0.8,IF(M171="Catastrófico",1,))))))</f>
        <v>0.4</v>
      </c>
      <c r="O171" s="1272"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Moderado</v>
      </c>
      <c r="P171" s="370">
        <v>1</v>
      </c>
      <c r="Q171" s="274" t="s">
        <v>4187</v>
      </c>
      <c r="R171" s="139" t="str">
        <f t="shared" ref="R171:R212" si="104">IF(OR(S171="Preventivo",S171="Detectivo"),"Probabilidad",IF(S171="Correctivo","Impacto",""))</f>
        <v>Probabilidad</v>
      </c>
      <c r="S171" s="97" t="s">
        <v>100</v>
      </c>
      <c r="T171" s="97" t="s">
        <v>316</v>
      </c>
      <c r="U171" s="189" t="str">
        <f t="shared" ref="U171:U212" si="105">IF(AND(S171="Preventivo",T171="Automático"),"50%",IF(AND(S171="Preventivo",T171="Manual"),"40%",IF(AND(S171="Detectivo",T171="Automático"),"40%",IF(AND(S171="Detectivo",T171="Manual"),"30%",IF(AND(S171="Correctivo",T171="Automático"),"35%",IF(AND(S171="Correctivo",T171="Manual"),"25%",""))))))</f>
        <v>40%</v>
      </c>
      <c r="V171" s="97" t="s">
        <v>317</v>
      </c>
      <c r="W171" s="97" t="s">
        <v>318</v>
      </c>
      <c r="X171" s="97" t="s">
        <v>319</v>
      </c>
      <c r="Y171" s="140">
        <f>IFERROR(IF(R171="Probabilidad",(J171-(+J171*U171)),IF(R171="Impacto",J171,"")),"")</f>
        <v>0.36</v>
      </c>
      <c r="Z171" s="113" t="str">
        <f t="shared" ref="Z171:Z212" si="106">IFERROR(IF(Y171="","",IF(Y171&lt;=0.2,"Muy Baja",IF(Y171&lt;=0.4,"Baja",IF(Y171&lt;=0.6,"Media",IF(Y171&lt;=0.8,"Alta","Muy Alta"))))),"")</f>
        <v>Baja</v>
      </c>
      <c r="AA171" s="189">
        <f t="shared" ref="AA171:AA212" si="107">+Y171</f>
        <v>0.36</v>
      </c>
      <c r="AB171" s="113" t="str">
        <f t="shared" ref="AB171:AB212" si="108">IFERROR(IF(AC171="","",IF(AC171&lt;=0.2,"Leve",IF(AC171&lt;=0.4,"Menor",IF(AC171&lt;=0.6,"Moderado",IF(AC171&lt;=0.8,"Mayor","Catastrófico"))))),"")</f>
        <v>Menor</v>
      </c>
      <c r="AC171" s="189">
        <f>IFERROR(IF(R171="Impacto",(N171-(+N171*U171)),IF(R171="Probabilidad",N171,"")),"")</f>
        <v>0.4</v>
      </c>
      <c r="AD171" s="113" t="str">
        <f t="shared" ref="AD171:AD212" si="109">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1263" t="s">
        <v>345</v>
      </c>
      <c r="AF171" s="729">
        <v>45034</v>
      </c>
      <c r="AG171" s="771" t="s">
        <v>2541</v>
      </c>
      <c r="AH171" s="728"/>
      <c r="AI171" s="796" t="s">
        <v>2542</v>
      </c>
      <c r="AJ171" s="728" t="s">
        <v>770</v>
      </c>
      <c r="AK171" s="728"/>
      <c r="AL171" s="796" t="s">
        <v>2542</v>
      </c>
      <c r="AM171" s="728" t="s">
        <v>770</v>
      </c>
      <c r="AN171" s="141"/>
      <c r="AO171" s="141"/>
      <c r="AP171" s="142"/>
      <c r="AQ171" s="163" t="s">
        <v>3413</v>
      </c>
      <c r="AR171" s="94" t="s">
        <v>3707</v>
      </c>
      <c r="AS171" s="233"/>
      <c r="AT171" s="796" t="s">
        <v>3709</v>
      </c>
      <c r="AU171" s="728" t="s">
        <v>770</v>
      </c>
      <c r="AV171" s="728"/>
      <c r="AW171" s="796" t="s">
        <v>3709</v>
      </c>
      <c r="AX171" s="728" t="s">
        <v>770</v>
      </c>
      <c r="AY171" s="667" t="s">
        <v>2101</v>
      </c>
      <c r="AZ171" s="141"/>
      <c r="BA171" s="1064" t="s">
        <v>3704</v>
      </c>
      <c r="BB171" s="141"/>
      <c r="BC171" s="142"/>
      <c r="BD171" s="233"/>
      <c r="BE171" s="233"/>
      <c r="BF171" s="233"/>
      <c r="BG171" s="233"/>
      <c r="BH171" s="233"/>
      <c r="BI171" s="233"/>
      <c r="BJ171" s="141"/>
      <c r="BK171" s="141"/>
      <c r="BL171" s="142"/>
      <c r="BM171" s="274" t="s">
        <v>1926</v>
      </c>
      <c r="BN171" s="379">
        <v>1</v>
      </c>
      <c r="BO171" s="370" t="s">
        <v>1927</v>
      </c>
      <c r="BP171" s="370" t="s">
        <v>4189</v>
      </c>
      <c r="BQ171" s="384">
        <v>44927</v>
      </c>
      <c r="BR171" s="384">
        <v>45260</v>
      </c>
      <c r="BS171" s="371">
        <v>1</v>
      </c>
      <c r="BT171" s="729" t="s">
        <v>2545</v>
      </c>
      <c r="BU171" s="771" t="s">
        <v>2543</v>
      </c>
      <c r="BV171" s="765" t="s">
        <v>2544</v>
      </c>
      <c r="BW171" s="141"/>
      <c r="BX171" s="141"/>
      <c r="BY171" s="142"/>
      <c r="BZ171" s="142"/>
      <c r="CA171" s="142"/>
      <c r="CB171" s="142"/>
      <c r="CC171" s="154" t="s">
        <v>3712</v>
      </c>
      <c r="CD171" s="94" t="s">
        <v>3725</v>
      </c>
      <c r="CE171" s="765" t="s">
        <v>3713</v>
      </c>
      <c r="CF171" s="163" t="s">
        <v>3714</v>
      </c>
      <c r="CG171" s="154"/>
      <c r="CH171" s="784" t="s">
        <v>3724</v>
      </c>
      <c r="CI171" s="184" t="s">
        <v>3714</v>
      </c>
      <c r="CJ171" s="155"/>
      <c r="CK171" s="784" t="s">
        <v>3724</v>
      </c>
      <c r="CL171" s="141"/>
      <c r="CM171" s="142"/>
      <c r="CN171" s="143"/>
      <c r="CO171" s="141"/>
      <c r="CP171" s="141"/>
      <c r="CQ171" s="142"/>
      <c r="CR171" s="142"/>
      <c r="CS171" s="142"/>
      <c r="CT171" s="142"/>
      <c r="CU171" s="147"/>
      <c r="CV171" s="147"/>
    </row>
    <row r="172" spans="1:100" s="148" customFormat="1" ht="259.05" customHeight="1">
      <c r="A172" s="1282"/>
      <c r="B172" s="1285"/>
      <c r="C172" s="1270"/>
      <c r="D172" s="1267"/>
      <c r="E172" s="1267"/>
      <c r="F172" s="1267"/>
      <c r="G172" s="1270"/>
      <c r="H172" s="1270"/>
      <c r="I172" s="1273"/>
      <c r="J172" s="1276"/>
      <c r="K172" s="1279"/>
      <c r="L172" s="387">
        <f>IF(NOT(ISERROR(MATCH(K172,_xlfn.ANCHORARRAY(F181),0))),J183&amp;"Por favor no seleccionar los criterios de impacto",K172)</f>
        <v>0</v>
      </c>
      <c r="M172" s="1273"/>
      <c r="N172" s="1276"/>
      <c r="O172" s="1273"/>
      <c r="P172" s="370">
        <v>2</v>
      </c>
      <c r="Q172" s="274" t="s">
        <v>4188</v>
      </c>
      <c r="R172" s="139" t="str">
        <f t="shared" si="104"/>
        <v>Impacto</v>
      </c>
      <c r="S172" s="97" t="s">
        <v>327</v>
      </c>
      <c r="T172" s="97" t="s">
        <v>316</v>
      </c>
      <c r="U172" s="189" t="str">
        <f t="shared" si="105"/>
        <v>25%</v>
      </c>
      <c r="V172" s="97" t="s">
        <v>317</v>
      </c>
      <c r="W172" s="97" t="s">
        <v>318</v>
      </c>
      <c r="X172" s="97" t="s">
        <v>319</v>
      </c>
      <c r="Y172" s="140">
        <f>IFERROR(IF(AND(R171="Probabilidad",R172="Probabilidad"),(AA171-(+AA171*U172)),IF(R172="Probabilidad",(J171-(+J171*U172)),IF(R172="Impacto",AA171,""))),"")</f>
        <v>0.36</v>
      </c>
      <c r="Z172" s="113" t="str">
        <f t="shared" si="106"/>
        <v>Baja</v>
      </c>
      <c r="AA172" s="189">
        <f t="shared" si="107"/>
        <v>0.36</v>
      </c>
      <c r="AB172" s="113" t="str">
        <f t="shared" si="108"/>
        <v>Mayor</v>
      </c>
      <c r="AC172" s="189">
        <f>IFERROR(IF(AND(R171="Impacto",R172="Impacto"),(AC171-(+AC171*U172)),IF(R172="Impacto",($N$141-(+$N$141*U172)),IF(R172="Probabilidad",AC171,""))),"")</f>
        <v>0.75</v>
      </c>
      <c r="AD172" s="113" t="str">
        <f t="shared" si="109"/>
        <v>Alto</v>
      </c>
      <c r="AE172" s="1264"/>
      <c r="AF172" s="729" t="s">
        <v>2540</v>
      </c>
      <c r="AG172" s="731" t="s">
        <v>2537</v>
      </c>
      <c r="AH172" s="796"/>
      <c r="AI172" s="796" t="s">
        <v>2538</v>
      </c>
      <c r="AJ172" s="728" t="s">
        <v>770</v>
      </c>
      <c r="AK172" s="796" t="s">
        <v>2539</v>
      </c>
      <c r="AL172" s="796" t="s">
        <v>2538</v>
      </c>
      <c r="AM172" s="728" t="s">
        <v>770</v>
      </c>
      <c r="AN172" s="154"/>
      <c r="AO172" s="154"/>
      <c r="AP172" s="155"/>
      <c r="AQ172" s="163" t="s">
        <v>3705</v>
      </c>
      <c r="AR172" s="155" t="s">
        <v>3708</v>
      </c>
      <c r="AS172" s="228" t="s">
        <v>3710</v>
      </c>
      <c r="AT172" s="796" t="s">
        <v>3711</v>
      </c>
      <c r="AU172" s="728" t="s">
        <v>770</v>
      </c>
      <c r="AV172" s="228" t="s">
        <v>3710</v>
      </c>
      <c r="AW172" s="796" t="s">
        <v>3722</v>
      </c>
      <c r="AX172" s="728" t="s">
        <v>770</v>
      </c>
      <c r="AY172" s="163" t="s">
        <v>3803</v>
      </c>
      <c r="AZ172" s="154"/>
      <c r="BA172" s="890" t="s">
        <v>3723</v>
      </c>
      <c r="BB172" s="154"/>
      <c r="BC172" s="155"/>
      <c r="BD172" s="233"/>
      <c r="BE172" s="233"/>
      <c r="BF172" s="233"/>
      <c r="BG172" s="233"/>
      <c r="BH172" s="233"/>
      <c r="BI172" s="233"/>
      <c r="BJ172" s="154"/>
      <c r="BK172" s="154"/>
      <c r="BL172" s="155"/>
      <c r="BM172" s="370"/>
      <c r="BN172" s="379"/>
      <c r="BO172" s="384"/>
      <c r="BP172" s="372"/>
      <c r="BQ172" s="384"/>
      <c r="BR172" s="384"/>
      <c r="BS172" s="371"/>
      <c r="BT172" s="154"/>
      <c r="BU172" s="155"/>
      <c r="BV172" s="156"/>
      <c r="BW172" s="154"/>
      <c r="BX172" s="154"/>
      <c r="BY172" s="155"/>
      <c r="BZ172" s="155"/>
      <c r="CA172" s="155"/>
      <c r="CB172" s="155"/>
      <c r="CC172" s="154"/>
      <c r="CD172" s="155"/>
      <c r="CE172" s="156"/>
      <c r="CF172" s="154"/>
      <c r="CG172" s="154"/>
      <c r="CH172" s="155"/>
      <c r="CI172" s="155"/>
      <c r="CJ172" s="155"/>
      <c r="CK172" s="155"/>
      <c r="CL172" s="154"/>
      <c r="CM172" s="155"/>
      <c r="CN172" s="156"/>
      <c r="CO172" s="154"/>
      <c r="CP172" s="154"/>
      <c r="CQ172" s="155"/>
      <c r="CR172" s="155"/>
      <c r="CS172" s="155"/>
      <c r="CT172" s="155"/>
    </row>
    <row r="173" spans="1:100" s="148" customFormat="1" ht="39" customHeight="1">
      <c r="A173" s="1282"/>
      <c r="B173" s="1285"/>
      <c r="C173" s="1270"/>
      <c r="D173" s="1267"/>
      <c r="E173" s="1267"/>
      <c r="F173" s="1267"/>
      <c r="G173" s="1270"/>
      <c r="H173" s="1270"/>
      <c r="I173" s="1273"/>
      <c r="J173" s="1276"/>
      <c r="K173" s="1279"/>
      <c r="L173" s="387">
        <f>IF(NOT(ISERROR(MATCH(K173,_xlfn.ANCHORARRAY(F182),0))),J184&amp;"Por favor no seleccionar los criterios de impacto",K173)</f>
        <v>0</v>
      </c>
      <c r="M173" s="1273"/>
      <c r="N173" s="1276"/>
      <c r="O173" s="1273"/>
      <c r="P173" s="184"/>
      <c r="Q173" s="94"/>
      <c r="R173" s="139" t="str">
        <f t="shared" si="104"/>
        <v/>
      </c>
      <c r="S173" s="97"/>
      <c r="T173" s="97"/>
      <c r="U173" s="189" t="str">
        <f t="shared" si="105"/>
        <v/>
      </c>
      <c r="V173" s="97"/>
      <c r="W173" s="97"/>
      <c r="X173" s="97"/>
      <c r="Y173" s="140" t="str">
        <f>IFERROR(IF(AND(R172="Probabilidad",R173="Probabilidad"),(AA172-(+AA172*U173)),IF(R173="Probabilidad",(J172-(+J172*U173)),IF(R173="Impacto",AA172,""))),"")</f>
        <v/>
      </c>
      <c r="Z173" s="113" t="str">
        <f t="shared" si="106"/>
        <v/>
      </c>
      <c r="AA173" s="189" t="str">
        <f t="shared" si="107"/>
        <v/>
      </c>
      <c r="AB173" s="113" t="str">
        <f t="shared" si="108"/>
        <v/>
      </c>
      <c r="AC173" s="189" t="str">
        <f>IFERROR(IF(AND(R172="Impacto",R173="Impacto"),(AC172-(+AC172*U173)),IF(AND(R172="Probabilidad",R173="Impacto"),(AC171-(+AC171*U173)),IF(R173="Probabilidad",AC172,""))),"")</f>
        <v/>
      </c>
      <c r="AD173" s="113" t="str">
        <f t="shared" si="109"/>
        <v/>
      </c>
      <c r="AE173" s="1264"/>
      <c r="AF173" s="154"/>
      <c r="AG173" s="155"/>
      <c r="AH173" s="233"/>
      <c r="AI173" s="233"/>
      <c r="AJ173" s="233"/>
      <c r="AK173" s="233"/>
      <c r="AL173" s="233"/>
      <c r="AM173" s="233"/>
      <c r="AN173" s="154"/>
      <c r="AO173" s="154"/>
      <c r="AP173" s="155"/>
      <c r="AQ173" s="163"/>
      <c r="AR173" s="155"/>
      <c r="AS173" s="233"/>
      <c r="AT173" s="233"/>
      <c r="AU173" s="233"/>
      <c r="AV173" s="233"/>
      <c r="AW173" s="233"/>
      <c r="AX173" s="233"/>
      <c r="AY173" s="154"/>
      <c r="AZ173" s="154"/>
      <c r="BA173" s="155"/>
      <c r="BB173" s="154"/>
      <c r="BC173" s="155"/>
      <c r="BD173" s="233"/>
      <c r="BE173" s="233"/>
      <c r="BF173" s="233"/>
      <c r="BG173" s="233"/>
      <c r="BH173" s="233"/>
      <c r="BI173" s="233"/>
      <c r="BJ173" s="154"/>
      <c r="BK173" s="154"/>
      <c r="BL173" s="155"/>
      <c r="BM173" s="184"/>
      <c r="BN173" s="224"/>
      <c r="BO173" s="146"/>
      <c r="BP173" s="184"/>
      <c r="BQ173" s="146"/>
      <c r="BR173" s="146"/>
      <c r="BS173" s="146"/>
      <c r="BT173" s="154"/>
      <c r="BU173" s="155"/>
      <c r="BV173" s="156"/>
      <c r="BW173" s="154"/>
      <c r="BX173" s="154"/>
      <c r="BY173" s="155"/>
      <c r="BZ173" s="155"/>
      <c r="CA173" s="155"/>
      <c r="CB173" s="155"/>
      <c r="CC173" s="154"/>
      <c r="CD173" s="155"/>
      <c r="CE173" s="156"/>
      <c r="CF173" s="154"/>
      <c r="CG173" s="154"/>
      <c r="CH173" s="155"/>
      <c r="CI173" s="155"/>
      <c r="CJ173" s="155"/>
      <c r="CK173" s="155"/>
      <c r="CL173" s="154"/>
      <c r="CM173" s="155"/>
      <c r="CN173" s="156"/>
      <c r="CO173" s="154"/>
      <c r="CP173" s="154"/>
      <c r="CQ173" s="155"/>
      <c r="CR173" s="155"/>
      <c r="CS173" s="155"/>
      <c r="CT173" s="155"/>
    </row>
    <row r="174" spans="1:100" s="148" customFormat="1" ht="39" customHeight="1">
      <c r="A174" s="1282"/>
      <c r="B174" s="1285"/>
      <c r="C174" s="1270"/>
      <c r="D174" s="1267"/>
      <c r="E174" s="1267"/>
      <c r="F174" s="1267"/>
      <c r="G174" s="1270"/>
      <c r="H174" s="1270"/>
      <c r="I174" s="1273"/>
      <c r="J174" s="1276"/>
      <c r="K174" s="1279"/>
      <c r="L174" s="387">
        <f>IF(NOT(ISERROR(MATCH(K174,_xlfn.ANCHORARRAY(F183),0))),J185&amp;"Por favor no seleccionar los criterios de impacto",K174)</f>
        <v>0</v>
      </c>
      <c r="M174" s="1273"/>
      <c r="N174" s="1276"/>
      <c r="O174" s="1273"/>
      <c r="P174" s="184"/>
      <c r="Q174" s="94"/>
      <c r="R174" s="139" t="str">
        <f t="shared" si="104"/>
        <v/>
      </c>
      <c r="S174" s="97"/>
      <c r="T174" s="97"/>
      <c r="U174" s="189" t="str">
        <f t="shared" si="105"/>
        <v/>
      </c>
      <c r="V174" s="97"/>
      <c r="W174" s="97"/>
      <c r="X174" s="97"/>
      <c r="Y174" s="140" t="str">
        <f>IFERROR(IF(AND(R173="Probabilidad",R174="Probabilidad"),(AA173-(+AA173*U174)),IF(R174="Probabilidad",(J173-(+J173*U174)),IF(R174="Impacto",AA173,""))),"")</f>
        <v/>
      </c>
      <c r="Z174" s="113" t="str">
        <f t="shared" si="106"/>
        <v/>
      </c>
      <c r="AA174" s="189" t="str">
        <f t="shared" si="107"/>
        <v/>
      </c>
      <c r="AB174" s="113" t="str">
        <f t="shared" si="108"/>
        <v/>
      </c>
      <c r="AC174" s="189" t="str">
        <f>IFERROR(IF(AND(R173="Impacto",R174="Impacto"),(AC173-(+AC173*U174)),IF(AND(R173="Probabilidad",R174="Impacto"),(AC172-(+AC172*U174)),IF(R174="Probabilidad",AC173,""))),"")</f>
        <v/>
      </c>
      <c r="AD174" s="113" t="str">
        <f t="shared" si="109"/>
        <v/>
      </c>
      <c r="AE174" s="1264"/>
      <c r="AF174" s="154"/>
      <c r="AG174" s="155"/>
      <c r="AH174" s="233"/>
      <c r="AI174" s="233"/>
      <c r="AJ174" s="233"/>
      <c r="AK174" s="233"/>
      <c r="AL174" s="233"/>
      <c r="AM174" s="233"/>
      <c r="AN174" s="154"/>
      <c r="AO174" s="154"/>
      <c r="AP174" s="155"/>
      <c r="AQ174" s="163"/>
      <c r="AR174" s="155"/>
      <c r="AS174" s="233"/>
      <c r="AT174" s="233"/>
      <c r="AU174" s="233"/>
      <c r="AV174" s="233"/>
      <c r="AW174" s="233"/>
      <c r="AX174" s="233"/>
      <c r="AY174" s="154"/>
      <c r="AZ174" s="154"/>
      <c r="BA174" s="155"/>
      <c r="BB174" s="154"/>
      <c r="BC174" s="155"/>
      <c r="BD174" s="233"/>
      <c r="BE174" s="233"/>
      <c r="BF174" s="233"/>
      <c r="BG174" s="233"/>
      <c r="BH174" s="233"/>
      <c r="BI174" s="233"/>
      <c r="BJ174" s="154"/>
      <c r="BK174" s="154"/>
      <c r="BL174" s="155"/>
      <c r="BM174" s="184"/>
      <c r="BN174" s="224"/>
      <c r="BO174" s="146"/>
      <c r="BP174" s="184"/>
      <c r="BQ174" s="146"/>
      <c r="BR174" s="146"/>
      <c r="BS174" s="146"/>
      <c r="BT174" s="154"/>
      <c r="BU174" s="155"/>
      <c r="BV174" s="156"/>
      <c r="BW174" s="154"/>
      <c r="BX174" s="154"/>
      <c r="BY174" s="155"/>
      <c r="BZ174" s="155"/>
      <c r="CA174" s="155"/>
      <c r="CB174" s="155"/>
      <c r="CC174" s="154"/>
      <c r="CD174" s="155"/>
      <c r="CE174" s="156"/>
      <c r="CF174" s="154"/>
      <c r="CG174" s="154"/>
      <c r="CH174" s="155"/>
      <c r="CI174" s="155"/>
      <c r="CJ174" s="155"/>
      <c r="CK174" s="155"/>
      <c r="CL174" s="154"/>
      <c r="CM174" s="155"/>
      <c r="CN174" s="156"/>
      <c r="CO174" s="154"/>
      <c r="CP174" s="154"/>
      <c r="CQ174" s="155"/>
      <c r="CR174" s="155"/>
      <c r="CS174" s="155"/>
      <c r="CT174" s="155"/>
    </row>
    <row r="175" spans="1:100" s="148" customFormat="1" ht="39" customHeight="1">
      <c r="A175" s="1282"/>
      <c r="B175" s="1285"/>
      <c r="C175" s="1270"/>
      <c r="D175" s="1267"/>
      <c r="E175" s="1267"/>
      <c r="F175" s="1267"/>
      <c r="G175" s="1270"/>
      <c r="H175" s="1270"/>
      <c r="I175" s="1273"/>
      <c r="J175" s="1276"/>
      <c r="K175" s="1279"/>
      <c r="L175" s="387">
        <f>IF(NOT(ISERROR(MATCH(K175,_xlfn.ANCHORARRAY(F184),0))),J186&amp;"Por favor no seleccionar los criterios de impacto",K175)</f>
        <v>0</v>
      </c>
      <c r="M175" s="1273"/>
      <c r="N175" s="1276"/>
      <c r="O175" s="1273"/>
      <c r="P175" s="184"/>
      <c r="Q175" s="94"/>
      <c r="R175" s="139" t="str">
        <f t="shared" si="104"/>
        <v/>
      </c>
      <c r="S175" s="97"/>
      <c r="T175" s="97"/>
      <c r="U175" s="189" t="str">
        <f t="shared" si="105"/>
        <v/>
      </c>
      <c r="V175" s="97"/>
      <c r="W175" s="97"/>
      <c r="X175" s="97"/>
      <c r="Y175" s="140" t="str">
        <f>IFERROR(IF(AND(R174="Probabilidad",R175="Probabilidad"),(AA174-(+AA174*U175)),IF(R175="Probabilidad",(J174-(+J174*U175)),IF(R175="Impacto",AA174,""))),"")</f>
        <v/>
      </c>
      <c r="Z175" s="113" t="str">
        <f t="shared" si="106"/>
        <v/>
      </c>
      <c r="AA175" s="189" t="str">
        <f t="shared" si="107"/>
        <v/>
      </c>
      <c r="AB175" s="113" t="str">
        <f t="shared" si="108"/>
        <v/>
      </c>
      <c r="AC175" s="189" t="str">
        <f>IFERROR(IF(AND(R174="Impacto",R175="Impacto"),(AC174-(+AC174*U175)),IF(AND(R174="Probabilidad",R175="Impacto"),(AC173-(+AC173*U175)),IF(R175="Probabilidad",AC174,""))),"")</f>
        <v/>
      </c>
      <c r="AD175" s="113" t="str">
        <f t="shared" si="109"/>
        <v/>
      </c>
      <c r="AE175" s="1264"/>
      <c r="AF175" s="154"/>
      <c r="AG175" s="155"/>
      <c r="AH175" s="233"/>
      <c r="AI175" s="233"/>
      <c r="AJ175" s="233"/>
      <c r="AK175" s="233"/>
      <c r="AL175" s="233"/>
      <c r="AM175" s="233"/>
      <c r="AN175" s="154"/>
      <c r="AO175" s="154"/>
      <c r="AP175" s="155"/>
      <c r="AQ175" s="163"/>
      <c r="AR175" s="155"/>
      <c r="AS175" s="233"/>
      <c r="AT175" s="233"/>
      <c r="AU175" s="233"/>
      <c r="AV175" s="233"/>
      <c r="AW175" s="233"/>
      <c r="AX175" s="233"/>
      <c r="AY175" s="154"/>
      <c r="AZ175" s="154"/>
      <c r="BA175" s="155"/>
      <c r="BB175" s="154"/>
      <c r="BC175" s="155"/>
      <c r="BD175" s="233"/>
      <c r="BE175" s="233"/>
      <c r="BF175" s="233"/>
      <c r="BG175" s="233"/>
      <c r="BH175" s="233"/>
      <c r="BI175" s="233"/>
      <c r="BJ175" s="154"/>
      <c r="BK175" s="154"/>
      <c r="BL175" s="155"/>
      <c r="BM175" s="184"/>
      <c r="BN175" s="224"/>
      <c r="BO175" s="146"/>
      <c r="BP175" s="184"/>
      <c r="BQ175" s="146"/>
      <c r="BR175" s="146"/>
      <c r="BS175" s="146"/>
      <c r="BT175" s="154"/>
      <c r="BU175" s="155"/>
      <c r="BV175" s="156"/>
      <c r="BW175" s="154"/>
      <c r="BX175" s="154"/>
      <c r="BY175" s="155"/>
      <c r="BZ175" s="155"/>
      <c r="CA175" s="155"/>
      <c r="CB175" s="155"/>
      <c r="CC175" s="154"/>
      <c r="CD175" s="155"/>
      <c r="CE175" s="156"/>
      <c r="CF175" s="154"/>
      <c r="CG175" s="154"/>
      <c r="CH175" s="155"/>
      <c r="CI175" s="155"/>
      <c r="CJ175" s="155"/>
      <c r="CK175" s="155"/>
      <c r="CL175" s="154"/>
      <c r="CM175" s="155"/>
      <c r="CN175" s="156"/>
      <c r="CO175" s="154"/>
      <c r="CP175" s="154"/>
      <c r="CQ175" s="155"/>
      <c r="CR175" s="155"/>
      <c r="CS175" s="155"/>
      <c r="CT175" s="155"/>
    </row>
    <row r="176" spans="1:100" s="148" customFormat="1" ht="39" customHeight="1" thickBot="1">
      <c r="A176" s="1283"/>
      <c r="B176" s="1286"/>
      <c r="C176" s="1271"/>
      <c r="D176" s="1267"/>
      <c r="E176" s="1267"/>
      <c r="F176" s="1267"/>
      <c r="G176" s="1271"/>
      <c r="H176" s="1271"/>
      <c r="I176" s="1274"/>
      <c r="J176" s="1277"/>
      <c r="K176" s="1280"/>
      <c r="L176" s="388">
        <f>IF(NOT(ISERROR(MATCH(K176,_xlfn.ANCHORARRAY(F185),0))),J187&amp;"Por favor no seleccionar los criterios de impacto",K176)</f>
        <v>0</v>
      </c>
      <c r="M176" s="1274"/>
      <c r="N176" s="1277"/>
      <c r="O176" s="1274"/>
      <c r="P176" s="185"/>
      <c r="Q176" s="95"/>
      <c r="R176" s="153" t="str">
        <f t="shared" si="104"/>
        <v/>
      </c>
      <c r="S176" s="150"/>
      <c r="T176" s="150"/>
      <c r="U176" s="187" t="str">
        <f t="shared" si="105"/>
        <v/>
      </c>
      <c r="V176" s="150"/>
      <c r="W176" s="150"/>
      <c r="X176" s="150"/>
      <c r="Y176" s="151" t="str">
        <f>IFERROR(IF(AND(R175="Probabilidad",R176="Probabilidad"),(AA175-(+AA175*U176)),IF(R176="Probabilidad",(J175-(+J175*U176)),IF(R176="Impacto",AA175,""))),"")</f>
        <v/>
      </c>
      <c r="Z176" s="114" t="str">
        <f t="shared" si="106"/>
        <v/>
      </c>
      <c r="AA176" s="187" t="str">
        <f t="shared" si="107"/>
        <v/>
      </c>
      <c r="AB176" s="114" t="str">
        <f t="shared" si="108"/>
        <v/>
      </c>
      <c r="AC176" s="187" t="str">
        <f>IFERROR(IF(AND(R175="Impacto",R176="Impacto"),(AC175-(+AC175*U176)),IF(AND(R175="Probabilidad",R176="Impacto"),(AC174-(+AC174*U176)),IF(R176="Probabilidad",AC175,""))),"")</f>
        <v/>
      </c>
      <c r="AD176" s="114" t="str">
        <f t="shared" si="109"/>
        <v/>
      </c>
      <c r="AE176" s="1265"/>
      <c r="AF176" s="154"/>
      <c r="AG176" s="155"/>
      <c r="AH176" s="233"/>
      <c r="AI176" s="233"/>
      <c r="AJ176" s="233"/>
      <c r="AK176" s="233"/>
      <c r="AL176" s="233"/>
      <c r="AM176" s="233"/>
      <c r="AN176" s="154"/>
      <c r="AO176" s="154"/>
      <c r="AP176" s="155"/>
      <c r="AQ176" s="163"/>
      <c r="AR176" s="155"/>
      <c r="AS176" s="233"/>
      <c r="AT176" s="233"/>
      <c r="AU176" s="233"/>
      <c r="AV176" s="233"/>
      <c r="AW176" s="233"/>
      <c r="AX176" s="233"/>
      <c r="AY176" s="154"/>
      <c r="AZ176" s="154"/>
      <c r="BA176" s="155"/>
      <c r="BB176" s="154"/>
      <c r="BC176" s="155"/>
      <c r="BD176" s="233"/>
      <c r="BE176" s="233"/>
      <c r="BF176" s="233"/>
      <c r="BG176" s="233"/>
      <c r="BH176" s="233"/>
      <c r="BI176" s="233"/>
      <c r="BJ176" s="154"/>
      <c r="BK176" s="154"/>
      <c r="BL176" s="155"/>
      <c r="BM176" s="184"/>
      <c r="BN176" s="224"/>
      <c r="BO176" s="146"/>
      <c r="BP176" s="184"/>
      <c r="BQ176" s="146"/>
      <c r="BR176" s="146"/>
      <c r="BS176" s="146"/>
      <c r="BT176" s="154"/>
      <c r="BU176" s="155"/>
      <c r="BV176" s="156"/>
      <c r="BW176" s="154"/>
      <c r="BX176" s="154"/>
      <c r="BY176" s="155"/>
      <c r="BZ176" s="155"/>
      <c r="CA176" s="155"/>
      <c r="CB176" s="155"/>
      <c r="CC176" s="154"/>
      <c r="CD176" s="155"/>
      <c r="CE176" s="156"/>
      <c r="CF176" s="154"/>
      <c r="CG176" s="154"/>
      <c r="CH176" s="155"/>
      <c r="CI176" s="155"/>
      <c r="CJ176" s="155"/>
      <c r="CK176" s="155"/>
      <c r="CL176" s="154"/>
      <c r="CM176" s="155"/>
      <c r="CN176" s="156"/>
      <c r="CO176" s="154"/>
      <c r="CP176" s="154"/>
      <c r="CQ176" s="155"/>
      <c r="CR176" s="155"/>
      <c r="CS176" s="155"/>
      <c r="CT176" s="155"/>
    </row>
    <row r="177" spans="1:100" s="148" customFormat="1" ht="352.05" customHeight="1">
      <c r="A177" s="1281">
        <v>14</v>
      </c>
      <c r="B177" s="1284" t="s">
        <v>160</v>
      </c>
      <c r="C177" s="1269" t="s">
        <v>281</v>
      </c>
      <c r="D177" s="1310" t="s">
        <v>1123</v>
      </c>
      <c r="E177" s="1310" t="s">
        <v>1124</v>
      </c>
      <c r="F177" s="1310" t="s">
        <v>4191</v>
      </c>
      <c r="G177" s="1269" t="s">
        <v>286</v>
      </c>
      <c r="H177" s="1269">
        <v>365</v>
      </c>
      <c r="I177" s="1272" t="str">
        <f>IF(H177&lt;=0,"",IF(H177&lt;=2,"Muy Baja",IF(H177&lt;=24,"Baja",IF(H177&lt;=500,"Media",IF(H177&lt;=5000,"Alta","Muy Alta")))))</f>
        <v>Media</v>
      </c>
      <c r="J177" s="1275">
        <f>IF(I177="","",IF(I177="Muy Baja",0.2,IF(I177="Baja",0.4,IF(I177="Media",0.6,IF(I177="Alta",0.8,IF(I177="Muy Alta",1,))))))</f>
        <v>0.6</v>
      </c>
      <c r="K177" s="1278" t="s">
        <v>311</v>
      </c>
      <c r="L177" s="386" t="str">
        <f>IF(NOT(ISERROR(MATCH(K177,'[3]Tabla Impacto'!$B$221:$B$223,0))),'[3]Tabla Impacto'!$F$223&amp;"Por favor no seleccionar los criterios de impacto(Afectación Económica o presupuestal y Pérdida Reputacional)",K177)</f>
        <v xml:space="preserve">     El riesgo afecta la imagen de la entidad con algunos usuarios de relevancia frente al logro de los objetivos</v>
      </c>
      <c r="M177" s="1272" t="str">
        <f>IF(OR(K177='Tabla Impacto'!$C$11,K177='Tabla Impacto'!$D$11),"Leve",IF(OR(K177='Tabla Impacto'!$C$12,K177='Tabla Impacto'!$D$12),"Menor",IF(OR(K177='Tabla Impacto'!$C$13,K177='Tabla Impacto'!$D$13),"Moderado",IF(OR(K177='Tabla Impacto'!$C$14,K177='Tabla Impacto'!$D$14),"Mayor",IF(OR(K177='Tabla Impacto'!$C$15,K177='Tabla Impacto'!$D$15),"Catastrófico","")))))</f>
        <v>Moderado</v>
      </c>
      <c r="N177" s="1275">
        <f>IF(M177="","",IF(M177="Leve",0.2,IF(M177="Menor",0.4,IF(M177="Moderado",0.6,IF(M177="Mayor",0.8,IF(M177="Catastrófico",1,))))))</f>
        <v>0.6</v>
      </c>
      <c r="O177" s="1272"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Moderado</v>
      </c>
      <c r="P177" s="370">
        <v>1</v>
      </c>
      <c r="Q177" s="376" t="s">
        <v>4192</v>
      </c>
      <c r="R177" s="139" t="str">
        <f t="shared" si="104"/>
        <v>Probabilidad</v>
      </c>
      <c r="S177" s="97" t="s">
        <v>100</v>
      </c>
      <c r="T177" s="97" t="s">
        <v>316</v>
      </c>
      <c r="U177" s="189" t="str">
        <f t="shared" si="105"/>
        <v>40%</v>
      </c>
      <c r="V177" s="97" t="s">
        <v>317</v>
      </c>
      <c r="W177" s="97" t="s">
        <v>318</v>
      </c>
      <c r="X177" s="97" t="s">
        <v>319</v>
      </c>
      <c r="Y177" s="140">
        <f>IFERROR(IF(R177="Probabilidad",(J177-(+J177*U177)),IF(R177="Impacto",J177,"")),"")</f>
        <v>0.36</v>
      </c>
      <c r="Z177" s="113" t="str">
        <f t="shared" si="106"/>
        <v>Baja</v>
      </c>
      <c r="AA177" s="189">
        <f t="shared" si="107"/>
        <v>0.36</v>
      </c>
      <c r="AB177" s="113" t="str">
        <f t="shared" si="108"/>
        <v>Moderado</v>
      </c>
      <c r="AC177" s="189">
        <f>IFERROR(IF(R177="Impacto",(N177-(+N177*U177)),IF(R177="Probabilidad",N177,"")),"")</f>
        <v>0.6</v>
      </c>
      <c r="AD177" s="113" t="str">
        <f t="shared" si="109"/>
        <v>Moderado</v>
      </c>
      <c r="AE177" s="1263" t="s">
        <v>345</v>
      </c>
      <c r="AF177" s="726" t="s">
        <v>2554</v>
      </c>
      <c r="AG177" s="779" t="s">
        <v>2555</v>
      </c>
      <c r="AH177" s="797"/>
      <c r="AI177" s="798" t="s">
        <v>2556</v>
      </c>
      <c r="AJ177" s="797" t="s">
        <v>770</v>
      </c>
      <c r="AK177" s="797"/>
      <c r="AL177" s="798" t="s">
        <v>2557</v>
      </c>
      <c r="AM177" s="797" t="s">
        <v>491</v>
      </c>
      <c r="AN177" s="729" t="s">
        <v>2101</v>
      </c>
      <c r="AO177" s="778"/>
      <c r="AP177" s="731" t="s">
        <v>2558</v>
      </c>
      <c r="AQ177" s="667" t="s">
        <v>3413</v>
      </c>
      <c r="AR177" s="993" t="s">
        <v>3414</v>
      </c>
      <c r="AS177" s="233"/>
      <c r="AT177" s="233" t="s">
        <v>2101</v>
      </c>
      <c r="AU177" s="233" t="s">
        <v>491</v>
      </c>
      <c r="AV177" s="233"/>
      <c r="AW177" s="233" t="s">
        <v>2101</v>
      </c>
      <c r="AX177" s="233" t="s">
        <v>491</v>
      </c>
      <c r="AY177" s="141"/>
      <c r="AZ177" s="141"/>
      <c r="BA177" s="142"/>
      <c r="BB177" s="141"/>
      <c r="BC177" s="142"/>
      <c r="BD177" s="233"/>
      <c r="BE177" s="233"/>
      <c r="BF177" s="233"/>
      <c r="BG177" s="233"/>
      <c r="BH177" s="233"/>
      <c r="BI177" s="233"/>
      <c r="BJ177" s="141"/>
      <c r="BK177" s="141"/>
      <c r="BL177" s="142"/>
      <c r="BM177" s="610" t="s">
        <v>1929</v>
      </c>
      <c r="BN177" s="371">
        <v>1</v>
      </c>
      <c r="BO177" s="370" t="s">
        <v>4194</v>
      </c>
      <c r="BP177" s="370" t="s">
        <v>1930</v>
      </c>
      <c r="BQ177" s="372">
        <v>44927</v>
      </c>
      <c r="BR177" s="372">
        <v>45291</v>
      </c>
      <c r="BS177" s="379">
        <v>1</v>
      </c>
      <c r="BT177" s="800" t="s">
        <v>2565</v>
      </c>
      <c r="BU177" s="727" t="s">
        <v>2790</v>
      </c>
      <c r="BV177" s="801" t="s">
        <v>2566</v>
      </c>
      <c r="BW177" s="729" t="s">
        <v>2101</v>
      </c>
      <c r="BX177" s="778"/>
      <c r="BY177" s="731" t="s">
        <v>2558</v>
      </c>
      <c r="BZ177" s="729" t="s">
        <v>2101</v>
      </c>
      <c r="CA177" s="778"/>
      <c r="CB177" s="731" t="s">
        <v>2558</v>
      </c>
      <c r="CC177" s="667" t="s">
        <v>3503</v>
      </c>
      <c r="CD177" s="94" t="s">
        <v>3850</v>
      </c>
      <c r="CE177" s="707" t="s">
        <v>3504</v>
      </c>
      <c r="CF177" s="141"/>
      <c r="CG177" s="141"/>
      <c r="CH177" s="142"/>
      <c r="CI177" s="142"/>
      <c r="CJ177" s="142"/>
      <c r="CK177" s="142"/>
      <c r="CL177" s="141"/>
      <c r="CM177" s="142"/>
      <c r="CN177" s="143"/>
      <c r="CO177" s="141"/>
      <c r="CP177" s="141"/>
      <c r="CQ177" s="142"/>
      <c r="CR177" s="142"/>
      <c r="CS177" s="142"/>
      <c r="CT177" s="142"/>
      <c r="CU177" s="147"/>
      <c r="CV177" s="147"/>
    </row>
    <row r="178" spans="1:100" s="148" customFormat="1" ht="262.05" customHeight="1">
      <c r="A178" s="1282"/>
      <c r="B178" s="1285"/>
      <c r="C178" s="1270"/>
      <c r="D178" s="1267"/>
      <c r="E178" s="1267"/>
      <c r="F178" s="1267"/>
      <c r="G178" s="1270"/>
      <c r="H178" s="1270"/>
      <c r="I178" s="1273"/>
      <c r="J178" s="1276"/>
      <c r="K178" s="1279"/>
      <c r="L178" s="387">
        <f>IF(NOT(ISERROR(MATCH(K178,_xlfn.ANCHORARRAY(F187),0))),J189&amp;"Por favor no seleccionar los criterios de impacto",K178)</f>
        <v>0</v>
      </c>
      <c r="M178" s="1273"/>
      <c r="N178" s="1276"/>
      <c r="O178" s="1273"/>
      <c r="P178" s="370">
        <v>2</v>
      </c>
      <c r="Q178" s="376" t="s">
        <v>4193</v>
      </c>
      <c r="R178" s="139" t="str">
        <f t="shared" si="104"/>
        <v>Probabilidad</v>
      </c>
      <c r="S178" s="97" t="s">
        <v>100</v>
      </c>
      <c r="T178" s="97" t="s">
        <v>316</v>
      </c>
      <c r="U178" s="189" t="str">
        <f t="shared" si="105"/>
        <v>40%</v>
      </c>
      <c r="V178" s="97" t="s">
        <v>317</v>
      </c>
      <c r="W178" s="97" t="s">
        <v>318</v>
      </c>
      <c r="X178" s="97" t="s">
        <v>319</v>
      </c>
      <c r="Y178" s="140">
        <f>IFERROR(IF(AND(R177="Probabilidad",R178="Probabilidad"),(AA177-(+AA177*U178)),IF(R178="Probabilidad",(J177-(+J177*U178)),IF(R178="Impacto",AA177,""))),"")</f>
        <v>0.216</v>
      </c>
      <c r="Z178" s="113" t="str">
        <f t="shared" si="106"/>
        <v>Baja</v>
      </c>
      <c r="AA178" s="189">
        <f t="shared" si="107"/>
        <v>0.216</v>
      </c>
      <c r="AB178" s="113" t="str">
        <f t="shared" si="108"/>
        <v>Moderado</v>
      </c>
      <c r="AC178" s="189">
        <f>IFERROR(IF(AND(R177="Impacto",R178="Impacto"),(AC177-(+AC177*U178)),IF(R178="Impacto",($N$141-(+$N$141*U178)),IF(R178="Probabilidad",AC177,""))),"")</f>
        <v>0.6</v>
      </c>
      <c r="AD178" s="113" t="str">
        <f t="shared" si="109"/>
        <v>Moderado</v>
      </c>
      <c r="AE178" s="1264"/>
      <c r="AF178" s="726" t="s">
        <v>2554</v>
      </c>
      <c r="AG178" s="799" t="s">
        <v>2559</v>
      </c>
      <c r="AH178" s="797"/>
      <c r="AI178" s="798" t="s">
        <v>2560</v>
      </c>
      <c r="AJ178" s="797" t="s">
        <v>770</v>
      </c>
      <c r="AK178" s="797"/>
      <c r="AL178" s="798" t="s">
        <v>2561</v>
      </c>
      <c r="AM178" s="797" t="s">
        <v>491</v>
      </c>
      <c r="AN178" s="729" t="s">
        <v>2101</v>
      </c>
      <c r="AO178" s="778"/>
      <c r="AP178" s="731" t="s">
        <v>2558</v>
      </c>
      <c r="AQ178" s="667" t="s">
        <v>3415</v>
      </c>
      <c r="AR178" s="993" t="s">
        <v>3416</v>
      </c>
      <c r="AS178" s="233"/>
      <c r="AT178" s="233" t="s">
        <v>2101</v>
      </c>
      <c r="AU178" s="233" t="s">
        <v>491</v>
      </c>
      <c r="AV178" s="233"/>
      <c r="AW178" s="233" t="s">
        <v>2101</v>
      </c>
      <c r="AX178" s="233" t="s">
        <v>491</v>
      </c>
      <c r="AY178" s="154"/>
      <c r="AZ178" s="154"/>
      <c r="BA178" s="155"/>
      <c r="BB178" s="154"/>
      <c r="BC178" s="155"/>
      <c r="BD178" s="233"/>
      <c r="BE178" s="233"/>
      <c r="BF178" s="233"/>
      <c r="BG178" s="233"/>
      <c r="BH178" s="233"/>
      <c r="BI178" s="233"/>
      <c r="BJ178" s="154"/>
      <c r="BK178" s="154"/>
      <c r="BL178" s="155"/>
      <c r="BM178" s="184"/>
      <c r="BN178" s="224"/>
      <c r="BO178" s="146"/>
      <c r="BP178" s="184"/>
      <c r="BQ178" s="146"/>
      <c r="BR178" s="146"/>
      <c r="BS178" s="146"/>
      <c r="BT178" s="154"/>
      <c r="BU178" s="155"/>
      <c r="BV178" s="156"/>
      <c r="BW178" s="154"/>
      <c r="BX178" s="154"/>
      <c r="BY178" s="155"/>
      <c r="BZ178" s="155"/>
      <c r="CA178" s="155"/>
      <c r="CB178" s="155"/>
      <c r="CC178" s="154"/>
      <c r="CD178" s="155"/>
      <c r="CE178" s="156"/>
      <c r="CF178" s="154"/>
      <c r="CG178" s="154"/>
      <c r="CH178" s="155"/>
      <c r="CI178" s="155"/>
      <c r="CJ178" s="155"/>
      <c r="CK178" s="155"/>
      <c r="CL178" s="154"/>
      <c r="CM178" s="155"/>
      <c r="CN178" s="156"/>
      <c r="CO178" s="154"/>
      <c r="CP178" s="154"/>
      <c r="CQ178" s="155"/>
      <c r="CR178" s="155"/>
      <c r="CS178" s="155"/>
      <c r="CT178" s="155"/>
    </row>
    <row r="179" spans="1:100" s="148" customFormat="1" ht="121.95" customHeight="1">
      <c r="A179" s="1282"/>
      <c r="B179" s="1285"/>
      <c r="C179" s="1270"/>
      <c r="D179" s="1267"/>
      <c r="E179" s="1267"/>
      <c r="F179" s="1267"/>
      <c r="G179" s="1270"/>
      <c r="H179" s="1270"/>
      <c r="I179" s="1273"/>
      <c r="J179" s="1276"/>
      <c r="K179" s="1279"/>
      <c r="L179" s="387">
        <f>IF(NOT(ISERROR(MATCH(K179,_xlfn.ANCHORARRAY(F188),0))),J190&amp;"Por favor no seleccionar los criterios de impacto",K179)</f>
        <v>0</v>
      </c>
      <c r="M179" s="1273"/>
      <c r="N179" s="1276"/>
      <c r="O179" s="1273"/>
      <c r="P179" s="370">
        <v>3</v>
      </c>
      <c r="Q179" s="376" t="s">
        <v>1928</v>
      </c>
      <c r="R179" s="139" t="str">
        <f t="shared" si="104"/>
        <v>Impacto</v>
      </c>
      <c r="S179" s="97" t="s">
        <v>327</v>
      </c>
      <c r="T179" s="97" t="s">
        <v>316</v>
      </c>
      <c r="U179" s="189" t="str">
        <f t="shared" si="105"/>
        <v>25%</v>
      </c>
      <c r="V179" s="97" t="s">
        <v>317</v>
      </c>
      <c r="W179" s="97" t="s">
        <v>318</v>
      </c>
      <c r="X179" s="97" t="s">
        <v>319</v>
      </c>
      <c r="Y179" s="140">
        <f>IFERROR(IF(AND(R178="Probabilidad",R179="Probabilidad"),(AA178-(+AA178*U179)),IF(R179="Probabilidad",(J178-(+J178*U179)),IF(R179="Impacto",AA178,""))),"")</f>
        <v>0.216</v>
      </c>
      <c r="Z179" s="113" t="str">
        <f t="shared" si="106"/>
        <v>Baja</v>
      </c>
      <c r="AA179" s="189">
        <f t="shared" si="107"/>
        <v>0.216</v>
      </c>
      <c r="AB179" s="113" t="str">
        <f t="shared" si="108"/>
        <v>Moderado</v>
      </c>
      <c r="AC179" s="189">
        <f>IFERROR(IF(AND(R178="Impacto",R179="Impacto"),(AC178-(+AC178*U179)),IF(AND(R178="Probabilidad",R179="Impacto"),(AC177-(+AC177*U179)),IF(R179="Probabilidad",AC178,""))),"")</f>
        <v>0.44999999999999996</v>
      </c>
      <c r="AD179" s="113" t="str">
        <f t="shared" si="109"/>
        <v>Moderado</v>
      </c>
      <c r="AE179" s="1264"/>
      <c r="AF179" s="726" t="s">
        <v>2562</v>
      </c>
      <c r="AG179" s="727" t="s">
        <v>2563</v>
      </c>
      <c r="AH179" s="797"/>
      <c r="AI179" s="797" t="s">
        <v>2564</v>
      </c>
      <c r="AJ179" s="797" t="s">
        <v>491</v>
      </c>
      <c r="AK179" s="797"/>
      <c r="AL179" s="797"/>
      <c r="AM179" s="797"/>
      <c r="AN179" s="729"/>
      <c r="AO179" s="778"/>
      <c r="AP179" s="731"/>
      <c r="AQ179" s="667" t="s">
        <v>3413</v>
      </c>
      <c r="AR179" s="142" t="s">
        <v>3417</v>
      </c>
      <c r="AS179" s="233"/>
      <c r="AT179" s="233" t="s">
        <v>2101</v>
      </c>
      <c r="AU179" s="233" t="s">
        <v>491</v>
      </c>
      <c r="AV179" s="233"/>
      <c r="AW179" s="233" t="s">
        <v>2101</v>
      </c>
      <c r="AX179" s="233" t="s">
        <v>491</v>
      </c>
      <c r="AY179" s="154"/>
      <c r="AZ179" s="154"/>
      <c r="BA179" s="155"/>
      <c r="BB179" s="154"/>
      <c r="BC179" s="155"/>
      <c r="BD179" s="233"/>
      <c r="BE179" s="233"/>
      <c r="BF179" s="233"/>
      <c r="BG179" s="233"/>
      <c r="BH179" s="233"/>
      <c r="BI179" s="233"/>
      <c r="BJ179" s="154"/>
      <c r="BK179" s="154"/>
      <c r="BL179" s="155"/>
      <c r="BM179" s="184"/>
      <c r="BN179" s="224"/>
      <c r="BO179" s="146"/>
      <c r="BP179" s="184"/>
      <c r="BQ179" s="146"/>
      <c r="BR179" s="146"/>
      <c r="BS179" s="146"/>
      <c r="BT179" s="154"/>
      <c r="BU179" s="155"/>
      <c r="BV179" s="156"/>
      <c r="BW179" s="154"/>
      <c r="BX179" s="154"/>
      <c r="BY179" s="155"/>
      <c r="BZ179" s="155"/>
      <c r="CA179" s="155"/>
      <c r="CB179" s="155"/>
      <c r="CC179" s="154"/>
      <c r="CD179" s="155"/>
      <c r="CE179" s="156"/>
      <c r="CF179" s="154"/>
      <c r="CG179" s="154"/>
      <c r="CH179" s="155"/>
      <c r="CI179" s="155"/>
      <c r="CJ179" s="155"/>
      <c r="CK179" s="155"/>
      <c r="CL179" s="154"/>
      <c r="CM179" s="155"/>
      <c r="CN179" s="156"/>
      <c r="CO179" s="154"/>
      <c r="CP179" s="154"/>
      <c r="CQ179" s="155"/>
      <c r="CR179" s="155"/>
      <c r="CS179" s="155"/>
      <c r="CT179" s="155"/>
    </row>
    <row r="180" spans="1:100" s="148" customFormat="1" ht="25.05" customHeight="1">
      <c r="A180" s="1282"/>
      <c r="B180" s="1285"/>
      <c r="C180" s="1270"/>
      <c r="D180" s="1267"/>
      <c r="E180" s="1267"/>
      <c r="F180" s="1267"/>
      <c r="G180" s="1270"/>
      <c r="H180" s="1270"/>
      <c r="I180" s="1273"/>
      <c r="J180" s="1276"/>
      <c r="K180" s="1279"/>
      <c r="L180" s="387">
        <f>IF(NOT(ISERROR(MATCH(K180,_xlfn.ANCHORARRAY(F189),0))),J191&amp;"Por favor no seleccionar los criterios de impacto",K180)</f>
        <v>0</v>
      </c>
      <c r="M180" s="1273"/>
      <c r="N180" s="1276"/>
      <c r="O180" s="1273"/>
      <c r="P180" s="370"/>
      <c r="Q180" s="274"/>
      <c r="R180" s="139" t="str">
        <f t="shared" si="104"/>
        <v/>
      </c>
      <c r="S180" s="97"/>
      <c r="T180" s="97"/>
      <c r="U180" s="189" t="str">
        <f t="shared" si="105"/>
        <v/>
      </c>
      <c r="V180" s="97"/>
      <c r="W180" s="97"/>
      <c r="X180" s="97"/>
      <c r="Y180" s="140" t="str">
        <f>IFERROR(IF(AND(R179="Probabilidad",R180="Probabilidad"),(AA179-(+AA179*U180)),IF(R180="Probabilidad",(J179-(+J179*U180)),IF(R180="Impacto",AA179,""))),"")</f>
        <v/>
      </c>
      <c r="Z180" s="113" t="str">
        <f t="shared" si="106"/>
        <v/>
      </c>
      <c r="AA180" s="189" t="str">
        <f t="shared" si="107"/>
        <v/>
      </c>
      <c r="AB180" s="113" t="str">
        <f t="shared" si="108"/>
        <v/>
      </c>
      <c r="AC180" s="189" t="str">
        <f>IFERROR(IF(AND(R179="Impacto",R180="Impacto"),(AC179-(+AC179*U180)),IF(AND(R179="Probabilidad",R180="Impacto"),(AC178-(+AC178*U180)),IF(R180="Probabilidad",AC179,""))),"")</f>
        <v/>
      </c>
      <c r="AD180" s="113" t="str">
        <f t="shared" si="109"/>
        <v/>
      </c>
      <c r="AE180" s="1264"/>
      <c r="AF180" s="154"/>
      <c r="AG180" s="155"/>
      <c r="AH180" s="233"/>
      <c r="AI180" s="233"/>
      <c r="AJ180" s="233"/>
      <c r="AK180" s="233"/>
      <c r="AL180" s="233"/>
      <c r="AM180" s="233"/>
      <c r="AN180" s="154"/>
      <c r="AO180" s="154"/>
      <c r="AP180" s="155"/>
      <c r="AQ180" s="163"/>
      <c r="AR180" s="155"/>
      <c r="AS180" s="233"/>
      <c r="AT180" s="233"/>
      <c r="AU180" s="233"/>
      <c r="AV180" s="233"/>
      <c r="AW180" s="233"/>
      <c r="AX180" s="233"/>
      <c r="AY180" s="154"/>
      <c r="AZ180" s="154"/>
      <c r="BA180" s="155"/>
      <c r="BB180" s="154"/>
      <c r="BC180" s="155"/>
      <c r="BD180" s="233"/>
      <c r="BE180" s="233"/>
      <c r="BF180" s="233"/>
      <c r="BG180" s="233"/>
      <c r="BH180" s="233"/>
      <c r="BI180" s="233"/>
      <c r="BJ180" s="154"/>
      <c r="BK180" s="154"/>
      <c r="BL180" s="155"/>
      <c r="BM180" s="184"/>
      <c r="BN180" s="224"/>
      <c r="BO180" s="146"/>
      <c r="BP180" s="184"/>
      <c r="BQ180" s="146"/>
      <c r="BR180" s="146"/>
      <c r="BS180" s="146"/>
      <c r="BT180" s="154"/>
      <c r="BU180" s="155"/>
      <c r="BV180" s="156"/>
      <c r="BW180" s="154"/>
      <c r="BX180" s="154"/>
      <c r="BY180" s="155"/>
      <c r="BZ180" s="155"/>
      <c r="CA180" s="155"/>
      <c r="CB180" s="155"/>
      <c r="CC180" s="154"/>
      <c r="CD180" s="155"/>
      <c r="CE180" s="156"/>
      <c r="CF180" s="154"/>
      <c r="CG180" s="154"/>
      <c r="CH180" s="155"/>
      <c r="CI180" s="155"/>
      <c r="CJ180" s="155"/>
      <c r="CK180" s="155"/>
      <c r="CL180" s="154"/>
      <c r="CM180" s="155"/>
      <c r="CN180" s="156"/>
      <c r="CO180" s="154"/>
      <c r="CP180" s="154"/>
      <c r="CQ180" s="155"/>
      <c r="CR180" s="155"/>
      <c r="CS180" s="155"/>
      <c r="CT180" s="155"/>
    </row>
    <row r="181" spans="1:100" s="148" customFormat="1" ht="25.05" customHeight="1">
      <c r="A181" s="1282"/>
      <c r="B181" s="1285"/>
      <c r="C181" s="1270"/>
      <c r="D181" s="1267"/>
      <c r="E181" s="1267"/>
      <c r="F181" s="1267"/>
      <c r="G181" s="1270"/>
      <c r="H181" s="1270"/>
      <c r="I181" s="1273"/>
      <c r="J181" s="1276"/>
      <c r="K181" s="1279"/>
      <c r="L181" s="387">
        <f>IF(NOT(ISERROR(MATCH(K181,_xlfn.ANCHORARRAY(F190),0))),J192&amp;"Por favor no seleccionar los criterios de impacto",K181)</f>
        <v>0</v>
      </c>
      <c r="M181" s="1273"/>
      <c r="N181" s="1276"/>
      <c r="O181" s="1273"/>
      <c r="P181" s="184"/>
      <c r="Q181" s="94"/>
      <c r="R181" s="139" t="str">
        <f t="shared" si="104"/>
        <v/>
      </c>
      <c r="S181" s="97"/>
      <c r="T181" s="97"/>
      <c r="U181" s="189" t="str">
        <f t="shared" si="105"/>
        <v/>
      </c>
      <c r="V181" s="97"/>
      <c r="W181" s="97"/>
      <c r="X181" s="97"/>
      <c r="Y181" s="140" t="str">
        <f>IFERROR(IF(AND(R180="Probabilidad",R181="Probabilidad"),(AA180-(+AA180*U181)),IF(R181="Probabilidad",(J180-(+J180*U181)),IF(R181="Impacto",AA180,""))),"")</f>
        <v/>
      </c>
      <c r="Z181" s="113" t="str">
        <f t="shared" si="106"/>
        <v/>
      </c>
      <c r="AA181" s="189" t="str">
        <f t="shared" si="107"/>
        <v/>
      </c>
      <c r="AB181" s="113" t="str">
        <f t="shared" si="108"/>
        <v/>
      </c>
      <c r="AC181" s="189" t="str">
        <f>IFERROR(IF(AND(R180="Impacto",R181="Impacto"),(AC180-(+AC180*U181)),IF(AND(R180="Probabilidad",R181="Impacto"),(AC179-(+AC179*U181)),IF(R181="Probabilidad",AC180,""))),"")</f>
        <v/>
      </c>
      <c r="AD181" s="113" t="str">
        <f t="shared" si="109"/>
        <v/>
      </c>
      <c r="AE181" s="1264"/>
      <c r="AF181" s="154"/>
      <c r="AG181" s="155"/>
      <c r="AH181" s="233"/>
      <c r="AI181" s="233"/>
      <c r="AJ181" s="233"/>
      <c r="AK181" s="233"/>
      <c r="AL181" s="233"/>
      <c r="AM181" s="233"/>
      <c r="AN181" s="154"/>
      <c r="AO181" s="154"/>
      <c r="AP181" s="155"/>
      <c r="AQ181" s="163"/>
      <c r="AR181" s="155"/>
      <c r="AS181" s="233"/>
      <c r="AT181" s="233"/>
      <c r="AU181" s="233"/>
      <c r="AV181" s="233"/>
      <c r="AW181" s="233"/>
      <c r="AX181" s="233"/>
      <c r="AY181" s="154"/>
      <c r="AZ181" s="154"/>
      <c r="BA181" s="155"/>
      <c r="BB181" s="154"/>
      <c r="BC181" s="155"/>
      <c r="BD181" s="233"/>
      <c r="BE181" s="233"/>
      <c r="BF181" s="233"/>
      <c r="BG181" s="233"/>
      <c r="BH181" s="233"/>
      <c r="BI181" s="233"/>
      <c r="BJ181" s="154"/>
      <c r="BK181" s="154"/>
      <c r="BL181" s="155"/>
      <c r="BM181" s="184"/>
      <c r="BN181" s="224"/>
      <c r="BO181" s="146"/>
      <c r="BP181" s="184"/>
      <c r="BQ181" s="146"/>
      <c r="BR181" s="146"/>
      <c r="BS181" s="146"/>
      <c r="BT181" s="154"/>
      <c r="BU181" s="155"/>
      <c r="BV181" s="156"/>
      <c r="BW181" s="154"/>
      <c r="BX181" s="154"/>
      <c r="BY181" s="155"/>
      <c r="BZ181" s="155"/>
      <c r="CA181" s="155"/>
      <c r="CB181" s="155"/>
      <c r="CC181" s="154"/>
      <c r="CD181" s="155"/>
      <c r="CE181" s="156"/>
      <c r="CF181" s="154"/>
      <c r="CG181" s="154"/>
      <c r="CH181" s="155"/>
      <c r="CI181" s="155"/>
      <c r="CJ181" s="155"/>
      <c r="CK181" s="155"/>
      <c r="CL181" s="154"/>
      <c r="CM181" s="155"/>
      <c r="CN181" s="156"/>
      <c r="CO181" s="154"/>
      <c r="CP181" s="154"/>
      <c r="CQ181" s="155"/>
      <c r="CR181" s="155"/>
      <c r="CS181" s="155"/>
      <c r="CT181" s="155"/>
    </row>
    <row r="182" spans="1:100" s="148" customFormat="1" ht="25.05" customHeight="1" thickBot="1">
      <c r="A182" s="1283"/>
      <c r="B182" s="1286"/>
      <c r="C182" s="1271"/>
      <c r="D182" s="1267"/>
      <c r="E182" s="1267"/>
      <c r="F182" s="1267"/>
      <c r="G182" s="1271"/>
      <c r="H182" s="1271"/>
      <c r="I182" s="1274"/>
      <c r="J182" s="1277"/>
      <c r="K182" s="1280"/>
      <c r="L182" s="388">
        <f>IF(NOT(ISERROR(MATCH(K182,_xlfn.ANCHORARRAY(F191),0))),J193&amp;"Por favor no seleccionar los criterios de impacto",K182)</f>
        <v>0</v>
      </c>
      <c r="M182" s="1274"/>
      <c r="N182" s="1277"/>
      <c r="O182" s="1274"/>
      <c r="P182" s="185"/>
      <c r="Q182" s="95"/>
      <c r="R182" s="153" t="str">
        <f t="shared" si="104"/>
        <v/>
      </c>
      <c r="S182" s="150"/>
      <c r="T182" s="150"/>
      <c r="U182" s="187" t="str">
        <f t="shared" si="105"/>
        <v/>
      </c>
      <c r="V182" s="150"/>
      <c r="W182" s="150"/>
      <c r="X182" s="150"/>
      <c r="Y182" s="151" t="str">
        <f>IFERROR(IF(AND(R181="Probabilidad",R182="Probabilidad"),(AA181-(+AA181*U182)),IF(R182="Probabilidad",(J181-(+J181*U182)),IF(R182="Impacto",AA181,""))),"")</f>
        <v/>
      </c>
      <c r="Z182" s="114" t="str">
        <f t="shared" si="106"/>
        <v/>
      </c>
      <c r="AA182" s="187" t="str">
        <f t="shared" si="107"/>
        <v/>
      </c>
      <c r="AB182" s="114" t="str">
        <f t="shared" si="108"/>
        <v/>
      </c>
      <c r="AC182" s="187" t="str">
        <f>IFERROR(IF(AND(R181="Impacto",R182="Impacto"),(AC181-(+AC181*U182)),IF(AND(R181="Probabilidad",R182="Impacto"),(AC180-(+AC180*U182)),IF(R182="Probabilidad",AC181,""))),"")</f>
        <v/>
      </c>
      <c r="AD182" s="114" t="str">
        <f t="shared" si="109"/>
        <v/>
      </c>
      <c r="AE182" s="1265"/>
      <c r="AF182" s="154"/>
      <c r="AG182" s="155"/>
      <c r="AH182" s="233"/>
      <c r="AI182" s="233"/>
      <c r="AJ182" s="233"/>
      <c r="AK182" s="233"/>
      <c r="AL182" s="233"/>
      <c r="AM182" s="233"/>
      <c r="AN182" s="154"/>
      <c r="AO182" s="154"/>
      <c r="AP182" s="155"/>
      <c r="AQ182" s="163"/>
      <c r="AR182" s="155"/>
      <c r="AS182" s="233"/>
      <c r="AT182" s="233"/>
      <c r="AU182" s="233"/>
      <c r="AV182" s="233"/>
      <c r="AW182" s="233"/>
      <c r="AX182" s="233"/>
      <c r="AY182" s="154"/>
      <c r="AZ182" s="154"/>
      <c r="BA182" s="155"/>
      <c r="BB182" s="154"/>
      <c r="BC182" s="155"/>
      <c r="BD182" s="233"/>
      <c r="BE182" s="233"/>
      <c r="BF182" s="233"/>
      <c r="BG182" s="233"/>
      <c r="BH182" s="233"/>
      <c r="BI182" s="233"/>
      <c r="BJ182" s="154"/>
      <c r="BK182" s="154"/>
      <c r="BL182" s="155"/>
      <c r="BM182" s="184"/>
      <c r="BN182" s="224"/>
      <c r="BO182" s="146"/>
      <c r="BP182" s="184"/>
      <c r="BQ182" s="146"/>
      <c r="BR182" s="146"/>
      <c r="BS182" s="146"/>
      <c r="BT182" s="154"/>
      <c r="BU182" s="155"/>
      <c r="BV182" s="156"/>
      <c r="BW182" s="154"/>
      <c r="BX182" s="154"/>
      <c r="BY182" s="155"/>
      <c r="BZ182" s="155"/>
      <c r="CA182" s="155"/>
      <c r="CB182" s="155"/>
      <c r="CC182" s="154"/>
      <c r="CD182" s="155"/>
      <c r="CE182" s="156"/>
      <c r="CF182" s="154"/>
      <c r="CG182" s="154"/>
      <c r="CH182" s="155"/>
      <c r="CI182" s="155"/>
      <c r="CJ182" s="155"/>
      <c r="CK182" s="155"/>
      <c r="CL182" s="154"/>
      <c r="CM182" s="155"/>
      <c r="CN182" s="156"/>
      <c r="CO182" s="154"/>
      <c r="CP182" s="154"/>
      <c r="CQ182" s="155"/>
      <c r="CR182" s="155"/>
      <c r="CS182" s="155"/>
      <c r="CT182" s="155"/>
    </row>
    <row r="183" spans="1:100" s="148" customFormat="1" ht="160.05000000000001" customHeight="1">
      <c r="A183" s="1313">
        <v>15</v>
      </c>
      <c r="B183" s="1314" t="s">
        <v>165</v>
      </c>
      <c r="C183" s="1269" t="s">
        <v>365</v>
      </c>
      <c r="D183" s="1290" t="s">
        <v>1125</v>
      </c>
      <c r="E183" s="1290" t="s">
        <v>1126</v>
      </c>
      <c r="F183" s="1310" t="s">
        <v>1127</v>
      </c>
      <c r="G183" s="1269" t="s">
        <v>286</v>
      </c>
      <c r="H183" s="1269">
        <v>365</v>
      </c>
      <c r="I183" s="1272" t="str">
        <f>IF(H183&lt;=0,"",IF(H183&lt;=2,"Muy Baja",IF(H183&lt;=24,"Baja",IF(H183&lt;=500,"Media",IF(H183&lt;=5000,"Alta","Muy Alta")))))</f>
        <v>Media</v>
      </c>
      <c r="J183" s="1275">
        <f>IF(I183="","",IF(I183="Muy Baja",0.2,IF(I183="Baja",0.4,IF(I183="Media",0.6,IF(I183="Alta",0.8,IF(I183="Muy Alta",1,))))))</f>
        <v>0.6</v>
      </c>
      <c r="K183" s="1278" t="s">
        <v>313</v>
      </c>
      <c r="L183" s="386" t="str">
        <f>IF(NOT(ISERROR(MATCH(K183,'[3]Tabla Impacto'!$B$221:$B$223,0))),'[3]Tabla Impacto'!$F$223&amp;"Por favor no seleccionar los criterios de impacto(Afectación Económica o presupuestal y Pérdida Reputacional)",K183)</f>
        <v xml:space="preserve">     El riesgo afecta la imagen de la entidad a nivel nacional, con efecto publicitarios sostenible a nivel país</v>
      </c>
      <c r="M183" s="1272"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1275">
        <f>IF(M183="","",IF(M183="Leve",0.2,IF(M183="Menor",0.4,IF(M183="Moderado",0.6,IF(M183="Mayor",0.8,IF(M183="Catastrófico",1,))))))</f>
        <v>1</v>
      </c>
      <c r="O183" s="1272"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370">
        <v>1</v>
      </c>
      <c r="Q183" s="274" t="s">
        <v>3998</v>
      </c>
      <c r="R183" s="139" t="str">
        <f t="shared" si="104"/>
        <v>Probabilidad</v>
      </c>
      <c r="S183" s="97" t="s">
        <v>100</v>
      </c>
      <c r="T183" s="97" t="s">
        <v>316</v>
      </c>
      <c r="U183" s="189" t="str">
        <f t="shared" si="105"/>
        <v>40%</v>
      </c>
      <c r="V183" s="97" t="s">
        <v>317</v>
      </c>
      <c r="W183" s="97" t="s">
        <v>318</v>
      </c>
      <c r="X183" s="97" t="s">
        <v>319</v>
      </c>
      <c r="Y183" s="140">
        <f>IFERROR(IF(R183="Probabilidad",(J183-(+J183*U183)),IF(R183="Impacto",J183,"")),"")</f>
        <v>0.36</v>
      </c>
      <c r="Z183" s="113" t="str">
        <f t="shared" si="106"/>
        <v>Baja</v>
      </c>
      <c r="AA183" s="189">
        <f t="shared" si="107"/>
        <v>0.36</v>
      </c>
      <c r="AB183" s="113" t="str">
        <f t="shared" si="108"/>
        <v>Catastrófico</v>
      </c>
      <c r="AC183" s="189">
        <f>IFERROR(IF(R183="Impacto",(N183-(+N183*U183)),IF(R183="Probabilidad",N183,"")),"")</f>
        <v>1</v>
      </c>
      <c r="AD183" s="113" t="str">
        <f t="shared" si="109"/>
        <v>Extremo</v>
      </c>
      <c r="AE183" s="1263" t="s">
        <v>345</v>
      </c>
      <c r="AF183" s="752" t="s">
        <v>2567</v>
      </c>
      <c r="AG183" s="803" t="s">
        <v>2568</v>
      </c>
      <c r="AH183" s="756"/>
      <c r="AI183" s="756" t="s">
        <v>2101</v>
      </c>
      <c r="AJ183" s="756" t="s">
        <v>770</v>
      </c>
      <c r="AK183" s="756"/>
      <c r="AL183" s="756" t="s">
        <v>2101</v>
      </c>
      <c r="AM183" s="756" t="s">
        <v>770</v>
      </c>
      <c r="AN183" s="729" t="s">
        <v>2101</v>
      </c>
      <c r="AO183" s="778"/>
      <c r="AP183" s="731" t="s">
        <v>2465</v>
      </c>
      <c r="AQ183" s="954" t="s">
        <v>3418</v>
      </c>
      <c r="AR183" s="802" t="s">
        <v>3419</v>
      </c>
      <c r="AS183" s="1041"/>
      <c r="AT183" s="1041" t="s">
        <v>2101</v>
      </c>
      <c r="AU183" s="233" t="s">
        <v>491</v>
      </c>
      <c r="AV183" s="756"/>
      <c r="AW183" s="756" t="s">
        <v>2101</v>
      </c>
      <c r="AX183" s="233" t="s">
        <v>491</v>
      </c>
      <c r="AY183" s="141"/>
      <c r="AZ183" s="141"/>
      <c r="BA183" s="142"/>
      <c r="BB183" s="141"/>
      <c r="BC183" s="142"/>
      <c r="BD183" s="233"/>
      <c r="BE183" s="233"/>
      <c r="BF183" s="233"/>
      <c r="BG183" s="233"/>
      <c r="BH183" s="233"/>
      <c r="BI183" s="233"/>
      <c r="BJ183" s="141"/>
      <c r="BK183" s="141"/>
      <c r="BL183" s="142"/>
      <c r="BM183" s="274" t="s">
        <v>1128</v>
      </c>
      <c r="BN183" s="371">
        <v>1</v>
      </c>
      <c r="BO183" s="370" t="s">
        <v>1129</v>
      </c>
      <c r="BP183" s="370" t="s">
        <v>4001</v>
      </c>
      <c r="BQ183" s="372">
        <v>44927</v>
      </c>
      <c r="BR183" s="372">
        <v>45260</v>
      </c>
      <c r="BS183" s="373">
        <v>3</v>
      </c>
      <c r="BT183" s="752" t="s">
        <v>2573</v>
      </c>
      <c r="BU183" s="802" t="s">
        <v>2576</v>
      </c>
      <c r="BV183" s="700" t="s">
        <v>2575</v>
      </c>
      <c r="BW183" s="729" t="s">
        <v>2101</v>
      </c>
      <c r="BX183" s="729"/>
      <c r="BY183" s="760" t="s">
        <v>2358</v>
      </c>
      <c r="BZ183" s="760"/>
      <c r="CA183" s="760" t="s">
        <v>2101</v>
      </c>
      <c r="CB183" s="731" t="s">
        <v>2358</v>
      </c>
      <c r="CC183" s="696" t="s">
        <v>3418</v>
      </c>
      <c r="CD183" s="802" t="s">
        <v>3505</v>
      </c>
      <c r="CE183" s="700" t="s">
        <v>2575</v>
      </c>
      <c r="CF183" s="141"/>
      <c r="CG183" s="141"/>
      <c r="CH183" s="142"/>
      <c r="CI183" s="142"/>
      <c r="CJ183" s="142"/>
      <c r="CK183" s="142"/>
      <c r="CL183" s="141"/>
      <c r="CM183" s="142"/>
      <c r="CN183" s="143"/>
      <c r="CO183" s="141"/>
      <c r="CP183" s="141"/>
      <c r="CQ183" s="142"/>
      <c r="CR183" s="142"/>
      <c r="CS183" s="142"/>
      <c r="CT183" s="142"/>
      <c r="CU183" s="147"/>
      <c r="CV183" s="147"/>
    </row>
    <row r="184" spans="1:100" s="148" customFormat="1" ht="160.05000000000001" customHeight="1">
      <c r="A184" s="1313"/>
      <c r="B184" s="1314"/>
      <c r="C184" s="1270"/>
      <c r="D184" s="1291"/>
      <c r="E184" s="1291"/>
      <c r="F184" s="1267"/>
      <c r="G184" s="1270"/>
      <c r="H184" s="1270"/>
      <c r="I184" s="1273"/>
      <c r="J184" s="1276"/>
      <c r="K184" s="1279"/>
      <c r="L184" s="387">
        <f>IF(NOT(ISERROR(MATCH(K184,_xlfn.ANCHORARRAY(F193),0))),J195&amp;"Por favor no seleccionar los criterios de impacto",K184)</f>
        <v>0</v>
      </c>
      <c r="M184" s="1273"/>
      <c r="N184" s="1276"/>
      <c r="O184" s="1273"/>
      <c r="P184" s="370">
        <v>2</v>
      </c>
      <c r="Q184" s="274" t="s">
        <v>4000</v>
      </c>
      <c r="R184" s="139" t="str">
        <f t="shared" si="104"/>
        <v>Probabilidad</v>
      </c>
      <c r="S184" s="97" t="s">
        <v>145</v>
      </c>
      <c r="T184" s="97" t="s">
        <v>329</v>
      </c>
      <c r="U184" s="189" t="str">
        <f t="shared" si="105"/>
        <v>40%</v>
      </c>
      <c r="V184" s="97" t="s">
        <v>317</v>
      </c>
      <c r="W184" s="97" t="s">
        <v>318</v>
      </c>
      <c r="X184" s="97" t="s">
        <v>319</v>
      </c>
      <c r="Y184" s="140">
        <f>IFERROR(IF(AND(R183="Probabilidad",R184="Probabilidad"),(AA183-(+AA183*U184)),IF(R184="Probabilidad",(J183-(+J183*U184)),IF(R184="Impacto",AA183,""))),"")</f>
        <v>0.216</v>
      </c>
      <c r="Z184" s="113" t="str">
        <f t="shared" si="106"/>
        <v>Baja</v>
      </c>
      <c r="AA184" s="189">
        <f t="shared" si="107"/>
        <v>0.216</v>
      </c>
      <c r="AB184" s="113" t="str">
        <f t="shared" si="108"/>
        <v>Catastrófico</v>
      </c>
      <c r="AC184" s="189">
        <f>IFERROR(IF(AND(R183="Impacto",R184="Impacto"),(AC183-(+AC183*U184)),IF(R184="Impacto",($N$141-(+$N$141*U184)),IF(R184="Probabilidad",AC183,""))),"")</f>
        <v>1</v>
      </c>
      <c r="AD184" s="113" t="str">
        <f t="shared" si="109"/>
        <v>Extremo</v>
      </c>
      <c r="AE184" s="1264"/>
      <c r="AF184" s="753" t="s">
        <v>2569</v>
      </c>
      <c r="AG184" s="743" t="s">
        <v>2570</v>
      </c>
      <c r="AH184" s="756"/>
      <c r="AI184" s="756" t="s">
        <v>2101</v>
      </c>
      <c r="AJ184" s="756" t="s">
        <v>770</v>
      </c>
      <c r="AK184" s="756"/>
      <c r="AL184" s="756"/>
      <c r="AM184" s="756"/>
      <c r="AN184" s="729" t="s">
        <v>2101</v>
      </c>
      <c r="AO184" s="778"/>
      <c r="AP184" s="731" t="s">
        <v>2465</v>
      </c>
      <c r="AQ184" s="954" t="s">
        <v>3420</v>
      </c>
      <c r="AR184" s="960" t="s">
        <v>3421</v>
      </c>
      <c r="AS184" s="1041"/>
      <c r="AT184" s="1041" t="s">
        <v>2101</v>
      </c>
      <c r="AU184" s="233" t="s">
        <v>491</v>
      </c>
      <c r="AV184" s="756"/>
      <c r="AW184" s="756" t="s">
        <v>2101</v>
      </c>
      <c r="AX184" s="233" t="s">
        <v>491</v>
      </c>
      <c r="AY184" s="154"/>
      <c r="AZ184" s="154"/>
      <c r="BA184" s="155"/>
      <c r="BB184" s="154"/>
      <c r="BC184" s="155"/>
      <c r="BD184" s="233"/>
      <c r="BE184" s="233"/>
      <c r="BF184" s="233"/>
      <c r="BG184" s="233"/>
      <c r="BH184" s="233"/>
      <c r="BI184" s="233"/>
      <c r="BJ184" s="154"/>
      <c r="BK184" s="154"/>
      <c r="BL184" s="155"/>
      <c r="BM184" s="184"/>
      <c r="BN184" s="224"/>
      <c r="BO184" s="146"/>
      <c r="BP184" s="184"/>
      <c r="BQ184" s="146"/>
      <c r="BR184" s="146"/>
      <c r="BS184" s="146"/>
      <c r="BT184" s="154"/>
      <c r="BU184" s="155"/>
      <c r="BV184" s="156"/>
      <c r="BW184" s="154"/>
      <c r="BX184" s="154"/>
      <c r="BY184" s="155"/>
      <c r="BZ184" s="155"/>
      <c r="CA184" s="155"/>
      <c r="CB184" s="155"/>
      <c r="CC184" s="154"/>
      <c r="CD184" s="155"/>
      <c r="CE184" s="156"/>
      <c r="CF184" s="154"/>
      <c r="CG184" s="154"/>
      <c r="CH184" s="155"/>
      <c r="CI184" s="155"/>
      <c r="CJ184" s="155"/>
      <c r="CK184" s="155"/>
      <c r="CL184" s="154"/>
      <c r="CM184" s="155"/>
      <c r="CN184" s="156"/>
      <c r="CO184" s="154"/>
      <c r="CP184" s="154"/>
      <c r="CQ184" s="155"/>
      <c r="CR184" s="155"/>
      <c r="CS184" s="155"/>
      <c r="CT184" s="155"/>
    </row>
    <row r="185" spans="1:100" s="148" customFormat="1" ht="160.05000000000001" customHeight="1">
      <c r="A185" s="1313"/>
      <c r="B185" s="1314"/>
      <c r="C185" s="1270"/>
      <c r="D185" s="1291"/>
      <c r="E185" s="1291"/>
      <c r="F185" s="1267"/>
      <c r="G185" s="1270"/>
      <c r="H185" s="1270"/>
      <c r="I185" s="1273"/>
      <c r="J185" s="1276"/>
      <c r="K185" s="1279"/>
      <c r="L185" s="387">
        <f>IF(NOT(ISERROR(MATCH(K185,_xlfn.ANCHORARRAY(F194),0))),J196&amp;"Por favor no seleccionar los criterios de impacto",K185)</f>
        <v>0</v>
      </c>
      <c r="M185" s="1273"/>
      <c r="N185" s="1276"/>
      <c r="O185" s="1273"/>
      <c r="P185" s="370">
        <v>3</v>
      </c>
      <c r="Q185" s="274" t="s">
        <v>3999</v>
      </c>
      <c r="R185" s="139" t="str">
        <f t="shared" si="104"/>
        <v>Probabilidad</v>
      </c>
      <c r="S185" s="97" t="s">
        <v>100</v>
      </c>
      <c r="T185" s="97" t="s">
        <v>316</v>
      </c>
      <c r="U185" s="189" t="str">
        <f t="shared" si="105"/>
        <v>40%</v>
      </c>
      <c r="V185" s="97" t="s">
        <v>317</v>
      </c>
      <c r="W185" s="97" t="s">
        <v>318</v>
      </c>
      <c r="X185" s="97" t="s">
        <v>319</v>
      </c>
      <c r="Y185" s="140">
        <f>IFERROR(IF(AND(R184="Probabilidad",R185="Probabilidad"),(AA184-(+AA184*U185)),IF(R185="Probabilidad",(J184-(+J184*U185)),IF(R185="Impacto",AA184,""))),"")</f>
        <v>0.12959999999999999</v>
      </c>
      <c r="Z185" s="113" t="str">
        <f t="shared" si="106"/>
        <v>Muy Baja</v>
      </c>
      <c r="AA185" s="189">
        <f t="shared" si="107"/>
        <v>0.12959999999999999</v>
      </c>
      <c r="AB185" s="113" t="str">
        <f t="shared" si="108"/>
        <v>Catastrófico</v>
      </c>
      <c r="AC185" s="189">
        <f>IFERROR(IF(AND(R184="Impacto",R185="Impacto"),(AC184-(+AC184*U185)),IF(AND(R184="Probabilidad",R185="Impacto"),(AC183-(+AC183*U185)),IF(R185="Probabilidad",AC184,""))),"")</f>
        <v>1</v>
      </c>
      <c r="AD185" s="113" t="str">
        <f t="shared" si="109"/>
        <v>Extremo</v>
      </c>
      <c r="AE185" s="1264"/>
      <c r="AF185" s="753" t="s">
        <v>2571</v>
      </c>
      <c r="AG185" s="743" t="s">
        <v>2572</v>
      </c>
      <c r="AH185" s="756"/>
      <c r="AI185" s="756" t="s">
        <v>2101</v>
      </c>
      <c r="AJ185" s="756" t="s">
        <v>770</v>
      </c>
      <c r="AK185" s="756"/>
      <c r="AL185" s="756"/>
      <c r="AM185" s="756"/>
      <c r="AN185" s="729" t="s">
        <v>2101</v>
      </c>
      <c r="AO185" s="778"/>
      <c r="AP185" s="731" t="s">
        <v>2465</v>
      </c>
      <c r="AQ185" s="954" t="s">
        <v>3422</v>
      </c>
      <c r="AR185" s="960" t="s">
        <v>3423</v>
      </c>
      <c r="AS185" s="1041"/>
      <c r="AT185" s="1041" t="s">
        <v>2190</v>
      </c>
      <c r="AU185" s="233" t="s">
        <v>491</v>
      </c>
      <c r="AV185" s="756"/>
      <c r="AW185" s="756" t="s">
        <v>2101</v>
      </c>
      <c r="AX185" s="233" t="s">
        <v>491</v>
      </c>
      <c r="AY185" s="154"/>
      <c r="AZ185" s="154"/>
      <c r="BA185" s="155"/>
      <c r="BB185" s="154"/>
      <c r="BC185" s="155"/>
      <c r="BD185" s="233"/>
      <c r="BE185" s="233"/>
      <c r="BF185" s="233"/>
      <c r="BG185" s="233"/>
      <c r="BH185" s="233"/>
      <c r="BI185" s="233"/>
      <c r="BJ185" s="154"/>
      <c r="BK185" s="154"/>
      <c r="BL185" s="155"/>
      <c r="BM185" s="184"/>
      <c r="BN185" s="224"/>
      <c r="BO185" s="146"/>
      <c r="BP185" s="184"/>
      <c r="BQ185" s="146"/>
      <c r="BR185" s="146"/>
      <c r="BS185" s="146"/>
      <c r="BT185" s="154"/>
      <c r="BU185" s="155"/>
      <c r="BV185" s="156"/>
      <c r="BW185" s="154"/>
      <c r="BX185" s="154"/>
      <c r="BY185" s="155"/>
      <c r="BZ185" s="155"/>
      <c r="CA185" s="155"/>
      <c r="CB185" s="155"/>
      <c r="CC185" s="154"/>
      <c r="CD185" s="155"/>
      <c r="CE185" s="156"/>
      <c r="CF185" s="154"/>
      <c r="CG185" s="154"/>
      <c r="CH185" s="155"/>
      <c r="CI185" s="155"/>
      <c r="CJ185" s="155"/>
      <c r="CK185" s="155"/>
      <c r="CL185" s="154"/>
      <c r="CM185" s="155"/>
      <c r="CN185" s="156"/>
      <c r="CO185" s="154"/>
      <c r="CP185" s="154"/>
      <c r="CQ185" s="155"/>
      <c r="CR185" s="155"/>
      <c r="CS185" s="155"/>
      <c r="CT185" s="155"/>
    </row>
    <row r="186" spans="1:100" s="148" customFormat="1" ht="160.05000000000001" customHeight="1">
      <c r="A186" s="1313"/>
      <c r="B186" s="1314"/>
      <c r="C186" s="1270"/>
      <c r="D186" s="1291"/>
      <c r="E186" s="1291"/>
      <c r="F186" s="1267"/>
      <c r="G186" s="1270"/>
      <c r="H186" s="1270"/>
      <c r="I186" s="1273"/>
      <c r="J186" s="1276"/>
      <c r="K186" s="1279"/>
      <c r="L186" s="387">
        <f>IF(NOT(ISERROR(MATCH(K186,_xlfn.ANCHORARRAY(F195),0))),J197&amp;"Por favor no seleccionar los criterios de impacto",K186)</f>
        <v>0</v>
      </c>
      <c r="M186" s="1273"/>
      <c r="N186" s="1276"/>
      <c r="O186" s="1273"/>
      <c r="P186" s="370"/>
      <c r="Q186" s="274"/>
      <c r="R186" s="139" t="str">
        <f t="shared" si="104"/>
        <v/>
      </c>
      <c r="S186" s="97"/>
      <c r="T186" s="97"/>
      <c r="U186" s="189" t="str">
        <f t="shared" si="105"/>
        <v/>
      </c>
      <c r="V186" s="97"/>
      <c r="W186" s="97"/>
      <c r="X186" s="97"/>
      <c r="Y186" s="140" t="str">
        <f>IFERROR(IF(AND(R185="Probabilidad",R186="Probabilidad"),(AA185-(+AA185*U186)),IF(R186="Probabilidad",(J185-(+J185*U186)),IF(R186="Impacto",AA185,""))),"")</f>
        <v/>
      </c>
      <c r="Z186" s="113" t="str">
        <f t="shared" si="106"/>
        <v/>
      </c>
      <c r="AA186" s="189" t="str">
        <f t="shared" si="107"/>
        <v/>
      </c>
      <c r="AB186" s="113" t="str">
        <f t="shared" si="108"/>
        <v/>
      </c>
      <c r="AC186" s="189" t="str">
        <f>IFERROR(IF(AND(R185="Impacto",R186="Impacto"),(AC185-(+AC185*U186)),IF(AND(R185="Probabilidad",R186="Impacto"),(AC184-(+AC184*U186)),IF(R186="Probabilidad",AC185,""))),"")</f>
        <v/>
      </c>
      <c r="AD186" s="113" t="str">
        <f t="shared" si="109"/>
        <v/>
      </c>
      <c r="AE186" s="1264"/>
      <c r="AF186" s="753" t="s">
        <v>2573</v>
      </c>
      <c r="AG186" s="804" t="s">
        <v>2574</v>
      </c>
      <c r="AH186" s="756"/>
      <c r="AI186" s="756" t="s">
        <v>2101</v>
      </c>
      <c r="AJ186" s="756" t="s">
        <v>770</v>
      </c>
      <c r="AK186" s="756"/>
      <c r="AL186" s="756"/>
      <c r="AM186" s="756"/>
      <c r="AN186" s="778"/>
      <c r="AO186" s="778"/>
      <c r="AP186" s="731"/>
      <c r="AQ186" s="495" t="s">
        <v>3418</v>
      </c>
      <c r="AR186" s="804" t="s">
        <v>2574</v>
      </c>
      <c r="AS186" s="233"/>
      <c r="AT186" s="233"/>
      <c r="AU186" s="233"/>
      <c r="AV186" s="233"/>
      <c r="AW186" s="233"/>
      <c r="AX186" s="233"/>
      <c r="AY186" s="154"/>
      <c r="AZ186" s="154"/>
      <c r="BA186" s="155"/>
      <c r="BB186" s="154"/>
      <c r="BC186" s="155"/>
      <c r="BD186" s="233"/>
      <c r="BE186" s="233"/>
      <c r="BF186" s="233"/>
      <c r="BG186" s="233"/>
      <c r="BH186" s="233"/>
      <c r="BI186" s="233"/>
      <c r="BJ186" s="154"/>
      <c r="BK186" s="154"/>
      <c r="BL186" s="155"/>
      <c r="BM186" s="184"/>
      <c r="BN186" s="224"/>
      <c r="BO186" s="146"/>
      <c r="BP186" s="184"/>
      <c r="BQ186" s="146"/>
      <c r="BR186" s="146"/>
      <c r="BS186" s="146"/>
      <c r="BT186" s="154"/>
      <c r="BU186" s="155"/>
      <c r="BV186" s="156"/>
      <c r="BW186" s="154"/>
      <c r="BX186" s="154"/>
      <c r="BY186" s="155"/>
      <c r="BZ186" s="155"/>
      <c r="CA186" s="155"/>
      <c r="CB186" s="155"/>
      <c r="CC186" s="154"/>
      <c r="CD186" s="155"/>
      <c r="CE186" s="156"/>
      <c r="CF186" s="154"/>
      <c r="CG186" s="154"/>
      <c r="CH186" s="155"/>
      <c r="CI186" s="155"/>
      <c r="CJ186" s="155"/>
      <c r="CK186" s="155"/>
      <c r="CL186" s="154"/>
      <c r="CM186" s="155"/>
      <c r="CN186" s="156"/>
      <c r="CO186" s="154"/>
      <c r="CP186" s="154"/>
      <c r="CQ186" s="155"/>
      <c r="CR186" s="155"/>
      <c r="CS186" s="155"/>
      <c r="CT186" s="155"/>
    </row>
    <row r="187" spans="1:100" s="148" customFormat="1" ht="27" customHeight="1">
      <c r="A187" s="1313"/>
      <c r="B187" s="1314"/>
      <c r="C187" s="1270"/>
      <c r="D187" s="1291"/>
      <c r="E187" s="1291"/>
      <c r="F187" s="1267"/>
      <c r="G187" s="1270"/>
      <c r="H187" s="1270"/>
      <c r="I187" s="1273"/>
      <c r="J187" s="1276"/>
      <c r="K187" s="1279"/>
      <c r="L187" s="387">
        <f>IF(NOT(ISERROR(MATCH(K187,_xlfn.ANCHORARRAY(F196),0))),J198&amp;"Por favor no seleccionar los criterios de impacto",K187)</f>
        <v>0</v>
      </c>
      <c r="M187" s="1273"/>
      <c r="N187" s="1276"/>
      <c r="O187" s="1273"/>
      <c r="P187" s="184"/>
      <c r="Q187" s="94"/>
      <c r="R187" s="139" t="str">
        <f t="shared" si="104"/>
        <v/>
      </c>
      <c r="S187" s="97"/>
      <c r="T187" s="97"/>
      <c r="U187" s="189" t="str">
        <f t="shared" si="105"/>
        <v/>
      </c>
      <c r="V187" s="97"/>
      <c r="W187" s="97"/>
      <c r="X187" s="97"/>
      <c r="Y187" s="140" t="str">
        <f>IFERROR(IF(AND(R186="Probabilidad",R187="Probabilidad"),(AA186-(+AA186*U187)),IF(R187="Probabilidad",(J186-(+J186*U187)),IF(R187="Impacto",AA186,""))),"")</f>
        <v/>
      </c>
      <c r="Z187" s="113" t="str">
        <f t="shared" si="106"/>
        <v/>
      </c>
      <c r="AA187" s="189" t="str">
        <f t="shared" si="107"/>
        <v/>
      </c>
      <c r="AB187" s="113" t="str">
        <f t="shared" si="108"/>
        <v/>
      </c>
      <c r="AC187" s="189" t="str">
        <f>IFERROR(IF(AND(R186="Impacto",R187="Impacto"),(AC186-(+AC186*U187)),IF(AND(R186="Probabilidad",R187="Impacto"),(AC185-(+AC185*U187)),IF(R187="Probabilidad",AC186,""))),"")</f>
        <v/>
      </c>
      <c r="AD187" s="113" t="str">
        <f t="shared" si="109"/>
        <v/>
      </c>
      <c r="AE187" s="1264"/>
      <c r="AF187" s="154"/>
      <c r="AG187" s="155"/>
      <c r="AH187" s="233"/>
      <c r="AI187" s="233"/>
      <c r="AJ187" s="233"/>
      <c r="AK187" s="233"/>
      <c r="AL187" s="233"/>
      <c r="AM187" s="233"/>
      <c r="AN187" s="154"/>
      <c r="AO187" s="154"/>
      <c r="AP187" s="155"/>
      <c r="AQ187" s="163"/>
      <c r="AR187" s="155"/>
      <c r="AS187" s="233"/>
      <c r="AT187" s="233"/>
      <c r="AU187" s="233"/>
      <c r="AV187" s="233"/>
      <c r="AW187" s="233"/>
      <c r="AX187" s="233"/>
      <c r="AY187" s="154"/>
      <c r="AZ187" s="154"/>
      <c r="BA187" s="155"/>
      <c r="BB187" s="154"/>
      <c r="BC187" s="155"/>
      <c r="BD187" s="233"/>
      <c r="BE187" s="233"/>
      <c r="BF187" s="233"/>
      <c r="BG187" s="233"/>
      <c r="BH187" s="233"/>
      <c r="BI187" s="233"/>
      <c r="BJ187" s="154"/>
      <c r="BK187" s="154"/>
      <c r="BL187" s="155"/>
      <c r="BM187" s="184"/>
      <c r="BN187" s="224"/>
      <c r="BO187" s="146"/>
      <c r="BP187" s="184"/>
      <c r="BQ187" s="146"/>
      <c r="BR187" s="146"/>
      <c r="BS187" s="146"/>
      <c r="BT187" s="154"/>
      <c r="BU187" s="155"/>
      <c r="BV187" s="156"/>
      <c r="BW187" s="154"/>
      <c r="BX187" s="154"/>
      <c r="BY187" s="155"/>
      <c r="BZ187" s="155"/>
      <c r="CA187" s="155"/>
      <c r="CB187" s="155"/>
      <c r="CC187" s="154"/>
      <c r="CD187" s="155"/>
      <c r="CE187" s="156"/>
      <c r="CF187" s="154"/>
      <c r="CG187" s="154"/>
      <c r="CH187" s="155"/>
      <c r="CI187" s="155"/>
      <c r="CJ187" s="155"/>
      <c r="CK187" s="155"/>
      <c r="CL187" s="154"/>
      <c r="CM187" s="155"/>
      <c r="CN187" s="156"/>
      <c r="CO187" s="154"/>
      <c r="CP187" s="154"/>
      <c r="CQ187" s="155"/>
      <c r="CR187" s="155"/>
      <c r="CS187" s="155"/>
      <c r="CT187" s="155"/>
    </row>
    <row r="188" spans="1:100" s="148" customFormat="1" ht="27" customHeight="1" thickBot="1">
      <c r="A188" s="1313"/>
      <c r="B188" s="1314"/>
      <c r="C188" s="1271"/>
      <c r="D188" s="1292"/>
      <c r="E188" s="1292"/>
      <c r="F188" s="1267"/>
      <c r="G188" s="1271"/>
      <c r="H188" s="1271"/>
      <c r="I188" s="1274"/>
      <c r="J188" s="1277"/>
      <c r="K188" s="1280"/>
      <c r="L188" s="388">
        <f>IF(NOT(ISERROR(MATCH(K188,_xlfn.ANCHORARRAY(F197),0))),J199&amp;"Por favor no seleccionar los criterios de impacto",K188)</f>
        <v>0</v>
      </c>
      <c r="M188" s="1274"/>
      <c r="N188" s="1277"/>
      <c r="O188" s="1274"/>
      <c r="P188" s="185"/>
      <c r="Q188" s="95"/>
      <c r="R188" s="153" t="str">
        <f t="shared" si="104"/>
        <v/>
      </c>
      <c r="S188" s="150"/>
      <c r="T188" s="150"/>
      <c r="U188" s="187" t="str">
        <f t="shared" si="105"/>
        <v/>
      </c>
      <c r="V188" s="150"/>
      <c r="W188" s="150"/>
      <c r="X188" s="150"/>
      <c r="Y188" s="151" t="str">
        <f>IFERROR(IF(AND(R187="Probabilidad",R188="Probabilidad"),(AA187-(+AA187*U188)),IF(R188="Probabilidad",(J187-(+J187*U188)),IF(R188="Impacto",AA187,""))),"")</f>
        <v/>
      </c>
      <c r="Z188" s="114" t="str">
        <f t="shared" si="106"/>
        <v/>
      </c>
      <c r="AA188" s="187" t="str">
        <f t="shared" si="107"/>
        <v/>
      </c>
      <c r="AB188" s="114" t="str">
        <f t="shared" si="108"/>
        <v/>
      </c>
      <c r="AC188" s="187" t="str">
        <f>IFERROR(IF(AND(R187="Impacto",R188="Impacto"),(AC187-(+AC187*U188)),IF(AND(R187="Probabilidad",R188="Impacto"),(AC186-(+AC186*U188)),IF(R188="Probabilidad",AC187,""))),"")</f>
        <v/>
      </c>
      <c r="AD188" s="114" t="str">
        <f t="shared" si="109"/>
        <v/>
      </c>
      <c r="AE188" s="1265"/>
      <c r="AF188" s="154"/>
      <c r="AG188" s="155"/>
      <c r="AH188" s="233"/>
      <c r="AI188" s="233"/>
      <c r="AJ188" s="233"/>
      <c r="AK188" s="233"/>
      <c r="AL188" s="233"/>
      <c r="AM188" s="233"/>
      <c r="AN188" s="154"/>
      <c r="AO188" s="154"/>
      <c r="AP188" s="155"/>
      <c r="AQ188" s="163"/>
      <c r="AR188" s="155"/>
      <c r="AS188" s="233"/>
      <c r="AT188" s="233"/>
      <c r="AU188" s="233"/>
      <c r="AV188" s="233"/>
      <c r="AW188" s="233"/>
      <c r="AX188" s="233"/>
      <c r="AY188" s="154"/>
      <c r="AZ188" s="154"/>
      <c r="BA188" s="155"/>
      <c r="BB188" s="154"/>
      <c r="BC188" s="155"/>
      <c r="BD188" s="233"/>
      <c r="BE188" s="233"/>
      <c r="BF188" s="233"/>
      <c r="BG188" s="233"/>
      <c r="BH188" s="233"/>
      <c r="BI188" s="233"/>
      <c r="BJ188" s="154"/>
      <c r="BK188" s="154"/>
      <c r="BL188" s="155"/>
      <c r="BM188" s="184"/>
      <c r="BN188" s="224"/>
      <c r="BO188" s="146"/>
      <c r="BP188" s="184"/>
      <c r="BQ188" s="146"/>
      <c r="BR188" s="146"/>
      <c r="BS188" s="146"/>
      <c r="BT188" s="154"/>
      <c r="BU188" s="155"/>
      <c r="BV188" s="156"/>
      <c r="BW188" s="154"/>
      <c r="BX188" s="154"/>
      <c r="BY188" s="155"/>
      <c r="BZ188" s="155"/>
      <c r="CA188" s="155"/>
      <c r="CB188" s="155"/>
      <c r="CC188" s="154"/>
      <c r="CD188" s="155"/>
      <c r="CE188" s="156"/>
      <c r="CF188" s="154"/>
      <c r="CG188" s="154"/>
      <c r="CH188" s="155"/>
      <c r="CI188" s="155"/>
      <c r="CJ188" s="155"/>
      <c r="CK188" s="155"/>
      <c r="CL188" s="154"/>
      <c r="CM188" s="155"/>
      <c r="CN188" s="156"/>
      <c r="CO188" s="154"/>
      <c r="CP188" s="154"/>
      <c r="CQ188" s="155"/>
      <c r="CR188" s="155"/>
      <c r="CS188" s="155"/>
      <c r="CT188" s="155"/>
    </row>
    <row r="189" spans="1:100" s="148" customFormat="1" ht="160.05000000000001" customHeight="1">
      <c r="A189" s="1313">
        <v>16</v>
      </c>
      <c r="B189" s="1314" t="s">
        <v>165</v>
      </c>
      <c r="C189" s="1269" t="s">
        <v>281</v>
      </c>
      <c r="D189" s="1290" t="s">
        <v>4003</v>
      </c>
      <c r="E189" s="1290" t="s">
        <v>4004</v>
      </c>
      <c r="F189" s="1310" t="s">
        <v>1003</v>
      </c>
      <c r="G189" s="1269" t="s">
        <v>286</v>
      </c>
      <c r="H189" s="1269">
        <v>365</v>
      </c>
      <c r="I189" s="1272" t="str">
        <f>IF(H189&lt;=0,"",IF(H189&lt;=2,"Muy Baja",IF(H189&lt;=24,"Baja",IF(H189&lt;=500,"Media",IF(H189&lt;=5000,"Alta","Muy Alta")))))</f>
        <v>Media</v>
      </c>
      <c r="J189" s="1275">
        <f>IF(I189="","",IF(I189="Muy Baja",0.2,IF(I189="Baja",0.4,IF(I189="Media",0.6,IF(I189="Alta",0.8,IF(I189="Muy Alta",1,))))))</f>
        <v>0.6</v>
      </c>
      <c r="K189" s="1278" t="s">
        <v>313</v>
      </c>
      <c r="L189" s="386" t="str">
        <f>IF(NOT(ISERROR(MATCH(K189,'[3]Tabla Impacto'!$B$221:$B$223,0))),'[3]Tabla Impacto'!$F$223&amp;"Por favor no seleccionar los criterios de impacto(Afectación Económica o presupuestal y Pérdida Reputacional)",K189)</f>
        <v xml:space="preserve">     El riesgo afecta la imagen de la entidad a nivel nacional, con efecto publicitarios sostenible a nivel país</v>
      </c>
      <c r="M189" s="1272"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1275">
        <f>IF(M189="","",IF(M189="Leve",0.2,IF(M189="Menor",0.4,IF(M189="Moderado",0.6,IF(M189="Mayor",0.8,IF(M189="Catastrófico",1,))))))</f>
        <v>1</v>
      </c>
      <c r="O189" s="1272"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370">
        <v>1</v>
      </c>
      <c r="Q189" s="274" t="s">
        <v>4005</v>
      </c>
      <c r="R189" s="139" t="str">
        <f t="shared" si="104"/>
        <v>Probabilidad</v>
      </c>
      <c r="S189" s="97" t="s">
        <v>100</v>
      </c>
      <c r="T189" s="97" t="s">
        <v>316</v>
      </c>
      <c r="U189" s="189" t="str">
        <f t="shared" si="105"/>
        <v>40%</v>
      </c>
      <c r="V189" s="97" t="s">
        <v>317</v>
      </c>
      <c r="W189" s="97" t="s">
        <v>318</v>
      </c>
      <c r="X189" s="97" t="s">
        <v>319</v>
      </c>
      <c r="Y189" s="140">
        <f>IFERROR(IF(R189="Probabilidad",(J189-(+J189*U189)),IF(R189="Impacto",J189,"")),"")</f>
        <v>0.36</v>
      </c>
      <c r="Z189" s="113" t="str">
        <f t="shared" si="106"/>
        <v>Baja</v>
      </c>
      <c r="AA189" s="189">
        <f t="shared" si="107"/>
        <v>0.36</v>
      </c>
      <c r="AB189" s="113" t="str">
        <f t="shared" si="108"/>
        <v>Catastrófico</v>
      </c>
      <c r="AC189" s="189">
        <f>IFERROR(IF(R189="Impacto",(N189-(+N189*U189)),IF(R189="Probabilidad",N189,"")),"")</f>
        <v>1</v>
      </c>
      <c r="AD189" s="113" t="str">
        <f t="shared" si="109"/>
        <v>Extremo</v>
      </c>
      <c r="AE189" s="1263" t="s">
        <v>345</v>
      </c>
      <c r="AF189" s="753" t="s">
        <v>2573</v>
      </c>
      <c r="AG189" s="805" t="s">
        <v>2577</v>
      </c>
      <c r="AH189" s="756"/>
      <c r="AI189" s="756" t="s">
        <v>2101</v>
      </c>
      <c r="AJ189" s="756" t="s">
        <v>770</v>
      </c>
      <c r="AK189" s="756"/>
      <c r="AL189" s="756" t="s">
        <v>2101</v>
      </c>
      <c r="AM189" s="756" t="s">
        <v>770</v>
      </c>
      <c r="AN189" s="141"/>
      <c r="AO189" s="141"/>
      <c r="AP189" s="142"/>
      <c r="AQ189" s="954" t="s">
        <v>3424</v>
      </c>
      <c r="AR189" s="960" t="s">
        <v>3425</v>
      </c>
      <c r="AS189" s="1041"/>
      <c r="AT189" s="1041" t="s">
        <v>2101</v>
      </c>
      <c r="AU189" s="1041" t="s">
        <v>491</v>
      </c>
      <c r="AV189" s="756"/>
      <c r="AW189" s="756" t="s">
        <v>2101</v>
      </c>
      <c r="AX189" s="233" t="s">
        <v>491</v>
      </c>
      <c r="AY189" s="667" t="s">
        <v>2101</v>
      </c>
      <c r="AZ189" s="141"/>
      <c r="BA189" s="142" t="s">
        <v>2558</v>
      </c>
      <c r="BB189" s="141"/>
      <c r="BC189" s="142"/>
      <c r="BD189" s="233"/>
      <c r="BE189" s="233"/>
      <c r="BF189" s="233"/>
      <c r="BG189" s="233"/>
      <c r="BH189" s="233"/>
      <c r="BI189" s="233"/>
      <c r="BJ189" s="141"/>
      <c r="BK189" s="141"/>
      <c r="BL189" s="142"/>
      <c r="BM189" s="274" t="s">
        <v>4010</v>
      </c>
      <c r="BN189" s="371">
        <v>1</v>
      </c>
      <c r="BO189" s="274" t="s">
        <v>4011</v>
      </c>
      <c r="BP189" s="370" t="s">
        <v>4008</v>
      </c>
      <c r="BQ189" s="372">
        <v>45107</v>
      </c>
      <c r="BR189" s="372">
        <v>45260</v>
      </c>
      <c r="BS189" s="373">
        <v>3</v>
      </c>
      <c r="BT189" s="752" t="s">
        <v>2573</v>
      </c>
      <c r="BU189" s="733" t="s">
        <v>2581</v>
      </c>
      <c r="BV189" s="700" t="s">
        <v>2582</v>
      </c>
      <c r="BW189" s="141"/>
      <c r="BX189" s="141"/>
      <c r="BY189" s="142"/>
      <c r="BZ189" s="142"/>
      <c r="CA189" s="142"/>
      <c r="CB189" s="142"/>
      <c r="CC189" s="696" t="s">
        <v>3500</v>
      </c>
      <c r="CD189" s="1058" t="s">
        <v>3506</v>
      </c>
      <c r="CE189" s="696" t="s">
        <v>3507</v>
      </c>
      <c r="CF189" s="667" t="s">
        <v>2101</v>
      </c>
      <c r="CG189" s="141"/>
      <c r="CH189" s="142" t="s">
        <v>2558</v>
      </c>
      <c r="CI189" s="1059" t="s">
        <v>2101</v>
      </c>
      <c r="CJ189" s="142"/>
      <c r="CK189" s="142" t="s">
        <v>2558</v>
      </c>
      <c r="CL189" s="141"/>
      <c r="CM189" s="142"/>
      <c r="CN189" s="143"/>
      <c r="CO189" s="141"/>
      <c r="CP189" s="141"/>
      <c r="CQ189" s="142"/>
      <c r="CR189" s="142"/>
      <c r="CS189" s="142"/>
      <c r="CT189" s="142"/>
      <c r="CU189" s="147"/>
      <c r="CV189" s="147"/>
    </row>
    <row r="190" spans="1:100" s="148" customFormat="1" ht="160.05000000000001" customHeight="1">
      <c r="A190" s="1313"/>
      <c r="B190" s="1314"/>
      <c r="C190" s="1270"/>
      <c r="D190" s="1291"/>
      <c r="E190" s="1291"/>
      <c r="F190" s="1267"/>
      <c r="G190" s="1270"/>
      <c r="H190" s="1270"/>
      <c r="I190" s="1273"/>
      <c r="J190" s="1276"/>
      <c r="K190" s="1279"/>
      <c r="L190" s="387">
        <f>IF(NOT(ISERROR(MATCH(K190,_xlfn.ANCHORARRAY(F199),0))),J201&amp;"Por favor no seleccionar los criterios de impacto",K190)</f>
        <v>0</v>
      </c>
      <c r="M190" s="1273"/>
      <c r="N190" s="1276"/>
      <c r="O190" s="1273"/>
      <c r="P190" s="370">
        <v>2</v>
      </c>
      <c r="Q190" s="274" t="s">
        <v>4006</v>
      </c>
      <c r="R190" s="139" t="str">
        <f t="shared" si="104"/>
        <v>Impacto</v>
      </c>
      <c r="S190" s="97" t="s">
        <v>327</v>
      </c>
      <c r="T190" s="97" t="s">
        <v>316</v>
      </c>
      <c r="U190" s="189" t="str">
        <f t="shared" si="105"/>
        <v>25%</v>
      </c>
      <c r="V190" s="97" t="s">
        <v>317</v>
      </c>
      <c r="W190" s="97" t="s">
        <v>318</v>
      </c>
      <c r="X190" s="97" t="s">
        <v>319</v>
      </c>
      <c r="Y190" s="140">
        <f>IFERROR(IF(AND(R189="Probabilidad",R190="Probabilidad"),(AA189-(+AA189*U190)),IF(R190="Probabilidad",(J189-(+J189*U190)),IF(R190="Impacto",AA189,""))),"")</f>
        <v>0.36</v>
      </c>
      <c r="Z190" s="113" t="str">
        <f t="shared" si="106"/>
        <v>Baja</v>
      </c>
      <c r="AA190" s="189">
        <f t="shared" si="107"/>
        <v>0.36</v>
      </c>
      <c r="AB190" s="113" t="str">
        <f t="shared" si="108"/>
        <v>Mayor</v>
      </c>
      <c r="AC190" s="189">
        <f>IFERROR(IF(AND(R189="Impacto",R190="Impacto"),(AC189-(+AC189*U190)),IF(R190="Impacto",($N$141-(+$N$141*U190)),IF(R190="Probabilidad",AC189,""))),"")</f>
        <v>0.75</v>
      </c>
      <c r="AD190" s="113" t="str">
        <f t="shared" si="109"/>
        <v>Alto</v>
      </c>
      <c r="AE190" s="1264"/>
      <c r="AF190" s="753" t="s">
        <v>2573</v>
      </c>
      <c r="AG190" s="804" t="s">
        <v>2578</v>
      </c>
      <c r="AH190" s="756"/>
      <c r="AI190" s="756" t="s">
        <v>2101</v>
      </c>
      <c r="AJ190" s="756" t="s">
        <v>770</v>
      </c>
      <c r="AK190" s="756"/>
      <c r="AL190" s="756"/>
      <c r="AM190" s="756"/>
      <c r="AN190" s="154"/>
      <c r="AO190" s="154"/>
      <c r="AP190" s="155"/>
      <c r="AQ190" s="1042" t="s">
        <v>3426</v>
      </c>
      <c r="AR190" s="804" t="s">
        <v>3427</v>
      </c>
      <c r="AS190" s="1041"/>
      <c r="AT190" s="1041" t="s">
        <v>2101</v>
      </c>
      <c r="AU190" s="1041" t="s">
        <v>491</v>
      </c>
      <c r="AV190" s="756"/>
      <c r="AW190" s="756" t="s">
        <v>2101</v>
      </c>
      <c r="AX190" s="233" t="s">
        <v>491</v>
      </c>
      <c r="AY190" s="667" t="s">
        <v>2101</v>
      </c>
      <c r="AZ190" s="154"/>
      <c r="BA190" s="142" t="s">
        <v>2558</v>
      </c>
      <c r="BB190" s="154"/>
      <c r="BC190" s="155"/>
      <c r="BD190" s="233"/>
      <c r="BE190" s="233"/>
      <c r="BF190" s="233"/>
      <c r="BG190" s="233"/>
      <c r="BH190" s="233"/>
      <c r="BI190" s="233"/>
      <c r="BJ190" s="154"/>
      <c r="BK190" s="154"/>
      <c r="BL190" s="155"/>
      <c r="BM190" s="184"/>
      <c r="BN190" s="224"/>
      <c r="BO190" s="146"/>
      <c r="BP190" s="184"/>
      <c r="BQ190" s="146"/>
      <c r="BR190" s="146"/>
      <c r="BS190" s="146"/>
      <c r="BT190" s="154"/>
      <c r="BU190" s="155"/>
      <c r="BV190" s="156"/>
      <c r="BW190" s="154"/>
      <c r="BX190" s="154"/>
      <c r="BY190" s="155"/>
      <c r="BZ190" s="155"/>
      <c r="CA190" s="155"/>
      <c r="CB190" s="155"/>
      <c r="CC190" s="154"/>
      <c r="CD190" s="155"/>
      <c r="CE190" s="156"/>
      <c r="CF190" s="154"/>
      <c r="CG190" s="154"/>
      <c r="CH190" s="155"/>
      <c r="CI190" s="155"/>
      <c r="CJ190" s="155"/>
      <c r="CK190" s="155"/>
      <c r="CL190" s="154"/>
      <c r="CM190" s="155"/>
      <c r="CN190" s="156"/>
      <c r="CO190" s="154"/>
      <c r="CP190" s="154"/>
      <c r="CQ190" s="155"/>
      <c r="CR190" s="155"/>
      <c r="CS190" s="155"/>
      <c r="CT190" s="155"/>
    </row>
    <row r="191" spans="1:100" s="148" customFormat="1" ht="160.05000000000001" customHeight="1">
      <c r="A191" s="1313"/>
      <c r="B191" s="1314"/>
      <c r="C191" s="1270"/>
      <c r="D191" s="1291"/>
      <c r="E191" s="1291"/>
      <c r="F191" s="1267"/>
      <c r="G191" s="1270"/>
      <c r="H191" s="1270"/>
      <c r="I191" s="1273"/>
      <c r="J191" s="1276"/>
      <c r="K191" s="1279"/>
      <c r="L191" s="387">
        <f>IF(NOT(ISERROR(MATCH(K191,_xlfn.ANCHORARRAY(F200),0))),J202&amp;"Por favor no seleccionar los criterios de impacto",K191)</f>
        <v>0</v>
      </c>
      <c r="M191" s="1273"/>
      <c r="N191" s="1276"/>
      <c r="O191" s="1273"/>
      <c r="P191" s="370">
        <v>3</v>
      </c>
      <c r="Q191" s="274" t="s">
        <v>4007</v>
      </c>
      <c r="R191" s="139" t="str">
        <f t="shared" si="104"/>
        <v>Probabilidad</v>
      </c>
      <c r="S191" s="97" t="s">
        <v>100</v>
      </c>
      <c r="T191" s="97" t="s">
        <v>316</v>
      </c>
      <c r="U191" s="189" t="str">
        <f t="shared" si="105"/>
        <v>40%</v>
      </c>
      <c r="V191" s="97" t="s">
        <v>317</v>
      </c>
      <c r="W191" s="97" t="s">
        <v>318</v>
      </c>
      <c r="X191" s="97" t="s">
        <v>340</v>
      </c>
      <c r="Y191" s="140">
        <f>IFERROR(IF(AND(R190="Probabilidad",R191="Probabilidad"),(AA190-(+AA190*U191)),IF(R191="Probabilidad",(J190-(+J190*U191)),IF(R191="Impacto",AA190,""))),"")</f>
        <v>0</v>
      </c>
      <c r="Z191" s="113" t="str">
        <f t="shared" si="106"/>
        <v>Muy Baja</v>
      </c>
      <c r="AA191" s="189">
        <f t="shared" si="107"/>
        <v>0</v>
      </c>
      <c r="AB191" s="113" t="str">
        <f t="shared" si="108"/>
        <v>Mayor</v>
      </c>
      <c r="AC191" s="189">
        <f>IFERROR(IF(AND(R190="Impacto",R191="Impacto"),(AC190-(+AC190*U191)),IF(AND(R190="Probabilidad",R191="Impacto"),(AC189-(+AC189*U191)),IF(R191="Probabilidad",AC190,""))),"")</f>
        <v>0.75</v>
      </c>
      <c r="AD191" s="113" t="str">
        <f t="shared" si="109"/>
        <v>Alto</v>
      </c>
      <c r="AE191" s="1264"/>
      <c r="AF191" s="753" t="s">
        <v>2573</v>
      </c>
      <c r="AG191" s="806" t="s">
        <v>2579</v>
      </c>
      <c r="AH191" s="756"/>
      <c r="AI191" s="756" t="s">
        <v>2101</v>
      </c>
      <c r="AJ191" s="756" t="s">
        <v>770</v>
      </c>
      <c r="AK191" s="756"/>
      <c r="AL191" s="756"/>
      <c r="AM191" s="756"/>
      <c r="AN191" s="154"/>
      <c r="AO191" s="154"/>
      <c r="AP191" s="155"/>
      <c r="AQ191" s="1043" t="s">
        <v>3426</v>
      </c>
      <c r="AR191" s="1044" t="s">
        <v>2579</v>
      </c>
      <c r="AS191" s="233"/>
      <c r="AT191" s="1041" t="s">
        <v>2101</v>
      </c>
      <c r="AU191" s="1041" t="s">
        <v>491</v>
      </c>
      <c r="AV191" s="756"/>
      <c r="AW191" s="756" t="s">
        <v>2101</v>
      </c>
      <c r="AX191" s="233" t="s">
        <v>491</v>
      </c>
      <c r="AY191" s="667" t="s">
        <v>2101</v>
      </c>
      <c r="AZ191" s="154"/>
      <c r="BA191" s="142" t="s">
        <v>2558</v>
      </c>
      <c r="BB191" s="154"/>
      <c r="BC191" s="155"/>
      <c r="BD191" s="233"/>
      <c r="BE191" s="233"/>
      <c r="BF191" s="233"/>
      <c r="BG191" s="233"/>
      <c r="BH191" s="233"/>
      <c r="BI191" s="233"/>
      <c r="BJ191" s="154"/>
      <c r="BK191" s="154"/>
      <c r="BL191" s="155"/>
      <c r="BM191" s="184"/>
      <c r="BN191" s="224"/>
      <c r="BO191" s="146"/>
      <c r="BP191" s="184"/>
      <c r="BQ191" s="146"/>
      <c r="BR191" s="146"/>
      <c r="BS191" s="146"/>
      <c r="BT191" s="154"/>
      <c r="BU191" s="155"/>
      <c r="BV191" s="156"/>
      <c r="BW191" s="154"/>
      <c r="BX191" s="154"/>
      <c r="BY191" s="155"/>
      <c r="BZ191" s="155"/>
      <c r="CA191" s="155"/>
      <c r="CB191" s="155"/>
      <c r="CC191" s="154"/>
      <c r="CD191" s="155"/>
      <c r="CE191" s="156"/>
      <c r="CF191" s="154"/>
      <c r="CG191" s="154"/>
      <c r="CH191" s="155"/>
      <c r="CI191" s="155"/>
      <c r="CJ191" s="155"/>
      <c r="CK191" s="155"/>
      <c r="CL191" s="154"/>
      <c r="CM191" s="155"/>
      <c r="CN191" s="156"/>
      <c r="CO191" s="154"/>
      <c r="CP191" s="154"/>
      <c r="CQ191" s="155"/>
      <c r="CR191" s="155"/>
      <c r="CS191" s="155"/>
      <c r="CT191" s="155"/>
    </row>
    <row r="192" spans="1:100" s="148" customFormat="1" ht="160.05000000000001" customHeight="1">
      <c r="A192" s="1313"/>
      <c r="B192" s="1314"/>
      <c r="C192" s="1270"/>
      <c r="D192" s="1291"/>
      <c r="E192" s="1291"/>
      <c r="F192" s="1267"/>
      <c r="G192" s="1270"/>
      <c r="H192" s="1270"/>
      <c r="I192" s="1273"/>
      <c r="J192" s="1276"/>
      <c r="K192" s="1279"/>
      <c r="L192" s="387">
        <f>IF(NOT(ISERROR(MATCH(K192,_xlfn.ANCHORARRAY(F201),0))),J203&amp;"Por favor no seleccionar los criterios de impacto",K192)</f>
        <v>0</v>
      </c>
      <c r="M192" s="1273"/>
      <c r="N192" s="1276"/>
      <c r="O192" s="1273"/>
      <c r="P192" s="370"/>
      <c r="Q192" s="274"/>
      <c r="R192" s="139" t="str">
        <f t="shared" si="104"/>
        <v/>
      </c>
      <c r="S192" s="97"/>
      <c r="T192" s="97"/>
      <c r="U192" s="189" t="str">
        <f t="shared" si="105"/>
        <v/>
      </c>
      <c r="V192" s="97"/>
      <c r="W192" s="97"/>
      <c r="X192" s="97"/>
      <c r="Y192" s="140" t="str">
        <f>IFERROR(IF(AND(R191="Probabilidad",R192="Probabilidad"),(AA191-(+AA191*U192)),IF(R192="Probabilidad",(J191-(+J191*U192)),IF(R192="Impacto",AA191,""))),"")</f>
        <v/>
      </c>
      <c r="Z192" s="113" t="str">
        <f t="shared" si="106"/>
        <v/>
      </c>
      <c r="AA192" s="189" t="str">
        <f t="shared" si="107"/>
        <v/>
      </c>
      <c r="AB192" s="113" t="str">
        <f t="shared" si="108"/>
        <v/>
      </c>
      <c r="AC192" s="189" t="str">
        <f>IFERROR(IF(AND(R191="Impacto",R192="Impacto"),(AC191-(+AC191*U192)),IF(AND(R191="Probabilidad",R192="Impacto"),(AC190-(+AC190*U192)),IF(R192="Probabilidad",AC191,""))),"")</f>
        <v/>
      </c>
      <c r="AD192" s="113" t="str">
        <f t="shared" si="109"/>
        <v/>
      </c>
      <c r="AE192" s="1264"/>
      <c r="AF192" s="753" t="s">
        <v>2573</v>
      </c>
      <c r="AG192" s="807" t="s">
        <v>2580</v>
      </c>
      <c r="AH192" s="756"/>
      <c r="AI192" s="756" t="s">
        <v>2101</v>
      </c>
      <c r="AJ192" s="756" t="s">
        <v>770</v>
      </c>
      <c r="AK192" s="756"/>
      <c r="AL192" s="756"/>
      <c r="AM192" s="756"/>
      <c r="AN192" s="154"/>
      <c r="AO192" s="154"/>
      <c r="AP192" s="155"/>
      <c r="AQ192" s="495" t="s">
        <v>3500</v>
      </c>
      <c r="AR192" s="751" t="s">
        <v>3501</v>
      </c>
      <c r="AS192" s="233"/>
      <c r="AT192" s="756" t="s">
        <v>2101</v>
      </c>
      <c r="AU192" s="756" t="s">
        <v>491</v>
      </c>
      <c r="AV192" s="756"/>
      <c r="AW192" s="756" t="s">
        <v>2101</v>
      </c>
      <c r="AX192" s="233" t="s">
        <v>491</v>
      </c>
      <c r="AY192" s="163" t="s">
        <v>2101</v>
      </c>
      <c r="AZ192" s="154"/>
      <c r="BA192" s="155" t="s">
        <v>2558</v>
      </c>
      <c r="BB192" s="154"/>
      <c r="BC192" s="155"/>
      <c r="BD192" s="233"/>
      <c r="BE192" s="233"/>
      <c r="BF192" s="233"/>
      <c r="BG192" s="233"/>
      <c r="BH192" s="233"/>
      <c r="BI192" s="233"/>
      <c r="BJ192" s="154"/>
      <c r="BK192" s="154"/>
      <c r="BL192" s="155"/>
      <c r="BM192" s="184"/>
      <c r="BN192" s="224"/>
      <c r="BO192" s="146"/>
      <c r="BP192" s="184"/>
      <c r="BQ192" s="146"/>
      <c r="BR192" s="146"/>
      <c r="BS192" s="146"/>
      <c r="BT192" s="154"/>
      <c r="BU192" s="155"/>
      <c r="BV192" s="156"/>
      <c r="BW192" s="154"/>
      <c r="BX192" s="154"/>
      <c r="BY192" s="155"/>
      <c r="BZ192" s="155"/>
      <c r="CA192" s="155"/>
      <c r="CB192" s="155"/>
      <c r="CC192" s="154"/>
      <c r="CD192" s="155"/>
      <c r="CE192" s="156"/>
      <c r="CF192" s="154"/>
      <c r="CG192" s="154"/>
      <c r="CH192" s="155"/>
      <c r="CI192" s="155"/>
      <c r="CJ192" s="155"/>
      <c r="CK192" s="155"/>
      <c r="CL192" s="154"/>
      <c r="CM192" s="155"/>
      <c r="CN192" s="156"/>
      <c r="CO192" s="154"/>
      <c r="CP192" s="154"/>
      <c r="CQ192" s="155"/>
      <c r="CR192" s="155"/>
      <c r="CS192" s="155"/>
      <c r="CT192" s="155"/>
    </row>
    <row r="193" spans="1:100" s="148" customFormat="1" ht="27" customHeight="1">
      <c r="A193" s="1313"/>
      <c r="B193" s="1314"/>
      <c r="C193" s="1270"/>
      <c r="D193" s="1291"/>
      <c r="E193" s="1291"/>
      <c r="F193" s="1267"/>
      <c r="G193" s="1270"/>
      <c r="H193" s="1270"/>
      <c r="I193" s="1273"/>
      <c r="J193" s="1276"/>
      <c r="K193" s="1279"/>
      <c r="L193" s="387">
        <f>IF(NOT(ISERROR(MATCH(K193,_xlfn.ANCHORARRAY(F202),0))),J204&amp;"Por favor no seleccionar los criterios de impacto",K193)</f>
        <v>0</v>
      </c>
      <c r="M193" s="1273"/>
      <c r="N193" s="1276"/>
      <c r="O193" s="1273"/>
      <c r="P193" s="184"/>
      <c r="Q193" s="94"/>
      <c r="R193" s="139" t="str">
        <f t="shared" si="104"/>
        <v/>
      </c>
      <c r="S193" s="97"/>
      <c r="T193" s="97"/>
      <c r="U193" s="189" t="str">
        <f t="shared" si="105"/>
        <v/>
      </c>
      <c r="V193" s="97"/>
      <c r="W193" s="97"/>
      <c r="X193" s="97"/>
      <c r="Y193" s="140" t="str">
        <f>IFERROR(IF(AND(R192="Probabilidad",R193="Probabilidad"),(AA192-(+AA192*U193)),IF(R193="Probabilidad",(J192-(+J192*U193)),IF(R193="Impacto",AA192,""))),"")</f>
        <v/>
      </c>
      <c r="Z193" s="113" t="str">
        <f t="shared" si="106"/>
        <v/>
      </c>
      <c r="AA193" s="189" t="str">
        <f t="shared" si="107"/>
        <v/>
      </c>
      <c r="AB193" s="113" t="str">
        <f t="shared" si="108"/>
        <v/>
      </c>
      <c r="AC193" s="189" t="str">
        <f>IFERROR(IF(AND(R192="Impacto",R193="Impacto"),(AC192-(+AC192*U193)),IF(AND(R192="Probabilidad",R193="Impacto"),(AC191-(+AC191*U193)),IF(R193="Probabilidad",AC192,""))),"")</f>
        <v/>
      </c>
      <c r="AD193" s="113" t="str">
        <f t="shared" si="109"/>
        <v/>
      </c>
      <c r="AE193" s="1264"/>
      <c r="AF193" s="154"/>
      <c r="AG193" s="155"/>
      <c r="AH193" s="233"/>
      <c r="AI193" s="233"/>
      <c r="AJ193" s="233"/>
      <c r="AK193" s="233"/>
      <c r="AL193" s="233"/>
      <c r="AM193" s="233"/>
      <c r="AN193" s="154"/>
      <c r="AO193" s="154"/>
      <c r="AP193" s="155"/>
      <c r="AQ193" s="163"/>
      <c r="AR193" s="155"/>
      <c r="AS193" s="233"/>
      <c r="AT193" s="233"/>
      <c r="AU193" s="233"/>
      <c r="AV193" s="233"/>
      <c r="AW193" s="233"/>
      <c r="AX193" s="233"/>
      <c r="AY193" s="154"/>
      <c r="AZ193" s="154"/>
      <c r="BA193" s="155"/>
      <c r="BB193" s="154"/>
      <c r="BC193" s="155"/>
      <c r="BD193" s="233"/>
      <c r="BE193" s="233"/>
      <c r="BF193" s="233"/>
      <c r="BG193" s="233"/>
      <c r="BH193" s="233"/>
      <c r="BI193" s="233"/>
      <c r="BJ193" s="154"/>
      <c r="BK193" s="154"/>
      <c r="BL193" s="155"/>
      <c r="BM193" s="184"/>
      <c r="BN193" s="224"/>
      <c r="BO193" s="146"/>
      <c r="BP193" s="184"/>
      <c r="BQ193" s="146"/>
      <c r="BR193" s="146"/>
      <c r="BS193" s="146"/>
      <c r="BT193" s="154"/>
      <c r="BU193" s="155"/>
      <c r="BV193" s="156"/>
      <c r="BW193" s="154"/>
      <c r="BX193" s="154"/>
      <c r="BY193" s="155"/>
      <c r="BZ193" s="155"/>
      <c r="CA193" s="155"/>
      <c r="CB193" s="155"/>
      <c r="CC193" s="154"/>
      <c r="CD193" s="155"/>
      <c r="CE193" s="156"/>
      <c r="CF193" s="154"/>
      <c r="CG193" s="154"/>
      <c r="CH193" s="155"/>
      <c r="CI193" s="155"/>
      <c r="CJ193" s="155"/>
      <c r="CK193" s="155"/>
      <c r="CL193" s="154"/>
      <c r="CM193" s="155"/>
      <c r="CN193" s="156"/>
      <c r="CO193" s="154"/>
      <c r="CP193" s="154"/>
      <c r="CQ193" s="155"/>
      <c r="CR193" s="155"/>
      <c r="CS193" s="155"/>
      <c r="CT193" s="155"/>
    </row>
    <row r="194" spans="1:100" s="148" customFormat="1" ht="27" customHeight="1" thickBot="1">
      <c r="A194" s="1313"/>
      <c r="B194" s="1314"/>
      <c r="C194" s="1271"/>
      <c r="D194" s="1292"/>
      <c r="E194" s="1292"/>
      <c r="F194" s="1267"/>
      <c r="G194" s="1271"/>
      <c r="H194" s="1271"/>
      <c r="I194" s="1274"/>
      <c r="J194" s="1277"/>
      <c r="K194" s="1280"/>
      <c r="L194" s="388">
        <f>IF(NOT(ISERROR(MATCH(K194,_xlfn.ANCHORARRAY(F203),0))),J205&amp;"Por favor no seleccionar los criterios de impacto",K194)</f>
        <v>0</v>
      </c>
      <c r="M194" s="1274"/>
      <c r="N194" s="1277"/>
      <c r="O194" s="1274"/>
      <c r="P194" s="185"/>
      <c r="Q194" s="95"/>
      <c r="R194" s="153" t="str">
        <f t="shared" si="104"/>
        <v/>
      </c>
      <c r="S194" s="150"/>
      <c r="T194" s="150"/>
      <c r="U194" s="187" t="str">
        <f t="shared" si="105"/>
        <v/>
      </c>
      <c r="V194" s="150"/>
      <c r="W194" s="150"/>
      <c r="X194" s="150"/>
      <c r="Y194" s="151" t="str">
        <f>IFERROR(IF(AND(R193="Probabilidad",R194="Probabilidad"),(AA193-(+AA193*U194)),IF(R194="Probabilidad",(J193-(+J193*U194)),IF(R194="Impacto",AA193,""))),"")</f>
        <v/>
      </c>
      <c r="Z194" s="114" t="str">
        <f t="shared" si="106"/>
        <v/>
      </c>
      <c r="AA194" s="187" t="str">
        <f t="shared" si="107"/>
        <v/>
      </c>
      <c r="AB194" s="114" t="str">
        <f t="shared" si="108"/>
        <v/>
      </c>
      <c r="AC194" s="187" t="str">
        <f>IFERROR(IF(AND(R193="Impacto",R194="Impacto"),(AC193-(+AC193*U194)),IF(AND(R193="Probabilidad",R194="Impacto"),(AC192-(+AC192*U194)),IF(R194="Probabilidad",AC193,""))),"")</f>
        <v/>
      </c>
      <c r="AD194" s="114" t="str">
        <f t="shared" si="109"/>
        <v/>
      </c>
      <c r="AE194" s="1265"/>
      <c r="AF194" s="154"/>
      <c r="AG194" s="155"/>
      <c r="AH194" s="233"/>
      <c r="AI194" s="233"/>
      <c r="AJ194" s="233"/>
      <c r="AK194" s="233"/>
      <c r="AL194" s="233"/>
      <c r="AM194" s="233"/>
      <c r="AN194" s="154"/>
      <c r="AO194" s="154"/>
      <c r="AP194" s="155"/>
      <c r="AQ194" s="163"/>
      <c r="AR194" s="155"/>
      <c r="AS194" s="233"/>
      <c r="AT194" s="233"/>
      <c r="AU194" s="233"/>
      <c r="AV194" s="233"/>
      <c r="AW194" s="233"/>
      <c r="AX194" s="233"/>
      <c r="AY194" s="154"/>
      <c r="AZ194" s="154"/>
      <c r="BA194" s="155"/>
      <c r="BB194" s="154"/>
      <c r="BC194" s="155"/>
      <c r="BD194" s="233"/>
      <c r="BE194" s="233"/>
      <c r="BF194" s="233"/>
      <c r="BG194" s="233"/>
      <c r="BH194" s="233"/>
      <c r="BI194" s="233"/>
      <c r="BJ194" s="154"/>
      <c r="BK194" s="154"/>
      <c r="BL194" s="155"/>
      <c r="BM194" s="184"/>
      <c r="BN194" s="224"/>
      <c r="BO194" s="146"/>
      <c r="BP194" s="184"/>
      <c r="BQ194" s="146"/>
      <c r="BR194" s="146"/>
      <c r="BS194" s="146"/>
      <c r="BT194" s="154"/>
      <c r="BU194" s="155"/>
      <c r="BV194" s="156"/>
      <c r="BW194" s="154"/>
      <c r="BX194" s="154"/>
      <c r="BY194" s="155"/>
      <c r="BZ194" s="155"/>
      <c r="CA194" s="155"/>
      <c r="CB194" s="155"/>
      <c r="CC194" s="154"/>
      <c r="CD194" s="155"/>
      <c r="CE194" s="156"/>
      <c r="CF194" s="154"/>
      <c r="CG194" s="154"/>
      <c r="CH194" s="155"/>
      <c r="CI194" s="155"/>
      <c r="CJ194" s="155"/>
      <c r="CK194" s="155"/>
      <c r="CL194" s="154"/>
      <c r="CM194" s="155"/>
      <c r="CN194" s="156"/>
      <c r="CO194" s="154"/>
      <c r="CP194" s="154"/>
      <c r="CQ194" s="155"/>
      <c r="CR194" s="155"/>
      <c r="CS194" s="155"/>
      <c r="CT194" s="155"/>
    </row>
    <row r="195" spans="1:100" s="148" customFormat="1" ht="160.05000000000001" customHeight="1">
      <c r="A195" s="1313">
        <v>17</v>
      </c>
      <c r="B195" s="1314" t="s">
        <v>165</v>
      </c>
      <c r="C195" s="1269" t="s">
        <v>365</v>
      </c>
      <c r="D195" s="1311" t="s">
        <v>4012</v>
      </c>
      <c r="E195" s="1311" t="s">
        <v>4013</v>
      </c>
      <c r="F195" s="1313" t="s">
        <v>2856</v>
      </c>
      <c r="G195" s="1269" t="s">
        <v>286</v>
      </c>
      <c r="H195" s="1269">
        <v>365</v>
      </c>
      <c r="I195" s="1272" t="str">
        <f>IF(H195&lt;=0,"",IF(H195&lt;=2,"Muy Baja",IF(H195&lt;=24,"Baja",IF(H195&lt;=500,"Media",IF(H195&lt;=5000,"Alta","Muy Alta")))))</f>
        <v>Media</v>
      </c>
      <c r="J195" s="1275">
        <f>IF(I195="","",IF(I195="Muy Baja",0.2,IF(I195="Baja",0.4,IF(I195="Media",0.6,IF(I195="Alta",0.8,IF(I195="Muy Alta",1,))))))</f>
        <v>0.6</v>
      </c>
      <c r="K195" s="1278" t="s">
        <v>310</v>
      </c>
      <c r="L195" s="386" t="str">
        <f>IF(NOT(ISERROR(MATCH(K195,'[3]Tabla Impacto'!$B$221:$B$223,0))),'[3]Tabla Impacto'!$F$223&amp;"Por favor no seleccionar los criterios de impacto(Afectación Económica o presupuestal y Pérdida Reputacional)",K195)</f>
        <v xml:space="preserve">     El riesgo afecta la imagen de la entidad internamente, de conocimiento general, nivel interno, de junta dircetiva y accionistas y/o de provedores</v>
      </c>
      <c r="M195" s="1272" t="str">
        <f>IF(OR(K195='Tabla Impacto'!$C$11,K195='Tabla Impacto'!$D$11),"Leve",IF(OR(K195='Tabla Impacto'!$C$12,K195='Tabla Impacto'!$D$12),"Menor",IF(OR(K195='Tabla Impacto'!$C$13,K195='Tabla Impacto'!$D$13),"Moderado",IF(OR(K195='Tabla Impacto'!$C$14,K195='Tabla Impacto'!$D$14),"Mayor",IF(OR(K195='Tabla Impacto'!$C$15,K195='Tabla Impacto'!$D$15),"Catastrófico","")))))</f>
        <v>Menor</v>
      </c>
      <c r="N195" s="1275">
        <f>IF(M195="","",IF(M195="Leve",0.2,IF(M195="Menor",0.4,IF(M195="Moderado",0.6,IF(M195="Mayor",0.8,IF(M195="Catastrófico",1,))))))</f>
        <v>0.4</v>
      </c>
      <c r="O195" s="1272"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Moderado</v>
      </c>
      <c r="P195" s="370">
        <v>1</v>
      </c>
      <c r="Q195" s="274" t="s">
        <v>4014</v>
      </c>
      <c r="R195" s="139" t="str">
        <f t="shared" si="104"/>
        <v>Probabilidad</v>
      </c>
      <c r="S195" s="97" t="s">
        <v>100</v>
      </c>
      <c r="T195" s="97" t="s">
        <v>316</v>
      </c>
      <c r="U195" s="189" t="str">
        <f t="shared" si="105"/>
        <v>40%</v>
      </c>
      <c r="V195" s="97" t="s">
        <v>317</v>
      </c>
      <c r="W195" s="97" t="s">
        <v>318</v>
      </c>
      <c r="X195" s="97" t="s">
        <v>319</v>
      </c>
      <c r="Y195" s="140">
        <f>IFERROR(IF(R195="Probabilidad",(J195-(+J195*U195)),IF(R195="Impacto",J195,"")),"")</f>
        <v>0.36</v>
      </c>
      <c r="Z195" s="113" t="str">
        <f t="shared" si="106"/>
        <v>Baja</v>
      </c>
      <c r="AA195" s="189">
        <f t="shared" si="107"/>
        <v>0.36</v>
      </c>
      <c r="AB195" s="113" t="str">
        <f t="shared" si="108"/>
        <v>Menor</v>
      </c>
      <c r="AC195" s="189">
        <f>IFERROR(IF(R195="Impacto",(N195-(+N195*U195)),IF(R195="Probabilidad",N195,"")),"")</f>
        <v>0.4</v>
      </c>
      <c r="AD195" s="113" t="str">
        <f t="shared" si="109"/>
        <v>Moderado</v>
      </c>
      <c r="AE195" s="1263" t="s">
        <v>345</v>
      </c>
      <c r="AF195" s="752" t="s">
        <v>2583</v>
      </c>
      <c r="AG195" s="699" t="s">
        <v>2584</v>
      </c>
      <c r="AH195" s="756"/>
      <c r="AI195" s="756" t="s">
        <v>2101</v>
      </c>
      <c r="AJ195" s="756" t="s">
        <v>770</v>
      </c>
      <c r="AK195" s="756"/>
      <c r="AL195" s="756" t="s">
        <v>2101</v>
      </c>
      <c r="AM195" s="756" t="s">
        <v>770</v>
      </c>
      <c r="AN195" s="141"/>
      <c r="AO195" s="141"/>
      <c r="AP195" s="142"/>
      <c r="AQ195" s="954" t="s">
        <v>3428</v>
      </c>
      <c r="AR195" s="802" t="s">
        <v>3429</v>
      </c>
      <c r="AS195" s="1041"/>
      <c r="AT195" s="1041" t="s">
        <v>2101</v>
      </c>
      <c r="AU195" s="233" t="s">
        <v>491</v>
      </c>
      <c r="AV195" s="1041"/>
      <c r="AW195" s="1041" t="s">
        <v>2101</v>
      </c>
      <c r="AX195" s="233" t="s">
        <v>491</v>
      </c>
      <c r="AY195" s="141"/>
      <c r="AZ195" s="141"/>
      <c r="BA195" s="142"/>
      <c r="BB195" s="141"/>
      <c r="BC195" s="142"/>
      <c r="BD195" s="233"/>
      <c r="BE195" s="233"/>
      <c r="BF195" s="233"/>
      <c r="BG195" s="233"/>
      <c r="BH195" s="233"/>
      <c r="BI195" s="233"/>
      <c r="BJ195" s="141"/>
      <c r="BK195" s="141"/>
      <c r="BL195" s="142"/>
      <c r="BM195" s="274" t="s">
        <v>4016</v>
      </c>
      <c r="BN195" s="371">
        <v>0.7</v>
      </c>
      <c r="BO195" s="370" t="s">
        <v>1834</v>
      </c>
      <c r="BP195" s="370" t="s">
        <v>4008</v>
      </c>
      <c r="BQ195" s="372">
        <v>44927</v>
      </c>
      <c r="BR195" s="372">
        <v>45260</v>
      </c>
      <c r="BS195" s="373">
        <v>3</v>
      </c>
      <c r="BT195" s="752" t="s">
        <v>2573</v>
      </c>
      <c r="BU195" s="802" t="s">
        <v>2586</v>
      </c>
      <c r="BV195" s="700" t="s">
        <v>2587</v>
      </c>
      <c r="BW195" s="141"/>
      <c r="BX195" s="141"/>
      <c r="BY195" s="142"/>
      <c r="BZ195" s="142"/>
      <c r="CA195" s="142"/>
      <c r="CB195" s="142"/>
      <c r="CC195" s="954" t="s">
        <v>3418</v>
      </c>
      <c r="CD195" s="802" t="s">
        <v>2586</v>
      </c>
      <c r="CE195" s="1060" t="s">
        <v>2587</v>
      </c>
      <c r="CF195" s="141"/>
      <c r="CG195" s="141"/>
      <c r="CH195" s="142"/>
      <c r="CI195" s="142"/>
      <c r="CJ195" s="142"/>
      <c r="CK195" s="142"/>
      <c r="CL195" s="141"/>
      <c r="CM195" s="142"/>
      <c r="CN195" s="143"/>
      <c r="CO195" s="141"/>
      <c r="CP195" s="141"/>
      <c r="CQ195" s="142"/>
      <c r="CR195" s="142"/>
      <c r="CS195" s="142"/>
      <c r="CT195" s="142"/>
      <c r="CU195" s="147"/>
      <c r="CV195" s="147"/>
    </row>
    <row r="196" spans="1:100" s="148" customFormat="1" ht="160.05000000000001" customHeight="1">
      <c r="A196" s="1313"/>
      <c r="B196" s="1314"/>
      <c r="C196" s="1270"/>
      <c r="D196" s="1291"/>
      <c r="E196" s="1291"/>
      <c r="F196" s="1313"/>
      <c r="G196" s="1270"/>
      <c r="H196" s="1270"/>
      <c r="I196" s="1273"/>
      <c r="J196" s="1276"/>
      <c r="K196" s="1279"/>
      <c r="L196" s="387">
        <f>IF(NOT(ISERROR(MATCH(K196,_xlfn.ANCHORARRAY(F205),0))),J207&amp;"Por favor no seleccionar los criterios de impacto",K196)</f>
        <v>0</v>
      </c>
      <c r="M196" s="1273"/>
      <c r="N196" s="1276"/>
      <c r="O196" s="1273"/>
      <c r="P196" s="370">
        <v>2</v>
      </c>
      <c r="Q196" s="274" t="s">
        <v>4015</v>
      </c>
      <c r="R196" s="139" t="str">
        <f t="shared" si="104"/>
        <v>Probabilidad</v>
      </c>
      <c r="S196" s="97" t="s">
        <v>145</v>
      </c>
      <c r="T196" s="97" t="s">
        <v>329</v>
      </c>
      <c r="U196" s="189" t="str">
        <f t="shared" si="105"/>
        <v>40%</v>
      </c>
      <c r="V196" s="97" t="s">
        <v>317</v>
      </c>
      <c r="W196" s="97" t="s">
        <v>318</v>
      </c>
      <c r="X196" s="97" t="s">
        <v>319</v>
      </c>
      <c r="Y196" s="140">
        <f>IFERROR(IF(AND(R195="Probabilidad",R196="Probabilidad"),(AA195-(+AA195*U196)),IF(R196="Probabilidad",(J195-(+J195*U196)),IF(R196="Impacto",AA195,""))),"")</f>
        <v>0.216</v>
      </c>
      <c r="Z196" s="113" t="str">
        <f t="shared" si="106"/>
        <v>Baja</v>
      </c>
      <c r="AA196" s="189">
        <f t="shared" si="107"/>
        <v>0.216</v>
      </c>
      <c r="AB196" s="113" t="str">
        <f t="shared" si="108"/>
        <v>Menor</v>
      </c>
      <c r="AC196" s="189">
        <f>IFERROR(IF(AND(R195="Impacto",R196="Impacto"),(AC195-(+AC195*U196)),IF(R196="Impacto",($N$141-(+$N$141*U196)),IF(R196="Probabilidad",AC195,""))),"")</f>
        <v>0.4</v>
      </c>
      <c r="AD196" s="113" t="str">
        <f t="shared" si="109"/>
        <v>Moderado</v>
      </c>
      <c r="AE196" s="1264"/>
      <c r="AF196" s="752" t="s">
        <v>2567</v>
      </c>
      <c r="AG196" s="808" t="s">
        <v>2585</v>
      </c>
      <c r="AH196" s="756"/>
      <c r="AI196" s="756" t="s">
        <v>2101</v>
      </c>
      <c r="AJ196" s="756" t="s">
        <v>770</v>
      </c>
      <c r="AK196" s="756"/>
      <c r="AL196" s="756"/>
      <c r="AM196" s="756"/>
      <c r="AN196" s="154"/>
      <c r="AO196" s="154"/>
      <c r="AP196" s="155"/>
      <c r="AQ196" s="954" t="s">
        <v>3428</v>
      </c>
      <c r="AR196" s="808" t="s">
        <v>2585</v>
      </c>
      <c r="AS196" s="233"/>
      <c r="AT196" s="1041" t="s">
        <v>2101</v>
      </c>
      <c r="AU196" s="233" t="s">
        <v>491</v>
      </c>
      <c r="AV196" s="1041"/>
      <c r="AW196" s="1041" t="s">
        <v>2101</v>
      </c>
      <c r="AX196" s="233" t="s">
        <v>491</v>
      </c>
      <c r="AY196" s="154"/>
      <c r="AZ196" s="154"/>
      <c r="BA196" s="155"/>
      <c r="BB196" s="154"/>
      <c r="BC196" s="155"/>
      <c r="BD196" s="233"/>
      <c r="BE196" s="233"/>
      <c r="BF196" s="233"/>
      <c r="BG196" s="233"/>
      <c r="BH196" s="233"/>
      <c r="BI196" s="233"/>
      <c r="BJ196" s="154"/>
      <c r="BK196" s="154"/>
      <c r="BL196" s="155"/>
      <c r="BM196" s="376" t="s">
        <v>4017</v>
      </c>
      <c r="BN196" s="371">
        <v>0.3</v>
      </c>
      <c r="BO196" s="370" t="s">
        <v>1130</v>
      </c>
      <c r="BP196" s="370" t="s">
        <v>4008</v>
      </c>
      <c r="BQ196" s="372">
        <v>44927</v>
      </c>
      <c r="BR196" s="372">
        <v>45260</v>
      </c>
      <c r="BS196" s="370">
        <v>1</v>
      </c>
      <c r="BT196" s="752" t="s">
        <v>2567</v>
      </c>
      <c r="BU196" s="733" t="s">
        <v>2588</v>
      </c>
      <c r="BV196" s="700" t="s">
        <v>2589</v>
      </c>
      <c r="BW196" s="154"/>
      <c r="BX196" s="154"/>
      <c r="BY196" s="155"/>
      <c r="BZ196" s="155"/>
      <c r="CA196" s="155"/>
      <c r="CB196" s="155"/>
      <c r="CC196" s="696" t="s">
        <v>3418</v>
      </c>
      <c r="CD196" s="733" t="s">
        <v>3508</v>
      </c>
      <c r="CE196" s="696" t="s">
        <v>3509</v>
      </c>
      <c r="CF196" s="154"/>
      <c r="CG196" s="154"/>
      <c r="CH196" s="155"/>
      <c r="CI196" s="155"/>
      <c r="CJ196" s="155"/>
      <c r="CK196" s="155"/>
      <c r="CL196" s="154"/>
      <c r="CM196" s="155"/>
      <c r="CN196" s="156"/>
      <c r="CO196" s="154"/>
      <c r="CP196" s="154"/>
      <c r="CQ196" s="155"/>
      <c r="CR196" s="155"/>
      <c r="CS196" s="155"/>
      <c r="CT196" s="155"/>
    </row>
    <row r="197" spans="1:100" s="148" customFormat="1" ht="31.95" customHeight="1">
      <c r="A197" s="1313"/>
      <c r="B197" s="1314"/>
      <c r="C197" s="1270"/>
      <c r="D197" s="1291"/>
      <c r="E197" s="1291"/>
      <c r="F197" s="1313"/>
      <c r="G197" s="1270"/>
      <c r="H197" s="1270"/>
      <c r="I197" s="1273"/>
      <c r="J197" s="1276"/>
      <c r="K197" s="1279"/>
      <c r="L197" s="387">
        <f>IF(NOT(ISERROR(MATCH(K197,_xlfn.ANCHORARRAY(F206),0))),J208&amp;"Por favor no seleccionar los criterios de impacto",K197)</f>
        <v>0</v>
      </c>
      <c r="M197" s="1273"/>
      <c r="N197" s="1276"/>
      <c r="O197" s="1273"/>
      <c r="P197" s="184"/>
      <c r="Q197" s="94"/>
      <c r="R197" s="139" t="str">
        <f t="shared" si="104"/>
        <v/>
      </c>
      <c r="S197" s="97"/>
      <c r="T197" s="97"/>
      <c r="U197" s="189" t="str">
        <f t="shared" si="105"/>
        <v/>
      </c>
      <c r="V197" s="97"/>
      <c r="W197" s="97"/>
      <c r="X197" s="97"/>
      <c r="Y197" s="140" t="str">
        <f>IFERROR(IF(AND(R196="Probabilidad",R197="Probabilidad"),(AA196-(+AA196*U197)),IF(R197="Probabilidad",(J196-(+J196*U197)),IF(R197="Impacto",AA196,""))),"")</f>
        <v/>
      </c>
      <c r="Z197" s="113" t="str">
        <f t="shared" si="106"/>
        <v/>
      </c>
      <c r="AA197" s="189" t="str">
        <f t="shared" si="107"/>
        <v/>
      </c>
      <c r="AB197" s="113" t="str">
        <f t="shared" si="108"/>
        <v/>
      </c>
      <c r="AC197" s="189" t="str">
        <f>IFERROR(IF(AND(R196="Impacto",R197="Impacto"),(AC196-(+AC196*U197)),IF(AND(R196="Probabilidad",R197="Impacto"),(AC195-(+AC195*U197)),IF(R197="Probabilidad",AC196,""))),"")</f>
        <v/>
      </c>
      <c r="AD197" s="113" t="str">
        <f t="shared" si="109"/>
        <v/>
      </c>
      <c r="AE197" s="1264"/>
      <c r="AF197" s="154"/>
      <c r="AG197" s="155"/>
      <c r="AH197" s="233"/>
      <c r="AI197" s="233"/>
      <c r="AJ197" s="233"/>
      <c r="AK197" s="233"/>
      <c r="AL197" s="233"/>
      <c r="AM197" s="233"/>
      <c r="AN197" s="154"/>
      <c r="AO197" s="154"/>
      <c r="AP197" s="155"/>
      <c r="AQ197" s="163"/>
      <c r="AR197" s="155"/>
      <c r="AS197" s="233"/>
      <c r="AT197" s="233"/>
      <c r="AU197" s="233"/>
      <c r="AV197" s="233"/>
      <c r="AW197" s="233"/>
      <c r="AX197" s="233"/>
      <c r="AY197" s="154"/>
      <c r="AZ197" s="154"/>
      <c r="BA197" s="155"/>
      <c r="BB197" s="154"/>
      <c r="BC197" s="155"/>
      <c r="BD197" s="233"/>
      <c r="BE197" s="233"/>
      <c r="BF197" s="233"/>
      <c r="BG197" s="233"/>
      <c r="BH197" s="233"/>
      <c r="BI197" s="233"/>
      <c r="BJ197" s="154"/>
      <c r="BK197" s="154"/>
      <c r="BL197" s="155"/>
      <c r="BM197" s="184"/>
      <c r="BN197" s="224"/>
      <c r="BO197" s="146"/>
      <c r="BP197" s="184"/>
      <c r="BQ197" s="146"/>
      <c r="BR197" s="146"/>
      <c r="BS197" s="146"/>
      <c r="BT197" s="154"/>
      <c r="BU197" s="155"/>
      <c r="BV197" s="156"/>
      <c r="BW197" s="154"/>
      <c r="BX197" s="154"/>
      <c r="BY197" s="155"/>
      <c r="BZ197" s="155"/>
      <c r="CA197" s="155"/>
      <c r="CB197" s="155"/>
      <c r="CC197" s="154"/>
      <c r="CD197" s="155"/>
      <c r="CE197" s="156"/>
      <c r="CF197" s="154"/>
      <c r="CG197" s="154"/>
      <c r="CH197" s="155"/>
      <c r="CI197" s="155"/>
      <c r="CJ197" s="155"/>
      <c r="CK197" s="155"/>
      <c r="CL197" s="154"/>
      <c r="CM197" s="155"/>
      <c r="CN197" s="156"/>
      <c r="CO197" s="154"/>
      <c r="CP197" s="154"/>
      <c r="CQ197" s="155"/>
      <c r="CR197" s="155"/>
      <c r="CS197" s="155"/>
      <c r="CT197" s="155"/>
    </row>
    <row r="198" spans="1:100" s="148" customFormat="1" ht="25.05" customHeight="1">
      <c r="A198" s="1313"/>
      <c r="B198" s="1314"/>
      <c r="C198" s="1270"/>
      <c r="D198" s="1291"/>
      <c r="E198" s="1291"/>
      <c r="F198" s="1313"/>
      <c r="G198" s="1270"/>
      <c r="H198" s="1270"/>
      <c r="I198" s="1273"/>
      <c r="J198" s="1276"/>
      <c r="K198" s="1279"/>
      <c r="L198" s="387">
        <f>IF(NOT(ISERROR(MATCH(K198,_xlfn.ANCHORARRAY(F207),0))),J209&amp;"Por favor no seleccionar los criterios de impacto",K198)</f>
        <v>0</v>
      </c>
      <c r="M198" s="1273"/>
      <c r="N198" s="1276"/>
      <c r="O198" s="1273"/>
      <c r="P198" s="184"/>
      <c r="Q198" s="94"/>
      <c r="R198" s="139" t="str">
        <f t="shared" si="104"/>
        <v/>
      </c>
      <c r="S198" s="97"/>
      <c r="T198" s="97"/>
      <c r="U198" s="189" t="str">
        <f t="shared" si="105"/>
        <v/>
      </c>
      <c r="V198" s="97"/>
      <c r="W198" s="97"/>
      <c r="X198" s="97"/>
      <c r="Y198" s="140" t="str">
        <f>IFERROR(IF(AND(R197="Probabilidad",R198="Probabilidad"),(AA197-(+AA197*U198)),IF(R198="Probabilidad",(J197-(+J197*U198)),IF(R198="Impacto",AA197,""))),"")</f>
        <v/>
      </c>
      <c r="Z198" s="113" t="str">
        <f t="shared" si="106"/>
        <v/>
      </c>
      <c r="AA198" s="189" t="str">
        <f t="shared" si="107"/>
        <v/>
      </c>
      <c r="AB198" s="113" t="str">
        <f t="shared" si="108"/>
        <v/>
      </c>
      <c r="AC198" s="189" t="str">
        <f>IFERROR(IF(AND(R197="Impacto",R198="Impacto"),(AC197-(+AC197*U198)),IF(AND(R197="Probabilidad",R198="Impacto"),(AC196-(+AC196*U198)),IF(R198="Probabilidad",AC197,""))),"")</f>
        <v/>
      </c>
      <c r="AD198" s="113" t="str">
        <f t="shared" si="109"/>
        <v/>
      </c>
      <c r="AE198" s="1264"/>
      <c r="AF198" s="154"/>
      <c r="AG198" s="155"/>
      <c r="AH198" s="233"/>
      <c r="AI198" s="233"/>
      <c r="AJ198" s="233"/>
      <c r="AK198" s="233"/>
      <c r="AL198" s="233"/>
      <c r="AM198" s="233"/>
      <c r="AN198" s="154"/>
      <c r="AO198" s="154"/>
      <c r="AP198" s="155"/>
      <c r="AQ198" s="163"/>
      <c r="AR198" s="155"/>
      <c r="AS198" s="233"/>
      <c r="AT198" s="233"/>
      <c r="AU198" s="233"/>
      <c r="AV198" s="233"/>
      <c r="AW198" s="233"/>
      <c r="AX198" s="233"/>
      <c r="AY198" s="154"/>
      <c r="AZ198" s="154"/>
      <c r="BA198" s="155"/>
      <c r="BB198" s="154"/>
      <c r="BC198" s="155"/>
      <c r="BD198" s="233"/>
      <c r="BE198" s="233"/>
      <c r="BF198" s="233"/>
      <c r="BG198" s="233"/>
      <c r="BH198" s="233"/>
      <c r="BI198" s="233"/>
      <c r="BJ198" s="154"/>
      <c r="BK198" s="154"/>
      <c r="BL198" s="155"/>
      <c r="BM198" s="184"/>
      <c r="BN198" s="224"/>
      <c r="BO198" s="146"/>
      <c r="BP198" s="184"/>
      <c r="BQ198" s="146"/>
      <c r="BR198" s="146"/>
      <c r="BS198" s="146"/>
      <c r="BT198" s="154"/>
      <c r="BU198" s="155"/>
      <c r="BV198" s="156"/>
      <c r="BW198" s="154"/>
      <c r="BX198" s="154"/>
      <c r="BY198" s="155"/>
      <c r="BZ198" s="155"/>
      <c r="CA198" s="155"/>
      <c r="CB198" s="155"/>
      <c r="CC198" s="154"/>
      <c r="CD198" s="155"/>
      <c r="CE198" s="156"/>
      <c r="CF198" s="154"/>
      <c r="CG198" s="154"/>
      <c r="CH198" s="155"/>
      <c r="CI198" s="155"/>
      <c r="CJ198" s="155"/>
      <c r="CK198" s="155"/>
      <c r="CL198" s="154"/>
      <c r="CM198" s="155"/>
      <c r="CN198" s="156"/>
      <c r="CO198" s="154"/>
      <c r="CP198" s="154"/>
      <c r="CQ198" s="155"/>
      <c r="CR198" s="155"/>
      <c r="CS198" s="155"/>
      <c r="CT198" s="155"/>
    </row>
    <row r="199" spans="1:100" s="148" customFormat="1" ht="25.05" customHeight="1">
      <c r="A199" s="1313"/>
      <c r="B199" s="1314"/>
      <c r="C199" s="1270"/>
      <c r="D199" s="1291"/>
      <c r="E199" s="1291"/>
      <c r="F199" s="1313"/>
      <c r="G199" s="1270"/>
      <c r="H199" s="1270"/>
      <c r="I199" s="1273"/>
      <c r="J199" s="1276"/>
      <c r="K199" s="1279"/>
      <c r="L199" s="387">
        <f>IF(NOT(ISERROR(MATCH(K199,_xlfn.ANCHORARRAY(F208),0))),J210&amp;"Por favor no seleccionar los criterios de impacto",K199)</f>
        <v>0</v>
      </c>
      <c r="M199" s="1273"/>
      <c r="N199" s="1276"/>
      <c r="O199" s="1273"/>
      <c r="P199" s="184"/>
      <c r="Q199" s="94"/>
      <c r="R199" s="139" t="str">
        <f t="shared" si="104"/>
        <v/>
      </c>
      <c r="S199" s="97"/>
      <c r="T199" s="97"/>
      <c r="U199" s="189" t="str">
        <f t="shared" si="105"/>
        <v/>
      </c>
      <c r="V199" s="97"/>
      <c r="W199" s="97"/>
      <c r="X199" s="97"/>
      <c r="Y199" s="140" t="str">
        <f>IFERROR(IF(AND(R198="Probabilidad",R199="Probabilidad"),(AA198-(+AA198*U199)),IF(R199="Probabilidad",(J198-(+J198*U199)),IF(R199="Impacto",AA198,""))),"")</f>
        <v/>
      </c>
      <c r="Z199" s="113" t="str">
        <f t="shared" si="106"/>
        <v/>
      </c>
      <c r="AA199" s="189" t="str">
        <f t="shared" si="107"/>
        <v/>
      </c>
      <c r="AB199" s="113" t="str">
        <f t="shared" si="108"/>
        <v/>
      </c>
      <c r="AC199" s="189" t="str">
        <f>IFERROR(IF(AND(R198="Impacto",R199="Impacto"),(AC198-(+AC198*U199)),IF(AND(R198="Probabilidad",R199="Impacto"),(AC197-(+AC197*U199)),IF(R199="Probabilidad",AC198,""))),"")</f>
        <v/>
      </c>
      <c r="AD199" s="113" t="str">
        <f t="shared" si="109"/>
        <v/>
      </c>
      <c r="AE199" s="1264"/>
      <c r="AF199" s="154"/>
      <c r="AG199" s="155"/>
      <c r="AH199" s="233"/>
      <c r="AI199" s="233"/>
      <c r="AJ199" s="233"/>
      <c r="AK199" s="233"/>
      <c r="AL199" s="233"/>
      <c r="AM199" s="233"/>
      <c r="AN199" s="154"/>
      <c r="AO199" s="154"/>
      <c r="AP199" s="155"/>
      <c r="AQ199" s="163"/>
      <c r="AR199" s="155"/>
      <c r="AS199" s="233"/>
      <c r="AT199" s="233"/>
      <c r="AU199" s="233"/>
      <c r="AV199" s="233"/>
      <c r="AW199" s="233"/>
      <c r="AX199" s="233"/>
      <c r="AY199" s="154"/>
      <c r="AZ199" s="154"/>
      <c r="BA199" s="155"/>
      <c r="BB199" s="154"/>
      <c r="BC199" s="155"/>
      <c r="BD199" s="233"/>
      <c r="BE199" s="233"/>
      <c r="BF199" s="233"/>
      <c r="BG199" s="233"/>
      <c r="BH199" s="233"/>
      <c r="BI199" s="233"/>
      <c r="BJ199" s="154"/>
      <c r="BK199" s="154"/>
      <c r="BL199" s="155"/>
      <c r="BM199" s="184"/>
      <c r="BN199" s="224"/>
      <c r="BO199" s="146"/>
      <c r="BP199" s="184"/>
      <c r="BQ199" s="146"/>
      <c r="BR199" s="146"/>
      <c r="BS199" s="146"/>
      <c r="BT199" s="154"/>
      <c r="BU199" s="155"/>
      <c r="BV199" s="156"/>
      <c r="BW199" s="154"/>
      <c r="BX199" s="154"/>
      <c r="BY199" s="155"/>
      <c r="BZ199" s="155"/>
      <c r="CA199" s="155"/>
      <c r="CB199" s="155"/>
      <c r="CC199" s="154"/>
      <c r="CD199" s="155"/>
      <c r="CE199" s="156"/>
      <c r="CF199" s="154"/>
      <c r="CG199" s="154"/>
      <c r="CH199" s="155"/>
      <c r="CI199" s="155"/>
      <c r="CJ199" s="155"/>
      <c r="CK199" s="155"/>
      <c r="CL199" s="154"/>
      <c r="CM199" s="155"/>
      <c r="CN199" s="156"/>
      <c r="CO199" s="154"/>
      <c r="CP199" s="154"/>
      <c r="CQ199" s="155"/>
      <c r="CR199" s="155"/>
      <c r="CS199" s="155"/>
      <c r="CT199" s="155"/>
    </row>
    <row r="200" spans="1:100" s="148" customFormat="1" ht="25.05" customHeight="1" thickBot="1">
      <c r="A200" s="1313"/>
      <c r="B200" s="1314"/>
      <c r="C200" s="1271"/>
      <c r="D200" s="1292"/>
      <c r="E200" s="1292"/>
      <c r="F200" s="1313"/>
      <c r="G200" s="1271"/>
      <c r="H200" s="1271"/>
      <c r="I200" s="1274"/>
      <c r="J200" s="1277"/>
      <c r="K200" s="1280"/>
      <c r="L200" s="388">
        <f>IF(NOT(ISERROR(MATCH(K200,_xlfn.ANCHORARRAY(F209),0))),J211&amp;"Por favor no seleccionar los criterios de impacto",K200)</f>
        <v>0</v>
      </c>
      <c r="M200" s="1274"/>
      <c r="N200" s="1277"/>
      <c r="O200" s="1274"/>
      <c r="P200" s="185"/>
      <c r="Q200" s="95"/>
      <c r="R200" s="153" t="str">
        <f t="shared" si="104"/>
        <v/>
      </c>
      <c r="S200" s="150"/>
      <c r="T200" s="150"/>
      <c r="U200" s="187" t="str">
        <f t="shared" si="105"/>
        <v/>
      </c>
      <c r="V200" s="150"/>
      <c r="W200" s="150"/>
      <c r="X200" s="150"/>
      <c r="Y200" s="151" t="str">
        <f>IFERROR(IF(AND(R199="Probabilidad",R200="Probabilidad"),(AA199-(+AA199*U200)),IF(R200="Probabilidad",(J199-(+J199*U200)),IF(R200="Impacto",AA199,""))),"")</f>
        <v/>
      </c>
      <c r="Z200" s="114" t="str">
        <f t="shared" si="106"/>
        <v/>
      </c>
      <c r="AA200" s="187" t="str">
        <f t="shared" si="107"/>
        <v/>
      </c>
      <c r="AB200" s="114" t="str">
        <f t="shared" si="108"/>
        <v/>
      </c>
      <c r="AC200" s="187" t="str">
        <f>IFERROR(IF(AND(R199="Impacto",R200="Impacto"),(AC199-(+AC199*U200)),IF(AND(R199="Probabilidad",R200="Impacto"),(AC198-(+AC198*U200)),IF(R200="Probabilidad",AC199,""))),"")</f>
        <v/>
      </c>
      <c r="AD200" s="114" t="str">
        <f t="shared" si="109"/>
        <v/>
      </c>
      <c r="AE200" s="1265"/>
      <c r="AF200" s="154"/>
      <c r="AG200" s="155"/>
      <c r="AH200" s="233"/>
      <c r="AI200" s="233"/>
      <c r="AJ200" s="233"/>
      <c r="AK200" s="233"/>
      <c r="AL200" s="233"/>
      <c r="AM200" s="233"/>
      <c r="AN200" s="154"/>
      <c r="AO200" s="154"/>
      <c r="AP200" s="155"/>
      <c r="AQ200" s="163"/>
      <c r="AR200" s="155"/>
      <c r="AS200" s="233"/>
      <c r="AT200" s="233"/>
      <c r="AU200" s="233"/>
      <c r="AV200" s="233"/>
      <c r="AW200" s="233"/>
      <c r="AX200" s="233"/>
      <c r="AY200" s="154"/>
      <c r="AZ200" s="154"/>
      <c r="BA200" s="155"/>
      <c r="BB200" s="154"/>
      <c r="BC200" s="155"/>
      <c r="BD200" s="233"/>
      <c r="BE200" s="233"/>
      <c r="BF200" s="233"/>
      <c r="BG200" s="233"/>
      <c r="BH200" s="233"/>
      <c r="BI200" s="233"/>
      <c r="BJ200" s="154"/>
      <c r="BK200" s="154"/>
      <c r="BL200" s="155"/>
      <c r="BM200" s="184"/>
      <c r="BN200" s="224"/>
      <c r="BO200" s="146"/>
      <c r="BP200" s="184"/>
      <c r="BQ200" s="146"/>
      <c r="BR200" s="146"/>
      <c r="BS200" s="146"/>
      <c r="BT200" s="154"/>
      <c r="BU200" s="155"/>
      <c r="BV200" s="156"/>
      <c r="BW200" s="154"/>
      <c r="BX200" s="154"/>
      <c r="BY200" s="155"/>
      <c r="BZ200" s="155"/>
      <c r="CA200" s="155"/>
      <c r="CB200" s="155"/>
      <c r="CC200" s="154"/>
      <c r="CD200" s="155"/>
      <c r="CE200" s="156"/>
      <c r="CF200" s="154"/>
      <c r="CG200" s="154"/>
      <c r="CH200" s="155"/>
      <c r="CI200" s="155"/>
      <c r="CJ200" s="155"/>
      <c r="CK200" s="155"/>
      <c r="CL200" s="154"/>
      <c r="CM200" s="155"/>
      <c r="CN200" s="156"/>
      <c r="CO200" s="154"/>
      <c r="CP200" s="154"/>
      <c r="CQ200" s="155"/>
      <c r="CR200" s="155"/>
      <c r="CS200" s="155"/>
      <c r="CT200" s="155"/>
    </row>
    <row r="201" spans="1:100" s="148" customFormat="1" ht="379.95" customHeight="1">
      <c r="A201" s="1281">
        <v>18</v>
      </c>
      <c r="B201" s="1284" t="s">
        <v>163</v>
      </c>
      <c r="C201" s="1269" t="s">
        <v>281</v>
      </c>
      <c r="D201" s="1311" t="s">
        <v>1131</v>
      </c>
      <c r="E201" s="1266" t="s">
        <v>1132</v>
      </c>
      <c r="F201" s="1310" t="s">
        <v>2877</v>
      </c>
      <c r="G201" s="1269" t="s">
        <v>291</v>
      </c>
      <c r="H201" s="1269">
        <v>2000</v>
      </c>
      <c r="I201" s="1272" t="str">
        <f>IF(H201&lt;=0,"",IF(H201&lt;=2,"Muy Baja",IF(H201&lt;=24,"Baja",IF(H201&lt;=500,"Media",IF(H201&lt;=5000,"Alta","Muy Alta")))))</f>
        <v>Alta</v>
      </c>
      <c r="J201" s="1275">
        <f>IF(I201="","",IF(I201="Muy Baja",0.2,IF(I201="Baja",0.4,IF(I201="Media",0.6,IF(I201="Alta",0.8,IF(I201="Muy Alta",1,))))))</f>
        <v>0.8</v>
      </c>
      <c r="K201" s="1278" t="s">
        <v>311</v>
      </c>
      <c r="L201" s="386" t="str">
        <f>IF(NOT(ISERROR(MATCH(K201,'[3]Tabla Impacto'!$B$221:$B$223,0))),'[3]Tabla Impacto'!$F$223&amp;"Por favor no seleccionar los criterios de impacto(Afectación Económica o presupuestal y Pérdida Reputacional)",K201)</f>
        <v xml:space="preserve">     El riesgo afecta la imagen de la entidad con algunos usuarios de relevancia frente al logro de los objetivos</v>
      </c>
      <c r="M201" s="1272" t="str">
        <f>IF(OR(K201='Tabla Impacto'!$C$11,K201='Tabla Impacto'!$D$11),"Leve",IF(OR(K201='Tabla Impacto'!$C$12,K201='Tabla Impacto'!$D$12),"Menor",IF(OR(K201='Tabla Impacto'!$C$13,K201='Tabla Impacto'!$D$13),"Moderado",IF(OR(K201='Tabla Impacto'!$C$14,K201='Tabla Impacto'!$D$14),"Mayor",IF(OR(K201='Tabla Impacto'!$C$15,K201='Tabla Impacto'!$D$15),"Catastrófico","")))))</f>
        <v>Moderado</v>
      </c>
      <c r="N201" s="1275">
        <f>IF(M201="","",IF(M201="Leve",0.2,IF(M201="Menor",0.4,IF(M201="Moderado",0.6,IF(M201="Mayor",0.8,IF(M201="Catastrófico",1,))))))</f>
        <v>0.6</v>
      </c>
      <c r="O201" s="1272"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Alto</v>
      </c>
      <c r="P201" s="370">
        <v>1</v>
      </c>
      <c r="Q201" s="274" t="s">
        <v>4143</v>
      </c>
      <c r="R201" s="139" t="str">
        <f t="shared" si="104"/>
        <v>Probabilidad</v>
      </c>
      <c r="S201" s="97" t="s">
        <v>100</v>
      </c>
      <c r="T201" s="97" t="s">
        <v>316</v>
      </c>
      <c r="U201" s="189" t="str">
        <f t="shared" si="105"/>
        <v>40%</v>
      </c>
      <c r="V201" s="97" t="s">
        <v>334</v>
      </c>
      <c r="W201" s="97" t="s">
        <v>318</v>
      </c>
      <c r="X201" s="97" t="s">
        <v>319</v>
      </c>
      <c r="Y201" s="140">
        <f>IFERROR(IF(R201="Probabilidad",(J201-(+J201*U201)),IF(R201="Impacto",J201,"")),"")</f>
        <v>0.48</v>
      </c>
      <c r="Z201" s="113" t="str">
        <f t="shared" si="106"/>
        <v>Media</v>
      </c>
      <c r="AA201" s="189">
        <f t="shared" si="107"/>
        <v>0.48</v>
      </c>
      <c r="AB201" s="113" t="str">
        <f t="shared" si="108"/>
        <v>Moderado</v>
      </c>
      <c r="AC201" s="189">
        <f>IFERROR(IF(R201="Impacto",(N201-(+N201*U201)),IF(R201="Probabilidad",N201,"")),"")</f>
        <v>0.6</v>
      </c>
      <c r="AD201" s="113" t="str">
        <f t="shared" si="109"/>
        <v>Moderado</v>
      </c>
      <c r="AE201" s="1263" t="s">
        <v>345</v>
      </c>
      <c r="AF201" s="729" t="s">
        <v>2791</v>
      </c>
      <c r="AG201" s="727" t="s">
        <v>2590</v>
      </c>
      <c r="AH201" s="798" t="s">
        <v>2591</v>
      </c>
      <c r="AI201" s="798" t="s">
        <v>2592</v>
      </c>
      <c r="AJ201" s="810" t="s">
        <v>2593</v>
      </c>
      <c r="AK201" s="798" t="s">
        <v>2594</v>
      </c>
      <c r="AL201" s="798" t="s">
        <v>2595</v>
      </c>
      <c r="AM201" s="810" t="s">
        <v>2596</v>
      </c>
      <c r="AN201" s="729" t="s">
        <v>2595</v>
      </c>
      <c r="AO201" s="729" t="s">
        <v>2597</v>
      </c>
      <c r="AP201" s="731" t="s">
        <v>2609</v>
      </c>
      <c r="AQ201" s="667" t="s">
        <v>3430</v>
      </c>
      <c r="AR201" s="1045" t="s">
        <v>3431</v>
      </c>
      <c r="AS201" s="798" t="s">
        <v>3432</v>
      </c>
      <c r="AT201" s="798" t="s">
        <v>3433</v>
      </c>
      <c r="AU201" s="810" t="s">
        <v>3434</v>
      </c>
      <c r="AV201" s="797" t="s">
        <v>3435</v>
      </c>
      <c r="AW201" s="798" t="s">
        <v>3436</v>
      </c>
      <c r="AX201" s="798" t="s">
        <v>3437</v>
      </c>
      <c r="AY201" s="141"/>
      <c r="AZ201" s="141"/>
      <c r="BA201" s="142"/>
      <c r="BB201" s="141"/>
      <c r="BC201" s="142"/>
      <c r="BD201" s="233"/>
      <c r="BE201" s="233"/>
      <c r="BF201" s="233"/>
      <c r="BG201" s="233"/>
      <c r="BH201" s="233"/>
      <c r="BI201" s="233"/>
      <c r="BJ201" s="141"/>
      <c r="BK201" s="141"/>
      <c r="BL201" s="142"/>
      <c r="BM201" s="274" t="s">
        <v>4147</v>
      </c>
      <c r="BN201" s="379">
        <v>0.35</v>
      </c>
      <c r="BO201" s="370" t="s">
        <v>1133</v>
      </c>
      <c r="BP201" s="370" t="s">
        <v>1134</v>
      </c>
      <c r="BQ201" s="384">
        <v>44927</v>
      </c>
      <c r="BR201" s="384">
        <v>45260</v>
      </c>
      <c r="BS201" s="373">
        <v>2</v>
      </c>
      <c r="BT201" s="761" t="s">
        <v>2610</v>
      </c>
      <c r="BU201" s="811" t="s">
        <v>2611</v>
      </c>
      <c r="BV201" s="707" t="s">
        <v>2612</v>
      </c>
      <c r="BW201" s="729" t="s">
        <v>2101</v>
      </c>
      <c r="BX201" s="778"/>
      <c r="BY201" s="731" t="s">
        <v>2465</v>
      </c>
      <c r="BZ201" s="729" t="s">
        <v>2101</v>
      </c>
      <c r="CA201" s="778"/>
      <c r="CB201" s="731" t="s">
        <v>2465</v>
      </c>
      <c r="CC201" s="667" t="s">
        <v>3510</v>
      </c>
      <c r="CD201" s="811" t="s">
        <v>3511</v>
      </c>
      <c r="CE201" s="707" t="s">
        <v>3514</v>
      </c>
      <c r="CF201" s="141"/>
      <c r="CG201" s="141"/>
      <c r="CH201" s="142"/>
      <c r="CI201" s="142"/>
      <c r="CJ201" s="142"/>
      <c r="CK201" s="142"/>
      <c r="CL201" s="141"/>
      <c r="CM201" s="142"/>
      <c r="CN201" s="143"/>
      <c r="CO201" s="141"/>
      <c r="CP201" s="141"/>
      <c r="CQ201" s="142"/>
      <c r="CR201" s="142"/>
      <c r="CS201" s="142"/>
      <c r="CT201" s="142"/>
      <c r="CU201" s="147"/>
      <c r="CV201" s="147"/>
    </row>
    <row r="202" spans="1:100" s="148" customFormat="1" ht="160.05000000000001" customHeight="1">
      <c r="A202" s="1282"/>
      <c r="B202" s="1285"/>
      <c r="C202" s="1270"/>
      <c r="D202" s="1291"/>
      <c r="E202" s="1294"/>
      <c r="F202" s="1267"/>
      <c r="G202" s="1270"/>
      <c r="H202" s="1270"/>
      <c r="I202" s="1273"/>
      <c r="J202" s="1276"/>
      <c r="K202" s="1279"/>
      <c r="L202" s="387">
        <f>IF(NOT(ISERROR(MATCH(K202,_xlfn.ANCHORARRAY(F211),0))),J213&amp;"Por favor no seleccionar los criterios de impacto",K202)</f>
        <v>0</v>
      </c>
      <c r="M202" s="1273"/>
      <c r="N202" s="1276"/>
      <c r="O202" s="1273"/>
      <c r="P202" s="370">
        <v>2</v>
      </c>
      <c r="Q202" s="274" t="s">
        <v>4142</v>
      </c>
      <c r="R202" s="139" t="str">
        <f t="shared" si="104"/>
        <v>Probabilidad</v>
      </c>
      <c r="S202" s="97" t="s">
        <v>145</v>
      </c>
      <c r="T202" s="97" t="s">
        <v>316</v>
      </c>
      <c r="U202" s="189" t="str">
        <f t="shared" si="105"/>
        <v>30%</v>
      </c>
      <c r="V202" s="97" t="s">
        <v>334</v>
      </c>
      <c r="W202" s="97" t="s">
        <v>318</v>
      </c>
      <c r="X202" s="97" t="s">
        <v>319</v>
      </c>
      <c r="Y202" s="140">
        <f>IFERROR(IF(AND(R201="Probabilidad",R202="Probabilidad"),(AA201-(+AA201*U202)),IF(R202="Probabilidad",(J201-(+J201*U202)),IF(R202="Impacto",AA201,""))),"")</f>
        <v>0.33599999999999997</v>
      </c>
      <c r="Z202" s="113" t="str">
        <f t="shared" si="106"/>
        <v>Baja</v>
      </c>
      <c r="AA202" s="189">
        <f t="shared" si="107"/>
        <v>0.33599999999999997</v>
      </c>
      <c r="AB202" s="113" t="str">
        <f t="shared" si="108"/>
        <v>Moderado</v>
      </c>
      <c r="AC202" s="189">
        <f>IFERROR(IF(AND(R201="Impacto",R202="Impacto"),(AC201-(+AC201*U202)),IF(R202="Impacto",($N$141-(+$N$141*U202)),IF(R202="Probabilidad",AC201,""))),"")</f>
        <v>0.6</v>
      </c>
      <c r="AD202" s="113" t="str">
        <f t="shared" si="109"/>
        <v>Moderado</v>
      </c>
      <c r="AE202" s="1264"/>
      <c r="AF202" s="729" t="s">
        <v>2791</v>
      </c>
      <c r="AG202" s="727" t="s">
        <v>2598</v>
      </c>
      <c r="AH202" s="798" t="s">
        <v>2599</v>
      </c>
      <c r="AI202" s="798" t="s">
        <v>2595</v>
      </c>
      <c r="AJ202" s="810" t="s">
        <v>2600</v>
      </c>
      <c r="AK202" s="798" t="s">
        <v>2601</v>
      </c>
      <c r="AL202" s="798" t="s">
        <v>2602</v>
      </c>
      <c r="AM202" s="810" t="s">
        <v>2603</v>
      </c>
      <c r="AN202" s="236" t="s">
        <v>2793</v>
      </c>
      <c r="AO202" s="236" t="s">
        <v>2792</v>
      </c>
      <c r="AP202" s="731" t="s">
        <v>2794</v>
      </c>
      <c r="AQ202" s="667" t="s">
        <v>3430</v>
      </c>
      <c r="AR202" s="1045" t="s">
        <v>3438</v>
      </c>
      <c r="AS202" s="798" t="s">
        <v>3439</v>
      </c>
      <c r="AT202" s="798" t="s">
        <v>3440</v>
      </c>
      <c r="AU202" s="810" t="s">
        <v>3441</v>
      </c>
      <c r="AV202" s="797" t="s">
        <v>3435</v>
      </c>
      <c r="AW202" s="798" t="s">
        <v>3433</v>
      </c>
      <c r="AX202" s="798" t="s">
        <v>3442</v>
      </c>
      <c r="AY202" s="154"/>
      <c r="AZ202" s="154"/>
      <c r="BA202" s="155"/>
      <c r="BB202" s="154"/>
      <c r="BC202" s="155"/>
      <c r="BD202" s="233"/>
      <c r="BE202" s="233"/>
      <c r="BF202" s="233"/>
      <c r="BG202" s="233"/>
      <c r="BH202" s="233"/>
      <c r="BI202" s="233"/>
      <c r="BJ202" s="154"/>
      <c r="BK202" s="154"/>
      <c r="BL202" s="155"/>
      <c r="BM202" s="274" t="s">
        <v>4144</v>
      </c>
      <c r="BN202" s="379">
        <v>0.35</v>
      </c>
      <c r="BO202" s="370" t="s">
        <v>1291</v>
      </c>
      <c r="BP202" s="1141" t="s">
        <v>1136</v>
      </c>
      <c r="BQ202" s="384">
        <v>44927</v>
      </c>
      <c r="BR202" s="384">
        <v>45260</v>
      </c>
      <c r="BS202" s="379">
        <v>1</v>
      </c>
      <c r="BT202" s="761" t="s">
        <v>2610</v>
      </c>
      <c r="BU202" s="811" t="s">
        <v>2613</v>
      </c>
      <c r="BV202" s="707" t="s">
        <v>2614</v>
      </c>
      <c r="BW202" s="729" t="s">
        <v>2101</v>
      </c>
      <c r="BX202" s="778"/>
      <c r="BY202" s="731" t="s">
        <v>2465</v>
      </c>
      <c r="BZ202" s="729" t="s">
        <v>2101</v>
      </c>
      <c r="CA202" s="778"/>
      <c r="CB202" s="731" t="s">
        <v>2465</v>
      </c>
      <c r="CC202" s="667" t="s">
        <v>3512</v>
      </c>
      <c r="CD202" s="811" t="s">
        <v>3513</v>
      </c>
      <c r="CE202" s="707" t="s">
        <v>3514</v>
      </c>
      <c r="CF202" s="154"/>
      <c r="CG202" s="154"/>
      <c r="CH202" s="155"/>
      <c r="CI202" s="155"/>
      <c r="CJ202" s="155"/>
      <c r="CK202" s="155"/>
      <c r="CL202" s="154"/>
      <c r="CM202" s="155"/>
      <c r="CN202" s="156"/>
      <c r="CO202" s="154"/>
      <c r="CP202" s="154"/>
      <c r="CQ202" s="155"/>
      <c r="CR202" s="155"/>
      <c r="CS202" s="155"/>
      <c r="CT202" s="155"/>
    </row>
    <row r="203" spans="1:100" s="148" customFormat="1" ht="160.05000000000001" customHeight="1">
      <c r="A203" s="1282"/>
      <c r="B203" s="1285"/>
      <c r="C203" s="1270"/>
      <c r="D203" s="1291"/>
      <c r="E203" s="1294"/>
      <c r="F203" s="1267"/>
      <c r="G203" s="1270"/>
      <c r="H203" s="1270"/>
      <c r="I203" s="1273"/>
      <c r="J203" s="1276"/>
      <c r="K203" s="1279"/>
      <c r="L203" s="387">
        <f>IF(NOT(ISERROR(MATCH(K203,_xlfn.ANCHORARRAY(F212),0))),J214&amp;"Por favor no seleccionar los criterios de impacto",K203)</f>
        <v>0</v>
      </c>
      <c r="M203" s="1273"/>
      <c r="N203" s="1276"/>
      <c r="O203" s="1273"/>
      <c r="P203" s="370"/>
      <c r="Q203" s="274"/>
      <c r="R203" s="139" t="str">
        <f t="shared" si="104"/>
        <v/>
      </c>
      <c r="S203" s="97"/>
      <c r="T203" s="97"/>
      <c r="U203" s="189" t="str">
        <f t="shared" si="105"/>
        <v/>
      </c>
      <c r="V203" s="97"/>
      <c r="W203" s="97"/>
      <c r="X203" s="97"/>
      <c r="Y203" s="140" t="str">
        <f>IFERROR(IF(AND(R202="Probabilidad",R203="Probabilidad"),(AA202-(+AA202*U203)),IF(R203="Probabilidad",(J202-(+J202*U203)),IF(R203="Impacto",AA202,""))),"")</f>
        <v/>
      </c>
      <c r="Z203" s="113" t="str">
        <f t="shared" si="106"/>
        <v/>
      </c>
      <c r="AA203" s="189" t="str">
        <f t="shared" si="107"/>
        <v/>
      </c>
      <c r="AB203" s="113" t="str">
        <f t="shared" si="108"/>
        <v/>
      </c>
      <c r="AC203" s="189" t="str">
        <f>IFERROR(IF(AND(R202="Impacto",R203="Impacto"),(AC202-(+AC202*U203)),IF(AND(R202="Probabilidad",R203="Impacto"),(AC201-(+AC201*U203)),IF(R203="Probabilidad",AC202,""))),"")</f>
        <v/>
      </c>
      <c r="AD203" s="113" t="str">
        <f t="shared" si="109"/>
        <v/>
      </c>
      <c r="AE203" s="1264"/>
      <c r="AF203" s="726" t="s">
        <v>2604</v>
      </c>
      <c r="AG203" s="727" t="s">
        <v>2605</v>
      </c>
      <c r="AH203" s="809"/>
      <c r="AI203" s="798" t="s">
        <v>2606</v>
      </c>
      <c r="AJ203" s="810" t="s">
        <v>2607</v>
      </c>
      <c r="AK203" s="798" t="s">
        <v>2606</v>
      </c>
      <c r="AL203" s="797"/>
      <c r="AM203" s="810" t="s">
        <v>2608</v>
      </c>
      <c r="AN203" s="729" t="s">
        <v>2101</v>
      </c>
      <c r="AO203" s="778"/>
      <c r="AP203" s="731" t="s">
        <v>2558</v>
      </c>
      <c r="AQ203" s="667">
        <v>45154</v>
      </c>
      <c r="AR203" s="727" t="s">
        <v>3443</v>
      </c>
      <c r="AS203" s="797"/>
      <c r="AT203" s="798" t="s">
        <v>2606</v>
      </c>
      <c r="AU203" s="810" t="s">
        <v>3444</v>
      </c>
      <c r="AV203" s="798" t="s">
        <v>2606</v>
      </c>
      <c r="AW203" s="797"/>
      <c r="AX203" s="810" t="s">
        <v>3445</v>
      </c>
      <c r="AY203" s="154"/>
      <c r="AZ203" s="154"/>
      <c r="BA203" s="155"/>
      <c r="BB203" s="154"/>
      <c r="BC203" s="155"/>
      <c r="BD203" s="233"/>
      <c r="BE203" s="233"/>
      <c r="BF203" s="233"/>
      <c r="BG203" s="233"/>
      <c r="BH203" s="233"/>
      <c r="BI203" s="233"/>
      <c r="BJ203" s="154"/>
      <c r="BK203" s="154"/>
      <c r="BL203" s="155"/>
      <c r="BM203" s="784" t="s">
        <v>4145</v>
      </c>
      <c r="BN203" s="224">
        <v>0.35</v>
      </c>
      <c r="BO203" s="146" t="s">
        <v>4146</v>
      </c>
      <c r="BP203" s="1141" t="s">
        <v>1136</v>
      </c>
      <c r="BQ203" s="146">
        <v>45170</v>
      </c>
      <c r="BR203" s="384">
        <v>45260</v>
      </c>
      <c r="BS203" s="184">
        <v>1</v>
      </c>
      <c r="BT203" s="154"/>
      <c r="BU203" s="155"/>
      <c r="BV203" s="156"/>
      <c r="BW203" s="154"/>
      <c r="BX203" s="154"/>
      <c r="BY203" s="155"/>
      <c r="BZ203" s="155"/>
      <c r="CA203" s="155"/>
      <c r="CB203" s="155"/>
      <c r="CC203" s="154"/>
      <c r="CD203" s="155"/>
      <c r="CE203" s="156"/>
      <c r="CF203" s="154"/>
      <c r="CG203" s="154"/>
      <c r="CH203" s="155"/>
      <c r="CI203" s="155"/>
      <c r="CJ203" s="155"/>
      <c r="CK203" s="155"/>
      <c r="CL203" s="154"/>
      <c r="CM203" s="155"/>
      <c r="CN203" s="156"/>
      <c r="CO203" s="154"/>
      <c r="CP203" s="154"/>
      <c r="CQ203" s="155"/>
      <c r="CR203" s="155"/>
      <c r="CS203" s="155"/>
      <c r="CT203" s="155"/>
    </row>
    <row r="204" spans="1:100" s="148" customFormat="1" ht="30" customHeight="1">
      <c r="A204" s="1282"/>
      <c r="B204" s="1285"/>
      <c r="C204" s="1270"/>
      <c r="D204" s="1291"/>
      <c r="E204" s="1294"/>
      <c r="F204" s="1267"/>
      <c r="G204" s="1270"/>
      <c r="H204" s="1270"/>
      <c r="I204" s="1273"/>
      <c r="J204" s="1276"/>
      <c r="K204" s="1279"/>
      <c r="L204" s="387">
        <f>IF(NOT(ISERROR(MATCH(K204,_xlfn.ANCHORARRAY(F213),0))),J215&amp;"Por favor no seleccionar los criterios de impacto",K204)</f>
        <v>0</v>
      </c>
      <c r="M204" s="1273"/>
      <c r="N204" s="1276"/>
      <c r="O204" s="1273"/>
      <c r="P204" s="184"/>
      <c r="Q204" s="94"/>
      <c r="R204" s="139" t="str">
        <f t="shared" si="104"/>
        <v/>
      </c>
      <c r="S204" s="97"/>
      <c r="T204" s="97"/>
      <c r="U204" s="189" t="str">
        <f t="shared" si="105"/>
        <v/>
      </c>
      <c r="V204" s="97"/>
      <c r="W204" s="97"/>
      <c r="X204" s="97"/>
      <c r="Y204" s="140" t="str">
        <f>IFERROR(IF(AND(R203="Probabilidad",R204="Probabilidad"),(AA203-(+AA203*U204)),IF(R204="Probabilidad",(J203-(+J203*U204)),IF(R204="Impacto",AA203,""))),"")</f>
        <v/>
      </c>
      <c r="Z204" s="113" t="str">
        <f t="shared" si="106"/>
        <v/>
      </c>
      <c r="AA204" s="189" t="str">
        <f t="shared" si="107"/>
        <v/>
      </c>
      <c r="AB204" s="113" t="str">
        <f t="shared" si="108"/>
        <v/>
      </c>
      <c r="AC204" s="189" t="str">
        <f>IFERROR(IF(AND(R203="Impacto",R204="Impacto"),(AC203-(+AC203*U204)),IF(AND(R203="Probabilidad",R204="Impacto"),(AC202-(+AC202*U204)),IF(R204="Probabilidad",AC203,""))),"")</f>
        <v/>
      </c>
      <c r="AD204" s="113" t="str">
        <f t="shared" si="109"/>
        <v/>
      </c>
      <c r="AE204" s="1264"/>
      <c r="AF204" s="154"/>
      <c r="AG204" s="155"/>
      <c r="AH204" s="233"/>
      <c r="AI204" s="233"/>
      <c r="AJ204" s="233"/>
      <c r="AK204" s="233"/>
      <c r="AL204" s="233"/>
      <c r="AM204" s="233"/>
      <c r="AN204" s="154"/>
      <c r="AO204" s="154"/>
      <c r="AP204" s="155"/>
      <c r="AQ204" s="163"/>
      <c r="AR204" s="155"/>
      <c r="AS204" s="233"/>
      <c r="AT204" s="233"/>
      <c r="AU204" s="233"/>
      <c r="AV204" s="233"/>
      <c r="AW204" s="233"/>
      <c r="AX204" s="233"/>
      <c r="AY204" s="154"/>
      <c r="AZ204" s="154"/>
      <c r="BA204" s="155"/>
      <c r="BB204" s="154"/>
      <c r="BC204" s="155"/>
      <c r="BD204" s="233"/>
      <c r="BE204" s="233"/>
      <c r="BF204" s="233"/>
      <c r="BG204" s="233"/>
      <c r="BH204" s="233"/>
      <c r="BI204" s="233"/>
      <c r="BJ204" s="154"/>
      <c r="BK204" s="154"/>
      <c r="BL204" s="155"/>
      <c r="BM204" s="184"/>
      <c r="BN204" s="224"/>
      <c r="BO204" s="146"/>
      <c r="BP204" s="184"/>
      <c r="BQ204" s="146"/>
      <c r="BR204" s="146"/>
      <c r="BS204" s="146"/>
      <c r="BT204" s="154"/>
      <c r="BU204" s="155"/>
      <c r="BV204" s="156"/>
      <c r="BW204" s="154"/>
      <c r="BX204" s="154"/>
      <c r="BY204" s="155"/>
      <c r="BZ204" s="155"/>
      <c r="CA204" s="155"/>
      <c r="CB204" s="155"/>
      <c r="CC204" s="154"/>
      <c r="CD204" s="155"/>
      <c r="CE204" s="156"/>
      <c r="CF204" s="154"/>
      <c r="CG204" s="154"/>
      <c r="CH204" s="155"/>
      <c r="CI204" s="155"/>
      <c r="CJ204" s="155"/>
      <c r="CK204" s="155"/>
      <c r="CL204" s="154"/>
      <c r="CM204" s="155"/>
      <c r="CN204" s="156"/>
      <c r="CO204" s="154"/>
      <c r="CP204" s="154"/>
      <c r="CQ204" s="155"/>
      <c r="CR204" s="155"/>
      <c r="CS204" s="155"/>
      <c r="CT204" s="155"/>
    </row>
    <row r="205" spans="1:100" s="148" customFormat="1" ht="30" customHeight="1">
      <c r="A205" s="1282"/>
      <c r="B205" s="1285"/>
      <c r="C205" s="1270"/>
      <c r="D205" s="1291"/>
      <c r="E205" s="1294"/>
      <c r="F205" s="1267"/>
      <c r="G205" s="1270"/>
      <c r="H205" s="1270"/>
      <c r="I205" s="1273"/>
      <c r="J205" s="1276"/>
      <c r="K205" s="1279"/>
      <c r="L205" s="387">
        <f>IF(NOT(ISERROR(MATCH(K205,_xlfn.ANCHORARRAY(F214),0))),J216&amp;"Por favor no seleccionar los criterios de impacto",K205)</f>
        <v>0</v>
      </c>
      <c r="M205" s="1273"/>
      <c r="N205" s="1276"/>
      <c r="O205" s="1273"/>
      <c r="P205" s="184"/>
      <c r="Q205" s="94"/>
      <c r="R205" s="139" t="str">
        <f t="shared" si="104"/>
        <v/>
      </c>
      <c r="S205" s="97"/>
      <c r="T205" s="97"/>
      <c r="U205" s="189" t="str">
        <f t="shared" si="105"/>
        <v/>
      </c>
      <c r="V205" s="97"/>
      <c r="W205" s="97"/>
      <c r="X205" s="97"/>
      <c r="Y205" s="140" t="str">
        <f>IFERROR(IF(AND(R204="Probabilidad",R205="Probabilidad"),(AA204-(+AA204*U205)),IF(R205="Probabilidad",(J204-(+J204*U205)),IF(R205="Impacto",AA204,""))),"")</f>
        <v/>
      </c>
      <c r="Z205" s="113" t="str">
        <f t="shared" si="106"/>
        <v/>
      </c>
      <c r="AA205" s="189" t="str">
        <f t="shared" si="107"/>
        <v/>
      </c>
      <c r="AB205" s="113" t="str">
        <f t="shared" si="108"/>
        <v/>
      </c>
      <c r="AC205" s="189" t="str">
        <f>IFERROR(IF(AND(R204="Impacto",R205="Impacto"),(AC204-(+AC204*U205)),IF(AND(R204="Probabilidad",R205="Impacto"),(AC203-(+AC203*U205)),IF(R205="Probabilidad",AC204,""))),"")</f>
        <v/>
      </c>
      <c r="AD205" s="113" t="str">
        <f t="shared" si="109"/>
        <v/>
      </c>
      <c r="AE205" s="1264"/>
      <c r="AF205" s="154"/>
      <c r="AG205" s="155"/>
      <c r="AH205" s="233"/>
      <c r="AI205" s="233"/>
      <c r="AJ205" s="233"/>
      <c r="AK205" s="233"/>
      <c r="AL205" s="233"/>
      <c r="AM205" s="233"/>
      <c r="AN205" s="154"/>
      <c r="AO205" s="154"/>
      <c r="AP205" s="155"/>
      <c r="AQ205" s="163"/>
      <c r="AR205" s="155"/>
      <c r="AS205" s="233"/>
      <c r="AT205" s="233"/>
      <c r="AU205" s="233"/>
      <c r="AV205" s="233"/>
      <c r="AW205" s="233"/>
      <c r="AX205" s="233"/>
      <c r="AY205" s="154"/>
      <c r="AZ205" s="154"/>
      <c r="BA205" s="155"/>
      <c r="BB205" s="154"/>
      <c r="BC205" s="155"/>
      <c r="BD205" s="233"/>
      <c r="BE205" s="233"/>
      <c r="BF205" s="233"/>
      <c r="BG205" s="233"/>
      <c r="BH205" s="233"/>
      <c r="BI205" s="233"/>
      <c r="BJ205" s="154"/>
      <c r="BK205" s="154"/>
      <c r="BL205" s="155"/>
      <c r="BM205" s="184"/>
      <c r="BN205" s="224"/>
      <c r="BO205" s="146"/>
      <c r="BP205" s="184"/>
      <c r="BQ205" s="146"/>
      <c r="BR205" s="146"/>
      <c r="BS205" s="146"/>
      <c r="BT205" s="154"/>
      <c r="BU205" s="155"/>
      <c r="BV205" s="156"/>
      <c r="BW205" s="154"/>
      <c r="BX205" s="154"/>
      <c r="BY205" s="155"/>
      <c r="BZ205" s="155"/>
      <c r="CA205" s="155"/>
      <c r="CB205" s="155"/>
      <c r="CC205" s="154"/>
      <c r="CD205" s="155"/>
      <c r="CE205" s="156"/>
      <c r="CF205" s="154"/>
      <c r="CG205" s="154"/>
      <c r="CH205" s="155"/>
      <c r="CI205" s="155"/>
      <c r="CJ205" s="155"/>
      <c r="CK205" s="155"/>
      <c r="CL205" s="154"/>
      <c r="CM205" s="155"/>
      <c r="CN205" s="156"/>
      <c r="CO205" s="154"/>
      <c r="CP205" s="154"/>
      <c r="CQ205" s="155"/>
      <c r="CR205" s="155"/>
      <c r="CS205" s="155"/>
      <c r="CT205" s="155"/>
    </row>
    <row r="206" spans="1:100" s="148" customFormat="1" ht="30" customHeight="1" thickBot="1">
      <c r="A206" s="1283"/>
      <c r="B206" s="1286"/>
      <c r="C206" s="1271"/>
      <c r="D206" s="1292"/>
      <c r="E206" s="1295"/>
      <c r="F206" s="1312"/>
      <c r="G206" s="1271"/>
      <c r="H206" s="1271"/>
      <c r="I206" s="1274"/>
      <c r="J206" s="1277"/>
      <c r="K206" s="1280"/>
      <c r="L206" s="388">
        <f>IF(NOT(ISERROR(MATCH(K206,_xlfn.ANCHORARRAY(F215),0))),J217&amp;"Por favor no seleccionar los criterios de impacto",K206)</f>
        <v>0</v>
      </c>
      <c r="M206" s="1274"/>
      <c r="N206" s="1277"/>
      <c r="O206" s="1274"/>
      <c r="P206" s="185"/>
      <c r="Q206" s="95"/>
      <c r="R206" s="153" t="str">
        <f t="shared" si="104"/>
        <v/>
      </c>
      <c r="S206" s="150"/>
      <c r="T206" s="150"/>
      <c r="U206" s="187" t="str">
        <f t="shared" si="105"/>
        <v/>
      </c>
      <c r="V206" s="150"/>
      <c r="W206" s="150"/>
      <c r="X206" s="150"/>
      <c r="Y206" s="151" t="str">
        <f>IFERROR(IF(AND(R205="Probabilidad",R206="Probabilidad"),(AA205-(+AA205*U206)),IF(R206="Probabilidad",(J205-(+J205*U206)),IF(R206="Impacto",AA205,""))),"")</f>
        <v/>
      </c>
      <c r="Z206" s="114" t="str">
        <f t="shared" si="106"/>
        <v/>
      </c>
      <c r="AA206" s="187" t="str">
        <f t="shared" si="107"/>
        <v/>
      </c>
      <c r="AB206" s="114" t="str">
        <f t="shared" si="108"/>
        <v/>
      </c>
      <c r="AC206" s="187" t="str">
        <f>IFERROR(IF(AND(R205="Impacto",R206="Impacto"),(AC205-(+AC205*U206)),IF(AND(R205="Probabilidad",R206="Impacto"),(AC204-(+AC204*U206)),IF(R206="Probabilidad",AC205,""))),"")</f>
        <v/>
      </c>
      <c r="AD206" s="114" t="str">
        <f t="shared" si="109"/>
        <v/>
      </c>
      <c r="AE206" s="1265"/>
      <c r="AF206" s="154"/>
      <c r="AG206" s="155"/>
      <c r="AH206" s="233"/>
      <c r="AI206" s="233"/>
      <c r="AJ206" s="233"/>
      <c r="AK206" s="233"/>
      <c r="AL206" s="233"/>
      <c r="AM206" s="233"/>
      <c r="AN206" s="154"/>
      <c r="AO206" s="154"/>
      <c r="AP206" s="155"/>
      <c r="AQ206" s="163"/>
      <c r="AR206" s="155"/>
      <c r="AS206" s="233"/>
      <c r="AT206" s="233"/>
      <c r="AU206" s="233"/>
      <c r="AV206" s="233"/>
      <c r="AW206" s="233"/>
      <c r="AX206" s="233"/>
      <c r="AY206" s="154"/>
      <c r="AZ206" s="154"/>
      <c r="BA206" s="155"/>
      <c r="BB206" s="154"/>
      <c r="BC206" s="155"/>
      <c r="BD206" s="233"/>
      <c r="BE206" s="233"/>
      <c r="BF206" s="233"/>
      <c r="BG206" s="233"/>
      <c r="BH206" s="233"/>
      <c r="BI206" s="233"/>
      <c r="BJ206" s="154"/>
      <c r="BK206" s="154"/>
      <c r="BL206" s="155"/>
      <c r="BM206" s="184"/>
      <c r="BN206" s="224"/>
      <c r="BO206" s="146"/>
      <c r="BP206" s="184"/>
      <c r="BQ206" s="146"/>
      <c r="BR206" s="146"/>
      <c r="BS206" s="146"/>
      <c r="BT206" s="154"/>
      <c r="BU206" s="155"/>
      <c r="BV206" s="156"/>
      <c r="BW206" s="154"/>
      <c r="BX206" s="154"/>
      <c r="BY206" s="155"/>
      <c r="BZ206" s="155"/>
      <c r="CA206" s="155"/>
      <c r="CB206" s="155"/>
      <c r="CC206" s="154"/>
      <c r="CD206" s="155"/>
      <c r="CE206" s="156"/>
      <c r="CF206" s="154"/>
      <c r="CG206" s="154"/>
      <c r="CH206" s="155"/>
      <c r="CI206" s="155"/>
      <c r="CJ206" s="155"/>
      <c r="CK206" s="155"/>
      <c r="CL206" s="154"/>
      <c r="CM206" s="155"/>
      <c r="CN206" s="156"/>
      <c r="CO206" s="154"/>
      <c r="CP206" s="154"/>
      <c r="CQ206" s="155"/>
      <c r="CR206" s="155"/>
      <c r="CS206" s="155"/>
      <c r="CT206" s="155"/>
    </row>
    <row r="207" spans="1:100" s="148" customFormat="1" ht="160.05000000000001" customHeight="1">
      <c r="A207" s="1281">
        <v>19</v>
      </c>
      <c r="B207" s="1284" t="s">
        <v>157</v>
      </c>
      <c r="C207" s="1269" t="s">
        <v>365</v>
      </c>
      <c r="D207" s="1293" t="s">
        <v>1137</v>
      </c>
      <c r="E207" s="1293" t="s">
        <v>1138</v>
      </c>
      <c r="F207" s="1310" t="s">
        <v>1139</v>
      </c>
      <c r="G207" s="1269" t="s">
        <v>286</v>
      </c>
      <c r="H207" s="1269">
        <v>200</v>
      </c>
      <c r="I207" s="1272" t="str">
        <f>IF(H207&lt;=0,"",IF(H207&lt;=2,"Muy Baja",IF(H207&lt;=24,"Baja",IF(H207&lt;=500,"Media",IF(H207&lt;=5000,"Alta","Muy Alta")))))</f>
        <v>Media</v>
      </c>
      <c r="J207" s="1275">
        <f>IF(I207="","",IF(I207="Muy Baja",0.2,IF(I207="Baja",0.4,IF(I207="Media",0.6,IF(I207="Alta",0.8,IF(I207="Muy Alta",1,))))))</f>
        <v>0.6</v>
      </c>
      <c r="K207" s="1278" t="s">
        <v>311</v>
      </c>
      <c r="L207" s="386" t="str">
        <f>IF(NOT(ISERROR(MATCH(K207,'[3]Tabla Impacto'!$B$221:$B$223,0))),'[3]Tabla Impacto'!$F$223&amp;"Por favor no seleccionar los criterios de impacto(Afectación Económica o presupuestal y Pérdida Reputacional)",K207)</f>
        <v xml:space="preserve">     El riesgo afecta la imagen de la entidad con algunos usuarios de relevancia frente al logro de los objetivos</v>
      </c>
      <c r="M207" s="1272" t="str">
        <f>IF(OR(K207='Tabla Impacto'!$C$11,K207='Tabla Impacto'!$D$11),"Leve",IF(OR(K207='Tabla Impacto'!$C$12,K207='Tabla Impacto'!$D$12),"Menor",IF(OR(K207='Tabla Impacto'!$C$13,K207='Tabla Impacto'!$D$13),"Moderado",IF(OR(K207='Tabla Impacto'!$C$14,K207='Tabla Impacto'!$D$14),"Mayor",IF(OR(K207='Tabla Impacto'!$C$15,K207='Tabla Impacto'!$D$15),"Catastrófico","")))))</f>
        <v>Moderado</v>
      </c>
      <c r="N207" s="1275">
        <f>IF(M207="","",IF(M207="Leve",0.2,IF(M207="Menor",0.4,IF(M207="Moderado",0.6,IF(M207="Mayor",0.8,IF(M207="Catastrófico",1,))))))</f>
        <v>0.6</v>
      </c>
      <c r="O207" s="1272"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Moderado</v>
      </c>
      <c r="P207" s="370">
        <v>1</v>
      </c>
      <c r="Q207" s="274" t="s">
        <v>4219</v>
      </c>
      <c r="R207" s="139" t="str">
        <f t="shared" si="104"/>
        <v>Probabilidad</v>
      </c>
      <c r="S207" s="97" t="s">
        <v>100</v>
      </c>
      <c r="T207" s="97" t="s">
        <v>316</v>
      </c>
      <c r="U207" s="189" t="str">
        <f t="shared" si="105"/>
        <v>40%</v>
      </c>
      <c r="V207" s="97" t="s">
        <v>317</v>
      </c>
      <c r="W207" s="97" t="s">
        <v>318</v>
      </c>
      <c r="X207" s="97" t="s">
        <v>319</v>
      </c>
      <c r="Y207" s="140">
        <f>IFERROR(IF(R207="Probabilidad",(J207-(+J207*U207)),IF(R207="Impacto",J207,"")),"")</f>
        <v>0.36</v>
      </c>
      <c r="Z207" s="113" t="str">
        <f t="shared" si="106"/>
        <v>Baja</v>
      </c>
      <c r="AA207" s="189">
        <f t="shared" si="107"/>
        <v>0.36</v>
      </c>
      <c r="AB207" s="113" t="str">
        <f t="shared" si="108"/>
        <v>Moderado</v>
      </c>
      <c r="AC207" s="189">
        <f>IFERROR(IF(R207="Impacto",(N207-(+N207*U207)),IF(R207="Probabilidad",N207,"")),"")</f>
        <v>0.6</v>
      </c>
      <c r="AD207" s="113" t="str">
        <f t="shared" si="109"/>
        <v>Moderado</v>
      </c>
      <c r="AE207" s="1263" t="s">
        <v>345</v>
      </c>
      <c r="AF207" s="761" t="s">
        <v>2102</v>
      </c>
      <c r="AG207" s="727" t="s">
        <v>2615</v>
      </c>
      <c r="AH207" s="233"/>
      <c r="AI207" s="233" t="s">
        <v>2101</v>
      </c>
      <c r="AJ207" s="233" t="s">
        <v>770</v>
      </c>
      <c r="AK207" s="233"/>
      <c r="AL207" s="233" t="s">
        <v>2101</v>
      </c>
      <c r="AM207" s="233" t="s">
        <v>770</v>
      </c>
      <c r="AN207" s="141"/>
      <c r="AO207" s="141"/>
      <c r="AP207" s="142"/>
      <c r="AQ207" s="1046" t="s">
        <v>3446</v>
      </c>
      <c r="AR207" s="1047" t="s">
        <v>3448</v>
      </c>
      <c r="AS207" s="233"/>
      <c r="AT207" s="233" t="s">
        <v>2101</v>
      </c>
      <c r="AU207" s="233" t="s">
        <v>491</v>
      </c>
      <c r="AV207" s="233"/>
      <c r="AW207" s="233" t="s">
        <v>2101</v>
      </c>
      <c r="AX207" s="233" t="s">
        <v>491</v>
      </c>
      <c r="AY207" s="667" t="s">
        <v>3450</v>
      </c>
      <c r="AZ207" s="141"/>
      <c r="BA207" s="142" t="s">
        <v>2558</v>
      </c>
      <c r="BB207" s="141"/>
      <c r="BC207" s="142"/>
      <c r="BD207" s="233"/>
      <c r="BE207" s="233"/>
      <c r="BF207" s="233"/>
      <c r="BG207" s="233"/>
      <c r="BH207" s="233"/>
      <c r="BI207" s="233"/>
      <c r="BJ207" s="141"/>
      <c r="BK207" s="141"/>
      <c r="BL207" s="142"/>
      <c r="BM207" s="274" t="s">
        <v>1140</v>
      </c>
      <c r="BN207" s="371">
        <v>0.5</v>
      </c>
      <c r="BO207" s="370" t="s">
        <v>1141</v>
      </c>
      <c r="BP207" s="370" t="s">
        <v>1142</v>
      </c>
      <c r="BQ207" s="372">
        <v>44927</v>
      </c>
      <c r="BR207" s="372">
        <v>45260</v>
      </c>
      <c r="BS207" s="401">
        <v>6</v>
      </c>
      <c r="BT207" s="812" t="s">
        <v>2618</v>
      </c>
      <c r="BU207" s="727" t="s">
        <v>2615</v>
      </c>
      <c r="BV207" s="707" t="s">
        <v>2619</v>
      </c>
      <c r="BW207" s="141"/>
      <c r="BX207" s="141"/>
      <c r="BY207" s="142"/>
      <c r="BZ207" s="142"/>
      <c r="CA207" s="142"/>
      <c r="CB207" s="142"/>
      <c r="CC207" s="667" t="s">
        <v>3515</v>
      </c>
      <c r="CD207" s="142" t="s">
        <v>3517</v>
      </c>
      <c r="CE207" s="707" t="s">
        <v>3519</v>
      </c>
      <c r="CF207" s="667" t="s">
        <v>2101</v>
      </c>
      <c r="CG207" s="141"/>
      <c r="CH207" s="142" t="s">
        <v>2558</v>
      </c>
      <c r="CI207" s="667" t="s">
        <v>2101</v>
      </c>
      <c r="CJ207" s="142"/>
      <c r="CK207" s="142" t="s">
        <v>2558</v>
      </c>
      <c r="CL207" s="141"/>
      <c r="CM207" s="142"/>
      <c r="CN207" s="143"/>
      <c r="CO207" s="141"/>
      <c r="CP207" s="141"/>
      <c r="CQ207" s="142"/>
      <c r="CR207" s="142"/>
      <c r="CS207" s="142"/>
      <c r="CT207" s="142"/>
      <c r="CU207" s="147"/>
      <c r="CV207" s="147"/>
    </row>
    <row r="208" spans="1:100" s="148" customFormat="1" ht="160.05000000000001" customHeight="1">
      <c r="A208" s="1282"/>
      <c r="B208" s="1285"/>
      <c r="C208" s="1270"/>
      <c r="D208" s="1294"/>
      <c r="E208" s="1294"/>
      <c r="F208" s="1267"/>
      <c r="G208" s="1270"/>
      <c r="H208" s="1270"/>
      <c r="I208" s="1273"/>
      <c r="J208" s="1276"/>
      <c r="K208" s="1279"/>
      <c r="L208" s="387">
        <f>IF(NOT(ISERROR(MATCH(K208,_xlfn.ANCHORARRAY(F217),0))),J219&amp;"Por favor no seleccionar los criterios de impacto",K208)</f>
        <v>0</v>
      </c>
      <c r="M208" s="1273"/>
      <c r="N208" s="1276"/>
      <c r="O208" s="1273"/>
      <c r="P208" s="370">
        <v>2</v>
      </c>
      <c r="Q208" s="274" t="s">
        <v>4220</v>
      </c>
      <c r="R208" s="139" t="str">
        <f t="shared" si="104"/>
        <v>Impacto</v>
      </c>
      <c r="S208" s="97" t="s">
        <v>327</v>
      </c>
      <c r="T208" s="97" t="s">
        <v>316</v>
      </c>
      <c r="U208" s="189" t="str">
        <f t="shared" si="105"/>
        <v>25%</v>
      </c>
      <c r="V208" s="97" t="s">
        <v>334</v>
      </c>
      <c r="W208" s="97" t="s">
        <v>318</v>
      </c>
      <c r="X208" s="97" t="s">
        <v>340</v>
      </c>
      <c r="Y208" s="140">
        <f>IFERROR(IF(AND(R207="Probabilidad",R208="Probabilidad"),(AA207-(+AA207*U208)),IF(R208="Probabilidad",(J207-(+J207*U208)),IF(R208="Impacto",AA207,""))),"")</f>
        <v>0.36</v>
      </c>
      <c r="Z208" s="113" t="str">
        <f t="shared" si="106"/>
        <v>Baja</v>
      </c>
      <c r="AA208" s="189">
        <f t="shared" si="107"/>
        <v>0.36</v>
      </c>
      <c r="AB208" s="113" t="str">
        <f t="shared" si="108"/>
        <v>Mayor</v>
      </c>
      <c r="AC208" s="189">
        <f>IFERROR(IF(AND(R207="Impacto",R208="Impacto"),(AC207-(+AC207*U208)),IF(R208="Impacto",($N$141-(+$N$141*U208)),IF(R208="Probabilidad",AC207,""))),"")</f>
        <v>0.75</v>
      </c>
      <c r="AD208" s="113" t="str">
        <f t="shared" si="109"/>
        <v>Alto</v>
      </c>
      <c r="AE208" s="1264"/>
      <c r="AF208" s="729" t="s">
        <v>2616</v>
      </c>
      <c r="AG208" s="727" t="s">
        <v>2617</v>
      </c>
      <c r="AH208" s="233"/>
      <c r="AI208" s="233" t="s">
        <v>2101</v>
      </c>
      <c r="AJ208" s="233" t="s">
        <v>770</v>
      </c>
      <c r="AK208" s="233"/>
      <c r="AL208" s="233"/>
      <c r="AM208" s="233"/>
      <c r="AN208" s="154"/>
      <c r="AO208" s="154"/>
      <c r="AP208" s="155"/>
      <c r="AQ208" s="1046" t="s">
        <v>3447</v>
      </c>
      <c r="AR208" s="1047" t="s">
        <v>3449</v>
      </c>
      <c r="AS208" s="233"/>
      <c r="AT208" s="233" t="s">
        <v>2101</v>
      </c>
      <c r="AU208" s="233" t="s">
        <v>491</v>
      </c>
      <c r="AV208" s="233"/>
      <c r="AW208" s="233" t="s">
        <v>2101</v>
      </c>
      <c r="AX208" s="233" t="s">
        <v>491</v>
      </c>
      <c r="AY208" s="667" t="s">
        <v>3450</v>
      </c>
      <c r="AZ208" s="154"/>
      <c r="BA208" s="142" t="s">
        <v>2558</v>
      </c>
      <c r="BB208" s="154"/>
      <c r="BC208" s="155"/>
      <c r="BD208" s="233"/>
      <c r="BE208" s="233"/>
      <c r="BF208" s="233"/>
      <c r="BG208" s="233"/>
      <c r="BH208" s="233"/>
      <c r="BI208" s="233"/>
      <c r="BJ208" s="154"/>
      <c r="BK208" s="154"/>
      <c r="BL208" s="155"/>
      <c r="BM208" s="274" t="s">
        <v>1143</v>
      </c>
      <c r="BN208" s="371">
        <v>0.5</v>
      </c>
      <c r="BO208" s="370" t="s">
        <v>1144</v>
      </c>
      <c r="BP208" s="370" t="s">
        <v>1145</v>
      </c>
      <c r="BQ208" s="384">
        <v>44927</v>
      </c>
      <c r="BR208" s="384">
        <v>45260</v>
      </c>
      <c r="BS208" s="378">
        <v>10</v>
      </c>
      <c r="BT208" s="729" t="s">
        <v>2620</v>
      </c>
      <c r="BU208" s="727" t="s">
        <v>2617</v>
      </c>
      <c r="BV208" s="763" t="s">
        <v>2621</v>
      </c>
      <c r="BW208" s="154"/>
      <c r="BX208" s="154"/>
      <c r="BY208" s="155"/>
      <c r="BZ208" s="155"/>
      <c r="CA208" s="155"/>
      <c r="CB208" s="155"/>
      <c r="CC208" s="163" t="s">
        <v>3516</v>
      </c>
      <c r="CD208" s="155" t="s">
        <v>3518</v>
      </c>
      <c r="CE208" s="707" t="s">
        <v>3519</v>
      </c>
      <c r="CF208" s="667" t="s">
        <v>2101</v>
      </c>
      <c r="CG208" s="141"/>
      <c r="CH208" s="142" t="s">
        <v>2558</v>
      </c>
      <c r="CI208" s="667" t="s">
        <v>2101</v>
      </c>
      <c r="CJ208" s="142"/>
      <c r="CK208" s="142" t="s">
        <v>2558</v>
      </c>
      <c r="CL208" s="154"/>
      <c r="CM208" s="155"/>
      <c r="CN208" s="156"/>
      <c r="CO208" s="154"/>
      <c r="CP208" s="154"/>
      <c r="CQ208" s="155"/>
      <c r="CR208" s="155"/>
      <c r="CS208" s="155"/>
      <c r="CT208" s="155"/>
    </row>
    <row r="209" spans="1:100" s="148" customFormat="1" ht="160.05000000000001" customHeight="1">
      <c r="A209" s="1282"/>
      <c r="B209" s="1285"/>
      <c r="C209" s="1270"/>
      <c r="D209" s="1294"/>
      <c r="E209" s="1294"/>
      <c r="F209" s="1267"/>
      <c r="G209" s="1270"/>
      <c r="H209" s="1270"/>
      <c r="I209" s="1273"/>
      <c r="J209" s="1276"/>
      <c r="K209" s="1279"/>
      <c r="L209" s="387">
        <f>IF(NOT(ISERROR(MATCH(K209,_xlfn.ANCHORARRAY(F218),0))),J220&amp;"Por favor no seleccionar los criterios de impacto",K209)</f>
        <v>0</v>
      </c>
      <c r="M209" s="1273"/>
      <c r="N209" s="1276"/>
      <c r="O209" s="1273"/>
      <c r="P209" s="184"/>
      <c r="Q209" s="94"/>
      <c r="R209" s="139" t="str">
        <f t="shared" si="104"/>
        <v/>
      </c>
      <c r="S209" s="97"/>
      <c r="T209" s="97"/>
      <c r="U209" s="189" t="str">
        <f t="shared" si="105"/>
        <v/>
      </c>
      <c r="V209" s="97"/>
      <c r="W209" s="97"/>
      <c r="X209" s="97"/>
      <c r="Y209" s="140" t="str">
        <f>IFERROR(IF(AND(R208="Probabilidad",R209="Probabilidad"),(AA208-(+AA208*U209)),IF(R209="Probabilidad",(J208-(+J208*U209)),IF(R209="Impacto",AA208,""))),"")</f>
        <v/>
      </c>
      <c r="Z209" s="113" t="str">
        <f t="shared" si="106"/>
        <v/>
      </c>
      <c r="AA209" s="189" t="str">
        <f t="shared" si="107"/>
        <v/>
      </c>
      <c r="AB209" s="113" t="str">
        <f t="shared" si="108"/>
        <v/>
      </c>
      <c r="AC209" s="189" t="str">
        <f>IFERROR(IF(AND(R208="Impacto",R209="Impacto"),(AC208-(+AC208*U209)),IF(AND(R208="Probabilidad",R209="Impacto"),(AC207-(+AC207*U209)),IF(R209="Probabilidad",AC208,""))),"")</f>
        <v/>
      </c>
      <c r="AD209" s="113" t="str">
        <f t="shared" si="109"/>
        <v/>
      </c>
      <c r="AE209" s="1264"/>
      <c r="AF209" s="154"/>
      <c r="AG209" s="155"/>
      <c r="AH209" s="233"/>
      <c r="AI209" s="233"/>
      <c r="AJ209" s="233"/>
      <c r="AK209" s="233"/>
      <c r="AL209" s="233"/>
      <c r="AM209" s="233"/>
      <c r="AN209" s="154"/>
      <c r="AO209" s="154"/>
      <c r="AP209" s="155"/>
      <c r="AQ209" s="163"/>
      <c r="AR209" s="155"/>
      <c r="AS209" s="233"/>
      <c r="AT209" s="233"/>
      <c r="AU209" s="233"/>
      <c r="AV209" s="233"/>
      <c r="AW209" s="233"/>
      <c r="AX209" s="233"/>
      <c r="AY209" s="154"/>
      <c r="AZ209" s="154"/>
      <c r="BA209" s="155"/>
      <c r="BB209" s="154"/>
      <c r="BC209" s="155"/>
      <c r="BD209" s="233"/>
      <c r="BE209" s="233"/>
      <c r="BF209" s="233"/>
      <c r="BG209" s="233"/>
      <c r="BH209" s="233"/>
      <c r="BI209" s="233"/>
      <c r="BJ209" s="154"/>
      <c r="BK209" s="154"/>
      <c r="BL209" s="155"/>
      <c r="BM209" s="184"/>
      <c r="BN209" s="224"/>
      <c r="BO209" s="146"/>
      <c r="BP209" s="184"/>
      <c r="BQ209" s="146"/>
      <c r="BR209" s="146"/>
      <c r="BS209" s="146"/>
      <c r="BT209" s="154"/>
      <c r="BU209" s="155"/>
      <c r="BV209" s="156"/>
      <c r="BW209" s="154"/>
      <c r="BX209" s="154"/>
      <c r="BY209" s="155"/>
      <c r="BZ209" s="155"/>
      <c r="CA209" s="155"/>
      <c r="CB209" s="155"/>
      <c r="CC209" s="154"/>
      <c r="CD209" s="155"/>
      <c r="CE209" s="156"/>
      <c r="CF209" s="154"/>
      <c r="CG209" s="154"/>
      <c r="CH209" s="155"/>
      <c r="CI209" s="155"/>
      <c r="CJ209" s="155"/>
      <c r="CK209" s="155"/>
      <c r="CL209" s="154"/>
      <c r="CM209" s="155"/>
      <c r="CN209" s="156"/>
      <c r="CO209" s="154"/>
      <c r="CP209" s="154"/>
      <c r="CQ209" s="155"/>
      <c r="CR209" s="155"/>
      <c r="CS209" s="155"/>
      <c r="CT209" s="155"/>
    </row>
    <row r="210" spans="1:100" s="148" customFormat="1" ht="31.95" customHeight="1">
      <c r="A210" s="1282"/>
      <c r="B210" s="1285"/>
      <c r="C210" s="1270"/>
      <c r="D210" s="1294"/>
      <c r="E210" s="1294"/>
      <c r="F210" s="1267"/>
      <c r="G210" s="1270"/>
      <c r="H210" s="1270"/>
      <c r="I210" s="1273"/>
      <c r="J210" s="1276"/>
      <c r="K210" s="1279"/>
      <c r="L210" s="387">
        <f>IF(NOT(ISERROR(MATCH(K210,_xlfn.ANCHORARRAY(F219),0))),J221&amp;"Por favor no seleccionar los criterios de impacto",K210)</f>
        <v>0</v>
      </c>
      <c r="M210" s="1273"/>
      <c r="N210" s="1276"/>
      <c r="O210" s="1273"/>
      <c r="P210" s="184"/>
      <c r="Q210" s="94"/>
      <c r="R210" s="139" t="str">
        <f t="shared" si="104"/>
        <v/>
      </c>
      <c r="S210" s="97"/>
      <c r="T210" s="97"/>
      <c r="U210" s="189" t="str">
        <f t="shared" si="105"/>
        <v/>
      </c>
      <c r="V210" s="97"/>
      <c r="W210" s="97"/>
      <c r="X210" s="97"/>
      <c r="Y210" s="140" t="str">
        <f>IFERROR(IF(AND(R209="Probabilidad",R210="Probabilidad"),(AA209-(+AA209*U210)),IF(R210="Probabilidad",(J209-(+J209*U210)),IF(R210="Impacto",AA209,""))),"")</f>
        <v/>
      </c>
      <c r="Z210" s="113" t="str">
        <f t="shared" si="106"/>
        <v/>
      </c>
      <c r="AA210" s="189" t="str">
        <f t="shared" si="107"/>
        <v/>
      </c>
      <c r="AB210" s="113" t="str">
        <f t="shared" si="108"/>
        <v/>
      </c>
      <c r="AC210" s="189" t="str">
        <f>IFERROR(IF(AND(R209="Impacto",R210="Impacto"),(AC209-(+AC209*U210)),IF(AND(R209="Probabilidad",R210="Impacto"),(AC208-(+AC208*U210)),IF(R210="Probabilidad",AC209,""))),"")</f>
        <v/>
      </c>
      <c r="AD210" s="113" t="str">
        <f t="shared" si="109"/>
        <v/>
      </c>
      <c r="AE210" s="1264"/>
      <c r="AF210" s="154"/>
      <c r="AG210" s="155"/>
      <c r="AH210" s="233"/>
      <c r="AI210" s="233"/>
      <c r="AJ210" s="233"/>
      <c r="AK210" s="233"/>
      <c r="AL210" s="233"/>
      <c r="AM210" s="233"/>
      <c r="AN210" s="154"/>
      <c r="AO210" s="154"/>
      <c r="AP210" s="155"/>
      <c r="AQ210" s="163"/>
      <c r="AR210" s="155"/>
      <c r="AS210" s="233"/>
      <c r="AT210" s="233"/>
      <c r="AU210" s="233"/>
      <c r="AV210" s="233"/>
      <c r="AW210" s="233"/>
      <c r="AX210" s="233"/>
      <c r="AY210" s="154"/>
      <c r="AZ210" s="154"/>
      <c r="BA210" s="155"/>
      <c r="BB210" s="154"/>
      <c r="BC210" s="155"/>
      <c r="BD210" s="233"/>
      <c r="BE210" s="233"/>
      <c r="BF210" s="233"/>
      <c r="BG210" s="233"/>
      <c r="BH210" s="233"/>
      <c r="BI210" s="233"/>
      <c r="BJ210" s="154"/>
      <c r="BK210" s="154"/>
      <c r="BL210" s="155"/>
      <c r="BM210" s="184"/>
      <c r="BN210" s="224"/>
      <c r="BO210" s="146"/>
      <c r="BP210" s="184"/>
      <c r="BQ210" s="146"/>
      <c r="BR210" s="146"/>
      <c r="BS210" s="146"/>
      <c r="BT210" s="154"/>
      <c r="BU210" s="155"/>
      <c r="BV210" s="156"/>
      <c r="BW210" s="154"/>
      <c r="BX210" s="154"/>
      <c r="BY210" s="155"/>
      <c r="BZ210" s="155"/>
      <c r="CA210" s="155"/>
      <c r="CB210" s="155"/>
      <c r="CC210" s="154"/>
      <c r="CD210" s="155"/>
      <c r="CE210" s="156"/>
      <c r="CF210" s="154"/>
      <c r="CG210" s="154"/>
      <c r="CH210" s="155"/>
      <c r="CI210" s="155"/>
      <c r="CJ210" s="155"/>
      <c r="CK210" s="155"/>
      <c r="CL210" s="154"/>
      <c r="CM210" s="155"/>
      <c r="CN210" s="156"/>
      <c r="CO210" s="154"/>
      <c r="CP210" s="154"/>
      <c r="CQ210" s="155"/>
      <c r="CR210" s="155"/>
      <c r="CS210" s="155"/>
      <c r="CT210" s="155"/>
    </row>
    <row r="211" spans="1:100" s="148" customFormat="1" ht="31.95" customHeight="1">
      <c r="A211" s="1282"/>
      <c r="B211" s="1285"/>
      <c r="C211" s="1270"/>
      <c r="D211" s="1294"/>
      <c r="E211" s="1294"/>
      <c r="F211" s="1267"/>
      <c r="G211" s="1270"/>
      <c r="H211" s="1270"/>
      <c r="I211" s="1273"/>
      <c r="J211" s="1276"/>
      <c r="K211" s="1279"/>
      <c r="L211" s="387">
        <f>IF(NOT(ISERROR(MATCH(K211,_xlfn.ANCHORARRAY(F220),0))),J222&amp;"Por favor no seleccionar los criterios de impacto",K211)</f>
        <v>0</v>
      </c>
      <c r="M211" s="1273"/>
      <c r="N211" s="1276"/>
      <c r="O211" s="1273"/>
      <c r="P211" s="184"/>
      <c r="Q211" s="94"/>
      <c r="R211" s="139" t="str">
        <f t="shared" si="104"/>
        <v/>
      </c>
      <c r="S211" s="97"/>
      <c r="T211" s="97"/>
      <c r="U211" s="189" t="str">
        <f t="shared" si="105"/>
        <v/>
      </c>
      <c r="V211" s="97"/>
      <c r="W211" s="97"/>
      <c r="X211" s="97"/>
      <c r="Y211" s="140" t="str">
        <f>IFERROR(IF(AND(R210="Probabilidad",R211="Probabilidad"),(AA210-(+AA210*U211)),IF(R211="Probabilidad",(J210-(+J210*U211)),IF(R211="Impacto",AA210,""))),"")</f>
        <v/>
      </c>
      <c r="Z211" s="113" t="str">
        <f t="shared" si="106"/>
        <v/>
      </c>
      <c r="AA211" s="189" t="str">
        <f t="shared" si="107"/>
        <v/>
      </c>
      <c r="AB211" s="113" t="str">
        <f t="shared" si="108"/>
        <v/>
      </c>
      <c r="AC211" s="189" t="str">
        <f>IFERROR(IF(AND(R210="Impacto",R211="Impacto"),(AC210-(+AC210*U211)),IF(AND(R210="Probabilidad",R211="Impacto"),(AC209-(+AC209*U211)),IF(R211="Probabilidad",AC210,""))),"")</f>
        <v/>
      </c>
      <c r="AD211" s="113" t="str">
        <f t="shared" si="109"/>
        <v/>
      </c>
      <c r="AE211" s="1264"/>
      <c r="AF211" s="154"/>
      <c r="AG211" s="155"/>
      <c r="AH211" s="233"/>
      <c r="AI211" s="233"/>
      <c r="AJ211" s="233"/>
      <c r="AK211" s="233"/>
      <c r="AL211" s="233"/>
      <c r="AM211" s="233"/>
      <c r="AN211" s="154"/>
      <c r="AO211" s="154"/>
      <c r="AP211" s="155"/>
      <c r="AQ211" s="163"/>
      <c r="AR211" s="155"/>
      <c r="AS211" s="233"/>
      <c r="AT211" s="233"/>
      <c r="AU211" s="233"/>
      <c r="AV211" s="233"/>
      <c r="AW211" s="233"/>
      <c r="AX211" s="233"/>
      <c r="AY211" s="154"/>
      <c r="AZ211" s="154"/>
      <c r="BA211" s="155"/>
      <c r="BB211" s="154"/>
      <c r="BC211" s="155"/>
      <c r="BD211" s="233"/>
      <c r="BE211" s="233"/>
      <c r="BF211" s="233"/>
      <c r="BG211" s="233"/>
      <c r="BH211" s="233"/>
      <c r="BI211" s="233"/>
      <c r="BJ211" s="154"/>
      <c r="BK211" s="154"/>
      <c r="BL211" s="155"/>
      <c r="BM211" s="184"/>
      <c r="BN211" s="224"/>
      <c r="BO211" s="146"/>
      <c r="BP211" s="184"/>
      <c r="BQ211" s="146"/>
      <c r="BR211" s="146"/>
      <c r="BS211" s="146"/>
      <c r="BT211" s="154"/>
      <c r="BU211" s="155"/>
      <c r="BV211" s="156"/>
      <c r="BW211" s="154"/>
      <c r="BX211" s="154"/>
      <c r="BY211" s="155"/>
      <c r="BZ211" s="155"/>
      <c r="CA211" s="155"/>
      <c r="CB211" s="155"/>
      <c r="CC211" s="154"/>
      <c r="CD211" s="155"/>
      <c r="CE211" s="156"/>
      <c r="CF211" s="154"/>
      <c r="CG211" s="154"/>
      <c r="CH211" s="155"/>
      <c r="CI211" s="155"/>
      <c r="CJ211" s="155"/>
      <c r="CK211" s="155"/>
      <c r="CL211" s="154"/>
      <c r="CM211" s="155"/>
      <c r="CN211" s="156"/>
      <c r="CO211" s="154"/>
      <c r="CP211" s="154"/>
      <c r="CQ211" s="155"/>
      <c r="CR211" s="155"/>
      <c r="CS211" s="155"/>
      <c r="CT211" s="155"/>
    </row>
    <row r="212" spans="1:100" s="148" customFormat="1" ht="31.95" customHeight="1" thickBot="1">
      <c r="A212" s="1283"/>
      <c r="B212" s="1286"/>
      <c r="C212" s="1271"/>
      <c r="D212" s="1295"/>
      <c r="E212" s="1295"/>
      <c r="F212" s="1267"/>
      <c r="G212" s="1271"/>
      <c r="H212" s="1271"/>
      <c r="I212" s="1274"/>
      <c r="J212" s="1277"/>
      <c r="K212" s="1280"/>
      <c r="L212" s="388">
        <f>IF(NOT(ISERROR(MATCH(K212,_xlfn.ANCHORARRAY(F221),0))),J223&amp;"Por favor no seleccionar los criterios de impacto",K212)</f>
        <v>0</v>
      </c>
      <c r="M212" s="1274"/>
      <c r="N212" s="1277"/>
      <c r="O212" s="1274"/>
      <c r="P212" s="185"/>
      <c r="Q212" s="95"/>
      <c r="R212" s="153" t="str">
        <f t="shared" si="104"/>
        <v/>
      </c>
      <c r="S212" s="150"/>
      <c r="T212" s="150"/>
      <c r="U212" s="187" t="str">
        <f t="shared" si="105"/>
        <v/>
      </c>
      <c r="V212" s="150"/>
      <c r="W212" s="150"/>
      <c r="X212" s="150"/>
      <c r="Y212" s="151" t="str">
        <f>IFERROR(IF(AND(R211="Probabilidad",R212="Probabilidad"),(AA211-(+AA211*U212)),IF(R212="Probabilidad",(J211-(+J211*U212)),IF(R212="Impacto",AA211,""))),"")</f>
        <v/>
      </c>
      <c r="Z212" s="114" t="str">
        <f t="shared" si="106"/>
        <v/>
      </c>
      <c r="AA212" s="187" t="str">
        <f t="shared" si="107"/>
        <v/>
      </c>
      <c r="AB212" s="114" t="str">
        <f t="shared" si="108"/>
        <v/>
      </c>
      <c r="AC212" s="187" t="str">
        <f>IFERROR(IF(AND(R211="Impacto",R212="Impacto"),(AC211-(+AC211*U212)),IF(AND(R211="Probabilidad",R212="Impacto"),(AC210-(+AC210*U212)),IF(R212="Probabilidad",AC211,""))),"")</f>
        <v/>
      </c>
      <c r="AD212" s="114" t="str">
        <f t="shared" si="109"/>
        <v/>
      </c>
      <c r="AE212" s="1265"/>
      <c r="AF212" s="154"/>
      <c r="AG212" s="155"/>
      <c r="AH212" s="233"/>
      <c r="AI212" s="233"/>
      <c r="AJ212" s="233"/>
      <c r="AK212" s="233"/>
      <c r="AL212" s="233"/>
      <c r="AM212" s="233"/>
      <c r="AN212" s="154"/>
      <c r="AO212" s="154"/>
      <c r="AP212" s="155"/>
      <c r="AQ212" s="163"/>
      <c r="AR212" s="155"/>
      <c r="AS212" s="233"/>
      <c r="AT212" s="233"/>
      <c r="AU212" s="233"/>
      <c r="AV212" s="233"/>
      <c r="AW212" s="233"/>
      <c r="AX212" s="233"/>
      <c r="AY212" s="154"/>
      <c r="AZ212" s="154"/>
      <c r="BA212" s="155"/>
      <c r="BB212" s="154"/>
      <c r="BC212" s="155"/>
      <c r="BD212" s="233"/>
      <c r="BE212" s="233"/>
      <c r="BF212" s="233"/>
      <c r="BG212" s="233"/>
      <c r="BH212" s="233"/>
      <c r="BI212" s="233"/>
      <c r="BJ212" s="154"/>
      <c r="BK212" s="154"/>
      <c r="BL212" s="155"/>
      <c r="BM212" s="184"/>
      <c r="BN212" s="224"/>
      <c r="BO212" s="146"/>
      <c r="BP212" s="184"/>
      <c r="BQ212" s="146"/>
      <c r="BR212" s="146"/>
      <c r="BS212" s="146"/>
      <c r="BT212" s="154"/>
      <c r="BU212" s="155"/>
      <c r="BV212" s="156"/>
      <c r="BW212" s="154"/>
      <c r="BX212" s="154"/>
      <c r="BY212" s="155"/>
      <c r="BZ212" s="155"/>
      <c r="CA212" s="155"/>
      <c r="CB212" s="155"/>
      <c r="CC212" s="154"/>
      <c r="CD212" s="155"/>
      <c r="CE212" s="156"/>
      <c r="CF212" s="154"/>
      <c r="CG212" s="154"/>
      <c r="CH212" s="155"/>
      <c r="CI212" s="155"/>
      <c r="CJ212" s="155"/>
      <c r="CK212" s="155"/>
      <c r="CL212" s="154"/>
      <c r="CM212" s="155"/>
      <c r="CN212" s="156"/>
      <c r="CO212" s="154"/>
      <c r="CP212" s="154"/>
      <c r="CQ212" s="155"/>
      <c r="CR212" s="155"/>
      <c r="CS212" s="155"/>
      <c r="CT212" s="155"/>
    </row>
    <row r="213" spans="1:100" s="148" customFormat="1" ht="160.05000000000001" customHeight="1">
      <c r="A213" s="1281">
        <v>20</v>
      </c>
      <c r="B213" s="1284" t="s">
        <v>156</v>
      </c>
      <c r="C213" s="1269" t="s">
        <v>281</v>
      </c>
      <c r="D213" s="1293" t="s">
        <v>3929</v>
      </c>
      <c r="E213" s="1293" t="s">
        <v>3930</v>
      </c>
      <c r="F213" s="1310" t="s">
        <v>3931</v>
      </c>
      <c r="G213" s="1269" t="s">
        <v>286</v>
      </c>
      <c r="H213" s="1269">
        <v>300</v>
      </c>
      <c r="I213" s="1272" t="str">
        <f>IF(H213&lt;=0,"",IF(H213&lt;=2,"Muy Baja",IF(H213&lt;=24,"Baja",IF(H213&lt;=500,"Media",IF(H213&lt;=5000,"Alta","Muy Alta")))))</f>
        <v>Media</v>
      </c>
      <c r="J213" s="1275">
        <f>IF(I213="","",IF(I213="Muy Baja",0.2,IF(I213="Baja",0.4,IF(I213="Media",0.6,IF(I213="Alta",0.8,IF(I213="Muy Alta",1,))))))</f>
        <v>0.6</v>
      </c>
      <c r="K213" s="1278" t="s">
        <v>311</v>
      </c>
      <c r="L213" s="386" t="str">
        <f>IF(NOT(ISERROR(MATCH(K213,'[3]Tabla Impacto'!$B$221:$B$223,0))),'[3]Tabla Impacto'!$F$223&amp;"Por favor no seleccionar los criterios de impacto(Afectación Económica o presupuestal y Pérdida Reputacional)",K213)</f>
        <v xml:space="preserve">     El riesgo afecta la imagen de la entidad con algunos usuarios de relevancia frente al logro de los objetivos</v>
      </c>
      <c r="M213" s="1272" t="str">
        <f>IF(OR(K213='Tabla Impacto'!$C$11,K213='Tabla Impacto'!$D$11),"Leve",IF(OR(K213='Tabla Impacto'!$C$12,K213='Tabla Impacto'!$D$12),"Menor",IF(OR(K213='Tabla Impacto'!$C$13,K213='Tabla Impacto'!$D$13),"Moderado",IF(OR(K213='Tabla Impacto'!$C$14,K213='Tabla Impacto'!$D$14),"Mayor",IF(OR(K213='Tabla Impacto'!$C$15,K213='Tabla Impacto'!$D$15),"Catastrófico","")))))</f>
        <v>Moderado</v>
      </c>
      <c r="N213" s="1275">
        <f>IF(M213="","",IF(M213="Leve",0.2,IF(M213="Menor",0.4,IF(M213="Moderado",0.6,IF(M213="Mayor",0.8,IF(M213="Catastrófico",1,))))))</f>
        <v>0.6</v>
      </c>
      <c r="O213" s="1272"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Moderado</v>
      </c>
      <c r="P213" s="370" t="s">
        <v>1146</v>
      </c>
      <c r="Q213" s="274" t="s">
        <v>3933</v>
      </c>
      <c r="R213" s="139" t="str">
        <f t="shared" ref="R213:R296" si="110">IF(OR(S213="Preventivo",S213="Detectivo"),"Probabilidad",IF(S213="Correctivo","Impacto",""))</f>
        <v>Probabilidad</v>
      </c>
      <c r="S213" s="97" t="s">
        <v>145</v>
      </c>
      <c r="T213" s="97" t="s">
        <v>316</v>
      </c>
      <c r="U213" s="189" t="str">
        <f t="shared" ref="U213:U296" si="111">IF(AND(S213="Preventivo",T213="Automático"),"50%",IF(AND(S213="Preventivo",T213="Manual"),"40%",IF(AND(S213="Detectivo",T213="Automático"),"40%",IF(AND(S213="Detectivo",T213="Manual"),"30%",IF(AND(S213="Correctivo",T213="Automático"),"35%",IF(AND(S213="Correctivo",T213="Manual"),"25%",""))))))</f>
        <v>30%</v>
      </c>
      <c r="V213" s="97" t="s">
        <v>334</v>
      </c>
      <c r="W213" s="97" t="s">
        <v>318</v>
      </c>
      <c r="X213" s="97" t="s">
        <v>319</v>
      </c>
      <c r="Y213" s="140">
        <f>IFERROR(IF(R213="Probabilidad",(J213-(+J213*U213)),IF(R213="Impacto",J213,"")),"")</f>
        <v>0.42</v>
      </c>
      <c r="Z213" s="113" t="str">
        <f t="shared" ref="Z213:Z296" si="112">IFERROR(IF(Y213="","",IF(Y213&lt;=0.2,"Muy Baja",IF(Y213&lt;=0.4,"Baja",IF(Y213&lt;=0.6,"Media",IF(Y213&lt;=0.8,"Alta","Muy Alta"))))),"")</f>
        <v>Media</v>
      </c>
      <c r="AA213" s="189">
        <f t="shared" ref="AA213:AA296" si="113">+Y213</f>
        <v>0.42</v>
      </c>
      <c r="AB213" s="113" t="str">
        <f t="shared" ref="AB213:AB296" si="114">IFERROR(IF(AC213="","",IF(AC213&lt;=0.2,"Leve",IF(AC213&lt;=0.4,"Menor",IF(AC213&lt;=0.6,"Moderado",IF(AC213&lt;=0.8,"Mayor","Catastrófico"))))),"")</f>
        <v>Moderado</v>
      </c>
      <c r="AC213" s="189">
        <f>IFERROR(IF(R213="Impacto",(N213-(+N213*U213)),IF(R213="Probabilidad",N213,"")),"")</f>
        <v>0.6</v>
      </c>
      <c r="AD213" s="113" t="str">
        <f t="shared" ref="AD213:AD296" si="115">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Moderado</v>
      </c>
      <c r="AE213" s="1263" t="s">
        <v>345</v>
      </c>
      <c r="AF213" s="163" t="s">
        <v>2107</v>
      </c>
      <c r="AG213" s="155" t="s">
        <v>2108</v>
      </c>
      <c r="AH213" s="702"/>
      <c r="AI213" s="704" t="s">
        <v>2101</v>
      </c>
      <c r="AJ213" s="703" t="s">
        <v>2109</v>
      </c>
      <c r="AK213" s="1411"/>
      <c r="AL213" s="728" t="s">
        <v>2101</v>
      </c>
      <c r="AM213" s="794" t="s">
        <v>2110</v>
      </c>
      <c r="AN213" s="141"/>
      <c r="AO213" s="141"/>
      <c r="AP213" s="142"/>
      <c r="AQ213" s="955" t="s">
        <v>3451</v>
      </c>
      <c r="AR213" s="802" t="s">
        <v>3452</v>
      </c>
      <c r="AS213" s="1041"/>
      <c r="AT213" s="1041" t="s">
        <v>2101</v>
      </c>
      <c r="AU213" s="1048" t="s">
        <v>2109</v>
      </c>
      <c r="AV213" s="233"/>
      <c r="AW213" s="233" t="s">
        <v>2101</v>
      </c>
      <c r="AX213" s="228" t="s">
        <v>3453</v>
      </c>
      <c r="AY213" s="141"/>
      <c r="AZ213" s="141"/>
      <c r="BA213" s="142"/>
      <c r="BB213" s="141"/>
      <c r="BC213" s="142"/>
      <c r="BD213" s="233"/>
      <c r="BE213" s="233"/>
      <c r="BF213" s="233"/>
      <c r="BG213" s="233"/>
      <c r="BH213" s="233"/>
      <c r="BI213" s="233"/>
      <c r="BJ213" s="141"/>
      <c r="BK213" s="141"/>
      <c r="BL213" s="142"/>
      <c r="BM213" s="274" t="s">
        <v>3935</v>
      </c>
      <c r="BN213" s="371">
        <v>1</v>
      </c>
      <c r="BO213" s="370" t="s">
        <v>3936</v>
      </c>
      <c r="BP213" s="370" t="s">
        <v>3937</v>
      </c>
      <c r="BQ213" s="402">
        <v>45213</v>
      </c>
      <c r="BR213" s="402">
        <v>45260</v>
      </c>
      <c r="BS213" s="371">
        <v>1</v>
      </c>
      <c r="BT213" s="141" t="s">
        <v>2113</v>
      </c>
      <c r="BU213" s="142" t="s">
        <v>2114</v>
      </c>
      <c r="BV213" s="707">
        <v>0</v>
      </c>
      <c r="BW213" s="141"/>
      <c r="BX213" s="141"/>
      <c r="BY213" s="142"/>
      <c r="BZ213" s="142"/>
      <c r="CA213" s="142"/>
      <c r="CB213" s="142"/>
      <c r="CC213" s="752" t="s">
        <v>3520</v>
      </c>
      <c r="CD213" s="733" t="s">
        <v>3521</v>
      </c>
      <c r="CE213" s="700" t="s">
        <v>3522</v>
      </c>
      <c r="CF213" s="141"/>
      <c r="CG213" s="141"/>
      <c r="CH213" s="142"/>
      <c r="CI213" s="142"/>
      <c r="CJ213" s="142"/>
      <c r="CK213" s="142"/>
      <c r="CL213" s="141"/>
      <c r="CM213" s="142"/>
      <c r="CN213" s="143"/>
      <c r="CO213" s="141"/>
      <c r="CP213" s="141"/>
      <c r="CQ213" s="142"/>
      <c r="CR213" s="142"/>
      <c r="CS213" s="142"/>
      <c r="CT213" s="142"/>
      <c r="CU213" s="147"/>
      <c r="CV213" s="147"/>
    </row>
    <row r="214" spans="1:100" s="148" customFormat="1" ht="160.05000000000001" customHeight="1">
      <c r="A214" s="1282"/>
      <c r="B214" s="1285"/>
      <c r="C214" s="1270"/>
      <c r="D214" s="1294"/>
      <c r="E214" s="1294"/>
      <c r="F214" s="1267"/>
      <c r="G214" s="1270"/>
      <c r="H214" s="1270"/>
      <c r="I214" s="1273"/>
      <c r="J214" s="1276"/>
      <c r="K214" s="1279"/>
      <c r="L214" s="387">
        <f>IF(NOT(ISERROR(MATCH(K214,_xlfn.ANCHORARRAY(F223),0))),J225&amp;"Por favor no seleccionar los criterios de impacto",K214)</f>
        <v>0</v>
      </c>
      <c r="M214" s="1273"/>
      <c r="N214" s="1276"/>
      <c r="O214" s="1273"/>
      <c r="P214" s="370" t="s">
        <v>1147</v>
      </c>
      <c r="Q214" s="274" t="s">
        <v>3934</v>
      </c>
      <c r="R214" s="139" t="str">
        <f t="shared" si="110"/>
        <v>Probabilidad</v>
      </c>
      <c r="S214" s="97" t="s">
        <v>100</v>
      </c>
      <c r="T214" s="97" t="s">
        <v>316</v>
      </c>
      <c r="U214" s="189" t="str">
        <f t="shared" si="111"/>
        <v>40%</v>
      </c>
      <c r="V214" s="97" t="s">
        <v>317</v>
      </c>
      <c r="W214" s="97" t="s">
        <v>318</v>
      </c>
      <c r="X214" s="97" t="s">
        <v>319</v>
      </c>
      <c r="Y214" s="140">
        <f>IFERROR(IF(AND(R213="Probabilidad",R214="Probabilidad"),(AA213-(+AA213*U214)),IF(R214="Probabilidad",(J213-(+J213*U214)),IF(R214="Impacto",AA213,""))),"")</f>
        <v>0.252</v>
      </c>
      <c r="Z214" s="113" t="str">
        <f t="shared" si="112"/>
        <v>Baja</v>
      </c>
      <c r="AA214" s="189">
        <f t="shared" si="113"/>
        <v>0.252</v>
      </c>
      <c r="AB214" s="113" t="str">
        <f t="shared" si="114"/>
        <v>Moderado</v>
      </c>
      <c r="AC214" s="189">
        <f>IFERROR(IF(AND(R213="Impacto",R214="Impacto"),(AC213-(+AC213*U214)),IF(R214="Impacto",($N$141-(+$N$141*U214)),IF(R214="Probabilidad",AC213,""))),"")</f>
        <v>0.6</v>
      </c>
      <c r="AD214" s="113" t="str">
        <f t="shared" si="115"/>
        <v>Moderado</v>
      </c>
      <c r="AE214" s="1264"/>
      <c r="AF214" s="163" t="s">
        <v>2111</v>
      </c>
      <c r="AG214" s="155" t="s">
        <v>2765</v>
      </c>
      <c r="AH214" s="705"/>
      <c r="AI214" s="704" t="s">
        <v>2101</v>
      </c>
      <c r="AJ214" s="703" t="s">
        <v>2109</v>
      </c>
      <c r="AK214" s="1412"/>
      <c r="AL214" s="793"/>
      <c r="AM214" s="794"/>
      <c r="AN214" s="154"/>
      <c r="AO214" s="154"/>
      <c r="AP214" s="155"/>
      <c r="AQ214" s="955" t="s">
        <v>3454</v>
      </c>
      <c r="AR214" s="751" t="s">
        <v>3455</v>
      </c>
      <c r="AS214" s="1041" t="s">
        <v>2101</v>
      </c>
      <c r="AT214" s="1041"/>
      <c r="AU214" s="1049" t="s">
        <v>3456</v>
      </c>
      <c r="AV214" s="233"/>
      <c r="AW214" s="233" t="s">
        <v>2101</v>
      </c>
      <c r="AX214" s="228" t="s">
        <v>3453</v>
      </c>
      <c r="AY214" s="154"/>
      <c r="AZ214" s="154"/>
      <c r="BA214" s="155"/>
      <c r="BB214" s="154"/>
      <c r="BC214" s="155"/>
      <c r="BD214" s="233"/>
      <c r="BE214" s="233"/>
      <c r="BF214" s="233"/>
      <c r="BG214" s="233"/>
      <c r="BH214" s="233"/>
      <c r="BI214" s="233"/>
      <c r="BJ214" s="154"/>
      <c r="BK214" s="154"/>
      <c r="BL214" s="155"/>
      <c r="BM214" s="184"/>
      <c r="BN214" s="224"/>
      <c r="BO214" s="146"/>
      <c r="BP214" s="184"/>
      <c r="BQ214" s="146"/>
      <c r="BR214" s="146"/>
      <c r="BS214" s="146"/>
      <c r="BT214" s="154"/>
      <c r="BU214" s="155"/>
      <c r="BV214" s="156"/>
      <c r="BW214" s="154"/>
      <c r="BX214" s="154"/>
      <c r="BY214" s="155"/>
      <c r="BZ214" s="155"/>
      <c r="CA214" s="155"/>
      <c r="CB214" s="155"/>
      <c r="CC214" s="154"/>
      <c r="CD214" s="155"/>
      <c r="CE214" s="156"/>
      <c r="CF214" s="154"/>
      <c r="CG214" s="154"/>
      <c r="CH214" s="155"/>
      <c r="CI214" s="155"/>
      <c r="CJ214" s="155"/>
      <c r="CK214" s="155"/>
      <c r="CL214" s="154"/>
      <c r="CM214" s="155"/>
      <c r="CN214" s="156"/>
      <c r="CO214" s="154"/>
      <c r="CP214" s="154"/>
      <c r="CQ214" s="155"/>
      <c r="CR214" s="155"/>
      <c r="CS214" s="155"/>
      <c r="CT214" s="155"/>
    </row>
    <row r="215" spans="1:100" s="148" customFormat="1" ht="160.05000000000001" customHeight="1">
      <c r="A215" s="1282"/>
      <c r="B215" s="1285"/>
      <c r="C215" s="1270"/>
      <c r="D215" s="1294"/>
      <c r="E215" s="1294"/>
      <c r="F215" s="1267"/>
      <c r="G215" s="1270"/>
      <c r="H215" s="1270"/>
      <c r="I215" s="1273"/>
      <c r="J215" s="1276"/>
      <c r="K215" s="1279"/>
      <c r="L215" s="387">
        <f>IF(NOT(ISERROR(MATCH(K215,_xlfn.ANCHORARRAY(F224),0))),J226&amp;"Por favor no seleccionar los criterios de impacto",K215)</f>
        <v>0</v>
      </c>
      <c r="M215" s="1273"/>
      <c r="N215" s="1276"/>
      <c r="O215" s="1273"/>
      <c r="P215" s="370" t="s">
        <v>1148</v>
      </c>
      <c r="Q215" s="274" t="s">
        <v>3932</v>
      </c>
      <c r="R215" s="139" t="str">
        <f t="shared" si="110"/>
        <v>Probabilidad</v>
      </c>
      <c r="S215" s="97" t="s">
        <v>145</v>
      </c>
      <c r="T215" s="97" t="s">
        <v>316</v>
      </c>
      <c r="U215" s="189" t="str">
        <f t="shared" si="111"/>
        <v>30%</v>
      </c>
      <c r="V215" s="97" t="s">
        <v>317</v>
      </c>
      <c r="W215" s="97" t="s">
        <v>318</v>
      </c>
      <c r="X215" s="97" t="s">
        <v>319</v>
      </c>
      <c r="Y215" s="140">
        <f>IFERROR(IF(AND(R214="Probabilidad",R215="Probabilidad"),(AA214-(+AA214*U215)),IF(R215="Probabilidad",(J214-(+J214*U215)),IF(R215="Impacto",AA214,""))),"")</f>
        <v>0.1764</v>
      </c>
      <c r="Z215" s="113" t="str">
        <f t="shared" si="112"/>
        <v>Muy Baja</v>
      </c>
      <c r="AA215" s="189">
        <f t="shared" si="113"/>
        <v>0.1764</v>
      </c>
      <c r="AB215" s="113" t="str">
        <f t="shared" si="114"/>
        <v>Moderado</v>
      </c>
      <c r="AC215" s="189">
        <f>IFERROR(IF(AND(R214="Impacto",R215="Impacto"),(AC214-(+AC214*U215)),IF(AND(R214="Probabilidad",R215="Impacto"),(AC213-(+AC213*U215)),IF(R215="Probabilidad",AC214,""))),"")</f>
        <v>0.6</v>
      </c>
      <c r="AD215" s="113" t="str">
        <f t="shared" si="115"/>
        <v>Moderado</v>
      </c>
      <c r="AE215" s="1264"/>
      <c r="AF215" s="163" t="s">
        <v>2107</v>
      </c>
      <c r="AG215" s="155" t="s">
        <v>2112</v>
      </c>
      <c r="AH215" s="706"/>
      <c r="AI215" s="704" t="s">
        <v>2101</v>
      </c>
      <c r="AJ215" s="703" t="s">
        <v>2109</v>
      </c>
      <c r="AK215" s="1413"/>
      <c r="AL215" s="793"/>
      <c r="AM215" s="794"/>
      <c r="AN215" s="154"/>
      <c r="AO215" s="154"/>
      <c r="AP215" s="155"/>
      <c r="AQ215" s="955" t="s">
        <v>3457</v>
      </c>
      <c r="AR215" s="802" t="s">
        <v>3458</v>
      </c>
      <c r="AS215" s="1041"/>
      <c r="AT215" s="1041" t="s">
        <v>2101</v>
      </c>
      <c r="AU215" s="1048" t="s">
        <v>2109</v>
      </c>
      <c r="AV215" s="233"/>
      <c r="AW215" s="233" t="s">
        <v>2101</v>
      </c>
      <c r="AX215" s="228" t="s">
        <v>3453</v>
      </c>
      <c r="AY215" s="154"/>
      <c r="AZ215" s="154"/>
      <c r="BA215" s="155"/>
      <c r="BB215" s="154"/>
      <c r="BC215" s="155"/>
      <c r="BD215" s="233"/>
      <c r="BE215" s="233"/>
      <c r="BF215" s="233"/>
      <c r="BG215" s="233"/>
      <c r="BH215" s="233"/>
      <c r="BI215" s="233"/>
      <c r="BJ215" s="154"/>
      <c r="BK215" s="154"/>
      <c r="BL215" s="155"/>
      <c r="BM215" s="184"/>
      <c r="BN215" s="224"/>
      <c r="BO215" s="146"/>
      <c r="BP215" s="184"/>
      <c r="BQ215" s="146"/>
      <c r="BR215" s="146"/>
      <c r="BS215" s="146"/>
      <c r="BT215" s="154"/>
      <c r="BU215" s="155"/>
      <c r="BV215" s="156"/>
      <c r="BW215" s="154"/>
      <c r="BX215" s="154"/>
      <c r="BY215" s="155"/>
      <c r="BZ215" s="155"/>
      <c r="CA215" s="155"/>
      <c r="CB215" s="155"/>
      <c r="CC215" s="154"/>
      <c r="CD215" s="155"/>
      <c r="CE215" s="156"/>
      <c r="CF215" s="154"/>
      <c r="CG215" s="154"/>
      <c r="CH215" s="155"/>
      <c r="CI215" s="155"/>
      <c r="CJ215" s="155"/>
      <c r="CK215" s="155"/>
      <c r="CL215" s="154"/>
      <c r="CM215" s="155"/>
      <c r="CN215" s="156"/>
      <c r="CO215" s="154"/>
      <c r="CP215" s="154"/>
      <c r="CQ215" s="155"/>
      <c r="CR215" s="155"/>
      <c r="CS215" s="155"/>
      <c r="CT215" s="155"/>
    </row>
    <row r="216" spans="1:100" s="148" customFormat="1" ht="60" customHeight="1">
      <c r="A216" s="1282"/>
      <c r="B216" s="1285"/>
      <c r="C216" s="1270"/>
      <c r="D216" s="1294"/>
      <c r="E216" s="1294"/>
      <c r="F216" s="1267"/>
      <c r="G216" s="1270"/>
      <c r="H216" s="1270"/>
      <c r="I216" s="1273"/>
      <c r="J216" s="1276"/>
      <c r="K216" s="1279"/>
      <c r="L216" s="387">
        <f>IF(NOT(ISERROR(MATCH(K216,_xlfn.ANCHORARRAY(F225),0))),J227&amp;"Por favor no seleccionar los criterios de impacto",K216)</f>
        <v>0</v>
      </c>
      <c r="M216" s="1273"/>
      <c r="N216" s="1276"/>
      <c r="O216" s="1273"/>
      <c r="P216" s="184"/>
      <c r="Q216" s="94"/>
      <c r="R216" s="139" t="str">
        <f t="shared" si="110"/>
        <v/>
      </c>
      <c r="S216" s="97"/>
      <c r="T216" s="97"/>
      <c r="U216" s="189" t="str">
        <f t="shared" si="111"/>
        <v/>
      </c>
      <c r="V216" s="97"/>
      <c r="W216" s="97"/>
      <c r="X216" s="97"/>
      <c r="Y216" s="140" t="str">
        <f>IFERROR(IF(AND(R215="Probabilidad",R216="Probabilidad"),(AA215-(+AA215*U216)),IF(R216="Probabilidad",(J215-(+J215*U216)),IF(R216="Impacto",AA215,""))),"")</f>
        <v/>
      </c>
      <c r="Z216" s="113" t="str">
        <f t="shared" si="112"/>
        <v/>
      </c>
      <c r="AA216" s="189" t="str">
        <f t="shared" si="113"/>
        <v/>
      </c>
      <c r="AB216" s="113" t="str">
        <f t="shared" si="114"/>
        <v/>
      </c>
      <c r="AC216" s="189" t="str">
        <f>IFERROR(IF(AND(R215="Impacto",R216="Impacto"),(AC215-(+AC215*U216)),IF(AND(R215="Probabilidad",R216="Impacto"),(AC214-(+AC214*U216)),IF(R216="Probabilidad",AC215,""))),"")</f>
        <v/>
      </c>
      <c r="AD216" s="113" t="str">
        <f t="shared" si="115"/>
        <v/>
      </c>
      <c r="AE216" s="1264"/>
      <c r="AF216" s="154"/>
      <c r="AG216" s="155"/>
      <c r="AH216" s="233"/>
      <c r="AI216" s="233"/>
      <c r="AJ216" s="233"/>
      <c r="AK216" s="233"/>
      <c r="AL216" s="233"/>
      <c r="AM216" s="233"/>
      <c r="AN216" s="154"/>
      <c r="AO216" s="154"/>
      <c r="AP216" s="155"/>
      <c r="AQ216" s="163"/>
      <c r="AR216" s="155"/>
      <c r="AS216" s="233"/>
      <c r="AT216" s="233"/>
      <c r="AU216" s="233"/>
      <c r="AV216" s="233"/>
      <c r="AW216" s="233"/>
      <c r="AX216" s="233"/>
      <c r="AY216" s="154"/>
      <c r="AZ216" s="154"/>
      <c r="BA216" s="155"/>
      <c r="BB216" s="154"/>
      <c r="BC216" s="155"/>
      <c r="BD216" s="233"/>
      <c r="BE216" s="233"/>
      <c r="BF216" s="233"/>
      <c r="BG216" s="233"/>
      <c r="BH216" s="233"/>
      <c r="BI216" s="233"/>
      <c r="BJ216" s="154"/>
      <c r="BK216" s="154"/>
      <c r="BL216" s="155"/>
      <c r="BM216" s="184"/>
      <c r="BN216" s="224"/>
      <c r="BO216" s="146"/>
      <c r="BP216" s="184"/>
      <c r="BQ216" s="146"/>
      <c r="BR216" s="146"/>
      <c r="BS216" s="146"/>
      <c r="BT216" s="154"/>
      <c r="BU216" s="155"/>
      <c r="BV216" s="156"/>
      <c r="BW216" s="154"/>
      <c r="BX216" s="154"/>
      <c r="BY216" s="155"/>
      <c r="BZ216" s="155"/>
      <c r="CA216" s="155"/>
      <c r="CB216" s="155"/>
      <c r="CC216" s="154"/>
      <c r="CD216" s="155"/>
      <c r="CE216" s="156"/>
      <c r="CF216" s="154"/>
      <c r="CG216" s="154"/>
      <c r="CH216" s="155"/>
      <c r="CI216" s="155"/>
      <c r="CJ216" s="155"/>
      <c r="CK216" s="155"/>
      <c r="CL216" s="154"/>
      <c r="CM216" s="155"/>
      <c r="CN216" s="156"/>
      <c r="CO216" s="154"/>
      <c r="CP216" s="154"/>
      <c r="CQ216" s="155"/>
      <c r="CR216" s="155"/>
      <c r="CS216" s="155"/>
      <c r="CT216" s="155"/>
    </row>
    <row r="217" spans="1:100" s="148" customFormat="1" ht="60" customHeight="1">
      <c r="A217" s="1282"/>
      <c r="B217" s="1285"/>
      <c r="C217" s="1270"/>
      <c r="D217" s="1294"/>
      <c r="E217" s="1294"/>
      <c r="F217" s="1267"/>
      <c r="G217" s="1270"/>
      <c r="H217" s="1270"/>
      <c r="I217" s="1273"/>
      <c r="J217" s="1276"/>
      <c r="K217" s="1279"/>
      <c r="L217" s="387">
        <f>IF(NOT(ISERROR(MATCH(K217,_xlfn.ANCHORARRAY(F226),0))),J228&amp;"Por favor no seleccionar los criterios de impacto",K217)</f>
        <v>0</v>
      </c>
      <c r="M217" s="1273"/>
      <c r="N217" s="1276"/>
      <c r="O217" s="1273"/>
      <c r="P217" s="184"/>
      <c r="Q217" s="94"/>
      <c r="R217" s="139" t="str">
        <f t="shared" si="110"/>
        <v/>
      </c>
      <c r="S217" s="97"/>
      <c r="T217" s="97"/>
      <c r="U217" s="189" t="str">
        <f t="shared" si="111"/>
        <v/>
      </c>
      <c r="V217" s="97"/>
      <c r="W217" s="97"/>
      <c r="X217" s="97"/>
      <c r="Y217" s="140" t="str">
        <f>IFERROR(IF(AND(R216="Probabilidad",R217="Probabilidad"),(AA216-(+AA216*U217)),IF(R217="Probabilidad",(J216-(+J216*U217)),IF(R217="Impacto",AA216,""))),"")</f>
        <v/>
      </c>
      <c r="Z217" s="113" t="str">
        <f t="shared" si="112"/>
        <v/>
      </c>
      <c r="AA217" s="189" t="str">
        <f t="shared" si="113"/>
        <v/>
      </c>
      <c r="AB217" s="113" t="str">
        <f t="shared" si="114"/>
        <v/>
      </c>
      <c r="AC217" s="189" t="str">
        <f>IFERROR(IF(AND(R216="Impacto",R217="Impacto"),(AC216-(+AC216*U217)),IF(AND(R216="Probabilidad",R217="Impacto"),(AC215-(+AC215*U217)),IF(R217="Probabilidad",AC216,""))),"")</f>
        <v/>
      </c>
      <c r="AD217" s="113" t="str">
        <f t="shared" si="115"/>
        <v/>
      </c>
      <c r="AE217" s="1264"/>
      <c r="AF217" s="154"/>
      <c r="AG217" s="155"/>
      <c r="AH217" s="233"/>
      <c r="AI217" s="233"/>
      <c r="AJ217" s="233"/>
      <c r="AK217" s="233"/>
      <c r="AL217" s="233"/>
      <c r="AM217" s="233"/>
      <c r="AN217" s="154"/>
      <c r="AO217" s="154"/>
      <c r="AP217" s="155"/>
      <c r="AQ217" s="163"/>
      <c r="AR217" s="155"/>
      <c r="AS217" s="233"/>
      <c r="AT217" s="233"/>
      <c r="AU217" s="233"/>
      <c r="AV217" s="233"/>
      <c r="AW217" s="233"/>
      <c r="AX217" s="233"/>
      <c r="AY217" s="154"/>
      <c r="AZ217" s="154"/>
      <c r="BA217" s="155"/>
      <c r="BB217" s="154"/>
      <c r="BC217" s="155"/>
      <c r="BD217" s="233"/>
      <c r="BE217" s="233"/>
      <c r="BF217" s="233"/>
      <c r="BG217" s="233"/>
      <c r="BH217" s="233"/>
      <c r="BI217" s="233"/>
      <c r="BJ217" s="154"/>
      <c r="BK217" s="154"/>
      <c r="BL217" s="155"/>
      <c r="BM217" s="184"/>
      <c r="BN217" s="224"/>
      <c r="BO217" s="146"/>
      <c r="BP217" s="184"/>
      <c r="BQ217" s="146"/>
      <c r="BR217" s="146"/>
      <c r="BS217" s="146"/>
      <c r="BT217" s="154"/>
      <c r="BU217" s="155"/>
      <c r="BV217" s="156"/>
      <c r="BW217" s="154"/>
      <c r="BX217" s="154"/>
      <c r="BY217" s="155"/>
      <c r="BZ217" s="155"/>
      <c r="CA217" s="155"/>
      <c r="CB217" s="155"/>
      <c r="CC217" s="154"/>
      <c r="CD217" s="155"/>
      <c r="CE217" s="156"/>
      <c r="CF217" s="154"/>
      <c r="CG217" s="154"/>
      <c r="CH217" s="155"/>
      <c r="CI217" s="155"/>
      <c r="CJ217" s="155"/>
      <c r="CK217" s="155"/>
      <c r="CL217" s="154"/>
      <c r="CM217" s="155"/>
      <c r="CN217" s="156"/>
      <c r="CO217" s="154"/>
      <c r="CP217" s="154"/>
      <c r="CQ217" s="155"/>
      <c r="CR217" s="155"/>
      <c r="CS217" s="155"/>
      <c r="CT217" s="155"/>
    </row>
    <row r="218" spans="1:100" s="148" customFormat="1" ht="60" customHeight="1" thickBot="1">
      <c r="A218" s="1283"/>
      <c r="B218" s="1286"/>
      <c r="C218" s="1271"/>
      <c r="D218" s="1295"/>
      <c r="E218" s="1295"/>
      <c r="F218" s="1267"/>
      <c r="G218" s="1271"/>
      <c r="H218" s="1271"/>
      <c r="I218" s="1274"/>
      <c r="J218" s="1277"/>
      <c r="K218" s="1280"/>
      <c r="L218" s="388">
        <f>IF(NOT(ISERROR(MATCH(K218,_xlfn.ANCHORARRAY(F227),0))),J229&amp;"Por favor no seleccionar los criterios de impacto",K218)</f>
        <v>0</v>
      </c>
      <c r="M218" s="1274"/>
      <c r="N218" s="1277"/>
      <c r="O218" s="1274"/>
      <c r="P218" s="185"/>
      <c r="Q218" s="95"/>
      <c r="R218" s="153" t="str">
        <f t="shared" si="110"/>
        <v/>
      </c>
      <c r="S218" s="150"/>
      <c r="T218" s="150"/>
      <c r="U218" s="187" t="str">
        <f t="shared" si="111"/>
        <v/>
      </c>
      <c r="V218" s="150"/>
      <c r="W218" s="150"/>
      <c r="X218" s="150"/>
      <c r="Y218" s="151" t="str">
        <f>IFERROR(IF(AND(R217="Probabilidad",R218="Probabilidad"),(AA217-(+AA217*U218)),IF(R218="Probabilidad",(J217-(+J217*U218)),IF(R218="Impacto",AA217,""))),"")</f>
        <v/>
      </c>
      <c r="Z218" s="114" t="str">
        <f t="shared" si="112"/>
        <v/>
      </c>
      <c r="AA218" s="187" t="str">
        <f t="shared" si="113"/>
        <v/>
      </c>
      <c r="AB218" s="114" t="str">
        <f t="shared" si="114"/>
        <v/>
      </c>
      <c r="AC218" s="187" t="str">
        <f>IFERROR(IF(AND(R217="Impacto",R218="Impacto"),(AC217-(+AC217*U218)),IF(AND(R217="Probabilidad",R218="Impacto"),(AC216-(+AC216*U218)),IF(R218="Probabilidad",AC217,""))),"")</f>
        <v/>
      </c>
      <c r="AD218" s="114" t="str">
        <f t="shared" si="115"/>
        <v/>
      </c>
      <c r="AE218" s="1265"/>
      <c r="AF218" s="154"/>
      <c r="AG218" s="155"/>
      <c r="AH218" s="233"/>
      <c r="AI218" s="233"/>
      <c r="AJ218" s="233"/>
      <c r="AK218" s="233"/>
      <c r="AL218" s="233"/>
      <c r="AM218" s="233"/>
      <c r="AN218" s="154"/>
      <c r="AO218" s="154"/>
      <c r="AP218" s="155"/>
      <c r="AQ218" s="163"/>
      <c r="AR218" s="155"/>
      <c r="AS218" s="233"/>
      <c r="AT218" s="233"/>
      <c r="AU218" s="233"/>
      <c r="AV218" s="233"/>
      <c r="AW218" s="233"/>
      <c r="AX218" s="233"/>
      <c r="AY218" s="154"/>
      <c r="AZ218" s="154"/>
      <c r="BA218" s="155"/>
      <c r="BB218" s="154"/>
      <c r="BC218" s="155"/>
      <c r="BD218" s="233"/>
      <c r="BE218" s="233"/>
      <c r="BF218" s="233"/>
      <c r="BG218" s="233"/>
      <c r="BH218" s="233"/>
      <c r="BI218" s="233"/>
      <c r="BJ218" s="154"/>
      <c r="BK218" s="154"/>
      <c r="BL218" s="155"/>
      <c r="BM218" s="184"/>
      <c r="BN218" s="224"/>
      <c r="BO218" s="146"/>
      <c r="BP218" s="184"/>
      <c r="BQ218" s="146"/>
      <c r="BR218" s="146"/>
      <c r="BS218" s="146"/>
      <c r="BT218" s="154"/>
      <c r="BU218" s="155"/>
      <c r="BV218" s="156"/>
      <c r="BW218" s="154"/>
      <c r="BX218" s="154"/>
      <c r="BY218" s="155"/>
      <c r="BZ218" s="155"/>
      <c r="CA218" s="155"/>
      <c r="CB218" s="155"/>
      <c r="CC218" s="154"/>
      <c r="CD218" s="155"/>
      <c r="CE218" s="156"/>
      <c r="CF218" s="154"/>
      <c r="CG218" s="154"/>
      <c r="CH218" s="155"/>
      <c r="CI218" s="155"/>
      <c r="CJ218" s="155"/>
      <c r="CK218" s="155"/>
      <c r="CL218" s="154"/>
      <c r="CM218" s="155"/>
      <c r="CN218" s="156"/>
      <c r="CO218" s="154"/>
      <c r="CP218" s="154"/>
      <c r="CQ218" s="155"/>
      <c r="CR218" s="155"/>
      <c r="CS218" s="155"/>
      <c r="CT218" s="155"/>
    </row>
    <row r="219" spans="1:100" s="148" customFormat="1" ht="160.05000000000001" customHeight="1">
      <c r="A219" s="1281">
        <v>21</v>
      </c>
      <c r="B219" s="1284" t="s">
        <v>149</v>
      </c>
      <c r="C219" s="1269" t="s">
        <v>365</v>
      </c>
      <c r="D219" s="1293" t="s">
        <v>4237</v>
      </c>
      <c r="E219" s="1293" t="s">
        <v>4238</v>
      </c>
      <c r="F219" s="1310" t="s">
        <v>4239</v>
      </c>
      <c r="G219" s="1269" t="s">
        <v>286</v>
      </c>
      <c r="H219" s="1269">
        <v>30</v>
      </c>
      <c r="I219" s="1272" t="str">
        <f>IF(H219&lt;=0,"",IF(H219&lt;=2,"Muy Baja",IF(H219&lt;=24,"Baja",IF(H219&lt;=500,"Media",IF(H219&lt;=5000,"Alta","Muy Alta")))))</f>
        <v>Media</v>
      </c>
      <c r="J219" s="1275">
        <f>IF(I219="","",IF(I219="Muy Baja",0.2,IF(I219="Baja",0.4,IF(I219="Media",0.6,IF(I219="Alta",0.8,IF(I219="Muy Alta",1,))))))</f>
        <v>0.6</v>
      </c>
      <c r="K219" s="1278" t="s">
        <v>311</v>
      </c>
      <c r="L219" s="386" t="str">
        <f>IF(NOT(ISERROR(MATCH(K219,'[3]Tabla Impacto'!$B$221:$B$223,0))),'[3]Tabla Impacto'!$F$223&amp;"Por favor no seleccionar los criterios de impacto(Afectación Económica o presupuestal y Pérdida Reputacional)",K219)</f>
        <v xml:space="preserve">     El riesgo afecta la imagen de la entidad con algunos usuarios de relevancia frente al logro de los objetivos</v>
      </c>
      <c r="M219" s="1272" t="str">
        <f>IF(OR(K219='Tabla Impacto'!$C$11,K219='Tabla Impacto'!$D$11),"Leve",IF(OR(K219='Tabla Impacto'!$C$12,K219='Tabla Impacto'!$D$12),"Menor",IF(OR(K219='Tabla Impacto'!$C$13,K219='Tabla Impacto'!$D$13),"Moderado",IF(OR(K219='Tabla Impacto'!$C$14,K219='Tabla Impacto'!$D$14),"Mayor",IF(OR(K219='Tabla Impacto'!$C$15,K219='Tabla Impacto'!$D$15),"Catastrófico","")))))</f>
        <v>Moderado</v>
      </c>
      <c r="N219" s="1275">
        <f>IF(M219="","",IF(M219="Leve",0.2,IF(M219="Menor",0.4,IF(M219="Moderado",0.6,IF(M219="Mayor",0.8,IF(M219="Catastrófico",1,))))))</f>
        <v>0.6</v>
      </c>
      <c r="O219" s="1272"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Moderado</v>
      </c>
      <c r="P219" s="370">
        <v>1</v>
      </c>
      <c r="Q219" s="274" t="s">
        <v>4240</v>
      </c>
      <c r="R219" s="139" t="str">
        <f t="shared" si="110"/>
        <v>Probabilidad</v>
      </c>
      <c r="S219" s="97" t="s">
        <v>100</v>
      </c>
      <c r="T219" s="97" t="s">
        <v>316</v>
      </c>
      <c r="U219" s="189" t="str">
        <f t="shared" si="111"/>
        <v>40%</v>
      </c>
      <c r="V219" s="97" t="s">
        <v>334</v>
      </c>
      <c r="W219" s="97" t="s">
        <v>318</v>
      </c>
      <c r="X219" s="97" t="s">
        <v>319</v>
      </c>
      <c r="Y219" s="140">
        <f>IFERROR(IF(R219="Probabilidad",(J219-(+J219*U219)),IF(R219="Impacto",J219,"")),"")</f>
        <v>0.36</v>
      </c>
      <c r="Z219" s="113" t="str">
        <f t="shared" si="112"/>
        <v>Baja</v>
      </c>
      <c r="AA219" s="189">
        <f t="shared" si="113"/>
        <v>0.36</v>
      </c>
      <c r="AB219" s="113" t="str">
        <f t="shared" si="114"/>
        <v>Moderado</v>
      </c>
      <c r="AC219" s="189">
        <f>IFERROR(IF(R219="Impacto",(N219-(+N219*U219)),IF(R219="Probabilidad",N219,"")),"")</f>
        <v>0.6</v>
      </c>
      <c r="AD219" s="113" t="str">
        <f t="shared" si="115"/>
        <v>Moderado</v>
      </c>
      <c r="AE219" s="1263" t="s">
        <v>345</v>
      </c>
      <c r="AF219" s="729" t="s">
        <v>2505</v>
      </c>
      <c r="AG219" s="833" t="s">
        <v>2774</v>
      </c>
      <c r="AH219" s="233"/>
      <c r="AI219" s="233" t="s">
        <v>2101</v>
      </c>
      <c r="AJ219" s="834" t="s">
        <v>2773</v>
      </c>
      <c r="AK219" s="233"/>
      <c r="AL219" s="233" t="s">
        <v>2101</v>
      </c>
      <c r="AM219" s="834" t="s">
        <v>2773</v>
      </c>
      <c r="AN219" s="729"/>
      <c r="AO219" s="778"/>
      <c r="AP219" s="731"/>
      <c r="AQ219" s="753" t="s">
        <v>3804</v>
      </c>
      <c r="AR219" s="747" t="s">
        <v>3805</v>
      </c>
      <c r="AS219" s="756"/>
      <c r="AT219" s="756" t="s">
        <v>2190</v>
      </c>
      <c r="AU219" s="756" t="s">
        <v>491</v>
      </c>
      <c r="AV219" s="756"/>
      <c r="AW219" s="756" t="s">
        <v>2190</v>
      </c>
      <c r="AX219" s="233" t="s">
        <v>491</v>
      </c>
      <c r="AY219" s="667" t="s">
        <v>2101</v>
      </c>
      <c r="AZ219" s="141"/>
      <c r="BA219" s="142" t="s">
        <v>2558</v>
      </c>
      <c r="BB219" s="141"/>
      <c r="BC219" s="142"/>
      <c r="BD219" s="233"/>
      <c r="BE219" s="233"/>
      <c r="BF219" s="233"/>
      <c r="BG219" s="233"/>
      <c r="BH219" s="233"/>
      <c r="BI219" s="233"/>
      <c r="BJ219" s="141"/>
      <c r="BK219" s="141"/>
      <c r="BL219" s="142"/>
      <c r="BM219" s="274" t="s">
        <v>4178</v>
      </c>
      <c r="BN219" s="371">
        <v>0.2</v>
      </c>
      <c r="BO219" s="274" t="s">
        <v>1149</v>
      </c>
      <c r="BP219" s="370" t="s">
        <v>1150</v>
      </c>
      <c r="BQ219" s="402">
        <v>44927</v>
      </c>
      <c r="BR219" s="402">
        <v>45260</v>
      </c>
      <c r="BS219" s="373">
        <v>1</v>
      </c>
      <c r="BT219" s="729" t="s">
        <v>2505</v>
      </c>
      <c r="BU219" s="727" t="s">
        <v>2504</v>
      </c>
      <c r="BV219" s="707" t="s">
        <v>2506</v>
      </c>
      <c r="BW219" s="141"/>
      <c r="BX219" s="141"/>
      <c r="BY219" s="142"/>
      <c r="BZ219" s="142"/>
      <c r="CA219" s="142"/>
      <c r="CB219" s="142"/>
      <c r="CC219" s="753" t="s">
        <v>3804</v>
      </c>
      <c r="CD219" s="733" t="s">
        <v>3809</v>
      </c>
      <c r="CE219" s="700" t="s">
        <v>3810</v>
      </c>
      <c r="CF219" s="667" t="s">
        <v>2101</v>
      </c>
      <c r="CG219" s="667"/>
      <c r="CH219" s="1064" t="s">
        <v>2558</v>
      </c>
      <c r="CI219" s="667" t="s">
        <v>2101</v>
      </c>
      <c r="CJ219" s="142"/>
      <c r="CK219" s="142" t="s">
        <v>2558</v>
      </c>
      <c r="CL219" s="141"/>
      <c r="CM219" s="142"/>
      <c r="CN219" s="143"/>
      <c r="CO219" s="141"/>
      <c r="CP219" s="141"/>
      <c r="CQ219" s="142"/>
      <c r="CR219" s="142"/>
      <c r="CS219" s="142"/>
      <c r="CT219" s="142"/>
      <c r="CU219" s="147"/>
      <c r="CV219" s="147"/>
    </row>
    <row r="220" spans="1:100" s="148" customFormat="1" ht="160.05000000000001" customHeight="1">
      <c r="A220" s="1282"/>
      <c r="B220" s="1285"/>
      <c r="C220" s="1270"/>
      <c r="D220" s="1294"/>
      <c r="E220" s="1294"/>
      <c r="F220" s="1267"/>
      <c r="G220" s="1270"/>
      <c r="H220" s="1270"/>
      <c r="I220" s="1273"/>
      <c r="J220" s="1276"/>
      <c r="K220" s="1279"/>
      <c r="L220" s="387">
        <f>IF(NOT(ISERROR(MATCH(K220,_xlfn.ANCHORARRAY(F229),0))),J231&amp;"Por favor no seleccionar los criterios de impacto",K220)</f>
        <v>0</v>
      </c>
      <c r="M220" s="1273"/>
      <c r="N220" s="1276"/>
      <c r="O220" s="1273"/>
      <c r="P220" s="370">
        <v>2</v>
      </c>
      <c r="Q220" s="274" t="s">
        <v>4241</v>
      </c>
      <c r="R220" s="139" t="str">
        <f t="shared" si="110"/>
        <v>Probabilidad</v>
      </c>
      <c r="S220" s="97" t="s">
        <v>145</v>
      </c>
      <c r="T220" s="97" t="s">
        <v>316</v>
      </c>
      <c r="U220" s="189" t="str">
        <f t="shared" si="111"/>
        <v>30%</v>
      </c>
      <c r="V220" s="97" t="s">
        <v>317</v>
      </c>
      <c r="W220" s="97" t="s">
        <v>318</v>
      </c>
      <c r="X220" s="97" t="s">
        <v>319</v>
      </c>
      <c r="Y220" s="140">
        <f>IFERROR(IF(AND(R219="Probabilidad",R220="Probabilidad"),(AA219-(+AA219*U220)),IF(R220="Probabilidad",(J219-(+J219*U220)),IF(R220="Impacto",AA219,""))),"")</f>
        <v>0.252</v>
      </c>
      <c r="Z220" s="113" t="str">
        <f t="shared" si="112"/>
        <v>Baja</v>
      </c>
      <c r="AA220" s="189">
        <f t="shared" si="113"/>
        <v>0.252</v>
      </c>
      <c r="AB220" s="113" t="str">
        <f t="shared" si="114"/>
        <v>Moderado</v>
      </c>
      <c r="AC220" s="189">
        <f>IFERROR(IF(AND(R219="Impacto",R220="Impacto"),(AC219-(+AC219*U220)),IF(R220="Impacto",($N$141-(+$N$141*U220)),IF(R220="Probabilidad",AC219,""))),"")</f>
        <v>0.6</v>
      </c>
      <c r="AD220" s="113" t="str">
        <f t="shared" si="115"/>
        <v>Moderado</v>
      </c>
      <c r="AE220" s="1264"/>
      <c r="AF220" s="729" t="s">
        <v>2505</v>
      </c>
      <c r="AG220" s="833" t="s">
        <v>2775</v>
      </c>
      <c r="AH220" s="233"/>
      <c r="AI220" s="233" t="s">
        <v>2101</v>
      </c>
      <c r="AJ220" s="834" t="s">
        <v>2773</v>
      </c>
      <c r="AK220" s="233"/>
      <c r="AL220" s="233"/>
      <c r="AM220" s="834"/>
      <c r="AN220" s="729"/>
      <c r="AO220" s="778"/>
      <c r="AP220" s="731"/>
      <c r="AQ220" s="753" t="s">
        <v>3804</v>
      </c>
      <c r="AR220" s="751" t="s">
        <v>3806</v>
      </c>
      <c r="AS220" s="756"/>
      <c r="AT220" s="756" t="s">
        <v>2190</v>
      </c>
      <c r="AU220" s="756" t="s">
        <v>491</v>
      </c>
      <c r="AV220" s="756"/>
      <c r="AW220" s="756" t="s">
        <v>2190</v>
      </c>
      <c r="AX220" s="756" t="s">
        <v>491</v>
      </c>
      <c r="AY220" s="667" t="s">
        <v>2101</v>
      </c>
      <c r="AZ220" s="141"/>
      <c r="BA220" s="142" t="s">
        <v>2558</v>
      </c>
      <c r="BB220" s="154"/>
      <c r="BC220" s="155"/>
      <c r="BD220" s="233"/>
      <c r="BE220" s="233"/>
      <c r="BF220" s="233"/>
      <c r="BG220" s="233"/>
      <c r="BH220" s="233"/>
      <c r="BI220" s="233"/>
      <c r="BJ220" s="154"/>
      <c r="BK220" s="154"/>
      <c r="BL220" s="155"/>
      <c r="BM220" s="274" t="s">
        <v>4179</v>
      </c>
      <c r="BN220" s="371">
        <v>0.8</v>
      </c>
      <c r="BO220" s="274" t="s">
        <v>1151</v>
      </c>
      <c r="BP220" s="370" t="s">
        <v>1150</v>
      </c>
      <c r="BQ220" s="402">
        <v>44927</v>
      </c>
      <c r="BR220" s="402">
        <v>45260</v>
      </c>
      <c r="BS220" s="371">
        <v>1</v>
      </c>
      <c r="BT220" s="729" t="s">
        <v>2505</v>
      </c>
      <c r="BU220" s="731" t="s">
        <v>2508</v>
      </c>
      <c r="BV220" s="763" t="s">
        <v>2507</v>
      </c>
      <c r="BW220" s="154"/>
      <c r="BX220" s="154"/>
      <c r="BY220" s="155"/>
      <c r="BZ220" s="155"/>
      <c r="CA220" s="155"/>
      <c r="CB220" s="155"/>
      <c r="CC220" s="753" t="s">
        <v>3804</v>
      </c>
      <c r="CD220" s="751" t="s">
        <v>3808</v>
      </c>
      <c r="CE220" s="1106" t="s">
        <v>3811</v>
      </c>
      <c r="CF220" s="667" t="s">
        <v>2101</v>
      </c>
      <c r="CG220" s="667"/>
      <c r="CH220" s="1064" t="s">
        <v>2558</v>
      </c>
      <c r="CI220" s="667" t="s">
        <v>2101</v>
      </c>
      <c r="CJ220" s="142"/>
      <c r="CK220" s="142" t="s">
        <v>2558</v>
      </c>
      <c r="CL220" s="154"/>
      <c r="CM220" s="155"/>
      <c r="CN220" s="156"/>
      <c r="CO220" s="154"/>
      <c r="CP220" s="154"/>
      <c r="CQ220" s="155"/>
      <c r="CR220" s="155"/>
      <c r="CS220" s="155"/>
      <c r="CT220" s="155"/>
    </row>
    <row r="221" spans="1:100" s="148" customFormat="1" ht="160.05000000000001" customHeight="1">
      <c r="A221" s="1282"/>
      <c r="B221" s="1285"/>
      <c r="C221" s="1270"/>
      <c r="D221" s="1294"/>
      <c r="E221" s="1294"/>
      <c r="F221" s="1267"/>
      <c r="G221" s="1270"/>
      <c r="H221" s="1270"/>
      <c r="I221" s="1273"/>
      <c r="J221" s="1276"/>
      <c r="K221" s="1279"/>
      <c r="L221" s="387">
        <f>IF(NOT(ISERROR(MATCH(K221,_xlfn.ANCHORARRAY(F230),0))),J232&amp;"Por favor no seleccionar los criterios de impacto",K221)</f>
        <v>0</v>
      </c>
      <c r="M221" s="1273"/>
      <c r="N221" s="1276"/>
      <c r="O221" s="1273"/>
      <c r="P221" s="370">
        <v>3</v>
      </c>
      <c r="Q221" s="274" t="s">
        <v>4177</v>
      </c>
      <c r="R221" s="139" t="str">
        <f t="shared" si="110"/>
        <v>Impacto</v>
      </c>
      <c r="S221" s="97" t="s">
        <v>327</v>
      </c>
      <c r="T221" s="97" t="s">
        <v>316</v>
      </c>
      <c r="U221" s="189" t="str">
        <f t="shared" si="111"/>
        <v>25%</v>
      </c>
      <c r="V221" s="97" t="s">
        <v>334</v>
      </c>
      <c r="W221" s="97" t="s">
        <v>318</v>
      </c>
      <c r="X221" s="97" t="s">
        <v>319</v>
      </c>
      <c r="Y221" s="140">
        <f>IFERROR(IF(AND(R220="Probabilidad",R221="Probabilidad"),(AA220-(+AA220*U221)),IF(R221="Probabilidad",(J220-(+J220*U221)),IF(R221="Impacto",AA220,""))),"")</f>
        <v>0.252</v>
      </c>
      <c r="Z221" s="113" t="str">
        <f t="shared" si="112"/>
        <v>Baja</v>
      </c>
      <c r="AA221" s="189">
        <f t="shared" si="113"/>
        <v>0.252</v>
      </c>
      <c r="AB221" s="113" t="str">
        <f t="shared" si="114"/>
        <v>Moderado</v>
      </c>
      <c r="AC221" s="189">
        <f>IFERROR(IF(AND(R220="Impacto",R221="Impacto"),(AC220-(+AC220*U221)),IF(AND(R220="Probabilidad",R221="Impacto"),(AC219-(+AC219*U221)),IF(R221="Probabilidad",AC220,""))),"")</f>
        <v>0.44999999999999996</v>
      </c>
      <c r="AD221" s="113" t="str">
        <f t="shared" si="115"/>
        <v>Moderado</v>
      </c>
      <c r="AE221" s="1264"/>
      <c r="AF221" s="729" t="s">
        <v>2505</v>
      </c>
      <c r="AG221" s="833" t="s">
        <v>2776</v>
      </c>
      <c r="AH221" s="233"/>
      <c r="AI221" s="233" t="s">
        <v>2101</v>
      </c>
      <c r="AJ221" s="834" t="s">
        <v>2773</v>
      </c>
      <c r="AK221" s="233"/>
      <c r="AL221" s="233"/>
      <c r="AM221" s="834"/>
      <c r="AN221" s="729"/>
      <c r="AO221" s="778"/>
      <c r="AP221" s="731"/>
      <c r="AQ221" s="1104" t="s">
        <v>3804</v>
      </c>
      <c r="AR221" s="1105" t="s">
        <v>3807</v>
      </c>
      <c r="AS221" s="756"/>
      <c r="AT221" s="756" t="s">
        <v>2190</v>
      </c>
      <c r="AU221" s="756" t="s">
        <v>491</v>
      </c>
      <c r="AV221" s="756"/>
      <c r="AW221" s="756" t="s">
        <v>2190</v>
      </c>
      <c r="AX221" s="756" t="s">
        <v>491</v>
      </c>
      <c r="AY221" s="667" t="s">
        <v>2101</v>
      </c>
      <c r="AZ221" s="141"/>
      <c r="BA221" s="142" t="s">
        <v>2558</v>
      </c>
      <c r="BB221" s="154"/>
      <c r="BC221" s="155"/>
      <c r="BD221" s="233"/>
      <c r="BE221" s="233"/>
      <c r="BF221" s="233"/>
      <c r="BG221" s="233"/>
      <c r="BH221" s="233"/>
      <c r="BI221" s="233"/>
      <c r="BJ221" s="154"/>
      <c r="BK221" s="154"/>
      <c r="BL221" s="155"/>
      <c r="BM221" s="184"/>
      <c r="BN221" s="224"/>
      <c r="BO221" s="146"/>
      <c r="BP221" s="184"/>
      <c r="BQ221" s="146"/>
      <c r="BR221" s="146"/>
      <c r="BS221" s="146"/>
      <c r="BT221" s="154"/>
      <c r="BU221" s="155"/>
      <c r="BV221" s="156"/>
      <c r="BW221" s="154"/>
      <c r="BX221" s="154"/>
      <c r="BY221" s="155"/>
      <c r="BZ221" s="155"/>
      <c r="CA221" s="155"/>
      <c r="CB221" s="155"/>
      <c r="CC221" s="154"/>
      <c r="CD221" s="155"/>
      <c r="CE221" s="156"/>
      <c r="CF221" s="154"/>
      <c r="CG221" s="154"/>
      <c r="CH221" s="155"/>
      <c r="CI221" s="155"/>
      <c r="CJ221" s="155"/>
      <c r="CK221" s="155"/>
      <c r="CL221" s="154"/>
      <c r="CM221" s="155"/>
      <c r="CN221" s="156"/>
      <c r="CO221" s="154"/>
      <c r="CP221" s="154"/>
      <c r="CQ221" s="155"/>
      <c r="CR221" s="155"/>
      <c r="CS221" s="155"/>
      <c r="CT221" s="155"/>
    </row>
    <row r="222" spans="1:100" s="148" customFormat="1" ht="37.049999999999997" customHeight="1">
      <c r="A222" s="1282"/>
      <c r="B222" s="1285"/>
      <c r="C222" s="1270"/>
      <c r="D222" s="1294"/>
      <c r="E222" s="1294"/>
      <c r="F222" s="1267"/>
      <c r="G222" s="1270"/>
      <c r="H222" s="1270"/>
      <c r="I222" s="1273"/>
      <c r="J222" s="1276"/>
      <c r="K222" s="1279"/>
      <c r="L222" s="387">
        <f>IF(NOT(ISERROR(MATCH(K222,_xlfn.ANCHORARRAY(F231),0))),J233&amp;"Por favor no seleccionar los criterios de impacto",K222)</f>
        <v>0</v>
      </c>
      <c r="M222" s="1273"/>
      <c r="N222" s="1276"/>
      <c r="O222" s="1273"/>
      <c r="P222" s="184"/>
      <c r="Q222" s="94"/>
      <c r="R222" s="139" t="str">
        <f t="shared" si="110"/>
        <v/>
      </c>
      <c r="S222" s="97"/>
      <c r="T222" s="97"/>
      <c r="U222" s="189" t="str">
        <f t="shared" si="111"/>
        <v/>
      </c>
      <c r="V222" s="97"/>
      <c r="W222" s="97"/>
      <c r="X222" s="97"/>
      <c r="Y222" s="140" t="str">
        <f>IFERROR(IF(AND(R221="Probabilidad",R222="Probabilidad"),(AA221-(+AA221*U222)),IF(R222="Probabilidad",(J221-(+J221*U222)),IF(R222="Impacto",AA221,""))),"")</f>
        <v/>
      </c>
      <c r="Z222" s="113" t="str">
        <f t="shared" si="112"/>
        <v/>
      </c>
      <c r="AA222" s="189" t="str">
        <f t="shared" si="113"/>
        <v/>
      </c>
      <c r="AB222" s="113" t="str">
        <f t="shared" si="114"/>
        <v/>
      </c>
      <c r="AC222" s="189" t="str">
        <f>IFERROR(IF(AND(R221="Impacto",R222="Impacto"),(AC221-(+AC221*U222)),IF(AND(R221="Probabilidad",R222="Impacto"),(AC220-(+AC220*U222)),IF(R222="Probabilidad",AC221,""))),"")</f>
        <v/>
      </c>
      <c r="AD222" s="113" t="str">
        <f t="shared" si="115"/>
        <v/>
      </c>
      <c r="AE222" s="1264"/>
      <c r="AF222" s="154"/>
      <c r="AG222" s="155"/>
      <c r="AH222" s="233"/>
      <c r="AI222" s="233"/>
      <c r="AJ222" s="233"/>
      <c r="AK222" s="233"/>
      <c r="AL222" s="233"/>
      <c r="AM222" s="233"/>
      <c r="AN222" s="154"/>
      <c r="AO222" s="154"/>
      <c r="AP222" s="155"/>
      <c r="AQ222" s="163"/>
      <c r="AR222" s="155"/>
      <c r="AS222" s="233"/>
      <c r="AT222" s="233"/>
      <c r="AU222" s="233"/>
      <c r="AV222" s="233"/>
      <c r="AW222" s="233"/>
      <c r="AX222" s="233"/>
      <c r="AY222" s="154"/>
      <c r="AZ222" s="154"/>
      <c r="BA222" s="155"/>
      <c r="BB222" s="154"/>
      <c r="BC222" s="155"/>
      <c r="BD222" s="233"/>
      <c r="BE222" s="233"/>
      <c r="BF222" s="233"/>
      <c r="BG222" s="233"/>
      <c r="BH222" s="233"/>
      <c r="BI222" s="233"/>
      <c r="BJ222" s="154"/>
      <c r="BK222" s="154"/>
      <c r="BL222" s="155"/>
      <c r="BM222" s="184"/>
      <c r="BN222" s="224"/>
      <c r="BO222" s="146"/>
      <c r="BP222" s="184"/>
      <c r="BQ222" s="146"/>
      <c r="BR222" s="146"/>
      <c r="BS222" s="146"/>
      <c r="BT222" s="154"/>
      <c r="BU222" s="155"/>
      <c r="BV222" s="156"/>
      <c r="BW222" s="154"/>
      <c r="BX222" s="154"/>
      <c r="BY222" s="155"/>
      <c r="BZ222" s="155"/>
      <c r="CA222" s="155"/>
      <c r="CB222" s="155"/>
      <c r="CC222" s="154"/>
      <c r="CD222" s="155"/>
      <c r="CE222" s="156"/>
      <c r="CF222" s="154"/>
      <c r="CG222" s="154"/>
      <c r="CH222" s="155"/>
      <c r="CI222" s="155"/>
      <c r="CJ222" s="155"/>
      <c r="CK222" s="155"/>
      <c r="CL222" s="154"/>
      <c r="CM222" s="155"/>
      <c r="CN222" s="156"/>
      <c r="CO222" s="154"/>
      <c r="CP222" s="154"/>
      <c r="CQ222" s="155"/>
      <c r="CR222" s="155"/>
      <c r="CS222" s="155"/>
      <c r="CT222" s="155"/>
    </row>
    <row r="223" spans="1:100" s="148" customFormat="1" ht="25.05" customHeight="1">
      <c r="A223" s="1282"/>
      <c r="B223" s="1285"/>
      <c r="C223" s="1270"/>
      <c r="D223" s="1294"/>
      <c r="E223" s="1294"/>
      <c r="F223" s="1267"/>
      <c r="G223" s="1270"/>
      <c r="H223" s="1270"/>
      <c r="I223" s="1273"/>
      <c r="J223" s="1276"/>
      <c r="K223" s="1279"/>
      <c r="L223" s="387">
        <f>IF(NOT(ISERROR(MATCH(K223,_xlfn.ANCHORARRAY(F232),0))),J234&amp;"Por favor no seleccionar los criterios de impacto",K223)</f>
        <v>0</v>
      </c>
      <c r="M223" s="1273"/>
      <c r="N223" s="1276"/>
      <c r="O223" s="1273"/>
      <c r="P223" s="184"/>
      <c r="Q223" s="94"/>
      <c r="R223" s="139" t="str">
        <f t="shared" si="110"/>
        <v/>
      </c>
      <c r="S223" s="97"/>
      <c r="T223" s="97"/>
      <c r="U223" s="189" t="str">
        <f t="shared" si="111"/>
        <v/>
      </c>
      <c r="V223" s="97"/>
      <c r="W223" s="97"/>
      <c r="X223" s="97"/>
      <c r="Y223" s="140" t="str">
        <f>IFERROR(IF(AND(R222="Probabilidad",R223="Probabilidad"),(AA222-(+AA222*U223)),IF(R223="Probabilidad",(J222-(+J222*U223)),IF(R223="Impacto",AA222,""))),"")</f>
        <v/>
      </c>
      <c r="Z223" s="113" t="str">
        <f t="shared" si="112"/>
        <v/>
      </c>
      <c r="AA223" s="189" t="str">
        <f t="shared" si="113"/>
        <v/>
      </c>
      <c r="AB223" s="113" t="str">
        <f t="shared" si="114"/>
        <v/>
      </c>
      <c r="AC223" s="189" t="str">
        <f>IFERROR(IF(AND(R222="Impacto",R223="Impacto"),(AC222-(+AC222*U223)),IF(AND(R222="Probabilidad",R223="Impacto"),(AC221-(+AC221*U223)),IF(R223="Probabilidad",AC222,""))),"")</f>
        <v/>
      </c>
      <c r="AD223" s="113" t="str">
        <f t="shared" si="115"/>
        <v/>
      </c>
      <c r="AE223" s="1264"/>
      <c r="AF223" s="154"/>
      <c r="AG223" s="155"/>
      <c r="AH223" s="233"/>
      <c r="AI223" s="233"/>
      <c r="AJ223" s="233"/>
      <c r="AK223" s="233"/>
      <c r="AL223" s="233"/>
      <c r="AM223" s="233"/>
      <c r="AN223" s="154"/>
      <c r="AO223" s="154"/>
      <c r="AP223" s="155"/>
      <c r="AQ223" s="163"/>
      <c r="AR223" s="155"/>
      <c r="AS223" s="233"/>
      <c r="AT223" s="233"/>
      <c r="AU223" s="233"/>
      <c r="AV223" s="233"/>
      <c r="AW223" s="233"/>
      <c r="AX223" s="233"/>
      <c r="AY223" s="154"/>
      <c r="AZ223" s="154"/>
      <c r="BA223" s="155"/>
      <c r="BB223" s="154"/>
      <c r="BC223" s="155"/>
      <c r="BD223" s="233"/>
      <c r="BE223" s="233"/>
      <c r="BF223" s="233"/>
      <c r="BG223" s="233"/>
      <c r="BH223" s="233"/>
      <c r="BI223" s="233"/>
      <c r="BJ223" s="154"/>
      <c r="BK223" s="154"/>
      <c r="BL223" s="155"/>
      <c r="BM223" s="184"/>
      <c r="BN223" s="224"/>
      <c r="BO223" s="146"/>
      <c r="BP223" s="184"/>
      <c r="BQ223" s="146"/>
      <c r="BR223" s="146"/>
      <c r="BS223" s="146"/>
      <c r="BT223" s="154"/>
      <c r="BU223" s="155"/>
      <c r="BV223" s="156"/>
      <c r="BW223" s="154"/>
      <c r="BX223" s="154"/>
      <c r="BY223" s="155"/>
      <c r="BZ223" s="155"/>
      <c r="CA223" s="155"/>
      <c r="CB223" s="155"/>
      <c r="CC223" s="154"/>
      <c r="CD223" s="155"/>
      <c r="CE223" s="156"/>
      <c r="CF223" s="154"/>
      <c r="CG223" s="154"/>
      <c r="CH223" s="155"/>
      <c r="CI223" s="155"/>
      <c r="CJ223" s="155"/>
      <c r="CK223" s="155"/>
      <c r="CL223" s="154"/>
      <c r="CM223" s="155"/>
      <c r="CN223" s="156"/>
      <c r="CO223" s="154"/>
      <c r="CP223" s="154"/>
      <c r="CQ223" s="155"/>
      <c r="CR223" s="155"/>
      <c r="CS223" s="155"/>
      <c r="CT223" s="155"/>
    </row>
    <row r="224" spans="1:100" s="148" customFormat="1" ht="25.05" customHeight="1" thickBot="1">
      <c r="A224" s="1283"/>
      <c r="B224" s="1286"/>
      <c r="C224" s="1271"/>
      <c r="D224" s="1295"/>
      <c r="E224" s="1295"/>
      <c r="F224" s="1267"/>
      <c r="G224" s="1271"/>
      <c r="H224" s="1271"/>
      <c r="I224" s="1274"/>
      <c r="J224" s="1277"/>
      <c r="K224" s="1280"/>
      <c r="L224" s="388">
        <f>IF(NOT(ISERROR(MATCH(K224,_xlfn.ANCHORARRAY(F233),0))),J235&amp;"Por favor no seleccionar los criterios de impacto",K224)</f>
        <v>0</v>
      </c>
      <c r="M224" s="1274"/>
      <c r="N224" s="1277"/>
      <c r="O224" s="1274"/>
      <c r="P224" s="185"/>
      <c r="Q224" s="95"/>
      <c r="R224" s="153" t="str">
        <f t="shared" si="110"/>
        <v/>
      </c>
      <c r="S224" s="150"/>
      <c r="T224" s="150"/>
      <c r="U224" s="187" t="str">
        <f t="shared" si="111"/>
        <v/>
      </c>
      <c r="V224" s="150"/>
      <c r="W224" s="150"/>
      <c r="X224" s="150"/>
      <c r="Y224" s="151" t="str">
        <f>IFERROR(IF(AND(R223="Probabilidad",R224="Probabilidad"),(AA223-(+AA223*U224)),IF(R224="Probabilidad",(J223-(+J223*U224)),IF(R224="Impacto",AA223,""))),"")</f>
        <v/>
      </c>
      <c r="Z224" s="114" t="str">
        <f t="shared" si="112"/>
        <v/>
      </c>
      <c r="AA224" s="187" t="str">
        <f t="shared" si="113"/>
        <v/>
      </c>
      <c r="AB224" s="114" t="str">
        <f t="shared" si="114"/>
        <v/>
      </c>
      <c r="AC224" s="187" t="str">
        <f>IFERROR(IF(AND(R223="Impacto",R224="Impacto"),(AC223-(+AC223*U224)),IF(AND(R223="Probabilidad",R224="Impacto"),(AC222-(+AC222*U224)),IF(R224="Probabilidad",AC223,""))),"")</f>
        <v/>
      </c>
      <c r="AD224" s="114" t="str">
        <f t="shared" si="115"/>
        <v/>
      </c>
      <c r="AE224" s="1265"/>
      <c r="AF224" s="154"/>
      <c r="AG224" s="155"/>
      <c r="AH224" s="233"/>
      <c r="AI224" s="233"/>
      <c r="AJ224" s="233"/>
      <c r="AK224" s="233"/>
      <c r="AL224" s="233"/>
      <c r="AM224" s="233"/>
      <c r="AN224" s="154"/>
      <c r="AO224" s="154"/>
      <c r="AP224" s="155"/>
      <c r="AQ224" s="163"/>
      <c r="AR224" s="155"/>
      <c r="AS224" s="233"/>
      <c r="AT224" s="233"/>
      <c r="AU224" s="233"/>
      <c r="AV224" s="233"/>
      <c r="AW224" s="233"/>
      <c r="AX224" s="233"/>
      <c r="AY224" s="154"/>
      <c r="AZ224" s="154"/>
      <c r="BA224" s="155"/>
      <c r="BB224" s="154"/>
      <c r="BC224" s="155"/>
      <c r="BD224" s="233"/>
      <c r="BE224" s="233"/>
      <c r="BF224" s="233"/>
      <c r="BG224" s="233"/>
      <c r="BH224" s="233"/>
      <c r="BI224" s="233"/>
      <c r="BJ224" s="154"/>
      <c r="BK224" s="154"/>
      <c r="BL224" s="155"/>
      <c r="BM224" s="184"/>
      <c r="BN224" s="224"/>
      <c r="BO224" s="146"/>
      <c r="BP224" s="184"/>
      <c r="BQ224" s="146"/>
      <c r="BR224" s="146"/>
      <c r="BS224" s="146"/>
      <c r="BT224" s="154"/>
      <c r="BU224" s="155"/>
      <c r="BV224" s="156"/>
      <c r="BW224" s="154"/>
      <c r="BX224" s="154"/>
      <c r="BY224" s="155"/>
      <c r="BZ224" s="155"/>
      <c r="CA224" s="155"/>
      <c r="CB224" s="155"/>
      <c r="CC224" s="154"/>
      <c r="CD224" s="155"/>
      <c r="CE224" s="156"/>
      <c r="CF224" s="154"/>
      <c r="CG224" s="154"/>
      <c r="CH224" s="155"/>
      <c r="CI224" s="155"/>
      <c r="CJ224" s="155"/>
      <c r="CK224" s="155"/>
      <c r="CL224" s="154"/>
      <c r="CM224" s="155"/>
      <c r="CN224" s="156"/>
      <c r="CO224" s="154"/>
      <c r="CP224" s="154"/>
      <c r="CQ224" s="155"/>
      <c r="CR224" s="155"/>
      <c r="CS224" s="155"/>
      <c r="CT224" s="155"/>
    </row>
    <row r="225" spans="1:100" s="148" customFormat="1" ht="160.05000000000001" customHeight="1">
      <c r="A225" s="1281">
        <v>22</v>
      </c>
      <c r="B225" s="1284" t="s">
        <v>158</v>
      </c>
      <c r="C225" s="1269" t="s">
        <v>281</v>
      </c>
      <c r="D225" s="1310" t="s">
        <v>1152</v>
      </c>
      <c r="E225" s="1310" t="s">
        <v>1153</v>
      </c>
      <c r="F225" s="1310" t="s">
        <v>1154</v>
      </c>
      <c r="G225" s="1269" t="s">
        <v>286</v>
      </c>
      <c r="H225" s="1269">
        <v>25</v>
      </c>
      <c r="I225" s="1272" t="str">
        <f>IF(H225&lt;=0,"",IF(H225&lt;=2,"Muy Baja",IF(H225&lt;=24,"Baja",IF(H225&lt;=500,"Media",IF(H225&lt;=5000,"Alta","Muy Alta")))))</f>
        <v>Media</v>
      </c>
      <c r="J225" s="1275">
        <f>IF(I225="","",IF(I225="Muy Baja",0.2,IF(I225="Baja",0.4,IF(I225="Media",0.6,IF(I225="Alta",0.8,IF(I225="Muy Alta",1,))))))</f>
        <v>0.6</v>
      </c>
      <c r="K225" s="1278" t="s">
        <v>306</v>
      </c>
      <c r="L225" s="386" t="str">
        <f>IF(NOT(ISERROR(MATCH(K225,'[3]Tabla Impacto'!$B$221:$B$223,0))),'[3]Tabla Impacto'!$F$223&amp;"Por favor no seleccionar los criterios de impacto(Afectación Económica o presupuestal y Pérdida Reputacional)",K225)</f>
        <v xml:space="preserve">     Entre 100 y 500 SMLMV </v>
      </c>
      <c r="M225" s="1272" t="str">
        <f>IF(OR(K225='Tabla Impacto'!$C$11,K225='Tabla Impacto'!$D$11),"Leve",IF(OR(K225='Tabla Impacto'!$C$12,K225='Tabla Impacto'!$D$12),"Menor",IF(OR(K225='Tabla Impacto'!$C$13,K225='Tabla Impacto'!$D$13),"Moderado",IF(OR(K225='Tabla Impacto'!$C$14,K225='Tabla Impacto'!$D$14),"Mayor",IF(OR(K225='Tabla Impacto'!$C$15,K225='Tabla Impacto'!$D$15),"Catastrófico","")))))</f>
        <v>Mayor</v>
      </c>
      <c r="N225" s="1275">
        <f>IF(M225="","",IF(M225="Leve",0.2,IF(M225="Menor",0.4,IF(M225="Moderado",0.6,IF(M225="Mayor",0.8,IF(M225="Catastrófico",1,))))))</f>
        <v>0.8</v>
      </c>
      <c r="O225" s="1272"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Alto</v>
      </c>
      <c r="P225" s="370">
        <v>1</v>
      </c>
      <c r="Q225" s="274" t="s">
        <v>4149</v>
      </c>
      <c r="R225" s="139" t="str">
        <f t="shared" si="110"/>
        <v>Probabilidad</v>
      </c>
      <c r="S225" s="97" t="s">
        <v>100</v>
      </c>
      <c r="T225" s="97" t="s">
        <v>316</v>
      </c>
      <c r="U225" s="189" t="str">
        <f t="shared" si="111"/>
        <v>40%</v>
      </c>
      <c r="V225" s="97" t="s">
        <v>317</v>
      </c>
      <c r="W225" s="97" t="s">
        <v>318</v>
      </c>
      <c r="X225" s="97" t="s">
        <v>319</v>
      </c>
      <c r="Y225" s="140">
        <f>IFERROR(IF(R225="Probabilidad",(J225-(+J225*U225)),IF(R225="Impacto",J225,"")),"")</f>
        <v>0.36</v>
      </c>
      <c r="Z225" s="113" t="str">
        <f t="shared" si="112"/>
        <v>Baja</v>
      </c>
      <c r="AA225" s="189">
        <f t="shared" si="113"/>
        <v>0.36</v>
      </c>
      <c r="AB225" s="113" t="str">
        <f t="shared" si="114"/>
        <v>Mayor</v>
      </c>
      <c r="AC225" s="189">
        <f>IFERROR(IF(R225="Impacto",(N225-(+N225*U225)),IF(R225="Probabilidad",N225,"")),"")</f>
        <v>0.8</v>
      </c>
      <c r="AD225" s="113" t="str">
        <f t="shared" si="115"/>
        <v>Alto</v>
      </c>
      <c r="AE225" s="1263" t="s">
        <v>345</v>
      </c>
      <c r="AF225" s="729" t="s">
        <v>2799</v>
      </c>
      <c r="AG225" s="374" t="s">
        <v>2800</v>
      </c>
      <c r="AH225" s="236" t="s">
        <v>2796</v>
      </c>
      <c r="AI225" s="236" t="s">
        <v>2797</v>
      </c>
      <c r="AJ225" s="771" t="s">
        <v>2801</v>
      </c>
      <c r="AK225" s="236" t="s">
        <v>2798</v>
      </c>
      <c r="AL225" s="236" t="s">
        <v>2797</v>
      </c>
      <c r="AM225" s="367" t="s">
        <v>2802</v>
      </c>
      <c r="AN225" s="726"/>
      <c r="AO225" s="797" t="s">
        <v>2101</v>
      </c>
      <c r="AP225" s="727" t="s">
        <v>2622</v>
      </c>
      <c r="AQ225" s="939" t="s">
        <v>3459</v>
      </c>
      <c r="AR225" s="993" t="s">
        <v>3460</v>
      </c>
      <c r="AS225" s="798" t="s">
        <v>3461</v>
      </c>
      <c r="AT225" s="797" t="s">
        <v>2101</v>
      </c>
      <c r="AU225" s="797" t="s">
        <v>491</v>
      </c>
      <c r="AV225" s="797"/>
      <c r="AW225" s="798" t="s">
        <v>3462</v>
      </c>
      <c r="AX225" s="797" t="s">
        <v>491</v>
      </c>
      <c r="AY225" s="141"/>
      <c r="AZ225" s="141"/>
      <c r="BA225" s="142"/>
      <c r="BB225" s="141"/>
      <c r="BC225" s="142"/>
      <c r="BD225" s="233"/>
      <c r="BE225" s="233"/>
      <c r="BF225" s="233"/>
      <c r="BG225" s="233"/>
      <c r="BH225" s="233"/>
      <c r="BI225" s="233"/>
      <c r="BJ225" s="141"/>
      <c r="BK225" s="141"/>
      <c r="BL225" s="142"/>
      <c r="BM225" s="784" t="s">
        <v>4151</v>
      </c>
      <c r="BN225" s="224">
        <v>1</v>
      </c>
      <c r="BO225" s="146" t="s">
        <v>4150</v>
      </c>
      <c r="BP225" s="184" t="s">
        <v>1162</v>
      </c>
      <c r="BQ225" s="146">
        <v>45170</v>
      </c>
      <c r="BR225" s="146">
        <v>45260</v>
      </c>
      <c r="BS225" s="370">
        <v>1</v>
      </c>
      <c r="BT225" s="729" t="s">
        <v>2806</v>
      </c>
      <c r="BU225" s="731" t="s">
        <v>2808</v>
      </c>
      <c r="BV225" s="708" t="s">
        <v>2807</v>
      </c>
      <c r="BW225" s="163" t="s">
        <v>2101</v>
      </c>
      <c r="BX225" s="154"/>
      <c r="BY225" s="731" t="s">
        <v>2558</v>
      </c>
      <c r="BZ225" s="184" t="s">
        <v>2101</v>
      </c>
      <c r="CA225" s="155"/>
      <c r="CB225" s="731" t="s">
        <v>2558</v>
      </c>
      <c r="CC225" s="667" t="s">
        <v>3470</v>
      </c>
      <c r="CD225" s="142" t="s">
        <v>3523</v>
      </c>
      <c r="CE225" s="707" t="s">
        <v>3524</v>
      </c>
      <c r="CF225" s="141"/>
      <c r="CG225" s="141"/>
      <c r="CH225" s="142"/>
      <c r="CI225" s="142"/>
      <c r="CJ225" s="142"/>
      <c r="CK225" s="142"/>
      <c r="CL225" s="141"/>
      <c r="CM225" s="142"/>
      <c r="CN225" s="143"/>
      <c r="CO225" s="141"/>
      <c r="CP225" s="141"/>
      <c r="CQ225" s="142"/>
      <c r="CR225" s="142"/>
      <c r="CS225" s="142"/>
      <c r="CT225" s="142"/>
      <c r="CU225" s="147"/>
      <c r="CV225" s="147"/>
    </row>
    <row r="226" spans="1:100" s="148" customFormat="1" ht="160.05000000000001" customHeight="1">
      <c r="A226" s="1282"/>
      <c r="B226" s="1285"/>
      <c r="C226" s="1270"/>
      <c r="D226" s="1267"/>
      <c r="E226" s="1267"/>
      <c r="F226" s="1267"/>
      <c r="G226" s="1270"/>
      <c r="H226" s="1270"/>
      <c r="I226" s="1273"/>
      <c r="J226" s="1276"/>
      <c r="K226" s="1279"/>
      <c r="L226" s="387">
        <f>IF(NOT(ISERROR(MATCH(K226,_xlfn.ANCHORARRAY(F235),0))),J237&amp;"Por favor no seleccionar los criterios de impacto",K226)</f>
        <v>0</v>
      </c>
      <c r="M226" s="1273"/>
      <c r="N226" s="1276"/>
      <c r="O226" s="1273"/>
      <c r="P226" s="370"/>
      <c r="Q226" s="274"/>
      <c r="R226" s="139" t="str">
        <f t="shared" si="110"/>
        <v/>
      </c>
      <c r="S226" s="97"/>
      <c r="T226" s="97"/>
      <c r="U226" s="189" t="str">
        <f t="shared" si="111"/>
        <v/>
      </c>
      <c r="V226" s="97"/>
      <c r="W226" s="97"/>
      <c r="X226" s="97"/>
      <c r="Y226" s="140" t="str">
        <f>IFERROR(IF(AND(R225="Probabilidad",R226="Probabilidad"),(AA225-(+AA225*U226)),IF(R226="Probabilidad",(J225-(+J225*U226)),IF(R226="Impacto",AA225,""))),"")</f>
        <v/>
      </c>
      <c r="Z226" s="113" t="str">
        <f t="shared" si="112"/>
        <v/>
      </c>
      <c r="AA226" s="189" t="str">
        <f t="shared" si="113"/>
        <v/>
      </c>
      <c r="AB226" s="113" t="str">
        <f t="shared" si="114"/>
        <v/>
      </c>
      <c r="AC226" s="189" t="str">
        <f>IFERROR(IF(AND(R225="Impacto",R226="Impacto"),(AC225-(+AC225*U226)),IF(R226="Impacto",($N$141-(+$N$141*U226)),IF(R226="Probabilidad",AC225,""))),"")</f>
        <v/>
      </c>
      <c r="AD226" s="113" t="str">
        <f t="shared" si="115"/>
        <v/>
      </c>
      <c r="AE226" s="1264"/>
      <c r="AF226" s="782" t="s">
        <v>2623</v>
      </c>
      <c r="AG226" s="813" t="s">
        <v>2624</v>
      </c>
      <c r="AH226" s="233"/>
      <c r="AI226" s="233" t="s">
        <v>2101</v>
      </c>
      <c r="AJ226" s="233" t="s">
        <v>491</v>
      </c>
      <c r="AK226" s="233"/>
      <c r="AL226" s="233"/>
      <c r="AM226" s="233"/>
      <c r="AN226" s="233" t="s">
        <v>2101</v>
      </c>
      <c r="AO226" s="778"/>
      <c r="AP226" s="731" t="s">
        <v>2558</v>
      </c>
      <c r="AQ226" s="761" t="s">
        <v>3463</v>
      </c>
      <c r="AR226" s="1050" t="s">
        <v>3464</v>
      </c>
      <c r="AS226" s="797"/>
      <c r="AT226" s="797" t="s">
        <v>2101</v>
      </c>
      <c r="AU226" s="797" t="s">
        <v>491</v>
      </c>
      <c r="AV226" s="797"/>
      <c r="AW226" s="797" t="s">
        <v>2101</v>
      </c>
      <c r="AX226" s="797" t="s">
        <v>491</v>
      </c>
      <c r="AY226" s="154"/>
      <c r="AZ226" s="154"/>
      <c r="BA226" s="155"/>
      <c r="BB226" s="154"/>
      <c r="BC226" s="155"/>
      <c r="BD226" s="233"/>
      <c r="BE226" s="233"/>
      <c r="BF226" s="233"/>
      <c r="BG226" s="233"/>
      <c r="BH226" s="233"/>
      <c r="BI226" s="233"/>
      <c r="BJ226" s="154"/>
      <c r="BK226" s="154"/>
      <c r="BL226" s="155"/>
      <c r="BM226" s="184"/>
      <c r="BN226" s="224"/>
      <c r="BO226" s="146"/>
      <c r="BP226" s="184"/>
      <c r="BQ226" s="146"/>
      <c r="BR226" s="146"/>
      <c r="BS226" s="146"/>
      <c r="BT226" s="154"/>
      <c r="BU226" s="155"/>
      <c r="BV226" s="156"/>
      <c r="BW226" s="154"/>
      <c r="BX226" s="154"/>
      <c r="BY226" s="155"/>
      <c r="BZ226" s="155"/>
      <c r="CA226" s="155"/>
      <c r="CB226" s="155"/>
      <c r="CC226" s="154"/>
      <c r="CD226" s="155"/>
      <c r="CE226" s="156"/>
      <c r="CF226" s="154"/>
      <c r="CG226" s="154"/>
      <c r="CH226" s="155"/>
      <c r="CI226" s="155"/>
      <c r="CJ226" s="155"/>
      <c r="CK226" s="155"/>
      <c r="CL226" s="154"/>
      <c r="CM226" s="155"/>
      <c r="CN226" s="156"/>
      <c r="CO226" s="154"/>
      <c r="CP226" s="154"/>
      <c r="CQ226" s="155"/>
      <c r="CR226" s="155"/>
      <c r="CS226" s="155"/>
      <c r="CT226" s="155"/>
    </row>
    <row r="227" spans="1:100" s="148" customFormat="1" ht="160.05000000000001" customHeight="1">
      <c r="A227" s="1282"/>
      <c r="B227" s="1285"/>
      <c r="C227" s="1270"/>
      <c r="D227" s="1267"/>
      <c r="E227" s="1267"/>
      <c r="F227" s="1267"/>
      <c r="G227" s="1270"/>
      <c r="H227" s="1270"/>
      <c r="I227" s="1273"/>
      <c r="J227" s="1276"/>
      <c r="K227" s="1279"/>
      <c r="L227" s="387">
        <f>IF(NOT(ISERROR(MATCH(K227,_xlfn.ANCHORARRAY(F236),0))),J238&amp;"Por favor no seleccionar los criterios de impacto",K227)</f>
        <v>0</v>
      </c>
      <c r="M227" s="1273"/>
      <c r="N227" s="1276"/>
      <c r="O227" s="1273"/>
      <c r="P227" s="370"/>
      <c r="Q227" s="274"/>
      <c r="R227" s="139" t="str">
        <f t="shared" si="110"/>
        <v/>
      </c>
      <c r="S227" s="97"/>
      <c r="T227" s="97"/>
      <c r="U227" s="189" t="str">
        <f t="shared" si="111"/>
        <v/>
      </c>
      <c r="V227" s="97"/>
      <c r="W227" s="97"/>
      <c r="X227" s="97"/>
      <c r="Y227" s="140" t="str">
        <f>IFERROR(IF(AND(R226="Probabilidad",R227="Probabilidad"),(AA226-(+AA226*U227)),IF(R227="Probabilidad",(J226-(+J226*U227)),IF(R227="Impacto",AA226,""))),"")</f>
        <v/>
      </c>
      <c r="Z227" s="113" t="str">
        <f t="shared" si="112"/>
        <v/>
      </c>
      <c r="AA227" s="189" t="str">
        <f t="shared" si="113"/>
        <v/>
      </c>
      <c r="AB227" s="113" t="str">
        <f t="shared" si="114"/>
        <v/>
      </c>
      <c r="AC227" s="189" t="str">
        <f>IFERROR(IF(AND(R226="Impacto",R227="Impacto"),(AC226-(+AC226*U227)),IF(AND(R226="Probabilidad",R227="Impacto"),(AC225-(+AC225*U227)),IF(R227="Probabilidad",AC226,""))),"")</f>
        <v/>
      </c>
      <c r="AD227" s="113" t="str">
        <f t="shared" si="115"/>
        <v/>
      </c>
      <c r="AE227" s="1264"/>
      <c r="AF227" s="729" t="s">
        <v>2625</v>
      </c>
      <c r="AG227" s="731" t="s">
        <v>2803</v>
      </c>
      <c r="AH227" s="233"/>
      <c r="AI227" s="233" t="s">
        <v>2101</v>
      </c>
      <c r="AJ227" s="814" t="s">
        <v>491</v>
      </c>
      <c r="AK227" s="233"/>
      <c r="AL227" s="233"/>
      <c r="AM227" s="233"/>
      <c r="AN227" s="841" t="s">
        <v>2101</v>
      </c>
      <c r="AO227" s="729"/>
      <c r="AP227" s="762" t="s">
        <v>2805</v>
      </c>
      <c r="AQ227" s="761" t="s">
        <v>3463</v>
      </c>
      <c r="AR227" s="779" t="s">
        <v>3465</v>
      </c>
      <c r="AS227" s="797"/>
      <c r="AT227" s="797" t="s">
        <v>2101</v>
      </c>
      <c r="AU227" s="797" t="s">
        <v>491</v>
      </c>
      <c r="AV227" s="797"/>
      <c r="AW227" s="797" t="s">
        <v>2101</v>
      </c>
      <c r="AX227" s="797" t="s">
        <v>491</v>
      </c>
      <c r="AY227" s="154"/>
      <c r="AZ227" s="154"/>
      <c r="BA227" s="155"/>
      <c r="BB227" s="154"/>
      <c r="BC227" s="155"/>
      <c r="BD227" s="233"/>
      <c r="BE227" s="233"/>
      <c r="BF227" s="233"/>
      <c r="BG227" s="233"/>
      <c r="BH227" s="233"/>
      <c r="BI227" s="233"/>
      <c r="BJ227" s="154"/>
      <c r="BK227" s="154"/>
      <c r="BL227" s="155"/>
      <c r="BM227" s="184"/>
      <c r="BN227" s="224"/>
      <c r="BO227" s="146"/>
      <c r="BP227" s="184"/>
      <c r="BQ227" s="146"/>
      <c r="BR227" s="146"/>
      <c r="BS227" s="146"/>
      <c r="BT227" s="154"/>
      <c r="BU227" s="155"/>
      <c r="BV227" s="156"/>
      <c r="BW227" s="154"/>
      <c r="BX227" s="154"/>
      <c r="BY227" s="155"/>
      <c r="BZ227" s="155"/>
      <c r="CA227" s="155"/>
      <c r="CB227" s="155"/>
      <c r="CC227" s="154"/>
      <c r="CD227" s="155"/>
      <c r="CE227" s="156"/>
      <c r="CF227" s="154"/>
      <c r="CG227" s="154"/>
      <c r="CH227" s="155"/>
      <c r="CI227" s="155"/>
      <c r="CJ227" s="155"/>
      <c r="CK227" s="155"/>
      <c r="CL227" s="154"/>
      <c r="CM227" s="155"/>
      <c r="CN227" s="156"/>
      <c r="CO227" s="154"/>
      <c r="CP227" s="154"/>
      <c r="CQ227" s="155"/>
      <c r="CR227" s="155"/>
      <c r="CS227" s="155"/>
      <c r="CT227" s="155"/>
    </row>
    <row r="228" spans="1:100" s="148" customFormat="1" ht="148.94999999999999" customHeight="1">
      <c r="A228" s="1282"/>
      <c r="B228" s="1285"/>
      <c r="C228" s="1270"/>
      <c r="D228" s="1267"/>
      <c r="E228" s="1267"/>
      <c r="F228" s="1267"/>
      <c r="G228" s="1270"/>
      <c r="H228" s="1270"/>
      <c r="I228" s="1273"/>
      <c r="J228" s="1276"/>
      <c r="K228" s="1279"/>
      <c r="L228" s="387">
        <f>IF(NOT(ISERROR(MATCH(K228,_xlfn.ANCHORARRAY(F237),0))),J239&amp;"Por favor no seleccionar los criterios de impacto",K228)</f>
        <v>0</v>
      </c>
      <c r="M228" s="1273"/>
      <c r="N228" s="1276"/>
      <c r="O228" s="1273"/>
      <c r="P228" s="370"/>
      <c r="Q228" s="274"/>
      <c r="R228" s="139" t="str">
        <f t="shared" si="110"/>
        <v/>
      </c>
      <c r="S228" s="97"/>
      <c r="T228" s="97"/>
      <c r="U228" s="189" t="str">
        <f t="shared" si="111"/>
        <v/>
      </c>
      <c r="V228" s="97"/>
      <c r="W228" s="97"/>
      <c r="X228" s="97"/>
      <c r="Y228" s="140" t="str">
        <f>IFERROR(IF(AND(R227="Probabilidad",R228="Probabilidad"),(AA227-(+AA227*U228)),IF(R228="Probabilidad",(J227-(+J227*U228)),IF(R228="Impacto",AA227,""))),"")</f>
        <v/>
      </c>
      <c r="Z228" s="113" t="str">
        <f t="shared" si="112"/>
        <v/>
      </c>
      <c r="AA228" s="189" t="str">
        <f t="shared" si="113"/>
        <v/>
      </c>
      <c r="AB228" s="113" t="str">
        <f t="shared" si="114"/>
        <v/>
      </c>
      <c r="AC228" s="189" t="str">
        <f>IFERROR(IF(AND(R227="Impacto",R228="Impacto"),(AC227-(+AC227*U228)),IF(AND(R227="Probabilidad",R228="Impacto"),(AC226-(+AC226*U228)),IF(R228="Probabilidad",AC227,""))),"")</f>
        <v/>
      </c>
      <c r="AD228" s="113" t="str">
        <f t="shared" si="115"/>
        <v/>
      </c>
      <c r="AE228" s="1264"/>
      <c r="AF228" s="241" t="s">
        <v>2627</v>
      </c>
      <c r="AG228" s="842" t="s">
        <v>2804</v>
      </c>
      <c r="AH228" s="233"/>
      <c r="AI228" s="233" t="s">
        <v>2101</v>
      </c>
      <c r="AJ228" s="814" t="s">
        <v>491</v>
      </c>
      <c r="AK228" s="233"/>
      <c r="AL228" s="233"/>
      <c r="AM228" s="233"/>
      <c r="AN228" s="729" t="s">
        <v>2101</v>
      </c>
      <c r="AO228" s="729"/>
      <c r="AP228" s="731" t="s">
        <v>2558</v>
      </c>
      <c r="AQ228" s="761" t="s">
        <v>3463</v>
      </c>
      <c r="AR228" s="779" t="s">
        <v>3466</v>
      </c>
      <c r="AS228" s="797"/>
      <c r="AT228" s="797" t="s">
        <v>2101</v>
      </c>
      <c r="AU228" s="797" t="s">
        <v>491</v>
      </c>
      <c r="AV228" s="797"/>
      <c r="AW228" s="797" t="s">
        <v>2101</v>
      </c>
      <c r="AX228" s="797" t="s">
        <v>491</v>
      </c>
      <c r="AY228" s="154"/>
      <c r="AZ228" s="154"/>
      <c r="BA228" s="155"/>
      <c r="BB228" s="154"/>
      <c r="BC228" s="155"/>
      <c r="BD228" s="233"/>
      <c r="BE228" s="233"/>
      <c r="BF228" s="233"/>
      <c r="BG228" s="233"/>
      <c r="BH228" s="233"/>
      <c r="BI228" s="233"/>
      <c r="BJ228" s="154"/>
      <c r="BK228" s="154"/>
      <c r="BL228" s="155"/>
      <c r="BM228" s="184"/>
      <c r="BN228" s="224"/>
      <c r="BO228" s="146"/>
      <c r="BP228" s="184"/>
      <c r="BQ228" s="146"/>
      <c r="BR228" s="146"/>
      <c r="BS228" s="146"/>
      <c r="BT228" s="154"/>
      <c r="BU228" s="155"/>
      <c r="BV228" s="156"/>
      <c r="BW228" s="154"/>
      <c r="BX228" s="154"/>
      <c r="BY228" s="155"/>
      <c r="BZ228" s="155"/>
      <c r="CA228" s="155"/>
      <c r="CB228" s="155"/>
      <c r="CC228" s="154"/>
      <c r="CD228" s="155"/>
      <c r="CE228" s="156"/>
      <c r="CF228" s="154"/>
      <c r="CG228" s="154"/>
      <c r="CH228" s="155"/>
      <c r="CI228" s="155"/>
      <c r="CJ228" s="155"/>
      <c r="CK228" s="155"/>
      <c r="CL228" s="154"/>
      <c r="CM228" s="155"/>
      <c r="CN228" s="156"/>
      <c r="CO228" s="154"/>
      <c r="CP228" s="154"/>
      <c r="CQ228" s="155"/>
      <c r="CR228" s="155"/>
      <c r="CS228" s="155"/>
      <c r="CT228" s="155"/>
    </row>
    <row r="229" spans="1:100" s="148" customFormat="1" ht="28.05" customHeight="1">
      <c r="A229" s="1282"/>
      <c r="B229" s="1285"/>
      <c r="C229" s="1270"/>
      <c r="D229" s="1267"/>
      <c r="E229" s="1267"/>
      <c r="F229" s="1267"/>
      <c r="G229" s="1270"/>
      <c r="H229" s="1270"/>
      <c r="I229" s="1273"/>
      <c r="J229" s="1276"/>
      <c r="K229" s="1279"/>
      <c r="L229" s="387">
        <f>IF(NOT(ISERROR(MATCH(K229,_xlfn.ANCHORARRAY(F238),0))),J240&amp;"Por favor no seleccionar los criterios de impacto",K229)</f>
        <v>0</v>
      </c>
      <c r="M229" s="1273"/>
      <c r="N229" s="1276"/>
      <c r="O229" s="1273"/>
      <c r="P229" s="370"/>
      <c r="Q229" s="274"/>
      <c r="R229" s="139" t="str">
        <f t="shared" si="110"/>
        <v/>
      </c>
      <c r="S229" s="97"/>
      <c r="T229" s="97"/>
      <c r="U229" s="189" t="str">
        <f t="shared" si="111"/>
        <v/>
      </c>
      <c r="V229" s="97"/>
      <c r="W229" s="97"/>
      <c r="X229" s="97"/>
      <c r="Y229" s="140" t="str">
        <f>IFERROR(IF(AND(R228="Probabilidad",R229="Probabilidad"),(AA228-(+AA228*U229)),IF(R229="Probabilidad",(J228-(+J228*U229)),IF(R229="Impacto",AA228,""))),"")</f>
        <v/>
      </c>
      <c r="Z229" s="113" t="str">
        <f t="shared" si="112"/>
        <v/>
      </c>
      <c r="AA229" s="189" t="str">
        <f t="shared" si="113"/>
        <v/>
      </c>
      <c r="AB229" s="113" t="str">
        <f t="shared" si="114"/>
        <v/>
      </c>
      <c r="AC229" s="189" t="str">
        <f>IFERROR(IF(AND(R228="Impacto",R229="Impacto"),(AC228-(+AC228*U229)),IF(AND(R228="Probabilidad",R229="Impacto"),(AC227-(+AC227*U229)),IF(R229="Probabilidad",AC228,""))),"")</f>
        <v/>
      </c>
      <c r="AD229" s="113" t="str">
        <f t="shared" si="115"/>
        <v/>
      </c>
      <c r="AE229" s="1264"/>
      <c r="AF229" s="154"/>
      <c r="AG229" s="155"/>
      <c r="AH229" s="233"/>
      <c r="AI229" s="233"/>
      <c r="AJ229" s="233"/>
      <c r="AK229" s="233"/>
      <c r="AL229" s="233"/>
      <c r="AM229" s="233"/>
      <c r="AN229" s="154"/>
      <c r="AO229" s="154"/>
      <c r="AP229" s="155"/>
      <c r="AQ229" s="163"/>
      <c r="AR229" s="155"/>
      <c r="AS229" s="233"/>
      <c r="AT229" s="233"/>
      <c r="AU229" s="233"/>
      <c r="AV229" s="233"/>
      <c r="AW229" s="233"/>
      <c r="AX229" s="233"/>
      <c r="AY229" s="154"/>
      <c r="AZ229" s="154"/>
      <c r="BA229" s="155"/>
      <c r="BB229" s="154"/>
      <c r="BC229" s="155"/>
      <c r="BD229" s="233"/>
      <c r="BE229" s="233"/>
      <c r="BF229" s="233"/>
      <c r="BG229" s="233"/>
      <c r="BH229" s="233"/>
      <c r="BI229" s="233"/>
      <c r="BJ229" s="154"/>
      <c r="BK229" s="154"/>
      <c r="BL229" s="155"/>
      <c r="BM229" s="184"/>
      <c r="BN229" s="224"/>
      <c r="BO229" s="146"/>
      <c r="BP229" s="184"/>
      <c r="BQ229" s="146"/>
      <c r="BR229" s="146"/>
      <c r="BS229" s="146"/>
      <c r="BT229" s="154"/>
      <c r="BU229" s="155"/>
      <c r="BV229" s="156"/>
      <c r="BW229" s="154"/>
      <c r="BX229" s="154"/>
      <c r="BY229" s="155"/>
      <c r="BZ229" s="155"/>
      <c r="CA229" s="155"/>
      <c r="CB229" s="155"/>
      <c r="CC229" s="154"/>
      <c r="CD229" s="155"/>
      <c r="CE229" s="156"/>
      <c r="CF229" s="154"/>
      <c r="CG229" s="154"/>
      <c r="CH229" s="155"/>
      <c r="CI229" s="155"/>
      <c r="CJ229" s="155"/>
      <c r="CK229" s="155"/>
      <c r="CL229" s="154"/>
      <c r="CM229" s="155"/>
      <c r="CN229" s="156"/>
      <c r="CO229" s="154"/>
      <c r="CP229" s="154"/>
      <c r="CQ229" s="155"/>
      <c r="CR229" s="155"/>
      <c r="CS229" s="155"/>
      <c r="CT229" s="155"/>
    </row>
    <row r="230" spans="1:100" s="148" customFormat="1" ht="28.05" customHeight="1" thickBot="1">
      <c r="A230" s="1283"/>
      <c r="B230" s="1286"/>
      <c r="C230" s="1271"/>
      <c r="D230" s="1267"/>
      <c r="E230" s="1267"/>
      <c r="F230" s="1267"/>
      <c r="G230" s="1271"/>
      <c r="H230" s="1271"/>
      <c r="I230" s="1274"/>
      <c r="J230" s="1277"/>
      <c r="K230" s="1280"/>
      <c r="L230" s="387">
        <f>IF(NOT(ISERROR(MATCH(K230,_xlfn.ANCHORARRAY(F239),0))),J241&amp;"Por favor no seleccionar los criterios de impacto",K230)</f>
        <v>0</v>
      </c>
      <c r="M230" s="1274"/>
      <c r="N230" s="1277"/>
      <c r="O230" s="1274"/>
      <c r="P230" s="406"/>
      <c r="Q230" s="407"/>
      <c r="R230" s="149" t="str">
        <f t="shared" si="110"/>
        <v/>
      </c>
      <c r="S230" s="391"/>
      <c r="T230" s="391"/>
      <c r="U230" s="159" t="str">
        <f t="shared" si="111"/>
        <v/>
      </c>
      <c r="V230" s="391"/>
      <c r="W230" s="391"/>
      <c r="X230" s="391"/>
      <c r="Y230" s="162" t="str">
        <f>IFERROR(IF(AND(R229="Probabilidad",R230="Probabilidad"),(AA229-(+AA229*U230)),IF(R230="Probabilidad",(J229-(+J229*U230)),IF(R230="Impacto",AA229,""))),"")</f>
        <v/>
      </c>
      <c r="Z230" s="158" t="str">
        <f t="shared" si="112"/>
        <v/>
      </c>
      <c r="AA230" s="159" t="str">
        <f t="shared" si="113"/>
        <v/>
      </c>
      <c r="AB230" s="158" t="str">
        <f t="shared" si="114"/>
        <v/>
      </c>
      <c r="AC230" s="159" t="str">
        <f>IFERROR(IF(AND(R229="Impacto",R230="Impacto"),(AC229-(+AC229*U230)),IF(AND(R229="Probabilidad",R230="Impacto"),(AC228-(+AC228*U230)),IF(R230="Probabilidad",AC229,""))),"")</f>
        <v/>
      </c>
      <c r="AD230" s="158" t="str">
        <f t="shared" si="115"/>
        <v/>
      </c>
      <c r="AE230" s="1265"/>
      <c r="AF230" s="154"/>
      <c r="AG230" s="155"/>
      <c r="AH230" s="233"/>
      <c r="AI230" s="233"/>
      <c r="AJ230" s="233"/>
      <c r="AK230" s="233"/>
      <c r="AL230" s="233"/>
      <c r="AM230" s="233"/>
      <c r="AN230" s="154"/>
      <c r="AO230" s="154"/>
      <c r="AP230" s="155"/>
      <c r="AQ230" s="163"/>
      <c r="AR230" s="155"/>
      <c r="AS230" s="233"/>
      <c r="AT230" s="233"/>
      <c r="AU230" s="233"/>
      <c r="AV230" s="233"/>
      <c r="AW230" s="233"/>
      <c r="AX230" s="233"/>
      <c r="AY230" s="154"/>
      <c r="AZ230" s="154"/>
      <c r="BA230" s="155"/>
      <c r="BB230" s="154"/>
      <c r="BC230" s="155"/>
      <c r="BD230" s="233"/>
      <c r="BE230" s="233"/>
      <c r="BF230" s="233"/>
      <c r="BG230" s="233"/>
      <c r="BH230" s="233"/>
      <c r="BI230" s="233"/>
      <c r="BJ230" s="154"/>
      <c r="BK230" s="154"/>
      <c r="BL230" s="155"/>
      <c r="BM230" s="184"/>
      <c r="BN230" s="224"/>
      <c r="BO230" s="146"/>
      <c r="BP230" s="184"/>
      <c r="BQ230" s="146"/>
      <c r="BR230" s="146"/>
      <c r="BS230" s="146"/>
      <c r="BT230" s="154"/>
      <c r="BU230" s="155"/>
      <c r="BV230" s="156"/>
      <c r="BW230" s="154"/>
      <c r="BX230" s="154"/>
      <c r="BY230" s="155"/>
      <c r="BZ230" s="155"/>
      <c r="CA230" s="155"/>
      <c r="CB230" s="155"/>
      <c r="CC230" s="154"/>
      <c r="CD230" s="155"/>
      <c r="CE230" s="156"/>
      <c r="CF230" s="154"/>
      <c r="CG230" s="154"/>
      <c r="CH230" s="155"/>
      <c r="CI230" s="155"/>
      <c r="CJ230" s="155"/>
      <c r="CK230" s="155"/>
      <c r="CL230" s="154"/>
      <c r="CM230" s="155"/>
      <c r="CN230" s="156"/>
      <c r="CO230" s="154"/>
      <c r="CP230" s="154"/>
      <c r="CQ230" s="155"/>
      <c r="CR230" s="155"/>
      <c r="CS230" s="155"/>
      <c r="CT230" s="155"/>
    </row>
    <row r="231" spans="1:100" s="399" customFormat="1" ht="160.05000000000001" customHeight="1">
      <c r="A231" s="1281">
        <v>23</v>
      </c>
      <c r="B231" s="1284" t="s">
        <v>158</v>
      </c>
      <c r="C231" s="1269" t="s">
        <v>365</v>
      </c>
      <c r="D231" s="1266" t="s">
        <v>4153</v>
      </c>
      <c r="E231" s="1266" t="s">
        <v>1155</v>
      </c>
      <c r="F231" s="1266" t="s">
        <v>4154</v>
      </c>
      <c r="G231" s="1269" t="s">
        <v>286</v>
      </c>
      <c r="H231" s="1269">
        <v>252</v>
      </c>
      <c r="I231" s="1272" t="str">
        <f>IF(H231&lt;=0,"",IF(H231&lt;=2,"Muy Baja",IF(H231&lt;=24,"Baja",IF(H231&lt;=500,"Media",IF(H231&lt;=5000,"Alta","Muy Alta")))))</f>
        <v>Media</v>
      </c>
      <c r="J231" s="1275">
        <f>IF(I231="","",IF(I231="Muy Baja",0.2,IF(I231="Baja",0.4,IF(I231="Media",0.6,IF(I231="Alta",0.8,IF(I231="Muy Alta",1,))))))</f>
        <v>0.6</v>
      </c>
      <c r="K231" s="1278" t="s">
        <v>306</v>
      </c>
      <c r="L231" s="386" t="str">
        <f>IF(NOT(ISERROR(MATCH(K231,'[3]Tabla Impacto'!$B$221:$B$223,0))),'[3]Tabla Impacto'!$F$223&amp;"Por favor no seleccionar los criterios de impacto(Afectación Económica o presupuestal y Pérdida Reputacional)",K231)</f>
        <v xml:space="preserve">     Entre 100 y 500 SMLMV </v>
      </c>
      <c r="M231" s="1272" t="str">
        <f>IF(OR(K231='Tabla Impacto'!$C$11,K231='Tabla Impacto'!$D$11),"Leve",IF(OR(K231='Tabla Impacto'!$C$12,K231='Tabla Impacto'!$D$12),"Menor",IF(OR(K231='Tabla Impacto'!$C$13,K231='Tabla Impacto'!$D$13),"Moderado",IF(OR(K231='Tabla Impacto'!$C$14,K231='Tabla Impacto'!$D$14),"Mayor",IF(OR(K231='Tabla Impacto'!$C$15,K231='Tabla Impacto'!$D$15),"Catastrófico","")))))</f>
        <v>Mayor</v>
      </c>
      <c r="N231" s="1275">
        <f>IF(M231="","",IF(M231="Leve",0.2,IF(M231="Menor",0.4,IF(M231="Moderado",0.6,IF(M231="Mayor",0.8,IF(M231="Catastrófico",1,))))))</f>
        <v>0.8</v>
      </c>
      <c r="O231" s="1272"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Alto</v>
      </c>
      <c r="P231" s="394">
        <v>1</v>
      </c>
      <c r="Q231" s="395" t="s">
        <v>4155</v>
      </c>
      <c r="R231" s="152" t="str">
        <f t="shared" si="110"/>
        <v>Probabilidad</v>
      </c>
      <c r="S231" s="396" t="s">
        <v>145</v>
      </c>
      <c r="T231" s="396" t="s">
        <v>316</v>
      </c>
      <c r="U231" s="272" t="str">
        <f t="shared" si="111"/>
        <v>30%</v>
      </c>
      <c r="V231" s="396" t="s">
        <v>317</v>
      </c>
      <c r="W231" s="396" t="s">
        <v>318</v>
      </c>
      <c r="X231" s="396" t="s">
        <v>319</v>
      </c>
      <c r="Y231" s="397">
        <f>IFERROR(IF(R231="Probabilidad",(J231-(+J231*U231)),IF(R231="Impacto",J231,"")),"")</f>
        <v>0.42</v>
      </c>
      <c r="Z231" s="398" t="str">
        <f t="shared" si="112"/>
        <v>Media</v>
      </c>
      <c r="AA231" s="272">
        <f t="shared" si="113"/>
        <v>0.42</v>
      </c>
      <c r="AB231" s="398" t="str">
        <f t="shared" si="114"/>
        <v>Mayor</v>
      </c>
      <c r="AC231" s="272">
        <f>IFERROR(IF(R231="Impacto",(N231-(+N231*U231)),IF(R231="Probabilidad",N231,"")),"")</f>
        <v>0.8</v>
      </c>
      <c r="AD231" s="398" t="str">
        <f t="shared" si="115"/>
        <v>Alto</v>
      </c>
      <c r="AE231" s="1263" t="s">
        <v>345</v>
      </c>
      <c r="AF231" s="795" t="s">
        <v>2628</v>
      </c>
      <c r="AG231" s="813" t="s">
        <v>2629</v>
      </c>
      <c r="AH231" s="233"/>
      <c r="AI231" s="233" t="s">
        <v>2101</v>
      </c>
      <c r="AJ231" s="814" t="s">
        <v>491</v>
      </c>
      <c r="AK231" s="233"/>
      <c r="AL231" s="233" t="s">
        <v>2101</v>
      </c>
      <c r="AM231" s="233" t="s">
        <v>491</v>
      </c>
      <c r="AN231" s="141"/>
      <c r="AO231" s="141"/>
      <c r="AP231" s="142"/>
      <c r="AQ231" s="241" t="s">
        <v>3467</v>
      </c>
      <c r="AR231" s="993" t="s">
        <v>3468</v>
      </c>
      <c r="AS231" s="797"/>
      <c r="AT231" s="797" t="s">
        <v>2101</v>
      </c>
      <c r="AU231" s="797" t="s">
        <v>491</v>
      </c>
      <c r="AV231" s="797"/>
      <c r="AW231" s="797" t="s">
        <v>2101</v>
      </c>
      <c r="AX231" s="797" t="s">
        <v>491</v>
      </c>
      <c r="AY231" s="141"/>
      <c r="AZ231" s="141"/>
      <c r="BA231" s="142"/>
      <c r="BB231" s="141"/>
      <c r="BC231" s="142"/>
      <c r="BD231" s="233"/>
      <c r="BE231" s="233"/>
      <c r="BF231" s="233"/>
      <c r="BG231" s="233"/>
      <c r="BH231" s="233"/>
      <c r="BI231" s="233"/>
      <c r="BJ231" s="141"/>
      <c r="BK231" s="141"/>
      <c r="BL231" s="142"/>
      <c r="BM231" s="274" t="s">
        <v>4157</v>
      </c>
      <c r="BN231" s="379" t="s">
        <v>1163</v>
      </c>
      <c r="BO231" s="370" t="s">
        <v>4160</v>
      </c>
      <c r="BP231" s="370" t="s">
        <v>1164</v>
      </c>
      <c r="BQ231" s="404">
        <v>44927</v>
      </c>
      <c r="BR231" s="404">
        <v>45260</v>
      </c>
      <c r="BS231" s="373">
        <v>9</v>
      </c>
      <c r="BT231" s="729" t="s">
        <v>2625</v>
      </c>
      <c r="BU231" s="727" t="s">
        <v>2766</v>
      </c>
      <c r="BV231" s="707" t="s">
        <v>2631</v>
      </c>
      <c r="BW231" s="141"/>
      <c r="BX231" s="141"/>
      <c r="BY231" s="142"/>
      <c r="BZ231" s="142"/>
      <c r="CA231" s="142"/>
      <c r="CB231" s="142"/>
      <c r="CC231" s="761" t="s">
        <v>3470</v>
      </c>
      <c r="CD231" s="142" t="s">
        <v>3525</v>
      </c>
      <c r="CE231" s="707" t="s">
        <v>3528</v>
      </c>
      <c r="CF231" s="141"/>
      <c r="CG231" s="141"/>
      <c r="CH231" s="142"/>
      <c r="CI231" s="142"/>
      <c r="CJ231" s="142"/>
      <c r="CK231" s="142"/>
      <c r="CL231" s="141"/>
      <c r="CM231" s="142"/>
      <c r="CN231" s="143"/>
      <c r="CO231" s="141"/>
      <c r="CP231" s="141"/>
      <c r="CQ231" s="142"/>
      <c r="CR231" s="142"/>
      <c r="CS231" s="142"/>
      <c r="CT231" s="142"/>
      <c r="CU231" s="405"/>
      <c r="CV231" s="405"/>
    </row>
    <row r="232" spans="1:100" s="148" customFormat="1" ht="160.05000000000001" customHeight="1">
      <c r="A232" s="1282"/>
      <c r="B232" s="1285"/>
      <c r="C232" s="1270"/>
      <c r="D232" s="1267"/>
      <c r="E232" s="1267"/>
      <c r="F232" s="1267"/>
      <c r="G232" s="1270"/>
      <c r="H232" s="1270"/>
      <c r="I232" s="1273"/>
      <c r="J232" s="1276"/>
      <c r="K232" s="1279"/>
      <c r="L232" s="387">
        <f>IF(NOT(ISERROR(MATCH(K232,_xlfn.ANCHORARRAY(F241),0))),J243&amp;"Por favor no seleccionar los criterios de impacto",K232)</f>
        <v>0</v>
      </c>
      <c r="M232" s="1273"/>
      <c r="N232" s="1276"/>
      <c r="O232" s="1273"/>
      <c r="P232" s="370">
        <v>2</v>
      </c>
      <c r="Q232" s="274" t="s">
        <v>4156</v>
      </c>
      <c r="R232" s="139" t="str">
        <f t="shared" si="110"/>
        <v>Probabilidad</v>
      </c>
      <c r="S232" s="97" t="s">
        <v>145</v>
      </c>
      <c r="T232" s="97" t="s">
        <v>316</v>
      </c>
      <c r="U232" s="189" t="str">
        <f t="shared" si="111"/>
        <v>30%</v>
      </c>
      <c r="V232" s="97" t="s">
        <v>317</v>
      </c>
      <c r="W232" s="97" t="s">
        <v>318</v>
      </c>
      <c r="X232" s="97" t="s">
        <v>319</v>
      </c>
      <c r="Y232" s="140">
        <f>IFERROR(IF(AND(R231="Probabilidad",R232="Probabilidad"),(AA231-(+AA231*U232)),IF(R232="Probabilidad",(J231-(+J231*U232)),IF(R232="Impacto",AA231,""))),"")</f>
        <v>0.29399999999999998</v>
      </c>
      <c r="Z232" s="113" t="str">
        <f t="shared" si="112"/>
        <v>Baja</v>
      </c>
      <c r="AA232" s="189">
        <f t="shared" si="113"/>
        <v>0.29399999999999998</v>
      </c>
      <c r="AB232" s="113" t="str">
        <f t="shared" si="114"/>
        <v>Mayor</v>
      </c>
      <c r="AC232" s="189">
        <f>IFERROR(IF(AND(R231="Impacto",R232="Impacto"),(AC231-(+AC231*U232)),IF(R232="Impacto",($N$141-(+$N$141*U232)),IF(R232="Probabilidad",AC231,""))),"")</f>
        <v>0.8</v>
      </c>
      <c r="AD232" s="113" t="str">
        <f t="shared" si="115"/>
        <v>Alto</v>
      </c>
      <c r="AE232" s="1264"/>
      <c r="AF232" s="795" t="s">
        <v>2628</v>
      </c>
      <c r="AG232" s="813" t="s">
        <v>2630</v>
      </c>
      <c r="AH232" s="233"/>
      <c r="AI232" s="233" t="s">
        <v>2101</v>
      </c>
      <c r="AJ232" s="814" t="s">
        <v>491</v>
      </c>
      <c r="AK232" s="233"/>
      <c r="AL232" s="233"/>
      <c r="AM232" s="233"/>
      <c r="AN232" s="154"/>
      <c r="AO232" s="154"/>
      <c r="AP232" s="155"/>
      <c r="AQ232" s="241" t="s">
        <v>3467</v>
      </c>
      <c r="AR232" s="993" t="s">
        <v>3469</v>
      </c>
      <c r="AS232" s="797"/>
      <c r="AT232" s="797" t="s">
        <v>2101</v>
      </c>
      <c r="AU232" s="797" t="s">
        <v>491</v>
      </c>
      <c r="AV232" s="797"/>
      <c r="AW232" s="797" t="s">
        <v>2101</v>
      </c>
      <c r="AX232" s="797" t="s">
        <v>491</v>
      </c>
      <c r="AY232" s="154"/>
      <c r="AZ232" s="154"/>
      <c r="BA232" s="155"/>
      <c r="BB232" s="154"/>
      <c r="BC232" s="155"/>
      <c r="BD232" s="233"/>
      <c r="BE232" s="233"/>
      <c r="BF232" s="233"/>
      <c r="BG232" s="233"/>
      <c r="BH232" s="233"/>
      <c r="BI232" s="233"/>
      <c r="BJ232" s="154"/>
      <c r="BK232" s="154"/>
      <c r="BL232" s="155"/>
      <c r="BM232" s="274" t="s">
        <v>4158</v>
      </c>
      <c r="BN232" s="371">
        <v>0.5</v>
      </c>
      <c r="BO232" s="370" t="s">
        <v>4159</v>
      </c>
      <c r="BP232" s="370" t="s">
        <v>1162</v>
      </c>
      <c r="BQ232" s="404">
        <v>44927</v>
      </c>
      <c r="BR232" s="404">
        <v>45260</v>
      </c>
      <c r="BS232" s="373">
        <v>4</v>
      </c>
      <c r="BT232" s="729" t="s">
        <v>2625</v>
      </c>
      <c r="BU232" s="813" t="s">
        <v>2632</v>
      </c>
      <c r="BV232" s="815" t="s">
        <v>2633</v>
      </c>
      <c r="BW232" s="154"/>
      <c r="BX232" s="154"/>
      <c r="BY232" s="155"/>
      <c r="BZ232" s="155"/>
      <c r="CA232" s="155"/>
      <c r="CB232" s="155"/>
      <c r="CC232" s="761" t="s">
        <v>3470</v>
      </c>
      <c r="CD232" s="142" t="s">
        <v>3526</v>
      </c>
      <c r="CE232" s="707" t="s">
        <v>3529</v>
      </c>
      <c r="CF232" s="154"/>
      <c r="CG232" s="154"/>
      <c r="CH232" s="155"/>
      <c r="CI232" s="155"/>
      <c r="CJ232" s="155"/>
      <c r="CK232" s="155"/>
      <c r="CL232" s="154"/>
      <c r="CM232" s="155"/>
      <c r="CN232" s="156"/>
      <c r="CO232" s="154"/>
      <c r="CP232" s="154"/>
      <c r="CQ232" s="155"/>
      <c r="CR232" s="155"/>
      <c r="CS232" s="155"/>
      <c r="CT232" s="155"/>
    </row>
    <row r="233" spans="1:100" s="148" customFormat="1" ht="160.05000000000001" customHeight="1">
      <c r="A233" s="1282"/>
      <c r="B233" s="1285"/>
      <c r="C233" s="1270"/>
      <c r="D233" s="1267"/>
      <c r="E233" s="1267"/>
      <c r="F233" s="1267"/>
      <c r="G233" s="1270"/>
      <c r="H233" s="1270"/>
      <c r="I233" s="1273"/>
      <c r="J233" s="1276"/>
      <c r="K233" s="1279"/>
      <c r="L233" s="387">
        <f>IF(NOT(ISERROR(MATCH(K233,_xlfn.ANCHORARRAY(F242),0))),J244&amp;"Por favor no seleccionar los criterios de impacto",K233)</f>
        <v>0</v>
      </c>
      <c r="M233" s="1273"/>
      <c r="N233" s="1276"/>
      <c r="O233" s="1273"/>
      <c r="P233" s="370"/>
      <c r="Q233" s="274"/>
      <c r="R233" s="139" t="str">
        <f t="shared" si="110"/>
        <v/>
      </c>
      <c r="S233" s="97"/>
      <c r="T233" s="97"/>
      <c r="U233" s="189" t="str">
        <f t="shared" si="111"/>
        <v/>
      </c>
      <c r="V233" s="97"/>
      <c r="W233" s="97"/>
      <c r="X233" s="97"/>
      <c r="Y233" s="140" t="str">
        <f>IFERROR(IF(AND(R232="Probabilidad",R233="Probabilidad"),(AA232-(+AA232*U233)),IF(R233="Probabilidad",(J232-(+J232*U233)),IF(R233="Impacto",AA232,""))),"")</f>
        <v/>
      </c>
      <c r="Z233" s="113" t="str">
        <f t="shared" si="112"/>
        <v/>
      </c>
      <c r="AA233" s="189" t="str">
        <f t="shared" si="113"/>
        <v/>
      </c>
      <c r="AB233" s="113" t="str">
        <f t="shared" si="114"/>
        <v/>
      </c>
      <c r="AC233" s="189" t="str">
        <f>IFERROR(IF(AND(R232="Impacto",R233="Impacto"),(AC232-(+AC232*U233)),IF(AND(R232="Probabilidad",R233="Impacto"),(AC231-(+AC231*U233)),IF(R233="Probabilidad",AC232,""))),"")</f>
        <v/>
      </c>
      <c r="AD233" s="113" t="str">
        <f t="shared" si="115"/>
        <v/>
      </c>
      <c r="AE233" s="1264"/>
      <c r="AF233" s="154"/>
      <c r="AG233" s="155"/>
      <c r="AH233" s="233"/>
      <c r="AI233" s="233"/>
      <c r="AJ233" s="233"/>
      <c r="AK233" s="233"/>
      <c r="AL233" s="233"/>
      <c r="AM233" s="233"/>
      <c r="AN233" s="154"/>
      <c r="AO233" s="154"/>
      <c r="AP233" s="155"/>
      <c r="AQ233" s="163"/>
      <c r="AR233" s="155"/>
      <c r="AS233" s="233"/>
      <c r="AT233" s="233"/>
      <c r="AU233" s="233"/>
      <c r="AV233" s="233"/>
      <c r="AW233" s="233"/>
      <c r="AX233" s="233"/>
      <c r="AY233" s="154"/>
      <c r="AZ233" s="154"/>
      <c r="BA233" s="155"/>
      <c r="BB233" s="154"/>
      <c r="BC233" s="155"/>
      <c r="BD233" s="233"/>
      <c r="BE233" s="233"/>
      <c r="BF233" s="233"/>
      <c r="BG233" s="233"/>
      <c r="BH233" s="233"/>
      <c r="BI233" s="233"/>
      <c r="BJ233" s="154"/>
      <c r="BK233" s="154"/>
      <c r="BL233" s="155"/>
      <c r="BM233" s="1140"/>
      <c r="BN233" s="1143"/>
      <c r="BO233" s="576"/>
      <c r="BP233" s="370"/>
      <c r="BQ233" s="404"/>
      <c r="BR233" s="404"/>
      <c r="BS233" s="1142"/>
      <c r="BT233" s="729" t="s">
        <v>2634</v>
      </c>
      <c r="BU233" s="813" t="s">
        <v>2635</v>
      </c>
      <c r="BV233" s="763" t="s">
        <v>2636</v>
      </c>
      <c r="BW233" s="154"/>
      <c r="BX233" s="154"/>
      <c r="BY233" s="155"/>
      <c r="BZ233" s="155"/>
      <c r="CA233" s="155"/>
      <c r="CB233" s="155"/>
      <c r="CC233" s="761" t="s">
        <v>3470</v>
      </c>
      <c r="CD233" s="142" t="s">
        <v>3527</v>
      </c>
      <c r="CE233" s="707" t="s">
        <v>3530</v>
      </c>
      <c r="CF233" s="154"/>
      <c r="CG233" s="154"/>
      <c r="CH233" s="155"/>
      <c r="CI233" s="155"/>
      <c r="CJ233" s="155"/>
      <c r="CK233" s="155"/>
      <c r="CL233" s="154"/>
      <c r="CM233" s="155"/>
      <c r="CN233" s="156"/>
      <c r="CO233" s="154"/>
      <c r="CP233" s="154"/>
      <c r="CQ233" s="155"/>
      <c r="CR233" s="155"/>
      <c r="CS233" s="155"/>
      <c r="CT233" s="155"/>
    </row>
    <row r="234" spans="1:100" s="148" customFormat="1" ht="31.05" customHeight="1">
      <c r="A234" s="1282"/>
      <c r="B234" s="1285"/>
      <c r="C234" s="1270"/>
      <c r="D234" s="1267"/>
      <c r="E234" s="1267"/>
      <c r="F234" s="1267"/>
      <c r="G234" s="1270"/>
      <c r="H234" s="1270"/>
      <c r="I234" s="1273"/>
      <c r="J234" s="1276"/>
      <c r="K234" s="1279"/>
      <c r="L234" s="387">
        <f>IF(NOT(ISERROR(MATCH(K234,_xlfn.ANCHORARRAY(F243),0))),J245&amp;"Por favor no seleccionar los criterios de impacto",K234)</f>
        <v>0</v>
      </c>
      <c r="M234" s="1273"/>
      <c r="N234" s="1276"/>
      <c r="O234" s="1273"/>
      <c r="P234" s="370"/>
      <c r="Q234" s="274"/>
      <c r="R234" s="139" t="str">
        <f t="shared" si="110"/>
        <v/>
      </c>
      <c r="S234" s="97"/>
      <c r="T234" s="97"/>
      <c r="U234" s="189" t="str">
        <f t="shared" si="111"/>
        <v/>
      </c>
      <c r="V234" s="97"/>
      <c r="W234" s="97"/>
      <c r="X234" s="97"/>
      <c r="Y234" s="140" t="str">
        <f>IFERROR(IF(AND(R233="Probabilidad",R234="Probabilidad"),(AA233-(+AA233*U234)),IF(R234="Probabilidad",(J233-(+J233*U234)),IF(R234="Impacto",AA233,""))),"")</f>
        <v/>
      </c>
      <c r="Z234" s="113" t="str">
        <f t="shared" si="112"/>
        <v/>
      </c>
      <c r="AA234" s="189" t="str">
        <f t="shared" si="113"/>
        <v/>
      </c>
      <c r="AB234" s="113" t="str">
        <f t="shared" si="114"/>
        <v/>
      </c>
      <c r="AC234" s="189" t="str">
        <f>IFERROR(IF(AND(R233="Impacto",R234="Impacto"),(AC233-(+AC233*U234)),IF(AND(R233="Probabilidad",R234="Impacto"),(AC232-(+AC232*U234)),IF(R234="Probabilidad",AC233,""))),"")</f>
        <v/>
      </c>
      <c r="AD234" s="113" t="str">
        <f t="shared" si="115"/>
        <v/>
      </c>
      <c r="AE234" s="1264"/>
      <c r="AF234" s="154"/>
      <c r="AG234" s="155"/>
      <c r="AH234" s="233"/>
      <c r="AI234" s="233"/>
      <c r="AJ234" s="233"/>
      <c r="AK234" s="233"/>
      <c r="AL234" s="233"/>
      <c r="AM234" s="233"/>
      <c r="AN234" s="154"/>
      <c r="AO234" s="154"/>
      <c r="AP234" s="155"/>
      <c r="AQ234" s="163"/>
      <c r="AR234" s="155"/>
      <c r="AS234" s="233"/>
      <c r="AT234" s="233"/>
      <c r="AU234" s="233"/>
      <c r="AV234" s="233"/>
      <c r="AW234" s="233"/>
      <c r="AX234" s="233"/>
      <c r="AY234" s="154"/>
      <c r="AZ234" s="154"/>
      <c r="BA234" s="155"/>
      <c r="BB234" s="154"/>
      <c r="BC234" s="155"/>
      <c r="BD234" s="233"/>
      <c r="BE234" s="233"/>
      <c r="BF234" s="233"/>
      <c r="BG234" s="233"/>
      <c r="BH234" s="233"/>
      <c r="BI234" s="233"/>
      <c r="BJ234" s="154"/>
      <c r="BK234" s="154"/>
      <c r="BL234" s="155"/>
      <c r="BM234" s="184"/>
      <c r="BN234" s="224"/>
      <c r="BO234" s="146"/>
      <c r="BP234" s="184"/>
      <c r="BQ234" s="146"/>
      <c r="BR234" s="146"/>
      <c r="BS234" s="146"/>
      <c r="BT234" s="154"/>
      <c r="BU234" s="155"/>
      <c r="BV234" s="156"/>
      <c r="BW234" s="154"/>
      <c r="BX234" s="154"/>
      <c r="BY234" s="155"/>
      <c r="BZ234" s="155"/>
      <c r="CA234" s="155"/>
      <c r="CB234" s="155"/>
      <c r="CC234" s="154"/>
      <c r="CD234" s="155"/>
      <c r="CE234" s="156"/>
      <c r="CF234" s="154"/>
      <c r="CG234" s="154"/>
      <c r="CH234" s="155"/>
      <c r="CI234" s="155"/>
      <c r="CJ234" s="155"/>
      <c r="CK234" s="155"/>
      <c r="CL234" s="154"/>
      <c r="CM234" s="155"/>
      <c r="CN234" s="156"/>
      <c r="CO234" s="154"/>
      <c r="CP234" s="154"/>
      <c r="CQ234" s="155"/>
      <c r="CR234" s="155"/>
      <c r="CS234" s="155"/>
      <c r="CT234" s="155"/>
    </row>
    <row r="235" spans="1:100" s="148" customFormat="1" ht="31.05" customHeight="1">
      <c r="A235" s="1282"/>
      <c r="B235" s="1285"/>
      <c r="C235" s="1270"/>
      <c r="D235" s="1267"/>
      <c r="E235" s="1267"/>
      <c r="F235" s="1267"/>
      <c r="G235" s="1270"/>
      <c r="H235" s="1270"/>
      <c r="I235" s="1273"/>
      <c r="J235" s="1276"/>
      <c r="K235" s="1279"/>
      <c r="L235" s="387">
        <f>IF(NOT(ISERROR(MATCH(K235,_xlfn.ANCHORARRAY(F244),0))),J246&amp;"Por favor no seleccionar los criterios de impacto",K235)</f>
        <v>0</v>
      </c>
      <c r="M235" s="1273"/>
      <c r="N235" s="1276"/>
      <c r="O235" s="1273"/>
      <c r="P235" s="370"/>
      <c r="Q235" s="274"/>
      <c r="R235" s="139" t="str">
        <f t="shared" si="110"/>
        <v/>
      </c>
      <c r="S235" s="97"/>
      <c r="T235" s="97"/>
      <c r="U235" s="189" t="str">
        <f t="shared" si="111"/>
        <v/>
      </c>
      <c r="V235" s="97"/>
      <c r="W235" s="97"/>
      <c r="X235" s="97"/>
      <c r="Y235" s="140" t="str">
        <f>IFERROR(IF(AND(R234="Probabilidad",R235="Probabilidad"),(AA234-(+AA234*U235)),IF(R235="Probabilidad",(J234-(+J234*U235)),IF(R235="Impacto",AA234,""))),"")</f>
        <v/>
      </c>
      <c r="Z235" s="113" t="str">
        <f t="shared" si="112"/>
        <v/>
      </c>
      <c r="AA235" s="189" t="str">
        <f t="shared" si="113"/>
        <v/>
      </c>
      <c r="AB235" s="113" t="str">
        <f t="shared" si="114"/>
        <v/>
      </c>
      <c r="AC235" s="189" t="str">
        <f>IFERROR(IF(AND(R234="Impacto",R235="Impacto"),(AC234-(+AC234*U235)),IF(AND(R234="Probabilidad",R235="Impacto"),(AC233-(+AC233*U235)),IF(R235="Probabilidad",AC234,""))),"")</f>
        <v/>
      </c>
      <c r="AD235" s="113" t="str">
        <f t="shared" si="115"/>
        <v/>
      </c>
      <c r="AE235" s="1264"/>
      <c r="AF235" s="154"/>
      <c r="AG235" s="155"/>
      <c r="AH235" s="233"/>
      <c r="AI235" s="233"/>
      <c r="AJ235" s="233"/>
      <c r="AK235" s="233"/>
      <c r="AL235" s="233"/>
      <c r="AM235" s="233"/>
      <c r="AN235" s="154"/>
      <c r="AO235" s="154"/>
      <c r="AP235" s="155"/>
      <c r="AQ235" s="163"/>
      <c r="AR235" s="155"/>
      <c r="AS235" s="233"/>
      <c r="AT235" s="233"/>
      <c r="AU235" s="233"/>
      <c r="AV235" s="233"/>
      <c r="AW235" s="233"/>
      <c r="AX235" s="233"/>
      <c r="AY235" s="154"/>
      <c r="AZ235" s="154"/>
      <c r="BA235" s="155"/>
      <c r="BB235" s="154"/>
      <c r="BC235" s="155"/>
      <c r="BD235" s="233"/>
      <c r="BE235" s="233"/>
      <c r="BF235" s="233"/>
      <c r="BG235" s="233"/>
      <c r="BH235" s="233"/>
      <c r="BI235" s="233"/>
      <c r="BJ235" s="154"/>
      <c r="BK235" s="154"/>
      <c r="BL235" s="155"/>
      <c r="BM235" s="184"/>
      <c r="BN235" s="224"/>
      <c r="BO235" s="146"/>
      <c r="BP235" s="184"/>
      <c r="BQ235" s="146"/>
      <c r="BR235" s="146"/>
      <c r="BS235" s="146"/>
      <c r="BT235" s="154"/>
      <c r="BU235" s="155"/>
      <c r="BV235" s="156"/>
      <c r="BW235" s="154"/>
      <c r="BX235" s="154"/>
      <c r="BY235" s="155"/>
      <c r="BZ235" s="155"/>
      <c r="CA235" s="155"/>
      <c r="CB235" s="155"/>
      <c r="CC235" s="154"/>
      <c r="CD235" s="155"/>
      <c r="CE235" s="156"/>
      <c r="CF235" s="154"/>
      <c r="CG235" s="154"/>
      <c r="CH235" s="155"/>
      <c r="CI235" s="155"/>
      <c r="CJ235" s="155"/>
      <c r="CK235" s="155"/>
      <c r="CL235" s="154"/>
      <c r="CM235" s="155"/>
      <c r="CN235" s="156"/>
      <c r="CO235" s="154"/>
      <c r="CP235" s="154"/>
      <c r="CQ235" s="155"/>
      <c r="CR235" s="155"/>
      <c r="CS235" s="155"/>
      <c r="CT235" s="155"/>
    </row>
    <row r="236" spans="1:100" s="400" customFormat="1" ht="31.05" customHeight="1" thickBot="1">
      <c r="A236" s="1283"/>
      <c r="B236" s="1286"/>
      <c r="C236" s="1271"/>
      <c r="D236" s="1268"/>
      <c r="E236" s="1268"/>
      <c r="F236" s="1268"/>
      <c r="G236" s="1271"/>
      <c r="H236" s="1271"/>
      <c r="I236" s="1274"/>
      <c r="J236" s="1277"/>
      <c r="K236" s="1280"/>
      <c r="L236" s="388">
        <f>IF(NOT(ISERROR(MATCH(K236,_xlfn.ANCHORARRAY(F245),0))),J247&amp;"Por favor no seleccionar los criterios de impacto",K236)</f>
        <v>0</v>
      </c>
      <c r="M236" s="1274"/>
      <c r="N236" s="1277"/>
      <c r="O236" s="1274"/>
      <c r="P236" s="409"/>
      <c r="Q236" s="410"/>
      <c r="R236" s="153" t="str">
        <f t="shared" si="110"/>
        <v/>
      </c>
      <c r="S236" s="150"/>
      <c r="T236" s="150"/>
      <c r="U236" s="187" t="str">
        <f t="shared" si="111"/>
        <v/>
      </c>
      <c r="V236" s="150"/>
      <c r="W236" s="150"/>
      <c r="X236" s="150"/>
      <c r="Y236" s="151" t="str">
        <f>IFERROR(IF(AND(R235="Probabilidad",R236="Probabilidad"),(AA235-(+AA235*U236)),IF(R236="Probabilidad",(J235-(+J235*U236)),IF(R236="Impacto",AA235,""))),"")</f>
        <v/>
      </c>
      <c r="Z236" s="114" t="str">
        <f t="shared" si="112"/>
        <v/>
      </c>
      <c r="AA236" s="187" t="str">
        <f t="shared" si="113"/>
        <v/>
      </c>
      <c r="AB236" s="114" t="str">
        <f t="shared" si="114"/>
        <v/>
      </c>
      <c r="AC236" s="187" t="str">
        <f>IFERROR(IF(AND(R235="Impacto",R236="Impacto"),(AC235-(+AC235*U236)),IF(AND(R235="Probabilidad",R236="Impacto"),(AC234-(+AC234*U236)),IF(R236="Probabilidad",AC235,""))),"")</f>
        <v/>
      </c>
      <c r="AD236" s="114" t="str">
        <f t="shared" si="115"/>
        <v/>
      </c>
      <c r="AE236" s="1265"/>
      <c r="AF236" s="154"/>
      <c r="AG236" s="155"/>
      <c r="AH236" s="233"/>
      <c r="AI236" s="233"/>
      <c r="AJ236" s="233"/>
      <c r="AK236" s="233"/>
      <c r="AL236" s="233"/>
      <c r="AM236" s="233"/>
      <c r="AN236" s="154"/>
      <c r="AO236" s="154"/>
      <c r="AP236" s="155"/>
      <c r="AQ236" s="163"/>
      <c r="AR236" s="155"/>
      <c r="AS236" s="233"/>
      <c r="AT236" s="233"/>
      <c r="AU236" s="233"/>
      <c r="AV236" s="233"/>
      <c r="AW236" s="233"/>
      <c r="AX236" s="233"/>
      <c r="AY236" s="154"/>
      <c r="AZ236" s="154"/>
      <c r="BA236" s="155"/>
      <c r="BB236" s="154"/>
      <c r="BC236" s="155"/>
      <c r="BD236" s="233"/>
      <c r="BE236" s="233"/>
      <c r="BF236" s="233"/>
      <c r="BG236" s="233"/>
      <c r="BH236" s="233"/>
      <c r="BI236" s="233"/>
      <c r="BJ236" s="154"/>
      <c r="BK236" s="154"/>
      <c r="BL236" s="155"/>
      <c r="BM236" s="184"/>
      <c r="BN236" s="224"/>
      <c r="BO236" s="146"/>
      <c r="BP236" s="184"/>
      <c r="BQ236" s="146"/>
      <c r="BR236" s="146"/>
      <c r="BS236" s="146"/>
      <c r="BT236" s="154"/>
      <c r="BU236" s="155"/>
      <c r="BV236" s="156"/>
      <c r="BW236" s="154"/>
      <c r="BX236" s="154"/>
      <c r="BY236" s="155"/>
      <c r="BZ236" s="155"/>
      <c r="CA236" s="155"/>
      <c r="CB236" s="155"/>
      <c r="CC236" s="154"/>
      <c r="CD236" s="155"/>
      <c r="CE236" s="156"/>
      <c r="CF236" s="154"/>
      <c r="CG236" s="154"/>
      <c r="CH236" s="155"/>
      <c r="CI236" s="155"/>
      <c r="CJ236" s="155"/>
      <c r="CK236" s="155"/>
      <c r="CL236" s="154"/>
      <c r="CM236" s="155"/>
      <c r="CN236" s="156"/>
      <c r="CO236" s="154"/>
      <c r="CP236" s="154"/>
      <c r="CQ236" s="155"/>
      <c r="CR236" s="155"/>
      <c r="CS236" s="155"/>
      <c r="CT236" s="155"/>
    </row>
    <row r="237" spans="1:100" s="148" customFormat="1" ht="160.05000000000001" customHeight="1">
      <c r="A237" s="1281">
        <v>24</v>
      </c>
      <c r="B237" s="1284" t="s">
        <v>158</v>
      </c>
      <c r="C237" s="1269" t="s">
        <v>365</v>
      </c>
      <c r="D237" s="1310" t="s">
        <v>1156</v>
      </c>
      <c r="E237" s="1310" t="s">
        <v>1157</v>
      </c>
      <c r="F237" s="1310" t="s">
        <v>1158</v>
      </c>
      <c r="G237" s="1269" t="s">
        <v>286</v>
      </c>
      <c r="H237" s="1269">
        <v>500</v>
      </c>
      <c r="I237" s="1272" t="str">
        <f>IF(H237&lt;=0,"",IF(H237&lt;=2,"Muy Baja",IF(H237&lt;=24,"Baja",IF(H237&lt;=500,"Media",IF(H237&lt;=5000,"Alta","Muy Alta")))))</f>
        <v>Media</v>
      </c>
      <c r="J237" s="1275">
        <f>IF(I237="","",IF(I237="Muy Baja",0.2,IF(I237="Baja",0.4,IF(I237="Media",0.6,IF(I237="Alta",0.8,IF(I237="Muy Alta",1,))))))</f>
        <v>0.6</v>
      </c>
      <c r="K237" s="1278" t="s">
        <v>306</v>
      </c>
      <c r="L237" s="387" t="str">
        <f>IF(NOT(ISERROR(MATCH(K237,'[3]Tabla Impacto'!$B$221:$B$223,0))),'[3]Tabla Impacto'!$F$223&amp;"Por favor no seleccionar los criterios de impacto(Afectación Económica o presupuestal y Pérdida Reputacional)",K237)</f>
        <v xml:space="preserve">     Entre 100 y 500 SMLMV </v>
      </c>
      <c r="M237" s="1272"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1275">
        <f>IF(M237="","",IF(M237="Leve",0.2,IF(M237="Menor",0.4,IF(M237="Moderado",0.6,IF(M237="Mayor",0.8,IF(M237="Catastrófico",1,))))))</f>
        <v>0.8</v>
      </c>
      <c r="O237" s="1272"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375">
        <v>1</v>
      </c>
      <c r="Q237" s="408" t="s">
        <v>4162</v>
      </c>
      <c r="R237" s="139" t="str">
        <f t="shared" si="110"/>
        <v>Probabilidad</v>
      </c>
      <c r="S237" s="97" t="s">
        <v>100</v>
      </c>
      <c r="T237" s="97" t="s">
        <v>316</v>
      </c>
      <c r="U237" s="189" t="str">
        <f t="shared" si="111"/>
        <v>40%</v>
      </c>
      <c r="V237" s="97" t="s">
        <v>317</v>
      </c>
      <c r="W237" s="97" t="s">
        <v>318</v>
      </c>
      <c r="X237" s="97" t="s">
        <v>319</v>
      </c>
      <c r="Y237" s="140">
        <f>IFERROR(IF(R237="Probabilidad",(J237-(+J237*U237)),IF(R237="Impacto",J237,"")),"")</f>
        <v>0.36</v>
      </c>
      <c r="Z237" s="113" t="str">
        <f t="shared" si="112"/>
        <v>Baja</v>
      </c>
      <c r="AA237" s="189">
        <f t="shared" si="113"/>
        <v>0.36</v>
      </c>
      <c r="AB237" s="113" t="str">
        <f t="shared" si="114"/>
        <v>Mayor</v>
      </c>
      <c r="AC237" s="189">
        <f>IFERROR(IF(R237="Impacto",(N237-(+N237*U237)),IF(R237="Probabilidad",N237,"")),"")</f>
        <v>0.8</v>
      </c>
      <c r="AD237" s="113" t="str">
        <f t="shared" si="115"/>
        <v>Alto</v>
      </c>
      <c r="AE237" s="1263" t="s">
        <v>345</v>
      </c>
      <c r="AF237" s="729" t="s">
        <v>2637</v>
      </c>
      <c r="AG237" s="813" t="s">
        <v>2638</v>
      </c>
      <c r="AH237" s="233"/>
      <c r="AI237" s="816" t="s">
        <v>2639</v>
      </c>
      <c r="AJ237" s="817" t="s">
        <v>491</v>
      </c>
      <c r="AK237" s="818"/>
      <c r="AL237" s="816" t="s">
        <v>2639</v>
      </c>
      <c r="AM237" s="817" t="s">
        <v>491</v>
      </c>
      <c r="AN237" s="228" t="s">
        <v>2639</v>
      </c>
      <c r="AO237" s="778"/>
      <c r="AP237" s="731" t="s">
        <v>2558</v>
      </c>
      <c r="AQ237" s="667" t="s">
        <v>3470</v>
      </c>
      <c r="AR237" s="142" t="s">
        <v>3471</v>
      </c>
      <c r="AS237" s="797"/>
      <c r="AT237" s="797" t="s">
        <v>2101</v>
      </c>
      <c r="AU237" s="797" t="s">
        <v>491</v>
      </c>
      <c r="AV237" s="797"/>
      <c r="AW237" s="797" t="s">
        <v>2101</v>
      </c>
      <c r="AX237" s="797" t="s">
        <v>491</v>
      </c>
      <c r="AY237" s="141"/>
      <c r="AZ237" s="141"/>
      <c r="BA237" s="142"/>
      <c r="BB237" s="141"/>
      <c r="BC237" s="142"/>
      <c r="BD237" s="233"/>
      <c r="BE237" s="233"/>
      <c r="BF237" s="233"/>
      <c r="BG237" s="233"/>
      <c r="BH237" s="233"/>
      <c r="BI237" s="233"/>
      <c r="BJ237" s="141"/>
      <c r="BK237" s="141"/>
      <c r="BL237" s="142"/>
      <c r="BM237" s="274" t="s">
        <v>1165</v>
      </c>
      <c r="BN237" s="371">
        <v>0.5</v>
      </c>
      <c r="BO237" s="370" t="s">
        <v>1166</v>
      </c>
      <c r="BP237" s="370" t="s">
        <v>1162</v>
      </c>
      <c r="BQ237" s="404">
        <v>44927</v>
      </c>
      <c r="BR237" s="404">
        <v>45260</v>
      </c>
      <c r="BS237" s="401">
        <v>1</v>
      </c>
      <c r="BT237" s="761" t="s">
        <v>2640</v>
      </c>
      <c r="BU237" s="821" t="s">
        <v>2641</v>
      </c>
      <c r="BV237" s="707" t="s">
        <v>2642</v>
      </c>
      <c r="BW237" s="729" t="s">
        <v>2101</v>
      </c>
      <c r="BX237" s="778"/>
      <c r="BY237" s="204" t="s">
        <v>2558</v>
      </c>
      <c r="BZ237" s="729" t="s">
        <v>2101</v>
      </c>
      <c r="CA237" s="778"/>
      <c r="CB237" s="204" t="s">
        <v>2558</v>
      </c>
      <c r="CC237" s="761" t="s">
        <v>3531</v>
      </c>
      <c r="CD237" s="779" t="s">
        <v>3532</v>
      </c>
      <c r="CE237" s="924" t="s">
        <v>3533</v>
      </c>
      <c r="CF237" s="141"/>
      <c r="CG237" s="141"/>
      <c r="CH237" s="142"/>
      <c r="CI237" s="142"/>
      <c r="CJ237" s="142"/>
      <c r="CK237" s="142"/>
      <c r="CL237" s="141"/>
      <c r="CM237" s="142"/>
      <c r="CN237" s="143"/>
      <c r="CO237" s="141"/>
      <c r="CP237" s="141"/>
      <c r="CQ237" s="142"/>
      <c r="CR237" s="142"/>
      <c r="CS237" s="142"/>
      <c r="CT237" s="142"/>
      <c r="CU237" s="147"/>
      <c r="CV237" s="147"/>
    </row>
    <row r="238" spans="1:100" s="148" customFormat="1" ht="219" customHeight="1">
      <c r="A238" s="1282"/>
      <c r="B238" s="1285"/>
      <c r="C238" s="1270"/>
      <c r="D238" s="1267"/>
      <c r="E238" s="1267"/>
      <c r="F238" s="1267"/>
      <c r="G238" s="1270"/>
      <c r="H238" s="1270"/>
      <c r="I238" s="1273"/>
      <c r="J238" s="1276"/>
      <c r="K238" s="1279"/>
      <c r="L238" s="387">
        <f>IF(NOT(ISERROR(MATCH(K238,_xlfn.ANCHORARRAY(F247),0))),J249&amp;"Por favor no seleccionar los criterios de impacto",K238)</f>
        <v>0</v>
      </c>
      <c r="M238" s="1273"/>
      <c r="N238" s="1276"/>
      <c r="O238" s="1273"/>
      <c r="P238" s="370"/>
      <c r="Q238" s="403"/>
      <c r="R238" s="139" t="str">
        <f t="shared" si="110"/>
        <v/>
      </c>
      <c r="S238" s="97"/>
      <c r="T238" s="97"/>
      <c r="U238" s="189" t="str">
        <f t="shared" si="111"/>
        <v/>
      </c>
      <c r="V238" s="97"/>
      <c r="W238" s="97"/>
      <c r="X238" s="97"/>
      <c r="Y238" s="140" t="str">
        <f>IFERROR(IF(AND(R237="Probabilidad",R238="Probabilidad"),(AA237-(+AA237*U238)),IF(R238="Probabilidad",(J237-(+J237*U238)),IF(R238="Impacto",AA237,""))),"")</f>
        <v/>
      </c>
      <c r="Z238" s="113" t="str">
        <f t="shared" si="112"/>
        <v/>
      </c>
      <c r="AA238" s="189" t="str">
        <f t="shared" si="113"/>
        <v/>
      </c>
      <c r="AB238" s="113" t="str">
        <f t="shared" si="114"/>
        <v/>
      </c>
      <c r="AC238" s="189" t="str">
        <f>IFERROR(IF(AND(R237="Impacto",R238="Impacto"),(AC237-(+AC237*U238)),IF(R238="Impacto",($N$141-(+$N$141*U238)),IF(R238="Probabilidad",AC237,""))),"")</f>
        <v/>
      </c>
      <c r="AD238" s="113" t="str">
        <f t="shared" si="115"/>
        <v/>
      </c>
      <c r="AE238" s="1264"/>
      <c r="AF238" s="154"/>
      <c r="AG238" s="155"/>
      <c r="AH238" s="233"/>
      <c r="AI238" s="233"/>
      <c r="AJ238" s="233"/>
      <c r="AK238" s="233"/>
      <c r="AL238" s="233"/>
      <c r="AM238" s="233"/>
      <c r="AN238" s="154"/>
      <c r="AO238" s="154"/>
      <c r="AP238" s="155"/>
      <c r="AQ238" s="163"/>
      <c r="AR238" s="155"/>
      <c r="AS238" s="233"/>
      <c r="AT238" s="233"/>
      <c r="AU238" s="233"/>
      <c r="AV238" s="233"/>
      <c r="AW238" s="233"/>
      <c r="AX238" s="233"/>
      <c r="AY238" s="154"/>
      <c r="AZ238" s="154"/>
      <c r="BA238" s="155"/>
      <c r="BB238" s="154"/>
      <c r="BC238" s="155"/>
      <c r="BD238" s="233"/>
      <c r="BE238" s="233"/>
      <c r="BF238" s="233"/>
      <c r="BG238" s="233"/>
      <c r="BH238" s="233"/>
      <c r="BI238" s="233"/>
      <c r="BJ238" s="154"/>
      <c r="BK238" s="154"/>
      <c r="BL238" s="155"/>
      <c r="BM238" s="274" t="s">
        <v>4163</v>
      </c>
      <c r="BN238" s="371">
        <v>0.5</v>
      </c>
      <c r="BO238" s="370" t="s">
        <v>1167</v>
      </c>
      <c r="BP238" s="370" t="s">
        <v>1168</v>
      </c>
      <c r="BQ238" s="404">
        <v>44927</v>
      </c>
      <c r="BR238" s="404">
        <v>45260</v>
      </c>
      <c r="BS238" s="401">
        <v>1</v>
      </c>
      <c r="BT238" s="729" t="s">
        <v>2643</v>
      </c>
      <c r="BU238" s="819" t="s">
        <v>2644</v>
      </c>
      <c r="BV238" s="820" t="s">
        <v>2645</v>
      </c>
      <c r="BW238" s="228" t="s">
        <v>2639</v>
      </c>
      <c r="BX238" s="778"/>
      <c r="BY238" s="204" t="s">
        <v>2558</v>
      </c>
      <c r="BZ238" s="228" t="s">
        <v>2639</v>
      </c>
      <c r="CA238" s="778"/>
      <c r="CB238" s="204" t="s">
        <v>2558</v>
      </c>
      <c r="CC238" s="667" t="s">
        <v>3534</v>
      </c>
      <c r="CD238" s="993" t="s">
        <v>3535</v>
      </c>
      <c r="CE238" s="707" t="s">
        <v>3536</v>
      </c>
      <c r="CF238" s="154"/>
      <c r="CG238" s="154"/>
      <c r="CH238" s="155"/>
      <c r="CI238" s="155"/>
      <c r="CJ238" s="155"/>
      <c r="CK238" s="155"/>
      <c r="CL238" s="154"/>
      <c r="CM238" s="155"/>
      <c r="CN238" s="156"/>
      <c r="CO238" s="154"/>
      <c r="CP238" s="154"/>
      <c r="CQ238" s="155"/>
      <c r="CR238" s="155"/>
      <c r="CS238" s="155"/>
      <c r="CT238" s="155"/>
    </row>
    <row r="239" spans="1:100" s="148" customFormat="1" ht="24" customHeight="1">
      <c r="A239" s="1282"/>
      <c r="B239" s="1285"/>
      <c r="C239" s="1270"/>
      <c r="D239" s="1267"/>
      <c r="E239" s="1267"/>
      <c r="F239" s="1267"/>
      <c r="G239" s="1270"/>
      <c r="H239" s="1270"/>
      <c r="I239" s="1273"/>
      <c r="J239" s="1276"/>
      <c r="K239" s="1279"/>
      <c r="L239" s="387">
        <f>IF(NOT(ISERROR(MATCH(K239,_xlfn.ANCHORARRAY(F248),0))),J250&amp;"Por favor no seleccionar los criterios de impacto",K239)</f>
        <v>0</v>
      </c>
      <c r="M239" s="1273"/>
      <c r="N239" s="1276"/>
      <c r="O239" s="1273"/>
      <c r="P239" s="184"/>
      <c r="Q239" s="94"/>
      <c r="R239" s="139" t="str">
        <f t="shared" si="110"/>
        <v/>
      </c>
      <c r="S239" s="97"/>
      <c r="T239" s="97"/>
      <c r="U239" s="189" t="str">
        <f t="shared" si="111"/>
        <v/>
      </c>
      <c r="V239" s="97"/>
      <c r="W239" s="97"/>
      <c r="X239" s="97"/>
      <c r="Y239" s="140" t="str">
        <f>IFERROR(IF(AND(R238="Probabilidad",R239="Probabilidad"),(AA238-(+AA238*U239)),IF(R239="Probabilidad",(J238-(+J238*U239)),IF(R239="Impacto",AA238,""))),"")</f>
        <v/>
      </c>
      <c r="Z239" s="113" t="str">
        <f t="shared" si="112"/>
        <v/>
      </c>
      <c r="AA239" s="189" t="str">
        <f t="shared" si="113"/>
        <v/>
      </c>
      <c r="AB239" s="113" t="str">
        <f t="shared" si="114"/>
        <v/>
      </c>
      <c r="AC239" s="189" t="str">
        <f>IFERROR(IF(AND(R238="Impacto",R239="Impacto"),(AC238-(+AC238*U239)),IF(AND(R238="Probabilidad",R239="Impacto"),(AC237-(+AC237*U239)),IF(R239="Probabilidad",AC238,""))),"")</f>
        <v/>
      </c>
      <c r="AD239" s="113" t="str">
        <f t="shared" si="115"/>
        <v/>
      </c>
      <c r="AE239" s="1264"/>
      <c r="AF239" s="154"/>
      <c r="AG239" s="155"/>
      <c r="AH239" s="233"/>
      <c r="AI239" s="233"/>
      <c r="AJ239" s="233"/>
      <c r="AK239" s="233"/>
      <c r="AL239" s="233"/>
      <c r="AM239" s="233"/>
      <c r="AN239" s="154"/>
      <c r="AO239" s="154"/>
      <c r="AP239" s="155"/>
      <c r="AQ239" s="163"/>
      <c r="AR239" s="155"/>
      <c r="AS239" s="233"/>
      <c r="AT239" s="233"/>
      <c r="AU239" s="233"/>
      <c r="AV239" s="233"/>
      <c r="AW239" s="233"/>
      <c r="AX239" s="233"/>
      <c r="AY239" s="154"/>
      <c r="AZ239" s="154"/>
      <c r="BA239" s="155"/>
      <c r="BB239" s="154"/>
      <c r="BC239" s="155"/>
      <c r="BD239" s="233"/>
      <c r="BE239" s="233"/>
      <c r="BF239" s="233"/>
      <c r="BG239" s="233"/>
      <c r="BH239" s="233"/>
      <c r="BI239" s="233"/>
      <c r="BJ239" s="154"/>
      <c r="BK239" s="154"/>
      <c r="BL239" s="155"/>
      <c r="BM239" s="184"/>
      <c r="BN239" s="224"/>
      <c r="BO239" s="146"/>
      <c r="BP239" s="184"/>
      <c r="BQ239" s="146"/>
      <c r="BR239" s="146"/>
      <c r="BS239" s="146"/>
      <c r="BT239" s="154"/>
      <c r="BU239" s="155"/>
      <c r="BV239" s="156"/>
      <c r="BW239" s="154"/>
      <c r="BX239" s="154"/>
      <c r="BY239" s="155"/>
      <c r="BZ239" s="155"/>
      <c r="CA239" s="155"/>
      <c r="CB239" s="155"/>
      <c r="CC239" s="154"/>
      <c r="CD239" s="155"/>
      <c r="CE239" s="156"/>
      <c r="CF239" s="154"/>
      <c r="CG239" s="154"/>
      <c r="CH239" s="155"/>
      <c r="CI239" s="155"/>
      <c r="CJ239" s="155"/>
      <c r="CK239" s="155"/>
      <c r="CL239" s="154"/>
      <c r="CM239" s="155"/>
      <c r="CN239" s="156"/>
      <c r="CO239" s="154"/>
      <c r="CP239" s="154"/>
      <c r="CQ239" s="155"/>
      <c r="CR239" s="155"/>
      <c r="CS239" s="155"/>
      <c r="CT239" s="155"/>
    </row>
    <row r="240" spans="1:100" s="148" customFormat="1" ht="27" customHeight="1">
      <c r="A240" s="1282"/>
      <c r="B240" s="1285"/>
      <c r="C240" s="1270"/>
      <c r="D240" s="1267"/>
      <c r="E240" s="1267"/>
      <c r="F240" s="1267"/>
      <c r="G240" s="1270"/>
      <c r="H240" s="1270"/>
      <c r="I240" s="1273"/>
      <c r="J240" s="1276"/>
      <c r="K240" s="1279"/>
      <c r="L240" s="387">
        <f>IF(NOT(ISERROR(MATCH(K240,_xlfn.ANCHORARRAY(F249),0))),J251&amp;"Por favor no seleccionar los criterios de impacto",K240)</f>
        <v>0</v>
      </c>
      <c r="M240" s="1273"/>
      <c r="N240" s="1276"/>
      <c r="O240" s="1273"/>
      <c r="P240" s="184"/>
      <c r="Q240" s="94"/>
      <c r="R240" s="139" t="str">
        <f t="shared" si="110"/>
        <v/>
      </c>
      <c r="S240" s="97"/>
      <c r="T240" s="97"/>
      <c r="U240" s="189" t="str">
        <f t="shared" si="111"/>
        <v/>
      </c>
      <c r="V240" s="97"/>
      <c r="W240" s="97"/>
      <c r="X240" s="97"/>
      <c r="Y240" s="140" t="str">
        <f>IFERROR(IF(AND(R239="Probabilidad",R240="Probabilidad"),(AA239-(+AA239*U240)),IF(R240="Probabilidad",(J239-(+J239*U240)),IF(R240="Impacto",AA239,""))),"")</f>
        <v/>
      </c>
      <c r="Z240" s="113" t="str">
        <f t="shared" si="112"/>
        <v/>
      </c>
      <c r="AA240" s="189" t="str">
        <f t="shared" si="113"/>
        <v/>
      </c>
      <c r="AB240" s="113" t="str">
        <f t="shared" si="114"/>
        <v/>
      </c>
      <c r="AC240" s="189" t="str">
        <f>IFERROR(IF(AND(R239="Impacto",R240="Impacto"),(AC239-(+AC239*U240)),IF(AND(R239="Probabilidad",R240="Impacto"),(AC238-(+AC238*U240)),IF(R240="Probabilidad",AC239,""))),"")</f>
        <v/>
      </c>
      <c r="AD240" s="113" t="str">
        <f t="shared" si="115"/>
        <v/>
      </c>
      <c r="AE240" s="1264"/>
      <c r="AF240" s="154"/>
      <c r="AG240" s="155"/>
      <c r="AH240" s="233"/>
      <c r="AI240" s="233"/>
      <c r="AJ240" s="233"/>
      <c r="AK240" s="233"/>
      <c r="AL240" s="233"/>
      <c r="AM240" s="233"/>
      <c r="AN240" s="154"/>
      <c r="AO240" s="154"/>
      <c r="AP240" s="155"/>
      <c r="AQ240" s="163"/>
      <c r="AR240" s="155"/>
      <c r="AS240" s="233"/>
      <c r="AT240" s="233"/>
      <c r="AU240" s="233"/>
      <c r="AV240" s="233"/>
      <c r="AW240" s="233"/>
      <c r="AX240" s="233"/>
      <c r="AY240" s="154"/>
      <c r="AZ240" s="154"/>
      <c r="BA240" s="155"/>
      <c r="BB240" s="154"/>
      <c r="BC240" s="155"/>
      <c r="BD240" s="233"/>
      <c r="BE240" s="233"/>
      <c r="BF240" s="233"/>
      <c r="BG240" s="233"/>
      <c r="BH240" s="233"/>
      <c r="BI240" s="233"/>
      <c r="BJ240" s="154"/>
      <c r="BK240" s="154"/>
      <c r="BL240" s="155"/>
      <c r="BM240" s="184"/>
      <c r="BN240" s="224"/>
      <c r="BO240" s="146"/>
      <c r="BP240" s="184"/>
      <c r="BQ240" s="146"/>
      <c r="BR240" s="146"/>
      <c r="BS240" s="146"/>
      <c r="BT240" s="154"/>
      <c r="BU240" s="155"/>
      <c r="BV240" s="156"/>
      <c r="BW240" s="154"/>
      <c r="BX240" s="154"/>
      <c r="BY240" s="155"/>
      <c r="BZ240" s="155"/>
      <c r="CA240" s="155"/>
      <c r="CB240" s="155"/>
      <c r="CC240" s="154"/>
      <c r="CD240" s="155"/>
      <c r="CE240" s="156"/>
      <c r="CF240" s="154"/>
      <c r="CG240" s="154"/>
      <c r="CH240" s="155"/>
      <c r="CI240" s="155"/>
      <c r="CJ240" s="155"/>
      <c r="CK240" s="155"/>
      <c r="CL240" s="154"/>
      <c r="CM240" s="155"/>
      <c r="CN240" s="156"/>
      <c r="CO240" s="154"/>
      <c r="CP240" s="154"/>
      <c r="CQ240" s="155"/>
      <c r="CR240" s="155"/>
      <c r="CS240" s="155"/>
      <c r="CT240" s="155"/>
    </row>
    <row r="241" spans="1:100" s="148" customFormat="1" ht="27" customHeight="1">
      <c r="A241" s="1282"/>
      <c r="B241" s="1285"/>
      <c r="C241" s="1270"/>
      <c r="D241" s="1267"/>
      <c r="E241" s="1267"/>
      <c r="F241" s="1267"/>
      <c r="G241" s="1270"/>
      <c r="H241" s="1270"/>
      <c r="I241" s="1273"/>
      <c r="J241" s="1276"/>
      <c r="K241" s="1279"/>
      <c r="L241" s="387">
        <f>IF(NOT(ISERROR(MATCH(K241,_xlfn.ANCHORARRAY(F250),0))),J252&amp;"Por favor no seleccionar los criterios de impacto",K241)</f>
        <v>0</v>
      </c>
      <c r="M241" s="1273"/>
      <c r="N241" s="1276"/>
      <c r="O241" s="1273"/>
      <c r="P241" s="184"/>
      <c r="Q241" s="94"/>
      <c r="R241" s="139" t="str">
        <f t="shared" si="110"/>
        <v/>
      </c>
      <c r="S241" s="97"/>
      <c r="T241" s="97"/>
      <c r="U241" s="189" t="str">
        <f t="shared" si="111"/>
        <v/>
      </c>
      <c r="V241" s="97"/>
      <c r="W241" s="97"/>
      <c r="X241" s="97"/>
      <c r="Y241" s="140" t="str">
        <f>IFERROR(IF(AND(R240="Probabilidad",R241="Probabilidad"),(AA240-(+AA240*U241)),IF(R241="Probabilidad",(J240-(+J240*U241)),IF(R241="Impacto",AA240,""))),"")</f>
        <v/>
      </c>
      <c r="Z241" s="113" t="str">
        <f t="shared" si="112"/>
        <v/>
      </c>
      <c r="AA241" s="189" t="str">
        <f t="shared" si="113"/>
        <v/>
      </c>
      <c r="AB241" s="113" t="str">
        <f t="shared" si="114"/>
        <v/>
      </c>
      <c r="AC241" s="189" t="str">
        <f>IFERROR(IF(AND(R240="Impacto",R241="Impacto"),(AC240-(+AC240*U241)),IF(AND(R240="Probabilidad",R241="Impacto"),(AC239-(+AC239*U241)),IF(R241="Probabilidad",AC240,""))),"")</f>
        <v/>
      </c>
      <c r="AD241" s="113" t="str">
        <f t="shared" si="115"/>
        <v/>
      </c>
      <c r="AE241" s="1264"/>
      <c r="AF241" s="154"/>
      <c r="AG241" s="155"/>
      <c r="AH241" s="233"/>
      <c r="AI241" s="233"/>
      <c r="AJ241" s="233"/>
      <c r="AK241" s="233"/>
      <c r="AL241" s="233"/>
      <c r="AM241" s="233"/>
      <c r="AN241" s="154"/>
      <c r="AO241" s="154"/>
      <c r="AP241" s="155"/>
      <c r="AQ241" s="163"/>
      <c r="AR241" s="155"/>
      <c r="AS241" s="233"/>
      <c r="AT241" s="233"/>
      <c r="AU241" s="233"/>
      <c r="AV241" s="233"/>
      <c r="AW241" s="233"/>
      <c r="AX241" s="233"/>
      <c r="AY241" s="154"/>
      <c r="AZ241" s="154"/>
      <c r="BA241" s="155"/>
      <c r="BB241" s="154"/>
      <c r="BC241" s="155"/>
      <c r="BD241" s="233"/>
      <c r="BE241" s="233"/>
      <c r="BF241" s="233"/>
      <c r="BG241" s="233"/>
      <c r="BH241" s="233"/>
      <c r="BI241" s="233"/>
      <c r="BJ241" s="154"/>
      <c r="BK241" s="154"/>
      <c r="BL241" s="155"/>
      <c r="BM241" s="184"/>
      <c r="BN241" s="224"/>
      <c r="BO241" s="146"/>
      <c r="BP241" s="184"/>
      <c r="BQ241" s="146"/>
      <c r="BR241" s="146"/>
      <c r="BS241" s="146"/>
      <c r="BT241" s="154"/>
      <c r="BU241" s="155"/>
      <c r="BV241" s="156"/>
      <c r="BW241" s="154"/>
      <c r="BX241" s="154"/>
      <c r="BY241" s="155"/>
      <c r="BZ241" s="155"/>
      <c r="CA241" s="155"/>
      <c r="CB241" s="155"/>
      <c r="CC241" s="154"/>
      <c r="CD241" s="155"/>
      <c r="CE241" s="156"/>
      <c r="CF241" s="154"/>
      <c r="CG241" s="154"/>
      <c r="CH241" s="155"/>
      <c r="CI241" s="155"/>
      <c r="CJ241" s="155"/>
      <c r="CK241" s="155"/>
      <c r="CL241" s="154"/>
      <c r="CM241" s="155"/>
      <c r="CN241" s="156"/>
      <c r="CO241" s="154"/>
      <c r="CP241" s="154"/>
      <c r="CQ241" s="155"/>
      <c r="CR241" s="155"/>
      <c r="CS241" s="155"/>
      <c r="CT241" s="155"/>
    </row>
    <row r="242" spans="1:100" s="148" customFormat="1" ht="27" customHeight="1" thickBot="1">
      <c r="A242" s="1283"/>
      <c r="B242" s="1286"/>
      <c r="C242" s="1271"/>
      <c r="D242" s="1267"/>
      <c r="E242" s="1267"/>
      <c r="F242" s="1267"/>
      <c r="G242" s="1271"/>
      <c r="H242" s="1271"/>
      <c r="I242" s="1274"/>
      <c r="J242" s="1277"/>
      <c r="K242" s="1280"/>
      <c r="L242" s="387">
        <f>IF(NOT(ISERROR(MATCH(K242,_xlfn.ANCHORARRAY(F251),0))),J253&amp;"Por favor no seleccionar los criterios de impacto",K242)</f>
        <v>0</v>
      </c>
      <c r="M242" s="1274"/>
      <c r="N242" s="1277"/>
      <c r="O242" s="1274"/>
      <c r="P242" s="389"/>
      <c r="Q242" s="390"/>
      <c r="R242" s="149" t="str">
        <f t="shared" si="110"/>
        <v/>
      </c>
      <c r="S242" s="391"/>
      <c r="T242" s="391"/>
      <c r="U242" s="159" t="str">
        <f t="shared" si="111"/>
        <v/>
      </c>
      <c r="V242" s="391"/>
      <c r="W242" s="391"/>
      <c r="X242" s="391"/>
      <c r="Y242" s="162" t="str">
        <f>IFERROR(IF(AND(R241="Probabilidad",R242="Probabilidad"),(AA241-(+AA241*U242)),IF(R242="Probabilidad",(J241-(+J241*U242)),IF(R242="Impacto",AA241,""))),"")</f>
        <v/>
      </c>
      <c r="Z242" s="158" t="str">
        <f t="shared" si="112"/>
        <v/>
      </c>
      <c r="AA242" s="159" t="str">
        <f t="shared" si="113"/>
        <v/>
      </c>
      <c r="AB242" s="158" t="str">
        <f t="shared" si="114"/>
        <v/>
      </c>
      <c r="AC242" s="159" t="str">
        <f>IFERROR(IF(AND(R241="Impacto",R242="Impacto"),(AC241-(+AC241*U242)),IF(AND(R241="Probabilidad",R242="Impacto"),(AC240-(+AC240*U242)),IF(R242="Probabilidad",AC241,""))),"")</f>
        <v/>
      </c>
      <c r="AD242" s="158" t="str">
        <f t="shared" si="115"/>
        <v/>
      </c>
      <c r="AE242" s="1265"/>
      <c r="AF242" s="154"/>
      <c r="AG242" s="155"/>
      <c r="AH242" s="233"/>
      <c r="AI242" s="233"/>
      <c r="AJ242" s="233"/>
      <c r="AK242" s="233"/>
      <c r="AL242" s="233"/>
      <c r="AM242" s="233"/>
      <c r="AN242" s="154"/>
      <c r="AO242" s="154"/>
      <c r="AP242" s="155"/>
      <c r="AQ242" s="163"/>
      <c r="AR242" s="155"/>
      <c r="AS242" s="233"/>
      <c r="AT242" s="233"/>
      <c r="AU242" s="233"/>
      <c r="AV242" s="233"/>
      <c r="AW242" s="233"/>
      <c r="AX242" s="233"/>
      <c r="AY242" s="154"/>
      <c r="AZ242" s="154"/>
      <c r="BA242" s="155"/>
      <c r="BB242" s="154"/>
      <c r="BC242" s="155"/>
      <c r="BD242" s="233"/>
      <c r="BE242" s="233"/>
      <c r="BF242" s="233"/>
      <c r="BG242" s="233"/>
      <c r="BH242" s="233"/>
      <c r="BI242" s="233"/>
      <c r="BJ242" s="154"/>
      <c r="BK242" s="154"/>
      <c r="BL242" s="155"/>
      <c r="BM242" s="184"/>
      <c r="BN242" s="224"/>
      <c r="BO242" s="146"/>
      <c r="BP242" s="184"/>
      <c r="BQ242" s="146"/>
      <c r="BR242" s="146"/>
      <c r="BS242" s="146"/>
      <c r="BT242" s="392"/>
      <c r="BU242" s="393"/>
      <c r="BV242" s="825"/>
      <c r="BW242" s="154"/>
      <c r="BX242" s="154"/>
      <c r="BY242" s="155"/>
      <c r="BZ242" s="155"/>
      <c r="CA242" s="155"/>
      <c r="CB242" s="155"/>
      <c r="CC242" s="154"/>
      <c r="CD242" s="155"/>
      <c r="CE242" s="156"/>
      <c r="CF242" s="154"/>
      <c r="CG242" s="154"/>
      <c r="CH242" s="155"/>
      <c r="CI242" s="155"/>
      <c r="CJ242" s="155"/>
      <c r="CK242" s="155"/>
      <c r="CL242" s="154"/>
      <c r="CM242" s="155"/>
      <c r="CN242" s="156"/>
      <c r="CO242" s="154"/>
      <c r="CP242" s="154"/>
      <c r="CQ242" s="155"/>
      <c r="CR242" s="155"/>
      <c r="CS242" s="155"/>
      <c r="CT242" s="155"/>
    </row>
    <row r="243" spans="1:100" s="399" customFormat="1" ht="160.05000000000001" customHeight="1">
      <c r="A243" s="1269">
        <v>25</v>
      </c>
      <c r="B243" s="1284" t="s">
        <v>158</v>
      </c>
      <c r="C243" s="1269" t="s">
        <v>365</v>
      </c>
      <c r="D243" s="1266" t="s">
        <v>1159</v>
      </c>
      <c r="E243" s="1266" t="s">
        <v>1160</v>
      </c>
      <c r="F243" s="1266" t="s">
        <v>1161</v>
      </c>
      <c r="G243" s="1269" t="s">
        <v>286</v>
      </c>
      <c r="H243" s="1269">
        <v>501</v>
      </c>
      <c r="I243" s="1272" t="str">
        <f>IF(H243&lt;=0,"",IF(H243&lt;=2,"Muy Baja",IF(H243&lt;=24,"Baja",IF(H243&lt;=500,"Media",IF(H243&lt;=5000,"Alta","Muy Alta")))))</f>
        <v>Alta</v>
      </c>
      <c r="J243" s="1275">
        <f>IF(I243="","",IF(I243="Muy Baja",0.2,IF(I243="Baja",0.4,IF(I243="Media",0.6,IF(I243="Alta",0.8,IF(I243="Muy Alta",1,))))))</f>
        <v>0.8</v>
      </c>
      <c r="K243" s="1278" t="s">
        <v>305</v>
      </c>
      <c r="L243" s="386" t="str">
        <f>IF(NOT(ISERROR(MATCH(K243,'[3]Tabla Impacto'!$B$221:$B$223,0))),'[3]Tabla Impacto'!$F$223&amp;"Por favor no seleccionar los criterios de impacto(Afectación Económica o presupuestal y Pérdida Reputacional)",K243)</f>
        <v xml:space="preserve">     Entre 50 y 100 SMLMV </v>
      </c>
      <c r="M243" s="1272" t="str">
        <f>IF(OR(K243='Tabla Impacto'!$C$11,K243='Tabla Impacto'!$D$11),"Leve",IF(OR(K243='Tabla Impacto'!$C$12,K243='Tabla Impacto'!$D$12),"Menor",IF(OR(K243='Tabla Impacto'!$C$13,K243='Tabla Impacto'!$D$13),"Moderado",IF(OR(K243='Tabla Impacto'!$C$14,K243='Tabla Impacto'!$D$14),"Mayor",IF(OR(K243='Tabla Impacto'!$C$15,K243='Tabla Impacto'!$D$15),"Catastrófico","")))))</f>
        <v>Moderado</v>
      </c>
      <c r="N243" s="1275">
        <f>IF(M243="","",IF(M243="Leve",0.2,IF(M243="Menor",0.4,IF(M243="Moderado",0.6,IF(M243="Mayor",0.8,IF(M243="Catastrófico",1,))))))</f>
        <v>0.6</v>
      </c>
      <c r="O243" s="1272"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394">
        <v>1</v>
      </c>
      <c r="Q243" s="274" t="s">
        <v>4165</v>
      </c>
      <c r="R243" s="152" t="str">
        <f t="shared" si="110"/>
        <v>Probabilidad</v>
      </c>
      <c r="S243" s="396" t="s">
        <v>100</v>
      </c>
      <c r="T243" s="396" t="s">
        <v>316</v>
      </c>
      <c r="U243" s="272" t="str">
        <f t="shared" si="111"/>
        <v>40%</v>
      </c>
      <c r="V243" s="396" t="s">
        <v>334</v>
      </c>
      <c r="W243" s="396" t="s">
        <v>318</v>
      </c>
      <c r="X243" s="396" t="s">
        <v>319</v>
      </c>
      <c r="Y243" s="397">
        <f>IFERROR(IF(R243="Probabilidad",(J243-(+J243*U243)),IF(R243="Impacto",J243,"")),"")</f>
        <v>0.48</v>
      </c>
      <c r="Z243" s="398" t="str">
        <f t="shared" si="112"/>
        <v>Media</v>
      </c>
      <c r="AA243" s="272">
        <f t="shared" si="113"/>
        <v>0.48</v>
      </c>
      <c r="AB243" s="398" t="str">
        <f t="shared" si="114"/>
        <v>Moderado</v>
      </c>
      <c r="AC243" s="272">
        <f>IFERROR(IF(R243="Impacto",(N243-(+N243*U243)),IF(R243="Probabilidad",N243,"")),"")</f>
        <v>0.6</v>
      </c>
      <c r="AD243" s="398" t="str">
        <f t="shared" si="115"/>
        <v>Moderado</v>
      </c>
      <c r="AE243" s="1263" t="s">
        <v>345</v>
      </c>
      <c r="AF243" s="822" t="s">
        <v>2646</v>
      </c>
      <c r="AG243" s="823" t="s">
        <v>2647</v>
      </c>
      <c r="AH243" s="233"/>
      <c r="AI243" s="233" t="s">
        <v>2101</v>
      </c>
      <c r="AJ243" s="814" t="s">
        <v>491</v>
      </c>
      <c r="AK243" s="233"/>
      <c r="AL243" s="233" t="s">
        <v>2101</v>
      </c>
      <c r="AM243" s="233" t="s">
        <v>491</v>
      </c>
      <c r="AN243" s="141"/>
      <c r="AO243" s="141"/>
      <c r="AP243" s="142"/>
      <c r="AQ243" s="1051" t="s">
        <v>3472</v>
      </c>
      <c r="AR243" s="1052" t="s">
        <v>3473</v>
      </c>
      <c r="AS243" s="253"/>
      <c r="AT243" s="550" t="s">
        <v>2101</v>
      </c>
      <c r="AU243" s="550" t="s">
        <v>491</v>
      </c>
      <c r="AV243" s="253"/>
      <c r="AW243" s="253" t="s">
        <v>2101</v>
      </c>
      <c r="AX243" s="253" t="s">
        <v>491</v>
      </c>
      <c r="AY243" s="550" t="s">
        <v>2101</v>
      </c>
      <c r="AZ243" s="141"/>
      <c r="BA243" s="550" t="s">
        <v>2558</v>
      </c>
      <c r="BB243" s="141"/>
      <c r="BC243" s="142"/>
      <c r="BD243" s="233"/>
      <c r="BE243" s="233"/>
      <c r="BF243" s="233"/>
      <c r="BG243" s="233"/>
      <c r="BH243" s="233"/>
      <c r="BI243" s="233"/>
      <c r="BJ243" s="141"/>
      <c r="BK243" s="141"/>
      <c r="BL243" s="142"/>
      <c r="BM243" s="274" t="s">
        <v>1169</v>
      </c>
      <c r="BN243" s="371">
        <v>0.5</v>
      </c>
      <c r="BO243" s="370" t="s">
        <v>1170</v>
      </c>
      <c r="BP243" s="370" t="s">
        <v>1162</v>
      </c>
      <c r="BQ243" s="404">
        <v>44927</v>
      </c>
      <c r="BR243" s="404">
        <v>45260</v>
      </c>
      <c r="BS243" s="373">
        <v>1</v>
      </c>
      <c r="BT243" s="729" t="s">
        <v>2650</v>
      </c>
      <c r="BU243" s="819" t="s">
        <v>2651</v>
      </c>
      <c r="BV243" s="708" t="s">
        <v>2652</v>
      </c>
      <c r="BW243" s="141"/>
      <c r="BX243" s="141"/>
      <c r="BY243" s="142"/>
      <c r="BZ243" s="142"/>
      <c r="CA243" s="142"/>
      <c r="CB243" s="142"/>
      <c r="CC243" s="1061" t="s">
        <v>3470</v>
      </c>
      <c r="CD243" s="1050" t="s">
        <v>3537</v>
      </c>
      <c r="CE243" s="801">
        <f>16.6666666666667%*2</f>
        <v>0.33333333333333398</v>
      </c>
      <c r="CF243" s="667" t="s">
        <v>2101</v>
      </c>
      <c r="CG243" s="141"/>
      <c r="CH243" s="142" t="s">
        <v>2558</v>
      </c>
      <c r="CI243" s="1059" t="s">
        <v>2101</v>
      </c>
      <c r="CJ243" s="142"/>
      <c r="CK243" s="142" t="s">
        <v>2558</v>
      </c>
      <c r="CL243" s="141"/>
      <c r="CM243" s="142"/>
      <c r="CN243" s="143"/>
      <c r="CO243" s="141"/>
      <c r="CP243" s="141"/>
      <c r="CQ243" s="142"/>
      <c r="CR243" s="142"/>
      <c r="CS243" s="142"/>
      <c r="CT243" s="142"/>
      <c r="CU243" s="405"/>
      <c r="CV243" s="405"/>
    </row>
    <row r="244" spans="1:100" s="148" customFormat="1" ht="127.05" customHeight="1">
      <c r="A244" s="1270"/>
      <c r="B244" s="1285"/>
      <c r="C244" s="1270"/>
      <c r="D244" s="1267"/>
      <c r="E244" s="1267"/>
      <c r="F244" s="1267"/>
      <c r="G244" s="1270"/>
      <c r="H244" s="1270"/>
      <c r="I244" s="1273"/>
      <c r="J244" s="1276"/>
      <c r="K244" s="1279"/>
      <c r="L244" s="387">
        <f>IF(NOT(ISERROR(MATCH(K244,_xlfn.ANCHORARRAY(F253),0))),J291&amp;"Por favor no seleccionar los criterios de impacto",K244)</f>
        <v>0</v>
      </c>
      <c r="M244" s="1273"/>
      <c r="N244" s="1276"/>
      <c r="O244" s="1273"/>
      <c r="P244" s="370"/>
      <c r="Q244" s="274"/>
      <c r="R244" s="139" t="str">
        <f t="shared" si="110"/>
        <v/>
      </c>
      <c r="S244" s="97"/>
      <c r="T244" s="97"/>
      <c r="U244" s="189" t="str">
        <f t="shared" si="111"/>
        <v/>
      </c>
      <c r="V244" s="97"/>
      <c r="W244" s="97"/>
      <c r="X244" s="97"/>
      <c r="Y244" s="140" t="str">
        <f>IFERROR(IF(AND(R243="Probabilidad",R244="Probabilidad"),(AA243-(+AA243*U244)),IF(R244="Probabilidad",(J243-(+J243*U244)),IF(R244="Impacto",AA243,""))),"")</f>
        <v/>
      </c>
      <c r="Z244" s="113" t="str">
        <f t="shared" si="112"/>
        <v/>
      </c>
      <c r="AA244" s="189" t="str">
        <f t="shared" si="113"/>
        <v/>
      </c>
      <c r="AB244" s="113" t="str">
        <f t="shared" si="114"/>
        <v/>
      </c>
      <c r="AC244" s="189" t="str">
        <f>IFERROR(IF(AND(R243="Impacto",R244="Impacto"),(AC243-(+AC243*U244)),IF(R244="Impacto",($N$141-(+$N$141*U244)),IF(R244="Probabilidad",AC243,""))),"")</f>
        <v/>
      </c>
      <c r="AD244" s="113" t="str">
        <f t="shared" si="115"/>
        <v/>
      </c>
      <c r="AE244" s="1264"/>
      <c r="AF244" s="824" t="s">
        <v>2648</v>
      </c>
      <c r="AG244" s="819" t="s">
        <v>2649</v>
      </c>
      <c r="AH244" s="233"/>
      <c r="AI244" s="233" t="s">
        <v>2101</v>
      </c>
      <c r="AJ244" s="814" t="s">
        <v>491</v>
      </c>
      <c r="AK244" s="233"/>
      <c r="AL244" s="233"/>
      <c r="AM244" s="233"/>
      <c r="AN244" s="154"/>
      <c r="AO244" s="154"/>
      <c r="AP244" s="155"/>
      <c r="AQ244" s="1053" t="s">
        <v>3474</v>
      </c>
      <c r="AR244" s="1054" t="s">
        <v>3475</v>
      </c>
      <c r="AS244" s="253"/>
      <c r="AT244" s="550" t="s">
        <v>3476</v>
      </c>
      <c r="AU244" s="550" t="s">
        <v>491</v>
      </c>
      <c r="AV244" s="253"/>
      <c r="AW244" s="550" t="s">
        <v>3476</v>
      </c>
      <c r="AX244" s="550" t="s">
        <v>491</v>
      </c>
      <c r="AY244" s="550" t="s">
        <v>3476</v>
      </c>
      <c r="AZ244" s="141"/>
      <c r="BA244" s="550" t="s">
        <v>3477</v>
      </c>
      <c r="BB244" s="154"/>
      <c r="BC244" s="155"/>
      <c r="BD244" s="233"/>
      <c r="BE244" s="233"/>
      <c r="BF244" s="233"/>
      <c r="BG244" s="233"/>
      <c r="BH244" s="233"/>
      <c r="BI244" s="233"/>
      <c r="BJ244" s="154"/>
      <c r="BK244" s="154"/>
      <c r="BL244" s="155"/>
      <c r="BM244" s="274" t="s">
        <v>1171</v>
      </c>
      <c r="BN244" s="371">
        <v>0.5</v>
      </c>
      <c r="BO244" s="370" t="s">
        <v>1172</v>
      </c>
      <c r="BP244" s="370" t="s">
        <v>1162</v>
      </c>
      <c r="BQ244" s="404">
        <v>44927</v>
      </c>
      <c r="BR244" s="404">
        <v>45260</v>
      </c>
      <c r="BS244" s="378">
        <v>1</v>
      </c>
      <c r="BT244" s="729" t="s">
        <v>2653</v>
      </c>
      <c r="BU244" s="731" t="s">
        <v>2654</v>
      </c>
      <c r="BV244" s="708" t="s">
        <v>2652</v>
      </c>
      <c r="BW244" s="154"/>
      <c r="BX244" s="154"/>
      <c r="BY244" s="155"/>
      <c r="BZ244" s="155"/>
      <c r="CA244" s="155"/>
      <c r="CB244" s="155"/>
      <c r="CC244" s="1062" t="s">
        <v>3472</v>
      </c>
      <c r="CD244" s="1054" t="s">
        <v>3538</v>
      </c>
      <c r="CE244" s="801">
        <f>16.6666666666667%*2</f>
        <v>0.33333333333333398</v>
      </c>
      <c r="CF244" s="163" t="s">
        <v>2101</v>
      </c>
      <c r="CG244" s="154"/>
      <c r="CH244" s="155" t="s">
        <v>2558</v>
      </c>
      <c r="CI244" s="184" t="s">
        <v>2101</v>
      </c>
      <c r="CJ244" s="155"/>
      <c r="CK244" s="155" t="s">
        <v>2558</v>
      </c>
      <c r="CL244" s="154"/>
      <c r="CM244" s="155"/>
      <c r="CN244" s="156"/>
      <c r="CO244" s="154"/>
      <c r="CP244" s="154"/>
      <c r="CQ244" s="155"/>
      <c r="CR244" s="155"/>
      <c r="CS244" s="155"/>
      <c r="CT244" s="155"/>
    </row>
    <row r="245" spans="1:100" s="148" customFormat="1" ht="160.05000000000001" customHeight="1">
      <c r="A245" s="1270"/>
      <c r="B245" s="1285"/>
      <c r="C245" s="1270"/>
      <c r="D245" s="1267"/>
      <c r="E245" s="1267"/>
      <c r="F245" s="1267"/>
      <c r="G245" s="1270"/>
      <c r="H245" s="1270"/>
      <c r="I245" s="1273"/>
      <c r="J245" s="1276"/>
      <c r="K245" s="1279"/>
      <c r="L245" s="387">
        <f>IF(NOT(ISERROR(MATCH(K245,_xlfn.ANCHORARRAY(F254),0))),J292&amp;"Por favor no seleccionar los criterios de impacto",K245)</f>
        <v>0</v>
      </c>
      <c r="M245" s="1273"/>
      <c r="N245" s="1276"/>
      <c r="O245" s="1273"/>
      <c r="P245" s="370"/>
      <c r="Q245" s="274"/>
      <c r="R245" s="139" t="str">
        <f t="shared" si="110"/>
        <v/>
      </c>
      <c r="S245" s="97"/>
      <c r="T245" s="97"/>
      <c r="U245" s="189" t="str">
        <f t="shared" si="111"/>
        <v/>
      </c>
      <c r="V245" s="97"/>
      <c r="W245" s="97"/>
      <c r="X245" s="97"/>
      <c r="Y245" s="140" t="str">
        <f>IFERROR(IF(AND(R244="Probabilidad",R245="Probabilidad"),(AA244-(+AA244*U245)),IF(R245="Probabilidad",(J244-(+J244*U245)),IF(R245="Impacto",AA244,""))),"")</f>
        <v/>
      </c>
      <c r="Z245" s="113" t="str">
        <f t="shared" si="112"/>
        <v/>
      </c>
      <c r="AA245" s="189" t="str">
        <f t="shared" si="113"/>
        <v/>
      </c>
      <c r="AB245" s="113" t="str">
        <f t="shared" si="114"/>
        <v/>
      </c>
      <c r="AC245" s="189" t="str">
        <f>IFERROR(IF(AND(R244="Impacto",R245="Impacto"),(AC244-(+AC244*U245)),IF(AND(R244="Probabilidad",R245="Impacto"),(AC243-(+AC243*U245)),IF(R245="Probabilidad",AC244,""))),"")</f>
        <v/>
      </c>
      <c r="AD245" s="113" t="str">
        <f t="shared" si="115"/>
        <v/>
      </c>
      <c r="AE245" s="1264"/>
      <c r="AF245" s="729" t="s">
        <v>2625</v>
      </c>
      <c r="AG245" s="731" t="s">
        <v>2626</v>
      </c>
      <c r="AH245" s="233"/>
      <c r="AI245" s="233" t="s">
        <v>2101</v>
      </c>
      <c r="AJ245" s="814" t="s">
        <v>491</v>
      </c>
      <c r="AK245" s="233"/>
      <c r="AL245" s="233"/>
      <c r="AM245" s="233"/>
      <c r="AN245" s="154"/>
      <c r="AO245" s="154"/>
      <c r="AP245" s="155"/>
      <c r="AQ245" s="1051" t="s">
        <v>3478</v>
      </c>
      <c r="AR245" s="779" t="s">
        <v>2626</v>
      </c>
      <c r="AS245" s="798"/>
      <c r="AT245" s="797" t="s">
        <v>2101</v>
      </c>
      <c r="AU245" s="798" t="s">
        <v>491</v>
      </c>
      <c r="AV245" s="797"/>
      <c r="AW245" s="797" t="s">
        <v>2101</v>
      </c>
      <c r="AX245" s="797" t="s">
        <v>491</v>
      </c>
      <c r="AY245" s="163"/>
      <c r="AZ245" s="154"/>
      <c r="BA245" s="155"/>
      <c r="BB245" s="154"/>
      <c r="BC245" s="155"/>
      <c r="BD245" s="233"/>
      <c r="BE245" s="233"/>
      <c r="BF245" s="233"/>
      <c r="BG245" s="233"/>
      <c r="BH245" s="233"/>
      <c r="BI245" s="233"/>
      <c r="BJ245" s="154"/>
      <c r="BK245" s="154"/>
      <c r="BL245" s="155"/>
      <c r="BM245" s="184"/>
      <c r="BN245" s="224"/>
      <c r="BO245" s="146"/>
      <c r="BP245" s="184"/>
      <c r="BQ245" s="146"/>
      <c r="BR245" s="146"/>
      <c r="BS245" s="146"/>
      <c r="BT245" s="154"/>
      <c r="BU245" s="155"/>
      <c r="BV245" s="156"/>
      <c r="BW245" s="154"/>
      <c r="BX245" s="154"/>
      <c r="BY245" s="155"/>
      <c r="BZ245" s="155"/>
      <c r="CA245" s="155"/>
      <c r="CB245" s="155"/>
      <c r="CC245" s="154"/>
      <c r="CD245" s="155"/>
      <c r="CE245" s="156"/>
      <c r="CF245" s="154"/>
      <c r="CG245" s="154"/>
      <c r="CH245" s="155"/>
      <c r="CI245" s="155"/>
      <c r="CJ245" s="155"/>
      <c r="CK245" s="155"/>
      <c r="CL245" s="154"/>
      <c r="CM245" s="155"/>
      <c r="CN245" s="156"/>
      <c r="CO245" s="154"/>
      <c r="CP245" s="154"/>
      <c r="CQ245" s="155"/>
      <c r="CR245" s="155"/>
      <c r="CS245" s="155"/>
      <c r="CT245" s="155"/>
    </row>
    <row r="246" spans="1:100" s="148" customFormat="1" ht="16.05" customHeight="1">
      <c r="A246" s="1270"/>
      <c r="B246" s="1285"/>
      <c r="C246" s="1270"/>
      <c r="D246" s="1267"/>
      <c r="E246" s="1267"/>
      <c r="F246" s="1267"/>
      <c r="G246" s="1270"/>
      <c r="H246" s="1270"/>
      <c r="I246" s="1273"/>
      <c r="J246" s="1276"/>
      <c r="K246" s="1279"/>
      <c r="L246" s="387">
        <f>IF(NOT(ISERROR(MATCH(K246,_xlfn.ANCHORARRAY(F291),0))),J293&amp;"Por favor no seleccionar los criterios de impacto",K246)</f>
        <v>0</v>
      </c>
      <c r="M246" s="1273"/>
      <c r="N246" s="1276"/>
      <c r="O246" s="1273"/>
      <c r="P246" s="184"/>
      <c r="Q246" s="94"/>
      <c r="R246" s="139" t="str">
        <f t="shared" si="110"/>
        <v/>
      </c>
      <c r="S246" s="97"/>
      <c r="T246" s="97"/>
      <c r="U246" s="189" t="str">
        <f t="shared" si="111"/>
        <v/>
      </c>
      <c r="V246" s="97"/>
      <c r="W246" s="97"/>
      <c r="X246" s="97"/>
      <c r="Y246" s="140" t="str">
        <f>IFERROR(IF(AND(R245="Probabilidad",R246="Probabilidad"),(AA245-(+AA245*U246)),IF(R246="Probabilidad",(J245-(+J245*U246)),IF(R246="Impacto",AA245,""))),"")</f>
        <v/>
      </c>
      <c r="Z246" s="113" t="str">
        <f t="shared" si="112"/>
        <v/>
      </c>
      <c r="AA246" s="189" t="str">
        <f t="shared" si="113"/>
        <v/>
      </c>
      <c r="AB246" s="113" t="str">
        <f t="shared" si="114"/>
        <v/>
      </c>
      <c r="AC246" s="189" t="str">
        <f>IFERROR(IF(AND(R245="Impacto",R246="Impacto"),(AC245-(+AC245*U246)),IF(AND(R245="Probabilidad",R246="Impacto"),(AC244-(+AC244*U246)),IF(R246="Probabilidad",AC245,""))),"")</f>
        <v/>
      </c>
      <c r="AD246" s="113" t="str">
        <f t="shared" si="115"/>
        <v/>
      </c>
      <c r="AE246" s="1264"/>
      <c r="AF246" s="154"/>
      <c r="AG246" s="155"/>
      <c r="AH246" s="233"/>
      <c r="AI246" s="233"/>
      <c r="AJ246" s="233"/>
      <c r="AK246" s="233"/>
      <c r="AL246" s="233"/>
      <c r="AM246" s="233"/>
      <c r="AN246" s="154"/>
      <c r="AO246" s="154"/>
      <c r="AP246" s="155"/>
      <c r="AQ246" s="163"/>
      <c r="AR246" s="155"/>
      <c r="AS246" s="233"/>
      <c r="AT246" s="233"/>
      <c r="AU246" s="233"/>
      <c r="AV246" s="233"/>
      <c r="AW246" s="233"/>
      <c r="AX246" s="233"/>
      <c r="AY246" s="154"/>
      <c r="AZ246" s="154"/>
      <c r="BA246" s="155"/>
      <c r="BB246" s="154"/>
      <c r="BC246" s="155"/>
      <c r="BD246" s="233"/>
      <c r="BE246" s="233"/>
      <c r="BF246" s="233"/>
      <c r="BG246" s="233"/>
      <c r="BH246" s="233"/>
      <c r="BI246" s="233"/>
      <c r="BJ246" s="154"/>
      <c r="BK246" s="154"/>
      <c r="BL246" s="155"/>
      <c r="BM246" s="184"/>
      <c r="BN246" s="224"/>
      <c r="BO246" s="146"/>
      <c r="BP246" s="184"/>
      <c r="BQ246" s="146"/>
      <c r="BR246" s="146"/>
      <c r="BS246" s="146"/>
      <c r="BT246" s="154"/>
      <c r="BU246" s="155"/>
      <c r="BV246" s="156"/>
      <c r="BW246" s="154"/>
      <c r="BX246" s="154"/>
      <c r="BY246" s="155"/>
      <c r="BZ246" s="155"/>
      <c r="CA246" s="155"/>
      <c r="CB246" s="155"/>
      <c r="CC246" s="154"/>
      <c r="CD246" s="155"/>
      <c r="CE246" s="156"/>
      <c r="CF246" s="154"/>
      <c r="CG246" s="154"/>
      <c r="CH246" s="155"/>
      <c r="CI246" s="155"/>
      <c r="CJ246" s="155"/>
      <c r="CK246" s="155"/>
      <c r="CL246" s="154"/>
      <c r="CM246" s="155"/>
      <c r="CN246" s="156"/>
      <c r="CO246" s="154"/>
      <c r="CP246" s="154"/>
      <c r="CQ246" s="155"/>
      <c r="CR246" s="155"/>
      <c r="CS246" s="155"/>
      <c r="CT246" s="155"/>
    </row>
    <row r="247" spans="1:100" s="148" customFormat="1" ht="16.05" customHeight="1">
      <c r="A247" s="1270"/>
      <c r="B247" s="1285"/>
      <c r="C247" s="1270"/>
      <c r="D247" s="1267"/>
      <c r="E247" s="1267"/>
      <c r="F247" s="1267"/>
      <c r="G247" s="1270"/>
      <c r="H247" s="1270"/>
      <c r="I247" s="1273"/>
      <c r="J247" s="1276"/>
      <c r="K247" s="1279"/>
      <c r="L247" s="387">
        <f>IF(NOT(ISERROR(MATCH(K247,_xlfn.ANCHORARRAY(F292),0))),J294&amp;"Por favor no seleccionar los criterios de impacto",K247)</f>
        <v>0</v>
      </c>
      <c r="M247" s="1273"/>
      <c r="N247" s="1276"/>
      <c r="O247" s="1273"/>
      <c r="P247" s="184"/>
      <c r="Q247" s="94"/>
      <c r="R247" s="139" t="str">
        <f t="shared" si="110"/>
        <v/>
      </c>
      <c r="S247" s="97"/>
      <c r="T247" s="97"/>
      <c r="U247" s="189" t="str">
        <f t="shared" si="111"/>
        <v/>
      </c>
      <c r="V247" s="97"/>
      <c r="W247" s="97"/>
      <c r="X247" s="97"/>
      <c r="Y247" s="140" t="str">
        <f>IFERROR(IF(AND(R246="Probabilidad",R247="Probabilidad"),(AA246-(+AA246*U247)),IF(R247="Probabilidad",(J246-(+J246*U247)),IF(R247="Impacto",AA246,""))),"")</f>
        <v/>
      </c>
      <c r="Z247" s="113" t="str">
        <f t="shared" si="112"/>
        <v/>
      </c>
      <c r="AA247" s="189" t="str">
        <f t="shared" si="113"/>
        <v/>
      </c>
      <c r="AB247" s="113" t="str">
        <f t="shared" si="114"/>
        <v/>
      </c>
      <c r="AC247" s="189" t="str">
        <f>IFERROR(IF(AND(R246="Impacto",R247="Impacto"),(AC246-(+AC246*U247)),IF(AND(R246="Probabilidad",R247="Impacto"),(AC245-(+AC245*U247)),IF(R247="Probabilidad",AC246,""))),"")</f>
        <v/>
      </c>
      <c r="AD247" s="113" t="str">
        <f t="shared" si="115"/>
        <v/>
      </c>
      <c r="AE247" s="1264"/>
      <c r="AF247" s="154"/>
      <c r="AG247" s="155"/>
      <c r="AH247" s="233"/>
      <c r="AI247" s="233"/>
      <c r="AJ247" s="233"/>
      <c r="AK247" s="233"/>
      <c r="AL247" s="233"/>
      <c r="AM247" s="233"/>
      <c r="AN247" s="154"/>
      <c r="AO247" s="154"/>
      <c r="AP247" s="155"/>
      <c r="AQ247" s="163"/>
      <c r="AR247" s="155"/>
      <c r="AS247" s="233"/>
      <c r="AT247" s="233"/>
      <c r="AU247" s="233"/>
      <c r="AV247" s="233"/>
      <c r="AW247" s="233"/>
      <c r="AX247" s="233"/>
      <c r="AY247" s="154"/>
      <c r="AZ247" s="154"/>
      <c r="BA247" s="155"/>
      <c r="BB247" s="154"/>
      <c r="BC247" s="155"/>
      <c r="BD247" s="233"/>
      <c r="BE247" s="233"/>
      <c r="BF247" s="233"/>
      <c r="BG247" s="233"/>
      <c r="BH247" s="233"/>
      <c r="BI247" s="233"/>
      <c r="BJ247" s="154"/>
      <c r="BK247" s="154"/>
      <c r="BL247" s="155"/>
      <c r="BM247" s="184"/>
      <c r="BN247" s="224"/>
      <c r="BO247" s="146"/>
      <c r="BP247" s="184"/>
      <c r="BQ247" s="146"/>
      <c r="BR247" s="146"/>
      <c r="BS247" s="146"/>
      <c r="BT247" s="154"/>
      <c r="BU247" s="155"/>
      <c r="BV247" s="156"/>
      <c r="BW247" s="154"/>
      <c r="BX247" s="154"/>
      <c r="BY247" s="155"/>
      <c r="BZ247" s="155"/>
      <c r="CA247" s="155"/>
      <c r="CB247" s="155"/>
      <c r="CC247" s="154"/>
      <c r="CD247" s="155"/>
      <c r="CE247" s="156"/>
      <c r="CF247" s="154"/>
      <c r="CG247" s="154"/>
      <c r="CH247" s="155"/>
      <c r="CI247" s="155"/>
      <c r="CJ247" s="155"/>
      <c r="CK247" s="155"/>
      <c r="CL247" s="154"/>
      <c r="CM247" s="155"/>
      <c r="CN247" s="156"/>
      <c r="CO247" s="154"/>
      <c r="CP247" s="154"/>
      <c r="CQ247" s="155"/>
      <c r="CR247" s="155"/>
      <c r="CS247" s="155"/>
      <c r="CT247" s="155"/>
    </row>
    <row r="248" spans="1:100" s="400" customFormat="1" ht="16.05" customHeight="1" thickBot="1">
      <c r="A248" s="1271"/>
      <c r="B248" s="1286"/>
      <c r="C248" s="1271"/>
      <c r="D248" s="1268"/>
      <c r="E248" s="1268"/>
      <c r="F248" s="1268"/>
      <c r="G248" s="1271"/>
      <c r="H248" s="1271"/>
      <c r="I248" s="1274"/>
      <c r="J248" s="1277"/>
      <c r="K248" s="1280"/>
      <c r="L248" s="388">
        <f>IF(NOT(ISERROR(MATCH(K248,_xlfn.ANCHORARRAY(F293),0))),J295&amp;"Por favor no seleccionar los criterios de impacto",K248)</f>
        <v>0</v>
      </c>
      <c r="M248" s="1274"/>
      <c r="N248" s="1277"/>
      <c r="O248" s="1274"/>
      <c r="P248" s="185"/>
      <c r="Q248" s="95"/>
      <c r="R248" s="153" t="str">
        <f t="shared" si="110"/>
        <v/>
      </c>
      <c r="S248" s="150"/>
      <c r="T248" s="150"/>
      <c r="U248" s="187" t="str">
        <f t="shared" si="111"/>
        <v/>
      </c>
      <c r="V248" s="150"/>
      <c r="W248" s="150"/>
      <c r="X248" s="150"/>
      <c r="Y248" s="151" t="str">
        <f>IFERROR(IF(AND(R247="Probabilidad",R248="Probabilidad"),(AA247-(+AA247*U248)),IF(R248="Probabilidad",(J247-(+J247*U248)),IF(R248="Impacto",AA247,""))),"")</f>
        <v/>
      </c>
      <c r="Z248" s="114" t="str">
        <f t="shared" si="112"/>
        <v/>
      </c>
      <c r="AA248" s="187" t="str">
        <f t="shared" si="113"/>
        <v/>
      </c>
      <c r="AB248" s="114" t="str">
        <f t="shared" si="114"/>
        <v/>
      </c>
      <c r="AC248" s="187" t="str">
        <f>IFERROR(IF(AND(R247="Impacto",R248="Impacto"),(AC247-(+AC247*U248)),IF(AND(R247="Probabilidad",R248="Impacto"),(AC246-(+AC246*U248)),IF(R248="Probabilidad",AC247,""))),"")</f>
        <v/>
      </c>
      <c r="AD248" s="114" t="str">
        <f t="shared" si="115"/>
        <v/>
      </c>
      <c r="AE248" s="1265"/>
      <c r="AF248" s="154"/>
      <c r="AG248" s="155"/>
      <c r="AH248" s="233"/>
      <c r="AI248" s="233"/>
      <c r="AJ248" s="233"/>
      <c r="AK248" s="233"/>
      <c r="AL248" s="233"/>
      <c r="AM248" s="233"/>
      <c r="AN248" s="154"/>
      <c r="AO248" s="154"/>
      <c r="AP248" s="155"/>
      <c r="AQ248" s="163"/>
      <c r="AR248" s="155"/>
      <c r="AS248" s="233"/>
      <c r="AT248" s="233"/>
      <c r="AU248" s="233"/>
      <c r="AV248" s="233"/>
      <c r="AW248" s="233"/>
      <c r="AX248" s="233"/>
      <c r="AY248" s="154"/>
      <c r="AZ248" s="154"/>
      <c r="BA248" s="155"/>
      <c r="BB248" s="154"/>
      <c r="BC248" s="155"/>
      <c r="BD248" s="233"/>
      <c r="BE248" s="233"/>
      <c r="BF248" s="233"/>
      <c r="BG248" s="233"/>
      <c r="BH248" s="233"/>
      <c r="BI248" s="233"/>
      <c r="BJ248" s="154"/>
      <c r="BK248" s="154"/>
      <c r="BL248" s="155"/>
      <c r="BM248" s="184"/>
      <c r="BN248" s="224"/>
      <c r="BO248" s="146"/>
      <c r="BP248" s="184"/>
      <c r="BQ248" s="146"/>
      <c r="BR248" s="146"/>
      <c r="BS248" s="146"/>
      <c r="BT248" s="154"/>
      <c r="BU248" s="155"/>
      <c r="BV248" s="156"/>
      <c r="BW248" s="154"/>
      <c r="BX248" s="154"/>
      <c r="BY248" s="155"/>
      <c r="BZ248" s="155"/>
      <c r="CA248" s="155"/>
      <c r="CB248" s="155"/>
      <c r="CC248" s="154"/>
      <c r="CD248" s="155"/>
      <c r="CE248" s="156"/>
      <c r="CF248" s="154"/>
      <c r="CG248" s="154"/>
      <c r="CH248" s="155"/>
      <c r="CI248" s="155"/>
      <c r="CJ248" s="155"/>
      <c r="CK248" s="155"/>
      <c r="CL248" s="154"/>
      <c r="CM248" s="155"/>
      <c r="CN248" s="156"/>
      <c r="CO248" s="154"/>
      <c r="CP248" s="154"/>
      <c r="CQ248" s="155"/>
      <c r="CR248" s="155"/>
      <c r="CS248" s="155"/>
      <c r="CT248" s="155"/>
    </row>
    <row r="249" spans="1:100" s="399" customFormat="1" ht="307.95" customHeight="1">
      <c r="A249" s="1281">
        <v>26</v>
      </c>
      <c r="B249" s="1284" t="s">
        <v>161</v>
      </c>
      <c r="C249" s="1269" t="s">
        <v>280</v>
      </c>
      <c r="D249" s="1293" t="s">
        <v>3979</v>
      </c>
      <c r="E249" s="1307" t="s">
        <v>3980</v>
      </c>
      <c r="F249" s="1307" t="s">
        <v>3981</v>
      </c>
      <c r="G249" s="1269" t="s">
        <v>286</v>
      </c>
      <c r="H249" s="1269">
        <v>24</v>
      </c>
      <c r="I249" s="1272" t="str">
        <f>IF(H249&lt;=0,"",IF(H249&lt;=2,"Muy Baja",IF(H249&lt;=24,"Baja",IF(H249&lt;=500,"Media",IF(H249&lt;=5000,"Alta","Muy Alta")))))</f>
        <v>Baja</v>
      </c>
      <c r="J249" s="1275">
        <f>IF(I249="","",IF(I249="Muy Baja",0.2,IF(I249="Baja",0.4,IF(I249="Media",0.6,IF(I249="Alta",0.8,IF(I249="Muy Alta",1,))))))</f>
        <v>0.4</v>
      </c>
      <c r="K249" s="1278" t="s">
        <v>306</v>
      </c>
      <c r="L249" s="386" t="str">
        <f>IF(NOT(ISERROR(MATCH(K249,'[3]Tabla Impacto'!$B$221:$B$223,0))),'[3]Tabla Impacto'!$F$223&amp;"Por favor no seleccionar los criterios de impacto(Afectación Económica o presupuestal y Pérdida Reputacional)",K249)</f>
        <v xml:space="preserve">     Entre 100 y 500 SMLMV </v>
      </c>
      <c r="M249" s="1272" t="str">
        <f>IF(OR(K249='Tabla Impacto'!$C$11,K249='Tabla Impacto'!$D$11),"Leve",IF(OR(K249='Tabla Impacto'!$C$12,K249='Tabla Impacto'!$D$12),"Menor",IF(OR(K249='Tabla Impacto'!$C$13,K249='Tabla Impacto'!$D$13),"Moderado",IF(OR(K249='Tabla Impacto'!$C$14,K249='Tabla Impacto'!$D$14),"Mayor",IF(OR(K249='Tabla Impacto'!$C$15,K249='Tabla Impacto'!$D$15),"Catastrófico","")))))</f>
        <v>Mayor</v>
      </c>
      <c r="N249" s="1275">
        <f>IF(M249="","",IF(M249="Leve",0.2,IF(M249="Menor",0.4,IF(M249="Moderado",0.6,IF(M249="Mayor",0.8,IF(M249="Catastrófico",1,))))))</f>
        <v>0.8</v>
      </c>
      <c r="O249" s="1272"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Alto</v>
      </c>
      <c r="P249" s="494">
        <v>1</v>
      </c>
      <c r="Q249" s="493" t="s">
        <v>3983</v>
      </c>
      <c r="R249" s="152" t="str">
        <f t="shared" si="110"/>
        <v>Probabilidad</v>
      </c>
      <c r="S249" s="396" t="s">
        <v>100</v>
      </c>
      <c r="T249" s="396" t="s">
        <v>316</v>
      </c>
      <c r="U249" s="272" t="str">
        <f t="shared" si="111"/>
        <v>40%</v>
      </c>
      <c r="V249" s="396" t="s">
        <v>317</v>
      </c>
      <c r="W249" s="396" t="s">
        <v>318</v>
      </c>
      <c r="X249" s="396" t="s">
        <v>319</v>
      </c>
      <c r="Y249" s="397">
        <f>IFERROR(IF(R249="Probabilidad",(J249-(+J249*U249)),IF(R249="Impacto",J249,"")),"")</f>
        <v>0.24</v>
      </c>
      <c r="Z249" s="398" t="str">
        <f t="shared" si="112"/>
        <v>Baja</v>
      </c>
      <c r="AA249" s="272">
        <f t="shared" si="113"/>
        <v>0.24</v>
      </c>
      <c r="AB249" s="398" t="str">
        <f t="shared" si="114"/>
        <v>Mayor</v>
      </c>
      <c r="AC249" s="272">
        <f>IFERROR(IF(R249="Impacto",(N249-(+N249*U249)),IF(R249="Probabilidad",N249,"")),"")</f>
        <v>0.8</v>
      </c>
      <c r="AD249" s="398" t="str">
        <f t="shared" si="115"/>
        <v>Alto</v>
      </c>
      <c r="AE249" s="1263" t="s">
        <v>345</v>
      </c>
      <c r="AF249" s="726">
        <v>45043</v>
      </c>
      <c r="AG249" s="727" t="s">
        <v>2821</v>
      </c>
      <c r="AH249" s="233"/>
      <c r="AI249" s="233" t="s">
        <v>2101</v>
      </c>
      <c r="AJ249" s="233"/>
      <c r="AK249" s="233"/>
      <c r="AL249" s="233" t="s">
        <v>2101</v>
      </c>
      <c r="AM249" s="728"/>
      <c r="AN249" s="141"/>
      <c r="AO249" s="141"/>
      <c r="AP249" s="142"/>
      <c r="AQ249" s="939" t="s">
        <v>2993</v>
      </c>
      <c r="AR249" s="142" t="s">
        <v>2994</v>
      </c>
      <c r="AS249" s="233"/>
      <c r="AT249" s="233" t="s">
        <v>2101</v>
      </c>
      <c r="AU249" s="233" t="s">
        <v>229</v>
      </c>
      <c r="AV249" s="233"/>
      <c r="AW249" s="233" t="s">
        <v>2101</v>
      </c>
      <c r="AX249" s="233" t="s">
        <v>229</v>
      </c>
      <c r="AY249" s="667" t="s">
        <v>2101</v>
      </c>
      <c r="AZ249" s="141"/>
      <c r="BA249" s="142" t="s">
        <v>2996</v>
      </c>
      <c r="BB249" s="141"/>
      <c r="BC249" s="142"/>
      <c r="BD249" s="233"/>
      <c r="BE249" s="233"/>
      <c r="BF249" s="233"/>
      <c r="BG249" s="233"/>
      <c r="BH249" s="233"/>
      <c r="BI249" s="233"/>
      <c r="BJ249" s="141"/>
      <c r="BK249" s="141"/>
      <c r="BL249" s="142"/>
      <c r="BM249" s="913" t="s">
        <v>2928</v>
      </c>
      <c r="BN249" s="914">
        <v>1</v>
      </c>
      <c r="BO249" s="915" t="s">
        <v>2929</v>
      </c>
      <c r="BP249" s="915" t="s">
        <v>3984</v>
      </c>
      <c r="BQ249" s="534">
        <v>44927</v>
      </c>
      <c r="BR249" s="534">
        <v>45260</v>
      </c>
      <c r="BS249" s="535">
        <v>1</v>
      </c>
      <c r="BT249" s="761" t="s">
        <v>2823</v>
      </c>
      <c r="BU249" s="758" t="s">
        <v>2826</v>
      </c>
      <c r="BV249" s="567" t="s">
        <v>2824</v>
      </c>
      <c r="BW249" s="141"/>
      <c r="BX249" s="141"/>
      <c r="BY249" s="142"/>
      <c r="BZ249" s="142"/>
      <c r="CA249" s="142"/>
      <c r="CB249" s="142"/>
      <c r="CC249" s="141"/>
      <c r="CD249" s="142"/>
      <c r="CE249" s="143"/>
      <c r="CF249" s="141"/>
      <c r="CG249" s="141"/>
      <c r="CH249" s="142"/>
      <c r="CI249" s="142"/>
      <c r="CJ249" s="142"/>
      <c r="CK249" s="142"/>
      <c r="CL249" s="141"/>
      <c r="CM249" s="142"/>
      <c r="CN249" s="143"/>
      <c r="CO249" s="141"/>
      <c r="CP249" s="141"/>
      <c r="CQ249" s="142"/>
      <c r="CR249" s="142"/>
      <c r="CS249" s="142"/>
      <c r="CT249" s="142"/>
      <c r="CU249" s="405"/>
      <c r="CV249" s="405"/>
    </row>
    <row r="250" spans="1:100" s="148" customFormat="1" ht="277.05" customHeight="1">
      <c r="A250" s="1282"/>
      <c r="B250" s="1285"/>
      <c r="C250" s="1270"/>
      <c r="D250" s="1294"/>
      <c r="E250" s="1308"/>
      <c r="F250" s="1308"/>
      <c r="G250" s="1270"/>
      <c r="H250" s="1270"/>
      <c r="I250" s="1273"/>
      <c r="J250" s="1276"/>
      <c r="K250" s="1279"/>
      <c r="L250" s="387">
        <f>IF(NOT(ISERROR(MATCH(K250,_xlfn.ANCHORARRAY(F295),0))),J297&amp;"Por favor no seleccionar los criterios de impacto",K250)</f>
        <v>0</v>
      </c>
      <c r="M250" s="1273"/>
      <c r="N250" s="1276"/>
      <c r="O250" s="1273"/>
      <c r="P250" s="495">
        <v>2</v>
      </c>
      <c r="Q250" s="493" t="s">
        <v>3982</v>
      </c>
      <c r="R250" s="139" t="str">
        <f t="shared" si="110"/>
        <v>Probabilidad</v>
      </c>
      <c r="S250" s="97" t="s">
        <v>100</v>
      </c>
      <c r="T250" s="97" t="s">
        <v>316</v>
      </c>
      <c r="U250" s="189" t="str">
        <f t="shared" si="111"/>
        <v>40%</v>
      </c>
      <c r="V250" s="97" t="s">
        <v>317</v>
      </c>
      <c r="W250" s="97" t="s">
        <v>318</v>
      </c>
      <c r="X250" s="97" t="s">
        <v>319</v>
      </c>
      <c r="Y250" s="140">
        <f>IFERROR(IF(AND(R249="Probabilidad",R250="Probabilidad"),(AA249-(+AA249*U250)),IF(R250="Probabilidad",(J249-(+J249*U250)),IF(R250="Impacto",AA249,""))),"")</f>
        <v>0.14399999999999999</v>
      </c>
      <c r="Z250" s="113" t="str">
        <f t="shared" si="112"/>
        <v>Muy Baja</v>
      </c>
      <c r="AA250" s="189">
        <f t="shared" si="113"/>
        <v>0.14399999999999999</v>
      </c>
      <c r="AB250" s="113" t="str">
        <f t="shared" si="114"/>
        <v>Mayor</v>
      </c>
      <c r="AC250" s="189">
        <f>IFERROR(IF(AND(R249="Impacto",R250="Impacto"),(AC249-(+AC249*U250)),IF(R250="Impacto",($N$141-(+$N$141*U250)),IF(R250="Probabilidad",AC249,""))),"")</f>
        <v>0.8</v>
      </c>
      <c r="AD250" s="113" t="str">
        <f t="shared" si="115"/>
        <v>Alto</v>
      </c>
      <c r="AE250" s="1264"/>
      <c r="AF250" s="726">
        <v>45043</v>
      </c>
      <c r="AG250" s="727" t="s">
        <v>2822</v>
      </c>
      <c r="AH250" s="797"/>
      <c r="AI250" s="797" t="s">
        <v>2101</v>
      </c>
      <c r="AJ250" s="797"/>
      <c r="AK250" s="233"/>
      <c r="AL250" s="233"/>
      <c r="AM250" s="233"/>
      <c r="AN250" s="154"/>
      <c r="AO250" s="154"/>
      <c r="AP250" s="155"/>
      <c r="AQ250" s="939" t="s">
        <v>2993</v>
      </c>
      <c r="AR250" s="155" t="s">
        <v>2995</v>
      </c>
      <c r="AS250" s="233"/>
      <c r="AT250" s="233" t="s">
        <v>2101</v>
      </c>
      <c r="AU250" s="233" t="s">
        <v>229</v>
      </c>
      <c r="AV250" s="233"/>
      <c r="AW250" s="233"/>
      <c r="AX250" s="233"/>
      <c r="AY250" s="163" t="s">
        <v>2101</v>
      </c>
      <c r="AZ250" s="154"/>
      <c r="BA250" s="142" t="s">
        <v>2996</v>
      </c>
      <c r="BB250" s="154"/>
      <c r="BC250" s="155"/>
      <c r="BD250" s="233"/>
      <c r="BE250" s="233"/>
      <c r="BF250" s="233"/>
      <c r="BG250" s="233"/>
      <c r="BH250" s="233"/>
      <c r="BI250" s="233"/>
      <c r="BJ250" s="154"/>
      <c r="BK250" s="154"/>
      <c r="BL250" s="155"/>
      <c r="BM250" s="184"/>
      <c r="BN250" s="224"/>
      <c r="BO250" s="146"/>
      <c r="BP250" s="184"/>
      <c r="BQ250" s="146"/>
      <c r="BR250" s="146"/>
      <c r="BS250" s="146"/>
      <c r="BT250" s="154"/>
      <c r="BU250" s="155"/>
      <c r="BV250" s="156"/>
      <c r="BW250" s="154"/>
      <c r="BX250" s="154"/>
      <c r="BY250" s="155"/>
      <c r="BZ250" s="155"/>
      <c r="CA250" s="155"/>
      <c r="CB250" s="155"/>
      <c r="CC250" s="154"/>
      <c r="CD250" s="155"/>
      <c r="CE250" s="156"/>
      <c r="CF250" s="154"/>
      <c r="CG250" s="154"/>
      <c r="CH250" s="155"/>
      <c r="CI250" s="155"/>
      <c r="CJ250" s="155"/>
      <c r="CK250" s="155"/>
      <c r="CL250" s="154"/>
      <c r="CM250" s="155"/>
      <c r="CN250" s="156"/>
      <c r="CO250" s="154"/>
      <c r="CP250" s="154"/>
      <c r="CQ250" s="155"/>
      <c r="CR250" s="155"/>
      <c r="CS250" s="155"/>
      <c r="CT250" s="155"/>
    </row>
    <row r="251" spans="1:100" s="148" customFormat="1" ht="97.95" customHeight="1">
      <c r="A251" s="1282"/>
      <c r="B251" s="1285"/>
      <c r="C251" s="1270"/>
      <c r="D251" s="1294"/>
      <c r="E251" s="1308"/>
      <c r="F251" s="1308"/>
      <c r="G251" s="1270"/>
      <c r="H251" s="1270"/>
      <c r="I251" s="1273"/>
      <c r="J251" s="1276"/>
      <c r="K251" s="1279"/>
      <c r="L251" s="387">
        <f>IF(NOT(ISERROR(MATCH(K251,_xlfn.ANCHORARRAY(F296),0))),J298&amp;"Por favor no seleccionar los criterios de impacto",K251)</f>
        <v>0</v>
      </c>
      <c r="M251" s="1273"/>
      <c r="N251" s="1276"/>
      <c r="O251" s="1273"/>
      <c r="P251" s="495"/>
      <c r="Q251" s="493"/>
      <c r="R251" s="139" t="str">
        <f t="shared" si="110"/>
        <v/>
      </c>
      <c r="S251" s="97"/>
      <c r="T251" s="97"/>
      <c r="U251" s="189" t="str">
        <f t="shared" si="111"/>
        <v/>
      </c>
      <c r="V251" s="97"/>
      <c r="W251" s="97"/>
      <c r="X251" s="97"/>
      <c r="Y251" s="140" t="str">
        <f>IFERROR(IF(AND(R250="Probabilidad",R251="Probabilidad"),(AA250-(+AA250*U251)),IF(R251="Probabilidad",(J250-(+J250*U251)),IF(R251="Impacto",AA250,""))),"")</f>
        <v/>
      </c>
      <c r="Z251" s="113" t="str">
        <f t="shared" si="112"/>
        <v/>
      </c>
      <c r="AA251" s="189" t="str">
        <f t="shared" si="113"/>
        <v/>
      </c>
      <c r="AB251" s="113" t="str">
        <f t="shared" si="114"/>
        <v/>
      </c>
      <c r="AC251" s="189" t="str">
        <f>IFERROR(IF(AND(R250="Impacto",R251="Impacto"),(AC250-(+AC250*U251)),IF(AND(R250="Probabilidad",R251="Impacto"),(AC249-(+AC249*U251)),IF(R251="Probabilidad",AC250,""))),"")</f>
        <v/>
      </c>
      <c r="AD251" s="113" t="str">
        <f t="shared" si="115"/>
        <v/>
      </c>
      <c r="AE251" s="1264"/>
      <c r="AF251" s="726">
        <v>45043</v>
      </c>
      <c r="AG251" s="727" t="s">
        <v>2820</v>
      </c>
      <c r="AH251" s="797"/>
      <c r="AI251" s="797" t="s">
        <v>2101</v>
      </c>
      <c r="AJ251" s="797"/>
      <c r="AK251" s="233"/>
      <c r="AL251" s="233"/>
      <c r="AM251" s="233"/>
      <c r="AN251" s="154"/>
      <c r="AO251" s="154"/>
      <c r="AP251" s="155"/>
      <c r="AQ251" s="939" t="s">
        <v>2993</v>
      </c>
      <c r="AR251" s="727" t="s">
        <v>2992</v>
      </c>
      <c r="AS251" s="233"/>
      <c r="AT251" s="233"/>
      <c r="AU251" s="233"/>
      <c r="AV251" s="233"/>
      <c r="AW251" s="233"/>
      <c r="AX251" s="233"/>
      <c r="AY251" s="154"/>
      <c r="AZ251" s="154"/>
      <c r="BA251" s="155"/>
      <c r="BB251" s="154"/>
      <c r="BC251" s="155"/>
      <c r="BD251" s="233"/>
      <c r="BE251" s="233"/>
      <c r="BF251" s="233"/>
      <c r="BG251" s="233"/>
      <c r="BH251" s="233"/>
      <c r="BI251" s="233"/>
      <c r="BJ251" s="154"/>
      <c r="BK251" s="154"/>
      <c r="BL251" s="155"/>
      <c r="BM251" s="184"/>
      <c r="BN251" s="224"/>
      <c r="BO251" s="146"/>
      <c r="BP251" s="184"/>
      <c r="BQ251" s="146"/>
      <c r="BR251" s="146"/>
      <c r="BS251" s="146"/>
      <c r="BT251" s="154"/>
      <c r="BU251" s="155"/>
      <c r="BV251" s="156"/>
      <c r="BW251" s="154"/>
      <c r="BX251" s="154"/>
      <c r="BY251" s="155"/>
      <c r="BZ251" s="155"/>
      <c r="CA251" s="155"/>
      <c r="CB251" s="155"/>
      <c r="CC251" s="154"/>
      <c r="CD251" s="155"/>
      <c r="CE251" s="156"/>
      <c r="CF251" s="154"/>
      <c r="CG251" s="154"/>
      <c r="CH251" s="155"/>
      <c r="CI251" s="155"/>
      <c r="CJ251" s="155"/>
      <c r="CK251" s="155"/>
      <c r="CL251" s="154"/>
      <c r="CM251" s="155"/>
      <c r="CN251" s="156"/>
      <c r="CO251" s="154"/>
      <c r="CP251" s="154"/>
      <c r="CQ251" s="155"/>
      <c r="CR251" s="155"/>
      <c r="CS251" s="155"/>
      <c r="CT251" s="155"/>
    </row>
    <row r="252" spans="1:100" s="148" customFormat="1" ht="27" customHeight="1">
      <c r="A252" s="1282"/>
      <c r="B252" s="1285"/>
      <c r="C252" s="1270"/>
      <c r="D252" s="1294"/>
      <c r="E252" s="1308"/>
      <c r="F252" s="1308"/>
      <c r="G252" s="1270"/>
      <c r="H252" s="1270"/>
      <c r="I252" s="1273"/>
      <c r="J252" s="1276"/>
      <c r="K252" s="1279"/>
      <c r="L252" s="387">
        <f>IF(NOT(ISERROR(MATCH(K252,_xlfn.ANCHORARRAY(F297),0))),J299&amp;"Por favor no seleccionar los criterios de impacto",K252)</f>
        <v>0</v>
      </c>
      <c r="M252" s="1273"/>
      <c r="N252" s="1276"/>
      <c r="O252" s="1273"/>
      <c r="P252" s="184"/>
      <c r="Q252" s="94"/>
      <c r="R252" s="139" t="str">
        <f t="shared" si="110"/>
        <v/>
      </c>
      <c r="S252" s="97"/>
      <c r="T252" s="97"/>
      <c r="U252" s="189" t="str">
        <f t="shared" si="111"/>
        <v/>
      </c>
      <c r="V252" s="97"/>
      <c r="W252" s="97"/>
      <c r="X252" s="97"/>
      <c r="Y252" s="140" t="str">
        <f>IFERROR(IF(AND(R251="Probabilidad",R252="Probabilidad"),(AA251-(+AA251*U252)),IF(R252="Probabilidad",(J251-(+J251*U252)),IF(R252="Impacto",AA251,""))),"")</f>
        <v/>
      </c>
      <c r="Z252" s="113" t="str">
        <f t="shared" si="112"/>
        <v/>
      </c>
      <c r="AA252" s="189" t="str">
        <f t="shared" si="113"/>
        <v/>
      </c>
      <c r="AB252" s="113" t="str">
        <f t="shared" si="114"/>
        <v/>
      </c>
      <c r="AC252" s="189" t="str">
        <f>IFERROR(IF(AND(R251="Impacto",R252="Impacto"),(AC251-(+AC251*U252)),IF(AND(R251="Probabilidad",R252="Impacto"),(AC250-(+AC250*U252)),IF(R252="Probabilidad",AC251,""))),"")</f>
        <v/>
      </c>
      <c r="AD252" s="113" t="str">
        <f t="shared" si="115"/>
        <v/>
      </c>
      <c r="AE252" s="1264"/>
      <c r="AF252" s="154"/>
      <c r="AG252" s="155"/>
      <c r="AH252" s="233"/>
      <c r="AI252" s="233"/>
      <c r="AJ252" s="233"/>
      <c r="AK252" s="233"/>
      <c r="AL252" s="233"/>
      <c r="AM252" s="233"/>
      <c r="AN252" s="154"/>
      <c r="AO252" s="154"/>
      <c r="AP252" s="155"/>
      <c r="AQ252" s="163"/>
      <c r="AR252" s="155"/>
      <c r="AS252" s="233"/>
      <c r="AT252" s="233"/>
      <c r="AU252" s="233"/>
      <c r="AV252" s="233"/>
      <c r="AW252" s="233"/>
      <c r="AX252" s="233"/>
      <c r="AY252" s="154"/>
      <c r="AZ252" s="154"/>
      <c r="BA252" s="155"/>
      <c r="BB252" s="154"/>
      <c r="BC252" s="155"/>
      <c r="BD252" s="233"/>
      <c r="BE252" s="233"/>
      <c r="BF252" s="233"/>
      <c r="BG252" s="233"/>
      <c r="BH252" s="233"/>
      <c r="BI252" s="233"/>
      <c r="BJ252" s="154"/>
      <c r="BK252" s="154"/>
      <c r="BL252" s="155"/>
      <c r="BM252" s="184"/>
      <c r="BN252" s="224"/>
      <c r="BO252" s="146"/>
      <c r="BP252" s="184"/>
      <c r="BQ252" s="146"/>
      <c r="BR252" s="146"/>
      <c r="BS252" s="146"/>
      <c r="BT252" s="154"/>
      <c r="BU252" s="155"/>
      <c r="BV252" s="156"/>
      <c r="BW252" s="154"/>
      <c r="BX252" s="154"/>
      <c r="BY252" s="155"/>
      <c r="BZ252" s="155"/>
      <c r="CA252" s="155"/>
      <c r="CB252" s="155"/>
      <c r="CC252" s="154"/>
      <c r="CD252" s="155"/>
      <c r="CE252" s="156"/>
      <c r="CF252" s="154"/>
      <c r="CG252" s="154"/>
      <c r="CH252" s="155"/>
      <c r="CI252" s="155"/>
      <c r="CJ252" s="155"/>
      <c r="CK252" s="155"/>
      <c r="CL252" s="154"/>
      <c r="CM252" s="155"/>
      <c r="CN252" s="156"/>
      <c r="CO252" s="154"/>
      <c r="CP252" s="154"/>
      <c r="CQ252" s="155"/>
      <c r="CR252" s="155"/>
      <c r="CS252" s="155"/>
      <c r="CT252" s="155"/>
    </row>
    <row r="253" spans="1:100" s="148" customFormat="1" ht="27" customHeight="1">
      <c r="A253" s="1282"/>
      <c r="B253" s="1285"/>
      <c r="C253" s="1270"/>
      <c r="D253" s="1294"/>
      <c r="E253" s="1308"/>
      <c r="F253" s="1308"/>
      <c r="G253" s="1270"/>
      <c r="H253" s="1270"/>
      <c r="I253" s="1273"/>
      <c r="J253" s="1276"/>
      <c r="K253" s="1279"/>
      <c r="L253" s="387">
        <f>IF(NOT(ISERROR(MATCH(K253,_xlfn.ANCHORARRAY(F298),0))),J300&amp;"Por favor no seleccionar los criterios de impacto",K253)</f>
        <v>0</v>
      </c>
      <c r="M253" s="1273"/>
      <c r="N253" s="1276"/>
      <c r="O253" s="1273"/>
      <c r="P253" s="184"/>
      <c r="Q253" s="94"/>
      <c r="R253" s="139" t="str">
        <f t="shared" si="110"/>
        <v/>
      </c>
      <c r="S253" s="97"/>
      <c r="T253" s="97"/>
      <c r="U253" s="189" t="str">
        <f t="shared" si="111"/>
        <v/>
      </c>
      <c r="V253" s="97"/>
      <c r="W253" s="97"/>
      <c r="X253" s="97"/>
      <c r="Y253" s="140" t="str">
        <f>IFERROR(IF(AND(R252="Probabilidad",R253="Probabilidad"),(AA252-(+AA252*U253)),IF(R253="Probabilidad",(J252-(+J252*U253)),IF(R253="Impacto",AA252,""))),"")</f>
        <v/>
      </c>
      <c r="Z253" s="113" t="str">
        <f t="shared" si="112"/>
        <v/>
      </c>
      <c r="AA253" s="189" t="str">
        <f t="shared" si="113"/>
        <v/>
      </c>
      <c r="AB253" s="113" t="str">
        <f t="shared" si="114"/>
        <v/>
      </c>
      <c r="AC253" s="189" t="str">
        <f>IFERROR(IF(AND(R252="Impacto",R253="Impacto"),(AC252-(+AC252*U253)),IF(AND(R252="Probabilidad",R253="Impacto"),(AC251-(+AC251*U253)),IF(R253="Probabilidad",AC252,""))),"")</f>
        <v/>
      </c>
      <c r="AD253" s="113" t="str">
        <f t="shared" si="115"/>
        <v/>
      </c>
      <c r="AE253" s="1264"/>
      <c r="AF253" s="154"/>
      <c r="AG253" s="155"/>
      <c r="AH253" s="233"/>
      <c r="AI253" s="233"/>
      <c r="AJ253" s="233"/>
      <c r="AK253" s="233"/>
      <c r="AL253" s="233"/>
      <c r="AM253" s="233"/>
      <c r="AN253" s="154"/>
      <c r="AO253" s="154"/>
      <c r="AP253" s="155"/>
      <c r="AQ253" s="163"/>
      <c r="AR253" s="155"/>
      <c r="AS253" s="233"/>
      <c r="AT253" s="233"/>
      <c r="AU253" s="233"/>
      <c r="AV253" s="233"/>
      <c r="AW253" s="233"/>
      <c r="AX253" s="233"/>
      <c r="AY253" s="154"/>
      <c r="AZ253" s="154"/>
      <c r="BA253" s="155"/>
      <c r="BB253" s="154"/>
      <c r="BC253" s="155"/>
      <c r="BD253" s="233"/>
      <c r="BE253" s="233"/>
      <c r="BF253" s="233"/>
      <c r="BG253" s="233"/>
      <c r="BH253" s="233"/>
      <c r="BI253" s="233"/>
      <c r="BJ253" s="154"/>
      <c r="BK253" s="154"/>
      <c r="BL253" s="155"/>
      <c r="BM253" s="184"/>
      <c r="BN253" s="224"/>
      <c r="BO253" s="146"/>
      <c r="BP253" s="184"/>
      <c r="BQ253" s="146"/>
      <c r="BR253" s="146"/>
      <c r="BS253" s="146"/>
      <c r="BT253" s="154"/>
      <c r="BU253" s="155"/>
      <c r="BV253" s="156"/>
      <c r="BW253" s="154"/>
      <c r="BX253" s="154"/>
      <c r="BY253" s="155"/>
      <c r="BZ253" s="155"/>
      <c r="CA253" s="155"/>
      <c r="CB253" s="155"/>
      <c r="CC253" s="154"/>
      <c r="CD253" s="155"/>
      <c r="CE253" s="156"/>
      <c r="CF253" s="154"/>
      <c r="CG253" s="154"/>
      <c r="CH253" s="155"/>
      <c r="CI253" s="155"/>
      <c r="CJ253" s="155"/>
      <c r="CK253" s="155"/>
      <c r="CL253" s="154"/>
      <c r="CM253" s="155"/>
      <c r="CN253" s="156"/>
      <c r="CO253" s="154"/>
      <c r="CP253" s="154"/>
      <c r="CQ253" s="155"/>
      <c r="CR253" s="155"/>
      <c r="CS253" s="155"/>
      <c r="CT253" s="155"/>
    </row>
    <row r="254" spans="1:100" s="400" customFormat="1" ht="27" customHeight="1" thickBot="1">
      <c r="A254" s="1283"/>
      <c r="B254" s="1286"/>
      <c r="C254" s="1271"/>
      <c r="D254" s="1295"/>
      <c r="E254" s="1309"/>
      <c r="F254" s="1309"/>
      <c r="G254" s="1271"/>
      <c r="H254" s="1271"/>
      <c r="I254" s="1274"/>
      <c r="J254" s="1277"/>
      <c r="K254" s="1280"/>
      <c r="L254" s="388">
        <f>IF(NOT(ISERROR(MATCH(K254,_xlfn.ANCHORARRAY(F299),0))),J301&amp;"Por favor no seleccionar los criterios de impacto",K254)</f>
        <v>0</v>
      </c>
      <c r="M254" s="1274"/>
      <c r="N254" s="1277"/>
      <c r="O254" s="1274"/>
      <c r="P254" s="185"/>
      <c r="Q254" s="95"/>
      <c r="R254" s="153" t="str">
        <f t="shared" si="110"/>
        <v/>
      </c>
      <c r="S254" s="150"/>
      <c r="T254" s="150"/>
      <c r="U254" s="187" t="str">
        <f t="shared" si="111"/>
        <v/>
      </c>
      <c r="V254" s="150"/>
      <c r="W254" s="150"/>
      <c r="X254" s="150"/>
      <c r="Y254" s="151" t="str">
        <f>IFERROR(IF(AND(R253="Probabilidad",R254="Probabilidad"),(AA253-(+AA253*U254)),IF(R254="Probabilidad",(J253-(+J253*U254)),IF(R254="Impacto",AA253,""))),"")</f>
        <v/>
      </c>
      <c r="Z254" s="114" t="str">
        <f t="shared" si="112"/>
        <v/>
      </c>
      <c r="AA254" s="187" t="str">
        <f t="shared" si="113"/>
        <v/>
      </c>
      <c r="AB254" s="114" t="str">
        <f t="shared" si="114"/>
        <v/>
      </c>
      <c r="AC254" s="187" t="str">
        <f>IFERROR(IF(AND(R253="Impacto",R254="Impacto"),(AC253-(+AC253*U254)),IF(AND(R253="Probabilidad",R254="Impacto"),(AC252-(+AC252*U254)),IF(R254="Probabilidad",AC253,""))),"")</f>
        <v/>
      </c>
      <c r="AD254" s="114" t="str">
        <f t="shared" si="115"/>
        <v/>
      </c>
      <c r="AE254" s="1265"/>
      <c r="AF254" s="392"/>
      <c r="AG254" s="393"/>
      <c r="AH254" s="536"/>
      <c r="AI254" s="536"/>
      <c r="AJ254" s="536"/>
      <c r="AK254" s="233"/>
      <c r="AL254" s="233"/>
      <c r="AM254" s="233"/>
      <c r="AN254" s="154"/>
      <c r="AO254" s="154"/>
      <c r="AP254" s="155"/>
      <c r="AQ254" s="163"/>
      <c r="AR254" s="155"/>
      <c r="AS254" s="233"/>
      <c r="AT254" s="233"/>
      <c r="AU254" s="233"/>
      <c r="AV254" s="233"/>
      <c r="AW254" s="233"/>
      <c r="AX254" s="233"/>
      <c r="AY254" s="154"/>
      <c r="AZ254" s="154"/>
      <c r="BA254" s="155"/>
      <c r="BB254" s="154"/>
      <c r="BC254" s="155"/>
      <c r="BD254" s="233"/>
      <c r="BE254" s="233"/>
      <c r="BF254" s="233"/>
      <c r="BG254" s="233"/>
      <c r="BH254" s="233"/>
      <c r="BI254" s="233"/>
      <c r="BJ254" s="154"/>
      <c r="BK254" s="154"/>
      <c r="BL254" s="155"/>
      <c r="BM254" s="184"/>
      <c r="BN254" s="224"/>
      <c r="BO254" s="146"/>
      <c r="BP254" s="184"/>
      <c r="BQ254" s="146"/>
      <c r="BR254" s="146"/>
      <c r="BS254" s="146"/>
      <c r="BT254" s="154"/>
      <c r="BU254" s="155"/>
      <c r="BV254" s="156"/>
      <c r="BW254" s="154"/>
      <c r="BX254" s="154"/>
      <c r="BY254" s="155"/>
      <c r="BZ254" s="155"/>
      <c r="CA254" s="155"/>
      <c r="CB254" s="155"/>
      <c r="CC254" s="154"/>
      <c r="CD254" s="155"/>
      <c r="CE254" s="156"/>
      <c r="CF254" s="154"/>
      <c r="CG254" s="154"/>
      <c r="CH254" s="155"/>
      <c r="CI254" s="155"/>
      <c r="CJ254" s="155"/>
      <c r="CK254" s="155"/>
      <c r="CL254" s="154"/>
      <c r="CM254" s="155"/>
      <c r="CN254" s="156"/>
      <c r="CO254" s="154"/>
      <c r="CP254" s="154"/>
      <c r="CQ254" s="155"/>
      <c r="CR254" s="155"/>
      <c r="CS254" s="155"/>
      <c r="CT254" s="155"/>
    </row>
    <row r="255" spans="1:100" s="148" customFormat="1" ht="358.95" customHeight="1">
      <c r="A255" s="1281">
        <v>27</v>
      </c>
      <c r="B255" s="1284" t="s">
        <v>153</v>
      </c>
      <c r="C255" s="1269" t="s">
        <v>281</v>
      </c>
      <c r="D255" s="1293" t="s">
        <v>1730</v>
      </c>
      <c r="E255" s="1293" t="s">
        <v>1731</v>
      </c>
      <c r="F255" s="1293" t="s">
        <v>1732</v>
      </c>
      <c r="G255" s="1269" t="s">
        <v>286</v>
      </c>
      <c r="H255" s="1269">
        <v>365</v>
      </c>
      <c r="I255" s="1272" t="str">
        <f>IF(H255&lt;=0,"",IF(H255&lt;=2,"Muy Baja",IF(H255&lt;=24,"Baja",IF(H255&lt;=500,"Media",IF(H255&lt;=5000,"Alta","Muy Alta")))))</f>
        <v>Media</v>
      </c>
      <c r="J255" s="1275">
        <f>IF(I255="","",IF(I255="Muy Baja",0.2,IF(I255="Baja",0.4,IF(I255="Media",0.6,IF(I255="Alta",0.8,IF(I255="Muy Alta",1,))))))</f>
        <v>0.6</v>
      </c>
      <c r="K255" s="1278" t="s">
        <v>312</v>
      </c>
      <c r="L255" s="387" t="str">
        <f>IF(NOT(ISERROR(MATCH(K255,'[3]Tabla Impacto'!$B$221:$B$223,0))),'[3]Tabla Impacto'!$F$223&amp;"Por favor no seleccionar los criterios de impacto(Afectación Económica o presupuestal y Pérdida Reputacional)",K255)</f>
        <v xml:space="preserve">     El riesgo afecta la imagen de de la entidad con efecto publicitario sostenido a nivel de sector administrativo, nivel departamental o municipal</v>
      </c>
      <c r="M255" s="1272"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1275">
        <f>IF(M255="","",IF(M255="Leve",0.2,IF(M255="Menor",0.4,IF(M255="Moderado",0.6,IF(M255="Mayor",0.8,IF(M255="Catastrófico",1,))))))</f>
        <v>0.8</v>
      </c>
      <c r="O255" s="1272"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88">
        <v>1</v>
      </c>
      <c r="Q255" s="93" t="s">
        <v>3890</v>
      </c>
      <c r="R255" s="139" t="str">
        <f t="shared" ref="R255:R290" si="116">IF(OR(S255="Preventivo",S255="Detectivo"),"Probabilidad",IF(S255="Correctivo","Impacto",""))</f>
        <v>Probabilidad</v>
      </c>
      <c r="S255" s="97" t="s">
        <v>100</v>
      </c>
      <c r="T255" s="97" t="s">
        <v>316</v>
      </c>
      <c r="U255" s="189" t="str">
        <f t="shared" ref="U255:U290" si="117">IF(AND(S255="Preventivo",T255="Automático"),"50%",IF(AND(S255="Preventivo",T255="Manual"),"40%",IF(AND(S255="Detectivo",T255="Automático"),"40%",IF(AND(S255="Detectivo",T255="Manual"),"30%",IF(AND(S255="Correctivo",T255="Automático"),"35%",IF(AND(S255="Correctivo",T255="Manual"),"25%",""))))))</f>
        <v>40%</v>
      </c>
      <c r="V255" s="97" t="s">
        <v>317</v>
      </c>
      <c r="W255" s="97" t="s">
        <v>318</v>
      </c>
      <c r="X255" s="97" t="s">
        <v>319</v>
      </c>
      <c r="Y255" s="140">
        <f>IFERROR(IF(R255="Probabilidad",(J255-(+J255*U255)),IF(R255="Impacto",J255,"")),"")</f>
        <v>0.36</v>
      </c>
      <c r="Z255" s="113" t="str">
        <f t="shared" ref="Z255:Z290" si="118">IFERROR(IF(Y255="","",IF(Y255&lt;=0.2,"Muy Baja",IF(Y255&lt;=0.4,"Baja",IF(Y255&lt;=0.6,"Media",IF(Y255&lt;=0.8,"Alta","Muy Alta"))))),"")</f>
        <v>Baja</v>
      </c>
      <c r="AA255" s="189">
        <f t="shared" ref="AA255:AA290" si="119">+Y255</f>
        <v>0.36</v>
      </c>
      <c r="AB255" s="113" t="str">
        <f t="shared" ref="AB255:AB290" si="120">IFERROR(IF(AC255="","",IF(AC255&lt;=0.2,"Leve",IF(AC255&lt;=0.4,"Menor",IF(AC255&lt;=0.6,"Moderado",IF(AC255&lt;=0.8,"Mayor","Catastrófico"))))),"")</f>
        <v>Mayor</v>
      </c>
      <c r="AC255" s="189">
        <f>IFERROR(IF(R255="Impacto",(N255-(+N255*U255)),IF(R255="Probabilidad",N255,"")),"")</f>
        <v>0.8</v>
      </c>
      <c r="AD255" s="113" t="str">
        <f t="shared" ref="AD255:AD290" si="121">IFERROR(IF(OR(AND(Z255="Muy Baja",AB255="Leve"),AND(Z255="Muy Baja",AB255="Menor"),AND(Z255="Baja",AB255="Leve")),"Bajo",IF(OR(AND(Z255="Muy baja",AB255="Moderado"),AND(Z255="Baja",AB255="Menor"),AND(Z255="Baja",AB255="Moderado"),AND(Z255="Media",AB255="Leve"),AND(Z255="Media",AB255="Menor"),AND(Z255="Media",AB255="Moderado"),AND(Z255="Alta",AB255="Leve"),AND(Z255="Alta",AB255="Menor")),"Moderado",IF(OR(AND(Z255="Muy Baja",AB255="Mayor"),AND(Z255="Baja",AB255="Mayor"),AND(Z255="Media",AB255="Mayor"),AND(Z255="Alta",AB255="Moderado"),AND(Z255="Alta",AB255="Mayor"),AND(Z255="Muy Alta",AB255="Leve"),AND(Z255="Muy Alta",AB255="Menor"),AND(Z255="Muy Alta",AB255="Moderado"),AND(Z255="Muy Alta",AB255="Mayor")),"Alto",IF(OR(AND(Z255="Muy Baja",AB255="Catastrófico"),AND(Z255="Baja",AB255="Catastrófico"),AND(Z255="Media",AB255="Catastrófico"),AND(Z255="Alta",AB255="Catastrófico"),AND(Z255="Muy Alta",AB255="Catastrófico")),"Extremo","")))),"")</f>
        <v>Alto</v>
      </c>
      <c r="AE255" s="1304" t="s">
        <v>345</v>
      </c>
      <c r="AF255" s="826" t="s">
        <v>2155</v>
      </c>
      <c r="AG255" s="750" t="s">
        <v>2655</v>
      </c>
      <c r="AH255" s="728"/>
      <c r="AI255" s="728" t="s">
        <v>2101</v>
      </c>
      <c r="AJ255" s="796" t="s">
        <v>2656</v>
      </c>
      <c r="AK255" s="233"/>
      <c r="AL255" s="233" t="s">
        <v>2101</v>
      </c>
      <c r="AM255" s="233"/>
      <c r="AN255" s="141"/>
      <c r="AO255" s="141"/>
      <c r="AP255" s="142"/>
      <c r="AQ255" s="163" t="s">
        <v>3223</v>
      </c>
      <c r="AR255" s="155" t="s">
        <v>3381</v>
      </c>
      <c r="AS255" s="233"/>
      <c r="AT255" s="233" t="s">
        <v>2101</v>
      </c>
      <c r="AU255" s="228" t="s">
        <v>3216</v>
      </c>
      <c r="AV255" s="233"/>
      <c r="AW255" s="233" t="s">
        <v>2101</v>
      </c>
      <c r="AX255" s="233"/>
      <c r="AY255" s="667" t="s">
        <v>2130</v>
      </c>
      <c r="AZ255" s="141"/>
      <c r="BA255" s="142" t="s">
        <v>3224</v>
      </c>
      <c r="BB255" s="141"/>
      <c r="BC255" s="142"/>
      <c r="BD255" s="233"/>
      <c r="BE255" s="233"/>
      <c r="BF255" s="233"/>
      <c r="BG255" s="233"/>
      <c r="BH255" s="233"/>
      <c r="BI255" s="233"/>
      <c r="BJ255" s="141"/>
      <c r="BK255" s="141"/>
      <c r="BL255" s="142"/>
      <c r="BM255" s="274" t="s">
        <v>1733</v>
      </c>
      <c r="BN255" s="371">
        <v>0.5</v>
      </c>
      <c r="BO255" s="376" t="s">
        <v>3226</v>
      </c>
      <c r="BP255" s="370" t="s">
        <v>3976</v>
      </c>
      <c r="BQ255" s="372">
        <v>44927</v>
      </c>
      <c r="BR255" s="372">
        <v>45260</v>
      </c>
      <c r="BS255" s="378">
        <v>3</v>
      </c>
      <c r="BT255" s="729" t="s">
        <v>2396</v>
      </c>
      <c r="BU255" s="730" t="s">
        <v>2395</v>
      </c>
      <c r="BV255" s="708" t="s">
        <v>2157</v>
      </c>
      <c r="BW255" s="141"/>
      <c r="BX255" s="141"/>
      <c r="BY255" s="142"/>
      <c r="BZ255" s="142"/>
      <c r="CA255" s="142"/>
      <c r="CB255" s="142"/>
      <c r="CC255" s="163" t="s">
        <v>3350</v>
      </c>
      <c r="CD255" s="999" t="s">
        <v>3770</v>
      </c>
      <c r="CE255" s="708" t="s">
        <v>3771</v>
      </c>
      <c r="CF255" s="163" t="s">
        <v>3351</v>
      </c>
      <c r="CG255" s="141"/>
      <c r="CH255" s="712" t="s">
        <v>3772</v>
      </c>
      <c r="CI255" s="163" t="s">
        <v>3773</v>
      </c>
      <c r="CJ255" s="142"/>
      <c r="CK255" s="712" t="s">
        <v>3774</v>
      </c>
      <c r="CL255" s="141"/>
      <c r="CM255" s="142"/>
      <c r="CN255" s="143"/>
      <c r="CO255" s="141"/>
      <c r="CP255" s="141"/>
      <c r="CQ255" s="142"/>
      <c r="CR255" s="142"/>
      <c r="CS255" s="142"/>
      <c r="CT255" s="142"/>
      <c r="CU255" s="147"/>
      <c r="CV255" s="147"/>
    </row>
    <row r="256" spans="1:100" s="148" customFormat="1" ht="135" customHeight="1">
      <c r="A256" s="1282"/>
      <c r="B256" s="1285"/>
      <c r="C256" s="1270"/>
      <c r="D256" s="1294"/>
      <c r="E256" s="1294"/>
      <c r="F256" s="1294"/>
      <c r="G256" s="1270"/>
      <c r="H256" s="1270"/>
      <c r="I256" s="1273"/>
      <c r="J256" s="1276"/>
      <c r="K256" s="1279"/>
      <c r="L256" s="387">
        <f>IF(NOT(ISERROR(MATCH(K256,_xlfn.ANCHORARRAY(F277),0))),J291&amp;"Por favor no seleccionar los criterios de impacto",K256)</f>
        <v>0</v>
      </c>
      <c r="M256" s="1273"/>
      <c r="N256" s="1276"/>
      <c r="O256" s="1273"/>
      <c r="P256" s="184"/>
      <c r="Q256" s="94"/>
      <c r="R256" s="139" t="str">
        <f t="shared" si="116"/>
        <v/>
      </c>
      <c r="S256" s="97"/>
      <c r="T256" s="97"/>
      <c r="U256" s="189" t="str">
        <f t="shared" si="117"/>
        <v/>
      </c>
      <c r="V256" s="97"/>
      <c r="W256" s="97"/>
      <c r="X256" s="97"/>
      <c r="Y256" s="140" t="str">
        <f>IFERROR(IF(AND(R255="Probabilidad",R256="Probabilidad"),(AA255-(+AA255*U256)),IF(R256="Probabilidad",(J255-(+J255*U256)),IF(R256="Impacto",AA255,""))),"")</f>
        <v/>
      </c>
      <c r="Z256" s="113" t="str">
        <f t="shared" si="118"/>
        <v/>
      </c>
      <c r="AA256" s="189" t="str">
        <f t="shared" si="119"/>
        <v/>
      </c>
      <c r="AB256" s="113" t="str">
        <f t="shared" si="120"/>
        <v/>
      </c>
      <c r="AC256" s="189" t="str">
        <f>IFERROR(IF(AND(R255="Impacto",R256="Impacto"),(AC255-(+AC255*U256)),IF(R256="Impacto",($N$141-(+$N$141*U256)),IF(R256="Probabilidad",AC255,""))),"")</f>
        <v/>
      </c>
      <c r="AD256" s="113" t="str">
        <f t="shared" si="121"/>
        <v/>
      </c>
      <c r="AE256" s="1305"/>
      <c r="AF256" s="826" t="s">
        <v>2156</v>
      </c>
      <c r="AG256" s="731" t="s">
        <v>2657</v>
      </c>
      <c r="AH256" s="728"/>
      <c r="AI256" s="728"/>
      <c r="AJ256" s="728"/>
      <c r="AK256" s="233"/>
      <c r="AL256" s="233"/>
      <c r="AM256" s="233"/>
      <c r="AN256" s="154"/>
      <c r="AO256" s="154"/>
      <c r="AP256" s="155"/>
      <c r="AQ256" s="163" t="s">
        <v>3223</v>
      </c>
      <c r="AR256" s="155" t="s">
        <v>2657</v>
      </c>
      <c r="AS256" s="233"/>
      <c r="AT256" s="233" t="s">
        <v>443</v>
      </c>
      <c r="AU256" s="233"/>
      <c r="AV256" s="233"/>
      <c r="AW256" s="233"/>
      <c r="AX256" s="233"/>
      <c r="AY256" s="154"/>
      <c r="AZ256" s="154"/>
      <c r="BA256" s="155"/>
      <c r="BB256" s="154"/>
      <c r="BC256" s="155"/>
      <c r="BD256" s="233"/>
      <c r="BE256" s="233"/>
      <c r="BF256" s="233"/>
      <c r="BG256" s="233"/>
      <c r="BH256" s="233"/>
      <c r="BI256" s="233"/>
      <c r="BJ256" s="154"/>
      <c r="BK256" s="154"/>
      <c r="BL256" s="155"/>
      <c r="BM256" s="274" t="s">
        <v>1734</v>
      </c>
      <c r="BN256" s="371">
        <v>0.5</v>
      </c>
      <c r="BO256" s="370" t="s">
        <v>3227</v>
      </c>
      <c r="BP256" s="370" t="s">
        <v>3975</v>
      </c>
      <c r="BQ256" s="372">
        <v>44927</v>
      </c>
      <c r="BR256" s="372">
        <v>45260</v>
      </c>
      <c r="BS256" s="371">
        <v>1</v>
      </c>
      <c r="BT256" s="729" t="s">
        <v>2154</v>
      </c>
      <c r="BU256" s="731" t="s">
        <v>2158</v>
      </c>
      <c r="BV256" s="732" t="s">
        <v>2137</v>
      </c>
      <c r="BW256" s="724"/>
      <c r="BX256" s="154"/>
      <c r="BY256" s="155"/>
      <c r="BZ256" s="155"/>
      <c r="CA256" s="155"/>
      <c r="CB256" s="155"/>
      <c r="CC256" s="163" t="s">
        <v>3284</v>
      </c>
      <c r="CD256" s="155" t="s">
        <v>3225</v>
      </c>
      <c r="CE256" s="1116" t="s">
        <v>3851</v>
      </c>
      <c r="CF256" s="154"/>
      <c r="CG256" s="154"/>
      <c r="CH256" s="155"/>
      <c r="CI256" s="155"/>
      <c r="CJ256" s="155"/>
      <c r="CK256" s="155"/>
      <c r="CL256" s="154"/>
      <c r="CM256" s="155"/>
      <c r="CN256" s="156"/>
      <c r="CO256" s="154"/>
      <c r="CP256" s="154"/>
      <c r="CQ256" s="155"/>
      <c r="CR256" s="155"/>
      <c r="CS256" s="155"/>
      <c r="CT256" s="155"/>
    </row>
    <row r="257" spans="1:100" s="148" customFormat="1" ht="97.05" customHeight="1">
      <c r="A257" s="1282"/>
      <c r="B257" s="1285"/>
      <c r="C257" s="1270"/>
      <c r="D257" s="1294"/>
      <c r="E257" s="1294"/>
      <c r="F257" s="1294"/>
      <c r="G257" s="1270"/>
      <c r="H257" s="1270"/>
      <c r="I257" s="1273"/>
      <c r="J257" s="1276"/>
      <c r="K257" s="1279"/>
      <c r="L257" s="387">
        <f>IF(NOT(ISERROR(MATCH(K257,_xlfn.ANCHORARRAY(F278),0))),J292&amp;"Por favor no seleccionar los criterios de impacto",K257)</f>
        <v>0</v>
      </c>
      <c r="M257" s="1273"/>
      <c r="N257" s="1276"/>
      <c r="O257" s="1273"/>
      <c r="P257" s="184"/>
      <c r="Q257" s="94"/>
      <c r="R257" s="139" t="str">
        <f t="shared" si="116"/>
        <v/>
      </c>
      <c r="S257" s="97"/>
      <c r="T257" s="97"/>
      <c r="U257" s="189" t="str">
        <f t="shared" si="117"/>
        <v/>
      </c>
      <c r="V257" s="97"/>
      <c r="W257" s="97"/>
      <c r="X257" s="97"/>
      <c r="Y257" s="140" t="str">
        <f>IFERROR(IF(AND(R256="Probabilidad",R257="Probabilidad"),(AA256-(+AA256*U257)),IF(R257="Probabilidad",(J256-(+J256*U257)),IF(R257="Impacto",AA256,""))),"")</f>
        <v/>
      </c>
      <c r="Z257" s="113" t="str">
        <f t="shared" si="118"/>
        <v/>
      </c>
      <c r="AA257" s="189" t="str">
        <f t="shared" si="119"/>
        <v/>
      </c>
      <c r="AB257" s="113" t="str">
        <f t="shared" si="120"/>
        <v/>
      </c>
      <c r="AC257" s="189" t="str">
        <f>IFERROR(IF(AND(R256="Impacto",R257="Impacto"),(AC256-(+AC256*U257)),IF(AND(R256="Probabilidad",R257="Impacto"),(AC255-(+AC255*U257)),IF(R257="Probabilidad",AC256,""))),"")</f>
        <v/>
      </c>
      <c r="AD257" s="113" t="str">
        <f t="shared" si="121"/>
        <v/>
      </c>
      <c r="AE257" s="1264"/>
      <c r="AF257" s="154"/>
      <c r="AG257" s="155"/>
      <c r="AH257" s="233"/>
      <c r="AI257" s="233"/>
      <c r="AJ257" s="233"/>
      <c r="AK257" s="233"/>
      <c r="AL257" s="233"/>
      <c r="AM257" s="233"/>
      <c r="AN257" s="154"/>
      <c r="AO257" s="154"/>
      <c r="AP257" s="155"/>
      <c r="AQ257" s="163"/>
      <c r="AR257" s="155"/>
      <c r="AS257" s="233"/>
      <c r="AT257" s="233"/>
      <c r="AU257" s="233"/>
      <c r="AV257" s="233"/>
      <c r="AW257" s="233"/>
      <c r="AX257" s="233"/>
      <c r="AY257" s="154"/>
      <c r="AZ257" s="154"/>
      <c r="BA257" s="155"/>
      <c r="BB257" s="154"/>
      <c r="BC257" s="155"/>
      <c r="BD257" s="233"/>
      <c r="BE257" s="233"/>
      <c r="BF257" s="233"/>
      <c r="BG257" s="233"/>
      <c r="BH257" s="233"/>
      <c r="BI257" s="233"/>
      <c r="BJ257" s="154"/>
      <c r="BK257" s="154"/>
      <c r="BL257" s="155"/>
      <c r="BM257" s="184"/>
      <c r="BN257" s="224"/>
      <c r="BO257" s="146"/>
      <c r="BP257" s="184"/>
      <c r="BQ257" s="146"/>
      <c r="BR257" s="146"/>
      <c r="BS257" s="146"/>
      <c r="BT257" s="154"/>
      <c r="BU257" s="155"/>
      <c r="BV257" s="156"/>
      <c r="BW257" s="154"/>
      <c r="BX257" s="154"/>
      <c r="BY257" s="155"/>
      <c r="BZ257" s="155"/>
      <c r="CA257" s="155"/>
      <c r="CB257" s="155"/>
      <c r="CC257" s="154"/>
      <c r="CD257" s="155"/>
      <c r="CE257" s="156"/>
      <c r="CF257" s="154"/>
      <c r="CG257" s="154"/>
      <c r="CH257" s="155"/>
      <c r="CI257" s="155"/>
      <c r="CJ257" s="155"/>
      <c r="CK257" s="155"/>
      <c r="CL257" s="154"/>
      <c r="CM257" s="155"/>
      <c r="CN257" s="156"/>
      <c r="CO257" s="154"/>
      <c r="CP257" s="154"/>
      <c r="CQ257" s="155"/>
      <c r="CR257" s="155"/>
      <c r="CS257" s="155"/>
      <c r="CT257" s="155"/>
    </row>
    <row r="258" spans="1:100" s="148" customFormat="1" ht="97.05" customHeight="1">
      <c r="A258" s="1282"/>
      <c r="B258" s="1285"/>
      <c r="C258" s="1270"/>
      <c r="D258" s="1294"/>
      <c r="E258" s="1294"/>
      <c r="F258" s="1294"/>
      <c r="G258" s="1270"/>
      <c r="H258" s="1270"/>
      <c r="I258" s="1273"/>
      <c r="J258" s="1276"/>
      <c r="K258" s="1279"/>
      <c r="L258" s="387">
        <f>IF(NOT(ISERROR(MATCH(K258,_xlfn.ANCHORARRAY(F291),0))),J293&amp;"Por favor no seleccionar los criterios de impacto",K258)</f>
        <v>0</v>
      </c>
      <c r="M258" s="1273"/>
      <c r="N258" s="1276"/>
      <c r="O258" s="1273"/>
      <c r="P258" s="184"/>
      <c r="Q258" s="94"/>
      <c r="R258" s="139" t="str">
        <f t="shared" si="116"/>
        <v/>
      </c>
      <c r="S258" s="97"/>
      <c r="T258" s="97"/>
      <c r="U258" s="189" t="str">
        <f t="shared" si="117"/>
        <v/>
      </c>
      <c r="V258" s="97"/>
      <c r="W258" s="97"/>
      <c r="X258" s="97"/>
      <c r="Y258" s="140" t="str">
        <f>IFERROR(IF(AND(R257="Probabilidad",R258="Probabilidad"),(AA257-(+AA257*U258)),IF(R258="Probabilidad",(J257-(+J257*U258)),IF(R258="Impacto",AA257,""))),"")</f>
        <v/>
      </c>
      <c r="Z258" s="113" t="str">
        <f t="shared" si="118"/>
        <v/>
      </c>
      <c r="AA258" s="189" t="str">
        <f t="shared" si="119"/>
        <v/>
      </c>
      <c r="AB258" s="113" t="str">
        <f t="shared" si="120"/>
        <v/>
      </c>
      <c r="AC258" s="189" t="str">
        <f>IFERROR(IF(AND(R257="Impacto",R258="Impacto"),(AC257-(+AC257*U258)),IF(AND(R257="Probabilidad",R258="Impacto"),(AC256-(+AC256*U258)),IF(R258="Probabilidad",AC257,""))),"")</f>
        <v/>
      </c>
      <c r="AD258" s="113" t="str">
        <f t="shared" si="121"/>
        <v/>
      </c>
      <c r="AE258" s="1264"/>
      <c r="AF258" s="154"/>
      <c r="AG258" s="155"/>
      <c r="AH258" s="233"/>
      <c r="AI258" s="233"/>
      <c r="AJ258" s="233"/>
      <c r="AK258" s="233"/>
      <c r="AL258" s="233"/>
      <c r="AM258" s="233"/>
      <c r="AN258" s="154"/>
      <c r="AO258" s="154"/>
      <c r="AP258" s="155"/>
      <c r="AQ258" s="163"/>
      <c r="AR258" s="155"/>
      <c r="AS258" s="233"/>
      <c r="AT258" s="233"/>
      <c r="AU258" s="233"/>
      <c r="AV258" s="233"/>
      <c r="AW258" s="233"/>
      <c r="AX258" s="233"/>
      <c r="AY258" s="154"/>
      <c r="AZ258" s="154"/>
      <c r="BA258" s="155"/>
      <c r="BB258" s="154"/>
      <c r="BC258" s="155"/>
      <c r="BD258" s="233"/>
      <c r="BE258" s="233"/>
      <c r="BF258" s="233"/>
      <c r="BG258" s="233"/>
      <c r="BH258" s="233"/>
      <c r="BI258" s="233"/>
      <c r="BJ258" s="154"/>
      <c r="BK258" s="154"/>
      <c r="BL258" s="155"/>
      <c r="BM258" s="184"/>
      <c r="BN258" s="224"/>
      <c r="BO258" s="146"/>
      <c r="BP258" s="184"/>
      <c r="BQ258" s="146"/>
      <c r="BR258" s="146"/>
      <c r="BS258" s="146"/>
      <c r="BT258" s="154"/>
      <c r="BU258" s="155"/>
      <c r="BV258" s="156"/>
      <c r="BW258" s="154"/>
      <c r="BX258" s="154"/>
      <c r="BY258" s="155"/>
      <c r="BZ258" s="155"/>
      <c r="CA258" s="155"/>
      <c r="CB258" s="155"/>
      <c r="CC258" s="154"/>
      <c r="CD258" s="155"/>
      <c r="CE258" s="156"/>
      <c r="CF258" s="154"/>
      <c r="CG258" s="154"/>
      <c r="CH258" s="155"/>
      <c r="CI258" s="155"/>
      <c r="CJ258" s="155"/>
      <c r="CK258" s="155"/>
      <c r="CL258" s="154"/>
      <c r="CM258" s="155"/>
      <c r="CN258" s="156"/>
      <c r="CO258" s="154"/>
      <c r="CP258" s="154"/>
      <c r="CQ258" s="155"/>
      <c r="CR258" s="155"/>
      <c r="CS258" s="155"/>
      <c r="CT258" s="155"/>
    </row>
    <row r="259" spans="1:100" s="148" customFormat="1" ht="24" customHeight="1">
      <c r="A259" s="1282"/>
      <c r="B259" s="1285"/>
      <c r="C259" s="1270"/>
      <c r="D259" s="1294"/>
      <c r="E259" s="1294"/>
      <c r="F259" s="1294"/>
      <c r="G259" s="1270"/>
      <c r="H259" s="1270"/>
      <c r="I259" s="1273"/>
      <c r="J259" s="1276"/>
      <c r="K259" s="1279"/>
      <c r="L259" s="387">
        <f>IF(NOT(ISERROR(MATCH(K259,_xlfn.ANCHORARRAY(F292),0))),J294&amp;"Por favor no seleccionar los criterios de impacto",K259)</f>
        <v>0</v>
      </c>
      <c r="M259" s="1273"/>
      <c r="N259" s="1276"/>
      <c r="O259" s="1273"/>
      <c r="P259" s="184"/>
      <c r="Q259" s="94"/>
      <c r="R259" s="139" t="str">
        <f t="shared" si="116"/>
        <v/>
      </c>
      <c r="S259" s="97"/>
      <c r="T259" s="97"/>
      <c r="U259" s="189" t="str">
        <f t="shared" si="117"/>
        <v/>
      </c>
      <c r="V259" s="97"/>
      <c r="W259" s="97"/>
      <c r="X259" s="97"/>
      <c r="Y259" s="140" t="str">
        <f>IFERROR(IF(AND(R258="Probabilidad",R259="Probabilidad"),(AA258-(+AA258*U259)),IF(R259="Probabilidad",(J258-(+J258*U259)),IF(R259="Impacto",AA258,""))),"")</f>
        <v/>
      </c>
      <c r="Z259" s="113" t="str">
        <f t="shared" si="118"/>
        <v/>
      </c>
      <c r="AA259" s="189" t="str">
        <f t="shared" si="119"/>
        <v/>
      </c>
      <c r="AB259" s="113" t="str">
        <f t="shared" si="120"/>
        <v/>
      </c>
      <c r="AC259" s="189" t="str">
        <f>IFERROR(IF(AND(R258="Impacto",R259="Impacto"),(AC258-(+AC258*U259)),IF(AND(R258="Probabilidad",R259="Impacto"),(AC257-(+AC257*U259)),IF(R259="Probabilidad",AC258,""))),"")</f>
        <v/>
      </c>
      <c r="AD259" s="113" t="str">
        <f t="shared" si="121"/>
        <v/>
      </c>
      <c r="AE259" s="1264"/>
      <c r="AF259" s="154"/>
      <c r="AG259" s="155"/>
      <c r="AH259" s="233"/>
      <c r="AI259" s="233"/>
      <c r="AJ259" s="233"/>
      <c r="AK259" s="233"/>
      <c r="AL259" s="233"/>
      <c r="AM259" s="233"/>
      <c r="AN259" s="154"/>
      <c r="AO259" s="154"/>
      <c r="AP259" s="155"/>
      <c r="AQ259" s="163"/>
      <c r="AR259" s="155"/>
      <c r="AS259" s="233"/>
      <c r="AT259" s="233"/>
      <c r="AU259" s="233"/>
      <c r="AV259" s="233"/>
      <c r="AW259" s="233"/>
      <c r="AX259" s="233"/>
      <c r="AY259" s="154"/>
      <c r="AZ259" s="154"/>
      <c r="BA259" s="155"/>
      <c r="BB259" s="154"/>
      <c r="BC259" s="155"/>
      <c r="BD259" s="233"/>
      <c r="BE259" s="233"/>
      <c r="BF259" s="233"/>
      <c r="BG259" s="233"/>
      <c r="BH259" s="233"/>
      <c r="BI259" s="233"/>
      <c r="BJ259" s="154"/>
      <c r="BK259" s="154"/>
      <c r="BL259" s="155"/>
      <c r="BM259" s="184"/>
      <c r="BN259" s="224"/>
      <c r="BO259" s="146"/>
      <c r="BP259" s="184"/>
      <c r="BQ259" s="146"/>
      <c r="BR259" s="146"/>
      <c r="BS259" s="146"/>
      <c r="BT259" s="154"/>
      <c r="BU259" s="155"/>
      <c r="BV259" s="156"/>
      <c r="BW259" s="154"/>
      <c r="BX259" s="154"/>
      <c r="BY259" s="155"/>
      <c r="BZ259" s="155"/>
      <c r="CA259" s="155"/>
      <c r="CB259" s="155"/>
      <c r="CC259" s="154"/>
      <c r="CD259" s="155"/>
      <c r="CE259" s="156"/>
      <c r="CF259" s="154"/>
      <c r="CG259" s="154"/>
      <c r="CH259" s="155"/>
      <c r="CI259" s="155"/>
      <c r="CJ259" s="155"/>
      <c r="CK259" s="155"/>
      <c r="CL259" s="154"/>
      <c r="CM259" s="155"/>
      <c r="CN259" s="156"/>
      <c r="CO259" s="154"/>
      <c r="CP259" s="154"/>
      <c r="CQ259" s="155"/>
      <c r="CR259" s="155"/>
      <c r="CS259" s="155"/>
      <c r="CT259" s="155"/>
    </row>
    <row r="260" spans="1:100" s="148" customFormat="1" ht="24" customHeight="1" thickBot="1">
      <c r="A260" s="1283"/>
      <c r="B260" s="1286"/>
      <c r="C260" s="1271"/>
      <c r="D260" s="1295"/>
      <c r="E260" s="1295"/>
      <c r="F260" s="1295"/>
      <c r="G260" s="1271"/>
      <c r="H260" s="1271"/>
      <c r="I260" s="1274"/>
      <c r="J260" s="1277"/>
      <c r="K260" s="1280"/>
      <c r="L260" s="388">
        <f>IF(NOT(ISERROR(MATCH(K260,_xlfn.ANCHORARRAY(F293),0))),J295&amp;"Por favor no seleccionar los criterios de impacto",K260)</f>
        <v>0</v>
      </c>
      <c r="M260" s="1274"/>
      <c r="N260" s="1277"/>
      <c r="O260" s="1274"/>
      <c r="P260" s="185"/>
      <c r="Q260" s="95"/>
      <c r="R260" s="153" t="str">
        <f t="shared" si="116"/>
        <v/>
      </c>
      <c r="S260" s="150"/>
      <c r="T260" s="150"/>
      <c r="U260" s="187" t="str">
        <f t="shared" si="117"/>
        <v/>
      </c>
      <c r="V260" s="150"/>
      <c r="W260" s="150"/>
      <c r="X260" s="150"/>
      <c r="Y260" s="151" t="str">
        <f>IFERROR(IF(AND(R259="Probabilidad",R260="Probabilidad"),(AA259-(+AA259*U260)),IF(R260="Probabilidad",(J259-(+J259*U260)),IF(R260="Impacto",AA259,""))),"")</f>
        <v/>
      </c>
      <c r="Z260" s="114" t="str">
        <f t="shared" si="118"/>
        <v/>
      </c>
      <c r="AA260" s="187" t="str">
        <f t="shared" si="119"/>
        <v/>
      </c>
      <c r="AB260" s="114" t="str">
        <f t="shared" si="120"/>
        <v/>
      </c>
      <c r="AC260" s="187" t="str">
        <f>IFERROR(IF(AND(R259="Impacto",R260="Impacto"),(AC259-(+AC259*U260)),IF(AND(R259="Probabilidad",R260="Impacto"),(AC258-(+AC258*U260)),IF(R260="Probabilidad",AC259,""))),"")</f>
        <v/>
      </c>
      <c r="AD260" s="114" t="str">
        <f t="shared" si="121"/>
        <v/>
      </c>
      <c r="AE260" s="1265"/>
      <c r="AF260" s="154"/>
      <c r="AG260" s="155"/>
      <c r="AH260" s="233"/>
      <c r="AI260" s="233"/>
      <c r="AJ260" s="233"/>
      <c r="AK260" s="233"/>
      <c r="AL260" s="233"/>
      <c r="AM260" s="233"/>
      <c r="AN260" s="154"/>
      <c r="AO260" s="154"/>
      <c r="AP260" s="155"/>
      <c r="AQ260" s="163"/>
      <c r="AR260" s="155"/>
      <c r="AS260" s="233"/>
      <c r="AT260" s="233"/>
      <c r="AU260" s="233"/>
      <c r="AV260" s="233"/>
      <c r="AW260" s="233"/>
      <c r="AX260" s="233"/>
      <c r="AY260" s="154"/>
      <c r="AZ260" s="154"/>
      <c r="BA260" s="155"/>
      <c r="BB260" s="154"/>
      <c r="BC260" s="155"/>
      <c r="BD260" s="233"/>
      <c r="BE260" s="233"/>
      <c r="BF260" s="233"/>
      <c r="BG260" s="233"/>
      <c r="BH260" s="233"/>
      <c r="BI260" s="233"/>
      <c r="BJ260" s="154"/>
      <c r="BK260" s="154"/>
      <c r="BL260" s="155"/>
      <c r="BM260" s="184"/>
      <c r="BN260" s="224"/>
      <c r="BO260" s="146"/>
      <c r="BP260" s="184"/>
      <c r="BQ260" s="146"/>
      <c r="BR260" s="146"/>
      <c r="BS260" s="146"/>
      <c r="BT260" s="154"/>
      <c r="BU260" s="155"/>
      <c r="BV260" s="156"/>
      <c r="BW260" s="154"/>
      <c r="BX260" s="154"/>
      <c r="BY260" s="155"/>
      <c r="BZ260" s="155"/>
      <c r="CA260" s="155"/>
      <c r="CB260" s="155"/>
      <c r="CC260" s="154"/>
      <c r="CD260" s="155"/>
      <c r="CE260" s="156"/>
      <c r="CF260" s="154"/>
      <c r="CG260" s="154"/>
      <c r="CH260" s="155"/>
      <c r="CI260" s="155"/>
      <c r="CJ260" s="155"/>
      <c r="CK260" s="155"/>
      <c r="CL260" s="154"/>
      <c r="CM260" s="155"/>
      <c r="CN260" s="156"/>
      <c r="CO260" s="154"/>
      <c r="CP260" s="154"/>
      <c r="CQ260" s="155"/>
      <c r="CR260" s="155"/>
      <c r="CS260" s="155"/>
      <c r="CT260" s="155"/>
    </row>
    <row r="261" spans="1:100" s="148" customFormat="1" ht="213" customHeight="1">
      <c r="A261" s="1281">
        <v>28</v>
      </c>
      <c r="B261" s="1284" t="s">
        <v>158</v>
      </c>
      <c r="C261" s="1269" t="s">
        <v>280</v>
      </c>
      <c r="D261" s="1266" t="s">
        <v>1745</v>
      </c>
      <c r="E261" s="1266" t="s">
        <v>1746</v>
      </c>
      <c r="F261" s="1266" t="s">
        <v>1747</v>
      </c>
      <c r="G261" s="1269" t="s">
        <v>286</v>
      </c>
      <c r="H261" s="1269">
        <v>501</v>
      </c>
      <c r="I261" s="1272" t="str">
        <f>IF(H261&lt;=0,"",IF(H261&lt;=2,"Muy Baja",IF(H261&lt;=24,"Baja",IF(H261&lt;=500,"Media",IF(H261&lt;=5000,"Alta","Muy Alta")))))</f>
        <v>Alta</v>
      </c>
      <c r="J261" s="1275">
        <f>IF(I261="","",IF(I261="Muy Baja",0.2,IF(I261="Baja",0.4,IF(I261="Media",0.6,IF(I261="Alta",0.8,IF(I261="Muy Alta",1,))))))</f>
        <v>0.8</v>
      </c>
      <c r="K261" s="1278" t="s">
        <v>305</v>
      </c>
      <c r="L261" s="387" t="str">
        <f>IF(NOT(ISERROR(MATCH(K261,'[3]Tabla Impacto'!$B$221:$B$223,0))),'[3]Tabla Impacto'!$F$223&amp;"Por favor no seleccionar los criterios de impacto(Afectación Económica o presupuestal y Pérdida Reputacional)",K261)</f>
        <v xml:space="preserve">     Entre 50 y 100 SMLMV </v>
      </c>
      <c r="M261" s="1272" t="str">
        <f>IF(OR(K261='Tabla Impacto'!$C$11,K261='Tabla Impacto'!$D$11),"Leve",IF(OR(K261='Tabla Impacto'!$C$12,K261='Tabla Impacto'!$D$12),"Menor",IF(OR(K261='Tabla Impacto'!$C$13,K261='Tabla Impacto'!$D$13),"Moderado",IF(OR(K261='Tabla Impacto'!$C$14,K261='Tabla Impacto'!$D$14),"Mayor",IF(OR(K261='Tabla Impacto'!$C$15,K261='Tabla Impacto'!$D$15),"Catastrófico","")))))</f>
        <v>Moderado</v>
      </c>
      <c r="N261" s="1275">
        <f>IF(M261="","",IF(M261="Leve",0.2,IF(M261="Menor",0.4,IF(M261="Moderado",0.6,IF(M261="Mayor",0.8,IF(M261="Catastrófico",1,))))))</f>
        <v>0.6</v>
      </c>
      <c r="O261" s="1272"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394">
        <v>1</v>
      </c>
      <c r="Q261" s="520" t="s">
        <v>1759</v>
      </c>
      <c r="R261" s="139" t="str">
        <f t="shared" si="116"/>
        <v>Probabilidad</v>
      </c>
      <c r="S261" s="97" t="s">
        <v>145</v>
      </c>
      <c r="T261" s="97" t="s">
        <v>316</v>
      </c>
      <c r="U261" s="189" t="str">
        <f t="shared" si="117"/>
        <v>30%</v>
      </c>
      <c r="V261" s="97" t="s">
        <v>317</v>
      </c>
      <c r="W261" s="97" t="s">
        <v>318</v>
      </c>
      <c r="X261" s="97" t="s">
        <v>319</v>
      </c>
      <c r="Y261" s="140">
        <f>IFERROR(IF(R261="Probabilidad",(J261-(+J261*U261)),IF(R261="Impacto",J261,"")),"")</f>
        <v>0.56000000000000005</v>
      </c>
      <c r="Z261" s="113" t="str">
        <f t="shared" si="118"/>
        <v>Media</v>
      </c>
      <c r="AA261" s="189">
        <f t="shared" si="119"/>
        <v>0.56000000000000005</v>
      </c>
      <c r="AB261" s="113" t="str">
        <f t="shared" si="120"/>
        <v>Moderado</v>
      </c>
      <c r="AC261" s="189">
        <f>IFERROR(IF(R261="Impacto",(N261-(+N261*U261)),IF(R261="Probabilidad",N261,"")),"")</f>
        <v>0.6</v>
      </c>
      <c r="AD261" s="113" t="str">
        <f t="shared" si="121"/>
        <v>Moderado</v>
      </c>
      <c r="AE261" s="1263" t="s">
        <v>345</v>
      </c>
      <c r="AF261" s="729" t="s">
        <v>2658</v>
      </c>
      <c r="AG261" s="819" t="s">
        <v>2659</v>
      </c>
      <c r="AH261" s="233"/>
      <c r="AI261" s="233" t="s">
        <v>2101</v>
      </c>
      <c r="AJ261" s="814" t="s">
        <v>491</v>
      </c>
      <c r="AK261" s="233"/>
      <c r="AL261" s="233" t="s">
        <v>2101</v>
      </c>
      <c r="AM261" s="233" t="s">
        <v>491</v>
      </c>
      <c r="AN261" s="141"/>
      <c r="AO261" s="141"/>
      <c r="AP261" s="142"/>
      <c r="AQ261" s="667" t="s">
        <v>3482</v>
      </c>
      <c r="AR261" s="993" t="s">
        <v>3479</v>
      </c>
      <c r="AS261" s="798"/>
      <c r="AT261" s="797" t="s">
        <v>2101</v>
      </c>
      <c r="AU261" s="798" t="s">
        <v>491</v>
      </c>
      <c r="AV261" s="797"/>
      <c r="AW261" s="797" t="s">
        <v>2101</v>
      </c>
      <c r="AX261" s="797" t="s">
        <v>491</v>
      </c>
      <c r="AY261" s="141"/>
      <c r="AZ261" s="141"/>
      <c r="BA261" s="142"/>
      <c r="BB261" s="141"/>
      <c r="BC261" s="142"/>
      <c r="BD261" s="233"/>
      <c r="BE261" s="233"/>
      <c r="BF261" s="233"/>
      <c r="BG261" s="233"/>
      <c r="BH261" s="233"/>
      <c r="BI261" s="233"/>
      <c r="BJ261" s="141"/>
      <c r="BK261" s="141"/>
      <c r="BL261" s="142"/>
      <c r="BM261" s="376" t="s">
        <v>1758</v>
      </c>
      <c r="BN261" s="371">
        <v>0.5</v>
      </c>
      <c r="BO261" s="402" t="s">
        <v>1754</v>
      </c>
      <c r="BP261" s="370" t="s">
        <v>1755</v>
      </c>
      <c r="BQ261" s="404">
        <v>44927</v>
      </c>
      <c r="BR261" s="404">
        <v>45260</v>
      </c>
      <c r="BS261" s="401">
        <v>1</v>
      </c>
      <c r="BT261" s="822" t="s">
        <v>2663</v>
      </c>
      <c r="BU261" s="819" t="s">
        <v>2664</v>
      </c>
      <c r="BV261" s="820" t="s">
        <v>2665</v>
      </c>
      <c r="BW261" s="141"/>
      <c r="BX261" s="141"/>
      <c r="BY261" s="142"/>
      <c r="BZ261" s="142"/>
      <c r="CA261" s="142"/>
      <c r="CB261" s="142"/>
      <c r="CC261" s="667" t="s">
        <v>3539</v>
      </c>
      <c r="CD261" s="993" t="s">
        <v>3540</v>
      </c>
      <c r="CE261" s="707" t="s">
        <v>3541</v>
      </c>
      <c r="CF261" s="141"/>
      <c r="CG261" s="141"/>
      <c r="CH261" s="142"/>
      <c r="CI261" s="142"/>
      <c r="CJ261" s="142"/>
      <c r="CK261" s="142"/>
      <c r="CL261" s="141"/>
      <c r="CM261" s="142"/>
      <c r="CN261" s="143"/>
      <c r="CO261" s="141"/>
      <c r="CP261" s="141"/>
      <c r="CQ261" s="142"/>
      <c r="CR261" s="142"/>
      <c r="CS261" s="142"/>
      <c r="CT261" s="142"/>
      <c r="CU261" s="147"/>
      <c r="CV261" s="147"/>
    </row>
    <row r="262" spans="1:100" s="148" customFormat="1" ht="133.05000000000001" customHeight="1">
      <c r="A262" s="1282"/>
      <c r="B262" s="1285"/>
      <c r="C262" s="1270"/>
      <c r="D262" s="1267"/>
      <c r="E262" s="1267"/>
      <c r="F262" s="1267"/>
      <c r="G262" s="1270"/>
      <c r="H262" s="1270"/>
      <c r="I262" s="1273"/>
      <c r="J262" s="1276"/>
      <c r="K262" s="1279"/>
      <c r="L262" s="387">
        <f>IF(NOT(ISERROR(MATCH(K262,_xlfn.ANCHORARRAY(F271),0))),J273&amp;"Por favor no seleccionar los criterios de impacto",K262)</f>
        <v>0</v>
      </c>
      <c r="M262" s="1273"/>
      <c r="N262" s="1276"/>
      <c r="O262" s="1273"/>
      <c r="P262" s="370">
        <v>2</v>
      </c>
      <c r="Q262" s="493" t="s">
        <v>1751</v>
      </c>
      <c r="R262" s="139" t="str">
        <f t="shared" si="116"/>
        <v>Probabilidad</v>
      </c>
      <c r="S262" s="97" t="s">
        <v>100</v>
      </c>
      <c r="T262" s="97" t="s">
        <v>316</v>
      </c>
      <c r="U262" s="189" t="str">
        <f t="shared" si="117"/>
        <v>40%</v>
      </c>
      <c r="V262" s="97" t="s">
        <v>317</v>
      </c>
      <c r="W262" s="97" t="s">
        <v>318</v>
      </c>
      <c r="X262" s="97" t="s">
        <v>319</v>
      </c>
      <c r="Y262" s="140">
        <f>IFERROR(IF(AND(R261="Probabilidad",R262="Probabilidad"),(AA261-(+AA261*U262)),IF(R262="Probabilidad",(J261-(+J261*U262)),IF(R262="Impacto",AA261,""))),"")</f>
        <v>0.33600000000000002</v>
      </c>
      <c r="Z262" s="113" t="str">
        <f t="shared" si="118"/>
        <v>Baja</v>
      </c>
      <c r="AA262" s="189">
        <f t="shared" si="119"/>
        <v>0.33600000000000002</v>
      </c>
      <c r="AB262" s="113" t="str">
        <f t="shared" si="120"/>
        <v>Moderado</v>
      </c>
      <c r="AC262" s="189">
        <f>IFERROR(IF(AND(R261="Impacto",R262="Impacto"),(AC261-(+AC261*U262)),IF(R262="Impacto",($N$141-(+$N$141*U262)),IF(R262="Probabilidad",AC261,""))),"")</f>
        <v>0.6</v>
      </c>
      <c r="AD262" s="113" t="str">
        <f t="shared" si="121"/>
        <v>Moderado</v>
      </c>
      <c r="AE262" s="1264"/>
      <c r="AF262" s="729" t="s">
        <v>2634</v>
      </c>
      <c r="AG262" s="819" t="s">
        <v>2660</v>
      </c>
      <c r="AH262" s="233"/>
      <c r="AI262" s="233" t="s">
        <v>2101</v>
      </c>
      <c r="AJ262" s="814" t="s">
        <v>491</v>
      </c>
      <c r="AK262" s="233"/>
      <c r="AL262" s="233"/>
      <c r="AM262" s="233"/>
      <c r="AN262" s="154"/>
      <c r="AO262" s="154"/>
      <c r="AP262" s="155"/>
      <c r="AQ262" s="667" t="s">
        <v>3483</v>
      </c>
      <c r="AR262" s="1050" t="s">
        <v>3480</v>
      </c>
      <c r="AS262" s="797"/>
      <c r="AT262" s="797" t="s">
        <v>2101</v>
      </c>
      <c r="AU262" s="1055" t="s">
        <v>491</v>
      </c>
      <c r="AV262" s="797"/>
      <c r="AW262" s="797" t="s">
        <v>2101</v>
      </c>
      <c r="AX262" s="1055" t="s">
        <v>491</v>
      </c>
      <c r="AY262" s="154"/>
      <c r="AZ262" s="154"/>
      <c r="BA262" s="155"/>
      <c r="BB262" s="154"/>
      <c r="BC262" s="155"/>
      <c r="BD262" s="233"/>
      <c r="BE262" s="233"/>
      <c r="BF262" s="233"/>
      <c r="BG262" s="233"/>
      <c r="BH262" s="233"/>
      <c r="BI262" s="233"/>
      <c r="BJ262" s="154"/>
      <c r="BK262" s="154"/>
      <c r="BL262" s="155"/>
      <c r="BM262" s="376" t="s">
        <v>1760</v>
      </c>
      <c r="BN262" s="371">
        <v>0.5</v>
      </c>
      <c r="BO262" s="370" t="s">
        <v>1756</v>
      </c>
      <c r="BP262" s="370" t="s">
        <v>1757</v>
      </c>
      <c r="BQ262" s="404">
        <v>45260</v>
      </c>
      <c r="BR262" s="404">
        <v>45260</v>
      </c>
      <c r="BS262" s="401">
        <v>10</v>
      </c>
      <c r="BT262" s="822" t="s">
        <v>2666</v>
      </c>
      <c r="BU262" s="819" t="s">
        <v>2667</v>
      </c>
      <c r="BV262" s="820" t="s">
        <v>2668</v>
      </c>
      <c r="BW262" s="154"/>
      <c r="BX262" s="154"/>
      <c r="BY262" s="155"/>
      <c r="BZ262" s="155"/>
      <c r="CA262" s="155"/>
      <c r="CB262" s="155"/>
      <c r="CC262" s="667" t="s">
        <v>3483</v>
      </c>
      <c r="CD262" s="813" t="s">
        <v>3542</v>
      </c>
      <c r="CE262" s="1063" t="s">
        <v>3543</v>
      </c>
      <c r="CF262" s="154"/>
      <c r="CG262" s="154"/>
      <c r="CH262" s="155"/>
      <c r="CI262" s="155"/>
      <c r="CJ262" s="155"/>
      <c r="CK262" s="155"/>
      <c r="CL262" s="154"/>
      <c r="CM262" s="155"/>
      <c r="CN262" s="156"/>
      <c r="CO262" s="154"/>
      <c r="CP262" s="154"/>
      <c r="CQ262" s="155"/>
      <c r="CR262" s="155"/>
      <c r="CS262" s="155"/>
      <c r="CT262" s="155"/>
    </row>
    <row r="263" spans="1:100" s="148" customFormat="1" ht="105" customHeight="1">
      <c r="A263" s="1282"/>
      <c r="B263" s="1285"/>
      <c r="C263" s="1270"/>
      <c r="D263" s="1267"/>
      <c r="E263" s="1267"/>
      <c r="F263" s="1267"/>
      <c r="G263" s="1270"/>
      <c r="H263" s="1270"/>
      <c r="I263" s="1273"/>
      <c r="J263" s="1276"/>
      <c r="K263" s="1279"/>
      <c r="L263" s="387">
        <f>IF(NOT(ISERROR(MATCH(K263,_xlfn.ANCHORARRAY(F272),0))),J274&amp;"Por favor no seleccionar los criterios de impacto",K263)</f>
        <v>0</v>
      </c>
      <c r="M263" s="1273"/>
      <c r="N263" s="1276"/>
      <c r="O263" s="1273"/>
      <c r="P263" s="370">
        <v>3</v>
      </c>
      <c r="Q263" s="493" t="s">
        <v>1752</v>
      </c>
      <c r="R263" s="139" t="str">
        <f t="shared" si="116"/>
        <v>Impacto</v>
      </c>
      <c r="S263" s="97" t="s">
        <v>327</v>
      </c>
      <c r="T263" s="97" t="s">
        <v>316</v>
      </c>
      <c r="U263" s="189" t="str">
        <f t="shared" si="117"/>
        <v>25%</v>
      </c>
      <c r="V263" s="97" t="s">
        <v>317</v>
      </c>
      <c r="W263" s="97" t="s">
        <v>318</v>
      </c>
      <c r="X263" s="97" t="s">
        <v>319</v>
      </c>
      <c r="Y263" s="140">
        <f>IFERROR(IF(AND(R262="Probabilidad",R263="Probabilidad"),(AA262-(+AA262*U263)),IF(R263="Probabilidad",(J262-(+J262*U263)),IF(R263="Impacto",AA262,""))),"")</f>
        <v>0.33600000000000002</v>
      </c>
      <c r="Z263" s="113" t="str">
        <f t="shared" si="118"/>
        <v>Baja</v>
      </c>
      <c r="AA263" s="189">
        <f t="shared" si="119"/>
        <v>0.33600000000000002</v>
      </c>
      <c r="AB263" s="113" t="str">
        <f t="shared" si="120"/>
        <v>Moderado</v>
      </c>
      <c r="AC263" s="189">
        <f>IFERROR(IF(AND(R262="Impacto",R263="Impacto"),(AC262-(+AC262*U263)),IF(AND(R262="Probabilidad",R263="Impacto"),(AC261-(+AC261*U263)),IF(R263="Probabilidad",AC262,""))),"")</f>
        <v>0.44999999999999996</v>
      </c>
      <c r="AD263" s="113" t="str">
        <f t="shared" si="121"/>
        <v>Moderado</v>
      </c>
      <c r="AE263" s="1264"/>
      <c r="AF263" s="729" t="s">
        <v>2625</v>
      </c>
      <c r="AG263" s="827" t="s">
        <v>2661</v>
      </c>
      <c r="AH263" s="233"/>
      <c r="AI263" s="233" t="s">
        <v>2101</v>
      </c>
      <c r="AJ263" s="814" t="s">
        <v>491</v>
      </c>
      <c r="AK263" s="233"/>
      <c r="AL263" s="233"/>
      <c r="AM263" s="233"/>
      <c r="AN263" s="154"/>
      <c r="AO263" s="154"/>
      <c r="AP263" s="155"/>
      <c r="AQ263" s="667" t="s">
        <v>3483</v>
      </c>
      <c r="AR263" s="1056" t="s">
        <v>2661</v>
      </c>
      <c r="AS263" s="797"/>
      <c r="AT263" s="797" t="s">
        <v>2101</v>
      </c>
      <c r="AU263" s="1055" t="s">
        <v>491</v>
      </c>
      <c r="AV263" s="797"/>
      <c r="AW263" s="797" t="s">
        <v>2101</v>
      </c>
      <c r="AX263" s="1055" t="s">
        <v>491</v>
      </c>
      <c r="AY263" s="154"/>
      <c r="AZ263" s="154"/>
      <c r="BA263" s="155"/>
      <c r="BB263" s="154"/>
      <c r="BC263" s="155"/>
      <c r="BD263" s="233"/>
      <c r="BE263" s="233"/>
      <c r="BF263" s="233"/>
      <c r="BG263" s="233"/>
      <c r="BH263" s="233"/>
      <c r="BI263" s="233"/>
      <c r="BJ263" s="154"/>
      <c r="BK263" s="154"/>
      <c r="BL263" s="155"/>
      <c r="BM263" s="184"/>
      <c r="BN263" s="224"/>
      <c r="BO263" s="146"/>
      <c r="BP263" s="184"/>
      <c r="BQ263" s="146"/>
      <c r="BR263" s="146"/>
      <c r="BS263" s="146"/>
      <c r="BT263" s="154"/>
      <c r="BU263" s="155"/>
      <c r="BV263" s="156"/>
      <c r="BW263" s="154"/>
      <c r="BX263" s="154"/>
      <c r="BY263" s="155"/>
      <c r="BZ263" s="155"/>
      <c r="CA263" s="155"/>
      <c r="CB263" s="155"/>
      <c r="CC263" s="154"/>
      <c r="CD263" s="155"/>
      <c r="CE263" s="156"/>
      <c r="CF263" s="154"/>
      <c r="CG263" s="154"/>
      <c r="CH263" s="155"/>
      <c r="CI263" s="155"/>
      <c r="CJ263" s="155"/>
      <c r="CK263" s="155"/>
      <c r="CL263" s="154"/>
      <c r="CM263" s="155"/>
      <c r="CN263" s="156"/>
      <c r="CO263" s="154"/>
      <c r="CP263" s="154"/>
      <c r="CQ263" s="155"/>
      <c r="CR263" s="155"/>
      <c r="CS263" s="155"/>
      <c r="CT263" s="155"/>
    </row>
    <row r="264" spans="1:100" s="148" customFormat="1" ht="151.05000000000001" customHeight="1">
      <c r="A264" s="1282"/>
      <c r="B264" s="1285"/>
      <c r="C264" s="1270"/>
      <c r="D264" s="1267"/>
      <c r="E264" s="1267"/>
      <c r="F264" s="1267"/>
      <c r="G264" s="1270"/>
      <c r="H264" s="1270"/>
      <c r="I264" s="1273"/>
      <c r="J264" s="1276"/>
      <c r="K264" s="1279"/>
      <c r="L264" s="387">
        <f>IF(NOT(ISERROR(MATCH(K264,_xlfn.ANCHORARRAY(F273),0))),J275&amp;"Por favor no seleccionar los criterios de impacto",K264)</f>
        <v>0</v>
      </c>
      <c r="M264" s="1273"/>
      <c r="N264" s="1276"/>
      <c r="O264" s="1273"/>
      <c r="P264" s="184">
        <v>4</v>
      </c>
      <c r="Q264" s="493" t="s">
        <v>1753</v>
      </c>
      <c r="R264" s="139" t="str">
        <f t="shared" si="116"/>
        <v>Probabilidad</v>
      </c>
      <c r="S264" s="97" t="s">
        <v>145</v>
      </c>
      <c r="T264" s="97" t="s">
        <v>316</v>
      </c>
      <c r="U264" s="189" t="str">
        <f t="shared" si="117"/>
        <v>30%</v>
      </c>
      <c r="V264" s="97" t="s">
        <v>317</v>
      </c>
      <c r="W264" s="97" t="s">
        <v>318</v>
      </c>
      <c r="X264" s="97" t="s">
        <v>319</v>
      </c>
      <c r="Y264" s="140">
        <f>IFERROR(IF(AND(R263="Probabilidad",R264="Probabilidad"),(AA263-(+AA263*U264)),IF(R264="Probabilidad",(J263-(+J263*U264)),IF(R264="Impacto",AA263,""))),"")</f>
        <v>0</v>
      </c>
      <c r="Z264" s="113" t="str">
        <f t="shared" si="118"/>
        <v>Muy Baja</v>
      </c>
      <c r="AA264" s="189">
        <f t="shared" si="119"/>
        <v>0</v>
      </c>
      <c r="AB264" s="113" t="str">
        <f t="shared" si="120"/>
        <v>Moderado</v>
      </c>
      <c r="AC264" s="189">
        <f>IFERROR(IF(AND(R263="Impacto",R264="Impacto"),(AC263-(+AC263*U264)),IF(AND(R263="Probabilidad",R264="Impacto"),(AC262-(+AC262*U264)),IF(R264="Probabilidad",AC263,""))),"")</f>
        <v>0.44999999999999996</v>
      </c>
      <c r="AD264" s="113" t="str">
        <f t="shared" si="121"/>
        <v>Moderado</v>
      </c>
      <c r="AE264" s="1264"/>
      <c r="AF264" s="729" t="s">
        <v>2625</v>
      </c>
      <c r="AG264" s="819" t="s">
        <v>2662</v>
      </c>
      <c r="AH264" s="765"/>
      <c r="AI264" s="233" t="s">
        <v>2101</v>
      </c>
      <c r="AJ264" s="814" t="s">
        <v>491</v>
      </c>
      <c r="AK264" s="233"/>
      <c r="AL264" s="233"/>
      <c r="AM264" s="233"/>
      <c r="AN264" s="154"/>
      <c r="AO264" s="154"/>
      <c r="AP264" s="155"/>
      <c r="AQ264" s="667" t="s">
        <v>3483</v>
      </c>
      <c r="AR264" s="1050" t="s">
        <v>3481</v>
      </c>
      <c r="AS264" s="707"/>
      <c r="AT264" s="797" t="s">
        <v>2101</v>
      </c>
      <c r="AU264" s="1055" t="s">
        <v>491</v>
      </c>
      <c r="AV264" s="797"/>
      <c r="AW264" s="797" t="s">
        <v>2101</v>
      </c>
      <c r="AX264" s="1055" t="s">
        <v>491</v>
      </c>
      <c r="AY264" s="154"/>
      <c r="AZ264" s="154"/>
      <c r="BA264" s="155"/>
      <c r="BB264" s="154"/>
      <c r="BC264" s="155"/>
      <c r="BD264" s="233"/>
      <c r="BE264" s="233"/>
      <c r="BF264" s="233"/>
      <c r="BG264" s="233"/>
      <c r="BH264" s="233"/>
      <c r="BI264" s="233"/>
      <c r="BJ264" s="154"/>
      <c r="BK264" s="154"/>
      <c r="BL264" s="155"/>
      <c r="BM264" s="184"/>
      <c r="BN264" s="224"/>
      <c r="BO264" s="146"/>
      <c r="BP264" s="184"/>
      <c r="BQ264" s="146"/>
      <c r="BR264" s="146"/>
      <c r="BS264" s="146"/>
      <c r="BT264" s="154"/>
      <c r="BU264" s="155"/>
      <c r="BV264" s="156"/>
      <c r="BW264" s="154"/>
      <c r="BX264" s="154"/>
      <c r="BY264" s="155"/>
      <c r="BZ264" s="155"/>
      <c r="CA264" s="155"/>
      <c r="CB264" s="155"/>
      <c r="CC264" s="154"/>
      <c r="CD264" s="155"/>
      <c r="CE264" s="156"/>
      <c r="CF264" s="154"/>
      <c r="CG264" s="154"/>
      <c r="CH264" s="155"/>
      <c r="CI264" s="155"/>
      <c r="CJ264" s="155"/>
      <c r="CK264" s="155"/>
      <c r="CL264" s="154"/>
      <c r="CM264" s="155"/>
      <c r="CN264" s="156"/>
      <c r="CO264" s="154"/>
      <c r="CP264" s="154"/>
      <c r="CQ264" s="155"/>
      <c r="CR264" s="155"/>
      <c r="CS264" s="155"/>
      <c r="CT264" s="155"/>
    </row>
    <row r="265" spans="1:100" s="148" customFormat="1" ht="24" customHeight="1">
      <c r="A265" s="1282"/>
      <c r="B265" s="1285"/>
      <c r="C265" s="1270"/>
      <c r="D265" s="1267"/>
      <c r="E265" s="1267"/>
      <c r="F265" s="1267"/>
      <c r="G265" s="1270"/>
      <c r="H265" s="1270"/>
      <c r="I265" s="1273"/>
      <c r="J265" s="1276"/>
      <c r="K265" s="1279"/>
      <c r="L265" s="387">
        <f>IF(NOT(ISERROR(MATCH(K265,_xlfn.ANCHORARRAY(F274),0))),J276&amp;"Por favor no seleccionar los criterios de impacto",K265)</f>
        <v>0</v>
      </c>
      <c r="M265" s="1273"/>
      <c r="N265" s="1276"/>
      <c r="O265" s="1273"/>
      <c r="P265" s="184"/>
      <c r="Q265" s="94"/>
      <c r="R265" s="139" t="str">
        <f t="shared" si="116"/>
        <v/>
      </c>
      <c r="S265" s="97"/>
      <c r="T265" s="97"/>
      <c r="U265" s="189" t="str">
        <f t="shared" si="117"/>
        <v/>
      </c>
      <c r="V265" s="97"/>
      <c r="W265" s="97"/>
      <c r="X265" s="97"/>
      <c r="Y265" s="140" t="str">
        <f>IFERROR(IF(AND(R264="Probabilidad",R265="Probabilidad"),(AA264-(+AA264*U265)),IF(R265="Probabilidad",(J264-(+J264*U265)),IF(R265="Impacto",AA264,""))),"")</f>
        <v/>
      </c>
      <c r="Z265" s="113" t="str">
        <f t="shared" si="118"/>
        <v/>
      </c>
      <c r="AA265" s="189" t="str">
        <f t="shared" si="119"/>
        <v/>
      </c>
      <c r="AB265" s="113" t="str">
        <f t="shared" si="120"/>
        <v/>
      </c>
      <c r="AC265" s="189" t="str">
        <f>IFERROR(IF(AND(R264="Impacto",R265="Impacto"),(AC264-(+AC264*U265)),IF(AND(R264="Probabilidad",R265="Impacto"),(AC263-(+AC263*U265)),IF(R265="Probabilidad",AC264,""))),"")</f>
        <v/>
      </c>
      <c r="AD265" s="113" t="str">
        <f t="shared" si="121"/>
        <v/>
      </c>
      <c r="AE265" s="1264"/>
      <c r="AF265" s="154"/>
      <c r="AG265" s="155"/>
      <c r="AH265" s="233"/>
      <c r="AI265" s="233"/>
      <c r="AJ265" s="233"/>
      <c r="AK265" s="233"/>
      <c r="AL265" s="233"/>
      <c r="AM265" s="233"/>
      <c r="AN265" s="154"/>
      <c r="AO265" s="154"/>
      <c r="AP265" s="155"/>
      <c r="AQ265" s="163"/>
      <c r="AR265" s="155"/>
      <c r="AS265" s="233"/>
      <c r="AT265" s="233"/>
      <c r="AU265" s="233"/>
      <c r="AV265" s="233"/>
      <c r="AW265" s="233"/>
      <c r="AX265" s="233"/>
      <c r="AY265" s="154"/>
      <c r="AZ265" s="154"/>
      <c r="BA265" s="155"/>
      <c r="BB265" s="154"/>
      <c r="BC265" s="155"/>
      <c r="BD265" s="233"/>
      <c r="BE265" s="233"/>
      <c r="BF265" s="233"/>
      <c r="BG265" s="233"/>
      <c r="BH265" s="233"/>
      <c r="BI265" s="233"/>
      <c r="BJ265" s="154"/>
      <c r="BK265" s="154"/>
      <c r="BL265" s="155"/>
      <c r="BM265" s="184"/>
      <c r="BN265" s="224"/>
      <c r="BO265" s="146"/>
      <c r="BP265" s="184"/>
      <c r="BQ265" s="146"/>
      <c r="BR265" s="146"/>
      <c r="BS265" s="146"/>
      <c r="BT265" s="154"/>
      <c r="BU265" s="155"/>
      <c r="BV265" s="156"/>
      <c r="BW265" s="154"/>
      <c r="BX265" s="154"/>
      <c r="BY265" s="155"/>
      <c r="BZ265" s="155"/>
      <c r="CA265" s="155"/>
      <c r="CB265" s="155"/>
      <c r="CC265" s="154"/>
      <c r="CD265" s="155"/>
      <c r="CE265" s="156"/>
      <c r="CF265" s="154"/>
      <c r="CG265" s="154"/>
      <c r="CH265" s="155"/>
      <c r="CI265" s="155"/>
      <c r="CJ265" s="155"/>
      <c r="CK265" s="155"/>
      <c r="CL265" s="154"/>
      <c r="CM265" s="155"/>
      <c r="CN265" s="156"/>
      <c r="CO265" s="154"/>
      <c r="CP265" s="154"/>
      <c r="CQ265" s="155"/>
      <c r="CR265" s="155"/>
      <c r="CS265" s="155"/>
      <c r="CT265" s="155"/>
    </row>
    <row r="266" spans="1:100" s="148" customFormat="1" ht="24" customHeight="1" thickBot="1">
      <c r="A266" s="1283"/>
      <c r="B266" s="1286"/>
      <c r="C266" s="1271"/>
      <c r="D266" s="1268"/>
      <c r="E266" s="1268"/>
      <c r="F266" s="1268"/>
      <c r="G266" s="1271"/>
      <c r="H266" s="1271"/>
      <c r="I266" s="1274"/>
      <c r="J266" s="1277"/>
      <c r="K266" s="1280"/>
      <c r="L266" s="388">
        <f>IF(NOT(ISERROR(MATCH(K266,_xlfn.ANCHORARRAY(F275),0))),J277&amp;"Por favor no seleccionar los criterios de impacto",K266)</f>
        <v>0</v>
      </c>
      <c r="M266" s="1274"/>
      <c r="N266" s="1277"/>
      <c r="O266" s="1274"/>
      <c r="P266" s="185"/>
      <c r="Q266" s="95"/>
      <c r="R266" s="153" t="str">
        <f t="shared" si="116"/>
        <v/>
      </c>
      <c r="S266" s="150"/>
      <c r="T266" s="150"/>
      <c r="U266" s="187" t="str">
        <f t="shared" si="117"/>
        <v/>
      </c>
      <c r="V266" s="150"/>
      <c r="W266" s="150"/>
      <c r="X266" s="150"/>
      <c r="Y266" s="151" t="str">
        <f>IFERROR(IF(AND(R265="Probabilidad",R266="Probabilidad"),(AA265-(+AA265*U266)),IF(R266="Probabilidad",(J265-(+J265*U266)),IF(R266="Impacto",AA265,""))),"")</f>
        <v/>
      </c>
      <c r="Z266" s="114" t="str">
        <f t="shared" si="118"/>
        <v/>
      </c>
      <c r="AA266" s="187" t="str">
        <f t="shared" si="119"/>
        <v/>
      </c>
      <c r="AB266" s="114" t="str">
        <f t="shared" si="120"/>
        <v/>
      </c>
      <c r="AC266" s="187" t="str">
        <f>IFERROR(IF(AND(R265="Impacto",R266="Impacto"),(AC265-(+AC265*U266)),IF(AND(R265="Probabilidad",R266="Impacto"),(AC264-(+AC264*U266)),IF(R266="Probabilidad",AC265,""))),"")</f>
        <v/>
      </c>
      <c r="AD266" s="114" t="str">
        <f t="shared" si="121"/>
        <v/>
      </c>
      <c r="AE266" s="1265"/>
      <c r="AF266" s="154"/>
      <c r="AG266" s="155"/>
      <c r="AH266" s="233"/>
      <c r="AI266" s="233"/>
      <c r="AJ266" s="233"/>
      <c r="AK266" s="233"/>
      <c r="AL266" s="233"/>
      <c r="AM266" s="233"/>
      <c r="AN266" s="154"/>
      <c r="AO266" s="154"/>
      <c r="AP266" s="155"/>
      <c r="AQ266" s="163"/>
      <c r="AR266" s="155"/>
      <c r="AS266" s="233"/>
      <c r="AT266" s="233"/>
      <c r="AU266" s="233"/>
      <c r="AV266" s="233"/>
      <c r="AW266" s="233"/>
      <c r="AX266" s="233"/>
      <c r="AY266" s="154"/>
      <c r="AZ266" s="154"/>
      <c r="BA266" s="155"/>
      <c r="BB266" s="154"/>
      <c r="BC266" s="155"/>
      <c r="BD266" s="233"/>
      <c r="BE266" s="233"/>
      <c r="BF266" s="233"/>
      <c r="BG266" s="233"/>
      <c r="BH266" s="233"/>
      <c r="BI266" s="233"/>
      <c r="BJ266" s="154"/>
      <c r="BK266" s="154"/>
      <c r="BL266" s="155"/>
      <c r="BM266" s="184"/>
      <c r="BN266" s="224"/>
      <c r="BO266" s="146"/>
      <c r="BP266" s="184"/>
      <c r="BQ266" s="146"/>
      <c r="BR266" s="146"/>
      <c r="BS266" s="146"/>
      <c r="BT266" s="154"/>
      <c r="BU266" s="155"/>
      <c r="BV266" s="156"/>
      <c r="BW266" s="154"/>
      <c r="BX266" s="154"/>
      <c r="BY266" s="155"/>
      <c r="BZ266" s="155"/>
      <c r="CA266" s="155"/>
      <c r="CB266" s="155"/>
      <c r="CC266" s="154"/>
      <c r="CD266" s="155"/>
      <c r="CE266" s="156"/>
      <c r="CF266" s="154"/>
      <c r="CG266" s="154"/>
      <c r="CH266" s="155"/>
      <c r="CI266" s="155"/>
      <c r="CJ266" s="155"/>
      <c r="CK266" s="155"/>
      <c r="CL266" s="154"/>
      <c r="CM266" s="155"/>
      <c r="CN266" s="156"/>
      <c r="CO266" s="154"/>
      <c r="CP266" s="154"/>
      <c r="CQ266" s="155"/>
      <c r="CR266" s="155"/>
      <c r="CS266" s="155"/>
      <c r="CT266" s="155"/>
    </row>
    <row r="267" spans="1:100" s="148" customFormat="1" ht="96" customHeight="1">
      <c r="A267" s="1281">
        <v>29</v>
      </c>
      <c r="B267" s="1284" t="s">
        <v>158</v>
      </c>
      <c r="C267" s="1269" t="s">
        <v>281</v>
      </c>
      <c r="D267" s="1266" t="s">
        <v>1748</v>
      </c>
      <c r="E267" s="1266" t="s">
        <v>1749</v>
      </c>
      <c r="F267" s="1266" t="s">
        <v>1750</v>
      </c>
      <c r="G267" s="1269" t="s">
        <v>286</v>
      </c>
      <c r="H267" s="1269">
        <v>2500</v>
      </c>
      <c r="I267" s="1272" t="str">
        <f>IF(H267&lt;=0,"",IF(H267&lt;=2,"Muy Baja",IF(H267&lt;=24,"Baja",IF(H267&lt;=500,"Media",IF(H267&lt;=5000,"Alta","Muy Alta")))))</f>
        <v>Alta</v>
      </c>
      <c r="J267" s="1275">
        <f>IF(I267="","",IF(I267="Muy Baja",0.2,IF(I267="Baja",0.4,IF(I267="Media",0.6,IF(I267="Alta",0.8,IF(I267="Muy Alta",1,))))))</f>
        <v>0.8</v>
      </c>
      <c r="K267" s="1278" t="s">
        <v>307</v>
      </c>
      <c r="L267" s="387" t="str">
        <f>IF(NOT(ISERROR(MATCH(K267,'[3]Tabla Impacto'!$B$221:$B$223,0))),'[3]Tabla Impacto'!$F$223&amp;"Por favor no seleccionar los criterios de impacto(Afectación Económica o presupuestal y Pérdida Reputacional)",K267)</f>
        <v xml:space="preserve">     Mayor a 500 SMLMV </v>
      </c>
      <c r="M267" s="1272" t="str">
        <f>IF(OR(K267='Tabla Impacto'!$C$11,K267='Tabla Impacto'!$D$11),"Leve",IF(OR(K267='Tabla Impacto'!$C$12,K267='Tabla Impacto'!$D$12),"Menor",IF(OR(K267='Tabla Impacto'!$C$13,K267='Tabla Impacto'!$D$13),"Moderado",IF(OR(K267='Tabla Impacto'!$C$14,K267='Tabla Impacto'!$D$14),"Mayor",IF(OR(K267='Tabla Impacto'!$C$15,K267='Tabla Impacto'!$D$15),"Catastrófico","")))))</f>
        <v>Catastrófico</v>
      </c>
      <c r="N267" s="1275">
        <f>IF(M267="","",IF(M267="Leve",0.2,IF(M267="Menor",0.4,IF(M267="Moderado",0.6,IF(M267="Mayor",0.8,IF(M267="Catastrófico",1,))))))</f>
        <v>1</v>
      </c>
      <c r="O267" s="1272"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Extremo</v>
      </c>
      <c r="P267" s="394">
        <v>1</v>
      </c>
      <c r="Q267" s="519" t="s">
        <v>1761</v>
      </c>
      <c r="R267" s="139" t="str">
        <f t="shared" si="116"/>
        <v>Probabilidad</v>
      </c>
      <c r="S267" s="97" t="s">
        <v>145</v>
      </c>
      <c r="T267" s="97" t="s">
        <v>316</v>
      </c>
      <c r="U267" s="189" t="str">
        <f t="shared" si="117"/>
        <v>30%</v>
      </c>
      <c r="V267" s="97" t="s">
        <v>317</v>
      </c>
      <c r="W267" s="97" t="s">
        <v>318</v>
      </c>
      <c r="X267" s="97" t="s">
        <v>319</v>
      </c>
      <c r="Y267" s="140">
        <f>IFERROR(IF(R267="Probabilidad",(J267-(+J267*U267)),IF(R267="Impacto",J267,"")),"")</f>
        <v>0.56000000000000005</v>
      </c>
      <c r="Z267" s="113" t="str">
        <f t="shared" si="118"/>
        <v>Media</v>
      </c>
      <c r="AA267" s="189">
        <f t="shared" si="119"/>
        <v>0.56000000000000005</v>
      </c>
      <c r="AB267" s="113" t="str">
        <f t="shared" si="120"/>
        <v>Catastrófico</v>
      </c>
      <c r="AC267" s="189">
        <f>IFERROR(IF(R267="Impacto",(N267-(+N267*U267)),IF(R267="Probabilidad",N267,"")),"")</f>
        <v>1</v>
      </c>
      <c r="AD267" s="113" t="str">
        <f t="shared" si="121"/>
        <v>Extremo</v>
      </c>
      <c r="AE267" s="1263" t="s">
        <v>345</v>
      </c>
      <c r="AF267" s="729" t="s">
        <v>2634</v>
      </c>
      <c r="AG267" s="819" t="s">
        <v>2669</v>
      </c>
      <c r="AH267" s="233"/>
      <c r="AI267" s="233" t="s">
        <v>2101</v>
      </c>
      <c r="AJ267" s="814" t="s">
        <v>491</v>
      </c>
      <c r="AK267" s="233"/>
      <c r="AL267" s="233" t="s">
        <v>2101</v>
      </c>
      <c r="AM267" s="233" t="s">
        <v>491</v>
      </c>
      <c r="AN267" s="141"/>
      <c r="AO267" s="141"/>
      <c r="AP267" s="142"/>
      <c r="AQ267" s="667" t="s">
        <v>3484</v>
      </c>
      <c r="AR267" s="993" t="s">
        <v>3485</v>
      </c>
      <c r="AS267" s="798"/>
      <c r="AT267" s="797" t="s">
        <v>2101</v>
      </c>
      <c r="AU267" s="797" t="s">
        <v>491</v>
      </c>
      <c r="AV267" s="797"/>
      <c r="AW267" s="797" t="s">
        <v>2101</v>
      </c>
      <c r="AX267" s="797" t="s">
        <v>491</v>
      </c>
      <c r="AY267" s="667" t="s">
        <v>3486</v>
      </c>
      <c r="AZ267" s="141"/>
      <c r="BA267" s="142" t="s">
        <v>2558</v>
      </c>
      <c r="BB267" s="141"/>
      <c r="BC267" s="142"/>
      <c r="BD267" s="233"/>
      <c r="BE267" s="233"/>
      <c r="BF267" s="233"/>
      <c r="BG267" s="233"/>
      <c r="BH267" s="233"/>
      <c r="BI267" s="233"/>
      <c r="BJ267" s="141"/>
      <c r="BK267" s="141"/>
      <c r="BL267" s="142"/>
      <c r="BM267" s="274" t="s">
        <v>1762</v>
      </c>
      <c r="BN267" s="379">
        <v>0.5</v>
      </c>
      <c r="BO267" s="402" t="s">
        <v>1763</v>
      </c>
      <c r="BP267" s="370" t="s">
        <v>1162</v>
      </c>
      <c r="BQ267" s="404">
        <v>44927</v>
      </c>
      <c r="BR267" s="404">
        <v>45260</v>
      </c>
      <c r="BS267" s="401">
        <v>1</v>
      </c>
      <c r="BT267" s="761" t="s">
        <v>2634</v>
      </c>
      <c r="BU267" s="819" t="s">
        <v>2670</v>
      </c>
      <c r="BV267" s="828" t="s">
        <v>2671</v>
      </c>
      <c r="BW267" s="141"/>
      <c r="BX267" s="141"/>
      <c r="BY267" s="142"/>
      <c r="BZ267" s="142"/>
      <c r="CA267" s="142"/>
      <c r="CB267" s="142"/>
      <c r="CC267" s="761" t="s">
        <v>3544</v>
      </c>
      <c r="CD267" s="813" t="s">
        <v>3545</v>
      </c>
      <c r="CE267" s="828" t="s">
        <v>2807</v>
      </c>
      <c r="CF267" s="667" t="s">
        <v>2101</v>
      </c>
      <c r="CG267" s="141"/>
      <c r="CH267" s="1065" t="s">
        <v>2558</v>
      </c>
      <c r="CI267" s="1059" t="s">
        <v>2101</v>
      </c>
      <c r="CJ267" s="1064"/>
      <c r="CK267" s="1065" t="s">
        <v>2558</v>
      </c>
      <c r="CL267" s="141"/>
      <c r="CM267" s="142"/>
      <c r="CN267" s="143"/>
      <c r="CO267" s="141"/>
      <c r="CP267" s="141"/>
      <c r="CQ267" s="142"/>
      <c r="CR267" s="142"/>
      <c r="CS267" s="142"/>
      <c r="CT267" s="142"/>
      <c r="CU267" s="147"/>
      <c r="CV267" s="147"/>
    </row>
    <row r="268" spans="1:100" s="148" customFormat="1" ht="85.95" customHeight="1">
      <c r="A268" s="1282"/>
      <c r="B268" s="1285"/>
      <c r="C268" s="1270"/>
      <c r="D268" s="1267"/>
      <c r="E268" s="1267"/>
      <c r="F268" s="1267"/>
      <c r="G268" s="1270"/>
      <c r="H268" s="1270"/>
      <c r="I268" s="1273"/>
      <c r="J268" s="1276"/>
      <c r="K268" s="1279"/>
      <c r="L268" s="387">
        <f>IF(NOT(ISERROR(MATCH(K268,_xlfn.ANCHORARRAY(F277),0))),J291&amp;"Por favor no seleccionar los criterios de impacto",K268)</f>
        <v>0</v>
      </c>
      <c r="M268" s="1273"/>
      <c r="N268" s="1276"/>
      <c r="O268" s="1273"/>
      <c r="P268" s="184"/>
      <c r="Q268" s="94"/>
      <c r="R268" s="139" t="str">
        <f t="shared" si="116"/>
        <v/>
      </c>
      <c r="S268" s="97"/>
      <c r="T268" s="97"/>
      <c r="U268" s="189" t="str">
        <f t="shared" si="117"/>
        <v/>
      </c>
      <c r="V268" s="97"/>
      <c r="W268" s="97"/>
      <c r="X268" s="97"/>
      <c r="Y268" s="140" t="str">
        <f>IFERROR(IF(AND(R267="Probabilidad",R268="Probabilidad"),(AA267-(+AA267*U268)),IF(R268="Probabilidad",(J267-(+J267*U268)),IF(R268="Impacto",AA267,""))),"")</f>
        <v/>
      </c>
      <c r="Z268" s="113" t="str">
        <f t="shared" si="118"/>
        <v/>
      </c>
      <c r="AA268" s="189" t="str">
        <f t="shared" si="119"/>
        <v/>
      </c>
      <c r="AB268" s="113" t="str">
        <f t="shared" si="120"/>
        <v/>
      </c>
      <c r="AC268" s="189" t="str">
        <f>IFERROR(IF(AND(R267="Impacto",R268="Impacto"),(AC267-(+AC267*U268)),IF(R268="Impacto",($N$141-(+$N$141*U268)),IF(R268="Probabilidad",AC267,""))),"")</f>
        <v/>
      </c>
      <c r="AD268" s="113" t="str">
        <f t="shared" si="121"/>
        <v/>
      </c>
      <c r="AE268" s="1264"/>
      <c r="AF268" s="154"/>
      <c r="AG268" s="155"/>
      <c r="AH268" s="233"/>
      <c r="AI268" s="233"/>
      <c r="AJ268" s="233"/>
      <c r="AK268" s="233"/>
      <c r="AL268" s="233"/>
      <c r="AM268" s="233"/>
      <c r="AN268" s="154"/>
      <c r="AO268" s="154"/>
      <c r="AP268" s="155"/>
      <c r="AQ268" s="163"/>
      <c r="AR268" s="155"/>
      <c r="AS268" s="233"/>
      <c r="AT268" s="233"/>
      <c r="AU268" s="233"/>
      <c r="AV268" s="233"/>
      <c r="AW268" s="233"/>
      <c r="AX268" s="233"/>
      <c r="AY268" s="154"/>
      <c r="AZ268" s="154"/>
      <c r="BA268" s="155"/>
      <c r="BB268" s="154"/>
      <c r="BC268" s="155"/>
      <c r="BD268" s="233"/>
      <c r="BE268" s="233"/>
      <c r="BF268" s="233"/>
      <c r="BG268" s="233"/>
      <c r="BH268" s="233"/>
      <c r="BI268" s="233"/>
      <c r="BJ268" s="154"/>
      <c r="BK268" s="154"/>
      <c r="BL268" s="155"/>
      <c r="BM268" s="274" t="s">
        <v>1765</v>
      </c>
      <c r="BN268" s="379">
        <v>0.5</v>
      </c>
      <c r="BO268" s="402" t="s">
        <v>1764</v>
      </c>
      <c r="BP268" s="370" t="s">
        <v>1162</v>
      </c>
      <c r="BQ268" s="404">
        <v>44927</v>
      </c>
      <c r="BR268" s="404">
        <v>45260</v>
      </c>
      <c r="BS268" s="401">
        <v>1</v>
      </c>
      <c r="BT268" s="729" t="s">
        <v>2625</v>
      </c>
      <c r="BU268" s="819" t="s">
        <v>2672</v>
      </c>
      <c r="BV268" s="708" t="s">
        <v>2673</v>
      </c>
      <c r="BW268" s="154"/>
      <c r="BX268" s="154"/>
      <c r="BY268" s="155"/>
      <c r="BZ268" s="155"/>
      <c r="CA268" s="155"/>
      <c r="CB268" s="155"/>
      <c r="CC268" s="667" t="s">
        <v>3546</v>
      </c>
      <c r="CD268" s="993" t="s">
        <v>3547</v>
      </c>
      <c r="CE268" s="801" t="s">
        <v>3548</v>
      </c>
      <c r="CF268" s="163" t="s">
        <v>2101</v>
      </c>
      <c r="CG268" s="154"/>
      <c r="CH268" s="1066" t="s">
        <v>2558</v>
      </c>
      <c r="CI268" s="184" t="s">
        <v>2101</v>
      </c>
      <c r="CJ268" s="784"/>
      <c r="CK268" s="1066" t="s">
        <v>2558</v>
      </c>
      <c r="CL268" s="154"/>
      <c r="CM268" s="155"/>
      <c r="CN268" s="156"/>
      <c r="CO268" s="154"/>
      <c r="CP268" s="154"/>
      <c r="CQ268" s="155"/>
      <c r="CR268" s="155"/>
      <c r="CS268" s="155"/>
      <c r="CT268" s="155"/>
    </row>
    <row r="269" spans="1:100" s="148" customFormat="1" ht="24" customHeight="1">
      <c r="A269" s="1282"/>
      <c r="B269" s="1285"/>
      <c r="C269" s="1270"/>
      <c r="D269" s="1267"/>
      <c r="E269" s="1267"/>
      <c r="F269" s="1267"/>
      <c r="G269" s="1270"/>
      <c r="H269" s="1270"/>
      <c r="I269" s="1273"/>
      <c r="J269" s="1276"/>
      <c r="K269" s="1279"/>
      <c r="L269" s="387">
        <f>IF(NOT(ISERROR(MATCH(K269,_xlfn.ANCHORARRAY(F278),0))),J292&amp;"Por favor no seleccionar los criterios de impacto",K269)</f>
        <v>0</v>
      </c>
      <c r="M269" s="1273"/>
      <c r="N269" s="1276"/>
      <c r="O269" s="1273"/>
      <c r="P269" s="184"/>
      <c r="Q269" s="94"/>
      <c r="R269" s="139" t="str">
        <f t="shared" si="116"/>
        <v/>
      </c>
      <c r="S269" s="97"/>
      <c r="T269" s="97"/>
      <c r="U269" s="189" t="str">
        <f t="shared" si="117"/>
        <v/>
      </c>
      <c r="V269" s="97"/>
      <c r="W269" s="97"/>
      <c r="X269" s="97"/>
      <c r="Y269" s="140" t="str">
        <f>IFERROR(IF(AND(R268="Probabilidad",R269="Probabilidad"),(AA268-(+AA268*U269)),IF(R269="Probabilidad",(J268-(+J268*U269)),IF(R269="Impacto",AA268,""))),"")</f>
        <v/>
      </c>
      <c r="Z269" s="113" t="str">
        <f t="shared" si="118"/>
        <v/>
      </c>
      <c r="AA269" s="189" t="str">
        <f t="shared" si="119"/>
        <v/>
      </c>
      <c r="AB269" s="113" t="str">
        <f t="shared" si="120"/>
        <v/>
      </c>
      <c r="AC269" s="189" t="str">
        <f>IFERROR(IF(AND(R268="Impacto",R269="Impacto"),(AC268-(+AC268*U269)),IF(AND(R268="Probabilidad",R269="Impacto"),(AC267-(+AC267*U269)),IF(R269="Probabilidad",AC268,""))),"")</f>
        <v/>
      </c>
      <c r="AD269" s="113" t="str">
        <f t="shared" si="121"/>
        <v/>
      </c>
      <c r="AE269" s="1264"/>
      <c r="AF269" s="154"/>
      <c r="AG269" s="155"/>
      <c r="AH269" s="233"/>
      <c r="AI269" s="233"/>
      <c r="AJ269" s="233"/>
      <c r="AK269" s="233"/>
      <c r="AL269" s="233"/>
      <c r="AM269" s="233"/>
      <c r="AN269" s="154"/>
      <c r="AO269" s="154"/>
      <c r="AP269" s="155"/>
      <c r="AQ269" s="163"/>
      <c r="AR269" s="155"/>
      <c r="AS269" s="233"/>
      <c r="AT269" s="233"/>
      <c r="AU269" s="233"/>
      <c r="AV269" s="233"/>
      <c r="AW269" s="233"/>
      <c r="AX269" s="233"/>
      <c r="AY269" s="154"/>
      <c r="AZ269" s="154"/>
      <c r="BA269" s="155"/>
      <c r="BB269" s="154"/>
      <c r="BC269" s="155"/>
      <c r="BD269" s="233"/>
      <c r="BE269" s="233"/>
      <c r="BF269" s="233"/>
      <c r="BG269" s="233"/>
      <c r="BH269" s="233"/>
      <c r="BI269" s="233"/>
      <c r="BJ269" s="154"/>
      <c r="BK269" s="154"/>
      <c r="BL269" s="155"/>
      <c r="BM269" s="184"/>
      <c r="BN269" s="224"/>
      <c r="BO269" s="146"/>
      <c r="BP269" s="184"/>
      <c r="BQ269" s="146"/>
      <c r="BR269" s="146"/>
      <c r="BS269" s="146"/>
      <c r="BT269" s="154"/>
      <c r="BU269" s="155"/>
      <c r="BV269" s="156"/>
      <c r="BW269" s="154"/>
      <c r="BX269" s="154"/>
      <c r="BY269" s="155"/>
      <c r="BZ269" s="155"/>
      <c r="CA269" s="155"/>
      <c r="CB269" s="155"/>
      <c r="CC269" s="154"/>
      <c r="CD269" s="155"/>
      <c r="CE269" s="156"/>
      <c r="CF269" s="154"/>
      <c r="CG269" s="154"/>
      <c r="CH269" s="155"/>
      <c r="CI269" s="155"/>
      <c r="CJ269" s="155"/>
      <c r="CK269" s="155"/>
      <c r="CL269" s="154"/>
      <c r="CM269" s="155"/>
      <c r="CN269" s="156"/>
      <c r="CO269" s="154"/>
      <c r="CP269" s="154"/>
      <c r="CQ269" s="155"/>
      <c r="CR269" s="155"/>
      <c r="CS269" s="155"/>
      <c r="CT269" s="155"/>
    </row>
    <row r="270" spans="1:100" s="148" customFormat="1" ht="24" customHeight="1">
      <c r="A270" s="1282"/>
      <c r="B270" s="1285"/>
      <c r="C270" s="1270"/>
      <c r="D270" s="1267"/>
      <c r="E270" s="1267"/>
      <c r="F270" s="1267"/>
      <c r="G270" s="1270"/>
      <c r="H270" s="1270"/>
      <c r="I270" s="1273"/>
      <c r="J270" s="1276"/>
      <c r="K270" s="1279"/>
      <c r="L270" s="387">
        <f>IF(NOT(ISERROR(MATCH(K270,_xlfn.ANCHORARRAY(F291),0))),J293&amp;"Por favor no seleccionar los criterios de impacto",K270)</f>
        <v>0</v>
      </c>
      <c r="M270" s="1273"/>
      <c r="N270" s="1276"/>
      <c r="O270" s="1273"/>
      <c r="P270" s="184"/>
      <c r="Q270" s="94"/>
      <c r="R270" s="139" t="str">
        <f t="shared" si="116"/>
        <v/>
      </c>
      <c r="S270" s="97"/>
      <c r="T270" s="97"/>
      <c r="U270" s="189" t="str">
        <f t="shared" si="117"/>
        <v/>
      </c>
      <c r="V270" s="97"/>
      <c r="W270" s="97"/>
      <c r="X270" s="97"/>
      <c r="Y270" s="140" t="str">
        <f>IFERROR(IF(AND(R269="Probabilidad",R270="Probabilidad"),(AA269-(+AA269*U270)),IF(R270="Probabilidad",(J269-(+J269*U270)),IF(R270="Impacto",AA269,""))),"")</f>
        <v/>
      </c>
      <c r="Z270" s="113" t="str">
        <f t="shared" si="118"/>
        <v/>
      </c>
      <c r="AA270" s="189" t="str">
        <f t="shared" si="119"/>
        <v/>
      </c>
      <c r="AB270" s="113" t="str">
        <f t="shared" si="120"/>
        <v/>
      </c>
      <c r="AC270" s="189" t="str">
        <f>IFERROR(IF(AND(R269="Impacto",R270="Impacto"),(AC269-(+AC269*U270)),IF(AND(R269="Probabilidad",R270="Impacto"),(AC268-(+AC268*U270)),IF(R270="Probabilidad",AC269,""))),"")</f>
        <v/>
      </c>
      <c r="AD270" s="113" t="str">
        <f t="shared" si="121"/>
        <v/>
      </c>
      <c r="AE270" s="1264"/>
      <c r="AF270" s="154"/>
      <c r="AG270" s="155"/>
      <c r="AH270" s="233"/>
      <c r="AI270" s="233"/>
      <c r="AJ270" s="233"/>
      <c r="AK270" s="233"/>
      <c r="AL270" s="233"/>
      <c r="AM270" s="233"/>
      <c r="AN270" s="154"/>
      <c r="AO270" s="154"/>
      <c r="AP270" s="155"/>
      <c r="AQ270" s="163"/>
      <c r="AR270" s="155"/>
      <c r="AS270" s="233"/>
      <c r="AT270" s="233"/>
      <c r="AU270" s="233"/>
      <c r="AV270" s="233"/>
      <c r="AW270" s="233"/>
      <c r="AX270" s="233"/>
      <c r="AY270" s="154"/>
      <c r="AZ270" s="154"/>
      <c r="BA270" s="155"/>
      <c r="BB270" s="154"/>
      <c r="BC270" s="155"/>
      <c r="BD270" s="233"/>
      <c r="BE270" s="233"/>
      <c r="BF270" s="233"/>
      <c r="BG270" s="233"/>
      <c r="BH270" s="233"/>
      <c r="BI270" s="233"/>
      <c r="BJ270" s="154"/>
      <c r="BK270" s="154"/>
      <c r="BL270" s="155"/>
      <c r="BM270" s="184"/>
      <c r="BN270" s="224"/>
      <c r="BO270" s="146"/>
      <c r="BP270" s="184"/>
      <c r="BQ270" s="146"/>
      <c r="BR270" s="146"/>
      <c r="BS270" s="146"/>
      <c r="BT270" s="154"/>
      <c r="BU270" s="155"/>
      <c r="BV270" s="156"/>
      <c r="BW270" s="154"/>
      <c r="BX270" s="154"/>
      <c r="BY270" s="155"/>
      <c r="BZ270" s="155"/>
      <c r="CA270" s="155"/>
      <c r="CB270" s="155"/>
      <c r="CC270" s="154"/>
      <c r="CD270" s="155"/>
      <c r="CE270" s="156"/>
      <c r="CF270" s="154"/>
      <c r="CG270" s="154"/>
      <c r="CH270" s="155"/>
      <c r="CI270" s="155"/>
      <c r="CJ270" s="155"/>
      <c r="CK270" s="155"/>
      <c r="CL270" s="154"/>
      <c r="CM270" s="155"/>
      <c r="CN270" s="156"/>
      <c r="CO270" s="154"/>
      <c r="CP270" s="154"/>
      <c r="CQ270" s="155"/>
      <c r="CR270" s="155"/>
      <c r="CS270" s="155"/>
      <c r="CT270" s="155"/>
    </row>
    <row r="271" spans="1:100" s="148" customFormat="1" ht="24" customHeight="1">
      <c r="A271" s="1282"/>
      <c r="B271" s="1285"/>
      <c r="C271" s="1270"/>
      <c r="D271" s="1267"/>
      <c r="E271" s="1267"/>
      <c r="F271" s="1267"/>
      <c r="G271" s="1270"/>
      <c r="H271" s="1270"/>
      <c r="I271" s="1273"/>
      <c r="J271" s="1276"/>
      <c r="K271" s="1279"/>
      <c r="L271" s="387">
        <f>IF(NOT(ISERROR(MATCH(K271,_xlfn.ANCHORARRAY(F292),0))),J294&amp;"Por favor no seleccionar los criterios de impacto",K271)</f>
        <v>0</v>
      </c>
      <c r="M271" s="1273"/>
      <c r="N271" s="1276"/>
      <c r="O271" s="1273"/>
      <c r="P271" s="184"/>
      <c r="Q271" s="94"/>
      <c r="R271" s="139" t="str">
        <f t="shared" si="116"/>
        <v/>
      </c>
      <c r="S271" s="97"/>
      <c r="T271" s="97"/>
      <c r="U271" s="189" t="str">
        <f t="shared" si="117"/>
        <v/>
      </c>
      <c r="V271" s="97"/>
      <c r="W271" s="97"/>
      <c r="X271" s="97"/>
      <c r="Y271" s="140" t="str">
        <f>IFERROR(IF(AND(R270="Probabilidad",R271="Probabilidad"),(AA270-(+AA270*U271)),IF(R271="Probabilidad",(J270-(+J270*U271)),IF(R271="Impacto",AA270,""))),"")</f>
        <v/>
      </c>
      <c r="Z271" s="113" t="str">
        <f t="shared" si="118"/>
        <v/>
      </c>
      <c r="AA271" s="189" t="str">
        <f t="shared" si="119"/>
        <v/>
      </c>
      <c r="AB271" s="113" t="str">
        <f t="shared" si="120"/>
        <v/>
      </c>
      <c r="AC271" s="189" t="str">
        <f>IFERROR(IF(AND(R270="Impacto",R271="Impacto"),(AC270-(+AC270*U271)),IF(AND(R270="Probabilidad",R271="Impacto"),(AC269-(+AC269*U271)),IF(R271="Probabilidad",AC270,""))),"")</f>
        <v/>
      </c>
      <c r="AD271" s="113" t="str">
        <f t="shared" si="121"/>
        <v/>
      </c>
      <c r="AE271" s="1264"/>
      <c r="AF271" s="154"/>
      <c r="AG271" s="155"/>
      <c r="AH271" s="233"/>
      <c r="AI271" s="233"/>
      <c r="AJ271" s="233"/>
      <c r="AK271" s="233"/>
      <c r="AL271" s="233"/>
      <c r="AM271" s="233"/>
      <c r="AN271" s="154"/>
      <c r="AO271" s="154"/>
      <c r="AP271" s="155"/>
      <c r="AQ271" s="163"/>
      <c r="AR271" s="155"/>
      <c r="AS271" s="233"/>
      <c r="AT271" s="233"/>
      <c r="AU271" s="233"/>
      <c r="AV271" s="233"/>
      <c r="AW271" s="233"/>
      <c r="AX271" s="233"/>
      <c r="AY271" s="154"/>
      <c r="AZ271" s="154"/>
      <c r="BA271" s="155"/>
      <c r="BB271" s="154"/>
      <c r="BC271" s="155"/>
      <c r="BD271" s="233"/>
      <c r="BE271" s="233"/>
      <c r="BF271" s="233"/>
      <c r="BG271" s="233"/>
      <c r="BH271" s="233"/>
      <c r="BI271" s="233"/>
      <c r="BJ271" s="154"/>
      <c r="BK271" s="154"/>
      <c r="BL271" s="155"/>
      <c r="BM271" s="184"/>
      <c r="BN271" s="224"/>
      <c r="BO271" s="146"/>
      <c r="BP271" s="184"/>
      <c r="BQ271" s="146"/>
      <c r="BR271" s="146"/>
      <c r="BS271" s="146"/>
      <c r="BT271" s="154"/>
      <c r="BU271" s="155"/>
      <c r="BV271" s="156"/>
      <c r="BW271" s="154"/>
      <c r="BX271" s="154"/>
      <c r="BY271" s="155"/>
      <c r="BZ271" s="155"/>
      <c r="CA271" s="155"/>
      <c r="CB271" s="155"/>
      <c r="CC271" s="154"/>
      <c r="CD271" s="155"/>
      <c r="CE271" s="156"/>
      <c r="CF271" s="154"/>
      <c r="CG271" s="154"/>
      <c r="CH271" s="155"/>
      <c r="CI271" s="155"/>
      <c r="CJ271" s="155"/>
      <c r="CK271" s="155"/>
      <c r="CL271" s="154"/>
      <c r="CM271" s="155"/>
      <c r="CN271" s="156"/>
      <c r="CO271" s="154"/>
      <c r="CP271" s="154"/>
      <c r="CQ271" s="155"/>
      <c r="CR271" s="155"/>
      <c r="CS271" s="155"/>
      <c r="CT271" s="155"/>
    </row>
    <row r="272" spans="1:100" s="148" customFormat="1" ht="24" customHeight="1" thickBot="1">
      <c r="A272" s="1283"/>
      <c r="B272" s="1286"/>
      <c r="C272" s="1271"/>
      <c r="D272" s="1268"/>
      <c r="E272" s="1268"/>
      <c r="F272" s="1268"/>
      <c r="G272" s="1271"/>
      <c r="H272" s="1271"/>
      <c r="I272" s="1274"/>
      <c r="J272" s="1277"/>
      <c r="K272" s="1280"/>
      <c r="L272" s="388">
        <f>IF(NOT(ISERROR(MATCH(K272,_xlfn.ANCHORARRAY(F293),0))),J295&amp;"Por favor no seleccionar los criterios de impacto",K272)</f>
        <v>0</v>
      </c>
      <c r="M272" s="1274"/>
      <c r="N272" s="1277"/>
      <c r="O272" s="1274"/>
      <c r="P272" s="185"/>
      <c r="Q272" s="95"/>
      <c r="R272" s="153" t="str">
        <f t="shared" si="116"/>
        <v/>
      </c>
      <c r="S272" s="150"/>
      <c r="T272" s="150"/>
      <c r="U272" s="187" t="str">
        <f t="shared" si="117"/>
        <v/>
      </c>
      <c r="V272" s="150"/>
      <c r="W272" s="150"/>
      <c r="X272" s="150"/>
      <c r="Y272" s="151" t="str">
        <f>IFERROR(IF(AND(R271="Probabilidad",R272="Probabilidad"),(AA271-(+AA271*U272)),IF(R272="Probabilidad",(J271-(+J271*U272)),IF(R272="Impacto",AA271,""))),"")</f>
        <v/>
      </c>
      <c r="Z272" s="114" t="str">
        <f t="shared" si="118"/>
        <v/>
      </c>
      <c r="AA272" s="187" t="str">
        <f t="shared" si="119"/>
        <v/>
      </c>
      <c r="AB272" s="114" t="str">
        <f t="shared" si="120"/>
        <v/>
      </c>
      <c r="AC272" s="187" t="str">
        <f>IFERROR(IF(AND(R271="Impacto",R272="Impacto"),(AC271-(+AC271*U272)),IF(AND(R271="Probabilidad",R272="Impacto"),(AC270-(+AC270*U272)),IF(R272="Probabilidad",AC271,""))),"")</f>
        <v/>
      </c>
      <c r="AD272" s="114" t="str">
        <f t="shared" si="121"/>
        <v/>
      </c>
      <c r="AE272" s="1265"/>
      <c r="AF272" s="154"/>
      <c r="AG272" s="155"/>
      <c r="AH272" s="233"/>
      <c r="AI272" s="233"/>
      <c r="AJ272" s="233"/>
      <c r="AK272" s="233"/>
      <c r="AL272" s="233"/>
      <c r="AM272" s="233"/>
      <c r="AN272" s="154"/>
      <c r="AO272" s="154"/>
      <c r="AP272" s="155"/>
      <c r="AQ272" s="163"/>
      <c r="AR272" s="155"/>
      <c r="AS272" s="233"/>
      <c r="AT272" s="233"/>
      <c r="AU272" s="233"/>
      <c r="AV272" s="233"/>
      <c r="AW272" s="233"/>
      <c r="AX272" s="233"/>
      <c r="AY272" s="154"/>
      <c r="AZ272" s="154"/>
      <c r="BA272" s="155"/>
      <c r="BB272" s="154"/>
      <c r="BC272" s="155"/>
      <c r="BD272" s="233"/>
      <c r="BE272" s="233"/>
      <c r="BF272" s="233"/>
      <c r="BG272" s="233"/>
      <c r="BH272" s="233"/>
      <c r="BI272" s="233"/>
      <c r="BJ272" s="154"/>
      <c r="BK272" s="154"/>
      <c r="BL272" s="155"/>
      <c r="BM272" s="184"/>
      <c r="BN272" s="224"/>
      <c r="BO272" s="146"/>
      <c r="BP272" s="184"/>
      <c r="BQ272" s="146"/>
      <c r="BR272" s="146"/>
      <c r="BS272" s="146"/>
      <c r="BT272" s="154"/>
      <c r="BU272" s="155"/>
      <c r="BV272" s="156"/>
      <c r="BW272" s="154"/>
      <c r="BX272" s="154"/>
      <c r="BY272" s="155"/>
      <c r="BZ272" s="155"/>
      <c r="CA272" s="155"/>
      <c r="CB272" s="155"/>
      <c r="CC272" s="154"/>
      <c r="CD272" s="155"/>
      <c r="CE272" s="156"/>
      <c r="CF272" s="154"/>
      <c r="CG272" s="154"/>
      <c r="CH272" s="155"/>
      <c r="CI272" s="155"/>
      <c r="CJ272" s="155"/>
      <c r="CK272" s="155"/>
      <c r="CL272" s="154"/>
      <c r="CM272" s="155"/>
      <c r="CN272" s="156"/>
      <c r="CO272" s="154"/>
      <c r="CP272" s="154"/>
      <c r="CQ272" s="155"/>
      <c r="CR272" s="155"/>
      <c r="CS272" s="155"/>
      <c r="CT272" s="155"/>
    </row>
    <row r="273" spans="1:100" s="148" customFormat="1" ht="102" customHeight="1">
      <c r="A273" s="1281">
        <v>30</v>
      </c>
      <c r="B273" s="1284" t="s">
        <v>156</v>
      </c>
      <c r="C273" s="1269" t="s">
        <v>281</v>
      </c>
      <c r="D273" s="1287" t="s">
        <v>3938</v>
      </c>
      <c r="E273" s="1290" t="s">
        <v>3939</v>
      </c>
      <c r="F273" s="1293" t="s">
        <v>2083</v>
      </c>
      <c r="G273" s="1269" t="s">
        <v>289</v>
      </c>
      <c r="H273" s="1269">
        <v>400</v>
      </c>
      <c r="I273" s="1272" t="str">
        <f>IF(H273&lt;=0,"",IF(H273&lt;=2,"Muy Baja",IF(H273&lt;=24,"Baja",IF(H273&lt;=500,"Media",IF(H273&lt;=5000,"Alta","Muy Alta")))))</f>
        <v>Media</v>
      </c>
      <c r="J273" s="1275">
        <f>IF(I273="","",IF(I273="Muy Baja",0.2,IF(I273="Baja",0.4,IF(I273="Media",0.6,IF(I273="Alta",0.8,IF(I273="Muy Alta",1,))))))</f>
        <v>0.6</v>
      </c>
      <c r="K273" s="1278" t="s">
        <v>312</v>
      </c>
      <c r="L273" s="387" t="str">
        <f>IF(NOT(ISERROR(MATCH(K273,'[3]Tabla Impacto'!$B$221:$B$223,0))),'[3]Tabla Impacto'!$F$223&amp;"Por favor no seleccionar los criterios de impacto(Afectación Económica o presupuestal y Pérdida Reputacional)",K273)</f>
        <v xml:space="preserve">     El riesgo afecta la imagen de de la entidad con efecto publicitario sostenido a nivel de sector administrativo, nivel departamental o municipal</v>
      </c>
      <c r="M273" s="1272"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1275">
        <f>IF(M273="","",IF(M273="Leve",0.2,IF(M273="Menor",0.4,IF(M273="Moderado",0.6,IF(M273="Mayor",0.8,IF(M273="Catastrófico",1,))))))</f>
        <v>0.8</v>
      </c>
      <c r="O273" s="1272"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375">
        <v>1</v>
      </c>
      <c r="Q273" s="408" t="s">
        <v>2085</v>
      </c>
      <c r="R273" s="139" t="str">
        <f t="shared" si="116"/>
        <v>Probabilidad</v>
      </c>
      <c r="S273" s="97" t="s">
        <v>100</v>
      </c>
      <c r="T273" s="97" t="s">
        <v>316</v>
      </c>
      <c r="U273" s="189" t="str">
        <f t="shared" si="117"/>
        <v>40%</v>
      </c>
      <c r="V273" s="97" t="s">
        <v>317</v>
      </c>
      <c r="W273" s="97" t="s">
        <v>318</v>
      </c>
      <c r="X273" s="97" t="s">
        <v>319</v>
      </c>
      <c r="Y273" s="140">
        <f>IFERROR(IF(R273="Probabilidad",(J273-(+J273*U273)),IF(R273="Impacto",J273,"")),"")</f>
        <v>0.36</v>
      </c>
      <c r="Z273" s="113" t="str">
        <f t="shared" si="118"/>
        <v>Baja</v>
      </c>
      <c r="AA273" s="189">
        <f t="shared" si="119"/>
        <v>0.36</v>
      </c>
      <c r="AB273" s="113" t="str">
        <f t="shared" si="120"/>
        <v>Mayor</v>
      </c>
      <c r="AC273" s="189">
        <f>IFERROR(IF(R273="Impacto",(N273-(+N273*U273)),IF(R273="Probabilidad",N273,"")),"")</f>
        <v>0.8</v>
      </c>
      <c r="AD273" s="113" t="str">
        <f t="shared" si="121"/>
        <v>Alto</v>
      </c>
      <c r="AE273" s="1263" t="s">
        <v>345</v>
      </c>
      <c r="AF273" s="163" t="s">
        <v>2120</v>
      </c>
      <c r="AG273" s="155" t="s">
        <v>2123</v>
      </c>
      <c r="AH273" s="702"/>
      <c r="AI273" s="704" t="s">
        <v>2101</v>
      </c>
      <c r="AJ273" s="702" t="s">
        <v>2109</v>
      </c>
      <c r="AK273" s="1411"/>
      <c r="AL273" s="728" t="s">
        <v>2101</v>
      </c>
      <c r="AM273" s="794" t="s">
        <v>2110</v>
      </c>
      <c r="AN273" s="141"/>
      <c r="AO273" s="141"/>
      <c r="AP273" s="142"/>
      <c r="AQ273" s="495" t="s">
        <v>3487</v>
      </c>
      <c r="AR273" s="751" t="s">
        <v>3488</v>
      </c>
      <c r="AS273" s="756"/>
      <c r="AT273" s="1057" t="s">
        <v>2101</v>
      </c>
      <c r="AU273" s="1048" t="s">
        <v>2109</v>
      </c>
      <c r="AV273" s="233"/>
      <c r="AW273" s="233" t="s">
        <v>2101</v>
      </c>
      <c r="AX273" s="228" t="s">
        <v>2110</v>
      </c>
      <c r="AY273" s="667" t="s">
        <v>2101</v>
      </c>
      <c r="AZ273" s="141"/>
      <c r="BA273" s="142" t="s">
        <v>2558</v>
      </c>
      <c r="BB273" s="141"/>
      <c r="BC273" s="142"/>
      <c r="BD273" s="233"/>
      <c r="BE273" s="233"/>
      <c r="BF273" s="233"/>
      <c r="BG273" s="233"/>
      <c r="BH273" s="233"/>
      <c r="BI273" s="233"/>
      <c r="BJ273" s="141"/>
      <c r="BK273" s="141"/>
      <c r="BL273" s="142"/>
      <c r="BM273" s="680" t="s">
        <v>3946</v>
      </c>
      <c r="BN273" s="681">
        <v>0.5</v>
      </c>
      <c r="BO273" s="682" t="s">
        <v>3942</v>
      </c>
      <c r="BP273" s="682" t="s">
        <v>3947</v>
      </c>
      <c r="BQ273" s="404">
        <v>44927</v>
      </c>
      <c r="BR273" s="404">
        <v>45260</v>
      </c>
      <c r="BS273" s="683">
        <v>2</v>
      </c>
      <c r="BT273" s="667" t="s">
        <v>2115</v>
      </c>
      <c r="BU273" s="142" t="s">
        <v>2116</v>
      </c>
      <c r="BV273" s="707" t="s">
        <v>2501</v>
      </c>
      <c r="BW273" s="141"/>
      <c r="BX273" s="141"/>
      <c r="BY273" s="142"/>
      <c r="BZ273" s="142"/>
      <c r="CA273" s="142"/>
      <c r="CB273" s="142"/>
      <c r="CC273" s="920" t="s">
        <v>3549</v>
      </c>
      <c r="CD273" s="1028" t="s">
        <v>3552</v>
      </c>
      <c r="CE273" s="850" t="s">
        <v>3554</v>
      </c>
      <c r="CF273" s="667" t="s">
        <v>2101</v>
      </c>
      <c r="CG273" s="141"/>
      <c r="CH273" s="1066" t="s">
        <v>2558</v>
      </c>
      <c r="CI273" s="667" t="s">
        <v>2101</v>
      </c>
      <c r="CJ273" s="142"/>
      <c r="CK273" s="1066" t="s">
        <v>2558</v>
      </c>
      <c r="CL273" s="141"/>
      <c r="CM273" s="142"/>
      <c r="CN273" s="143"/>
      <c r="CO273" s="141"/>
      <c r="CP273" s="141"/>
      <c r="CQ273" s="142"/>
      <c r="CR273" s="142"/>
      <c r="CS273" s="142"/>
      <c r="CT273" s="142"/>
      <c r="CU273" s="147"/>
      <c r="CV273" s="147"/>
    </row>
    <row r="274" spans="1:100" s="148" customFormat="1" ht="102" customHeight="1">
      <c r="A274" s="1282"/>
      <c r="B274" s="1285"/>
      <c r="C274" s="1270"/>
      <c r="D274" s="1288"/>
      <c r="E274" s="1291"/>
      <c r="F274" s="1294"/>
      <c r="G274" s="1270"/>
      <c r="H274" s="1270"/>
      <c r="I274" s="1273"/>
      <c r="J274" s="1276"/>
      <c r="K274" s="1279"/>
      <c r="L274" s="387">
        <f>IF(NOT(ISERROR(MATCH(K274,_xlfn.ANCHORARRAY(F295),0))),J297&amp;"Por favor no seleccionar los criterios de impacto",K274)</f>
        <v>0</v>
      </c>
      <c r="M274" s="1273"/>
      <c r="N274" s="1276"/>
      <c r="O274" s="1273"/>
      <c r="P274" s="370">
        <v>2</v>
      </c>
      <c r="Q274" s="274" t="s">
        <v>2084</v>
      </c>
      <c r="R274" s="139" t="str">
        <f t="shared" si="116"/>
        <v>Probabilidad</v>
      </c>
      <c r="S274" s="97" t="s">
        <v>145</v>
      </c>
      <c r="T274" s="97" t="s">
        <v>329</v>
      </c>
      <c r="U274" s="189" t="str">
        <f t="shared" si="117"/>
        <v>40%</v>
      </c>
      <c r="V274" s="97" t="s">
        <v>317</v>
      </c>
      <c r="W274" s="97" t="s">
        <v>318</v>
      </c>
      <c r="X274" s="97" t="s">
        <v>319</v>
      </c>
      <c r="Y274" s="140">
        <f>IFERROR(IF(AND(R273="Probabilidad",R274="Probabilidad"),(AA273-(+AA273*U274)),IF(R274="Probabilidad",(J273-(+J273*U274)),IF(R274="Impacto",AA273,""))),"")</f>
        <v>0.216</v>
      </c>
      <c r="Z274" s="113" t="str">
        <f t="shared" si="118"/>
        <v>Baja</v>
      </c>
      <c r="AA274" s="189">
        <f t="shared" si="119"/>
        <v>0.216</v>
      </c>
      <c r="AB274" s="113" t="str">
        <f t="shared" si="120"/>
        <v>Mayor</v>
      </c>
      <c r="AC274" s="189">
        <f>IFERROR(IF(AND(R273="Impacto",R274="Impacto"),(AC273-(+AC273*U274)),IF(R274="Impacto",($N$141-(+$N$141*U274)),IF(R274="Probabilidad",AC273,""))),"")</f>
        <v>0.8</v>
      </c>
      <c r="AD274" s="113" t="str">
        <f t="shared" si="121"/>
        <v>Alto</v>
      </c>
      <c r="AE274" s="1264"/>
      <c r="AF274" s="163" t="s">
        <v>2120</v>
      </c>
      <c r="AG274" s="155" t="s">
        <v>2121</v>
      </c>
      <c r="AH274" s="702"/>
      <c r="AI274" s="704" t="s">
        <v>2101</v>
      </c>
      <c r="AJ274" s="702" t="s">
        <v>2109</v>
      </c>
      <c r="AK274" s="1412"/>
      <c r="AL274" s="793"/>
      <c r="AM274" s="794"/>
      <c r="AN274" s="154"/>
      <c r="AO274" s="154"/>
      <c r="AP274" s="155"/>
      <c r="AQ274" s="766" t="s">
        <v>3489</v>
      </c>
      <c r="AR274" s="751" t="s">
        <v>3490</v>
      </c>
      <c r="AS274" s="756"/>
      <c r="AT274" s="756" t="s">
        <v>2101</v>
      </c>
      <c r="AU274" s="1048" t="s">
        <v>2109</v>
      </c>
      <c r="AV274" s="233"/>
      <c r="AW274" s="233" t="s">
        <v>2101</v>
      </c>
      <c r="AX274" s="228" t="s">
        <v>2110</v>
      </c>
      <c r="AY274" s="667" t="s">
        <v>2101</v>
      </c>
      <c r="AZ274" s="154"/>
      <c r="BA274" s="142" t="s">
        <v>2558</v>
      </c>
      <c r="BB274" s="154"/>
      <c r="BC274" s="155"/>
      <c r="BD274" s="233"/>
      <c r="BE274" s="233"/>
      <c r="BF274" s="233"/>
      <c r="BG274" s="233"/>
      <c r="BH274" s="233"/>
      <c r="BI274" s="233"/>
      <c r="BJ274" s="154"/>
      <c r="BK274" s="154"/>
      <c r="BL274" s="155"/>
      <c r="BM274" s="381" t="s">
        <v>3940</v>
      </c>
      <c r="BN274" s="684">
        <v>0.2</v>
      </c>
      <c r="BO274" s="597" t="s">
        <v>3943</v>
      </c>
      <c r="BP274" s="597" t="s">
        <v>3944</v>
      </c>
      <c r="BQ274" s="404">
        <v>45200</v>
      </c>
      <c r="BR274" s="404">
        <v>45260</v>
      </c>
      <c r="BS274" s="685">
        <v>1</v>
      </c>
      <c r="BT274" s="667" t="s">
        <v>2117</v>
      </c>
      <c r="BU274" s="155" t="s">
        <v>2118</v>
      </c>
      <c r="BV274" s="708" t="s">
        <v>2502</v>
      </c>
      <c r="BW274" s="154"/>
      <c r="BX274" s="154"/>
      <c r="BY274" s="155"/>
      <c r="BZ274" s="155"/>
      <c r="CA274" s="155"/>
      <c r="CB274" s="155"/>
      <c r="CC274" s="920" t="s">
        <v>3549</v>
      </c>
      <c r="CD274" s="751" t="s">
        <v>3553</v>
      </c>
      <c r="CE274" s="850" t="s">
        <v>3555</v>
      </c>
      <c r="CF274" s="163" t="s">
        <v>2101</v>
      </c>
      <c r="CG274" s="154"/>
      <c r="CH274" s="1066" t="s">
        <v>2558</v>
      </c>
      <c r="CI274" s="163" t="s">
        <v>2101</v>
      </c>
      <c r="CJ274" s="155"/>
      <c r="CK274" s="1066" t="s">
        <v>2558</v>
      </c>
      <c r="CL274" s="154"/>
      <c r="CM274" s="155"/>
      <c r="CN274" s="156"/>
      <c r="CO274" s="154"/>
      <c r="CP274" s="154"/>
      <c r="CQ274" s="155"/>
      <c r="CR274" s="155"/>
      <c r="CS274" s="155"/>
      <c r="CT274" s="155"/>
    </row>
    <row r="275" spans="1:100" s="148" customFormat="1" ht="102" customHeight="1">
      <c r="A275" s="1282"/>
      <c r="B275" s="1285"/>
      <c r="C275" s="1270"/>
      <c r="D275" s="1288"/>
      <c r="E275" s="1291"/>
      <c r="F275" s="1294"/>
      <c r="G275" s="1270"/>
      <c r="H275" s="1270"/>
      <c r="I275" s="1273"/>
      <c r="J275" s="1276"/>
      <c r="K275" s="1279"/>
      <c r="L275" s="387">
        <f>IF(NOT(ISERROR(MATCH(K275,_xlfn.ANCHORARRAY(F296),0))),J298&amp;"Por favor no seleccionar los criterios de impacto",K275)</f>
        <v>0</v>
      </c>
      <c r="M275" s="1273"/>
      <c r="N275" s="1276"/>
      <c r="O275" s="1273"/>
      <c r="P275" s="370"/>
      <c r="Q275" s="274"/>
      <c r="R275" s="139" t="str">
        <f t="shared" si="116"/>
        <v/>
      </c>
      <c r="S275" s="97"/>
      <c r="T275" s="97"/>
      <c r="U275" s="189" t="str">
        <f t="shared" si="117"/>
        <v/>
      </c>
      <c r="V275" s="97"/>
      <c r="W275" s="97"/>
      <c r="X275" s="97"/>
      <c r="Y275" s="140" t="str">
        <f>IFERROR(IF(AND(R274="Probabilidad",R275="Probabilidad"),(AA274-(+AA274*U275)),IF(R275="Probabilidad",(J274-(+J274*U275)),IF(R275="Impacto",AA274,""))),"")</f>
        <v/>
      </c>
      <c r="Z275" s="113" t="str">
        <f t="shared" si="118"/>
        <v/>
      </c>
      <c r="AA275" s="189" t="str">
        <f t="shared" si="119"/>
        <v/>
      </c>
      <c r="AB275" s="113" t="str">
        <f t="shared" si="120"/>
        <v/>
      </c>
      <c r="AC275" s="189" t="str">
        <f>IFERROR(IF(AND(R274="Impacto",R275="Impacto"),(AC274-(+AC274*U275)),IF(AND(R274="Probabilidad",R275="Impacto"),(AC273-(+AC273*U275)),IF(R275="Probabilidad",AC274,""))),"")</f>
        <v/>
      </c>
      <c r="AD275" s="113" t="str">
        <f t="shared" si="121"/>
        <v/>
      </c>
      <c r="AE275" s="1264"/>
      <c r="AF275" s="163" t="s">
        <v>2107</v>
      </c>
      <c r="AG275" s="155" t="s">
        <v>2122</v>
      </c>
      <c r="AH275" s="702"/>
      <c r="AI275" s="704" t="s">
        <v>2101</v>
      </c>
      <c r="AJ275" s="702" t="s">
        <v>2109</v>
      </c>
      <c r="AK275" s="1413"/>
      <c r="AL275" s="793"/>
      <c r="AM275" s="794"/>
      <c r="AN275" s="154"/>
      <c r="AO275" s="154"/>
      <c r="AP275" s="155"/>
      <c r="AQ275" s="766" t="s">
        <v>3489</v>
      </c>
      <c r="AR275" s="751" t="s">
        <v>3491</v>
      </c>
      <c r="AS275" s="756"/>
      <c r="AT275" s="756" t="s">
        <v>2101</v>
      </c>
      <c r="AU275" s="1048" t="s">
        <v>2109</v>
      </c>
      <c r="AV275" s="233"/>
      <c r="AW275" s="233" t="s">
        <v>2101</v>
      </c>
      <c r="AX275" s="228" t="s">
        <v>2110</v>
      </c>
      <c r="AY275" s="667" t="s">
        <v>2101</v>
      </c>
      <c r="AZ275" s="154"/>
      <c r="BA275" s="142" t="s">
        <v>2558</v>
      </c>
      <c r="BB275" s="154"/>
      <c r="BC275" s="155"/>
      <c r="BD275" s="233"/>
      <c r="BE275" s="233"/>
      <c r="BF275" s="233"/>
      <c r="BG275" s="233"/>
      <c r="BH275" s="233"/>
      <c r="BI275" s="233"/>
      <c r="BJ275" s="154"/>
      <c r="BK275" s="154"/>
      <c r="BL275" s="155"/>
      <c r="BM275" s="381" t="s">
        <v>3941</v>
      </c>
      <c r="BN275" s="684">
        <v>0.3</v>
      </c>
      <c r="BO275" s="597" t="s">
        <v>2086</v>
      </c>
      <c r="BP275" s="597" t="s">
        <v>3945</v>
      </c>
      <c r="BQ275" s="404">
        <v>44927</v>
      </c>
      <c r="BR275" s="404">
        <v>45260</v>
      </c>
      <c r="BS275" s="684">
        <v>1</v>
      </c>
      <c r="BT275" s="667" t="s">
        <v>2115</v>
      </c>
      <c r="BU275" s="142" t="s">
        <v>2119</v>
      </c>
      <c r="BV275" s="708" t="s">
        <v>2503</v>
      </c>
      <c r="BW275" s="154"/>
      <c r="BX275" s="154"/>
      <c r="BY275" s="155"/>
      <c r="BZ275" s="155"/>
      <c r="CA275" s="155"/>
      <c r="CB275" s="155"/>
      <c r="CC275" s="920" t="s">
        <v>3549</v>
      </c>
      <c r="CD275" s="751" t="s">
        <v>3551</v>
      </c>
      <c r="CE275" s="921" t="s">
        <v>3550</v>
      </c>
      <c r="CF275" s="163" t="s">
        <v>2101</v>
      </c>
      <c r="CG275" s="154"/>
      <c r="CH275" s="1066" t="s">
        <v>2558</v>
      </c>
      <c r="CI275" s="163" t="s">
        <v>2101</v>
      </c>
      <c r="CJ275" s="155"/>
      <c r="CK275" s="1066" t="s">
        <v>2558</v>
      </c>
      <c r="CL275" s="154"/>
      <c r="CM275" s="155"/>
      <c r="CN275" s="156"/>
      <c r="CO275" s="154"/>
      <c r="CP275" s="154"/>
      <c r="CQ275" s="155"/>
      <c r="CR275" s="155"/>
      <c r="CS275" s="155"/>
      <c r="CT275" s="155"/>
    </row>
    <row r="276" spans="1:100" s="148" customFormat="1" ht="24" customHeight="1">
      <c r="A276" s="1282"/>
      <c r="B276" s="1285"/>
      <c r="C276" s="1270"/>
      <c r="D276" s="1288"/>
      <c r="E276" s="1291"/>
      <c r="F276" s="1294"/>
      <c r="G276" s="1270"/>
      <c r="H276" s="1270"/>
      <c r="I276" s="1273"/>
      <c r="J276" s="1276"/>
      <c r="K276" s="1279"/>
      <c r="L276" s="387">
        <f>IF(NOT(ISERROR(MATCH(K276,_xlfn.ANCHORARRAY(F297),0))),J299&amp;"Por favor no seleccionar los criterios de impacto",K276)</f>
        <v>0</v>
      </c>
      <c r="M276" s="1273"/>
      <c r="N276" s="1276"/>
      <c r="O276" s="1273"/>
      <c r="P276" s="184"/>
      <c r="Q276" s="94"/>
      <c r="R276" s="139" t="str">
        <f t="shared" si="116"/>
        <v/>
      </c>
      <c r="S276" s="97"/>
      <c r="T276" s="97"/>
      <c r="U276" s="189" t="str">
        <f t="shared" si="117"/>
        <v/>
      </c>
      <c r="V276" s="97"/>
      <c r="W276" s="97"/>
      <c r="X276" s="97"/>
      <c r="Y276" s="140" t="str">
        <f>IFERROR(IF(AND(R275="Probabilidad",R276="Probabilidad"),(AA275-(+AA275*U276)),IF(R276="Probabilidad",(J275-(+J275*U276)),IF(R276="Impacto",AA275,""))),"")</f>
        <v/>
      </c>
      <c r="Z276" s="113" t="str">
        <f t="shared" si="118"/>
        <v/>
      </c>
      <c r="AA276" s="189" t="str">
        <f t="shared" si="119"/>
        <v/>
      </c>
      <c r="AB276" s="113" t="str">
        <f t="shared" si="120"/>
        <v/>
      </c>
      <c r="AC276" s="189" t="str">
        <f>IFERROR(IF(AND(R275="Impacto",R276="Impacto"),(AC275-(+AC275*U276)),IF(AND(R275="Probabilidad",R276="Impacto"),(AC274-(+AC274*U276)),IF(R276="Probabilidad",AC275,""))),"")</f>
        <v/>
      </c>
      <c r="AD276" s="113" t="str">
        <f t="shared" si="121"/>
        <v/>
      </c>
      <c r="AE276" s="1264"/>
      <c r="AF276" s="154"/>
      <c r="AG276" s="155"/>
      <c r="AH276" s="233"/>
      <c r="AI276" s="233"/>
      <c r="AJ276" s="233"/>
      <c r="AK276" s="233"/>
      <c r="AL276" s="233"/>
      <c r="AM276" s="233"/>
      <c r="AN276" s="154"/>
      <c r="AO276" s="154"/>
      <c r="AP276" s="155"/>
      <c r="AQ276" s="163"/>
      <c r="AR276" s="155"/>
      <c r="AS276" s="233"/>
      <c r="AT276" s="233"/>
      <c r="AU276" s="233"/>
      <c r="AV276" s="233"/>
      <c r="AW276" s="233"/>
      <c r="AX276" s="233"/>
      <c r="AY276" s="154"/>
      <c r="AZ276" s="154"/>
      <c r="BA276" s="155"/>
      <c r="BB276" s="154"/>
      <c r="BC276" s="155"/>
      <c r="BD276" s="233"/>
      <c r="BE276" s="233"/>
      <c r="BF276" s="233"/>
      <c r="BG276" s="233"/>
      <c r="BH276" s="233"/>
      <c r="BI276" s="233"/>
      <c r="BJ276" s="154"/>
      <c r="BK276" s="154"/>
      <c r="BL276" s="155"/>
      <c r="BM276" s="184"/>
      <c r="BN276" s="224"/>
      <c r="BO276" s="146"/>
      <c r="BP276" s="184"/>
      <c r="BQ276" s="146"/>
      <c r="BR276" s="146"/>
      <c r="BS276" s="146"/>
      <c r="BT276" s="154"/>
      <c r="BU276" s="155"/>
      <c r="BV276" s="156"/>
      <c r="BW276" s="154"/>
      <c r="BX276" s="154"/>
      <c r="BY276" s="155"/>
      <c r="BZ276" s="155"/>
      <c r="CA276" s="155"/>
      <c r="CB276" s="155"/>
      <c r="CC276" s="154"/>
      <c r="CD276" s="155"/>
      <c r="CE276" s="156"/>
      <c r="CF276" s="154"/>
      <c r="CG276" s="154"/>
      <c r="CH276" s="155"/>
      <c r="CI276" s="155"/>
      <c r="CJ276" s="155"/>
      <c r="CK276" s="155"/>
      <c r="CL276" s="154"/>
      <c r="CM276" s="155"/>
      <c r="CN276" s="156"/>
      <c r="CO276" s="154"/>
      <c r="CP276" s="154"/>
      <c r="CQ276" s="155"/>
      <c r="CR276" s="155"/>
      <c r="CS276" s="155"/>
      <c r="CT276" s="155"/>
    </row>
    <row r="277" spans="1:100" s="148" customFormat="1" ht="24" customHeight="1">
      <c r="A277" s="1282"/>
      <c r="B277" s="1285"/>
      <c r="C277" s="1270"/>
      <c r="D277" s="1288"/>
      <c r="E277" s="1291"/>
      <c r="F277" s="1294"/>
      <c r="G277" s="1270"/>
      <c r="H277" s="1270"/>
      <c r="I277" s="1273"/>
      <c r="J277" s="1276"/>
      <c r="K277" s="1279"/>
      <c r="L277" s="387">
        <f>IF(NOT(ISERROR(MATCH(K277,_xlfn.ANCHORARRAY(F298),0))),J300&amp;"Por favor no seleccionar los criterios de impacto",K277)</f>
        <v>0</v>
      </c>
      <c r="M277" s="1273"/>
      <c r="N277" s="1276"/>
      <c r="O277" s="1273"/>
      <c r="P277" s="184"/>
      <c r="Q277" s="94"/>
      <c r="R277" s="139" t="str">
        <f t="shared" si="116"/>
        <v/>
      </c>
      <c r="S277" s="97"/>
      <c r="T277" s="97"/>
      <c r="U277" s="189" t="str">
        <f t="shared" si="117"/>
        <v/>
      </c>
      <c r="V277" s="97"/>
      <c r="W277" s="97"/>
      <c r="X277" s="97"/>
      <c r="Y277" s="140" t="str">
        <f>IFERROR(IF(AND(R276="Probabilidad",R277="Probabilidad"),(AA276-(+AA276*U277)),IF(R277="Probabilidad",(J276-(+J276*U277)),IF(R277="Impacto",AA276,""))),"")</f>
        <v/>
      </c>
      <c r="Z277" s="113" t="str">
        <f t="shared" si="118"/>
        <v/>
      </c>
      <c r="AA277" s="189" t="str">
        <f t="shared" si="119"/>
        <v/>
      </c>
      <c r="AB277" s="113" t="str">
        <f t="shared" si="120"/>
        <v/>
      </c>
      <c r="AC277" s="189" t="str">
        <f>IFERROR(IF(AND(R276="Impacto",R277="Impacto"),(AC276-(+AC276*U277)),IF(AND(R276="Probabilidad",R277="Impacto"),(AC275-(+AC275*U277)),IF(R277="Probabilidad",AC276,""))),"")</f>
        <v/>
      </c>
      <c r="AD277" s="113" t="str">
        <f t="shared" si="121"/>
        <v/>
      </c>
      <c r="AE277" s="1264"/>
      <c r="AF277" s="154"/>
      <c r="AG277" s="155"/>
      <c r="AH277" s="233"/>
      <c r="AI277" s="233"/>
      <c r="AJ277" s="233"/>
      <c r="AK277" s="233"/>
      <c r="AL277" s="233"/>
      <c r="AM277" s="233"/>
      <c r="AN277" s="154"/>
      <c r="AO277" s="154"/>
      <c r="AP277" s="155"/>
      <c r="AQ277" s="163"/>
      <c r="AR277" s="155"/>
      <c r="AS277" s="233"/>
      <c r="AT277" s="233"/>
      <c r="AU277" s="233"/>
      <c r="AV277" s="233"/>
      <c r="AW277" s="233"/>
      <c r="AX277" s="233"/>
      <c r="AY277" s="154"/>
      <c r="AZ277" s="154"/>
      <c r="BA277" s="155"/>
      <c r="BB277" s="154"/>
      <c r="BC277" s="155"/>
      <c r="BD277" s="233"/>
      <c r="BE277" s="233"/>
      <c r="BF277" s="233"/>
      <c r="BG277" s="233"/>
      <c r="BH277" s="233"/>
      <c r="BI277" s="233"/>
      <c r="BJ277" s="154"/>
      <c r="BK277" s="154"/>
      <c r="BL277" s="155"/>
      <c r="BM277" s="184"/>
      <c r="BN277" s="224"/>
      <c r="BO277" s="146"/>
      <c r="BP277" s="184"/>
      <c r="BQ277" s="146"/>
      <c r="BR277" s="146"/>
      <c r="BS277" s="146"/>
      <c r="BT277" s="154"/>
      <c r="BU277" s="155"/>
      <c r="BV277" s="156"/>
      <c r="BW277" s="154"/>
      <c r="BX277" s="154"/>
      <c r="BY277" s="155"/>
      <c r="BZ277" s="155"/>
      <c r="CA277" s="155"/>
      <c r="CB277" s="155"/>
      <c r="CC277" s="154"/>
      <c r="CD277" s="155"/>
      <c r="CE277" s="156"/>
      <c r="CF277" s="154"/>
      <c r="CG277" s="154"/>
      <c r="CH277" s="155"/>
      <c r="CI277" s="155"/>
      <c r="CJ277" s="155"/>
      <c r="CK277" s="155"/>
      <c r="CL277" s="154"/>
      <c r="CM277" s="155"/>
      <c r="CN277" s="156"/>
      <c r="CO277" s="154"/>
      <c r="CP277" s="154"/>
      <c r="CQ277" s="155"/>
      <c r="CR277" s="155"/>
      <c r="CS277" s="155"/>
      <c r="CT277" s="155"/>
    </row>
    <row r="278" spans="1:100" s="148" customFormat="1" ht="24" customHeight="1" thickBot="1">
      <c r="A278" s="1283"/>
      <c r="B278" s="1286"/>
      <c r="C278" s="1271"/>
      <c r="D278" s="1289"/>
      <c r="E278" s="1292"/>
      <c r="F278" s="1295"/>
      <c r="G278" s="1271"/>
      <c r="H278" s="1271"/>
      <c r="I278" s="1274"/>
      <c r="J278" s="1277"/>
      <c r="K278" s="1280"/>
      <c r="L278" s="388">
        <f>IF(NOT(ISERROR(MATCH(K278,_xlfn.ANCHORARRAY(F299),0))),J301&amp;"Por favor no seleccionar los criterios de impacto",K278)</f>
        <v>0</v>
      </c>
      <c r="M278" s="1274"/>
      <c r="N278" s="1277"/>
      <c r="O278" s="1274"/>
      <c r="P278" s="185"/>
      <c r="Q278" s="95"/>
      <c r="R278" s="153" t="str">
        <f t="shared" si="116"/>
        <v/>
      </c>
      <c r="S278" s="150"/>
      <c r="T278" s="150"/>
      <c r="U278" s="187" t="str">
        <f t="shared" si="117"/>
        <v/>
      </c>
      <c r="V278" s="150"/>
      <c r="W278" s="150"/>
      <c r="X278" s="150"/>
      <c r="Y278" s="151" t="str">
        <f>IFERROR(IF(AND(R277="Probabilidad",R278="Probabilidad"),(AA277-(+AA277*U278)),IF(R278="Probabilidad",(J277-(+J277*U278)),IF(R278="Impacto",AA277,""))),"")</f>
        <v/>
      </c>
      <c r="Z278" s="114" t="str">
        <f t="shared" si="118"/>
        <v/>
      </c>
      <c r="AA278" s="187" t="str">
        <f t="shared" si="119"/>
        <v/>
      </c>
      <c r="AB278" s="114" t="str">
        <f t="shared" si="120"/>
        <v/>
      </c>
      <c r="AC278" s="187" t="str">
        <f>IFERROR(IF(AND(R277="Impacto",R278="Impacto"),(AC277-(+AC277*U278)),IF(AND(R277="Probabilidad",R278="Impacto"),(AC276-(+AC276*U278)),IF(R278="Probabilidad",AC277,""))),"")</f>
        <v/>
      </c>
      <c r="AD278" s="114" t="str">
        <f t="shared" si="121"/>
        <v/>
      </c>
      <c r="AE278" s="1265"/>
      <c r="AF278" s="154"/>
      <c r="AG278" s="155"/>
      <c r="AH278" s="233"/>
      <c r="AI278" s="233"/>
      <c r="AJ278" s="233"/>
      <c r="AK278" s="233"/>
      <c r="AL278" s="233"/>
      <c r="AM278" s="233"/>
      <c r="AN278" s="154"/>
      <c r="AO278" s="154"/>
      <c r="AP278" s="155"/>
      <c r="AQ278" s="163"/>
      <c r="AR278" s="155"/>
      <c r="AS278" s="233"/>
      <c r="AT278" s="233"/>
      <c r="AU278" s="233"/>
      <c r="AV278" s="233"/>
      <c r="AW278" s="233"/>
      <c r="AX278" s="233"/>
      <c r="AY278" s="154"/>
      <c r="AZ278" s="154"/>
      <c r="BA278" s="155"/>
      <c r="BB278" s="154"/>
      <c r="BC278" s="155"/>
      <c r="BD278" s="233"/>
      <c r="BE278" s="233"/>
      <c r="BF278" s="233"/>
      <c r="BG278" s="233"/>
      <c r="BH278" s="233"/>
      <c r="BI278" s="233"/>
      <c r="BJ278" s="154"/>
      <c r="BK278" s="154"/>
      <c r="BL278" s="155"/>
      <c r="BM278" s="184"/>
      <c r="BN278" s="224"/>
      <c r="BO278" s="146"/>
      <c r="BP278" s="184"/>
      <c r="BQ278" s="146"/>
      <c r="BR278" s="146"/>
      <c r="BS278" s="146"/>
      <c r="BT278" s="154"/>
      <c r="BU278" s="155"/>
      <c r="BV278" s="156"/>
      <c r="BW278" s="154"/>
      <c r="BX278" s="154"/>
      <c r="BY278" s="155"/>
      <c r="BZ278" s="155"/>
      <c r="CA278" s="155"/>
      <c r="CB278" s="155"/>
      <c r="CC278" s="154"/>
      <c r="CD278" s="155"/>
      <c r="CE278" s="156"/>
      <c r="CF278" s="154"/>
      <c r="CG278" s="154"/>
      <c r="CH278" s="155"/>
      <c r="CI278" s="155"/>
      <c r="CJ278" s="155"/>
      <c r="CK278" s="155"/>
      <c r="CL278" s="154"/>
      <c r="CM278" s="155"/>
      <c r="CN278" s="156"/>
      <c r="CO278" s="154"/>
      <c r="CP278" s="154"/>
      <c r="CQ278" s="155"/>
      <c r="CR278" s="155"/>
      <c r="CS278" s="155"/>
      <c r="CT278" s="155"/>
    </row>
    <row r="279" spans="1:100" s="148" customFormat="1" ht="121.05" customHeight="1">
      <c r="A279" s="1345">
        <v>31</v>
      </c>
      <c r="B279" s="1334" t="s">
        <v>152</v>
      </c>
      <c r="C279" s="1270" t="s">
        <v>281</v>
      </c>
      <c r="D279" s="1410" t="s">
        <v>3915</v>
      </c>
      <c r="E279" s="1410" t="s">
        <v>3916</v>
      </c>
      <c r="F279" s="1410" t="s">
        <v>2095</v>
      </c>
      <c r="G279" s="1339" t="s">
        <v>286</v>
      </c>
      <c r="H279" s="1341">
        <v>365</v>
      </c>
      <c r="I279" s="1272" t="str">
        <f>IF(H279&lt;=0,"",IF(H279&lt;=2,"Muy Baja",IF(H279&lt;=24,"Baja",IF(H279&lt;=500,"Media",IF(H279&lt;=5000,"Alta","Muy Alta")))))</f>
        <v>Media</v>
      </c>
      <c r="J279" s="1323">
        <f>IF(I279="","",IF(I279="Muy Baja",0.2,IF(I279="Baja",0.4,IF(I279="Media",0.6,IF(I279="Alta",0.8,IF(I279="Muy Alta",1,))))))</f>
        <v>0.6</v>
      </c>
      <c r="K279" s="1326" t="s">
        <v>313</v>
      </c>
      <c r="L279" s="1329" t="str">
        <f>IF(NOT(ISERROR(MATCH(K279,'[3]Tabla Impacto'!$B$221:$B$223,0))),'[3]Tabla Impacto'!$F$223&amp;"Por favor no seleccionar los criterios de impacto(Afectación Económica o presupuestal y Pérdida Reputacional)",K279)</f>
        <v xml:space="preserve">     El riesgo afecta la imagen de la entidad a nivel nacional, con efecto publicitarios sostenible a nivel país</v>
      </c>
      <c r="M279" s="1330" t="str">
        <f>IF(OR(K279='Tabla Impacto'!$C$11,K279='Tabla Impacto'!$D$11),"Leve",IF(OR(K279='Tabla Impacto'!$C$12,K279='Tabla Impacto'!$D$12),"Menor",IF(OR(K279='Tabla Impacto'!$C$13,K279='Tabla Impacto'!$D$13),"Moderado",IF(OR(K279='Tabla Impacto'!$C$14,K279='Tabla Impacto'!$D$14),"Mayor",IF(OR(K279='Tabla Impacto'!$C$15,K279='Tabla Impacto'!$D$15),"Catastrófico","")))))</f>
        <v>Catastrófico</v>
      </c>
      <c r="N279" s="1323">
        <f>IF(M279="","",IF(M279="Leve",0.2,IF(M279="Menor",0.4,IF(M279="Moderado",0.6,IF(M279="Mayor",0.8,IF(M279="Catastrófico",1,))))))</f>
        <v>1</v>
      </c>
      <c r="O279" s="1331"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Extremo</v>
      </c>
      <c r="P279" s="184">
        <v>1</v>
      </c>
      <c r="Q279" s="1119" t="s">
        <v>3919</v>
      </c>
      <c r="R279" s="139" t="str">
        <f t="shared" si="116"/>
        <v>Probabilidad</v>
      </c>
      <c r="S279" s="391" t="s">
        <v>145</v>
      </c>
      <c r="T279" s="97" t="s">
        <v>316</v>
      </c>
      <c r="U279" s="189" t="str">
        <f t="shared" si="117"/>
        <v>30%</v>
      </c>
      <c r="V279" s="97" t="s">
        <v>317</v>
      </c>
      <c r="W279" s="97" t="s">
        <v>318</v>
      </c>
      <c r="X279" s="97" t="s">
        <v>319</v>
      </c>
      <c r="Y279" s="140">
        <f>IFERROR(IF(R279="Probabilidad",(J279-(+J279*U279)),IF(R279="Impacto",J279,"")),"")</f>
        <v>0.42</v>
      </c>
      <c r="Z279" s="113" t="str">
        <f t="shared" si="118"/>
        <v>Media</v>
      </c>
      <c r="AA279" s="189">
        <f t="shared" si="119"/>
        <v>0.42</v>
      </c>
      <c r="AB279" s="113" t="str">
        <f t="shared" si="120"/>
        <v>Catastrófico</v>
      </c>
      <c r="AC279" s="189">
        <f>IFERROR(IF(R279="Impacto",(N279-(+N279*U279)),IF(R279="Probabilidad",N279,"")),"")</f>
        <v>1</v>
      </c>
      <c r="AD279" s="113" t="str">
        <f t="shared" si="121"/>
        <v>Extremo</v>
      </c>
      <c r="AE279" s="1264" t="s">
        <v>345</v>
      </c>
      <c r="AF279" s="766" t="s">
        <v>2408</v>
      </c>
      <c r="AG279" s="786" t="s">
        <v>2494</v>
      </c>
      <c r="AH279" s="495"/>
      <c r="AI279" s="495" t="s">
        <v>2101</v>
      </c>
      <c r="AJ279" s="495" t="s">
        <v>2409</v>
      </c>
      <c r="AK279" s="495"/>
      <c r="AL279" s="495" t="s">
        <v>2101</v>
      </c>
      <c r="AM279" s="495" t="s">
        <v>2497</v>
      </c>
      <c r="AN279" s="141"/>
      <c r="AO279" s="141"/>
      <c r="AP279" s="142"/>
      <c r="AQ279" s="163" t="s">
        <v>2938</v>
      </c>
      <c r="AR279" s="154" t="s">
        <v>2939</v>
      </c>
      <c r="AS279" s="163"/>
      <c r="AT279" s="163" t="s">
        <v>2190</v>
      </c>
      <c r="AU279" s="154" t="s">
        <v>2409</v>
      </c>
      <c r="AV279" s="154"/>
      <c r="AW279" s="163" t="s">
        <v>2101</v>
      </c>
      <c r="AX279" s="236" t="s">
        <v>229</v>
      </c>
      <c r="AY279" s="141"/>
      <c r="AZ279" s="141"/>
      <c r="BA279" s="142"/>
      <c r="BB279" s="141"/>
      <c r="BC279" s="142"/>
      <c r="BD279" s="235"/>
      <c r="BE279" s="235"/>
      <c r="BF279" s="235"/>
      <c r="BG279" s="235"/>
      <c r="BH279" s="235"/>
      <c r="BI279" s="235"/>
      <c r="BJ279" s="141"/>
      <c r="BK279" s="141"/>
      <c r="BL279" s="142"/>
      <c r="BM279" s="693" t="s">
        <v>2944</v>
      </c>
      <c r="BN279" s="694">
        <v>0.35</v>
      </c>
      <c r="BO279" s="695" t="s">
        <v>2096</v>
      </c>
      <c r="BP279" s="368" t="s">
        <v>3920</v>
      </c>
      <c r="BQ279" s="697">
        <v>44927</v>
      </c>
      <c r="BR279" s="697">
        <v>45260</v>
      </c>
      <c r="BS279" s="698">
        <v>4</v>
      </c>
      <c r="BT279" s="767" t="s">
        <v>2413</v>
      </c>
      <c r="BU279" s="750" t="s">
        <v>2414</v>
      </c>
      <c r="BV279" s="768" t="s">
        <v>2417</v>
      </c>
      <c r="BW279" s="141"/>
      <c r="BX279" s="141"/>
      <c r="BY279" s="142"/>
      <c r="BZ279" s="142"/>
      <c r="CA279" s="142"/>
      <c r="CB279" s="142"/>
      <c r="CC279" s="753" t="s">
        <v>2943</v>
      </c>
      <c r="CD279" s="920" t="s">
        <v>2945</v>
      </c>
      <c r="CE279" s="921" t="s">
        <v>2946</v>
      </c>
      <c r="CF279" s="141"/>
      <c r="CG279" s="141"/>
      <c r="CH279" s="142"/>
      <c r="CI279" s="142"/>
      <c r="CJ279" s="142"/>
      <c r="CK279" s="142"/>
      <c r="CL279" s="141"/>
      <c r="CM279" s="142"/>
      <c r="CN279" s="143"/>
      <c r="CO279" s="141"/>
      <c r="CP279" s="141"/>
      <c r="CQ279" s="142"/>
      <c r="CR279" s="142"/>
      <c r="CS279" s="142"/>
      <c r="CT279" s="142"/>
      <c r="CU279" s="147"/>
      <c r="CV279" s="147"/>
    </row>
    <row r="280" spans="1:100" s="148" customFormat="1" ht="145.05000000000001" customHeight="1">
      <c r="A280" s="1346"/>
      <c r="B280" s="1334"/>
      <c r="C280" s="1270"/>
      <c r="D280" s="1308"/>
      <c r="E280" s="1308"/>
      <c r="F280" s="1308"/>
      <c r="G280" s="1313"/>
      <c r="H280" s="1313"/>
      <c r="I280" s="1273"/>
      <c r="J280" s="1324"/>
      <c r="K280" s="1327"/>
      <c r="L280" s="1327">
        <f>IF(NOT(ISERROR(MATCH(K280,_xlfn.ANCHORARRAY(F291),0))),J293&amp;"Por favor no seleccionar los criterios de impacto",K280)</f>
        <v>0</v>
      </c>
      <c r="M280" s="1273"/>
      <c r="N280" s="1324"/>
      <c r="O280" s="1332"/>
      <c r="P280" s="184">
        <v>2</v>
      </c>
      <c r="Q280" s="1118" t="s">
        <v>3918</v>
      </c>
      <c r="R280" s="139" t="str">
        <f t="shared" si="116"/>
        <v>Probabilidad</v>
      </c>
      <c r="S280" s="364" t="s">
        <v>145</v>
      </c>
      <c r="T280" s="97" t="s">
        <v>316</v>
      </c>
      <c r="U280" s="189" t="str">
        <f t="shared" si="117"/>
        <v>30%</v>
      </c>
      <c r="V280" s="97" t="s">
        <v>317</v>
      </c>
      <c r="W280" s="97" t="s">
        <v>318</v>
      </c>
      <c r="X280" s="97" t="s">
        <v>319</v>
      </c>
      <c r="Y280" s="140">
        <f>IFERROR(IF(AND(R279="Probabilidad",R280="Probabilidad"),(AA279-(+AA279*U280)),IF(R280="Probabilidad",(J279-(+J279*U280)),IF(R280="Impacto",AA279,""))),"")</f>
        <v>0.29399999999999998</v>
      </c>
      <c r="Z280" s="113" t="str">
        <f t="shared" si="118"/>
        <v>Baja</v>
      </c>
      <c r="AA280" s="189">
        <f t="shared" si="119"/>
        <v>0.29399999999999998</v>
      </c>
      <c r="AB280" s="113" t="str">
        <f t="shared" si="120"/>
        <v>Catastrófico</v>
      </c>
      <c r="AC280" s="189">
        <f>IFERROR(IF(AND(R279="Impacto",R280="Impacto"),(AC279-(+AC279*U280)),IF(R280="Impacto",($N$21-(+$N$21*U280)),IF(R280="Probabilidad",AC279,""))),"")</f>
        <v>1</v>
      </c>
      <c r="AD280" s="113" t="str">
        <f t="shared" si="121"/>
        <v>Extremo</v>
      </c>
      <c r="AE280" s="1264"/>
      <c r="AF280" s="766" t="s">
        <v>2408</v>
      </c>
      <c r="AG280" s="786" t="s">
        <v>2495</v>
      </c>
      <c r="AH280" s="495" t="s">
        <v>2101</v>
      </c>
      <c r="AI280" s="495"/>
      <c r="AJ280" s="743" t="s">
        <v>2496</v>
      </c>
      <c r="AK280" s="787"/>
      <c r="AL280" s="495"/>
      <c r="AM280" s="787"/>
      <c r="AN280" s="141"/>
      <c r="AO280" s="141"/>
      <c r="AP280" s="142"/>
      <c r="AQ280" s="163" t="s">
        <v>2938</v>
      </c>
      <c r="AR280" s="154" t="s">
        <v>2942</v>
      </c>
      <c r="AS280" s="163" t="s">
        <v>2190</v>
      </c>
      <c r="AT280" s="163"/>
      <c r="AU280" s="154" t="s">
        <v>2937</v>
      </c>
      <c r="AV280" s="154"/>
      <c r="AW280" s="163"/>
      <c r="AX280" s="236" t="s">
        <v>113</v>
      </c>
      <c r="AY280" s="141"/>
      <c r="AZ280" s="141"/>
      <c r="BA280" s="142"/>
      <c r="BB280" s="141"/>
      <c r="BC280" s="142"/>
      <c r="BD280" s="235"/>
      <c r="BE280" s="235"/>
      <c r="BF280" s="235"/>
      <c r="BG280" s="235"/>
      <c r="BH280" s="235"/>
      <c r="BI280" s="235"/>
      <c r="BJ280" s="141"/>
      <c r="BK280" s="141"/>
      <c r="BL280" s="142"/>
      <c r="BM280" s="699" t="s">
        <v>2097</v>
      </c>
      <c r="BN280" s="700">
        <v>0.35</v>
      </c>
      <c r="BO280" s="696" t="s">
        <v>2098</v>
      </c>
      <c r="BP280" s="368" t="s">
        <v>3920</v>
      </c>
      <c r="BQ280" s="697">
        <v>44927</v>
      </c>
      <c r="BR280" s="697">
        <v>45260</v>
      </c>
      <c r="BS280" s="701">
        <v>1</v>
      </c>
      <c r="BT280" s="767" t="s">
        <v>2413</v>
      </c>
      <c r="BU280" s="750" t="s">
        <v>2415</v>
      </c>
      <c r="BV280" s="769" t="s">
        <v>2418</v>
      </c>
      <c r="BW280" s="141"/>
      <c r="BX280" s="141"/>
      <c r="BY280" s="142"/>
      <c r="BZ280" s="142"/>
      <c r="CA280" s="142"/>
      <c r="CB280" s="142"/>
      <c r="CC280" s="753" t="s">
        <v>2943</v>
      </c>
      <c r="CD280" s="920" t="s">
        <v>2947</v>
      </c>
      <c r="CE280" s="922">
        <v>0.23200000000000001</v>
      </c>
      <c r="CF280" s="141"/>
      <c r="CG280" s="141"/>
      <c r="CH280" s="142"/>
      <c r="CI280" s="142"/>
      <c r="CJ280" s="142"/>
      <c r="CK280" s="142"/>
      <c r="CL280" s="141"/>
      <c r="CM280" s="142"/>
      <c r="CN280" s="143"/>
      <c r="CO280" s="141"/>
      <c r="CP280" s="141"/>
      <c r="CQ280" s="142"/>
      <c r="CR280" s="142"/>
      <c r="CS280" s="142"/>
      <c r="CT280" s="142"/>
      <c r="CU280" s="147"/>
      <c r="CV280" s="147"/>
    </row>
    <row r="281" spans="1:100" s="148" customFormat="1" ht="136.94999999999999" customHeight="1">
      <c r="A281" s="1346"/>
      <c r="B281" s="1334"/>
      <c r="C281" s="1270"/>
      <c r="D281" s="1308"/>
      <c r="E281" s="1308"/>
      <c r="F281" s="1308"/>
      <c r="G281" s="1313"/>
      <c r="H281" s="1313"/>
      <c r="I281" s="1273"/>
      <c r="J281" s="1324"/>
      <c r="K281" s="1327"/>
      <c r="L281" s="1327">
        <f>IF(NOT(ISERROR(MATCH(K281,_xlfn.ANCHORARRAY(F292),0))),J294&amp;"Por favor no seleccionar los criterios de impacto",K281)</f>
        <v>0</v>
      </c>
      <c r="M281" s="1273"/>
      <c r="N281" s="1324"/>
      <c r="O281" s="1332"/>
      <c r="P281" s="184">
        <v>3</v>
      </c>
      <c r="Q281" s="1118" t="s">
        <v>3917</v>
      </c>
      <c r="R281" s="139" t="str">
        <f t="shared" si="116"/>
        <v>Probabilidad</v>
      </c>
      <c r="S281" s="97" t="s">
        <v>100</v>
      </c>
      <c r="T281" s="97" t="s">
        <v>316</v>
      </c>
      <c r="U281" s="189" t="str">
        <f t="shared" si="117"/>
        <v>40%</v>
      </c>
      <c r="V281" s="97" t="s">
        <v>334</v>
      </c>
      <c r="W281" s="97" t="s">
        <v>318</v>
      </c>
      <c r="X281" s="97" t="s">
        <v>319</v>
      </c>
      <c r="Y281" s="140">
        <f>IFERROR(IF(AND(R280="Probabilidad",R281="Probabilidad"),(AA280-(+AA280*U281)),IF(R281="Probabilidad",(J280-(+J280*U281)),IF(R281="Impacto",AA280,""))),"")</f>
        <v>0.1764</v>
      </c>
      <c r="Z281" s="113" t="str">
        <f t="shared" si="118"/>
        <v>Muy Baja</v>
      </c>
      <c r="AA281" s="189">
        <f t="shared" si="119"/>
        <v>0.1764</v>
      </c>
      <c r="AB281" s="113" t="str">
        <f t="shared" si="120"/>
        <v>Catastrófico</v>
      </c>
      <c r="AC281" s="189">
        <f>IFERROR(IF(AND(R280="Impacto",R281="Impacto"),(AC280-(+AC280*U281)),IF(AND(R280="Probabilidad",R281="Impacto"),(AC279-(+AC279*U281)),IF(R281="Probabilidad",AC280,""))),"")</f>
        <v>1</v>
      </c>
      <c r="AD281" s="113" t="str">
        <f t="shared" si="121"/>
        <v>Extremo</v>
      </c>
      <c r="AE281" s="1264"/>
      <c r="AF281" s="766" t="s">
        <v>2408</v>
      </c>
      <c r="AG281" s="751" t="s">
        <v>2410</v>
      </c>
      <c r="AH281" s="495"/>
      <c r="AI281" s="495" t="s">
        <v>2101</v>
      </c>
      <c r="AJ281" s="495" t="s">
        <v>2411</v>
      </c>
      <c r="AK281" s="495"/>
      <c r="AL281" s="495"/>
      <c r="AM281" s="495"/>
      <c r="AN281" s="141"/>
      <c r="AO281" s="141"/>
      <c r="AP281" s="142"/>
      <c r="AQ281" s="163" t="s">
        <v>2938</v>
      </c>
      <c r="AR281" s="919" t="s">
        <v>2940</v>
      </c>
      <c r="AS281" s="163"/>
      <c r="AT281" s="163" t="s">
        <v>2190</v>
      </c>
      <c r="AU281" s="154" t="s">
        <v>2941</v>
      </c>
      <c r="AV281" s="154"/>
      <c r="AW281" s="163"/>
      <c r="AX281" s="236"/>
      <c r="AY281" s="141"/>
      <c r="AZ281" s="141"/>
      <c r="BA281" s="142"/>
      <c r="BB281" s="141"/>
      <c r="BC281" s="142"/>
      <c r="BD281" s="235"/>
      <c r="BE281" s="235"/>
      <c r="BF281" s="235"/>
      <c r="BG281" s="235"/>
      <c r="BH281" s="235"/>
      <c r="BI281" s="235"/>
      <c r="BJ281" s="141"/>
      <c r="BK281" s="141"/>
      <c r="BL281" s="142"/>
      <c r="BM281" s="699" t="s">
        <v>2099</v>
      </c>
      <c r="BN281" s="700">
        <v>0.3</v>
      </c>
      <c r="BO281" s="696" t="s">
        <v>2100</v>
      </c>
      <c r="BP281" s="368" t="s">
        <v>3920</v>
      </c>
      <c r="BQ281" s="697">
        <v>44927</v>
      </c>
      <c r="BR281" s="697">
        <v>45260</v>
      </c>
      <c r="BS281" s="701">
        <v>1</v>
      </c>
      <c r="BT281" s="767" t="s">
        <v>2413</v>
      </c>
      <c r="BU281" s="722" t="s">
        <v>2416</v>
      </c>
      <c r="BV281" s="770" t="s">
        <v>2419</v>
      </c>
      <c r="BW281" s="141"/>
      <c r="BX281" s="141"/>
      <c r="BY281" s="142"/>
      <c r="BZ281" s="142"/>
      <c r="CA281" s="142"/>
      <c r="CB281" s="142"/>
      <c r="CC281" s="753" t="s">
        <v>2943</v>
      </c>
      <c r="CD281" s="920" t="s">
        <v>2948</v>
      </c>
      <c r="CE281" s="850">
        <v>0.1</v>
      </c>
      <c r="CF281" s="141"/>
      <c r="CG281" s="141"/>
      <c r="CH281" s="142"/>
      <c r="CI281" s="142"/>
      <c r="CJ281" s="142"/>
      <c r="CK281" s="142"/>
      <c r="CL281" s="141"/>
      <c r="CM281" s="142"/>
      <c r="CN281" s="143"/>
      <c r="CO281" s="141"/>
      <c r="CP281" s="141"/>
      <c r="CQ281" s="142"/>
      <c r="CR281" s="142"/>
      <c r="CS281" s="142"/>
      <c r="CT281" s="142"/>
      <c r="CU281" s="147"/>
      <c r="CV281" s="147"/>
    </row>
    <row r="282" spans="1:100" s="148" customFormat="1" ht="112.05" customHeight="1">
      <c r="A282" s="1346"/>
      <c r="B282" s="1334"/>
      <c r="C282" s="1270"/>
      <c r="D282" s="1308"/>
      <c r="E282" s="1308"/>
      <c r="F282" s="1308"/>
      <c r="G282" s="1313"/>
      <c r="H282" s="1313"/>
      <c r="I282" s="1273"/>
      <c r="J282" s="1324"/>
      <c r="K282" s="1327"/>
      <c r="L282" s="1327">
        <f>IF(NOT(ISERROR(MATCH(K282,_xlfn.ANCHORARRAY(F293),0))),J295&amp;"Por favor no seleccionar los criterios de impacto",K282)</f>
        <v>0</v>
      </c>
      <c r="M282" s="1273"/>
      <c r="N282" s="1324"/>
      <c r="O282" s="1332"/>
      <c r="P282" s="184"/>
      <c r="Q282" s="692"/>
      <c r="R282" s="139" t="str">
        <f t="shared" si="116"/>
        <v/>
      </c>
      <c r="S282" s="97"/>
      <c r="T282" s="97"/>
      <c r="U282" s="189" t="str">
        <f t="shared" si="117"/>
        <v/>
      </c>
      <c r="V282" s="97"/>
      <c r="W282" s="97"/>
      <c r="X282" s="97"/>
      <c r="Y282" s="140" t="str">
        <f>IFERROR(IF(AND(R281="Probabilidad",R282="Probabilidad"),(AA281-(+AA281*U282)),IF(R282="Probabilidad",(J281-(+J281*U282)),IF(R282="Impacto",AA281,""))),"")</f>
        <v/>
      </c>
      <c r="Z282" s="113" t="str">
        <f t="shared" si="118"/>
        <v/>
      </c>
      <c r="AA282" s="189" t="str">
        <f t="shared" si="119"/>
        <v/>
      </c>
      <c r="AB282" s="113" t="str">
        <f t="shared" si="120"/>
        <v/>
      </c>
      <c r="AC282" s="189" t="str">
        <f>IFERROR(IF(AND(R281="Impacto",R282="Impacto"),(AC281-(+AC281*U282)),IF(AND(R281="Probabilidad",R282="Impacto"),(AC280-(+AC280*U282)),IF(R282="Probabilidad",AC281,""))),"")</f>
        <v/>
      </c>
      <c r="AD282" s="113" t="str">
        <f t="shared" si="121"/>
        <v/>
      </c>
      <c r="AE282" s="1264"/>
      <c r="AF282" s="766" t="s">
        <v>2408</v>
      </c>
      <c r="AG282" s="751" t="s">
        <v>2412</v>
      </c>
      <c r="AH282" s="495"/>
      <c r="AI282" s="495" t="s">
        <v>2101</v>
      </c>
      <c r="AJ282" s="495" t="s">
        <v>2411</v>
      </c>
      <c r="AK282" s="495"/>
      <c r="AL282" s="495"/>
      <c r="AM282" s="495"/>
      <c r="AN282" s="141"/>
      <c r="AO282" s="141"/>
      <c r="AP282" s="142"/>
      <c r="AQ282" s="163" t="s">
        <v>2938</v>
      </c>
      <c r="AR282" s="154" t="s">
        <v>2412</v>
      </c>
      <c r="AS282" s="163"/>
      <c r="AT282" s="163" t="s">
        <v>2190</v>
      </c>
      <c r="AU282" s="154" t="s">
        <v>2411</v>
      </c>
      <c r="AV282" s="154"/>
      <c r="AW282" s="163"/>
      <c r="AX282" s="236"/>
      <c r="AY282" s="141"/>
      <c r="AZ282" s="141"/>
      <c r="BA282" s="142"/>
      <c r="BB282" s="141"/>
      <c r="BC282" s="142"/>
      <c r="BD282" s="235"/>
      <c r="BE282" s="235"/>
      <c r="BF282" s="235"/>
      <c r="BG282" s="235"/>
      <c r="BH282" s="235"/>
      <c r="BI282" s="235"/>
      <c r="BJ282" s="141"/>
      <c r="BK282" s="141"/>
      <c r="BL282" s="142"/>
      <c r="BM282" s="184"/>
      <c r="BN282" s="224"/>
      <c r="BO282" s="146"/>
      <c r="BP282" s="184"/>
      <c r="BQ282" s="146"/>
      <c r="BR282" s="146"/>
      <c r="BS282" s="146"/>
      <c r="BT282" s="141"/>
      <c r="BU282" s="142"/>
      <c r="BV282" s="143"/>
      <c r="BW282" s="141"/>
      <c r="BX282" s="141"/>
      <c r="BY282" s="142"/>
      <c r="BZ282" s="142"/>
      <c r="CA282" s="142"/>
      <c r="CB282" s="142"/>
      <c r="CC282" s="141"/>
      <c r="CD282" s="142"/>
      <c r="CE282" s="143"/>
      <c r="CF282" s="141"/>
      <c r="CG282" s="141"/>
      <c r="CH282" s="142"/>
      <c r="CI282" s="142"/>
      <c r="CJ282" s="142"/>
      <c r="CK282" s="142"/>
      <c r="CL282" s="141"/>
      <c r="CM282" s="142"/>
      <c r="CN282" s="143"/>
      <c r="CO282" s="141"/>
      <c r="CP282" s="141"/>
      <c r="CQ282" s="142"/>
      <c r="CR282" s="142"/>
      <c r="CS282" s="142"/>
      <c r="CT282" s="142"/>
      <c r="CU282" s="147"/>
      <c r="CV282" s="147"/>
    </row>
    <row r="283" spans="1:100" s="148" customFormat="1" ht="31.05" customHeight="1">
      <c r="A283" s="1346"/>
      <c r="B283" s="1334"/>
      <c r="C283" s="1270"/>
      <c r="D283" s="1308"/>
      <c r="E283" s="1308"/>
      <c r="F283" s="1308"/>
      <c r="G283" s="1313"/>
      <c r="H283" s="1313"/>
      <c r="I283" s="1273"/>
      <c r="J283" s="1324"/>
      <c r="K283" s="1327"/>
      <c r="L283" s="1327">
        <f>IF(NOT(ISERROR(MATCH(K283,_xlfn.ANCHORARRAY(F294),0))),J296&amp;"Por favor no seleccionar los criterios de impacto",K283)</f>
        <v>0</v>
      </c>
      <c r="M283" s="1273"/>
      <c r="N283" s="1324"/>
      <c r="O283" s="1332"/>
      <c r="P283" s="184"/>
      <c r="Q283" s="94"/>
      <c r="R283" s="139" t="str">
        <f t="shared" si="116"/>
        <v/>
      </c>
      <c r="S283" s="97"/>
      <c r="T283" s="97"/>
      <c r="U283" s="189" t="str">
        <f t="shared" si="117"/>
        <v/>
      </c>
      <c r="V283" s="97"/>
      <c r="W283" s="97"/>
      <c r="X283" s="97"/>
      <c r="Y283" s="140" t="str">
        <f>IFERROR(IF(AND(R282="Probabilidad",R283="Probabilidad"),(AA282-(+AA282*U283)),IF(R283="Probabilidad",(J282-(+J282*U283)),IF(R283="Impacto",AA282,""))),"")</f>
        <v/>
      </c>
      <c r="Z283" s="113" t="str">
        <f t="shared" si="118"/>
        <v/>
      </c>
      <c r="AA283" s="189" t="str">
        <f t="shared" si="119"/>
        <v/>
      </c>
      <c r="AB283" s="113" t="str">
        <f t="shared" si="120"/>
        <v/>
      </c>
      <c r="AC283" s="189" t="str">
        <f>IFERROR(IF(AND(R282="Impacto",R283="Impacto"),(AC282-(+AC282*U283)),IF(AND(R282="Probabilidad",R283="Impacto"),(AC281-(+AC281*U283)),IF(R283="Probabilidad",AC282,""))),"")</f>
        <v/>
      </c>
      <c r="AD283" s="113" t="str">
        <f t="shared" si="121"/>
        <v/>
      </c>
      <c r="AE283" s="1264"/>
      <c r="AF283" s="141"/>
      <c r="AG283" s="142"/>
      <c r="AH283" s="235"/>
      <c r="AI283" s="235"/>
      <c r="AJ283" s="235"/>
      <c r="AK283" s="235"/>
      <c r="AL283" s="235"/>
      <c r="AM283" s="235"/>
      <c r="AN283" s="141"/>
      <c r="AO283" s="141"/>
      <c r="AP283" s="142"/>
      <c r="AQ283" s="667"/>
      <c r="AR283" s="142"/>
      <c r="AS283" s="235"/>
      <c r="AT283" s="235"/>
      <c r="AU283" s="235"/>
      <c r="AV283" s="235"/>
      <c r="AW283" s="235"/>
      <c r="AX283" s="235"/>
      <c r="AY283" s="141"/>
      <c r="AZ283" s="141"/>
      <c r="BA283" s="142"/>
      <c r="BB283" s="141"/>
      <c r="BC283" s="142"/>
      <c r="BD283" s="235"/>
      <c r="BE283" s="235"/>
      <c r="BF283" s="235"/>
      <c r="BG283" s="235"/>
      <c r="BH283" s="235"/>
      <c r="BI283" s="235"/>
      <c r="BJ283" s="141"/>
      <c r="BK283" s="141"/>
      <c r="BL283" s="142"/>
      <c r="BM283" s="184"/>
      <c r="BN283" s="224"/>
      <c r="BO283" s="146"/>
      <c r="BP283" s="184"/>
      <c r="BQ283" s="146"/>
      <c r="BR283" s="146"/>
      <c r="BS283" s="146"/>
      <c r="BT283" s="141"/>
      <c r="BU283" s="142"/>
      <c r="BV283" s="143"/>
      <c r="BW283" s="141"/>
      <c r="BX283" s="141"/>
      <c r="BY283" s="142"/>
      <c r="BZ283" s="142"/>
      <c r="CA283" s="142"/>
      <c r="CB283" s="142"/>
      <c r="CC283" s="141"/>
      <c r="CD283" s="142"/>
      <c r="CE283" s="143"/>
      <c r="CF283" s="141"/>
      <c r="CG283" s="141"/>
      <c r="CH283" s="142"/>
      <c r="CI283" s="142"/>
      <c r="CJ283" s="142"/>
      <c r="CK283" s="142"/>
      <c r="CL283" s="141"/>
      <c r="CM283" s="142"/>
      <c r="CN283" s="143"/>
      <c r="CO283" s="141"/>
      <c r="CP283" s="141"/>
      <c r="CQ283" s="142"/>
      <c r="CR283" s="142"/>
      <c r="CS283" s="142"/>
      <c r="CT283" s="142"/>
      <c r="CU283" s="147"/>
      <c r="CV283" s="147"/>
    </row>
    <row r="284" spans="1:100" s="148" customFormat="1" ht="31.05" customHeight="1" thickBot="1">
      <c r="A284" s="1347"/>
      <c r="B284" s="1335"/>
      <c r="C284" s="1271"/>
      <c r="D284" s="1309"/>
      <c r="E284" s="1309"/>
      <c r="F284" s="1309"/>
      <c r="G284" s="1340"/>
      <c r="H284" s="1340"/>
      <c r="I284" s="1274"/>
      <c r="J284" s="1325"/>
      <c r="K284" s="1328"/>
      <c r="L284" s="1328">
        <f>IF(NOT(ISERROR(MATCH(K284,_xlfn.ANCHORARRAY(F295),0))),J297&amp;"Por favor no seleccionar los criterios de impacto",K284)</f>
        <v>0</v>
      </c>
      <c r="M284" s="1274"/>
      <c r="N284" s="1325"/>
      <c r="O284" s="1333"/>
      <c r="P284" s="185"/>
      <c r="Q284" s="95"/>
      <c r="R284" s="153" t="str">
        <f t="shared" si="116"/>
        <v/>
      </c>
      <c r="S284" s="150"/>
      <c r="T284" s="150"/>
      <c r="U284" s="187" t="str">
        <f t="shared" si="117"/>
        <v/>
      </c>
      <c r="V284" s="150"/>
      <c r="W284" s="150"/>
      <c r="X284" s="150"/>
      <c r="Y284" s="151" t="str">
        <f>IFERROR(IF(AND(R283="Probabilidad",R284="Probabilidad"),(AA283-(+AA283*U284)),IF(R284="Probabilidad",(J283-(+J283*U284)),IF(R284="Impacto",AA283,""))),"")</f>
        <v/>
      </c>
      <c r="Z284" s="114" t="str">
        <f t="shared" si="118"/>
        <v/>
      </c>
      <c r="AA284" s="187" t="str">
        <f t="shared" si="119"/>
        <v/>
      </c>
      <c r="AB284" s="114" t="str">
        <f t="shared" si="120"/>
        <v/>
      </c>
      <c r="AC284" s="187" t="str">
        <f>IFERROR(IF(AND(R283="Impacto",R284="Impacto"),(AC283-(+AC283*U284)),IF(AND(R283="Probabilidad",R284="Impacto"),(AC282-(+AC282*U284)),IF(R284="Probabilidad",AC283,""))),"")</f>
        <v/>
      </c>
      <c r="AD284" s="114" t="str">
        <f t="shared" si="121"/>
        <v/>
      </c>
      <c r="AE284" s="1265"/>
      <c r="AF284" s="141"/>
      <c r="AG284" s="142"/>
      <c r="AH284" s="235"/>
      <c r="AI284" s="235"/>
      <c r="AJ284" s="235"/>
      <c r="AK284" s="235"/>
      <c r="AL284" s="235"/>
      <c r="AM284" s="235"/>
      <c r="AN284" s="141"/>
      <c r="AO284" s="141"/>
      <c r="AP284" s="142"/>
      <c r="AQ284" s="667"/>
      <c r="AR284" s="142"/>
      <c r="AS284" s="235"/>
      <c r="AT284" s="235"/>
      <c r="AU284" s="235"/>
      <c r="AV284" s="235"/>
      <c r="AW284" s="235"/>
      <c r="AX284" s="235"/>
      <c r="AY284" s="141"/>
      <c r="AZ284" s="141"/>
      <c r="BA284" s="142"/>
      <c r="BB284" s="141"/>
      <c r="BC284" s="142"/>
      <c r="BD284" s="235"/>
      <c r="BE284" s="235"/>
      <c r="BF284" s="235"/>
      <c r="BG284" s="235"/>
      <c r="BH284" s="235"/>
      <c r="BI284" s="235"/>
      <c r="BJ284" s="141"/>
      <c r="BK284" s="141"/>
      <c r="BL284" s="142"/>
      <c r="BM284" s="184"/>
      <c r="BN284" s="224"/>
      <c r="BO284" s="146"/>
      <c r="BP284" s="184"/>
      <c r="BQ284" s="146"/>
      <c r="BR284" s="146"/>
      <c r="BS284" s="146"/>
      <c r="BT284" s="141"/>
      <c r="BU284" s="142"/>
      <c r="BV284" s="143"/>
      <c r="BW284" s="141"/>
      <c r="BX284" s="141"/>
      <c r="BY284" s="142"/>
      <c r="BZ284" s="142"/>
      <c r="CA284" s="142"/>
      <c r="CB284" s="142"/>
      <c r="CC284" s="141"/>
      <c r="CD284" s="142"/>
      <c r="CE284" s="143"/>
      <c r="CF284" s="141"/>
      <c r="CG284" s="141"/>
      <c r="CH284" s="142"/>
      <c r="CI284" s="142"/>
      <c r="CJ284" s="142"/>
      <c r="CK284" s="142"/>
      <c r="CL284" s="141"/>
      <c r="CM284" s="142"/>
      <c r="CN284" s="143"/>
      <c r="CO284" s="141"/>
      <c r="CP284" s="141"/>
      <c r="CQ284" s="142"/>
      <c r="CR284" s="142"/>
      <c r="CS284" s="142"/>
      <c r="CT284" s="142"/>
      <c r="CU284" s="147"/>
      <c r="CV284" s="147"/>
    </row>
    <row r="285" spans="1:100" s="148" customFormat="1" ht="71.25" customHeight="1">
      <c r="A285" s="1345">
        <v>32</v>
      </c>
      <c r="B285" s="1334" t="s">
        <v>165</v>
      </c>
      <c r="C285" s="1270" t="s">
        <v>281</v>
      </c>
      <c r="D285" s="1311" t="s">
        <v>2857</v>
      </c>
      <c r="E285" s="1311" t="s">
        <v>2858</v>
      </c>
      <c r="F285" s="1269" t="s">
        <v>2859</v>
      </c>
      <c r="G285" s="1339" t="s">
        <v>286</v>
      </c>
      <c r="H285" s="1341">
        <v>8760</v>
      </c>
      <c r="I285" s="1272" t="str">
        <f>IF(H285&lt;=0,"",IF(H285&lt;=2,"Muy Baja",IF(H285&lt;=24,"Baja",IF(H285&lt;=500,"Media",IF(H285&lt;=5000,"Alta","Muy Alta")))))</f>
        <v>Muy Alta</v>
      </c>
      <c r="J285" s="1275">
        <f>IF(I285="","",IF(I285="Muy Baja",0.2,IF(I285="Baja",0.4,IF(I285="Media",0.6,IF(I285="Alta",0.8,IF(I285="Muy Alta",1,))))))</f>
        <v>1</v>
      </c>
      <c r="K285" s="1278" t="s">
        <v>313</v>
      </c>
      <c r="L285" s="387" t="str">
        <f>IF(NOT(ISERROR(MATCH(K285,'[3]Tabla Impacto'!$B$221:$B$223,0))),'[3]Tabla Impacto'!$F$223&amp;"Por favor no seleccionar los criterios de impacto(Afectación Económica o presupuestal y Pérdida Reputacional)",K285)</f>
        <v xml:space="preserve">     El riesgo afecta la imagen de la entidad a nivel nacional, con efecto publicitarios sostenible a nivel país</v>
      </c>
      <c r="M285" s="1272" t="str">
        <f>IF(OR(K285='Tabla Impacto'!$C$11,K285='Tabla Impacto'!$D$11),"Leve",IF(OR(K285='Tabla Impacto'!$C$12,K285='Tabla Impacto'!$D$12),"Menor",IF(OR(K285='Tabla Impacto'!$C$13,K285='Tabla Impacto'!$D$13),"Moderado",IF(OR(K285='Tabla Impacto'!$C$14,K285='Tabla Impacto'!$D$14),"Mayor",IF(OR(K285='Tabla Impacto'!$C$15,K285='Tabla Impacto'!$D$15),"Catastrófico","")))))</f>
        <v>Catastrófico</v>
      </c>
      <c r="N285" s="1275">
        <f>IF(M285="","",IF(M285="Leve",0.2,IF(M285="Menor",0.4,IF(M285="Moderado",0.6,IF(M285="Mayor",0.8,IF(M285="Catastrófico",1,))))))</f>
        <v>1</v>
      </c>
      <c r="O285" s="1272"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Extremo</v>
      </c>
      <c r="P285" s="188">
        <v>1</v>
      </c>
      <c r="Q285" s="93" t="s">
        <v>2860</v>
      </c>
      <c r="R285" s="139" t="str">
        <f t="shared" si="116"/>
        <v>Probabilidad</v>
      </c>
      <c r="S285" s="97" t="s">
        <v>100</v>
      </c>
      <c r="T285" s="97" t="s">
        <v>316</v>
      </c>
      <c r="U285" s="189" t="str">
        <f t="shared" si="117"/>
        <v>40%</v>
      </c>
      <c r="V285" s="97" t="s">
        <v>317</v>
      </c>
      <c r="W285" s="97" t="s">
        <v>318</v>
      </c>
      <c r="X285" s="97" t="s">
        <v>319</v>
      </c>
      <c r="Y285" s="140">
        <f>IFERROR(IF(R285="Probabilidad",(J285-(+J285*U285)),IF(R285="Impacto",J285,"")),"")</f>
        <v>0.6</v>
      </c>
      <c r="Z285" s="113" t="str">
        <f t="shared" si="118"/>
        <v>Media</v>
      </c>
      <c r="AA285" s="189">
        <f t="shared" si="119"/>
        <v>0.6</v>
      </c>
      <c r="AB285" s="113" t="str">
        <f t="shared" si="120"/>
        <v>Catastrófico</v>
      </c>
      <c r="AC285" s="189">
        <f>IFERROR(IF(R285="Impacto",(N285-(+N285*U285)),IF(R285="Probabilidad",N285,"")),"")</f>
        <v>1</v>
      </c>
      <c r="AD285" s="113" t="str">
        <f t="shared" si="121"/>
        <v>Extremo</v>
      </c>
      <c r="AE285" s="1263" t="s">
        <v>345</v>
      </c>
      <c r="AF285" s="141" t="s">
        <v>229</v>
      </c>
      <c r="AG285" s="142" t="s">
        <v>229</v>
      </c>
      <c r="AH285" s="233" t="s">
        <v>229</v>
      </c>
      <c r="AI285" s="233" t="s">
        <v>229</v>
      </c>
      <c r="AJ285" s="233" t="s">
        <v>229</v>
      </c>
      <c r="AK285" s="233"/>
      <c r="AL285" s="233"/>
      <c r="AM285" s="233"/>
      <c r="AN285" s="141"/>
      <c r="AO285" s="141"/>
      <c r="AP285" s="142"/>
      <c r="AQ285" s="954" t="s">
        <v>3492</v>
      </c>
      <c r="AR285" s="806" t="s">
        <v>3493</v>
      </c>
      <c r="AS285" s="233"/>
      <c r="AT285" s="1041" t="s">
        <v>2101</v>
      </c>
      <c r="AU285" s="1041" t="s">
        <v>491</v>
      </c>
      <c r="AV285" s="1041"/>
      <c r="AW285" s="1041" t="s">
        <v>2101</v>
      </c>
      <c r="AX285" s="233" t="s">
        <v>491</v>
      </c>
      <c r="AY285" s="141"/>
      <c r="AZ285" s="141"/>
      <c r="BA285" s="142"/>
      <c r="BB285" s="141"/>
      <c r="BC285" s="142"/>
      <c r="BD285" s="233"/>
      <c r="BE285" s="233"/>
      <c r="BF285" s="233"/>
      <c r="BG285" s="233"/>
      <c r="BH285" s="233"/>
      <c r="BI285" s="233"/>
      <c r="BJ285" s="141"/>
      <c r="BK285" s="141"/>
      <c r="BL285" s="142"/>
      <c r="BM285" s="784" t="s">
        <v>2862</v>
      </c>
      <c r="BN285" s="224">
        <v>1</v>
      </c>
      <c r="BO285" s="146" t="s">
        <v>2848</v>
      </c>
      <c r="BP285" s="184" t="s">
        <v>2863</v>
      </c>
      <c r="BQ285" s="146">
        <v>45107</v>
      </c>
      <c r="BR285" s="146">
        <v>45260</v>
      </c>
      <c r="BS285" s="184">
        <v>1</v>
      </c>
      <c r="BT285" s="141"/>
      <c r="BU285" s="142"/>
      <c r="BV285" s="143"/>
      <c r="BW285" s="141"/>
      <c r="BX285" s="141"/>
      <c r="BY285" s="142"/>
      <c r="BZ285" s="142"/>
      <c r="CA285" s="142"/>
      <c r="CB285" s="142"/>
      <c r="CC285" s="954" t="s">
        <v>3492</v>
      </c>
      <c r="CD285" s="802" t="s">
        <v>3556</v>
      </c>
      <c r="CE285" s="954" t="s">
        <v>3557</v>
      </c>
      <c r="CF285" s="141"/>
      <c r="CG285" s="141"/>
      <c r="CH285" s="142"/>
      <c r="CI285" s="142"/>
      <c r="CJ285" s="142"/>
      <c r="CK285" s="142"/>
      <c r="CL285" s="141"/>
      <c r="CM285" s="142"/>
      <c r="CN285" s="143"/>
      <c r="CO285" s="141"/>
      <c r="CP285" s="141"/>
      <c r="CQ285" s="142"/>
      <c r="CR285" s="142"/>
      <c r="CS285" s="142"/>
      <c r="CT285" s="142"/>
      <c r="CU285" s="147"/>
      <c r="CV285" s="147"/>
    </row>
    <row r="286" spans="1:100" s="148" customFormat="1" ht="71.25" customHeight="1">
      <c r="A286" s="1346"/>
      <c r="B286" s="1334"/>
      <c r="C286" s="1270"/>
      <c r="D286" s="1291"/>
      <c r="E286" s="1291"/>
      <c r="F286" s="1270"/>
      <c r="G286" s="1313"/>
      <c r="H286" s="1313"/>
      <c r="I286" s="1273"/>
      <c r="J286" s="1276"/>
      <c r="K286" s="1279"/>
      <c r="L286" s="387">
        <f>IF(NOT(ISERROR(MATCH(K286,_xlfn.ANCHORARRAY(F295),0))),J297&amp;"Por favor no seleccionar los criterios de impacto",K286)</f>
        <v>0</v>
      </c>
      <c r="M286" s="1273"/>
      <c r="N286" s="1276"/>
      <c r="O286" s="1273"/>
      <c r="P286" s="184">
        <v>2</v>
      </c>
      <c r="Q286" s="94" t="s">
        <v>2861</v>
      </c>
      <c r="R286" s="139" t="str">
        <f t="shared" si="116"/>
        <v>Impacto</v>
      </c>
      <c r="S286" s="97" t="s">
        <v>327</v>
      </c>
      <c r="T286" s="97" t="s">
        <v>316</v>
      </c>
      <c r="U286" s="189" t="str">
        <f t="shared" si="117"/>
        <v>25%</v>
      </c>
      <c r="V286" s="97" t="s">
        <v>317</v>
      </c>
      <c r="W286" s="97" t="s">
        <v>318</v>
      </c>
      <c r="X286" s="97" t="s">
        <v>319</v>
      </c>
      <c r="Y286" s="140">
        <f>IFERROR(IF(AND(R285="Probabilidad",R286="Probabilidad"),(AA285-(+AA285*U286)),IF(R286="Probabilidad",(J285-(+J285*U286)),IF(R286="Impacto",AA285,""))),"")</f>
        <v>0.6</v>
      </c>
      <c r="Z286" s="113" t="str">
        <f t="shared" si="118"/>
        <v>Media</v>
      </c>
      <c r="AA286" s="189">
        <f t="shared" si="119"/>
        <v>0.6</v>
      </c>
      <c r="AB286" s="113" t="str">
        <f t="shared" si="120"/>
        <v>Mayor</v>
      </c>
      <c r="AC286" s="189">
        <f>IFERROR(IF(AND(R285="Impacto",R286="Impacto"),(AC285-(+AC285*U286)),IF(R286="Impacto",($N$141-(+$N$141*U286)),IF(R286="Probabilidad",AC285,""))),"")</f>
        <v>0.75</v>
      </c>
      <c r="AD286" s="113" t="str">
        <f t="shared" si="121"/>
        <v>Alto</v>
      </c>
      <c r="AE286" s="1264"/>
      <c r="AF286" s="154"/>
      <c r="AG286" s="155"/>
      <c r="AH286" s="233"/>
      <c r="AI286" s="233"/>
      <c r="AJ286" s="233"/>
      <c r="AK286" s="233"/>
      <c r="AL286" s="233"/>
      <c r="AM286" s="233"/>
      <c r="AN286" s="154"/>
      <c r="AO286" s="154"/>
      <c r="AP286" s="155"/>
      <c r="AQ286" s="495" t="s">
        <v>3492</v>
      </c>
      <c r="AR286" s="743" t="s">
        <v>3502</v>
      </c>
      <c r="AS286" s="233"/>
      <c r="AT286" s="756" t="s">
        <v>2101</v>
      </c>
      <c r="AU286" s="756" t="s">
        <v>491</v>
      </c>
      <c r="AV286" s="756"/>
      <c r="AW286" s="756" t="s">
        <v>2101</v>
      </c>
      <c r="AX286" s="233" t="s">
        <v>491</v>
      </c>
      <c r="AY286" s="154"/>
      <c r="AZ286" s="154"/>
      <c r="BA286" s="155"/>
      <c r="BB286" s="154"/>
      <c r="BC286" s="155"/>
      <c r="BD286" s="233"/>
      <c r="BE286" s="233"/>
      <c r="BF286" s="233"/>
      <c r="BG286" s="233"/>
      <c r="BH286" s="233"/>
      <c r="BI286" s="233"/>
      <c r="BJ286" s="154"/>
      <c r="BK286" s="154"/>
      <c r="BL286" s="155"/>
      <c r="BM286" s="184"/>
      <c r="BN286" s="224"/>
      <c r="BO286" s="146"/>
      <c r="BP286" s="184"/>
      <c r="BQ286" s="146"/>
      <c r="BR286" s="146"/>
      <c r="BS286" s="146"/>
      <c r="BT286" s="154"/>
      <c r="BU286" s="155"/>
      <c r="BV286" s="156"/>
      <c r="BW286" s="154"/>
      <c r="BX286" s="154"/>
      <c r="BY286" s="155"/>
      <c r="BZ286" s="155"/>
      <c r="CA286" s="155"/>
      <c r="CB286" s="155"/>
      <c r="CC286" s="154"/>
      <c r="CD286" s="155"/>
      <c r="CE286" s="156"/>
      <c r="CF286" s="154"/>
      <c r="CG286" s="154"/>
      <c r="CH286" s="155"/>
      <c r="CI286" s="155"/>
      <c r="CJ286" s="155"/>
      <c r="CK286" s="155"/>
      <c r="CL286" s="154"/>
      <c r="CM286" s="155"/>
      <c r="CN286" s="156"/>
      <c r="CO286" s="154"/>
      <c r="CP286" s="154"/>
      <c r="CQ286" s="155"/>
      <c r="CR286" s="155"/>
      <c r="CS286" s="155"/>
      <c r="CT286" s="155"/>
    </row>
    <row r="287" spans="1:100" s="148" customFormat="1" ht="24" customHeight="1">
      <c r="A287" s="1346"/>
      <c r="B287" s="1334"/>
      <c r="C287" s="1270"/>
      <c r="D287" s="1291"/>
      <c r="E287" s="1291"/>
      <c r="F287" s="1270"/>
      <c r="G287" s="1313"/>
      <c r="H287" s="1313"/>
      <c r="I287" s="1273"/>
      <c r="J287" s="1276"/>
      <c r="K287" s="1279"/>
      <c r="L287" s="387">
        <f>IF(NOT(ISERROR(MATCH(K287,_xlfn.ANCHORARRAY(F296),0))),J298&amp;"Por favor no seleccionar los criterios de impacto",K287)</f>
        <v>0</v>
      </c>
      <c r="M287" s="1273"/>
      <c r="N287" s="1276"/>
      <c r="O287" s="1273"/>
      <c r="P287" s="184"/>
      <c r="Q287" s="94"/>
      <c r="R287" s="139" t="str">
        <f t="shared" si="116"/>
        <v/>
      </c>
      <c r="S287" s="97"/>
      <c r="T287" s="97"/>
      <c r="U287" s="189" t="str">
        <f t="shared" si="117"/>
        <v/>
      </c>
      <c r="V287" s="97"/>
      <c r="W287" s="97"/>
      <c r="X287" s="97"/>
      <c r="Y287" s="140" t="str">
        <f>IFERROR(IF(AND(R286="Probabilidad",R287="Probabilidad"),(AA286-(+AA286*U287)),IF(R287="Probabilidad",(J286-(+J286*U287)),IF(R287="Impacto",AA286,""))),"")</f>
        <v/>
      </c>
      <c r="Z287" s="113" t="str">
        <f t="shared" si="118"/>
        <v/>
      </c>
      <c r="AA287" s="189" t="str">
        <f t="shared" si="119"/>
        <v/>
      </c>
      <c r="AB287" s="113" t="str">
        <f t="shared" si="120"/>
        <v/>
      </c>
      <c r="AC287" s="189" t="str">
        <f>IFERROR(IF(AND(R286="Impacto",R287="Impacto"),(AC286-(+AC286*U287)),IF(AND(R286="Probabilidad",R287="Impacto"),(AC285-(+AC285*U287)),IF(R287="Probabilidad",AC286,""))),"")</f>
        <v/>
      </c>
      <c r="AD287" s="113" t="str">
        <f t="shared" si="121"/>
        <v/>
      </c>
      <c r="AE287" s="1264"/>
      <c r="AF287" s="154"/>
      <c r="AG287" s="903"/>
      <c r="AH287" s="233"/>
      <c r="AI287" s="233"/>
      <c r="AJ287" s="233"/>
      <c r="AK287" s="233"/>
      <c r="AL287" s="233"/>
      <c r="AM287" s="233"/>
      <c r="AN287" s="154"/>
      <c r="AO287" s="154"/>
      <c r="AP287" s="155"/>
      <c r="AQ287" s="163"/>
      <c r="AR287" s="155"/>
      <c r="AS287" s="233"/>
      <c r="AT287" s="233"/>
      <c r="AU287" s="233"/>
      <c r="AV287" s="233"/>
      <c r="AW287" s="233"/>
      <c r="AX287" s="233"/>
      <c r="AY287" s="154"/>
      <c r="AZ287" s="154"/>
      <c r="BA287" s="155"/>
      <c r="BB287" s="154"/>
      <c r="BC287" s="155"/>
      <c r="BD287" s="233"/>
      <c r="BE287" s="233"/>
      <c r="BF287" s="233"/>
      <c r="BG287" s="233"/>
      <c r="BH287" s="233"/>
      <c r="BI287" s="233"/>
      <c r="BJ287" s="154"/>
      <c r="BK287" s="154"/>
      <c r="BL287" s="155"/>
      <c r="BM287" s="184"/>
      <c r="BN287" s="224"/>
      <c r="BO287" s="146"/>
      <c r="BP287" s="184"/>
      <c r="BQ287" s="146"/>
      <c r="BR287" s="146"/>
      <c r="BS287" s="146"/>
      <c r="BT287" s="154"/>
      <c r="BU287" s="155"/>
      <c r="BV287" s="156"/>
      <c r="BW287" s="154"/>
      <c r="BX287" s="154"/>
      <c r="BY287" s="155"/>
      <c r="BZ287" s="155"/>
      <c r="CA287" s="155"/>
      <c r="CB287" s="155"/>
      <c r="CC287" s="154"/>
      <c r="CD287" s="155"/>
      <c r="CE287" s="156"/>
      <c r="CF287" s="154"/>
      <c r="CG287" s="154"/>
      <c r="CH287" s="155"/>
      <c r="CI287" s="155"/>
      <c r="CJ287" s="155"/>
      <c r="CK287" s="155"/>
      <c r="CL287" s="154"/>
      <c r="CM287" s="155"/>
      <c r="CN287" s="156"/>
      <c r="CO287" s="154"/>
      <c r="CP287" s="154"/>
      <c r="CQ287" s="155"/>
      <c r="CR287" s="155"/>
      <c r="CS287" s="155"/>
      <c r="CT287" s="155"/>
    </row>
    <row r="288" spans="1:100" s="148" customFormat="1" ht="24" customHeight="1">
      <c r="A288" s="1346"/>
      <c r="B288" s="1334"/>
      <c r="C288" s="1270"/>
      <c r="D288" s="1291"/>
      <c r="E288" s="1291"/>
      <c r="F288" s="1270"/>
      <c r="G288" s="1313"/>
      <c r="H288" s="1313"/>
      <c r="I288" s="1273"/>
      <c r="J288" s="1276"/>
      <c r="K288" s="1279"/>
      <c r="L288" s="387">
        <f>IF(NOT(ISERROR(MATCH(K288,_xlfn.ANCHORARRAY(F297),0))),J299&amp;"Por favor no seleccionar los criterios de impacto",K288)</f>
        <v>0</v>
      </c>
      <c r="M288" s="1273"/>
      <c r="N288" s="1276"/>
      <c r="O288" s="1273"/>
      <c r="P288" s="184"/>
      <c r="Q288" s="94"/>
      <c r="R288" s="139" t="str">
        <f t="shared" si="116"/>
        <v/>
      </c>
      <c r="S288" s="97"/>
      <c r="T288" s="97"/>
      <c r="U288" s="189" t="str">
        <f t="shared" si="117"/>
        <v/>
      </c>
      <c r="V288" s="97"/>
      <c r="W288" s="97"/>
      <c r="X288" s="97"/>
      <c r="Y288" s="140" t="str">
        <f>IFERROR(IF(AND(R287="Probabilidad",R288="Probabilidad"),(AA287-(+AA287*U288)),IF(R288="Probabilidad",(J287-(+J287*U288)),IF(R288="Impacto",AA287,""))),"")</f>
        <v/>
      </c>
      <c r="Z288" s="113" t="str">
        <f t="shared" si="118"/>
        <v/>
      </c>
      <c r="AA288" s="189" t="str">
        <f t="shared" si="119"/>
        <v/>
      </c>
      <c r="AB288" s="113" t="str">
        <f t="shared" si="120"/>
        <v/>
      </c>
      <c r="AC288" s="189" t="str">
        <f>IFERROR(IF(AND(R287="Impacto",R288="Impacto"),(AC287-(+AC287*U288)),IF(AND(R287="Probabilidad",R288="Impacto"),(AC286-(+AC286*U288)),IF(R288="Probabilidad",AC287,""))),"")</f>
        <v/>
      </c>
      <c r="AD288" s="113" t="str">
        <f t="shared" si="121"/>
        <v/>
      </c>
      <c r="AE288" s="1264"/>
      <c r="AF288" s="154"/>
      <c r="AG288" s="155"/>
      <c r="AH288" s="233"/>
      <c r="AI288" s="233"/>
      <c r="AJ288" s="233"/>
      <c r="AK288" s="233"/>
      <c r="AL288" s="233"/>
      <c r="AM288" s="233"/>
      <c r="AN288" s="154"/>
      <c r="AO288" s="154"/>
      <c r="AP288" s="155"/>
      <c r="AQ288" s="163"/>
      <c r="AR288" s="155"/>
      <c r="AS288" s="233"/>
      <c r="AT288" s="233"/>
      <c r="AU288" s="233"/>
      <c r="AV288" s="233"/>
      <c r="AW288" s="233"/>
      <c r="AX288" s="233"/>
      <c r="AY288" s="154"/>
      <c r="AZ288" s="154"/>
      <c r="BA288" s="155"/>
      <c r="BB288" s="154"/>
      <c r="BC288" s="155"/>
      <c r="BD288" s="233"/>
      <c r="BE288" s="233"/>
      <c r="BF288" s="233"/>
      <c r="BG288" s="233"/>
      <c r="BH288" s="233"/>
      <c r="BI288" s="233"/>
      <c r="BJ288" s="154"/>
      <c r="BK288" s="154"/>
      <c r="BL288" s="155"/>
      <c r="BM288" s="184"/>
      <c r="BN288" s="224"/>
      <c r="BO288" s="146"/>
      <c r="BP288" s="184"/>
      <c r="BQ288" s="146"/>
      <c r="BR288" s="146"/>
      <c r="BS288" s="146"/>
      <c r="BT288" s="154"/>
      <c r="BU288" s="155"/>
      <c r="BV288" s="156"/>
      <c r="BW288" s="154"/>
      <c r="BX288" s="154"/>
      <c r="BY288" s="155"/>
      <c r="BZ288" s="155"/>
      <c r="CA288" s="155"/>
      <c r="CB288" s="155"/>
      <c r="CC288" s="154"/>
      <c r="CD288" s="155"/>
      <c r="CE288" s="156"/>
      <c r="CF288" s="154"/>
      <c r="CG288" s="154"/>
      <c r="CH288" s="155"/>
      <c r="CI288" s="155"/>
      <c r="CJ288" s="155"/>
      <c r="CK288" s="155"/>
      <c r="CL288" s="154"/>
      <c r="CM288" s="155"/>
      <c r="CN288" s="156"/>
      <c r="CO288" s="154"/>
      <c r="CP288" s="154"/>
      <c r="CQ288" s="155"/>
      <c r="CR288" s="155"/>
      <c r="CS288" s="155"/>
      <c r="CT288" s="155"/>
    </row>
    <row r="289" spans="1:100" s="148" customFormat="1" ht="24" customHeight="1">
      <c r="A289" s="1346"/>
      <c r="B289" s="1334"/>
      <c r="C289" s="1270"/>
      <c r="D289" s="1291"/>
      <c r="E289" s="1291"/>
      <c r="F289" s="1270"/>
      <c r="G289" s="1313"/>
      <c r="H289" s="1313"/>
      <c r="I289" s="1273"/>
      <c r="J289" s="1276"/>
      <c r="K289" s="1279"/>
      <c r="L289" s="387">
        <f>IF(NOT(ISERROR(MATCH(K289,_xlfn.ANCHORARRAY(F298),0))),J300&amp;"Por favor no seleccionar los criterios de impacto",K289)</f>
        <v>0</v>
      </c>
      <c r="M289" s="1273"/>
      <c r="N289" s="1276"/>
      <c r="O289" s="1273"/>
      <c r="P289" s="184"/>
      <c r="Q289" s="94"/>
      <c r="R289" s="139" t="str">
        <f t="shared" si="116"/>
        <v/>
      </c>
      <c r="S289" s="97"/>
      <c r="T289" s="97"/>
      <c r="U289" s="189" t="str">
        <f t="shared" si="117"/>
        <v/>
      </c>
      <c r="V289" s="97"/>
      <c r="W289" s="97"/>
      <c r="X289" s="97"/>
      <c r="Y289" s="140" t="str">
        <f>IFERROR(IF(AND(R288="Probabilidad",R289="Probabilidad"),(AA288-(+AA288*U289)),IF(R289="Probabilidad",(J288-(+J288*U289)),IF(R289="Impacto",AA288,""))),"")</f>
        <v/>
      </c>
      <c r="Z289" s="113" t="str">
        <f t="shared" si="118"/>
        <v/>
      </c>
      <c r="AA289" s="189" t="str">
        <f t="shared" si="119"/>
        <v/>
      </c>
      <c r="AB289" s="113" t="str">
        <f t="shared" si="120"/>
        <v/>
      </c>
      <c r="AC289" s="189" t="str">
        <f>IFERROR(IF(AND(R288="Impacto",R289="Impacto"),(AC288-(+AC288*U289)),IF(AND(R288="Probabilidad",R289="Impacto"),(AC287-(+AC287*U289)),IF(R289="Probabilidad",AC288,""))),"")</f>
        <v/>
      </c>
      <c r="AD289" s="113" t="str">
        <f t="shared" si="121"/>
        <v/>
      </c>
      <c r="AE289" s="1264"/>
      <c r="AF289" s="154"/>
      <c r="AG289" s="155"/>
      <c r="AH289" s="233"/>
      <c r="AI289" s="233"/>
      <c r="AJ289" s="233"/>
      <c r="AK289" s="233"/>
      <c r="AL289" s="233"/>
      <c r="AM289" s="233"/>
      <c r="AN289" s="154"/>
      <c r="AO289" s="154"/>
      <c r="AP289" s="155"/>
      <c r="AQ289" s="163"/>
      <c r="AR289" s="155"/>
      <c r="AS289" s="233"/>
      <c r="AT289" s="233"/>
      <c r="AU289" s="233"/>
      <c r="AV289" s="233"/>
      <c r="AW289" s="233"/>
      <c r="AX289" s="233"/>
      <c r="AY289" s="154"/>
      <c r="AZ289" s="154"/>
      <c r="BA289" s="155"/>
      <c r="BB289" s="154"/>
      <c r="BC289" s="155"/>
      <c r="BD289" s="233"/>
      <c r="BE289" s="233"/>
      <c r="BF289" s="233"/>
      <c r="BG289" s="233"/>
      <c r="BH289" s="233"/>
      <c r="BI289" s="233"/>
      <c r="BJ289" s="154"/>
      <c r="BK289" s="154"/>
      <c r="BL289" s="155"/>
      <c r="BM289" s="184"/>
      <c r="BN289" s="224"/>
      <c r="BO289" s="146"/>
      <c r="BP289" s="184"/>
      <c r="BQ289" s="146"/>
      <c r="BR289" s="146"/>
      <c r="BS289" s="146"/>
      <c r="BT289" s="154"/>
      <c r="BU289" s="155"/>
      <c r="BV289" s="156"/>
      <c r="BW289" s="154"/>
      <c r="BX289" s="154"/>
      <c r="BY289" s="155"/>
      <c r="BZ289" s="155"/>
      <c r="CA289" s="155"/>
      <c r="CB289" s="155"/>
      <c r="CC289" s="154"/>
      <c r="CD289" s="155"/>
      <c r="CE289" s="156"/>
      <c r="CF289" s="154"/>
      <c r="CG289" s="154"/>
      <c r="CH289" s="155"/>
      <c r="CI289" s="155"/>
      <c r="CJ289" s="155"/>
      <c r="CK289" s="155"/>
      <c r="CL289" s="154"/>
      <c r="CM289" s="155"/>
      <c r="CN289" s="156"/>
      <c r="CO289" s="154"/>
      <c r="CP289" s="154"/>
      <c r="CQ289" s="155"/>
      <c r="CR289" s="155"/>
      <c r="CS289" s="155"/>
      <c r="CT289" s="155"/>
    </row>
    <row r="290" spans="1:100" s="148" customFormat="1" ht="24" customHeight="1" thickBot="1">
      <c r="A290" s="1347"/>
      <c r="B290" s="1335"/>
      <c r="C290" s="1271"/>
      <c r="D290" s="1292"/>
      <c r="E290" s="1292"/>
      <c r="F290" s="1271"/>
      <c r="G290" s="1340"/>
      <c r="H290" s="1340"/>
      <c r="I290" s="1274"/>
      <c r="J290" s="1277"/>
      <c r="K290" s="1280"/>
      <c r="L290" s="388">
        <f>IF(NOT(ISERROR(MATCH(K290,_xlfn.ANCHORARRAY(F299),0))),J301&amp;"Por favor no seleccionar los criterios de impacto",K290)</f>
        <v>0</v>
      </c>
      <c r="M290" s="1274"/>
      <c r="N290" s="1277"/>
      <c r="O290" s="1274"/>
      <c r="P290" s="185"/>
      <c r="Q290" s="95"/>
      <c r="R290" s="153" t="str">
        <f t="shared" si="116"/>
        <v/>
      </c>
      <c r="S290" s="150"/>
      <c r="T290" s="150"/>
      <c r="U290" s="187" t="str">
        <f t="shared" si="117"/>
        <v/>
      </c>
      <c r="V290" s="150"/>
      <c r="W290" s="150"/>
      <c r="X290" s="150"/>
      <c r="Y290" s="151" t="str">
        <f>IFERROR(IF(AND(R289="Probabilidad",R290="Probabilidad"),(AA289-(+AA289*U290)),IF(R290="Probabilidad",(J289-(+J289*U290)),IF(R290="Impacto",AA289,""))),"")</f>
        <v/>
      </c>
      <c r="Z290" s="114" t="str">
        <f t="shared" si="118"/>
        <v/>
      </c>
      <c r="AA290" s="187" t="str">
        <f t="shared" si="119"/>
        <v/>
      </c>
      <c r="AB290" s="114" t="str">
        <f t="shared" si="120"/>
        <v/>
      </c>
      <c r="AC290" s="187" t="str">
        <f>IFERROR(IF(AND(R289="Impacto",R290="Impacto"),(AC289-(+AC289*U290)),IF(AND(R289="Probabilidad",R290="Impacto"),(AC288-(+AC288*U290)),IF(R290="Probabilidad",AC289,""))),"")</f>
        <v/>
      </c>
      <c r="AD290" s="114" t="str">
        <f t="shared" si="121"/>
        <v/>
      </c>
      <c r="AE290" s="1265"/>
      <c r="AF290" s="154"/>
      <c r="AG290" s="155"/>
      <c r="AH290" s="233"/>
      <c r="AI290" s="233"/>
      <c r="AJ290" s="233"/>
      <c r="AK290" s="233"/>
      <c r="AL290" s="233"/>
      <c r="AM290" s="233"/>
      <c r="AN290" s="154"/>
      <c r="AO290" s="154"/>
      <c r="AP290" s="155"/>
      <c r="AQ290" s="163"/>
      <c r="AR290" s="155"/>
      <c r="AS290" s="233"/>
      <c r="AT290" s="233"/>
      <c r="AU290" s="233"/>
      <c r="AV290" s="233"/>
      <c r="AW290" s="233"/>
      <c r="AX290" s="233"/>
      <c r="AY290" s="154"/>
      <c r="AZ290" s="154"/>
      <c r="BA290" s="155"/>
      <c r="BB290" s="154"/>
      <c r="BC290" s="155"/>
      <c r="BD290" s="233"/>
      <c r="BE290" s="233"/>
      <c r="BF290" s="233"/>
      <c r="BG290" s="233"/>
      <c r="BH290" s="233"/>
      <c r="BI290" s="233"/>
      <c r="BJ290" s="154"/>
      <c r="BK290" s="154"/>
      <c r="BL290" s="155"/>
      <c r="BM290" s="184"/>
      <c r="BN290" s="224"/>
      <c r="BO290" s="146"/>
      <c r="BP290" s="184"/>
      <c r="BQ290" s="146"/>
      <c r="BR290" s="146"/>
      <c r="BS290" s="146"/>
      <c r="BT290" s="154"/>
      <c r="BU290" s="155"/>
      <c r="BV290" s="156"/>
      <c r="BW290" s="154"/>
      <c r="BX290" s="154"/>
      <c r="BY290" s="155"/>
      <c r="BZ290" s="155"/>
      <c r="CA290" s="155"/>
      <c r="CB290" s="155"/>
      <c r="CC290" s="154"/>
      <c r="CD290" s="155"/>
      <c r="CE290" s="156"/>
      <c r="CF290" s="154"/>
      <c r="CG290" s="154"/>
      <c r="CH290" s="155"/>
      <c r="CI290" s="155"/>
      <c r="CJ290" s="155"/>
      <c r="CK290" s="155"/>
      <c r="CL290" s="154"/>
      <c r="CM290" s="155"/>
      <c r="CN290" s="156"/>
      <c r="CO290" s="154"/>
      <c r="CP290" s="154"/>
      <c r="CQ290" s="155"/>
      <c r="CR290" s="155"/>
      <c r="CS290" s="155"/>
      <c r="CT290" s="155"/>
    </row>
    <row r="291" spans="1:100" s="148" customFormat="1" ht="100.95" customHeight="1">
      <c r="A291" s="1281">
        <v>33</v>
      </c>
      <c r="B291" s="1284" t="s">
        <v>163</v>
      </c>
      <c r="C291" s="1269" t="s">
        <v>365</v>
      </c>
      <c r="D291" s="1407" t="s">
        <v>2882</v>
      </c>
      <c r="E291" s="1407" t="s">
        <v>2883</v>
      </c>
      <c r="F291" s="1407" t="s">
        <v>2884</v>
      </c>
      <c r="G291" s="1269" t="s">
        <v>291</v>
      </c>
      <c r="H291" s="1269">
        <v>27000</v>
      </c>
      <c r="I291" s="1272" t="str">
        <f>IF(H291&lt;=0,"",IF(H291&lt;=2,"Muy Baja",IF(H291&lt;=24,"Baja",IF(H291&lt;=500,"Media",IF(H291&lt;=5000,"Alta","Muy Alta")))))</f>
        <v>Muy Alta</v>
      </c>
      <c r="J291" s="1275">
        <f>IF(I291="","",IF(I291="Muy Baja",0.2,IF(I291="Baja",0.4,IF(I291="Media",0.6,IF(I291="Alta",0.8,IF(I291="Muy Alta",1,))))))</f>
        <v>1</v>
      </c>
      <c r="K291" s="1278" t="s">
        <v>312</v>
      </c>
      <c r="L291" s="387" t="str">
        <f>IF(NOT(ISERROR(MATCH(K291,'[3]Tabla Impacto'!$B$221:$B$223,0))),'[3]Tabla Impacto'!$F$223&amp;"Por favor no seleccionar los criterios de impacto(Afectación Económica o presupuestal y Pérdida Reputacional)",K291)</f>
        <v xml:space="preserve">     El riesgo afecta la imagen de de la entidad con efecto publicitario sostenido a nivel de sector administrativo, nivel departamental o municipal</v>
      </c>
      <c r="M291" s="1272" t="str">
        <f>IF(OR(K291='Tabla Impacto'!$C$11,K291='Tabla Impacto'!$D$11),"Leve",IF(OR(K291='Tabla Impacto'!$C$12,K291='Tabla Impacto'!$D$12),"Menor",IF(OR(K291='Tabla Impacto'!$C$13,K291='Tabla Impacto'!$D$13),"Moderado",IF(OR(K291='Tabla Impacto'!$C$14,K291='Tabla Impacto'!$D$14),"Mayor",IF(OR(K291='Tabla Impacto'!$C$15,K291='Tabla Impacto'!$D$15),"Catastrófico","")))))</f>
        <v>Mayor</v>
      </c>
      <c r="N291" s="1275">
        <f>IF(M291="","",IF(M291="Leve",0.2,IF(M291="Menor",0.4,IF(M291="Moderado",0.6,IF(M291="Mayor",0.8,IF(M291="Catastrófico",1,))))))</f>
        <v>0.8</v>
      </c>
      <c r="O291" s="1272"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Alto</v>
      </c>
      <c r="P291" s="188">
        <v>1</v>
      </c>
      <c r="Q291" s="93" t="s">
        <v>2885</v>
      </c>
      <c r="R291" s="139" t="str">
        <f t="shared" si="110"/>
        <v>Probabilidad</v>
      </c>
      <c r="S291" s="97" t="s">
        <v>100</v>
      </c>
      <c r="T291" s="97" t="s">
        <v>316</v>
      </c>
      <c r="U291" s="189" t="str">
        <f t="shared" si="111"/>
        <v>40%</v>
      </c>
      <c r="V291" s="97" t="s">
        <v>334</v>
      </c>
      <c r="W291" s="97" t="s">
        <v>318</v>
      </c>
      <c r="X291" s="97" t="s">
        <v>319</v>
      </c>
      <c r="Y291" s="140">
        <f>IFERROR(IF(R291="Probabilidad",(J291-(+J291*U291)),IF(R291="Impacto",J291,"")),"")</f>
        <v>0.6</v>
      </c>
      <c r="Z291" s="113" t="str">
        <f t="shared" si="112"/>
        <v>Media</v>
      </c>
      <c r="AA291" s="189">
        <f t="shared" si="113"/>
        <v>0.6</v>
      </c>
      <c r="AB291" s="113" t="str">
        <f t="shared" si="114"/>
        <v>Mayor</v>
      </c>
      <c r="AC291" s="189">
        <f>IFERROR(IF(R291="Impacto",(N291-(+N291*U291)),IF(R291="Probabilidad",N291,"")),"")</f>
        <v>0.8</v>
      </c>
      <c r="AD291" s="113" t="str">
        <f t="shared" si="115"/>
        <v>Alto</v>
      </c>
      <c r="AE291" s="1263"/>
      <c r="AF291" s="141" t="s">
        <v>229</v>
      </c>
      <c r="AG291" s="142" t="s">
        <v>229</v>
      </c>
      <c r="AH291" s="233" t="s">
        <v>229</v>
      </c>
      <c r="AI291" s="233" t="s">
        <v>229</v>
      </c>
      <c r="AJ291" s="233" t="s">
        <v>229</v>
      </c>
      <c r="AK291" s="233"/>
      <c r="AL291" s="233"/>
      <c r="AM291" s="233"/>
      <c r="AN291" s="141"/>
      <c r="AO291" s="141"/>
      <c r="AP291" s="142"/>
      <c r="AQ291" s="163" t="s">
        <v>3497</v>
      </c>
      <c r="AR291" s="155" t="s">
        <v>3498</v>
      </c>
      <c r="AS291" s="233"/>
      <c r="AT291" s="233" t="s">
        <v>2101</v>
      </c>
      <c r="AU291" s="228" t="s">
        <v>3494</v>
      </c>
      <c r="AV291" s="233"/>
      <c r="AW291" s="228" t="s">
        <v>2101</v>
      </c>
      <c r="AX291" s="228" t="s">
        <v>3495</v>
      </c>
      <c r="AY291" s="667" t="s">
        <v>2101</v>
      </c>
      <c r="AZ291" s="141"/>
      <c r="BA291" s="142" t="s">
        <v>2558</v>
      </c>
      <c r="BB291" s="141"/>
      <c r="BC291" s="142"/>
      <c r="BD291" s="233"/>
      <c r="BE291" s="233"/>
      <c r="BF291" s="233"/>
      <c r="BG291" s="233"/>
      <c r="BH291" s="233"/>
      <c r="BI291" s="233"/>
      <c r="BJ291" s="141"/>
      <c r="BK291" s="141"/>
      <c r="BL291" s="142"/>
      <c r="BM291" s="784" t="s">
        <v>2888</v>
      </c>
      <c r="BN291" s="224">
        <v>0.6</v>
      </c>
      <c r="BO291" s="146" t="s">
        <v>2889</v>
      </c>
      <c r="BP291" s="184" t="s">
        <v>2890</v>
      </c>
      <c r="BQ291" s="146">
        <v>45078</v>
      </c>
      <c r="BR291" s="146">
        <v>45260</v>
      </c>
      <c r="BS291" s="146" t="s">
        <v>2891</v>
      </c>
      <c r="BT291" s="141"/>
      <c r="BU291" s="142"/>
      <c r="BV291" s="143"/>
      <c r="BW291" s="141"/>
      <c r="BX291" s="141"/>
      <c r="BY291" s="142"/>
      <c r="BZ291" s="142"/>
      <c r="CA291" s="142"/>
      <c r="CB291" s="142"/>
      <c r="CC291" s="1067" t="s">
        <v>3558</v>
      </c>
      <c r="CD291" s="155" t="s">
        <v>3560</v>
      </c>
      <c r="CE291" s="765" t="s">
        <v>3561</v>
      </c>
      <c r="CF291" s="667" t="s">
        <v>2101</v>
      </c>
      <c r="CG291" s="141"/>
      <c r="CH291" s="142" t="s">
        <v>2558</v>
      </c>
      <c r="CI291" s="667" t="s">
        <v>2101</v>
      </c>
      <c r="CJ291" s="142"/>
      <c r="CK291" s="142" t="s">
        <v>2558</v>
      </c>
      <c r="CL291" s="141"/>
      <c r="CM291" s="142"/>
      <c r="CN291" s="143"/>
      <c r="CO291" s="141"/>
      <c r="CP291" s="141"/>
      <c r="CQ291" s="142"/>
      <c r="CR291" s="142"/>
      <c r="CS291" s="142"/>
      <c r="CT291" s="142"/>
      <c r="CU291" s="147"/>
      <c r="CV291" s="147"/>
    </row>
    <row r="292" spans="1:100" s="148" customFormat="1" ht="102" customHeight="1">
      <c r="A292" s="1282"/>
      <c r="B292" s="1285"/>
      <c r="C292" s="1270"/>
      <c r="D292" s="1408"/>
      <c r="E292" s="1408"/>
      <c r="F292" s="1408"/>
      <c r="G292" s="1270"/>
      <c r="H292" s="1270"/>
      <c r="I292" s="1273"/>
      <c r="J292" s="1276"/>
      <c r="K292" s="1279"/>
      <c r="L292" s="387">
        <f>IF(NOT(ISERROR(MATCH(K292,_xlfn.ANCHORARRAY(F301),0))),J303&amp;"Por favor no seleccionar los criterios de impacto",K292)</f>
        <v>0</v>
      </c>
      <c r="M292" s="1273"/>
      <c r="N292" s="1276"/>
      <c r="O292" s="1273"/>
      <c r="P292" s="184">
        <v>2</v>
      </c>
      <c r="Q292" s="94" t="s">
        <v>2886</v>
      </c>
      <c r="R292" s="139" t="str">
        <f t="shared" si="110"/>
        <v>Probabilidad</v>
      </c>
      <c r="S292" s="97" t="s">
        <v>100</v>
      </c>
      <c r="T292" s="97" t="s">
        <v>316</v>
      </c>
      <c r="U292" s="189" t="str">
        <f t="shared" si="111"/>
        <v>40%</v>
      </c>
      <c r="V292" s="97" t="s">
        <v>334</v>
      </c>
      <c r="W292" s="97" t="s">
        <v>318</v>
      </c>
      <c r="X292" s="97" t="s">
        <v>319</v>
      </c>
      <c r="Y292" s="140">
        <f>IFERROR(IF(AND(R291="Probabilidad",R292="Probabilidad"),(AA291-(+AA291*U292)),IF(R292="Probabilidad",(J291-(+J291*U292)),IF(R292="Impacto",AA291,""))),"")</f>
        <v>0.36</v>
      </c>
      <c r="Z292" s="113" t="str">
        <f t="shared" si="112"/>
        <v>Baja</v>
      </c>
      <c r="AA292" s="189">
        <f t="shared" si="113"/>
        <v>0.36</v>
      </c>
      <c r="AB292" s="113" t="str">
        <f t="shared" si="114"/>
        <v>Mayor</v>
      </c>
      <c r="AC292" s="189">
        <f>IFERROR(IF(AND(R291="Impacto",R292="Impacto"),(AC291-(+AC291*U292)),IF(R292="Impacto",($N$141-(+$N$141*U292)),IF(R292="Probabilidad",AC291,""))),"")</f>
        <v>0.8</v>
      </c>
      <c r="AD292" s="113" t="str">
        <f t="shared" si="115"/>
        <v>Alto</v>
      </c>
      <c r="AE292" s="1264"/>
      <c r="AF292" s="141" t="s">
        <v>229</v>
      </c>
      <c r="AG292" s="142" t="s">
        <v>229</v>
      </c>
      <c r="AH292" s="233" t="s">
        <v>229</v>
      </c>
      <c r="AI292" s="233" t="s">
        <v>229</v>
      </c>
      <c r="AJ292" s="233" t="s">
        <v>229</v>
      </c>
      <c r="AK292" s="233"/>
      <c r="AL292" s="233"/>
      <c r="AM292" s="233"/>
      <c r="AN292" s="154"/>
      <c r="AO292" s="154"/>
      <c r="AP292" s="155"/>
      <c r="AQ292" s="163" t="s">
        <v>3497</v>
      </c>
      <c r="AR292" s="155" t="s">
        <v>3499</v>
      </c>
      <c r="AS292" s="233"/>
      <c r="AT292" s="233" t="s">
        <v>2101</v>
      </c>
      <c r="AU292" s="228" t="s">
        <v>3494</v>
      </c>
      <c r="AV292" s="233"/>
      <c r="AW292" s="228" t="s">
        <v>2101</v>
      </c>
      <c r="AX292" s="228" t="s">
        <v>3495</v>
      </c>
      <c r="AY292" s="163" t="s">
        <v>2101</v>
      </c>
      <c r="AZ292" s="154"/>
      <c r="BA292" s="155" t="s">
        <v>2558</v>
      </c>
      <c r="BB292" s="154"/>
      <c r="BC292" s="155"/>
      <c r="BD292" s="233"/>
      <c r="BE292" s="233"/>
      <c r="BF292" s="233"/>
      <c r="BG292" s="233"/>
      <c r="BH292" s="233"/>
      <c r="BI292" s="233"/>
      <c r="BJ292" s="154"/>
      <c r="BK292" s="154"/>
      <c r="BL292" s="155"/>
      <c r="BM292" s="784" t="s">
        <v>2892</v>
      </c>
      <c r="BN292" s="224">
        <v>0.4</v>
      </c>
      <c r="BO292" s="146" t="s">
        <v>2893</v>
      </c>
      <c r="BP292" s="184" t="s">
        <v>2890</v>
      </c>
      <c r="BQ292" s="146">
        <v>45108</v>
      </c>
      <c r="BR292" s="146">
        <v>45260</v>
      </c>
      <c r="BS292" s="146" t="s">
        <v>2894</v>
      </c>
      <c r="BT292" s="154"/>
      <c r="BU292" s="155"/>
      <c r="BV292" s="156"/>
      <c r="BW292" s="154"/>
      <c r="BX292" s="154"/>
      <c r="BY292" s="155"/>
      <c r="BZ292" s="155"/>
      <c r="CA292" s="155"/>
      <c r="CB292" s="155"/>
      <c r="CC292" s="1067" t="s">
        <v>3558</v>
      </c>
      <c r="CD292" s="155" t="s">
        <v>3559</v>
      </c>
      <c r="CE292" s="765" t="s">
        <v>3562</v>
      </c>
      <c r="CF292" s="163" t="s">
        <v>2101</v>
      </c>
      <c r="CG292" s="154"/>
      <c r="CH292" s="155" t="s">
        <v>2558</v>
      </c>
      <c r="CI292" s="163" t="s">
        <v>2101</v>
      </c>
      <c r="CJ292" s="155"/>
      <c r="CK292" s="155" t="s">
        <v>2558</v>
      </c>
      <c r="CL292" s="154"/>
      <c r="CM292" s="155"/>
      <c r="CN292" s="156"/>
      <c r="CO292" s="154"/>
      <c r="CP292" s="154"/>
      <c r="CQ292" s="155"/>
      <c r="CR292" s="155"/>
      <c r="CS292" s="155"/>
      <c r="CT292" s="155"/>
    </row>
    <row r="293" spans="1:100" s="148" customFormat="1" ht="102" customHeight="1">
      <c r="A293" s="1282"/>
      <c r="B293" s="1285"/>
      <c r="C293" s="1270"/>
      <c r="D293" s="1408"/>
      <c r="E293" s="1408"/>
      <c r="F293" s="1408"/>
      <c r="G293" s="1270"/>
      <c r="H293" s="1270"/>
      <c r="I293" s="1273"/>
      <c r="J293" s="1276"/>
      <c r="K293" s="1279"/>
      <c r="L293" s="387">
        <f>IF(NOT(ISERROR(MATCH(K293,_xlfn.ANCHORARRAY(F302),0))),J304&amp;"Por favor no seleccionar los criterios de impacto",K293)</f>
        <v>0</v>
      </c>
      <c r="M293" s="1273"/>
      <c r="N293" s="1276"/>
      <c r="O293" s="1273"/>
      <c r="P293" s="184">
        <v>3</v>
      </c>
      <c r="Q293" s="94" t="s">
        <v>2887</v>
      </c>
      <c r="R293" s="139" t="str">
        <f t="shared" si="110"/>
        <v>Impacto</v>
      </c>
      <c r="S293" s="97" t="s">
        <v>327</v>
      </c>
      <c r="T293" s="97" t="s">
        <v>316</v>
      </c>
      <c r="U293" s="189" t="str">
        <f t="shared" si="111"/>
        <v>25%</v>
      </c>
      <c r="V293" s="97" t="s">
        <v>317</v>
      </c>
      <c r="W293" s="97" t="s">
        <v>318</v>
      </c>
      <c r="X293" s="97" t="s">
        <v>319</v>
      </c>
      <c r="Y293" s="140">
        <f>IFERROR(IF(AND(R292="Probabilidad",R293="Probabilidad"),(AA292-(+AA292*U293)),IF(R293="Probabilidad",(J292-(+J292*U293)),IF(R293="Impacto",AA292,""))),"")</f>
        <v>0.36</v>
      </c>
      <c r="Z293" s="113" t="str">
        <f t="shared" si="112"/>
        <v>Baja</v>
      </c>
      <c r="AA293" s="189">
        <f t="shared" si="113"/>
        <v>0.36</v>
      </c>
      <c r="AB293" s="113" t="str">
        <f t="shared" si="114"/>
        <v>Moderado</v>
      </c>
      <c r="AC293" s="189">
        <f>IFERROR(IF(AND(R292="Impacto",R293="Impacto"),(AC292-(+AC292*U293)),IF(AND(R292="Probabilidad",R293="Impacto"),(AC291-(+AC291*U293)),IF(R293="Probabilidad",AC292,""))),"")</f>
        <v>0.60000000000000009</v>
      </c>
      <c r="AD293" s="113" t="str">
        <f t="shared" si="115"/>
        <v>Moderado</v>
      </c>
      <c r="AE293" s="1264"/>
      <c r="AF293" s="141" t="s">
        <v>229</v>
      </c>
      <c r="AG293" s="142" t="s">
        <v>229</v>
      </c>
      <c r="AH293" s="233" t="s">
        <v>229</v>
      </c>
      <c r="AI293" s="233" t="s">
        <v>229</v>
      </c>
      <c r="AJ293" s="233" t="s">
        <v>229</v>
      </c>
      <c r="AK293" s="233"/>
      <c r="AL293" s="233"/>
      <c r="AM293" s="233"/>
      <c r="AN293" s="154"/>
      <c r="AO293" s="154"/>
      <c r="AP293" s="155"/>
      <c r="AQ293" s="163" t="s">
        <v>3497</v>
      </c>
      <c r="AR293" s="155" t="s">
        <v>3496</v>
      </c>
      <c r="AS293" s="233"/>
      <c r="AT293" s="233" t="s">
        <v>2101</v>
      </c>
      <c r="AU293" s="228" t="s">
        <v>3494</v>
      </c>
      <c r="AV293" s="233"/>
      <c r="AW293" s="228" t="s">
        <v>2101</v>
      </c>
      <c r="AX293" s="228" t="s">
        <v>3495</v>
      </c>
      <c r="AY293" s="163" t="s">
        <v>2101</v>
      </c>
      <c r="AZ293" s="154"/>
      <c r="BA293" s="155" t="s">
        <v>2558</v>
      </c>
      <c r="BB293" s="154"/>
      <c r="BC293" s="155"/>
      <c r="BD293" s="233"/>
      <c r="BE293" s="233"/>
      <c r="BF293" s="233"/>
      <c r="BG293" s="233"/>
      <c r="BH293" s="233"/>
      <c r="BI293" s="233"/>
      <c r="BJ293" s="154"/>
      <c r="BK293" s="154"/>
      <c r="BL293" s="155"/>
      <c r="BM293" s="184"/>
      <c r="BN293" s="224"/>
      <c r="BO293" s="146"/>
      <c r="BP293" s="184"/>
      <c r="BQ293" s="146"/>
      <c r="BR293" s="146"/>
      <c r="BS293" s="146"/>
      <c r="BT293" s="154"/>
      <c r="BU293" s="155"/>
      <c r="BV293" s="156"/>
      <c r="BW293" s="154"/>
      <c r="BX293" s="154"/>
      <c r="BY293" s="155"/>
      <c r="BZ293" s="155"/>
      <c r="CA293" s="155"/>
      <c r="CB293" s="155"/>
      <c r="CC293" s="154"/>
      <c r="CD293" s="155"/>
      <c r="CE293" s="156"/>
      <c r="CF293" s="154"/>
      <c r="CG293" s="154"/>
      <c r="CH293" s="155"/>
      <c r="CI293" s="155"/>
      <c r="CJ293" s="155"/>
      <c r="CK293" s="155"/>
      <c r="CL293" s="154"/>
      <c r="CM293" s="155"/>
      <c r="CN293" s="156"/>
      <c r="CO293" s="154"/>
      <c r="CP293" s="154"/>
      <c r="CQ293" s="155"/>
      <c r="CR293" s="155"/>
      <c r="CS293" s="155"/>
      <c r="CT293" s="155"/>
    </row>
    <row r="294" spans="1:100" s="148" customFormat="1" ht="24" customHeight="1">
      <c r="A294" s="1282"/>
      <c r="B294" s="1285"/>
      <c r="C294" s="1270"/>
      <c r="D294" s="1408"/>
      <c r="E294" s="1408"/>
      <c r="F294" s="1408"/>
      <c r="G294" s="1270"/>
      <c r="H294" s="1270"/>
      <c r="I294" s="1273"/>
      <c r="J294" s="1276"/>
      <c r="K294" s="1279"/>
      <c r="L294" s="387">
        <f>IF(NOT(ISERROR(MATCH(K294,_xlfn.ANCHORARRAY(F303),0))),J305&amp;"Por favor no seleccionar los criterios de impacto",K294)</f>
        <v>0</v>
      </c>
      <c r="M294" s="1273"/>
      <c r="N294" s="1276"/>
      <c r="O294" s="1273"/>
      <c r="P294" s="184"/>
      <c r="Q294" s="94"/>
      <c r="R294" s="139" t="str">
        <f t="shared" si="110"/>
        <v/>
      </c>
      <c r="S294" s="97"/>
      <c r="T294" s="97"/>
      <c r="U294" s="189" t="str">
        <f t="shared" si="111"/>
        <v/>
      </c>
      <c r="V294" s="97"/>
      <c r="W294" s="97"/>
      <c r="X294" s="97"/>
      <c r="Y294" s="140" t="str">
        <f>IFERROR(IF(AND(R293="Probabilidad",R294="Probabilidad"),(AA293-(+AA293*U294)),IF(R294="Probabilidad",(J293-(+J293*U294)),IF(R294="Impacto",AA293,""))),"")</f>
        <v/>
      </c>
      <c r="Z294" s="113" t="str">
        <f t="shared" si="112"/>
        <v/>
      </c>
      <c r="AA294" s="189" t="str">
        <f t="shared" si="113"/>
        <v/>
      </c>
      <c r="AB294" s="113" t="str">
        <f t="shared" si="114"/>
        <v/>
      </c>
      <c r="AC294" s="189" t="str">
        <f>IFERROR(IF(AND(R293="Impacto",R294="Impacto"),(AC293-(+AC293*U294)),IF(AND(R293="Probabilidad",R294="Impacto"),(AC292-(+AC292*U294)),IF(R294="Probabilidad",AC293,""))),"")</f>
        <v/>
      </c>
      <c r="AD294" s="113" t="str">
        <f t="shared" si="115"/>
        <v/>
      </c>
      <c r="AE294" s="1264"/>
      <c r="AF294" s="154"/>
      <c r="AG294" s="155"/>
      <c r="AH294" s="233"/>
      <c r="AI294" s="233"/>
      <c r="AJ294" s="233"/>
      <c r="AK294" s="233"/>
      <c r="AL294" s="233"/>
      <c r="AM294" s="233"/>
      <c r="AN294" s="154"/>
      <c r="AO294" s="154"/>
      <c r="AP294" s="155"/>
      <c r="AQ294" s="163"/>
      <c r="AR294" s="155"/>
      <c r="AS294" s="233"/>
      <c r="AT294" s="233"/>
      <c r="AU294" s="233"/>
      <c r="AV294" s="233"/>
      <c r="AW294" s="233"/>
      <c r="AX294" s="233"/>
      <c r="AY294" s="154"/>
      <c r="AZ294" s="154"/>
      <c r="BA294" s="155"/>
      <c r="BB294" s="154"/>
      <c r="BC294" s="155"/>
      <c r="BD294" s="233"/>
      <c r="BE294" s="233"/>
      <c r="BF294" s="233"/>
      <c r="BG294" s="233"/>
      <c r="BH294" s="233"/>
      <c r="BI294" s="233"/>
      <c r="BJ294" s="154"/>
      <c r="BK294" s="154"/>
      <c r="BL294" s="155"/>
      <c r="BM294" s="184"/>
      <c r="BN294" s="224"/>
      <c r="BO294" s="146"/>
      <c r="BP294" s="184"/>
      <c r="BQ294" s="146"/>
      <c r="BR294" s="146"/>
      <c r="BS294" s="146"/>
      <c r="BT294" s="154"/>
      <c r="BU294" s="155"/>
      <c r="BV294" s="156"/>
      <c r="BW294" s="154"/>
      <c r="BX294" s="154"/>
      <c r="BY294" s="155"/>
      <c r="BZ294" s="155"/>
      <c r="CA294" s="155"/>
      <c r="CB294" s="155"/>
      <c r="CC294" s="154"/>
      <c r="CD294" s="155"/>
      <c r="CE294" s="156"/>
      <c r="CF294" s="154"/>
      <c r="CG294" s="154"/>
      <c r="CH294" s="155"/>
      <c r="CI294" s="155"/>
      <c r="CJ294" s="155"/>
      <c r="CK294" s="155"/>
      <c r="CL294" s="154"/>
      <c r="CM294" s="155"/>
      <c r="CN294" s="156"/>
      <c r="CO294" s="154"/>
      <c r="CP294" s="154"/>
      <c r="CQ294" s="155"/>
      <c r="CR294" s="155"/>
      <c r="CS294" s="155"/>
      <c r="CT294" s="155"/>
    </row>
    <row r="295" spans="1:100" s="148" customFormat="1" ht="24" customHeight="1">
      <c r="A295" s="1282"/>
      <c r="B295" s="1285"/>
      <c r="C295" s="1270"/>
      <c r="D295" s="1408"/>
      <c r="E295" s="1408"/>
      <c r="F295" s="1408"/>
      <c r="G295" s="1270"/>
      <c r="H295" s="1270"/>
      <c r="I295" s="1273"/>
      <c r="J295" s="1276"/>
      <c r="K295" s="1279"/>
      <c r="L295" s="387">
        <f>IF(NOT(ISERROR(MATCH(K295,_xlfn.ANCHORARRAY(F304),0))),J306&amp;"Por favor no seleccionar los criterios de impacto",K295)</f>
        <v>0</v>
      </c>
      <c r="M295" s="1273"/>
      <c r="N295" s="1276"/>
      <c r="O295" s="1273"/>
      <c r="P295" s="184"/>
      <c r="Q295" s="94"/>
      <c r="R295" s="139" t="str">
        <f t="shared" si="110"/>
        <v/>
      </c>
      <c r="S295" s="97"/>
      <c r="T295" s="97"/>
      <c r="U295" s="189" t="str">
        <f t="shared" si="111"/>
        <v/>
      </c>
      <c r="V295" s="97"/>
      <c r="W295" s="97"/>
      <c r="X295" s="97"/>
      <c r="Y295" s="140" t="str">
        <f>IFERROR(IF(AND(R294="Probabilidad",R295="Probabilidad"),(AA294-(+AA294*U295)),IF(R295="Probabilidad",(J294-(+J294*U295)),IF(R295="Impacto",AA294,""))),"")</f>
        <v/>
      </c>
      <c r="Z295" s="113" t="str">
        <f t="shared" si="112"/>
        <v/>
      </c>
      <c r="AA295" s="189" t="str">
        <f t="shared" si="113"/>
        <v/>
      </c>
      <c r="AB295" s="113" t="str">
        <f t="shared" si="114"/>
        <v/>
      </c>
      <c r="AC295" s="189" t="str">
        <f>IFERROR(IF(AND(R294="Impacto",R295="Impacto"),(AC294-(+AC294*U295)),IF(AND(R294="Probabilidad",R295="Impacto"),(AC293-(+AC293*U295)),IF(R295="Probabilidad",AC294,""))),"")</f>
        <v/>
      </c>
      <c r="AD295" s="113" t="str">
        <f t="shared" si="115"/>
        <v/>
      </c>
      <c r="AE295" s="1264"/>
      <c r="AF295" s="154"/>
      <c r="AG295" s="155"/>
      <c r="AH295" s="233"/>
      <c r="AI295" s="233"/>
      <c r="AJ295" s="233"/>
      <c r="AK295" s="233"/>
      <c r="AL295" s="233"/>
      <c r="AM295" s="233"/>
      <c r="AN295" s="154"/>
      <c r="AO295" s="154"/>
      <c r="AP295" s="155"/>
      <c r="AQ295" s="163"/>
      <c r="AR295" s="155"/>
      <c r="AS295" s="233"/>
      <c r="AT295" s="233"/>
      <c r="AU295" s="233"/>
      <c r="AV295" s="233"/>
      <c r="AW295" s="233"/>
      <c r="AX295" s="233"/>
      <c r="AY295" s="154"/>
      <c r="AZ295" s="154"/>
      <c r="BA295" s="155"/>
      <c r="BB295" s="154"/>
      <c r="BC295" s="155"/>
      <c r="BD295" s="233"/>
      <c r="BE295" s="233"/>
      <c r="BF295" s="233"/>
      <c r="BG295" s="233"/>
      <c r="BH295" s="233"/>
      <c r="BI295" s="233"/>
      <c r="BJ295" s="154"/>
      <c r="BK295" s="154"/>
      <c r="BL295" s="155"/>
      <c r="BM295" s="184"/>
      <c r="BN295" s="224"/>
      <c r="BO295" s="146"/>
      <c r="BP295" s="184"/>
      <c r="BQ295" s="146"/>
      <c r="BR295" s="146"/>
      <c r="BS295" s="146"/>
      <c r="BT295" s="154"/>
      <c r="BU295" s="155"/>
      <c r="BV295" s="156"/>
      <c r="BW295" s="154"/>
      <c r="BX295" s="154"/>
      <c r="BY295" s="155"/>
      <c r="BZ295" s="155"/>
      <c r="CA295" s="155"/>
      <c r="CB295" s="155"/>
      <c r="CC295" s="154"/>
      <c r="CD295" s="155"/>
      <c r="CE295" s="156"/>
      <c r="CF295" s="154"/>
      <c r="CG295" s="154"/>
      <c r="CH295" s="155"/>
      <c r="CI295" s="155"/>
      <c r="CJ295" s="155"/>
      <c r="CK295" s="155"/>
      <c r="CL295" s="154"/>
      <c r="CM295" s="155"/>
      <c r="CN295" s="156"/>
      <c r="CO295" s="154"/>
      <c r="CP295" s="154"/>
      <c r="CQ295" s="155"/>
      <c r="CR295" s="155"/>
      <c r="CS295" s="155"/>
      <c r="CT295" s="155"/>
    </row>
    <row r="296" spans="1:100" s="148" customFormat="1" ht="24" customHeight="1" thickBot="1">
      <c r="A296" s="1283"/>
      <c r="B296" s="1286"/>
      <c r="C296" s="1271"/>
      <c r="D296" s="1409"/>
      <c r="E296" s="1409"/>
      <c r="F296" s="1409"/>
      <c r="G296" s="1271"/>
      <c r="H296" s="1271"/>
      <c r="I296" s="1274"/>
      <c r="J296" s="1277"/>
      <c r="K296" s="1280"/>
      <c r="L296" s="388">
        <f>IF(NOT(ISERROR(MATCH(K296,_xlfn.ANCHORARRAY(F305),0))),J307&amp;"Por favor no seleccionar los criterios de impacto",K296)</f>
        <v>0</v>
      </c>
      <c r="M296" s="1274"/>
      <c r="N296" s="1277"/>
      <c r="O296" s="1274"/>
      <c r="P296" s="185"/>
      <c r="Q296" s="95"/>
      <c r="R296" s="153" t="str">
        <f t="shared" si="110"/>
        <v/>
      </c>
      <c r="S296" s="150"/>
      <c r="T296" s="150"/>
      <c r="U296" s="187" t="str">
        <f t="shared" si="111"/>
        <v/>
      </c>
      <c r="V296" s="150"/>
      <c r="W296" s="150"/>
      <c r="X296" s="150"/>
      <c r="Y296" s="151" t="str">
        <f>IFERROR(IF(AND(R295="Probabilidad",R296="Probabilidad"),(AA295-(+AA295*U296)),IF(R296="Probabilidad",(J295-(+J295*U296)),IF(R296="Impacto",AA295,""))),"")</f>
        <v/>
      </c>
      <c r="Z296" s="114" t="str">
        <f t="shared" si="112"/>
        <v/>
      </c>
      <c r="AA296" s="187" t="str">
        <f t="shared" si="113"/>
        <v/>
      </c>
      <c r="AB296" s="114" t="str">
        <f t="shared" si="114"/>
        <v/>
      </c>
      <c r="AC296" s="187" t="str">
        <f>IFERROR(IF(AND(R295="Impacto",R296="Impacto"),(AC295-(+AC295*U296)),IF(AND(R295="Probabilidad",R296="Impacto"),(AC294-(+AC294*U296)),IF(R296="Probabilidad",AC295,""))),"")</f>
        <v/>
      </c>
      <c r="AD296" s="114" t="str">
        <f t="shared" si="115"/>
        <v/>
      </c>
      <c r="AE296" s="1265"/>
      <c r="AF296" s="154"/>
      <c r="AG296" s="155"/>
      <c r="AH296" s="233"/>
      <c r="AI296" s="233"/>
      <c r="AJ296" s="233"/>
      <c r="AK296" s="233"/>
      <c r="AL296" s="233"/>
      <c r="AM296" s="233"/>
      <c r="AN296" s="154"/>
      <c r="AO296" s="154"/>
      <c r="AP296" s="155"/>
      <c r="AQ296" s="163"/>
      <c r="AR296" s="155"/>
      <c r="AS296" s="233"/>
      <c r="AT296" s="233"/>
      <c r="AU296" s="233"/>
      <c r="AV296" s="233"/>
      <c r="AW296" s="233"/>
      <c r="AX296" s="233"/>
      <c r="AY296" s="154"/>
      <c r="AZ296" s="154"/>
      <c r="BA296" s="155"/>
      <c r="BB296" s="154"/>
      <c r="BC296" s="155"/>
      <c r="BD296" s="233"/>
      <c r="BE296" s="233"/>
      <c r="BF296" s="233"/>
      <c r="BG296" s="233"/>
      <c r="BH296" s="233"/>
      <c r="BI296" s="233"/>
      <c r="BJ296" s="154"/>
      <c r="BK296" s="154"/>
      <c r="BL296" s="155"/>
      <c r="BM296" s="184"/>
      <c r="BN296" s="224"/>
      <c r="BO296" s="146"/>
      <c r="BP296" s="184"/>
      <c r="BQ296" s="146"/>
      <c r="BR296" s="146"/>
      <c r="BS296" s="146"/>
      <c r="BT296" s="154"/>
      <c r="BU296" s="155"/>
      <c r="BV296" s="156"/>
      <c r="BW296" s="154"/>
      <c r="BX296" s="154"/>
      <c r="BY296" s="155"/>
      <c r="BZ296" s="155"/>
      <c r="CA296" s="155"/>
      <c r="CB296" s="155"/>
      <c r="CC296" s="154"/>
      <c r="CD296" s="155"/>
      <c r="CE296" s="156"/>
      <c r="CF296" s="154"/>
      <c r="CG296" s="154"/>
      <c r="CH296" s="155"/>
      <c r="CI296" s="155"/>
      <c r="CJ296" s="155"/>
      <c r="CK296" s="155"/>
      <c r="CL296" s="154"/>
      <c r="CM296" s="155"/>
      <c r="CN296" s="156"/>
      <c r="CO296" s="154"/>
      <c r="CP296" s="154"/>
      <c r="CQ296" s="155"/>
      <c r="CR296" s="155"/>
      <c r="CS296" s="155"/>
      <c r="CT296" s="155"/>
    </row>
    <row r="297" spans="1:100" s="148" customFormat="1" ht="24" customHeight="1">
      <c r="A297" s="1281"/>
      <c r="B297" s="1284"/>
      <c r="C297" s="1269"/>
      <c r="D297" s="1269"/>
      <c r="E297" s="1269"/>
      <c r="F297" s="1269"/>
      <c r="G297" s="1269"/>
      <c r="H297" s="1269"/>
      <c r="I297" s="1272" t="str">
        <f>IF(H297&lt;=0,"",IF(H297&lt;=2,"Muy Baja",IF(H297&lt;=24,"Baja",IF(H297&lt;=500,"Media",IF(H297&lt;=5000,"Alta","Muy Alta")))))</f>
        <v/>
      </c>
      <c r="J297" s="1275" t="str">
        <f>IF(I297="","",IF(I297="Muy Baja",0.2,IF(I297="Baja",0.4,IF(I297="Media",0.6,IF(I297="Alta",0.8,IF(I297="Muy Alta",1,))))))</f>
        <v/>
      </c>
      <c r="K297" s="1278"/>
      <c r="L297" s="387">
        <f>IF(NOT(ISERROR(MATCH(K297,'[3]Tabla Impacto'!$B$221:$B$223,0))),'[3]Tabla Impacto'!$F$223&amp;"Por favor no seleccionar los criterios de impacto(Afectación Económica o presupuestal y Pérdida Reputacional)",K297)</f>
        <v>0</v>
      </c>
      <c r="M297" s="1272" t="str">
        <f>IF(OR(K297='Tabla Impacto'!$C$11,K297='Tabla Impacto'!$D$11),"Leve",IF(OR(K297='Tabla Impacto'!$C$12,K297='Tabla Impacto'!$D$12),"Menor",IF(OR(K297='Tabla Impacto'!$C$13,K297='Tabla Impacto'!$D$13),"Moderado",IF(OR(K297='Tabla Impacto'!$C$14,K297='Tabla Impacto'!$D$14),"Mayor",IF(OR(K297='Tabla Impacto'!$C$15,K297='Tabla Impacto'!$D$15),"Catastrófico","")))))</f>
        <v/>
      </c>
      <c r="N297" s="1275" t="str">
        <f>IF(M297="","",IF(M297="Leve",0.2,IF(M297="Menor",0.4,IF(M297="Moderado",0.6,IF(M297="Mayor",0.8,IF(M297="Catastrófico",1,))))))</f>
        <v/>
      </c>
      <c r="O297" s="1272"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88"/>
      <c r="Q297" s="93"/>
      <c r="R297" s="139" t="str">
        <f t="shared" ref="R297:R302" si="122">IF(OR(S297="Preventivo",S297="Detectivo"),"Probabilidad",IF(S297="Correctivo","Impacto",""))</f>
        <v/>
      </c>
      <c r="S297" s="97"/>
      <c r="T297" s="97"/>
      <c r="U297" s="189" t="str">
        <f t="shared" ref="U297:U302" si="123">IF(AND(S297="Preventivo",T297="Automático"),"50%",IF(AND(S297="Preventivo",T297="Manual"),"40%",IF(AND(S297="Detectivo",T297="Automático"),"40%",IF(AND(S297="Detectivo",T297="Manual"),"30%",IF(AND(S297="Correctivo",T297="Automático"),"35%",IF(AND(S297="Correctivo",T297="Manual"),"25%",""))))))</f>
        <v/>
      </c>
      <c r="V297" s="97"/>
      <c r="W297" s="97"/>
      <c r="X297" s="97"/>
      <c r="Y297" s="140" t="str">
        <f>IFERROR(IF(R297="Probabilidad",(J297-(+J297*U297)),IF(R297="Impacto",J297,"")),"")</f>
        <v/>
      </c>
      <c r="Z297" s="113" t="str">
        <f t="shared" ref="Z297:Z302" si="124">IFERROR(IF(Y297="","",IF(Y297&lt;=0.2,"Muy Baja",IF(Y297&lt;=0.4,"Baja",IF(Y297&lt;=0.6,"Media",IF(Y297&lt;=0.8,"Alta","Muy Alta"))))),"")</f>
        <v/>
      </c>
      <c r="AA297" s="189" t="str">
        <f t="shared" ref="AA297:AA302" si="125">+Y297</f>
        <v/>
      </c>
      <c r="AB297" s="113" t="str">
        <f t="shared" ref="AB297:AB302" si="126">IFERROR(IF(AC297="","",IF(AC297&lt;=0.2,"Leve",IF(AC297&lt;=0.4,"Menor",IF(AC297&lt;=0.6,"Moderado",IF(AC297&lt;=0.8,"Mayor","Catastrófico"))))),"")</f>
        <v/>
      </c>
      <c r="AC297" s="189" t="str">
        <f>IFERROR(IF(R297="Impacto",(N297-(+N297*U297)),IF(R297="Probabilidad",N297,"")),"")</f>
        <v/>
      </c>
      <c r="AD297" s="113" t="str">
        <f t="shared" ref="AD297:AD302" si="127">IFERROR(IF(OR(AND(Z297="Muy Baja",AB297="Leve"),AND(Z297="Muy Baja",AB297="Menor"),AND(Z297="Baja",AB297="Leve")),"Bajo",IF(OR(AND(Z297="Muy baja",AB297="Moderado"),AND(Z297="Baja",AB297="Menor"),AND(Z297="Baja",AB297="Moderado"),AND(Z297="Media",AB297="Leve"),AND(Z297="Media",AB297="Menor"),AND(Z297="Media",AB297="Moderado"),AND(Z297="Alta",AB297="Leve"),AND(Z297="Alta",AB297="Menor")),"Moderado",IF(OR(AND(Z297="Muy Baja",AB297="Mayor"),AND(Z297="Baja",AB297="Mayor"),AND(Z297="Media",AB297="Mayor"),AND(Z297="Alta",AB297="Moderado"),AND(Z297="Alta",AB297="Mayor"),AND(Z297="Muy Alta",AB297="Leve"),AND(Z297="Muy Alta",AB297="Menor"),AND(Z297="Muy Alta",AB297="Moderado"),AND(Z297="Muy Alta",AB297="Mayor")),"Alto",IF(OR(AND(Z297="Muy Baja",AB297="Catastrófico"),AND(Z297="Baja",AB297="Catastrófico"),AND(Z297="Media",AB297="Catastrófico"),AND(Z297="Alta",AB297="Catastrófico"),AND(Z297="Muy Alta",AB297="Catastrófico")),"Extremo","")))),"")</f>
        <v/>
      </c>
      <c r="AE297" s="1263"/>
      <c r="AF297" s="141"/>
      <c r="AG297" s="142"/>
      <c r="AH297" s="233"/>
      <c r="AI297" s="233"/>
      <c r="AJ297" s="233"/>
      <c r="AK297" s="233"/>
      <c r="AL297" s="233"/>
      <c r="AM297" s="233"/>
      <c r="AN297" s="141"/>
      <c r="AO297" s="141"/>
      <c r="AP297" s="142"/>
      <c r="AQ297" s="667"/>
      <c r="AR297" s="142"/>
      <c r="AS297" s="233"/>
      <c r="AT297" s="233"/>
      <c r="AU297" s="233"/>
      <c r="AV297" s="233"/>
      <c r="AW297" s="233"/>
      <c r="AX297" s="233"/>
      <c r="AY297" s="141"/>
      <c r="AZ297" s="141"/>
      <c r="BA297" s="142"/>
      <c r="BB297" s="141"/>
      <c r="BC297" s="142"/>
      <c r="BD297" s="233"/>
      <c r="BE297" s="233"/>
      <c r="BF297" s="233"/>
      <c r="BG297" s="233"/>
      <c r="BH297" s="233"/>
      <c r="BI297" s="233"/>
      <c r="BJ297" s="141"/>
      <c r="BK297" s="141"/>
      <c r="BL297" s="142"/>
      <c r="BM297" s="184"/>
      <c r="BN297" s="224"/>
      <c r="BO297" s="146"/>
      <c r="BP297" s="184"/>
      <c r="BQ297" s="146"/>
      <c r="BR297" s="146"/>
      <c r="BS297" s="146"/>
      <c r="BT297" s="141"/>
      <c r="BU297" s="142"/>
      <c r="BV297" s="143"/>
      <c r="BW297" s="141"/>
      <c r="BX297" s="141"/>
      <c r="BY297" s="142"/>
      <c r="BZ297" s="142"/>
      <c r="CA297" s="142"/>
      <c r="CB297" s="142"/>
      <c r="CC297" s="141"/>
      <c r="CD297" s="142"/>
      <c r="CE297" s="143"/>
      <c r="CF297" s="141"/>
      <c r="CG297" s="141"/>
      <c r="CH297" s="142"/>
      <c r="CI297" s="142"/>
      <c r="CJ297" s="142"/>
      <c r="CK297" s="142"/>
      <c r="CL297" s="141"/>
      <c r="CM297" s="142"/>
      <c r="CN297" s="143"/>
      <c r="CO297" s="141"/>
      <c r="CP297" s="141"/>
      <c r="CQ297" s="142"/>
      <c r="CR297" s="142"/>
      <c r="CS297" s="142"/>
      <c r="CT297" s="142"/>
      <c r="CU297" s="147"/>
      <c r="CV297" s="147"/>
    </row>
    <row r="298" spans="1:100" s="148" customFormat="1" ht="24" customHeight="1">
      <c r="A298" s="1282"/>
      <c r="B298" s="1285"/>
      <c r="C298" s="1270"/>
      <c r="D298" s="1270"/>
      <c r="E298" s="1270"/>
      <c r="F298" s="1270"/>
      <c r="G298" s="1270"/>
      <c r="H298" s="1270"/>
      <c r="I298" s="1273"/>
      <c r="J298" s="1276"/>
      <c r="K298" s="1279"/>
      <c r="L298" s="387">
        <f>IF(NOT(ISERROR(MATCH(K298,_xlfn.ANCHORARRAY(F307),0))),J309&amp;"Por favor no seleccionar los criterios de impacto",K298)</f>
        <v>0</v>
      </c>
      <c r="M298" s="1273"/>
      <c r="N298" s="1276"/>
      <c r="O298" s="1273"/>
      <c r="P298" s="184"/>
      <c r="Q298" s="94"/>
      <c r="R298" s="139" t="str">
        <f t="shared" si="122"/>
        <v/>
      </c>
      <c r="S298" s="97"/>
      <c r="T298" s="97"/>
      <c r="U298" s="189" t="str">
        <f t="shared" si="123"/>
        <v/>
      </c>
      <c r="V298" s="97"/>
      <c r="W298" s="97"/>
      <c r="X298" s="97"/>
      <c r="Y298" s="140" t="str">
        <f>IFERROR(IF(AND(R297="Probabilidad",R298="Probabilidad"),(AA297-(+AA297*U298)),IF(R298="Probabilidad",(J297-(+J297*U298)),IF(R298="Impacto",AA297,""))),"")</f>
        <v/>
      </c>
      <c r="Z298" s="113" t="str">
        <f t="shared" si="124"/>
        <v/>
      </c>
      <c r="AA298" s="189" t="str">
        <f t="shared" si="125"/>
        <v/>
      </c>
      <c r="AB298" s="113" t="str">
        <f t="shared" si="126"/>
        <v/>
      </c>
      <c r="AC298" s="189" t="str">
        <f>IFERROR(IF(AND(R297="Impacto",R298="Impacto"),(AC297-(+AC297*U298)),IF(R298="Impacto",($N$141-(+$N$141*U298)),IF(R298="Probabilidad",AC297,""))),"")</f>
        <v/>
      </c>
      <c r="AD298" s="113" t="str">
        <f t="shared" si="127"/>
        <v/>
      </c>
      <c r="AE298" s="1264"/>
      <c r="AF298" s="154"/>
      <c r="AG298" s="155"/>
      <c r="AH298" s="233"/>
      <c r="AI298" s="233"/>
      <c r="AJ298" s="233"/>
      <c r="AK298" s="233"/>
      <c r="AL298" s="233"/>
      <c r="AM298" s="233"/>
      <c r="AN298" s="154"/>
      <c r="AO298" s="154"/>
      <c r="AP298" s="155"/>
      <c r="AQ298" s="163"/>
      <c r="AR298" s="155"/>
      <c r="AS298" s="233"/>
      <c r="AT298" s="233"/>
      <c r="AU298" s="233"/>
      <c r="AV298" s="233"/>
      <c r="AW298" s="233"/>
      <c r="AX298" s="233"/>
      <c r="AY298" s="154"/>
      <c r="AZ298" s="154"/>
      <c r="BA298" s="155"/>
      <c r="BB298" s="154"/>
      <c r="BC298" s="155"/>
      <c r="BD298" s="233"/>
      <c r="BE298" s="233"/>
      <c r="BF298" s="233"/>
      <c r="BG298" s="233"/>
      <c r="BH298" s="233"/>
      <c r="BI298" s="233"/>
      <c r="BJ298" s="154"/>
      <c r="BK298" s="154"/>
      <c r="BL298" s="155"/>
      <c r="BM298" s="184"/>
      <c r="BN298" s="224"/>
      <c r="BO298" s="146"/>
      <c r="BP298" s="184"/>
      <c r="BQ298" s="146"/>
      <c r="BR298" s="146"/>
      <c r="BS298" s="146"/>
      <c r="BT298" s="154"/>
      <c r="BU298" s="155"/>
      <c r="BV298" s="156"/>
      <c r="BW298" s="154"/>
      <c r="BX298" s="154"/>
      <c r="BY298" s="155"/>
      <c r="BZ298" s="155"/>
      <c r="CA298" s="155"/>
      <c r="CB298" s="155"/>
      <c r="CC298" s="154"/>
      <c r="CD298" s="155"/>
      <c r="CE298" s="156"/>
      <c r="CF298" s="154"/>
      <c r="CG298" s="154"/>
      <c r="CH298" s="155"/>
      <c r="CI298" s="155"/>
      <c r="CJ298" s="155"/>
      <c r="CK298" s="155"/>
      <c r="CL298" s="154"/>
      <c r="CM298" s="155"/>
      <c r="CN298" s="156"/>
      <c r="CO298" s="154"/>
      <c r="CP298" s="154"/>
      <c r="CQ298" s="155"/>
      <c r="CR298" s="155"/>
      <c r="CS298" s="155"/>
      <c r="CT298" s="155"/>
    </row>
    <row r="299" spans="1:100" s="148" customFormat="1" ht="24" customHeight="1">
      <c r="A299" s="1282"/>
      <c r="B299" s="1285"/>
      <c r="C299" s="1270"/>
      <c r="D299" s="1270"/>
      <c r="E299" s="1270"/>
      <c r="F299" s="1270"/>
      <c r="G299" s="1270"/>
      <c r="H299" s="1270"/>
      <c r="I299" s="1273"/>
      <c r="J299" s="1276"/>
      <c r="K299" s="1279"/>
      <c r="L299" s="387">
        <f>IF(NOT(ISERROR(MATCH(K299,_xlfn.ANCHORARRAY(F308),0))),J310&amp;"Por favor no seleccionar los criterios de impacto",K299)</f>
        <v>0</v>
      </c>
      <c r="M299" s="1273"/>
      <c r="N299" s="1276"/>
      <c r="O299" s="1273"/>
      <c r="P299" s="184"/>
      <c r="Q299" s="94"/>
      <c r="R299" s="139" t="str">
        <f t="shared" si="122"/>
        <v/>
      </c>
      <c r="S299" s="97"/>
      <c r="T299" s="97"/>
      <c r="U299" s="189" t="str">
        <f t="shared" si="123"/>
        <v/>
      </c>
      <c r="V299" s="97"/>
      <c r="W299" s="97"/>
      <c r="X299" s="97"/>
      <c r="Y299" s="140" t="str">
        <f>IFERROR(IF(AND(R298="Probabilidad",R299="Probabilidad"),(AA298-(+AA298*U299)),IF(R299="Probabilidad",(J298-(+J298*U299)),IF(R299="Impacto",AA298,""))),"")</f>
        <v/>
      </c>
      <c r="Z299" s="113" t="str">
        <f t="shared" si="124"/>
        <v/>
      </c>
      <c r="AA299" s="189" t="str">
        <f t="shared" si="125"/>
        <v/>
      </c>
      <c r="AB299" s="113" t="str">
        <f t="shared" si="126"/>
        <v/>
      </c>
      <c r="AC299" s="189" t="str">
        <f>IFERROR(IF(AND(R298="Impacto",R299="Impacto"),(AC298-(+AC298*U299)),IF(AND(R298="Probabilidad",R299="Impacto"),(AC297-(+AC297*U299)),IF(R299="Probabilidad",AC298,""))),"")</f>
        <v/>
      </c>
      <c r="AD299" s="113" t="str">
        <f t="shared" si="127"/>
        <v/>
      </c>
      <c r="AE299" s="1264"/>
      <c r="AF299" s="154"/>
      <c r="AG299" s="155"/>
      <c r="AH299" s="233"/>
      <c r="AI299" s="233"/>
      <c r="AJ299" s="233"/>
      <c r="AK299" s="233"/>
      <c r="AL299" s="233"/>
      <c r="AM299" s="233"/>
      <c r="AN299" s="154"/>
      <c r="AO299" s="154"/>
      <c r="AP299" s="155"/>
      <c r="AQ299" s="163"/>
      <c r="AR299" s="155"/>
      <c r="AS299" s="233"/>
      <c r="AT299" s="233"/>
      <c r="AU299" s="233"/>
      <c r="AV299" s="233"/>
      <c r="AW299" s="233"/>
      <c r="AX299" s="233"/>
      <c r="AY299" s="154"/>
      <c r="AZ299" s="154"/>
      <c r="BA299" s="155"/>
      <c r="BB299" s="154"/>
      <c r="BC299" s="155"/>
      <c r="BD299" s="233"/>
      <c r="BE299" s="233"/>
      <c r="BF299" s="233"/>
      <c r="BG299" s="233"/>
      <c r="BH299" s="233"/>
      <c r="BI299" s="233"/>
      <c r="BJ299" s="154"/>
      <c r="BK299" s="154"/>
      <c r="BL299" s="155"/>
      <c r="BM299" s="184"/>
      <c r="BN299" s="224"/>
      <c r="BO299" s="146"/>
      <c r="BP299" s="184"/>
      <c r="BQ299" s="146"/>
      <c r="BR299" s="146"/>
      <c r="BS299" s="146"/>
      <c r="BT299" s="154"/>
      <c r="BU299" s="155"/>
      <c r="BV299" s="156"/>
      <c r="BW299" s="154"/>
      <c r="BX299" s="154"/>
      <c r="BY299" s="155"/>
      <c r="BZ299" s="155"/>
      <c r="CA299" s="155"/>
      <c r="CB299" s="155"/>
      <c r="CC299" s="154"/>
      <c r="CD299" s="155"/>
      <c r="CE299" s="156"/>
      <c r="CF299" s="154"/>
      <c r="CG299" s="154"/>
      <c r="CH299" s="155"/>
      <c r="CI299" s="155"/>
      <c r="CJ299" s="155"/>
      <c r="CK299" s="155"/>
      <c r="CL299" s="154"/>
      <c r="CM299" s="155"/>
      <c r="CN299" s="156"/>
      <c r="CO299" s="154"/>
      <c r="CP299" s="154"/>
      <c r="CQ299" s="155"/>
      <c r="CR299" s="155"/>
      <c r="CS299" s="155"/>
      <c r="CT299" s="155"/>
    </row>
    <row r="300" spans="1:100" s="148" customFormat="1" ht="24" customHeight="1">
      <c r="A300" s="1282"/>
      <c r="B300" s="1285"/>
      <c r="C300" s="1270"/>
      <c r="D300" s="1270"/>
      <c r="E300" s="1270"/>
      <c r="F300" s="1270"/>
      <c r="G300" s="1270"/>
      <c r="H300" s="1270"/>
      <c r="I300" s="1273"/>
      <c r="J300" s="1276"/>
      <c r="K300" s="1279"/>
      <c r="L300" s="387">
        <f>IF(NOT(ISERROR(MATCH(K300,_xlfn.ANCHORARRAY(F309),0))),J311&amp;"Por favor no seleccionar los criterios de impacto",K300)</f>
        <v>0</v>
      </c>
      <c r="M300" s="1273"/>
      <c r="N300" s="1276"/>
      <c r="O300" s="1273"/>
      <c r="P300" s="184"/>
      <c r="Q300" s="94"/>
      <c r="R300" s="139" t="str">
        <f t="shared" si="122"/>
        <v/>
      </c>
      <c r="S300" s="97"/>
      <c r="T300" s="97"/>
      <c r="U300" s="189" t="str">
        <f t="shared" si="123"/>
        <v/>
      </c>
      <c r="V300" s="97"/>
      <c r="W300" s="97"/>
      <c r="X300" s="97"/>
      <c r="Y300" s="140" t="str">
        <f>IFERROR(IF(AND(R299="Probabilidad",R300="Probabilidad"),(AA299-(+AA299*U300)),IF(R300="Probabilidad",(J299-(+J299*U300)),IF(R300="Impacto",AA299,""))),"")</f>
        <v/>
      </c>
      <c r="Z300" s="113" t="str">
        <f t="shared" si="124"/>
        <v/>
      </c>
      <c r="AA300" s="189" t="str">
        <f t="shared" si="125"/>
        <v/>
      </c>
      <c r="AB300" s="113" t="str">
        <f t="shared" si="126"/>
        <v/>
      </c>
      <c r="AC300" s="189" t="str">
        <f>IFERROR(IF(AND(R299="Impacto",R300="Impacto"),(AC299-(+AC299*U300)),IF(AND(R299="Probabilidad",R300="Impacto"),(AC298-(+AC298*U300)),IF(R300="Probabilidad",AC299,""))),"")</f>
        <v/>
      </c>
      <c r="AD300" s="113" t="str">
        <f t="shared" si="127"/>
        <v/>
      </c>
      <c r="AE300" s="1264"/>
      <c r="AF300" s="154"/>
      <c r="AG300" s="155"/>
      <c r="AH300" s="233"/>
      <c r="AI300" s="233"/>
      <c r="AJ300" s="233"/>
      <c r="AK300" s="233"/>
      <c r="AL300" s="233"/>
      <c r="AM300" s="233"/>
      <c r="AN300" s="154"/>
      <c r="AO300" s="154"/>
      <c r="AP300" s="155"/>
      <c r="AQ300" s="163"/>
      <c r="AR300" s="155"/>
      <c r="AS300" s="233"/>
      <c r="AT300" s="233"/>
      <c r="AU300" s="233"/>
      <c r="AV300" s="233"/>
      <c r="AW300" s="233"/>
      <c r="AX300" s="233"/>
      <c r="AY300" s="154"/>
      <c r="AZ300" s="154"/>
      <c r="BA300" s="155"/>
      <c r="BB300" s="154"/>
      <c r="BC300" s="155"/>
      <c r="BD300" s="233"/>
      <c r="BE300" s="233"/>
      <c r="BF300" s="233"/>
      <c r="BG300" s="233"/>
      <c r="BH300" s="233"/>
      <c r="BI300" s="233"/>
      <c r="BJ300" s="154"/>
      <c r="BK300" s="154"/>
      <c r="BL300" s="155"/>
      <c r="BM300" s="184"/>
      <c r="BN300" s="224"/>
      <c r="BO300" s="146"/>
      <c r="BP300" s="184"/>
      <c r="BQ300" s="146"/>
      <c r="BR300" s="146"/>
      <c r="BS300" s="146"/>
      <c r="BT300" s="154"/>
      <c r="BU300" s="155"/>
      <c r="BV300" s="156"/>
      <c r="BW300" s="154"/>
      <c r="BX300" s="154"/>
      <c r="BY300" s="155"/>
      <c r="BZ300" s="155"/>
      <c r="CA300" s="155"/>
      <c r="CB300" s="155"/>
      <c r="CC300" s="154"/>
      <c r="CD300" s="155"/>
      <c r="CE300" s="156"/>
      <c r="CF300" s="154"/>
      <c r="CG300" s="154"/>
      <c r="CH300" s="155"/>
      <c r="CI300" s="155"/>
      <c r="CJ300" s="155"/>
      <c r="CK300" s="155"/>
      <c r="CL300" s="154"/>
      <c r="CM300" s="155"/>
      <c r="CN300" s="156"/>
      <c r="CO300" s="154"/>
      <c r="CP300" s="154"/>
      <c r="CQ300" s="155"/>
      <c r="CR300" s="155"/>
      <c r="CS300" s="155"/>
      <c r="CT300" s="155"/>
    </row>
    <row r="301" spans="1:100" s="148" customFormat="1" ht="24" customHeight="1">
      <c r="A301" s="1282"/>
      <c r="B301" s="1285"/>
      <c r="C301" s="1270"/>
      <c r="D301" s="1270"/>
      <c r="E301" s="1270"/>
      <c r="F301" s="1270"/>
      <c r="G301" s="1270"/>
      <c r="H301" s="1270"/>
      <c r="I301" s="1273"/>
      <c r="J301" s="1276"/>
      <c r="K301" s="1279"/>
      <c r="L301" s="387">
        <f>IF(NOT(ISERROR(MATCH(K301,_xlfn.ANCHORARRAY(F310),0))),J312&amp;"Por favor no seleccionar los criterios de impacto",K301)</f>
        <v>0</v>
      </c>
      <c r="M301" s="1273"/>
      <c r="N301" s="1276"/>
      <c r="O301" s="1273"/>
      <c r="P301" s="184"/>
      <c r="Q301" s="94"/>
      <c r="R301" s="139" t="str">
        <f t="shared" si="122"/>
        <v/>
      </c>
      <c r="S301" s="97"/>
      <c r="T301" s="97"/>
      <c r="U301" s="189" t="str">
        <f t="shared" si="123"/>
        <v/>
      </c>
      <c r="V301" s="97"/>
      <c r="W301" s="97"/>
      <c r="X301" s="97"/>
      <c r="Y301" s="140" t="str">
        <f>IFERROR(IF(AND(R300="Probabilidad",R301="Probabilidad"),(AA300-(+AA300*U301)),IF(R301="Probabilidad",(J300-(+J300*U301)),IF(R301="Impacto",AA300,""))),"")</f>
        <v/>
      </c>
      <c r="Z301" s="113" t="str">
        <f t="shared" si="124"/>
        <v/>
      </c>
      <c r="AA301" s="189" t="str">
        <f t="shared" si="125"/>
        <v/>
      </c>
      <c r="AB301" s="113" t="str">
        <f t="shared" si="126"/>
        <v/>
      </c>
      <c r="AC301" s="189" t="str">
        <f>IFERROR(IF(AND(R300="Impacto",R301="Impacto"),(AC300-(+AC300*U301)),IF(AND(R300="Probabilidad",R301="Impacto"),(AC299-(+AC299*U301)),IF(R301="Probabilidad",AC300,""))),"")</f>
        <v/>
      </c>
      <c r="AD301" s="113" t="str">
        <f t="shared" si="127"/>
        <v/>
      </c>
      <c r="AE301" s="1264"/>
      <c r="AF301" s="154"/>
      <c r="AG301" s="155"/>
      <c r="AH301" s="233"/>
      <c r="AI301" s="233"/>
      <c r="AJ301" s="233"/>
      <c r="AK301" s="233"/>
      <c r="AL301" s="233"/>
      <c r="AM301" s="233"/>
      <c r="AN301" s="154"/>
      <c r="AO301" s="154"/>
      <c r="AP301" s="155"/>
      <c r="AQ301" s="163"/>
      <c r="AR301" s="155"/>
      <c r="AS301" s="233"/>
      <c r="AT301" s="233"/>
      <c r="AU301" s="233"/>
      <c r="AV301" s="233"/>
      <c r="AW301" s="233"/>
      <c r="AX301" s="233"/>
      <c r="AY301" s="154"/>
      <c r="AZ301" s="154"/>
      <c r="BA301" s="155"/>
      <c r="BB301" s="154"/>
      <c r="BC301" s="155"/>
      <c r="BD301" s="233"/>
      <c r="BE301" s="233"/>
      <c r="BF301" s="233"/>
      <c r="BG301" s="233"/>
      <c r="BH301" s="233"/>
      <c r="BI301" s="233"/>
      <c r="BJ301" s="154"/>
      <c r="BK301" s="154"/>
      <c r="BL301" s="155"/>
      <c r="BM301" s="184"/>
      <c r="BN301" s="224"/>
      <c r="BO301" s="146"/>
      <c r="BP301" s="184"/>
      <c r="BQ301" s="146"/>
      <c r="BR301" s="146"/>
      <c r="BS301" s="146"/>
      <c r="BT301" s="154"/>
      <c r="BU301" s="155"/>
      <c r="BV301" s="156"/>
      <c r="BW301" s="154"/>
      <c r="BX301" s="154"/>
      <c r="BY301" s="155"/>
      <c r="BZ301" s="155"/>
      <c r="CA301" s="155"/>
      <c r="CB301" s="155"/>
      <c r="CC301" s="154"/>
      <c r="CD301" s="155"/>
      <c r="CE301" s="156"/>
      <c r="CF301" s="154"/>
      <c r="CG301" s="154"/>
      <c r="CH301" s="155"/>
      <c r="CI301" s="155"/>
      <c r="CJ301" s="155"/>
      <c r="CK301" s="155"/>
      <c r="CL301" s="154"/>
      <c r="CM301" s="155"/>
      <c r="CN301" s="156"/>
      <c r="CO301" s="154"/>
      <c r="CP301" s="154"/>
      <c r="CQ301" s="155"/>
      <c r="CR301" s="155"/>
      <c r="CS301" s="155"/>
      <c r="CT301" s="155"/>
    </row>
    <row r="302" spans="1:100" s="148" customFormat="1" ht="24" customHeight="1" thickBot="1">
      <c r="A302" s="1283"/>
      <c r="B302" s="1286"/>
      <c r="C302" s="1271"/>
      <c r="D302" s="1271"/>
      <c r="E302" s="1271"/>
      <c r="F302" s="1271"/>
      <c r="G302" s="1271"/>
      <c r="H302" s="1271"/>
      <c r="I302" s="1274"/>
      <c r="J302" s="1277"/>
      <c r="K302" s="1280"/>
      <c r="L302" s="388">
        <f>IF(NOT(ISERROR(MATCH(K302,_xlfn.ANCHORARRAY(F311),0))),J313&amp;"Por favor no seleccionar los criterios de impacto",K302)</f>
        <v>0</v>
      </c>
      <c r="M302" s="1274"/>
      <c r="N302" s="1277"/>
      <c r="O302" s="1274"/>
      <c r="P302" s="185"/>
      <c r="Q302" s="95"/>
      <c r="R302" s="153" t="str">
        <f t="shared" si="122"/>
        <v/>
      </c>
      <c r="S302" s="150"/>
      <c r="T302" s="150"/>
      <c r="U302" s="187" t="str">
        <f t="shared" si="123"/>
        <v/>
      </c>
      <c r="V302" s="150"/>
      <c r="W302" s="150"/>
      <c r="X302" s="150"/>
      <c r="Y302" s="151" t="str">
        <f>IFERROR(IF(AND(R301="Probabilidad",R302="Probabilidad"),(AA301-(+AA301*U302)),IF(R302="Probabilidad",(J301-(+J301*U302)),IF(R302="Impacto",AA301,""))),"")</f>
        <v/>
      </c>
      <c r="Z302" s="114" t="str">
        <f t="shared" si="124"/>
        <v/>
      </c>
      <c r="AA302" s="187" t="str">
        <f t="shared" si="125"/>
        <v/>
      </c>
      <c r="AB302" s="114" t="str">
        <f t="shared" si="126"/>
        <v/>
      </c>
      <c r="AC302" s="187" t="str">
        <f>IFERROR(IF(AND(R301="Impacto",R302="Impacto"),(AC301-(+AC301*U302)),IF(AND(R301="Probabilidad",R302="Impacto"),(AC300-(+AC300*U302)),IF(R302="Probabilidad",AC301,""))),"")</f>
        <v/>
      </c>
      <c r="AD302" s="114" t="str">
        <f t="shared" si="127"/>
        <v/>
      </c>
      <c r="AE302" s="1265"/>
      <c r="AF302" s="154"/>
      <c r="AG302" s="155"/>
      <c r="AH302" s="233"/>
      <c r="AI302" s="233"/>
      <c r="AJ302" s="233"/>
      <c r="AK302" s="233"/>
      <c r="AL302" s="233"/>
      <c r="AM302" s="233"/>
      <c r="AN302" s="154"/>
      <c r="AO302" s="154"/>
      <c r="AP302" s="155"/>
      <c r="AQ302" s="163"/>
      <c r="AR302" s="155"/>
      <c r="AS302" s="233"/>
      <c r="AT302" s="233"/>
      <c r="AU302" s="233"/>
      <c r="AV302" s="233"/>
      <c r="AW302" s="233"/>
      <c r="AX302" s="233"/>
      <c r="AY302" s="154"/>
      <c r="AZ302" s="154"/>
      <c r="BA302" s="155"/>
      <c r="BB302" s="154"/>
      <c r="BC302" s="155"/>
      <c r="BD302" s="233"/>
      <c r="BE302" s="233"/>
      <c r="BF302" s="233"/>
      <c r="BG302" s="233"/>
      <c r="BH302" s="233"/>
      <c r="BI302" s="233"/>
      <c r="BJ302" s="154"/>
      <c r="BK302" s="154"/>
      <c r="BL302" s="155"/>
      <c r="BM302" s="184"/>
      <c r="BN302" s="224"/>
      <c r="BO302" s="146"/>
      <c r="BP302" s="184"/>
      <c r="BQ302" s="146"/>
      <c r="BR302" s="146"/>
      <c r="BS302" s="146"/>
      <c r="BT302" s="154"/>
      <c r="BU302" s="155"/>
      <c r="BV302" s="156"/>
      <c r="BW302" s="154"/>
      <c r="BX302" s="154"/>
      <c r="BY302" s="155"/>
      <c r="BZ302" s="155"/>
      <c r="CA302" s="155"/>
      <c r="CB302" s="155"/>
      <c r="CC302" s="154"/>
      <c r="CD302" s="155"/>
      <c r="CE302" s="156"/>
      <c r="CF302" s="154"/>
      <c r="CG302" s="154"/>
      <c r="CH302" s="155"/>
      <c r="CI302" s="155"/>
      <c r="CJ302" s="155"/>
      <c r="CK302" s="155"/>
      <c r="CL302" s="154"/>
      <c r="CM302" s="155"/>
      <c r="CN302" s="156"/>
      <c r="CO302" s="154"/>
      <c r="CP302" s="154"/>
      <c r="CQ302" s="155"/>
      <c r="CR302" s="155"/>
      <c r="CS302" s="155"/>
      <c r="CT302" s="155"/>
    </row>
  </sheetData>
  <dataConsolidate/>
  <mergeCells count="859">
    <mergeCell ref="H219:H224"/>
    <mergeCell ref="I219:I224"/>
    <mergeCell ref="E285:E290"/>
    <mergeCell ref="L279:L284"/>
    <mergeCell ref="B285:B290"/>
    <mergeCell ref="AK213:AK215"/>
    <mergeCell ref="AK273:AK275"/>
    <mergeCell ref="M285:M290"/>
    <mergeCell ref="N285:N290"/>
    <mergeCell ref="O285:O290"/>
    <mergeCell ref="AE285:AE290"/>
    <mergeCell ref="N219:N224"/>
    <mergeCell ref="O219:O224"/>
    <mergeCell ref="AE219:AE224"/>
    <mergeCell ref="O231:O236"/>
    <mergeCell ref="AE231:AE236"/>
    <mergeCell ref="N225:N230"/>
    <mergeCell ref="O225:O230"/>
    <mergeCell ref="AE225:AE230"/>
    <mergeCell ref="G225:G230"/>
    <mergeCell ref="H225:H230"/>
    <mergeCell ref="I225:I230"/>
    <mergeCell ref="J219:J224"/>
    <mergeCell ref="K219:K224"/>
    <mergeCell ref="M219:M224"/>
    <mergeCell ref="G219:G224"/>
    <mergeCell ref="H297:H302"/>
    <mergeCell ref="I297:I302"/>
    <mergeCell ref="M297:M302"/>
    <mergeCell ref="N297:N302"/>
    <mergeCell ref="O297:O302"/>
    <mergeCell ref="AE297:AE302"/>
    <mergeCell ref="A279:A284"/>
    <mergeCell ref="B279:B284"/>
    <mergeCell ref="C279:C284"/>
    <mergeCell ref="D279:D284"/>
    <mergeCell ref="E279:E284"/>
    <mergeCell ref="F279:F284"/>
    <mergeCell ref="G279:G284"/>
    <mergeCell ref="H279:H284"/>
    <mergeCell ref="I279:I284"/>
    <mergeCell ref="J279:J284"/>
    <mergeCell ref="K279:K284"/>
    <mergeCell ref="M279:M284"/>
    <mergeCell ref="N279:N284"/>
    <mergeCell ref="O279:O284"/>
    <mergeCell ref="AE279:AE284"/>
    <mergeCell ref="A285:A290"/>
    <mergeCell ref="C285:C290"/>
    <mergeCell ref="D285:D290"/>
    <mergeCell ref="J297:J302"/>
    <mergeCell ref="K297:K302"/>
    <mergeCell ref="F285:F290"/>
    <mergeCell ref="G285:G290"/>
    <mergeCell ref="H285:H290"/>
    <mergeCell ref="I285:I290"/>
    <mergeCell ref="J285:J290"/>
    <mergeCell ref="K285:K290"/>
    <mergeCell ref="A291:A296"/>
    <mergeCell ref="B291:B296"/>
    <mergeCell ref="C291:C296"/>
    <mergeCell ref="D291:D296"/>
    <mergeCell ref="E291:E296"/>
    <mergeCell ref="F291:F296"/>
    <mergeCell ref="G291:G296"/>
    <mergeCell ref="H291:H296"/>
    <mergeCell ref="I291:I296"/>
    <mergeCell ref="A297:A302"/>
    <mergeCell ref="B297:B302"/>
    <mergeCell ref="C297:C302"/>
    <mergeCell ref="D297:D302"/>
    <mergeCell ref="E297:E302"/>
    <mergeCell ref="F297:F302"/>
    <mergeCell ref="G297:G302"/>
    <mergeCell ref="BW5:CB5"/>
    <mergeCell ref="BW6:CB6"/>
    <mergeCell ref="BW7:BY7"/>
    <mergeCell ref="BZ7:CB7"/>
    <mergeCell ref="W7:W8"/>
    <mergeCell ref="X7:X8"/>
    <mergeCell ref="AD6:AD8"/>
    <mergeCell ref="AE6:AE8"/>
    <mergeCell ref="AH7:AJ7"/>
    <mergeCell ref="AK7:AM7"/>
    <mergeCell ref="AF6:AM6"/>
    <mergeCell ref="AS7:AU7"/>
    <mergeCell ref="AV7:AX7"/>
    <mergeCell ref="AQ6:AX6"/>
    <mergeCell ref="AF7:AF8"/>
    <mergeCell ref="AG7:AG8"/>
    <mergeCell ref="AQ7:AQ8"/>
    <mergeCell ref="CF5:CK5"/>
    <mergeCell ref="CF6:CK6"/>
    <mergeCell ref="CF7:CH7"/>
    <mergeCell ref="CI7:CK7"/>
    <mergeCell ref="CO5:CT5"/>
    <mergeCell ref="CO6:CT6"/>
    <mergeCell ref="CO7:CQ7"/>
    <mergeCell ref="CR7:CT7"/>
    <mergeCell ref="CL6:CN6"/>
    <mergeCell ref="CE7:CE8"/>
    <mergeCell ref="AY5:BA5"/>
    <mergeCell ref="AY6:BA6"/>
    <mergeCell ref="AY7:BA7"/>
    <mergeCell ref="BJ5:BL5"/>
    <mergeCell ref="BJ6:BL6"/>
    <mergeCell ref="BJ7:BL7"/>
    <mergeCell ref="BS6:BS8"/>
    <mergeCell ref="BM5:BS5"/>
    <mergeCell ref="BD7:BF7"/>
    <mergeCell ref="BG7:BI7"/>
    <mergeCell ref="BB5:BI5"/>
    <mergeCell ref="BB6:BI6"/>
    <mergeCell ref="BV7:BV8"/>
    <mergeCell ref="BT7:BT8"/>
    <mergeCell ref="BU7:BU8"/>
    <mergeCell ref="BM6:BM8"/>
    <mergeCell ref="BP6:BP8"/>
    <mergeCell ref="BQ6:BQ8"/>
    <mergeCell ref="BB7:BB8"/>
    <mergeCell ref="BC7:BC8"/>
    <mergeCell ref="CN1:CT1"/>
    <mergeCell ref="CN2:CT2"/>
    <mergeCell ref="CN3:CT3"/>
    <mergeCell ref="C1:CM3"/>
    <mergeCell ref="D6:F7"/>
    <mergeCell ref="CL7:CL8"/>
    <mergeCell ref="CM7:CM8"/>
    <mergeCell ref="CN7:CN8"/>
    <mergeCell ref="BT5:BV5"/>
    <mergeCell ref="CC5:CE5"/>
    <mergeCell ref="CL5:CN5"/>
    <mergeCell ref="BT6:BV6"/>
    <mergeCell ref="CC6:CE6"/>
    <mergeCell ref="Y6:Y8"/>
    <mergeCell ref="Z6:Z8"/>
    <mergeCell ref="AA6:AA8"/>
    <mergeCell ref="AB6:AB8"/>
    <mergeCell ref="AC6:AC8"/>
    <mergeCell ref="S7:S8"/>
    <mergeCell ref="T7:T8"/>
    <mergeCell ref="U7:U8"/>
    <mergeCell ref="V7:V8"/>
    <mergeCell ref="CC7:CC8"/>
    <mergeCell ref="CD7:CD8"/>
    <mergeCell ref="A1:B3"/>
    <mergeCell ref="A5:G5"/>
    <mergeCell ref="H5:O5"/>
    <mergeCell ref="BN6:BN8"/>
    <mergeCell ref="BR6:BR8"/>
    <mergeCell ref="BO6:BO8"/>
    <mergeCell ref="A6:A8"/>
    <mergeCell ref="B6:B8"/>
    <mergeCell ref="C6:C8"/>
    <mergeCell ref="G6:G8"/>
    <mergeCell ref="H6:H8"/>
    <mergeCell ref="I6:I8"/>
    <mergeCell ref="J6:J8"/>
    <mergeCell ref="K6:K8"/>
    <mergeCell ref="L6:L8"/>
    <mergeCell ref="M6:M8"/>
    <mergeCell ref="N6:N8"/>
    <mergeCell ref="O6:O8"/>
    <mergeCell ref="P6:P8"/>
    <mergeCell ref="Q6:Q8"/>
    <mergeCell ref="R6:R8"/>
    <mergeCell ref="P5:X5"/>
    <mergeCell ref="Y5:AE5"/>
    <mergeCell ref="S6:X6"/>
    <mergeCell ref="AR7:AR8"/>
    <mergeCell ref="AN7:AP7"/>
    <mergeCell ref="F15:F20"/>
    <mergeCell ref="G15:G20"/>
    <mergeCell ref="A15:A20"/>
    <mergeCell ref="B15:B20"/>
    <mergeCell ref="C15:C20"/>
    <mergeCell ref="D15:D20"/>
    <mergeCell ref="E15:E20"/>
    <mergeCell ref="I9:I14"/>
    <mergeCell ref="J9:J14"/>
    <mergeCell ref="H15:H20"/>
    <mergeCell ref="I15:I20"/>
    <mergeCell ref="J15:J20"/>
    <mergeCell ref="A9:A14"/>
    <mergeCell ref="B9:B14"/>
    <mergeCell ref="C9:C14"/>
    <mergeCell ref="D9:D14"/>
    <mergeCell ref="E9:E14"/>
    <mergeCell ref="F9:F14"/>
    <mergeCell ref="G9:G14"/>
    <mergeCell ref="H9:H14"/>
    <mergeCell ref="AE27:AE32"/>
    <mergeCell ref="H21:H26"/>
    <mergeCell ref="L27:L32"/>
    <mergeCell ref="O9:O14"/>
    <mergeCell ref="AE21:AE26"/>
    <mergeCell ref="AE9:AE14"/>
    <mergeCell ref="I21:I26"/>
    <mergeCell ref="J21:J26"/>
    <mergeCell ref="K21:K26"/>
    <mergeCell ref="L21:L26"/>
    <mergeCell ref="M21:M26"/>
    <mergeCell ref="N21:N26"/>
    <mergeCell ref="O15:O20"/>
    <mergeCell ref="AE15:AE20"/>
    <mergeCell ref="L15:L20"/>
    <mergeCell ref="K9:K14"/>
    <mergeCell ref="L9:L14"/>
    <mergeCell ref="M9:M14"/>
    <mergeCell ref="N9:N14"/>
    <mergeCell ref="K15:K20"/>
    <mergeCell ref="M15:M20"/>
    <mergeCell ref="N15:N20"/>
    <mergeCell ref="F27:F32"/>
    <mergeCell ref="G27:G32"/>
    <mergeCell ref="A27:A32"/>
    <mergeCell ref="B27:B32"/>
    <mergeCell ref="C27:C32"/>
    <mergeCell ref="D27:D32"/>
    <mergeCell ref="E27:E32"/>
    <mergeCell ref="O21:O26"/>
    <mergeCell ref="A21:A26"/>
    <mergeCell ref="B21:B26"/>
    <mergeCell ref="C21:C26"/>
    <mergeCell ref="D21:D26"/>
    <mergeCell ref="E21:E26"/>
    <mergeCell ref="F21:F26"/>
    <mergeCell ref="G21:G26"/>
    <mergeCell ref="H27:H32"/>
    <mergeCell ref="I27:I32"/>
    <mergeCell ref="J27:J32"/>
    <mergeCell ref="K27:K32"/>
    <mergeCell ref="M27:M32"/>
    <mergeCell ref="N27:N32"/>
    <mergeCell ref="O27:O32"/>
    <mergeCell ref="AE33:AE38"/>
    <mergeCell ref="I33:I38"/>
    <mergeCell ref="J33:J38"/>
    <mergeCell ref="K33:K38"/>
    <mergeCell ref="L33:L38"/>
    <mergeCell ref="M33:M38"/>
    <mergeCell ref="N33:N38"/>
    <mergeCell ref="H39:H44"/>
    <mergeCell ref="I39:I44"/>
    <mergeCell ref="J39:J44"/>
    <mergeCell ref="K39:K44"/>
    <mergeCell ref="M39:M44"/>
    <mergeCell ref="N39:N44"/>
    <mergeCell ref="O39:O44"/>
    <mergeCell ref="AE39:AE44"/>
    <mergeCell ref="H33:H38"/>
    <mergeCell ref="L39:L44"/>
    <mergeCell ref="F39:F44"/>
    <mergeCell ref="G39:G44"/>
    <mergeCell ref="A39:A44"/>
    <mergeCell ref="B39:B44"/>
    <mergeCell ref="C39:C44"/>
    <mergeCell ref="D39:D44"/>
    <mergeCell ref="E39:E44"/>
    <mergeCell ref="O33:O38"/>
    <mergeCell ref="A33:A38"/>
    <mergeCell ref="B33:B38"/>
    <mergeCell ref="C33:C38"/>
    <mergeCell ref="D33:D38"/>
    <mergeCell ref="E33:E38"/>
    <mergeCell ref="F33:F38"/>
    <mergeCell ref="G33:G38"/>
    <mergeCell ref="I51:I56"/>
    <mergeCell ref="J51:J56"/>
    <mergeCell ref="K51:K56"/>
    <mergeCell ref="M51:M56"/>
    <mergeCell ref="N51:N56"/>
    <mergeCell ref="O51:O56"/>
    <mergeCell ref="AE51:AE56"/>
    <mergeCell ref="H45:H50"/>
    <mergeCell ref="L51:L56"/>
    <mergeCell ref="O45:O50"/>
    <mergeCell ref="A45:A50"/>
    <mergeCell ref="B45:B50"/>
    <mergeCell ref="C45:C50"/>
    <mergeCell ref="D45:D50"/>
    <mergeCell ref="E45:E50"/>
    <mergeCell ref="F45:F50"/>
    <mergeCell ref="G45:G50"/>
    <mergeCell ref="AE45:AE50"/>
    <mergeCell ref="I45:I50"/>
    <mergeCell ref="J45:J50"/>
    <mergeCell ref="K45:K50"/>
    <mergeCell ref="L45:L50"/>
    <mergeCell ref="M45:M50"/>
    <mergeCell ref="N45:N50"/>
    <mergeCell ref="A51:A56"/>
    <mergeCell ref="B51:B56"/>
    <mergeCell ref="C51:C56"/>
    <mergeCell ref="D51:D56"/>
    <mergeCell ref="E51:E56"/>
    <mergeCell ref="H51:H56"/>
    <mergeCell ref="B75:B80"/>
    <mergeCell ref="C75:C80"/>
    <mergeCell ref="D75:D80"/>
    <mergeCell ref="E75:E80"/>
    <mergeCell ref="F75:F80"/>
    <mergeCell ref="G75:G80"/>
    <mergeCell ref="H75:H80"/>
    <mergeCell ref="A63:A68"/>
    <mergeCell ref="C69:C74"/>
    <mergeCell ref="D69:D74"/>
    <mergeCell ref="E69:E74"/>
    <mergeCell ref="F69:F74"/>
    <mergeCell ref="G69:G74"/>
    <mergeCell ref="H69:H74"/>
    <mergeCell ref="A57:A62"/>
    <mergeCell ref="B57:B62"/>
    <mergeCell ref="A75:A80"/>
    <mergeCell ref="C135:C140"/>
    <mergeCell ref="D135:D140"/>
    <mergeCell ref="E135:E140"/>
    <mergeCell ref="F135:F140"/>
    <mergeCell ref="G135:G140"/>
    <mergeCell ref="H135:H140"/>
    <mergeCell ref="F51:F56"/>
    <mergeCell ref="G51:G56"/>
    <mergeCell ref="G57:G62"/>
    <mergeCell ref="H57:H62"/>
    <mergeCell ref="C99:C104"/>
    <mergeCell ref="D99:D104"/>
    <mergeCell ref="E99:E104"/>
    <mergeCell ref="F99:F104"/>
    <mergeCell ref="G99:G104"/>
    <mergeCell ref="H99:H104"/>
    <mergeCell ref="C123:C128"/>
    <mergeCell ref="G123:G128"/>
    <mergeCell ref="H123:H128"/>
    <mergeCell ref="AE141:AE146"/>
    <mergeCell ref="A141:A146"/>
    <mergeCell ref="B141:B146"/>
    <mergeCell ref="C141:C146"/>
    <mergeCell ref="D141:D146"/>
    <mergeCell ref="E141:E146"/>
    <mergeCell ref="O135:O140"/>
    <mergeCell ref="AE135:AE140"/>
    <mergeCell ref="I135:I140"/>
    <mergeCell ref="J135:J140"/>
    <mergeCell ref="K135:K140"/>
    <mergeCell ref="M135:M140"/>
    <mergeCell ref="N135:N140"/>
    <mergeCell ref="F141:F146"/>
    <mergeCell ref="G141:G146"/>
    <mergeCell ref="H141:H146"/>
    <mergeCell ref="I141:I146"/>
    <mergeCell ref="J141:J146"/>
    <mergeCell ref="K141:K146"/>
    <mergeCell ref="M141:M146"/>
    <mergeCell ref="N141:N146"/>
    <mergeCell ref="O141:O146"/>
    <mergeCell ref="A135:A140"/>
    <mergeCell ref="B135:B140"/>
    <mergeCell ref="I57:I62"/>
    <mergeCell ref="J57:J62"/>
    <mergeCell ref="K57:K62"/>
    <mergeCell ref="I69:I74"/>
    <mergeCell ref="J69:J74"/>
    <mergeCell ref="K69:K74"/>
    <mergeCell ref="K75:K80"/>
    <mergeCell ref="I75:I80"/>
    <mergeCell ref="J75:J80"/>
    <mergeCell ref="L57:L62"/>
    <mergeCell ref="M57:M62"/>
    <mergeCell ref="N57:N62"/>
    <mergeCell ref="O57:O62"/>
    <mergeCell ref="AE57:AE62"/>
    <mergeCell ref="A69:A74"/>
    <mergeCell ref="B69:B74"/>
    <mergeCell ref="D63:D68"/>
    <mergeCell ref="E63:E68"/>
    <mergeCell ref="F63:F68"/>
    <mergeCell ref="G63:G68"/>
    <mergeCell ref="H63:H68"/>
    <mergeCell ref="I63:I68"/>
    <mergeCell ref="J63:J68"/>
    <mergeCell ref="K63:K68"/>
    <mergeCell ref="L63:L68"/>
    <mergeCell ref="M63:M68"/>
    <mergeCell ref="N63:N68"/>
    <mergeCell ref="O63:O68"/>
    <mergeCell ref="AE63:AE68"/>
    <mergeCell ref="C57:C62"/>
    <mergeCell ref="D57:D62"/>
    <mergeCell ref="E57:E62"/>
    <mergeCell ref="F57:F62"/>
    <mergeCell ref="A81:A86"/>
    <mergeCell ref="B81:B86"/>
    <mergeCell ref="C81:C86"/>
    <mergeCell ref="D81:D86"/>
    <mergeCell ref="E81:E86"/>
    <mergeCell ref="F81:F86"/>
    <mergeCell ref="G81:G86"/>
    <mergeCell ref="H81:H86"/>
    <mergeCell ref="I81:I86"/>
    <mergeCell ref="J81:J86"/>
    <mergeCell ref="K81:K86"/>
    <mergeCell ref="L81:L86"/>
    <mergeCell ref="M81:M86"/>
    <mergeCell ref="N81:N86"/>
    <mergeCell ref="O81:O86"/>
    <mergeCell ref="AE81:AE86"/>
    <mergeCell ref="B63:B68"/>
    <mergeCell ref="C63:C68"/>
    <mergeCell ref="L75:L80"/>
    <mergeCell ref="M75:M80"/>
    <mergeCell ref="N75:N80"/>
    <mergeCell ref="O75:O80"/>
    <mergeCell ref="AE75:AE80"/>
    <mergeCell ref="L69:L74"/>
    <mergeCell ref="M69:M74"/>
    <mergeCell ref="N69:N74"/>
    <mergeCell ref="O69:O74"/>
    <mergeCell ref="AE69:AE74"/>
    <mergeCell ref="K87:K92"/>
    <mergeCell ref="L87:L92"/>
    <mergeCell ref="M87:M92"/>
    <mergeCell ref="N87:N92"/>
    <mergeCell ref="O87:O92"/>
    <mergeCell ref="AE87:AE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AE93:AE98"/>
    <mergeCell ref="A87:A92"/>
    <mergeCell ref="B87:B92"/>
    <mergeCell ref="I99:I104"/>
    <mergeCell ref="J87:J92"/>
    <mergeCell ref="C87:C92"/>
    <mergeCell ref="D87:D92"/>
    <mergeCell ref="E87:E92"/>
    <mergeCell ref="F87:F92"/>
    <mergeCell ref="G87:G92"/>
    <mergeCell ref="H87:H92"/>
    <mergeCell ref="I87:I92"/>
    <mergeCell ref="J99:J104"/>
    <mergeCell ref="K99:K104"/>
    <mergeCell ref="L99:L104"/>
    <mergeCell ref="M99:M104"/>
    <mergeCell ref="N99:N104"/>
    <mergeCell ref="O99:O104"/>
    <mergeCell ref="AE99:AE104"/>
    <mergeCell ref="A105:A110"/>
    <mergeCell ref="B105:B110"/>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AE105:AE110"/>
    <mergeCell ref="A99:A104"/>
    <mergeCell ref="B99:B104"/>
    <mergeCell ref="M111:M116"/>
    <mergeCell ref="N111:N116"/>
    <mergeCell ref="O111:O116"/>
    <mergeCell ref="AE111:AE116"/>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AE117:AE122"/>
    <mergeCell ref="A111:A116"/>
    <mergeCell ref="B111:B116"/>
    <mergeCell ref="C111:C116"/>
    <mergeCell ref="D111:D116"/>
    <mergeCell ref="I123:I128"/>
    <mergeCell ref="J111:J116"/>
    <mergeCell ref="K111:K116"/>
    <mergeCell ref="L111:L116"/>
    <mergeCell ref="E111:E116"/>
    <mergeCell ref="F111:F116"/>
    <mergeCell ref="G111:G116"/>
    <mergeCell ref="H111:H116"/>
    <mergeCell ref="I111:I116"/>
    <mergeCell ref="J123:J128"/>
    <mergeCell ref="K123:K128"/>
    <mergeCell ref="M123:M128"/>
    <mergeCell ref="N123:N128"/>
    <mergeCell ref="O123:O128"/>
    <mergeCell ref="AE123:AE128"/>
    <mergeCell ref="A129:A134"/>
    <mergeCell ref="B129:B134"/>
    <mergeCell ref="C129:C134"/>
    <mergeCell ref="D129:D134"/>
    <mergeCell ref="E129:E134"/>
    <mergeCell ref="F129:F134"/>
    <mergeCell ref="G129:G134"/>
    <mergeCell ref="H129:H134"/>
    <mergeCell ref="I129:I134"/>
    <mergeCell ref="J129:J134"/>
    <mergeCell ref="K129:K134"/>
    <mergeCell ref="M129:M134"/>
    <mergeCell ref="N129:N134"/>
    <mergeCell ref="O129:O134"/>
    <mergeCell ref="AE129:AE134"/>
    <mergeCell ref="A123:A128"/>
    <mergeCell ref="B123:B128"/>
    <mergeCell ref="D123:D128"/>
    <mergeCell ref="E123:E128"/>
    <mergeCell ref="F123:F128"/>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M153:M158"/>
    <mergeCell ref="N153:N158"/>
    <mergeCell ref="O153:O158"/>
    <mergeCell ref="AE153:AE158"/>
    <mergeCell ref="A147:A152"/>
    <mergeCell ref="B147:B152"/>
    <mergeCell ref="C147:C152"/>
    <mergeCell ref="D147:D152"/>
    <mergeCell ref="E147:E152"/>
    <mergeCell ref="F147:F152"/>
    <mergeCell ref="G159:G164"/>
    <mergeCell ref="H159:H164"/>
    <mergeCell ref="I159:I164"/>
    <mergeCell ref="J147:J152"/>
    <mergeCell ref="K147:K152"/>
    <mergeCell ref="M147:M152"/>
    <mergeCell ref="G147:G152"/>
    <mergeCell ref="H147:H152"/>
    <mergeCell ref="I147:I152"/>
    <mergeCell ref="J159:J164"/>
    <mergeCell ref="K159:K164"/>
    <mergeCell ref="M159:M164"/>
    <mergeCell ref="N159:N164"/>
    <mergeCell ref="O159:O164"/>
    <mergeCell ref="AE159:AE164"/>
    <mergeCell ref="A165:A170"/>
    <mergeCell ref="B165:B170"/>
    <mergeCell ref="C165:C170"/>
    <mergeCell ref="D165:D170"/>
    <mergeCell ref="E165:E170"/>
    <mergeCell ref="F165:F170"/>
    <mergeCell ref="G165:G170"/>
    <mergeCell ref="H165:H170"/>
    <mergeCell ref="I165:I170"/>
    <mergeCell ref="J165:J170"/>
    <mergeCell ref="K165:K170"/>
    <mergeCell ref="M165:M170"/>
    <mergeCell ref="N165:N170"/>
    <mergeCell ref="O165:O170"/>
    <mergeCell ref="AE165:AE170"/>
    <mergeCell ref="A159:A164"/>
    <mergeCell ref="B159:B164"/>
    <mergeCell ref="C159:C164"/>
    <mergeCell ref="D159:D164"/>
    <mergeCell ref="E159:E164"/>
    <mergeCell ref="F159:F164"/>
    <mergeCell ref="N171:N176"/>
    <mergeCell ref="O171:O176"/>
    <mergeCell ref="AE171:AE176"/>
    <mergeCell ref="A177:A182"/>
    <mergeCell ref="B177:B182"/>
    <mergeCell ref="C177:C182"/>
    <mergeCell ref="D177:D182"/>
    <mergeCell ref="E177:E182"/>
    <mergeCell ref="F177:F182"/>
    <mergeCell ref="G177:G182"/>
    <mergeCell ref="H177:H182"/>
    <mergeCell ref="I177:I182"/>
    <mergeCell ref="J177:J182"/>
    <mergeCell ref="K177:K182"/>
    <mergeCell ref="M177:M182"/>
    <mergeCell ref="N177:N182"/>
    <mergeCell ref="O177:O182"/>
    <mergeCell ref="AE177:AE182"/>
    <mergeCell ref="A171:A176"/>
    <mergeCell ref="B171:B176"/>
    <mergeCell ref="C171:C176"/>
    <mergeCell ref="D171:D176"/>
    <mergeCell ref="E171:E176"/>
    <mergeCell ref="F171:F176"/>
    <mergeCell ref="G183:G188"/>
    <mergeCell ref="H183:H188"/>
    <mergeCell ref="I183:I188"/>
    <mergeCell ref="J171:J176"/>
    <mergeCell ref="K171:K176"/>
    <mergeCell ref="M171:M176"/>
    <mergeCell ref="G171:G176"/>
    <mergeCell ref="H171:H176"/>
    <mergeCell ref="I171:I176"/>
    <mergeCell ref="J183:J188"/>
    <mergeCell ref="K183:K188"/>
    <mergeCell ref="M183:M188"/>
    <mergeCell ref="N183:N188"/>
    <mergeCell ref="O183:O188"/>
    <mergeCell ref="AE183:AE188"/>
    <mergeCell ref="A189:A194"/>
    <mergeCell ref="B189:B194"/>
    <mergeCell ref="C189:C194"/>
    <mergeCell ref="D189:D194"/>
    <mergeCell ref="E189:E194"/>
    <mergeCell ref="F189:F194"/>
    <mergeCell ref="G189:G194"/>
    <mergeCell ref="H189:H194"/>
    <mergeCell ref="I189:I194"/>
    <mergeCell ref="J189:J194"/>
    <mergeCell ref="K189:K194"/>
    <mergeCell ref="M189:M194"/>
    <mergeCell ref="N189:N194"/>
    <mergeCell ref="O189:O194"/>
    <mergeCell ref="AE189:AE194"/>
    <mergeCell ref="A183:A188"/>
    <mergeCell ref="B183:B188"/>
    <mergeCell ref="C183:C188"/>
    <mergeCell ref="D183:D188"/>
    <mergeCell ref="E183:E188"/>
    <mergeCell ref="F183:F188"/>
    <mergeCell ref="N195:N200"/>
    <mergeCell ref="O195:O200"/>
    <mergeCell ref="AE195:AE200"/>
    <mergeCell ref="A201:A206"/>
    <mergeCell ref="B201:B206"/>
    <mergeCell ref="C201:C206"/>
    <mergeCell ref="D201:D206"/>
    <mergeCell ref="E201:E206"/>
    <mergeCell ref="F201:F206"/>
    <mergeCell ref="G201:G206"/>
    <mergeCell ref="H201:H206"/>
    <mergeCell ref="I201:I206"/>
    <mergeCell ref="J201:J206"/>
    <mergeCell ref="K201:K206"/>
    <mergeCell ref="M201:M206"/>
    <mergeCell ref="N201:N206"/>
    <mergeCell ref="O201:O206"/>
    <mergeCell ref="AE201:AE206"/>
    <mergeCell ref="A195:A200"/>
    <mergeCell ref="B195:B200"/>
    <mergeCell ref="C195:C200"/>
    <mergeCell ref="D195:D200"/>
    <mergeCell ref="E195:E200"/>
    <mergeCell ref="F195:F200"/>
    <mergeCell ref="G207:G212"/>
    <mergeCell ref="H207:H212"/>
    <mergeCell ref="I207:I212"/>
    <mergeCell ref="J195:J200"/>
    <mergeCell ref="K195:K200"/>
    <mergeCell ref="M195:M200"/>
    <mergeCell ref="G195:G200"/>
    <mergeCell ref="H195:H200"/>
    <mergeCell ref="I195:I200"/>
    <mergeCell ref="J207:J212"/>
    <mergeCell ref="K207:K212"/>
    <mergeCell ref="M207:M212"/>
    <mergeCell ref="N207:N212"/>
    <mergeCell ref="O207:O212"/>
    <mergeCell ref="AE207:AE212"/>
    <mergeCell ref="A213:A218"/>
    <mergeCell ref="B213:B218"/>
    <mergeCell ref="C213:C218"/>
    <mergeCell ref="D213:D218"/>
    <mergeCell ref="E213:E218"/>
    <mergeCell ref="F213:F218"/>
    <mergeCell ref="G213:G218"/>
    <mergeCell ref="H213:H218"/>
    <mergeCell ref="I213:I218"/>
    <mergeCell ref="J213:J218"/>
    <mergeCell ref="K213:K218"/>
    <mergeCell ref="M213:M218"/>
    <mergeCell ref="N213:N218"/>
    <mergeCell ref="O213:O218"/>
    <mergeCell ref="AE213:AE218"/>
    <mergeCell ref="A207:A212"/>
    <mergeCell ref="B207:B212"/>
    <mergeCell ref="C207:C212"/>
    <mergeCell ref="D207:D212"/>
    <mergeCell ref="E207:E212"/>
    <mergeCell ref="F207:F212"/>
    <mergeCell ref="A219:A224"/>
    <mergeCell ref="B219:B224"/>
    <mergeCell ref="C219:C224"/>
    <mergeCell ref="D219:D224"/>
    <mergeCell ref="E219:E224"/>
    <mergeCell ref="F219:F224"/>
    <mergeCell ref="A225:A230"/>
    <mergeCell ref="B225:B230"/>
    <mergeCell ref="C225:C230"/>
    <mergeCell ref="D225:D230"/>
    <mergeCell ref="E225:E230"/>
    <mergeCell ref="F225:F230"/>
    <mergeCell ref="J231:J236"/>
    <mergeCell ref="K231:K236"/>
    <mergeCell ref="M231:M236"/>
    <mergeCell ref="J225:J230"/>
    <mergeCell ref="K225:K230"/>
    <mergeCell ref="M225:M230"/>
    <mergeCell ref="O237:O242"/>
    <mergeCell ref="AE237:AE242"/>
    <mergeCell ref="A231:A236"/>
    <mergeCell ref="B231:B236"/>
    <mergeCell ref="C231:C236"/>
    <mergeCell ref="D231:D236"/>
    <mergeCell ref="E231:E236"/>
    <mergeCell ref="F231:F236"/>
    <mergeCell ref="G231:G236"/>
    <mergeCell ref="A237:A242"/>
    <mergeCell ref="B237:B242"/>
    <mergeCell ref="C237:C242"/>
    <mergeCell ref="D237:D242"/>
    <mergeCell ref="E237:E242"/>
    <mergeCell ref="F237:F242"/>
    <mergeCell ref="G237:G242"/>
    <mergeCell ref="H237:H242"/>
    <mergeCell ref="I237:I242"/>
    <mergeCell ref="H231:H236"/>
    <mergeCell ref="I231:I236"/>
    <mergeCell ref="A243:A248"/>
    <mergeCell ref="B243:B248"/>
    <mergeCell ref="C243:C248"/>
    <mergeCell ref="D243:D248"/>
    <mergeCell ref="E243:E248"/>
    <mergeCell ref="F243:F248"/>
    <mergeCell ref="G243:G248"/>
    <mergeCell ref="H243:H248"/>
    <mergeCell ref="I243:I248"/>
    <mergeCell ref="A249:A254"/>
    <mergeCell ref="B249:B254"/>
    <mergeCell ref="C249:C254"/>
    <mergeCell ref="D249:D254"/>
    <mergeCell ref="E249:E254"/>
    <mergeCell ref="F249:F254"/>
    <mergeCell ref="G249:G254"/>
    <mergeCell ref="H249:H254"/>
    <mergeCell ref="I249:I254"/>
    <mergeCell ref="AN5:AP5"/>
    <mergeCell ref="AN6:AP6"/>
    <mergeCell ref="AF5:AM5"/>
    <mergeCell ref="AE255:AE260"/>
    <mergeCell ref="J273:J278"/>
    <mergeCell ref="K273:K278"/>
    <mergeCell ref="M273:M278"/>
    <mergeCell ref="N273:N278"/>
    <mergeCell ref="O273:O278"/>
    <mergeCell ref="AE273:AE278"/>
    <mergeCell ref="J261:J266"/>
    <mergeCell ref="K261:K266"/>
    <mergeCell ref="M261:M266"/>
    <mergeCell ref="N261:N266"/>
    <mergeCell ref="O261:O266"/>
    <mergeCell ref="AE261:AE266"/>
    <mergeCell ref="N231:N236"/>
    <mergeCell ref="J237:J242"/>
    <mergeCell ref="K237:K242"/>
    <mergeCell ref="M237:M242"/>
    <mergeCell ref="N237:N242"/>
    <mergeCell ref="AL51:AL53"/>
    <mergeCell ref="N267:N272"/>
    <mergeCell ref="O267:O272"/>
    <mergeCell ref="AQ5:AX5"/>
    <mergeCell ref="J291:J296"/>
    <mergeCell ref="K291:K296"/>
    <mergeCell ref="M291:M296"/>
    <mergeCell ref="N291:N296"/>
    <mergeCell ref="O291:O296"/>
    <mergeCell ref="AE291:AE296"/>
    <mergeCell ref="J243:J248"/>
    <mergeCell ref="K243:K248"/>
    <mergeCell ref="M243:M248"/>
    <mergeCell ref="N243:N248"/>
    <mergeCell ref="O243:O248"/>
    <mergeCell ref="AE243:AE248"/>
    <mergeCell ref="J249:J254"/>
    <mergeCell ref="K249:K254"/>
    <mergeCell ref="M249:M254"/>
    <mergeCell ref="N249:N254"/>
    <mergeCell ref="O249:O254"/>
    <mergeCell ref="AE249:AE254"/>
    <mergeCell ref="J255:J260"/>
    <mergeCell ref="K255:K260"/>
    <mergeCell ref="M255:M260"/>
    <mergeCell ref="N255:N260"/>
    <mergeCell ref="O255:O260"/>
    <mergeCell ref="A255:A260"/>
    <mergeCell ref="B255:B260"/>
    <mergeCell ref="C255:C260"/>
    <mergeCell ref="D255:D260"/>
    <mergeCell ref="E255:E260"/>
    <mergeCell ref="F255:F260"/>
    <mergeCell ref="G255:G260"/>
    <mergeCell ref="H255:H260"/>
    <mergeCell ref="I255:I260"/>
    <mergeCell ref="I261:I266"/>
    <mergeCell ref="A273:A278"/>
    <mergeCell ref="B273:B278"/>
    <mergeCell ref="C273:C278"/>
    <mergeCell ref="D273:D278"/>
    <mergeCell ref="E273:E278"/>
    <mergeCell ref="F273:F278"/>
    <mergeCell ref="G273:G278"/>
    <mergeCell ref="H273:H278"/>
    <mergeCell ref="I273:I278"/>
    <mergeCell ref="A267:A272"/>
    <mergeCell ref="B267:B272"/>
    <mergeCell ref="C267:C272"/>
    <mergeCell ref="A261:A266"/>
    <mergeCell ref="B261:B266"/>
    <mergeCell ref="C261:C266"/>
    <mergeCell ref="D261:D266"/>
    <mergeCell ref="E261:E266"/>
    <mergeCell ref="F261:F266"/>
    <mergeCell ref="G261:G266"/>
    <mergeCell ref="H261:H266"/>
    <mergeCell ref="AE267:AE272"/>
    <mergeCell ref="D267:D272"/>
    <mergeCell ref="E267:E272"/>
    <mergeCell ref="F267:F272"/>
    <mergeCell ref="G267:G272"/>
    <mergeCell ref="H267:H272"/>
    <mergeCell ref="I267:I272"/>
    <mergeCell ref="J267:J272"/>
    <mergeCell ref="K267:K272"/>
    <mergeCell ref="M267:M272"/>
  </mergeCells>
  <conditionalFormatting sqref="I9">
    <cfRule type="cellIs" dxfId="738" priority="3172" operator="equal">
      <formula>"Baja"</formula>
    </cfRule>
    <cfRule type="cellIs" dxfId="737" priority="3171" operator="equal">
      <formula>"Media"</formula>
    </cfRule>
    <cfRule type="cellIs" dxfId="736" priority="3170" operator="equal">
      <formula>"Alta"</formula>
    </cfRule>
    <cfRule type="cellIs" dxfId="735" priority="3173" operator="equal">
      <formula>"Muy Baja"</formula>
    </cfRule>
    <cfRule type="cellIs" dxfId="734" priority="3169" operator="equal">
      <formula>"Muy Alta"</formula>
    </cfRule>
  </conditionalFormatting>
  <conditionalFormatting sqref="I15">
    <cfRule type="cellIs" dxfId="733" priority="2536" operator="equal">
      <formula>"Muy Baja"</formula>
    </cfRule>
    <cfRule type="cellIs" dxfId="732" priority="2535" operator="equal">
      <formula>"Baja"</formula>
    </cfRule>
    <cfRule type="cellIs" dxfId="731" priority="2534" operator="equal">
      <formula>"Media"</formula>
    </cfRule>
    <cfRule type="cellIs" dxfId="730" priority="2533" operator="equal">
      <formula>"Alta"</formula>
    </cfRule>
    <cfRule type="cellIs" dxfId="729" priority="2532" operator="equal">
      <formula>"Muy Alta"</formula>
    </cfRule>
  </conditionalFormatting>
  <conditionalFormatting sqref="I21">
    <cfRule type="cellIs" dxfId="728" priority="2531" operator="equal">
      <formula>"Muy Baja"</formula>
    </cfRule>
    <cfRule type="cellIs" dxfId="727" priority="2530" operator="equal">
      <formula>"Baja"</formula>
    </cfRule>
    <cfRule type="cellIs" dxfId="726" priority="2529" operator="equal">
      <formula>"Media"</formula>
    </cfRule>
    <cfRule type="cellIs" dxfId="725" priority="2528" operator="equal">
      <formula>"Alta"</formula>
    </cfRule>
    <cfRule type="cellIs" dxfId="724" priority="2527" operator="equal">
      <formula>"Muy Alta"</formula>
    </cfRule>
  </conditionalFormatting>
  <conditionalFormatting sqref="I27">
    <cfRule type="cellIs" dxfId="723" priority="2522" operator="equal">
      <formula>"Muy Alta"</formula>
    </cfRule>
    <cfRule type="cellIs" dxfId="722" priority="2524" operator="equal">
      <formula>"Media"</formula>
    </cfRule>
    <cfRule type="cellIs" dxfId="721" priority="2525" operator="equal">
      <formula>"Baja"</formula>
    </cfRule>
    <cfRule type="cellIs" dxfId="720" priority="2526" operator="equal">
      <formula>"Muy Baja"</formula>
    </cfRule>
    <cfRule type="cellIs" dxfId="719" priority="2523" operator="equal">
      <formula>"Alta"</formula>
    </cfRule>
  </conditionalFormatting>
  <conditionalFormatting sqref="I33">
    <cfRule type="cellIs" dxfId="718" priority="2519" operator="equal">
      <formula>"Media"</formula>
    </cfRule>
    <cfRule type="cellIs" dxfId="717" priority="2520" operator="equal">
      <formula>"Baja"</formula>
    </cfRule>
    <cfRule type="cellIs" dxfId="716" priority="2521" operator="equal">
      <formula>"Muy Baja"</formula>
    </cfRule>
    <cfRule type="cellIs" dxfId="715" priority="2517" operator="equal">
      <formula>"Muy Alta"</formula>
    </cfRule>
    <cfRule type="cellIs" dxfId="714" priority="2518" operator="equal">
      <formula>"Alta"</formula>
    </cfRule>
  </conditionalFormatting>
  <conditionalFormatting sqref="I39">
    <cfRule type="cellIs" dxfId="713" priority="2516" operator="equal">
      <formula>"Muy Baja"</formula>
    </cfRule>
    <cfRule type="cellIs" dxfId="712" priority="2515" operator="equal">
      <formula>"Baja"</formula>
    </cfRule>
    <cfRule type="cellIs" dxfId="711" priority="2514" operator="equal">
      <formula>"Media"</formula>
    </cfRule>
    <cfRule type="cellIs" dxfId="710" priority="2513" operator="equal">
      <formula>"Alta"</formula>
    </cfRule>
    <cfRule type="cellIs" dxfId="709" priority="2512" operator="equal">
      <formula>"Muy Alta"</formula>
    </cfRule>
  </conditionalFormatting>
  <conditionalFormatting sqref="I45">
    <cfRule type="cellIs" dxfId="708" priority="2507" operator="equal">
      <formula>"Muy Alta"</formula>
    </cfRule>
    <cfRule type="cellIs" dxfId="707" priority="2508" operator="equal">
      <formula>"Alta"</formula>
    </cfRule>
    <cfRule type="cellIs" dxfId="706" priority="2509" operator="equal">
      <formula>"Media"</formula>
    </cfRule>
    <cfRule type="cellIs" dxfId="705" priority="2510" operator="equal">
      <formula>"Baja"</formula>
    </cfRule>
    <cfRule type="cellIs" dxfId="704" priority="2511" operator="equal">
      <formula>"Muy Baja"</formula>
    </cfRule>
  </conditionalFormatting>
  <conditionalFormatting sqref="I51">
    <cfRule type="cellIs" dxfId="703" priority="2504" operator="equal">
      <formula>"Media"</formula>
    </cfRule>
    <cfRule type="cellIs" dxfId="702" priority="2505" operator="equal">
      <formula>"Baja"</formula>
    </cfRule>
    <cfRule type="cellIs" dxfId="701" priority="2506" operator="equal">
      <formula>"Muy Baja"</formula>
    </cfRule>
    <cfRule type="cellIs" dxfId="700" priority="2502" operator="equal">
      <formula>"Muy Alta"</formula>
    </cfRule>
    <cfRule type="cellIs" dxfId="699" priority="2503" operator="equal">
      <formula>"Alta"</formula>
    </cfRule>
  </conditionalFormatting>
  <conditionalFormatting sqref="I57">
    <cfRule type="cellIs" dxfId="698" priority="2392" operator="equal">
      <formula>"Baja"</formula>
    </cfRule>
    <cfRule type="cellIs" dxfId="697" priority="2391" operator="equal">
      <formula>"Media"</formula>
    </cfRule>
    <cfRule type="cellIs" dxfId="696" priority="2390" operator="equal">
      <formula>"Alta"</formula>
    </cfRule>
    <cfRule type="cellIs" dxfId="695" priority="2389" operator="equal">
      <formula>"Muy Alta"</formula>
    </cfRule>
    <cfRule type="cellIs" dxfId="694" priority="2393" operator="equal">
      <formula>"Muy Baja"</formula>
    </cfRule>
  </conditionalFormatting>
  <conditionalFormatting sqref="I63">
    <cfRule type="cellIs" dxfId="693" priority="2347" operator="equal">
      <formula>"Muy Alta"</formula>
    </cfRule>
    <cfRule type="cellIs" dxfId="692" priority="2348" operator="equal">
      <formula>"Alta"</formula>
    </cfRule>
    <cfRule type="cellIs" dxfId="691" priority="2351" operator="equal">
      <formula>"Muy Baja"</formula>
    </cfRule>
    <cfRule type="cellIs" dxfId="690" priority="2350" operator="equal">
      <formula>"Baja"</formula>
    </cfRule>
    <cfRule type="cellIs" dxfId="689" priority="2349" operator="equal">
      <formula>"Media"</formula>
    </cfRule>
  </conditionalFormatting>
  <conditionalFormatting sqref="I69 I75">
    <cfRule type="cellIs" dxfId="688" priority="2431" operator="equal">
      <formula>"Muy Alta"</formula>
    </cfRule>
    <cfRule type="cellIs" dxfId="687" priority="2432" operator="equal">
      <formula>"Alta"</formula>
    </cfRule>
    <cfRule type="cellIs" dxfId="686" priority="2433" operator="equal">
      <formula>"Media"</formula>
    </cfRule>
    <cfRule type="cellIs" dxfId="685" priority="2434" operator="equal">
      <formula>"Baja"</formula>
    </cfRule>
    <cfRule type="cellIs" dxfId="684" priority="2435" operator="equal">
      <formula>"Muy Baja"</formula>
    </cfRule>
  </conditionalFormatting>
  <conditionalFormatting sqref="I81">
    <cfRule type="cellIs" dxfId="683" priority="2309" operator="equal">
      <formula>"Muy Baja"</formula>
    </cfRule>
    <cfRule type="cellIs" dxfId="682" priority="2308" operator="equal">
      <formula>"Baja"</formula>
    </cfRule>
    <cfRule type="cellIs" dxfId="681" priority="2307" operator="equal">
      <formula>"Media"</formula>
    </cfRule>
    <cfRule type="cellIs" dxfId="680" priority="2306" operator="equal">
      <formula>"Alta"</formula>
    </cfRule>
    <cfRule type="cellIs" dxfId="679" priority="2305" operator="equal">
      <formula>"Muy Alta"</formula>
    </cfRule>
  </conditionalFormatting>
  <conditionalFormatting sqref="I87">
    <cfRule type="cellIs" dxfId="678" priority="2249" operator="equal">
      <formula>"Muy Alta"</formula>
    </cfRule>
    <cfRule type="cellIs" dxfId="677" priority="2250" operator="equal">
      <formula>"Alta"</formula>
    </cfRule>
    <cfRule type="cellIs" dxfId="676" priority="2251" operator="equal">
      <formula>"Media"</formula>
    </cfRule>
    <cfRule type="cellIs" dxfId="675" priority="2252" operator="equal">
      <formula>"Baja"</formula>
    </cfRule>
    <cfRule type="cellIs" dxfId="674" priority="2253" operator="equal">
      <formula>"Muy Baja"</formula>
    </cfRule>
  </conditionalFormatting>
  <conditionalFormatting sqref="I93">
    <cfRule type="cellIs" dxfId="673" priority="2046" operator="equal">
      <formula>"Alta"</formula>
    </cfRule>
    <cfRule type="cellIs" dxfId="672" priority="2047" operator="equal">
      <formula>"Media"</formula>
    </cfRule>
    <cfRule type="cellIs" dxfId="671" priority="2048" operator="equal">
      <formula>"Baja"</formula>
    </cfRule>
    <cfRule type="cellIs" dxfId="670" priority="2045" operator="equal">
      <formula>"Muy Alta"</formula>
    </cfRule>
    <cfRule type="cellIs" dxfId="669" priority="2049" operator="equal">
      <formula>"Muy Baja"</formula>
    </cfRule>
  </conditionalFormatting>
  <conditionalFormatting sqref="I99">
    <cfRule type="cellIs" dxfId="668" priority="1997" operator="equal">
      <formula>"Baja"</formula>
    </cfRule>
    <cfRule type="cellIs" dxfId="667" priority="1995" operator="equal">
      <formula>"Alta"</formula>
    </cfRule>
    <cfRule type="cellIs" dxfId="666" priority="1994" operator="equal">
      <formula>"Muy Alta"</formula>
    </cfRule>
    <cfRule type="cellIs" dxfId="665" priority="1996" operator="equal">
      <formula>"Media"</formula>
    </cfRule>
    <cfRule type="cellIs" dxfId="664" priority="1998" operator="equal">
      <formula>"Muy Baja"</formula>
    </cfRule>
  </conditionalFormatting>
  <conditionalFormatting sqref="I105">
    <cfRule type="cellIs" dxfId="663" priority="1945" operator="equal">
      <formula>"Media"</formula>
    </cfRule>
    <cfRule type="cellIs" dxfId="662" priority="1947" operator="equal">
      <formula>"Muy Baja"</formula>
    </cfRule>
    <cfRule type="cellIs" dxfId="661" priority="1946" operator="equal">
      <formula>"Baja"</formula>
    </cfRule>
    <cfRule type="cellIs" dxfId="660" priority="1944" operator="equal">
      <formula>"Alta"</formula>
    </cfRule>
    <cfRule type="cellIs" dxfId="659" priority="1943" operator="equal">
      <formula>"Muy Alta"</formula>
    </cfRule>
  </conditionalFormatting>
  <conditionalFormatting sqref="I111">
    <cfRule type="cellIs" dxfId="658" priority="1902" operator="equal">
      <formula>"Alta"</formula>
    </cfRule>
    <cfRule type="cellIs" dxfId="657" priority="1901" operator="equal">
      <formula>"Muy Alta"</formula>
    </cfRule>
    <cfRule type="cellIs" dxfId="656" priority="1903" operator="equal">
      <formula>"Media"</formula>
    </cfRule>
    <cfRule type="cellIs" dxfId="655" priority="1905" operator="equal">
      <formula>"Muy Baja"</formula>
    </cfRule>
    <cfRule type="cellIs" dxfId="654" priority="1904" operator="equal">
      <formula>"Baja"</formula>
    </cfRule>
  </conditionalFormatting>
  <conditionalFormatting sqref="I117">
    <cfRule type="cellIs" dxfId="653" priority="1859" operator="equal">
      <formula>"Muy Alta"</formula>
    </cfRule>
    <cfRule type="cellIs" dxfId="652" priority="1863" operator="equal">
      <formula>"Muy Baja"</formula>
    </cfRule>
    <cfRule type="cellIs" dxfId="651" priority="1862" operator="equal">
      <formula>"Baja"</formula>
    </cfRule>
    <cfRule type="cellIs" dxfId="650" priority="1861" operator="equal">
      <formula>"Media"</formula>
    </cfRule>
    <cfRule type="cellIs" dxfId="649" priority="1860" operator="equal">
      <formula>"Alta"</formula>
    </cfRule>
  </conditionalFormatting>
  <conditionalFormatting sqref="I123">
    <cfRule type="cellIs" dxfId="648" priority="1858" operator="equal">
      <formula>"Muy Baja"</formula>
    </cfRule>
    <cfRule type="cellIs" dxfId="647" priority="1857" operator="equal">
      <formula>"Baja"</formula>
    </cfRule>
    <cfRule type="cellIs" dxfId="646" priority="1856" operator="equal">
      <formula>"Media"</formula>
    </cfRule>
    <cfRule type="cellIs" dxfId="645" priority="1855" operator="equal">
      <formula>"Alta"</formula>
    </cfRule>
    <cfRule type="cellIs" dxfId="644" priority="1854" operator="equal">
      <formula>"Muy Alta"</formula>
    </cfRule>
  </conditionalFormatting>
  <conditionalFormatting sqref="I129">
    <cfRule type="cellIs" dxfId="643" priority="1791" operator="equal">
      <formula>"Baja"</formula>
    </cfRule>
    <cfRule type="cellIs" dxfId="642" priority="1789" operator="equal">
      <formula>"Alta"</formula>
    </cfRule>
    <cfRule type="cellIs" dxfId="641" priority="1792" operator="equal">
      <formula>"Muy Baja"</formula>
    </cfRule>
    <cfRule type="cellIs" dxfId="640" priority="1788" operator="equal">
      <formula>"Muy Alta"</formula>
    </cfRule>
    <cfRule type="cellIs" dxfId="639" priority="1790" operator="equal">
      <formula>"Media"</formula>
    </cfRule>
  </conditionalFormatting>
  <conditionalFormatting sqref="I135">
    <cfRule type="cellIs" dxfId="638" priority="1721" operator="equal">
      <formula>"Baja"</formula>
    </cfRule>
    <cfRule type="cellIs" dxfId="637" priority="1722" operator="equal">
      <formula>"Muy Baja"</formula>
    </cfRule>
    <cfRule type="cellIs" dxfId="636" priority="1718" operator="equal">
      <formula>"Muy Alta"</formula>
    </cfRule>
    <cfRule type="cellIs" dxfId="635" priority="1719" operator="equal">
      <formula>"Alta"</formula>
    </cfRule>
    <cfRule type="cellIs" dxfId="634" priority="1720" operator="equal">
      <formula>"Media"</formula>
    </cfRule>
  </conditionalFormatting>
  <conditionalFormatting sqref="I141">
    <cfRule type="cellIs" dxfId="633" priority="1424" operator="equal">
      <formula>"Muy Alta"</formula>
    </cfRule>
    <cfRule type="cellIs" dxfId="632" priority="1426" operator="equal">
      <formula>"Media"</formula>
    </cfRule>
    <cfRule type="cellIs" dxfId="631" priority="1427" operator="equal">
      <formula>"Baja"</formula>
    </cfRule>
    <cfRule type="cellIs" dxfId="630" priority="1428" operator="equal">
      <formula>"Muy Baja"</formula>
    </cfRule>
    <cfRule type="cellIs" dxfId="629" priority="1425" operator="equal">
      <formula>"Alta"</formula>
    </cfRule>
  </conditionalFormatting>
  <conditionalFormatting sqref="I147">
    <cfRule type="cellIs" dxfId="628" priority="1355" operator="equal">
      <formula>"Alta"</formula>
    </cfRule>
    <cfRule type="cellIs" dxfId="627" priority="1356" operator="equal">
      <formula>"Media"</formula>
    </cfRule>
    <cfRule type="cellIs" dxfId="626" priority="1357" operator="equal">
      <formula>"Baja"</formula>
    </cfRule>
    <cfRule type="cellIs" dxfId="625" priority="1358" operator="equal">
      <formula>"Muy Baja"</formula>
    </cfRule>
    <cfRule type="cellIs" dxfId="624" priority="1354" operator="equal">
      <formula>"Muy Alta"</formula>
    </cfRule>
  </conditionalFormatting>
  <conditionalFormatting sqref="I153">
    <cfRule type="cellIs" dxfId="623" priority="1285" operator="equal">
      <formula>"Alta"</formula>
    </cfRule>
    <cfRule type="cellIs" dxfId="622" priority="1287" operator="equal">
      <formula>"Baja"</formula>
    </cfRule>
    <cfRule type="cellIs" dxfId="621" priority="1286" operator="equal">
      <formula>"Media"</formula>
    </cfRule>
    <cfRule type="cellIs" dxfId="620" priority="1288" operator="equal">
      <formula>"Muy Baja"</formula>
    </cfRule>
    <cfRule type="cellIs" dxfId="619" priority="1284" operator="equal">
      <formula>"Muy Alta"</formula>
    </cfRule>
  </conditionalFormatting>
  <conditionalFormatting sqref="I159">
    <cfRule type="cellIs" dxfId="618" priority="1506" operator="equal">
      <formula>"Media"</formula>
    </cfRule>
    <cfRule type="cellIs" dxfId="617" priority="1505" operator="equal">
      <formula>"Alta"</formula>
    </cfRule>
    <cfRule type="cellIs" dxfId="616" priority="1508" operator="equal">
      <formula>"Muy Baja"</formula>
    </cfRule>
    <cfRule type="cellIs" dxfId="615" priority="1507" operator="equal">
      <formula>"Baja"</formula>
    </cfRule>
    <cfRule type="cellIs" dxfId="614" priority="1504" operator="equal">
      <formula>"Muy Alta"</formula>
    </cfRule>
  </conditionalFormatting>
  <conditionalFormatting sqref="I165">
    <cfRule type="cellIs" dxfId="613" priority="1448" operator="equal">
      <formula>"Muy Alta"</formula>
    </cfRule>
    <cfRule type="cellIs" dxfId="612" priority="1449" operator="equal">
      <formula>"Alta"</formula>
    </cfRule>
    <cfRule type="cellIs" dxfId="611" priority="1450" operator="equal">
      <formula>"Media"</formula>
    </cfRule>
    <cfRule type="cellIs" dxfId="610" priority="1451" operator="equal">
      <formula>"Baja"</formula>
    </cfRule>
    <cfRule type="cellIs" dxfId="609" priority="1452" operator="equal">
      <formula>"Muy Baja"</formula>
    </cfRule>
  </conditionalFormatting>
  <conditionalFormatting sqref="I171">
    <cfRule type="cellIs" dxfId="608" priority="1182" operator="equal">
      <formula>"Muy Alta"</formula>
    </cfRule>
    <cfRule type="cellIs" dxfId="607" priority="1185" operator="equal">
      <formula>"Baja"</formula>
    </cfRule>
    <cfRule type="cellIs" dxfId="606" priority="1184" operator="equal">
      <formula>"Media"</formula>
    </cfRule>
    <cfRule type="cellIs" dxfId="605" priority="1186" operator="equal">
      <formula>"Muy Baja"</formula>
    </cfRule>
    <cfRule type="cellIs" dxfId="604" priority="1183" operator="equal">
      <formula>"Alta"</formula>
    </cfRule>
  </conditionalFormatting>
  <conditionalFormatting sqref="I177">
    <cfRule type="cellIs" dxfId="603" priority="1130" operator="equal">
      <formula>"Muy Baja"</formula>
    </cfRule>
    <cfRule type="cellIs" dxfId="602" priority="1127" operator="equal">
      <formula>"Alta"</formula>
    </cfRule>
    <cfRule type="cellIs" dxfId="601" priority="1126" operator="equal">
      <formula>"Muy Alta"</formula>
    </cfRule>
    <cfRule type="cellIs" dxfId="600" priority="1129" operator="equal">
      <formula>"Baja"</formula>
    </cfRule>
    <cfRule type="cellIs" dxfId="599" priority="1128" operator="equal">
      <formula>"Media"</formula>
    </cfRule>
  </conditionalFormatting>
  <conditionalFormatting sqref="I183">
    <cfRule type="cellIs" dxfId="598" priority="1071" operator="equal">
      <formula>"Alta"</formula>
    </cfRule>
    <cfRule type="cellIs" dxfId="597" priority="1070" operator="equal">
      <formula>"Muy Alta"</formula>
    </cfRule>
    <cfRule type="cellIs" dxfId="596" priority="1072" operator="equal">
      <formula>"Media"</formula>
    </cfRule>
    <cfRule type="cellIs" dxfId="595" priority="1073" operator="equal">
      <formula>"Baja"</formula>
    </cfRule>
    <cfRule type="cellIs" dxfId="594" priority="1074" operator="equal">
      <formula>"Muy Baja"</formula>
    </cfRule>
  </conditionalFormatting>
  <conditionalFormatting sqref="I189">
    <cfRule type="cellIs" dxfId="593" priority="1018" operator="equal">
      <formula>"Muy Baja"</formula>
    </cfRule>
    <cfRule type="cellIs" dxfId="592" priority="1017" operator="equal">
      <formula>"Baja"</formula>
    </cfRule>
    <cfRule type="cellIs" dxfId="591" priority="1016" operator="equal">
      <formula>"Media"</formula>
    </cfRule>
    <cfRule type="cellIs" dxfId="590" priority="1015" operator="equal">
      <formula>"Alta"</formula>
    </cfRule>
    <cfRule type="cellIs" dxfId="589" priority="1014" operator="equal">
      <formula>"Muy Alta"</formula>
    </cfRule>
  </conditionalFormatting>
  <conditionalFormatting sqref="I195">
    <cfRule type="cellIs" dxfId="588" priority="958" operator="equal">
      <formula>"Muy Alta"</formula>
    </cfRule>
    <cfRule type="cellIs" dxfId="587" priority="959" operator="equal">
      <formula>"Alta"</formula>
    </cfRule>
    <cfRule type="cellIs" dxfId="586" priority="960" operator="equal">
      <formula>"Media"</formula>
    </cfRule>
    <cfRule type="cellIs" dxfId="585" priority="962" operator="equal">
      <formula>"Muy Baja"</formula>
    </cfRule>
    <cfRule type="cellIs" dxfId="584" priority="961" operator="equal">
      <formula>"Baja"</formula>
    </cfRule>
  </conditionalFormatting>
  <conditionalFormatting sqref="I201">
    <cfRule type="cellIs" dxfId="583" priority="905" operator="equal">
      <formula>"Baja"</formula>
    </cfRule>
    <cfRule type="cellIs" dxfId="582" priority="906" operator="equal">
      <formula>"Muy Baja"</formula>
    </cfRule>
    <cfRule type="cellIs" dxfId="581" priority="904" operator="equal">
      <formula>"Media"</formula>
    </cfRule>
    <cfRule type="cellIs" dxfId="580" priority="903" operator="equal">
      <formula>"Alta"</formula>
    </cfRule>
    <cfRule type="cellIs" dxfId="579" priority="902" operator="equal">
      <formula>"Muy Alta"</formula>
    </cfRule>
  </conditionalFormatting>
  <conditionalFormatting sqref="I207">
    <cfRule type="cellIs" dxfId="578" priority="850" operator="equal">
      <formula>"Muy Baja"</formula>
    </cfRule>
    <cfRule type="cellIs" dxfId="577" priority="849" operator="equal">
      <formula>"Baja"</formula>
    </cfRule>
    <cfRule type="cellIs" dxfId="576" priority="848" operator="equal">
      <formula>"Media"</formula>
    </cfRule>
    <cfRule type="cellIs" dxfId="575" priority="847" operator="equal">
      <formula>"Alta"</formula>
    </cfRule>
    <cfRule type="cellIs" dxfId="574" priority="846" operator="equal">
      <formula>"Muy Alta"</formula>
    </cfRule>
  </conditionalFormatting>
  <conditionalFormatting sqref="I213">
    <cfRule type="cellIs" dxfId="573" priority="794" operator="equal">
      <formula>"Muy Baja"</formula>
    </cfRule>
    <cfRule type="cellIs" dxfId="572" priority="790" operator="equal">
      <formula>"Muy Alta"</formula>
    </cfRule>
    <cfRule type="cellIs" dxfId="571" priority="792" operator="equal">
      <formula>"Media"</formula>
    </cfRule>
    <cfRule type="cellIs" dxfId="570" priority="793" operator="equal">
      <formula>"Baja"</formula>
    </cfRule>
    <cfRule type="cellIs" dxfId="569" priority="791" operator="equal">
      <formula>"Alta"</formula>
    </cfRule>
  </conditionalFormatting>
  <conditionalFormatting sqref="I219">
    <cfRule type="cellIs" dxfId="568" priority="735" operator="equal">
      <formula>"Alta"</formula>
    </cfRule>
    <cfRule type="cellIs" dxfId="567" priority="736" operator="equal">
      <formula>"Media"</formula>
    </cfRule>
    <cfRule type="cellIs" dxfId="566" priority="738" operator="equal">
      <formula>"Muy Baja"</formula>
    </cfRule>
    <cfRule type="cellIs" dxfId="565" priority="734" operator="equal">
      <formula>"Muy Alta"</formula>
    </cfRule>
    <cfRule type="cellIs" dxfId="564" priority="737" operator="equal">
      <formula>"Baja"</formula>
    </cfRule>
  </conditionalFormatting>
  <conditionalFormatting sqref="I225">
    <cfRule type="cellIs" dxfId="563" priority="682" operator="equal">
      <formula>"Muy Baja"</formula>
    </cfRule>
    <cfRule type="cellIs" dxfId="562" priority="680" operator="equal">
      <formula>"Media"</formula>
    </cfRule>
    <cfRule type="cellIs" dxfId="561" priority="679" operator="equal">
      <formula>"Alta"</formula>
    </cfRule>
    <cfRule type="cellIs" dxfId="560" priority="681" operator="equal">
      <formula>"Baja"</formula>
    </cfRule>
    <cfRule type="cellIs" dxfId="559" priority="678" operator="equal">
      <formula>"Muy Alta"</formula>
    </cfRule>
  </conditionalFormatting>
  <conditionalFormatting sqref="I231">
    <cfRule type="cellIs" dxfId="558" priority="625" operator="equal">
      <formula>"Baja"</formula>
    </cfRule>
    <cfRule type="cellIs" dxfId="557" priority="626" operator="equal">
      <formula>"Muy Baja"</formula>
    </cfRule>
    <cfRule type="cellIs" dxfId="556" priority="622" operator="equal">
      <formula>"Muy Alta"</formula>
    </cfRule>
    <cfRule type="cellIs" dxfId="555" priority="623" operator="equal">
      <formula>"Alta"</formula>
    </cfRule>
    <cfRule type="cellIs" dxfId="554" priority="624" operator="equal">
      <formula>"Media"</formula>
    </cfRule>
  </conditionalFormatting>
  <conditionalFormatting sqref="I237">
    <cfRule type="cellIs" dxfId="553" priority="569" operator="equal">
      <formula>"Baja"</formula>
    </cfRule>
    <cfRule type="cellIs" dxfId="552" priority="568" operator="equal">
      <formula>"Media"</formula>
    </cfRule>
    <cfRule type="cellIs" dxfId="551" priority="567" operator="equal">
      <formula>"Alta"</formula>
    </cfRule>
    <cfRule type="cellIs" dxfId="550" priority="566" operator="equal">
      <formula>"Muy Alta"</formula>
    </cfRule>
    <cfRule type="cellIs" dxfId="549" priority="570" operator="equal">
      <formula>"Muy Baja"</formula>
    </cfRule>
  </conditionalFormatting>
  <conditionalFormatting sqref="I243">
    <cfRule type="cellIs" dxfId="548" priority="511" operator="equal">
      <formula>"Alta"</formula>
    </cfRule>
    <cfRule type="cellIs" dxfId="547" priority="512" operator="equal">
      <formula>"Media"</formula>
    </cfRule>
    <cfRule type="cellIs" dxfId="546" priority="513" operator="equal">
      <formula>"Baja"</formula>
    </cfRule>
    <cfRule type="cellIs" dxfId="545" priority="514" operator="equal">
      <formula>"Muy Baja"</formula>
    </cfRule>
    <cfRule type="cellIs" dxfId="544" priority="510" operator="equal">
      <formula>"Muy Alta"</formula>
    </cfRule>
  </conditionalFormatting>
  <conditionalFormatting sqref="I249">
    <cfRule type="cellIs" dxfId="543" priority="455" operator="equal">
      <formula>"Alta"</formula>
    </cfRule>
    <cfRule type="cellIs" dxfId="542" priority="456" operator="equal">
      <formula>"Media"</formula>
    </cfRule>
    <cfRule type="cellIs" dxfId="541" priority="454" operator="equal">
      <formula>"Muy Alta"</formula>
    </cfRule>
    <cfRule type="cellIs" dxfId="540" priority="457" operator="equal">
      <formula>"Baja"</formula>
    </cfRule>
    <cfRule type="cellIs" dxfId="539" priority="458" operator="equal">
      <formula>"Muy Baja"</formula>
    </cfRule>
  </conditionalFormatting>
  <conditionalFormatting sqref="I255 I273 I291">
    <cfRule type="cellIs" dxfId="538" priority="401" operator="equal">
      <formula>"Baja"</formula>
    </cfRule>
    <cfRule type="cellIs" dxfId="537" priority="399" operator="equal">
      <formula>"Alta"</formula>
    </cfRule>
    <cfRule type="cellIs" dxfId="536" priority="398" operator="equal">
      <formula>"Muy Alta"</formula>
    </cfRule>
    <cfRule type="cellIs" dxfId="535" priority="400" operator="equal">
      <formula>"Media"</formula>
    </cfRule>
    <cfRule type="cellIs" dxfId="534" priority="402" operator="equal">
      <formula>"Muy Baja"</formula>
    </cfRule>
  </conditionalFormatting>
  <conditionalFormatting sqref="I261">
    <cfRule type="cellIs" dxfId="533" priority="287" operator="equal">
      <formula>"Alta"</formula>
    </cfRule>
    <cfRule type="cellIs" dxfId="532" priority="286" operator="equal">
      <formula>"Muy Alta"</formula>
    </cfRule>
    <cfRule type="cellIs" dxfId="531" priority="288" operator="equal">
      <formula>"Media"</formula>
    </cfRule>
    <cfRule type="cellIs" dxfId="530" priority="289" operator="equal">
      <formula>"Baja"</formula>
    </cfRule>
    <cfRule type="cellIs" dxfId="529" priority="290" operator="equal">
      <formula>"Muy Baja"</formula>
    </cfRule>
  </conditionalFormatting>
  <conditionalFormatting sqref="I267">
    <cfRule type="cellIs" dxfId="528" priority="231" operator="equal">
      <formula>"Alta"</formula>
    </cfRule>
    <cfRule type="cellIs" dxfId="527" priority="230" operator="equal">
      <formula>"Muy Alta"</formula>
    </cfRule>
    <cfRule type="cellIs" dxfId="526" priority="233" operator="equal">
      <formula>"Baja"</formula>
    </cfRule>
    <cfRule type="cellIs" dxfId="525" priority="234" operator="equal">
      <formula>"Muy Baja"</formula>
    </cfRule>
    <cfRule type="cellIs" dxfId="524" priority="232" operator="equal">
      <formula>"Media"</formula>
    </cfRule>
  </conditionalFormatting>
  <conditionalFormatting sqref="I279">
    <cfRule type="cellIs" dxfId="523" priority="7" operator="equal">
      <formula>"Alta"</formula>
    </cfRule>
    <cfRule type="cellIs" dxfId="522" priority="8" operator="equal">
      <formula>"Media"</formula>
    </cfRule>
    <cfRule type="cellIs" dxfId="521" priority="10" operator="equal">
      <formula>"Muy Baja"</formula>
    </cfRule>
    <cfRule type="cellIs" dxfId="520" priority="9" operator="equal">
      <formula>"Baja"</formula>
    </cfRule>
    <cfRule type="cellIs" dxfId="519" priority="6" operator="equal">
      <formula>"Muy Alta"</formula>
    </cfRule>
  </conditionalFormatting>
  <conditionalFormatting sqref="I285">
    <cfRule type="cellIs" dxfId="518" priority="65" operator="equal">
      <formula>"Baja"</formula>
    </cfRule>
    <cfRule type="cellIs" dxfId="517" priority="64" operator="equal">
      <formula>"Media"</formula>
    </cfRule>
    <cfRule type="cellIs" dxfId="516" priority="62" operator="equal">
      <formula>"Muy Alta"</formula>
    </cfRule>
    <cfRule type="cellIs" dxfId="515" priority="63" operator="equal">
      <formula>"Alta"</formula>
    </cfRule>
    <cfRule type="cellIs" dxfId="514" priority="66" operator="equal">
      <formula>"Muy Baja"</formula>
    </cfRule>
  </conditionalFormatting>
  <conditionalFormatting sqref="I297">
    <cfRule type="cellIs" dxfId="513" priority="178" operator="equal">
      <formula>"Muy Baja"</formula>
    </cfRule>
    <cfRule type="cellIs" dxfId="512" priority="177" operator="equal">
      <formula>"Baja"</formula>
    </cfRule>
    <cfRule type="cellIs" dxfId="511" priority="176" operator="equal">
      <formula>"Media"</formula>
    </cfRule>
    <cfRule type="cellIs" dxfId="510" priority="175" operator="equal">
      <formula>"Alta"</formula>
    </cfRule>
    <cfRule type="cellIs" dxfId="509" priority="174" operator="equal">
      <formula>"Muy Alta"</formula>
    </cfRule>
  </conditionalFormatting>
  <conditionalFormatting sqref="L9:L302">
    <cfRule type="containsText" dxfId="508" priority="2943" operator="containsText" text="❌">
      <formula>NOT(ISERROR(SEARCH("❌",L9)))</formula>
    </cfRule>
  </conditionalFormatting>
  <conditionalFormatting sqref="M9">
    <cfRule type="cellIs" dxfId="507" priority="3168" operator="equal">
      <formula>"Leve"</formula>
    </cfRule>
    <cfRule type="cellIs" dxfId="506" priority="3167" operator="equal">
      <formula>"Menor"</formula>
    </cfRule>
    <cfRule type="cellIs" dxfId="505" priority="3166" operator="equal">
      <formula>"Moderado"</formula>
    </cfRule>
    <cfRule type="cellIs" dxfId="504" priority="3165" operator="equal">
      <formula>"Mayor"</formula>
    </cfRule>
    <cfRule type="cellIs" dxfId="503" priority="3164" operator="equal">
      <formula>"Catastrófico"</formula>
    </cfRule>
  </conditionalFormatting>
  <conditionalFormatting sqref="M15 M21 M27 M33 M39 M45 M51 M87 M93 M99 M105">
    <cfRule type="cellIs" dxfId="502" priority="2491" operator="equal">
      <formula>"Leve"</formula>
    </cfRule>
    <cfRule type="cellIs" dxfId="501" priority="2490" operator="equal">
      <formula>"Menor"</formula>
    </cfRule>
    <cfRule type="cellIs" dxfId="500" priority="2487" operator="equal">
      <formula>"Catastrófico"</formula>
    </cfRule>
    <cfRule type="cellIs" dxfId="499" priority="2488" operator="equal">
      <formula>"Mayor"</formula>
    </cfRule>
    <cfRule type="cellIs" dxfId="498" priority="2489" operator="equal">
      <formula>"Moderado"</formula>
    </cfRule>
  </conditionalFormatting>
  <conditionalFormatting sqref="M57">
    <cfRule type="cellIs" dxfId="497" priority="2385" operator="equal">
      <formula>"Mayor"</formula>
    </cfRule>
    <cfRule type="cellIs" dxfId="496" priority="2386" operator="equal">
      <formula>"Moderado"</formula>
    </cfRule>
    <cfRule type="cellIs" dxfId="495" priority="2387" operator="equal">
      <formula>"Menor"</formula>
    </cfRule>
    <cfRule type="cellIs" dxfId="494" priority="2384" operator="equal">
      <formula>"Catastrófico"</formula>
    </cfRule>
    <cfRule type="cellIs" dxfId="493" priority="2388" operator="equal">
      <formula>"Leve"</formula>
    </cfRule>
  </conditionalFormatting>
  <conditionalFormatting sqref="M63">
    <cfRule type="cellIs" dxfId="492" priority="2342" operator="equal">
      <formula>"Catastrófico"</formula>
    </cfRule>
    <cfRule type="cellIs" dxfId="491" priority="2343" operator="equal">
      <formula>"Mayor"</formula>
    </cfRule>
    <cfRule type="cellIs" dxfId="490" priority="2344" operator="equal">
      <formula>"Moderado"</formula>
    </cfRule>
    <cfRule type="cellIs" dxfId="489" priority="2345" operator="equal">
      <formula>"Menor"</formula>
    </cfRule>
    <cfRule type="cellIs" dxfId="488" priority="2346" operator="equal">
      <formula>"Leve"</formula>
    </cfRule>
  </conditionalFormatting>
  <conditionalFormatting sqref="M69 M75">
    <cfRule type="cellIs" dxfId="487" priority="2426" operator="equal">
      <formula>"Catastrófico"</formula>
    </cfRule>
    <cfRule type="cellIs" dxfId="486" priority="2427" operator="equal">
      <formula>"Mayor"</formula>
    </cfRule>
    <cfRule type="cellIs" dxfId="485" priority="2430" operator="equal">
      <formula>"Leve"</formula>
    </cfRule>
    <cfRule type="cellIs" dxfId="484" priority="2429" operator="equal">
      <formula>"Menor"</formula>
    </cfRule>
    <cfRule type="cellIs" dxfId="483" priority="2428" operator="equal">
      <formula>"Moderado"</formula>
    </cfRule>
  </conditionalFormatting>
  <conditionalFormatting sqref="M81">
    <cfRule type="cellIs" dxfId="482" priority="2301" operator="equal">
      <formula>"Mayor"</formula>
    </cfRule>
    <cfRule type="cellIs" dxfId="481" priority="2304" operator="equal">
      <formula>"Leve"</formula>
    </cfRule>
    <cfRule type="cellIs" dxfId="480" priority="2303" operator="equal">
      <formula>"Menor"</formula>
    </cfRule>
    <cfRule type="cellIs" dxfId="479" priority="2302" operator="equal">
      <formula>"Moderado"</formula>
    </cfRule>
    <cfRule type="cellIs" dxfId="478" priority="2300" operator="equal">
      <formula>"Catastrófico"</formula>
    </cfRule>
  </conditionalFormatting>
  <conditionalFormatting sqref="M111">
    <cfRule type="cellIs" dxfId="477" priority="1939" operator="equal">
      <formula>"Mayor"</formula>
    </cfRule>
    <cfRule type="cellIs" dxfId="476" priority="1940" operator="equal">
      <formula>"Moderado"</formula>
    </cfRule>
    <cfRule type="cellIs" dxfId="475" priority="1941" operator="equal">
      <formula>"Menor"</formula>
    </cfRule>
    <cfRule type="cellIs" dxfId="474" priority="1942" operator="equal">
      <formula>"Leve"</formula>
    </cfRule>
    <cfRule type="cellIs" dxfId="473" priority="1938" operator="equal">
      <formula>"Catastrófico"</formula>
    </cfRule>
  </conditionalFormatting>
  <conditionalFormatting sqref="M117">
    <cfRule type="cellIs" dxfId="472" priority="1899" operator="equal">
      <formula>"Menor"</formula>
    </cfRule>
    <cfRule type="cellIs" dxfId="471" priority="1897" operator="equal">
      <formula>"Mayor"</formula>
    </cfRule>
    <cfRule type="cellIs" dxfId="470" priority="1896" operator="equal">
      <formula>"Catastrófico"</formula>
    </cfRule>
    <cfRule type="cellIs" dxfId="469" priority="1900" operator="equal">
      <formula>"Leve"</formula>
    </cfRule>
    <cfRule type="cellIs" dxfId="468" priority="1898" operator="equal">
      <formula>"Moderado"</formula>
    </cfRule>
  </conditionalFormatting>
  <conditionalFormatting sqref="M123">
    <cfRule type="cellIs" dxfId="467" priority="1849" operator="equal">
      <formula>"Catastrófico"</formula>
    </cfRule>
    <cfRule type="cellIs" dxfId="466" priority="1850" operator="equal">
      <formula>"Mayor"</formula>
    </cfRule>
    <cfRule type="cellIs" dxfId="465" priority="1853" operator="equal">
      <formula>"Leve"</formula>
    </cfRule>
    <cfRule type="cellIs" dxfId="464" priority="1851" operator="equal">
      <formula>"Moderado"</formula>
    </cfRule>
    <cfRule type="cellIs" dxfId="463" priority="1852" operator="equal">
      <formula>"Menor"</formula>
    </cfRule>
  </conditionalFormatting>
  <conditionalFormatting sqref="M129">
    <cfRule type="cellIs" dxfId="462" priority="1783" operator="equal">
      <formula>"Catastrófico"</formula>
    </cfRule>
    <cfRule type="cellIs" dxfId="461" priority="1784" operator="equal">
      <formula>"Mayor"</formula>
    </cfRule>
    <cfRule type="cellIs" dxfId="460" priority="1785" operator="equal">
      <formula>"Moderado"</formula>
    </cfRule>
    <cfRule type="cellIs" dxfId="459" priority="1786" operator="equal">
      <formula>"Menor"</formula>
    </cfRule>
    <cfRule type="cellIs" dxfId="458" priority="1787" operator="equal">
      <formula>"Leve"</formula>
    </cfRule>
  </conditionalFormatting>
  <conditionalFormatting sqref="M135">
    <cfRule type="cellIs" dxfId="457" priority="1716" operator="equal">
      <formula>"Menor"</formula>
    </cfRule>
    <cfRule type="cellIs" dxfId="456" priority="1715" operator="equal">
      <formula>"Moderado"</formula>
    </cfRule>
    <cfRule type="cellIs" dxfId="455" priority="1714" operator="equal">
      <formula>"Mayor"</formula>
    </cfRule>
    <cfRule type="cellIs" dxfId="454" priority="1713" operator="equal">
      <formula>"Catastrófico"</formula>
    </cfRule>
    <cfRule type="cellIs" dxfId="453" priority="1717" operator="equal">
      <formula>"Leve"</formula>
    </cfRule>
  </conditionalFormatting>
  <conditionalFormatting sqref="M141">
    <cfRule type="cellIs" dxfId="452" priority="1423" operator="equal">
      <formula>"Leve"</formula>
    </cfRule>
    <cfRule type="cellIs" dxfId="451" priority="1419" operator="equal">
      <formula>"Catastrófico"</formula>
    </cfRule>
    <cfRule type="cellIs" dxfId="450" priority="1420" operator="equal">
      <formula>"Mayor"</formula>
    </cfRule>
    <cfRule type="cellIs" dxfId="449" priority="1422" operator="equal">
      <formula>"Menor"</formula>
    </cfRule>
    <cfRule type="cellIs" dxfId="448" priority="1421" operator="equal">
      <formula>"Moderado"</formula>
    </cfRule>
  </conditionalFormatting>
  <conditionalFormatting sqref="M147">
    <cfRule type="cellIs" dxfId="447" priority="1350" operator="equal">
      <formula>"Mayor"</formula>
    </cfRule>
    <cfRule type="cellIs" dxfId="446" priority="1352" operator="equal">
      <formula>"Menor"</formula>
    </cfRule>
    <cfRule type="cellIs" dxfId="445" priority="1351" operator="equal">
      <formula>"Moderado"</formula>
    </cfRule>
    <cfRule type="cellIs" dxfId="444" priority="1349" operator="equal">
      <formula>"Catastrófico"</formula>
    </cfRule>
    <cfRule type="cellIs" dxfId="443" priority="1353" operator="equal">
      <formula>"Leve"</formula>
    </cfRule>
  </conditionalFormatting>
  <conditionalFormatting sqref="M153">
    <cfRule type="cellIs" dxfId="442" priority="1283" operator="equal">
      <formula>"Leve"</formula>
    </cfRule>
    <cfRule type="cellIs" dxfId="441" priority="1282" operator="equal">
      <formula>"Menor"</formula>
    </cfRule>
    <cfRule type="cellIs" dxfId="440" priority="1281" operator="equal">
      <formula>"Moderado"</formula>
    </cfRule>
    <cfRule type="cellIs" dxfId="439" priority="1280" operator="equal">
      <formula>"Mayor"</formula>
    </cfRule>
    <cfRule type="cellIs" dxfId="438" priority="1279" operator="equal">
      <formula>"Catastrófico"</formula>
    </cfRule>
  </conditionalFormatting>
  <conditionalFormatting sqref="M159">
    <cfRule type="cellIs" dxfId="437" priority="1503" operator="equal">
      <formula>"Leve"</formula>
    </cfRule>
    <cfRule type="cellIs" dxfId="436" priority="1502" operator="equal">
      <formula>"Menor"</formula>
    </cfRule>
    <cfRule type="cellIs" dxfId="435" priority="1501" operator="equal">
      <formula>"Moderado"</formula>
    </cfRule>
    <cfRule type="cellIs" dxfId="434" priority="1500" operator="equal">
      <formula>"Mayor"</formula>
    </cfRule>
    <cfRule type="cellIs" dxfId="433" priority="1499" operator="equal">
      <formula>"Catastrófico"</formula>
    </cfRule>
  </conditionalFormatting>
  <conditionalFormatting sqref="M165">
    <cfRule type="cellIs" dxfId="432" priority="1443" operator="equal">
      <formula>"Catastrófico"</formula>
    </cfRule>
    <cfRule type="cellIs" dxfId="431" priority="1444" operator="equal">
      <formula>"Mayor"</formula>
    </cfRule>
    <cfRule type="cellIs" dxfId="430" priority="1445" operator="equal">
      <formula>"Moderado"</formula>
    </cfRule>
    <cfRule type="cellIs" dxfId="429" priority="1446" operator="equal">
      <formula>"Menor"</formula>
    </cfRule>
    <cfRule type="cellIs" dxfId="428" priority="1447" operator="equal">
      <formula>"Leve"</formula>
    </cfRule>
  </conditionalFormatting>
  <conditionalFormatting sqref="M171">
    <cfRule type="cellIs" dxfId="427" priority="1179" operator="equal">
      <formula>"Moderado"</formula>
    </cfRule>
    <cfRule type="cellIs" dxfId="426" priority="1180" operator="equal">
      <formula>"Menor"</formula>
    </cfRule>
    <cfRule type="cellIs" dxfId="425" priority="1181" operator="equal">
      <formula>"Leve"</formula>
    </cfRule>
    <cfRule type="cellIs" dxfId="424" priority="1177" operator="equal">
      <formula>"Catastrófico"</formula>
    </cfRule>
    <cfRule type="cellIs" dxfId="423" priority="1178" operator="equal">
      <formula>"Mayor"</formula>
    </cfRule>
  </conditionalFormatting>
  <conditionalFormatting sqref="M177">
    <cfRule type="cellIs" dxfId="422" priority="1125" operator="equal">
      <formula>"Leve"</formula>
    </cfRule>
    <cfRule type="cellIs" dxfId="421" priority="1124" operator="equal">
      <formula>"Menor"</formula>
    </cfRule>
    <cfRule type="cellIs" dxfId="420" priority="1123" operator="equal">
      <formula>"Moderado"</formula>
    </cfRule>
    <cfRule type="cellIs" dxfId="419" priority="1122" operator="equal">
      <formula>"Mayor"</formula>
    </cfRule>
    <cfRule type="cellIs" dxfId="418" priority="1121" operator="equal">
      <formula>"Catastrófico"</formula>
    </cfRule>
  </conditionalFormatting>
  <conditionalFormatting sqref="M183">
    <cfRule type="cellIs" dxfId="417" priority="1068" operator="equal">
      <formula>"Menor"</formula>
    </cfRule>
    <cfRule type="cellIs" dxfId="416" priority="1069" operator="equal">
      <formula>"Leve"</formula>
    </cfRule>
    <cfRule type="cellIs" dxfId="415" priority="1067" operator="equal">
      <formula>"Moderado"</formula>
    </cfRule>
    <cfRule type="cellIs" dxfId="414" priority="1066" operator="equal">
      <formula>"Mayor"</formula>
    </cfRule>
    <cfRule type="cellIs" dxfId="413" priority="1065" operator="equal">
      <formula>"Catastrófico"</formula>
    </cfRule>
  </conditionalFormatting>
  <conditionalFormatting sqref="M189">
    <cfRule type="cellIs" dxfId="412" priority="1012" operator="equal">
      <formula>"Menor"</formula>
    </cfRule>
    <cfRule type="cellIs" dxfId="411" priority="1011" operator="equal">
      <formula>"Moderado"</formula>
    </cfRule>
    <cfRule type="cellIs" dxfId="410" priority="1010" operator="equal">
      <formula>"Mayor"</formula>
    </cfRule>
    <cfRule type="cellIs" dxfId="409" priority="1009" operator="equal">
      <formula>"Catastrófico"</formula>
    </cfRule>
    <cfRule type="cellIs" dxfId="408" priority="1013" operator="equal">
      <formula>"Leve"</formula>
    </cfRule>
  </conditionalFormatting>
  <conditionalFormatting sqref="M195">
    <cfRule type="cellIs" dxfId="407" priority="954" operator="equal">
      <formula>"Mayor"</formula>
    </cfRule>
    <cfRule type="cellIs" dxfId="406" priority="955" operator="equal">
      <formula>"Moderado"</formula>
    </cfRule>
    <cfRule type="cellIs" dxfId="405" priority="956" operator="equal">
      <formula>"Menor"</formula>
    </cfRule>
    <cfRule type="cellIs" dxfId="404" priority="957" operator="equal">
      <formula>"Leve"</formula>
    </cfRule>
    <cfRule type="cellIs" dxfId="403" priority="953" operator="equal">
      <formula>"Catastrófico"</formula>
    </cfRule>
  </conditionalFormatting>
  <conditionalFormatting sqref="M201">
    <cfRule type="cellIs" dxfId="402" priority="901" operator="equal">
      <formula>"Leve"</formula>
    </cfRule>
    <cfRule type="cellIs" dxfId="401" priority="900" operator="equal">
      <formula>"Menor"</formula>
    </cfRule>
    <cfRule type="cellIs" dxfId="400" priority="899" operator="equal">
      <formula>"Moderado"</formula>
    </cfRule>
    <cfRule type="cellIs" dxfId="399" priority="898" operator="equal">
      <formula>"Mayor"</formula>
    </cfRule>
    <cfRule type="cellIs" dxfId="398" priority="897" operator="equal">
      <formula>"Catastrófico"</formula>
    </cfRule>
  </conditionalFormatting>
  <conditionalFormatting sqref="M207">
    <cfRule type="cellIs" dxfId="397" priority="842" operator="equal">
      <formula>"Mayor"</formula>
    </cfRule>
    <cfRule type="cellIs" dxfId="396" priority="845" operator="equal">
      <formula>"Leve"</formula>
    </cfRule>
    <cfRule type="cellIs" dxfId="395" priority="844" operator="equal">
      <formula>"Menor"</formula>
    </cfRule>
    <cfRule type="cellIs" dxfId="394" priority="843" operator="equal">
      <formula>"Moderado"</formula>
    </cfRule>
    <cfRule type="cellIs" dxfId="393" priority="841" operator="equal">
      <formula>"Catastrófico"</formula>
    </cfRule>
  </conditionalFormatting>
  <conditionalFormatting sqref="M213">
    <cfRule type="cellIs" dxfId="392" priority="789" operator="equal">
      <formula>"Leve"</formula>
    </cfRule>
    <cfRule type="cellIs" dxfId="391" priority="788" operator="equal">
      <formula>"Menor"</formula>
    </cfRule>
    <cfRule type="cellIs" dxfId="390" priority="787" operator="equal">
      <formula>"Moderado"</formula>
    </cfRule>
    <cfRule type="cellIs" dxfId="389" priority="786" operator="equal">
      <formula>"Mayor"</formula>
    </cfRule>
    <cfRule type="cellIs" dxfId="388" priority="785" operator="equal">
      <formula>"Catastrófico"</formula>
    </cfRule>
  </conditionalFormatting>
  <conditionalFormatting sqref="M219">
    <cfRule type="cellIs" dxfId="387" priority="732" operator="equal">
      <formula>"Menor"</formula>
    </cfRule>
    <cfRule type="cellIs" dxfId="386" priority="730" operator="equal">
      <formula>"Mayor"</formula>
    </cfRule>
    <cfRule type="cellIs" dxfId="385" priority="729" operator="equal">
      <formula>"Catastrófico"</formula>
    </cfRule>
    <cfRule type="cellIs" dxfId="384" priority="731" operator="equal">
      <formula>"Moderado"</formula>
    </cfRule>
    <cfRule type="cellIs" dxfId="383" priority="733" operator="equal">
      <formula>"Leve"</formula>
    </cfRule>
  </conditionalFormatting>
  <conditionalFormatting sqref="M225">
    <cfRule type="cellIs" dxfId="382" priority="676" operator="equal">
      <formula>"Menor"</formula>
    </cfRule>
    <cfRule type="cellIs" dxfId="381" priority="675" operator="equal">
      <formula>"Moderado"</formula>
    </cfRule>
    <cfRule type="cellIs" dxfId="380" priority="674" operator="equal">
      <formula>"Mayor"</formula>
    </cfRule>
    <cfRule type="cellIs" dxfId="379" priority="673" operator="equal">
      <formula>"Catastrófico"</formula>
    </cfRule>
    <cfRule type="cellIs" dxfId="378" priority="677" operator="equal">
      <formula>"Leve"</formula>
    </cfRule>
  </conditionalFormatting>
  <conditionalFormatting sqref="M231">
    <cfRule type="cellIs" dxfId="377" priority="620" operator="equal">
      <formula>"Menor"</formula>
    </cfRule>
    <cfRule type="cellIs" dxfId="376" priority="619" operator="equal">
      <formula>"Moderado"</formula>
    </cfRule>
    <cfRule type="cellIs" dxfId="375" priority="618" operator="equal">
      <formula>"Mayor"</formula>
    </cfRule>
    <cfRule type="cellIs" dxfId="374" priority="617" operator="equal">
      <formula>"Catastrófico"</formula>
    </cfRule>
    <cfRule type="cellIs" dxfId="373" priority="621" operator="equal">
      <formula>"Leve"</formula>
    </cfRule>
  </conditionalFormatting>
  <conditionalFormatting sqref="M237">
    <cfRule type="cellIs" dxfId="372" priority="563" operator="equal">
      <formula>"Moderado"</formula>
    </cfRule>
    <cfRule type="cellIs" dxfId="371" priority="562" operator="equal">
      <formula>"Mayor"</formula>
    </cfRule>
    <cfRule type="cellIs" dxfId="370" priority="561" operator="equal">
      <formula>"Catastrófico"</formula>
    </cfRule>
    <cfRule type="cellIs" dxfId="369" priority="565" operator="equal">
      <formula>"Leve"</formula>
    </cfRule>
    <cfRule type="cellIs" dxfId="368" priority="564" operator="equal">
      <formula>"Menor"</formula>
    </cfRule>
  </conditionalFormatting>
  <conditionalFormatting sqref="M243">
    <cfRule type="cellIs" dxfId="367" priority="506" operator="equal">
      <formula>"Mayor"</formula>
    </cfRule>
    <cfRule type="cellIs" dxfId="366" priority="505" operator="equal">
      <formula>"Catastrófico"</formula>
    </cfRule>
    <cfRule type="cellIs" dxfId="365" priority="507" operator="equal">
      <formula>"Moderado"</formula>
    </cfRule>
    <cfRule type="cellIs" dxfId="364" priority="509" operator="equal">
      <formula>"Leve"</formula>
    </cfRule>
    <cfRule type="cellIs" dxfId="363" priority="508" operator="equal">
      <formula>"Menor"</formula>
    </cfRule>
  </conditionalFormatting>
  <conditionalFormatting sqref="M249">
    <cfRule type="cellIs" dxfId="362" priority="450" operator="equal">
      <formula>"Mayor"</formula>
    </cfRule>
    <cfRule type="cellIs" dxfId="361" priority="451" operator="equal">
      <formula>"Moderado"</formula>
    </cfRule>
    <cfRule type="cellIs" dxfId="360" priority="452" operator="equal">
      <formula>"Menor"</formula>
    </cfRule>
    <cfRule type="cellIs" dxfId="359" priority="453" operator="equal">
      <formula>"Leve"</formula>
    </cfRule>
    <cfRule type="cellIs" dxfId="358" priority="449" operator="equal">
      <formula>"Catastrófico"</formula>
    </cfRule>
  </conditionalFormatting>
  <conditionalFormatting sqref="M255 M273 M291">
    <cfRule type="cellIs" dxfId="357" priority="393" operator="equal">
      <formula>"Catastrófico"</formula>
    </cfRule>
    <cfRule type="cellIs" dxfId="356" priority="394" operator="equal">
      <formula>"Mayor"</formula>
    </cfRule>
    <cfRule type="cellIs" dxfId="355" priority="396" operator="equal">
      <formula>"Menor"</formula>
    </cfRule>
    <cfRule type="cellIs" dxfId="354" priority="397" operator="equal">
      <formula>"Leve"</formula>
    </cfRule>
    <cfRule type="cellIs" dxfId="353" priority="395" operator="equal">
      <formula>"Moderado"</formula>
    </cfRule>
  </conditionalFormatting>
  <conditionalFormatting sqref="M261">
    <cfRule type="cellIs" dxfId="352" priority="282" operator="equal">
      <formula>"Mayor"</formula>
    </cfRule>
    <cfRule type="cellIs" dxfId="351" priority="281" operator="equal">
      <formula>"Catastrófico"</formula>
    </cfRule>
    <cfRule type="cellIs" dxfId="350" priority="283" operator="equal">
      <formula>"Moderado"</formula>
    </cfRule>
    <cfRule type="cellIs" dxfId="349" priority="285" operator="equal">
      <formula>"Leve"</formula>
    </cfRule>
    <cfRule type="cellIs" dxfId="348" priority="284" operator="equal">
      <formula>"Menor"</formula>
    </cfRule>
  </conditionalFormatting>
  <conditionalFormatting sqref="M267">
    <cfRule type="cellIs" dxfId="347" priority="225" operator="equal">
      <formula>"Catastrófico"</formula>
    </cfRule>
    <cfRule type="cellIs" dxfId="346" priority="226" operator="equal">
      <formula>"Mayor"</formula>
    </cfRule>
    <cfRule type="cellIs" dxfId="345" priority="227" operator="equal">
      <formula>"Moderado"</formula>
    </cfRule>
    <cfRule type="cellIs" dxfId="344" priority="228" operator="equal">
      <formula>"Menor"</formula>
    </cfRule>
    <cfRule type="cellIs" dxfId="343" priority="229" operator="equal">
      <formula>"Leve"</formula>
    </cfRule>
  </conditionalFormatting>
  <conditionalFormatting sqref="M279">
    <cfRule type="cellIs" dxfId="342" priority="3" operator="equal">
      <formula>"Moderado"</formula>
    </cfRule>
    <cfRule type="cellIs" dxfId="341" priority="5" operator="equal">
      <formula>"Leve"</formula>
    </cfRule>
    <cfRule type="cellIs" dxfId="340" priority="1" operator="equal">
      <formula>"Catastrófico"</formula>
    </cfRule>
    <cfRule type="cellIs" dxfId="339" priority="4" operator="equal">
      <formula>"Menor"</formula>
    </cfRule>
    <cfRule type="cellIs" dxfId="338" priority="2" operator="equal">
      <formula>"Mayor"</formula>
    </cfRule>
  </conditionalFormatting>
  <conditionalFormatting sqref="M285">
    <cfRule type="cellIs" dxfId="337" priority="60" operator="equal">
      <formula>"Menor"</formula>
    </cfRule>
    <cfRule type="cellIs" dxfId="336" priority="61" operator="equal">
      <formula>"Leve"</formula>
    </cfRule>
    <cfRule type="cellIs" dxfId="335" priority="57" operator="equal">
      <formula>"Catastrófico"</formula>
    </cfRule>
    <cfRule type="cellIs" dxfId="334" priority="58" operator="equal">
      <formula>"Mayor"</formula>
    </cfRule>
    <cfRule type="cellIs" dxfId="333" priority="59" operator="equal">
      <formula>"Moderado"</formula>
    </cfRule>
  </conditionalFormatting>
  <conditionalFormatting sqref="M297">
    <cfRule type="cellIs" dxfId="332" priority="172" operator="equal">
      <formula>"Menor"</formula>
    </cfRule>
    <cfRule type="cellIs" dxfId="331" priority="173" operator="equal">
      <formula>"Leve"</formula>
    </cfRule>
    <cfRule type="cellIs" dxfId="330" priority="170" operator="equal">
      <formula>"Mayor"</formula>
    </cfRule>
    <cfRule type="cellIs" dxfId="329" priority="171" operator="equal">
      <formula>"Moderado"</formula>
    </cfRule>
    <cfRule type="cellIs" dxfId="328" priority="169" operator="equal">
      <formula>"Catastrófico"</formula>
    </cfRule>
  </conditionalFormatting>
  <conditionalFormatting sqref="O9">
    <cfRule type="cellIs" dxfId="327" priority="3163" operator="equal">
      <formula>"Bajo"</formula>
    </cfRule>
    <cfRule type="cellIs" dxfId="326" priority="3162" operator="equal">
      <formula>"Moderado"</formula>
    </cfRule>
    <cfRule type="cellIs" dxfId="325" priority="3160" operator="equal">
      <formula>"Extremo"</formula>
    </cfRule>
    <cfRule type="cellIs" dxfId="324" priority="3161" operator="equal">
      <formula>"Alto"</formula>
    </cfRule>
  </conditionalFormatting>
  <conditionalFormatting sqref="O15">
    <cfRule type="cellIs" dxfId="323" priority="3143" operator="equal">
      <formula>"Alto"</formula>
    </cfRule>
    <cfRule type="cellIs" dxfId="322" priority="3144" operator="equal">
      <formula>"Moderado"</formula>
    </cfRule>
    <cfRule type="cellIs" dxfId="321" priority="3145" operator="equal">
      <formula>"Bajo"</formula>
    </cfRule>
    <cfRule type="cellIs" dxfId="320" priority="3142" operator="equal">
      <formula>"Extremo"</formula>
    </cfRule>
  </conditionalFormatting>
  <conditionalFormatting sqref="O21">
    <cfRule type="cellIs" dxfId="319" priority="3120" operator="equal">
      <formula>"Alto"</formula>
    </cfRule>
    <cfRule type="cellIs" dxfId="318" priority="3121" operator="equal">
      <formula>"Moderado"</formula>
    </cfRule>
    <cfRule type="cellIs" dxfId="317" priority="3122" operator="equal">
      <formula>"Bajo"</formula>
    </cfRule>
    <cfRule type="cellIs" dxfId="316" priority="3119" operator="equal">
      <formula>"Extremo"</formula>
    </cfRule>
  </conditionalFormatting>
  <conditionalFormatting sqref="O27">
    <cfRule type="cellIs" dxfId="315" priority="3099" operator="equal">
      <formula>"Bajo"</formula>
    </cfRule>
    <cfRule type="cellIs" dxfId="314" priority="3098" operator="equal">
      <formula>"Moderado"</formula>
    </cfRule>
    <cfRule type="cellIs" dxfId="313" priority="3097" operator="equal">
      <formula>"Alto"</formula>
    </cfRule>
    <cfRule type="cellIs" dxfId="312" priority="3096" operator="equal">
      <formula>"Extremo"</formula>
    </cfRule>
  </conditionalFormatting>
  <conditionalFormatting sqref="O33">
    <cfRule type="cellIs" dxfId="311" priority="3076" operator="equal">
      <formula>"Bajo"</formula>
    </cfRule>
    <cfRule type="cellIs" dxfId="310" priority="3074" operator="equal">
      <formula>"Alto"</formula>
    </cfRule>
    <cfRule type="cellIs" dxfId="309" priority="3073" operator="equal">
      <formula>"Extremo"</formula>
    </cfRule>
    <cfRule type="cellIs" dxfId="308" priority="3075" operator="equal">
      <formula>"Moderado"</formula>
    </cfRule>
  </conditionalFormatting>
  <conditionalFormatting sqref="O39">
    <cfRule type="cellIs" dxfId="307" priority="3050" operator="equal">
      <formula>"Extremo"</formula>
    </cfRule>
    <cfRule type="cellIs" dxfId="306" priority="3051" operator="equal">
      <formula>"Alto"</formula>
    </cfRule>
    <cfRule type="cellIs" dxfId="305" priority="3052" operator="equal">
      <formula>"Moderado"</formula>
    </cfRule>
    <cfRule type="cellIs" dxfId="304" priority="3053" operator="equal">
      <formula>"Bajo"</formula>
    </cfRule>
  </conditionalFormatting>
  <conditionalFormatting sqref="O45">
    <cfRule type="cellIs" dxfId="303" priority="3028" operator="equal">
      <formula>"Alto"</formula>
    </cfRule>
    <cfRule type="cellIs" dxfId="302" priority="3029" operator="equal">
      <formula>"Moderado"</formula>
    </cfRule>
    <cfRule type="cellIs" dxfId="301" priority="3027" operator="equal">
      <formula>"Extremo"</formula>
    </cfRule>
    <cfRule type="cellIs" dxfId="300" priority="3030" operator="equal">
      <formula>"Bajo"</formula>
    </cfRule>
  </conditionalFormatting>
  <conditionalFormatting sqref="O51">
    <cfRule type="cellIs" dxfId="299" priority="3004" operator="equal">
      <formula>"Extremo"</formula>
    </cfRule>
    <cfRule type="cellIs" dxfId="298" priority="3005" operator="equal">
      <formula>"Alto"</formula>
    </cfRule>
    <cfRule type="cellIs" dxfId="297" priority="3006" operator="equal">
      <formula>"Moderado"</formula>
    </cfRule>
    <cfRule type="cellIs" dxfId="296" priority="3007" operator="equal">
      <formula>"Bajo"</formula>
    </cfRule>
  </conditionalFormatting>
  <conditionalFormatting sqref="O57">
    <cfRule type="cellIs" dxfId="295" priority="2422" operator="equal">
      <formula>"Extremo"</formula>
    </cfRule>
    <cfRule type="cellIs" dxfId="294" priority="2425" operator="equal">
      <formula>"Bajo"</formula>
    </cfRule>
    <cfRule type="cellIs" dxfId="293" priority="2424" operator="equal">
      <formula>"Moderado"</formula>
    </cfRule>
    <cfRule type="cellIs" dxfId="292" priority="2423" operator="equal">
      <formula>"Alto"</formula>
    </cfRule>
  </conditionalFormatting>
  <conditionalFormatting sqref="O63">
    <cfRule type="cellIs" dxfId="291" priority="2383" operator="equal">
      <formula>"Bajo"</formula>
    </cfRule>
    <cfRule type="cellIs" dxfId="290" priority="2380" operator="equal">
      <formula>"Extremo"</formula>
    </cfRule>
    <cfRule type="cellIs" dxfId="289" priority="2381" operator="equal">
      <formula>"Alto"</formula>
    </cfRule>
    <cfRule type="cellIs" dxfId="288" priority="2382" operator="equal">
      <formula>"Moderado"</formula>
    </cfRule>
  </conditionalFormatting>
  <conditionalFormatting sqref="O69 O75">
    <cfRule type="cellIs" dxfId="287" priority="2464" operator="equal">
      <formula>"Extremo"</formula>
    </cfRule>
    <cfRule type="cellIs" dxfId="286" priority="2465" operator="equal">
      <formula>"Alto"</formula>
    </cfRule>
    <cfRule type="cellIs" dxfId="285" priority="2467" operator="equal">
      <formula>"Bajo"</formula>
    </cfRule>
    <cfRule type="cellIs" dxfId="284" priority="2466" operator="equal">
      <formula>"Moderado"</formula>
    </cfRule>
  </conditionalFormatting>
  <conditionalFormatting sqref="O81">
    <cfRule type="cellIs" dxfId="283" priority="2339" operator="equal">
      <formula>"Alto"</formula>
    </cfRule>
    <cfRule type="cellIs" dxfId="282" priority="2341" operator="equal">
      <formula>"Bajo"</formula>
    </cfRule>
    <cfRule type="cellIs" dxfId="281" priority="2340" operator="equal">
      <formula>"Moderado"</formula>
    </cfRule>
    <cfRule type="cellIs" dxfId="280" priority="2338" operator="equal">
      <formula>"Extremo"</formula>
    </cfRule>
  </conditionalFormatting>
  <conditionalFormatting sqref="O87">
    <cfRule type="cellIs" dxfId="279" priority="2296" operator="equal">
      <formula>"Extremo"</formula>
    </cfRule>
    <cfRule type="cellIs" dxfId="278" priority="2297" operator="equal">
      <formula>"Alto"</formula>
    </cfRule>
    <cfRule type="cellIs" dxfId="277" priority="2298" operator="equal">
      <formula>"Moderado"</formula>
    </cfRule>
    <cfRule type="cellIs" dxfId="276" priority="2299" operator="equal">
      <formula>"Bajo"</formula>
    </cfRule>
  </conditionalFormatting>
  <conditionalFormatting sqref="O93">
    <cfRule type="cellIs" dxfId="275" priority="2092" operator="equal">
      <formula>"Extremo"</formula>
    </cfRule>
    <cfRule type="cellIs" dxfId="274" priority="2093" operator="equal">
      <formula>"Alto"</formula>
    </cfRule>
    <cfRule type="cellIs" dxfId="273" priority="2095" operator="equal">
      <formula>"Bajo"</formula>
    </cfRule>
    <cfRule type="cellIs" dxfId="272" priority="2094" operator="equal">
      <formula>"Moderado"</formula>
    </cfRule>
  </conditionalFormatting>
  <conditionalFormatting sqref="O99">
    <cfRule type="cellIs" dxfId="271" priority="2044" operator="equal">
      <formula>"Bajo"</formula>
    </cfRule>
    <cfRule type="cellIs" dxfId="270" priority="2043" operator="equal">
      <formula>"Moderado"</formula>
    </cfRule>
    <cfRule type="cellIs" dxfId="269" priority="2042" operator="equal">
      <formula>"Alto"</formula>
    </cfRule>
    <cfRule type="cellIs" dxfId="268" priority="2041" operator="equal">
      <formula>"Extremo"</formula>
    </cfRule>
  </conditionalFormatting>
  <conditionalFormatting sqref="O105">
    <cfRule type="cellIs" dxfId="267" priority="1992" operator="equal">
      <formula>"Moderado"</formula>
    </cfRule>
    <cfRule type="cellIs" dxfId="266" priority="1990" operator="equal">
      <formula>"Extremo"</formula>
    </cfRule>
    <cfRule type="cellIs" dxfId="265" priority="1993" operator="equal">
      <formula>"Bajo"</formula>
    </cfRule>
    <cfRule type="cellIs" dxfId="264" priority="1991" operator="equal">
      <formula>"Alto"</formula>
    </cfRule>
  </conditionalFormatting>
  <conditionalFormatting sqref="O111">
    <cfRule type="cellIs" dxfId="263" priority="1934" operator="equal">
      <formula>"Extremo"</formula>
    </cfRule>
    <cfRule type="cellIs" dxfId="262" priority="1937" operator="equal">
      <formula>"Bajo"</formula>
    </cfRule>
    <cfRule type="cellIs" dxfId="261" priority="1936" operator="equal">
      <formula>"Moderado"</formula>
    </cfRule>
    <cfRule type="cellIs" dxfId="260" priority="1935" operator="equal">
      <formula>"Alto"</formula>
    </cfRule>
  </conditionalFormatting>
  <conditionalFormatting sqref="O117">
    <cfRule type="cellIs" dxfId="259" priority="1894" operator="equal">
      <formula>"Moderado"</formula>
    </cfRule>
    <cfRule type="cellIs" dxfId="258" priority="1893" operator="equal">
      <formula>"Alto"</formula>
    </cfRule>
    <cfRule type="cellIs" dxfId="257" priority="1892" operator="equal">
      <formula>"Extremo"</formula>
    </cfRule>
    <cfRule type="cellIs" dxfId="256" priority="1895" operator="equal">
      <formula>"Bajo"</formula>
    </cfRule>
  </conditionalFormatting>
  <conditionalFormatting sqref="O123">
    <cfRule type="cellIs" dxfId="255" priority="1848" operator="equal">
      <formula>"Bajo"</formula>
    </cfRule>
    <cfRule type="cellIs" dxfId="254" priority="1847" operator="equal">
      <formula>"Moderado"</formula>
    </cfRule>
    <cfRule type="cellIs" dxfId="253" priority="1845" operator="equal">
      <formula>"Extremo"</formula>
    </cfRule>
    <cfRule type="cellIs" dxfId="252" priority="1846" operator="equal">
      <formula>"Alto"</formula>
    </cfRule>
  </conditionalFormatting>
  <conditionalFormatting sqref="O129">
    <cfRule type="cellIs" dxfId="251" priority="1780" operator="equal">
      <formula>"Alto"</formula>
    </cfRule>
    <cfRule type="cellIs" dxfId="250" priority="1779" operator="equal">
      <formula>"Extremo"</formula>
    </cfRule>
    <cfRule type="cellIs" dxfId="249" priority="1782" operator="equal">
      <formula>"Bajo"</formula>
    </cfRule>
    <cfRule type="cellIs" dxfId="248" priority="1781" operator="equal">
      <formula>"Moderado"</formula>
    </cfRule>
  </conditionalFormatting>
  <conditionalFormatting sqref="O135">
    <cfRule type="cellIs" dxfId="247" priority="1711" operator="equal">
      <formula>"Moderado"</formula>
    </cfRule>
    <cfRule type="cellIs" dxfId="246" priority="1710" operator="equal">
      <formula>"Alto"</formula>
    </cfRule>
    <cfRule type="cellIs" dxfId="245" priority="1709" operator="equal">
      <formula>"Extremo"</formula>
    </cfRule>
    <cfRule type="cellIs" dxfId="244" priority="1712" operator="equal">
      <formula>"Bajo"</formula>
    </cfRule>
  </conditionalFormatting>
  <conditionalFormatting sqref="O141">
    <cfRule type="cellIs" dxfId="243" priority="1418" operator="equal">
      <formula>"Bajo"</formula>
    </cfRule>
    <cfRule type="cellIs" dxfId="242" priority="1417" operator="equal">
      <formula>"Moderado"</formula>
    </cfRule>
    <cfRule type="cellIs" dxfId="241" priority="1416" operator="equal">
      <formula>"Alto"</formula>
    </cfRule>
    <cfRule type="cellIs" dxfId="240" priority="1415" operator="equal">
      <formula>"Extremo"</formula>
    </cfRule>
  </conditionalFormatting>
  <conditionalFormatting sqref="O147">
    <cfRule type="cellIs" dxfId="239" priority="1348" operator="equal">
      <formula>"Bajo"</formula>
    </cfRule>
    <cfRule type="cellIs" dxfId="238" priority="1347" operator="equal">
      <formula>"Moderado"</formula>
    </cfRule>
    <cfRule type="cellIs" dxfId="237" priority="1346" operator="equal">
      <formula>"Alto"</formula>
    </cfRule>
    <cfRule type="cellIs" dxfId="236" priority="1345" operator="equal">
      <formula>"Extremo"</formula>
    </cfRule>
  </conditionalFormatting>
  <conditionalFormatting sqref="O153">
    <cfRule type="cellIs" dxfId="235" priority="1275" operator="equal">
      <formula>"Extremo"</formula>
    </cfRule>
    <cfRule type="cellIs" dxfId="234" priority="1276" operator="equal">
      <formula>"Alto"</formula>
    </cfRule>
    <cfRule type="cellIs" dxfId="233" priority="1277" operator="equal">
      <formula>"Moderado"</formula>
    </cfRule>
    <cfRule type="cellIs" dxfId="232" priority="1278" operator="equal">
      <formula>"Bajo"</formula>
    </cfRule>
  </conditionalFormatting>
  <conditionalFormatting sqref="O159">
    <cfRule type="cellIs" dxfId="231" priority="1552" operator="equal">
      <formula>"Alto"</formula>
    </cfRule>
    <cfRule type="cellIs" dxfId="230" priority="1551" operator="equal">
      <formula>"Extremo"</formula>
    </cfRule>
    <cfRule type="cellIs" dxfId="229" priority="1553" operator="equal">
      <formula>"Moderado"</formula>
    </cfRule>
    <cfRule type="cellIs" dxfId="228" priority="1554" operator="equal">
      <formula>"Bajo"</formula>
    </cfRule>
  </conditionalFormatting>
  <conditionalFormatting sqref="O165">
    <cfRule type="cellIs" dxfId="227" priority="1497" operator="equal">
      <formula>"Moderado"</formula>
    </cfRule>
    <cfRule type="cellIs" dxfId="226" priority="1496" operator="equal">
      <formula>"Alto"</formula>
    </cfRule>
    <cfRule type="cellIs" dxfId="225" priority="1495" operator="equal">
      <formula>"Extremo"</formula>
    </cfRule>
    <cfRule type="cellIs" dxfId="224" priority="1498" operator="equal">
      <formula>"Bajo"</formula>
    </cfRule>
  </conditionalFormatting>
  <conditionalFormatting sqref="O171">
    <cfRule type="cellIs" dxfId="223" priority="1232" operator="equal">
      <formula>"Bajo"</formula>
    </cfRule>
    <cfRule type="cellIs" dxfId="222" priority="1231" operator="equal">
      <formula>"Moderado"</formula>
    </cfRule>
    <cfRule type="cellIs" dxfId="221" priority="1229" operator="equal">
      <formula>"Extremo"</formula>
    </cfRule>
    <cfRule type="cellIs" dxfId="220" priority="1230" operator="equal">
      <formula>"Alto"</formula>
    </cfRule>
  </conditionalFormatting>
  <conditionalFormatting sqref="O177">
    <cfRule type="cellIs" dxfId="219" priority="1176" operator="equal">
      <formula>"Bajo"</formula>
    </cfRule>
    <cfRule type="cellIs" dxfId="218" priority="1175" operator="equal">
      <formula>"Moderado"</formula>
    </cfRule>
    <cfRule type="cellIs" dxfId="217" priority="1174" operator="equal">
      <formula>"Alto"</formula>
    </cfRule>
    <cfRule type="cellIs" dxfId="216" priority="1173" operator="equal">
      <formula>"Extremo"</formula>
    </cfRule>
  </conditionalFormatting>
  <conditionalFormatting sqref="O183">
    <cfRule type="cellIs" dxfId="215" priority="1120" operator="equal">
      <formula>"Bajo"</formula>
    </cfRule>
    <cfRule type="cellIs" dxfId="214" priority="1119" operator="equal">
      <formula>"Moderado"</formula>
    </cfRule>
    <cfRule type="cellIs" dxfId="213" priority="1118" operator="equal">
      <formula>"Alto"</formula>
    </cfRule>
    <cfRule type="cellIs" dxfId="212" priority="1117" operator="equal">
      <formula>"Extremo"</formula>
    </cfRule>
  </conditionalFormatting>
  <conditionalFormatting sqref="O189">
    <cfRule type="cellIs" dxfId="211" priority="1064" operator="equal">
      <formula>"Bajo"</formula>
    </cfRule>
    <cfRule type="cellIs" dxfId="210" priority="1063" operator="equal">
      <formula>"Moderado"</formula>
    </cfRule>
    <cfRule type="cellIs" dxfId="209" priority="1062" operator="equal">
      <formula>"Alto"</formula>
    </cfRule>
    <cfRule type="cellIs" dxfId="208" priority="1061" operator="equal">
      <formula>"Extremo"</formula>
    </cfRule>
  </conditionalFormatting>
  <conditionalFormatting sqref="O195">
    <cfRule type="cellIs" dxfId="207" priority="1005" operator="equal">
      <formula>"Extremo"</formula>
    </cfRule>
    <cfRule type="cellIs" dxfId="206" priority="1006" operator="equal">
      <formula>"Alto"</formula>
    </cfRule>
    <cfRule type="cellIs" dxfId="205" priority="1008" operator="equal">
      <formula>"Bajo"</formula>
    </cfRule>
    <cfRule type="cellIs" dxfId="204" priority="1007" operator="equal">
      <formula>"Moderado"</formula>
    </cfRule>
  </conditionalFormatting>
  <conditionalFormatting sqref="O201">
    <cfRule type="cellIs" dxfId="203" priority="949" operator="equal">
      <formula>"Extremo"</formula>
    </cfRule>
    <cfRule type="cellIs" dxfId="202" priority="950" operator="equal">
      <formula>"Alto"</formula>
    </cfRule>
    <cfRule type="cellIs" dxfId="201" priority="951" operator="equal">
      <formula>"Moderado"</formula>
    </cfRule>
    <cfRule type="cellIs" dxfId="200" priority="952" operator="equal">
      <formula>"Bajo"</formula>
    </cfRule>
  </conditionalFormatting>
  <conditionalFormatting sqref="O207">
    <cfRule type="cellIs" dxfId="199" priority="893" operator="equal">
      <formula>"Extremo"</formula>
    </cfRule>
    <cfRule type="cellIs" dxfId="198" priority="894" operator="equal">
      <formula>"Alto"</formula>
    </cfRule>
    <cfRule type="cellIs" dxfId="197" priority="895" operator="equal">
      <formula>"Moderado"</formula>
    </cfRule>
    <cfRule type="cellIs" dxfId="196" priority="896" operator="equal">
      <formula>"Bajo"</formula>
    </cfRule>
  </conditionalFormatting>
  <conditionalFormatting sqref="O213">
    <cfRule type="cellIs" dxfId="195" priority="838" operator="equal">
      <formula>"Alto"</formula>
    </cfRule>
    <cfRule type="cellIs" dxfId="194" priority="837" operator="equal">
      <formula>"Extremo"</formula>
    </cfRule>
    <cfRule type="cellIs" dxfId="193" priority="840" operator="equal">
      <formula>"Bajo"</formula>
    </cfRule>
    <cfRule type="cellIs" dxfId="192" priority="839" operator="equal">
      <formula>"Moderado"</formula>
    </cfRule>
  </conditionalFormatting>
  <conditionalFormatting sqref="O219">
    <cfRule type="cellIs" dxfId="191" priority="782" operator="equal">
      <formula>"Alto"</formula>
    </cfRule>
    <cfRule type="cellIs" dxfId="190" priority="783" operator="equal">
      <formula>"Moderado"</formula>
    </cfRule>
    <cfRule type="cellIs" dxfId="189" priority="784" operator="equal">
      <formula>"Bajo"</formula>
    </cfRule>
    <cfRule type="cellIs" dxfId="188" priority="781" operator="equal">
      <formula>"Extremo"</formula>
    </cfRule>
  </conditionalFormatting>
  <conditionalFormatting sqref="O225">
    <cfRule type="cellIs" dxfId="187" priority="725" operator="equal">
      <formula>"Extremo"</formula>
    </cfRule>
    <cfRule type="cellIs" dxfId="186" priority="726" operator="equal">
      <formula>"Alto"</formula>
    </cfRule>
    <cfRule type="cellIs" dxfId="185" priority="727" operator="equal">
      <formula>"Moderado"</formula>
    </cfRule>
    <cfRule type="cellIs" dxfId="184" priority="728" operator="equal">
      <formula>"Bajo"</formula>
    </cfRule>
  </conditionalFormatting>
  <conditionalFormatting sqref="O231">
    <cfRule type="cellIs" dxfId="183" priority="670" operator="equal">
      <formula>"Alto"</formula>
    </cfRule>
    <cfRule type="cellIs" dxfId="182" priority="669" operator="equal">
      <formula>"Extremo"</formula>
    </cfRule>
    <cfRule type="cellIs" dxfId="181" priority="671" operator="equal">
      <formula>"Moderado"</formula>
    </cfRule>
    <cfRule type="cellIs" dxfId="180" priority="672" operator="equal">
      <formula>"Bajo"</formula>
    </cfRule>
  </conditionalFormatting>
  <conditionalFormatting sqref="O237">
    <cfRule type="cellIs" dxfId="179" priority="613" operator="equal">
      <formula>"Extremo"</formula>
    </cfRule>
    <cfRule type="cellIs" dxfId="178" priority="614" operator="equal">
      <formula>"Alto"</formula>
    </cfRule>
    <cfRule type="cellIs" dxfId="177" priority="615" operator="equal">
      <formula>"Moderado"</formula>
    </cfRule>
    <cfRule type="cellIs" dxfId="176" priority="616" operator="equal">
      <formula>"Bajo"</formula>
    </cfRule>
  </conditionalFormatting>
  <conditionalFormatting sqref="O243">
    <cfRule type="cellIs" dxfId="175" priority="557" operator="equal">
      <formula>"Extremo"</formula>
    </cfRule>
    <cfRule type="cellIs" dxfId="174" priority="558" operator="equal">
      <formula>"Alto"</formula>
    </cfRule>
    <cfRule type="cellIs" dxfId="173" priority="559" operator="equal">
      <formula>"Moderado"</formula>
    </cfRule>
    <cfRule type="cellIs" dxfId="172" priority="560" operator="equal">
      <formula>"Bajo"</formula>
    </cfRule>
  </conditionalFormatting>
  <conditionalFormatting sqref="O249">
    <cfRule type="cellIs" dxfId="171" priority="504" operator="equal">
      <formula>"Bajo"</formula>
    </cfRule>
    <cfRule type="cellIs" dxfId="170" priority="503" operator="equal">
      <formula>"Moderado"</formula>
    </cfRule>
    <cfRule type="cellIs" dxfId="169" priority="502" operator="equal">
      <formula>"Alto"</formula>
    </cfRule>
    <cfRule type="cellIs" dxfId="168" priority="501" operator="equal">
      <formula>"Extremo"</formula>
    </cfRule>
  </conditionalFormatting>
  <conditionalFormatting sqref="O255 O273 O291">
    <cfRule type="cellIs" dxfId="167" priority="445" operator="equal">
      <formula>"Extremo"</formula>
    </cfRule>
    <cfRule type="cellIs" dxfId="166" priority="446" operator="equal">
      <formula>"Alto"</formula>
    </cfRule>
    <cfRule type="cellIs" dxfId="165" priority="448" operator="equal">
      <formula>"Bajo"</formula>
    </cfRule>
    <cfRule type="cellIs" dxfId="164" priority="447" operator="equal">
      <formula>"Moderado"</formula>
    </cfRule>
  </conditionalFormatting>
  <conditionalFormatting sqref="O261">
    <cfRule type="cellIs" dxfId="163" priority="336" operator="equal">
      <formula>"Bajo"</formula>
    </cfRule>
    <cfRule type="cellIs" dxfId="162" priority="333" operator="equal">
      <formula>"Extremo"</formula>
    </cfRule>
    <cfRule type="cellIs" dxfId="161" priority="334" operator="equal">
      <formula>"Alto"</formula>
    </cfRule>
    <cfRule type="cellIs" dxfId="160" priority="335" operator="equal">
      <formula>"Moderado"</formula>
    </cfRule>
  </conditionalFormatting>
  <conditionalFormatting sqref="O267">
    <cfRule type="cellIs" dxfId="159" priority="277" operator="equal">
      <formula>"Extremo"</formula>
    </cfRule>
    <cfRule type="cellIs" dxfId="158" priority="280" operator="equal">
      <formula>"Bajo"</formula>
    </cfRule>
    <cfRule type="cellIs" dxfId="157" priority="279" operator="equal">
      <formula>"Moderado"</formula>
    </cfRule>
    <cfRule type="cellIs" dxfId="156" priority="278" operator="equal">
      <formula>"Alto"</formula>
    </cfRule>
  </conditionalFormatting>
  <conditionalFormatting sqref="O279">
    <cfRule type="cellIs" dxfId="155" priority="54" operator="equal">
      <formula>"Alto"</formula>
    </cfRule>
    <cfRule type="cellIs" dxfId="154" priority="56" operator="equal">
      <formula>"Bajo"</formula>
    </cfRule>
    <cfRule type="cellIs" dxfId="153" priority="55" operator="equal">
      <formula>"Moderado"</formula>
    </cfRule>
    <cfRule type="cellIs" dxfId="152" priority="53" operator="equal">
      <formula>"Extremo"</formula>
    </cfRule>
  </conditionalFormatting>
  <conditionalFormatting sqref="O285">
    <cfRule type="cellIs" dxfId="151" priority="112" operator="equal">
      <formula>"Bajo"</formula>
    </cfRule>
    <cfRule type="cellIs" dxfId="150" priority="111" operator="equal">
      <formula>"Moderado"</formula>
    </cfRule>
    <cfRule type="cellIs" dxfId="149" priority="109" operator="equal">
      <formula>"Extremo"</formula>
    </cfRule>
    <cfRule type="cellIs" dxfId="148" priority="110" operator="equal">
      <formula>"Alto"</formula>
    </cfRule>
  </conditionalFormatting>
  <conditionalFormatting sqref="O297">
    <cfRule type="cellIs" dxfId="147" priority="224" operator="equal">
      <formula>"Bajo"</formula>
    </cfRule>
    <cfRule type="cellIs" dxfId="146" priority="223" operator="equal">
      <formula>"Moderado"</formula>
    </cfRule>
    <cfRule type="cellIs" dxfId="145" priority="222" operator="equal">
      <formula>"Alto"</formula>
    </cfRule>
    <cfRule type="cellIs" dxfId="144" priority="221" operator="equal">
      <formula>"Extremo"</formula>
    </cfRule>
  </conditionalFormatting>
  <conditionalFormatting sqref="Z9:Z302">
    <cfRule type="cellIs" dxfId="143" priority="22" operator="equal">
      <formula>"Media"</formula>
    </cfRule>
    <cfRule type="cellIs" dxfId="142" priority="21" operator="equal">
      <formula>"Alta"</formula>
    </cfRule>
    <cfRule type="cellIs" dxfId="141" priority="20" operator="equal">
      <formula>"Muy Alta"</formula>
    </cfRule>
    <cfRule type="cellIs" dxfId="140" priority="24" operator="equal">
      <formula>"Muy Baja"</formula>
    </cfRule>
    <cfRule type="cellIs" dxfId="139" priority="23" operator="equal">
      <formula>"Baja"</formula>
    </cfRule>
  </conditionalFormatting>
  <conditionalFormatting sqref="AB9:AB302">
    <cfRule type="cellIs" dxfId="138" priority="19" operator="equal">
      <formula>"Leve"</formula>
    </cfRule>
    <cfRule type="cellIs" dxfId="137" priority="18" operator="equal">
      <formula>"Menor"</formula>
    </cfRule>
    <cfRule type="cellIs" dxfId="136" priority="17" operator="equal">
      <formula>"Moderado"</formula>
    </cfRule>
    <cfRule type="cellIs" dxfId="135" priority="16" operator="equal">
      <formula>"Mayor"</formula>
    </cfRule>
    <cfRule type="cellIs" dxfId="134" priority="15" operator="equal">
      <formula>"Catastrófico"</formula>
    </cfRule>
  </conditionalFormatting>
  <conditionalFormatting sqref="AD9:AD302">
    <cfRule type="cellIs" dxfId="133" priority="13" operator="equal">
      <formula>"Moderado"</formula>
    </cfRule>
    <cfRule type="cellIs" dxfId="132" priority="11" operator="equal">
      <formula>"Extremo"</formula>
    </cfRule>
    <cfRule type="cellIs" dxfId="131" priority="14" operator="equal">
      <formula>"Bajo"</formula>
    </cfRule>
    <cfRule type="cellIs" dxfId="130" priority="12" operator="equal">
      <formula>"Alto"</formula>
    </cfRule>
  </conditionalFormatting>
  <hyperlinks>
    <hyperlink ref="AG39" r:id="rId1" display="https://drive.google.com/drive/folders/1Y-IMF-b_dKHXm4WI-lIZkOkTffjgGi8o" xr:uid="{B93473AA-B798-6A46-A741-A0E3B1F36333}"/>
    <hyperlink ref="AG279" r:id="rId2" xr:uid="{D6717F32-FC46-FE46-8768-86A20B358E15}"/>
    <hyperlink ref="AG280" r:id="rId3" xr:uid="{83EC5DED-C535-C847-9938-5770DDE9F229}"/>
    <hyperlink ref="AR51" r:id="rId4" xr:uid="{887B7282-3A4B-7943-8713-440EA72C6036}"/>
    <hyperlink ref="AR57" r:id="rId5" xr:uid="{03BCBD32-0388-B848-B5B3-02771BAC8F5A}"/>
    <hyperlink ref="AR58" r:id="rId6" xr:uid="{D64E81A8-E997-CC44-BDA9-15052534B508}"/>
    <hyperlink ref="AR69" r:id="rId7" display="DTAO: ENLACE EVIDENCIAS RIESGOS DE GESTIÓN: https://drive.google.com/drive/folders/1lmKv_YtEvh66bZi6X5P4NiGiFDGR3vGR?usp=drive_link_x000a_1.PNN Complejo volcánico Doña Juana: Se anexa informe de PVC II trimestre_x000a_2.PNN Cueva De Los Guacharos:  Se anexa informe d" xr:uid="{4A0B1804-B8F7-984A-B32E-B4B670899F75}"/>
    <hyperlink ref="AR76" r:id="rId8" xr:uid="{88ACD95A-A16B-354F-A789-28E888FF3E9D}"/>
    <hyperlink ref="CD51" r:id="rId9" xr:uid="{7EDCCA79-A287-8648-BB98-B78CCC1B3956}"/>
    <hyperlink ref="AR220" r:id="rId10" display="GGH: El Plan Estratégico de Talento Humano incluye las estrategias que se adelantarán para propiciar espacios que permitan mayor cobertura. Así las cosas, durante el segundo cuatrimestre se adelantaron las actividades programadas para el periodo. Lo anter" xr:uid="{3B1CCC27-D5DA-CD4C-975C-14E3088FC901}"/>
  </hyperlinks>
  <pageMargins left="0.7" right="0.7" top="0.75" bottom="0.75" header="0.3" footer="0.3"/>
  <pageSetup scale="11" orientation="portrait" r:id="rId11"/>
  <drawing r:id="rId12"/>
  <legacyDrawing r:id="rId13"/>
  <extLst>
    <ext xmlns:x14="http://schemas.microsoft.com/office/spreadsheetml/2009/9/main" uri="{CCE6A557-97BC-4b89-ADB6-D9C93CAAB3DF}">
      <x14:dataValidations xmlns:xm="http://schemas.microsoft.com/office/excel/2006/main" count="11">
        <x14:dataValidation type="list" allowBlank="1" showInputMessage="1" showErrorMessage="1" xr:uid="{0386EBD6-B7A5-F940-B622-A634410BB176}">
          <x14:formula1>
            <xm:f>'DATOS OCULTOS'!$B$3:$B$21</xm:f>
          </x14:formula1>
          <xm:sqref>B9:B182 B201:B302</xm:sqref>
        </x14:dataValidation>
        <x14:dataValidation type="list" allowBlank="1" showInputMessage="1" showErrorMessage="1" xr:uid="{6702BECD-C838-9F48-8655-1AEE3717501B}">
          <x14:formula1>
            <xm:f>'DATOS OCULTOS'!$B$58:$B$65</xm:f>
          </x14:formula1>
          <xm:sqref>G9:G122 G159:G302</xm:sqref>
        </x14:dataValidation>
        <x14:dataValidation type="list" allowBlank="1" showInputMessage="1" showErrorMessage="1" xr:uid="{575A6265-A7E1-494A-9169-397BB4F85E69}">
          <x14:formula1>
            <xm:f>'DATOS OCULTOS'!$B$69:$B$73</xm:f>
          </x14:formula1>
          <xm:sqref>I51 I69 I75 I57 I63 I81</xm:sqref>
        </x14:dataValidation>
        <x14:dataValidation type="list" allowBlank="1" showInputMessage="1" showErrorMessage="1" xr:uid="{E7EE77F5-A9FB-034A-99E8-940151225C4D}">
          <x14:formula1>
            <xm:f>'DATOS OCULTOS'!$R$6:$R$8</xm:f>
          </x14:formula1>
          <xm:sqref>S9:S302</xm:sqref>
        </x14:dataValidation>
        <x14:dataValidation type="list" allowBlank="1" showInputMessage="1" showErrorMessage="1" xr:uid="{A178E581-1098-9049-BC8E-CE10FAE2E5BA}">
          <x14:formula1>
            <xm:f>'DATOS OCULTOS'!$R$9:$R$10</xm:f>
          </x14:formula1>
          <xm:sqref>T9:T302</xm:sqref>
        </x14:dataValidation>
        <x14:dataValidation type="list" allowBlank="1" showInputMessage="1" showErrorMessage="1" xr:uid="{F634F8F9-CFA3-974A-8F9F-BE40C48963D0}">
          <x14:formula1>
            <xm:f>'DATOS OCULTOS'!$R$11:$R$12</xm:f>
          </x14:formula1>
          <xm:sqref>V9:V302</xm:sqref>
        </x14:dataValidation>
        <x14:dataValidation type="list" allowBlank="1" showInputMessage="1" showErrorMessage="1" xr:uid="{767E2F13-10C6-944E-801B-E24FA19E2C47}">
          <x14:formula1>
            <xm:f>'DATOS OCULTOS'!$R$13:$R$14</xm:f>
          </x14:formula1>
          <xm:sqref>W9:W302</xm:sqref>
        </x14:dataValidation>
        <x14:dataValidation type="list" allowBlank="1" showInputMessage="1" showErrorMessage="1" xr:uid="{EECB4921-5CEB-5B4E-9C89-34FE0D0CF563}">
          <x14:formula1>
            <xm:f>'DATOS OCULTOS'!$R$15:$R$16</xm:f>
          </x14:formula1>
          <xm:sqref>X9:X302</xm:sqref>
        </x14:dataValidation>
        <x14:dataValidation type="list" allowBlank="1" showInputMessage="1" showErrorMessage="1" xr:uid="{D2C6B3BB-2A25-C24B-981F-7E16A1C64A4A}">
          <x14:formula1>
            <xm:f>'DATOS OCULTOS'!$B$52:$B$54</xm:f>
          </x14:formula1>
          <xm:sqref>C9:C302</xm:sqref>
        </x14:dataValidation>
        <x14:dataValidation type="list" allowBlank="1" showInputMessage="1" showErrorMessage="1" xr:uid="{1CF413F6-684D-744B-ADF3-48DE5811F977}">
          <x14:formula1>
            <xm:f>'DATOS OCULTOS'!$B$77:$B$88</xm:f>
          </x14:formula1>
          <xm:sqref>K9:K302</xm:sqref>
        </x14:dataValidation>
        <x14:dataValidation type="list" allowBlank="1" showInputMessage="1" showErrorMessage="1" xr:uid="{D3F6BB6B-B4AB-D948-9773-EE9E3690A9C0}">
          <x14:formula1>
            <xm:f>'DATOS OCULTOS'!$B$92:$B$95</xm:f>
          </x14:formula1>
          <xm:sqref>AE9:AE302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B326-E5A3-5C44-BD5E-D4D0C8DD15A3}">
  <sheetPr>
    <tabColor theme="6" tint="-0.249977111117893"/>
  </sheetPr>
  <dimension ref="A1:U232"/>
  <sheetViews>
    <sheetView zoomScale="75" zoomScaleNormal="60" workbookViewId="0">
      <selection activeCell="C15" sqref="C15"/>
    </sheetView>
  </sheetViews>
  <sheetFormatPr baseColWidth="10" defaultColWidth="10.77734375" defaultRowHeight="14.4"/>
  <cols>
    <col min="1" max="1" width="10.77734375" style="116"/>
    <col min="2" max="2" width="40.44140625" style="116" customWidth="1"/>
    <col min="3" max="3" width="74.77734375" style="116" customWidth="1"/>
    <col min="4" max="4" width="135" style="116" bestFit="1" customWidth="1"/>
    <col min="5" max="5" width="144.6640625" style="116" bestFit="1" customWidth="1"/>
    <col min="6" max="16384" width="10.77734375" style="116"/>
  </cols>
  <sheetData>
    <row r="1" spans="1:21" ht="32.4">
      <c r="A1" s="115"/>
      <c r="B1" s="1414" t="s">
        <v>378</v>
      </c>
      <c r="C1" s="1414"/>
      <c r="D1" s="1414"/>
      <c r="E1" s="115"/>
      <c r="F1" s="115"/>
      <c r="G1" s="115"/>
      <c r="H1" s="115"/>
      <c r="I1" s="115"/>
      <c r="J1" s="115"/>
      <c r="K1" s="115"/>
      <c r="L1" s="115"/>
      <c r="M1" s="115"/>
      <c r="N1" s="115"/>
      <c r="O1" s="115"/>
      <c r="P1" s="115"/>
      <c r="Q1" s="115"/>
      <c r="R1" s="115"/>
      <c r="S1" s="115"/>
      <c r="T1" s="115"/>
      <c r="U1" s="115"/>
    </row>
    <row r="2" spans="1:21">
      <c r="A2" s="115"/>
      <c r="B2" s="115"/>
      <c r="C2" s="115"/>
      <c r="D2" s="115"/>
      <c r="E2" s="115"/>
      <c r="F2" s="115"/>
      <c r="G2" s="115"/>
      <c r="H2" s="115"/>
      <c r="I2" s="115"/>
      <c r="J2" s="115"/>
      <c r="K2" s="115"/>
      <c r="L2" s="115"/>
      <c r="M2" s="115"/>
      <c r="N2" s="115"/>
      <c r="O2" s="115"/>
      <c r="P2" s="115"/>
      <c r="Q2" s="115"/>
      <c r="R2" s="115"/>
      <c r="S2" s="115"/>
      <c r="T2" s="115"/>
      <c r="U2" s="115"/>
    </row>
    <row r="3" spans="1:21" ht="30">
      <c r="A3" s="115"/>
      <c r="B3" s="117"/>
      <c r="C3" s="118" t="s">
        <v>379</v>
      </c>
      <c r="D3" s="118" t="s">
        <v>308</v>
      </c>
      <c r="E3" s="115"/>
      <c r="F3" s="115"/>
      <c r="G3" s="115"/>
      <c r="H3" s="115"/>
      <c r="I3" s="115"/>
      <c r="J3" s="115"/>
      <c r="K3" s="115"/>
      <c r="L3" s="115"/>
      <c r="M3" s="115"/>
      <c r="N3" s="115"/>
      <c r="O3" s="115"/>
      <c r="P3" s="115"/>
      <c r="Q3" s="115"/>
      <c r="R3" s="115"/>
      <c r="S3" s="115"/>
      <c r="T3" s="115"/>
      <c r="U3" s="115"/>
    </row>
    <row r="4" spans="1:21" ht="32.4">
      <c r="A4" s="119" t="s">
        <v>0</v>
      </c>
      <c r="B4" s="120" t="s">
        <v>380</v>
      </c>
      <c r="C4" s="121" t="s">
        <v>381</v>
      </c>
      <c r="D4" s="122" t="s">
        <v>382</v>
      </c>
      <c r="E4" s="115"/>
      <c r="F4" s="115"/>
      <c r="G4" s="115"/>
      <c r="H4" s="115"/>
      <c r="I4" s="115"/>
      <c r="J4" s="115"/>
      <c r="K4" s="115"/>
      <c r="L4" s="115"/>
      <c r="M4" s="115"/>
      <c r="N4" s="115"/>
      <c r="O4" s="115"/>
      <c r="P4" s="115"/>
      <c r="Q4" s="115"/>
      <c r="R4" s="115"/>
      <c r="S4" s="115"/>
      <c r="T4" s="115"/>
      <c r="U4" s="115"/>
    </row>
    <row r="5" spans="1:21" ht="64.8">
      <c r="A5" s="119" t="s">
        <v>1</v>
      </c>
      <c r="B5" s="123" t="s">
        <v>383</v>
      </c>
      <c r="C5" s="124" t="s">
        <v>384</v>
      </c>
      <c r="D5" s="125" t="s">
        <v>385</v>
      </c>
      <c r="E5" s="115"/>
      <c r="F5" s="115"/>
      <c r="G5" s="115"/>
      <c r="H5" s="115"/>
      <c r="I5" s="115"/>
      <c r="J5" s="115"/>
      <c r="K5" s="115"/>
      <c r="L5" s="115"/>
      <c r="M5" s="115"/>
      <c r="N5" s="115"/>
      <c r="O5" s="115"/>
      <c r="P5" s="115"/>
      <c r="Q5" s="115"/>
      <c r="R5" s="115"/>
      <c r="S5" s="115"/>
      <c r="T5" s="115"/>
      <c r="U5" s="115"/>
    </row>
    <row r="6" spans="1:21" ht="64.8">
      <c r="A6" s="119" t="s">
        <v>2</v>
      </c>
      <c r="B6" s="126" t="s">
        <v>386</v>
      </c>
      <c r="C6" s="124" t="s">
        <v>387</v>
      </c>
      <c r="D6" s="125" t="s">
        <v>388</v>
      </c>
      <c r="E6" s="115"/>
      <c r="F6" s="115"/>
      <c r="G6" s="115"/>
      <c r="H6" s="115"/>
      <c r="I6" s="115"/>
      <c r="J6" s="115"/>
      <c r="K6" s="115"/>
      <c r="L6" s="115"/>
      <c r="M6" s="115"/>
      <c r="N6" s="115"/>
      <c r="O6" s="115"/>
      <c r="P6" s="115"/>
      <c r="Q6" s="115"/>
      <c r="R6" s="115"/>
      <c r="S6" s="115"/>
      <c r="T6" s="115"/>
      <c r="U6" s="115"/>
    </row>
    <row r="7" spans="1:21" ht="97.2">
      <c r="A7" s="119" t="s">
        <v>3</v>
      </c>
      <c r="B7" s="127" t="s">
        <v>389</v>
      </c>
      <c r="C7" s="124" t="s">
        <v>390</v>
      </c>
      <c r="D7" s="125" t="s">
        <v>391</v>
      </c>
      <c r="E7" s="115"/>
      <c r="F7" s="115"/>
      <c r="G7" s="115"/>
      <c r="H7" s="115"/>
      <c r="I7" s="115"/>
      <c r="J7" s="115"/>
      <c r="K7" s="115"/>
      <c r="L7" s="115"/>
      <c r="M7" s="115"/>
      <c r="N7" s="115"/>
      <c r="O7" s="115"/>
      <c r="P7" s="115"/>
      <c r="Q7" s="115"/>
      <c r="R7" s="115"/>
      <c r="S7" s="115"/>
      <c r="T7" s="115"/>
      <c r="U7" s="115"/>
    </row>
    <row r="8" spans="1:21" ht="64.8">
      <c r="A8" s="119" t="s">
        <v>45</v>
      </c>
      <c r="B8" s="128" t="s">
        <v>392</v>
      </c>
      <c r="C8" s="124" t="s">
        <v>393</v>
      </c>
      <c r="D8" s="125" t="s">
        <v>394</v>
      </c>
      <c r="E8" s="115"/>
      <c r="F8" s="115"/>
      <c r="G8" s="115"/>
      <c r="H8" s="115"/>
      <c r="I8" s="115"/>
      <c r="J8" s="115"/>
      <c r="K8" s="115"/>
      <c r="L8" s="115"/>
      <c r="M8" s="115"/>
      <c r="N8" s="115"/>
      <c r="O8" s="115"/>
      <c r="P8" s="115"/>
      <c r="Q8" s="115"/>
      <c r="R8" s="115"/>
      <c r="S8" s="115"/>
      <c r="T8" s="115"/>
      <c r="U8" s="115"/>
    </row>
    <row r="9" spans="1:21" ht="20.399999999999999">
      <c r="A9" s="119"/>
      <c r="B9" s="119"/>
      <c r="C9" s="129"/>
      <c r="D9" s="129"/>
      <c r="E9" s="115"/>
      <c r="F9" s="115"/>
      <c r="G9" s="115"/>
      <c r="H9" s="115"/>
      <c r="I9" s="115"/>
      <c r="J9" s="115"/>
      <c r="K9" s="115"/>
      <c r="L9" s="115"/>
      <c r="M9" s="115"/>
      <c r="N9" s="115"/>
      <c r="O9" s="115"/>
      <c r="P9" s="115"/>
      <c r="Q9" s="115"/>
      <c r="R9" s="115"/>
      <c r="S9" s="115"/>
      <c r="T9" s="115"/>
      <c r="U9" s="115"/>
    </row>
    <row r="10" spans="1:21">
      <c r="A10" s="119"/>
      <c r="B10" s="130"/>
      <c r="C10" s="130"/>
      <c r="D10" s="130"/>
      <c r="E10" s="115"/>
      <c r="F10" s="115"/>
      <c r="G10" s="115"/>
      <c r="H10" s="115"/>
      <c r="I10" s="115"/>
      <c r="J10" s="115"/>
      <c r="K10" s="115"/>
      <c r="L10" s="115"/>
      <c r="M10" s="115"/>
      <c r="N10" s="115"/>
      <c r="O10" s="115"/>
      <c r="P10" s="115"/>
      <c r="Q10" s="115"/>
      <c r="R10" s="115"/>
      <c r="S10" s="115"/>
      <c r="T10" s="115"/>
      <c r="U10" s="115"/>
    </row>
    <row r="11" spans="1:21">
      <c r="A11" s="119"/>
      <c r="B11" s="119" t="s">
        <v>395</v>
      </c>
      <c r="C11" s="119" t="s">
        <v>303</v>
      </c>
      <c r="D11" s="119" t="s">
        <v>309</v>
      </c>
      <c r="E11" s="115"/>
      <c r="F11" s="115"/>
      <c r="G11" s="115"/>
      <c r="H11" s="115"/>
      <c r="I11" s="115"/>
      <c r="J11" s="115"/>
      <c r="K11" s="115"/>
      <c r="L11" s="115"/>
      <c r="M11" s="115"/>
      <c r="N11" s="115"/>
      <c r="O11" s="115"/>
      <c r="P11" s="115"/>
      <c r="Q11" s="115"/>
      <c r="R11" s="115"/>
      <c r="S11" s="115"/>
      <c r="T11" s="115"/>
      <c r="U11" s="115"/>
    </row>
    <row r="12" spans="1:21">
      <c r="A12" s="119"/>
      <c r="B12" s="119" t="s">
        <v>396</v>
      </c>
      <c r="C12" s="119" t="s">
        <v>304</v>
      </c>
      <c r="D12" s="119" t="s">
        <v>310</v>
      </c>
      <c r="E12" s="115"/>
      <c r="F12" s="115"/>
      <c r="G12" s="115"/>
      <c r="H12" s="115"/>
      <c r="I12" s="115"/>
      <c r="J12" s="115"/>
      <c r="K12" s="115"/>
      <c r="L12" s="115"/>
      <c r="M12" s="115"/>
      <c r="N12" s="115"/>
      <c r="O12" s="115"/>
      <c r="P12" s="115"/>
      <c r="Q12" s="115"/>
      <c r="R12" s="115"/>
      <c r="S12" s="115"/>
      <c r="T12" s="115"/>
      <c r="U12" s="115"/>
    </row>
    <row r="13" spans="1:21">
      <c r="A13" s="119"/>
      <c r="B13" s="119"/>
      <c r="C13" s="119" t="s">
        <v>305</v>
      </c>
      <c r="D13" s="119" t="s">
        <v>311</v>
      </c>
      <c r="E13" s="115"/>
      <c r="F13" s="115"/>
      <c r="G13" s="115"/>
      <c r="H13" s="115"/>
      <c r="I13" s="115"/>
      <c r="J13" s="115"/>
      <c r="K13" s="115"/>
      <c r="L13" s="115"/>
      <c r="M13" s="115"/>
      <c r="N13" s="115"/>
      <c r="O13" s="115"/>
      <c r="P13" s="115"/>
      <c r="Q13" s="115"/>
      <c r="R13" s="115"/>
      <c r="S13" s="115"/>
      <c r="T13" s="115"/>
      <c r="U13" s="115"/>
    </row>
    <row r="14" spans="1:21">
      <c r="A14" s="119"/>
      <c r="B14" s="119"/>
      <c r="C14" s="119" t="s">
        <v>306</v>
      </c>
      <c r="D14" s="119" t="s">
        <v>312</v>
      </c>
      <c r="E14" s="115"/>
      <c r="F14" s="115"/>
      <c r="G14" s="115"/>
      <c r="H14" s="115"/>
      <c r="I14" s="115"/>
      <c r="J14" s="115"/>
      <c r="K14" s="115"/>
      <c r="L14" s="115"/>
      <c r="M14" s="115"/>
      <c r="N14" s="115"/>
      <c r="O14" s="115"/>
      <c r="P14" s="115"/>
      <c r="Q14" s="115"/>
      <c r="R14" s="115"/>
      <c r="S14" s="115"/>
      <c r="T14" s="115"/>
      <c r="U14" s="115"/>
    </row>
    <row r="15" spans="1:21">
      <c r="A15" s="119"/>
      <c r="B15" s="119"/>
      <c r="C15" s="119" t="s">
        <v>307</v>
      </c>
      <c r="D15" s="119" t="s">
        <v>313</v>
      </c>
      <c r="E15" s="115"/>
      <c r="F15" s="115"/>
      <c r="G15" s="115"/>
      <c r="H15" s="115"/>
      <c r="I15" s="115"/>
      <c r="J15" s="115"/>
      <c r="K15" s="115"/>
      <c r="L15" s="115"/>
      <c r="M15" s="115"/>
      <c r="N15" s="115"/>
      <c r="O15" s="115"/>
      <c r="P15" s="115"/>
      <c r="Q15" s="115"/>
      <c r="R15" s="115"/>
      <c r="S15" s="115"/>
      <c r="T15" s="115"/>
      <c r="U15" s="115"/>
    </row>
    <row r="16" spans="1:21">
      <c r="A16" s="119"/>
      <c r="B16" s="119"/>
      <c r="C16" s="119"/>
      <c r="D16" s="119"/>
      <c r="E16" s="115"/>
      <c r="F16" s="115"/>
      <c r="G16" s="115"/>
      <c r="H16" s="115"/>
      <c r="I16" s="115"/>
      <c r="J16" s="115"/>
      <c r="K16" s="115"/>
      <c r="L16" s="115"/>
      <c r="M16" s="115"/>
      <c r="N16" s="115"/>
      <c r="O16" s="115"/>
    </row>
    <row r="17" spans="1:15">
      <c r="A17" s="119"/>
      <c r="B17" s="119"/>
      <c r="C17" s="119"/>
      <c r="D17" s="119"/>
      <c r="E17" s="115"/>
      <c r="F17" s="115"/>
      <c r="G17" s="115"/>
      <c r="H17" s="115"/>
      <c r="I17" s="115"/>
      <c r="J17" s="115"/>
      <c r="K17" s="115"/>
      <c r="L17" s="115"/>
      <c r="M17" s="115"/>
      <c r="N17" s="115"/>
      <c r="O17" s="115"/>
    </row>
    <row r="18" spans="1:15">
      <c r="A18" s="119"/>
      <c r="B18" s="131"/>
      <c r="C18" s="131"/>
      <c r="D18" s="131"/>
      <c r="E18" s="115"/>
      <c r="F18" s="115"/>
      <c r="G18" s="115"/>
      <c r="H18" s="115"/>
      <c r="I18" s="115"/>
      <c r="J18" s="115"/>
      <c r="K18" s="115"/>
      <c r="L18" s="115"/>
      <c r="M18" s="115"/>
      <c r="N18" s="115"/>
      <c r="O18" s="115"/>
    </row>
    <row r="19" spans="1:15">
      <c r="A19" s="119"/>
      <c r="B19" s="131"/>
      <c r="C19" s="131"/>
      <c r="D19" s="131"/>
      <c r="E19" s="115"/>
      <c r="F19" s="115"/>
      <c r="G19" s="115"/>
      <c r="H19" s="115"/>
      <c r="I19" s="115"/>
      <c r="J19" s="115"/>
      <c r="K19" s="115"/>
      <c r="L19" s="115"/>
      <c r="M19" s="115"/>
      <c r="N19" s="115"/>
      <c r="O19" s="115"/>
    </row>
    <row r="20" spans="1:15">
      <c r="A20" s="119"/>
      <c r="B20" s="131"/>
      <c r="C20" s="131"/>
      <c r="D20" s="131"/>
      <c r="E20" s="115"/>
      <c r="F20" s="115"/>
      <c r="G20" s="115"/>
      <c r="H20" s="115"/>
      <c r="I20" s="115"/>
      <c r="J20" s="115"/>
      <c r="K20" s="115"/>
      <c r="L20" s="115"/>
      <c r="M20" s="115"/>
      <c r="N20" s="115"/>
      <c r="O20" s="115"/>
    </row>
    <row r="21" spans="1:15">
      <c r="A21" s="119"/>
      <c r="B21" s="131"/>
      <c r="C21" s="131"/>
      <c r="D21" s="131"/>
      <c r="E21" s="115"/>
      <c r="F21" s="115"/>
      <c r="G21" s="115"/>
      <c r="H21" s="115"/>
      <c r="I21" s="115"/>
      <c r="J21" s="115"/>
      <c r="K21" s="115"/>
      <c r="L21" s="115"/>
      <c r="M21" s="115"/>
      <c r="N21" s="115"/>
      <c r="O21" s="115"/>
    </row>
    <row r="22" spans="1:15" ht="20.399999999999999">
      <c r="A22" s="119"/>
      <c r="B22" s="119"/>
      <c r="C22" s="129"/>
      <c r="D22" s="129"/>
      <c r="E22" s="115"/>
      <c r="F22" s="115"/>
      <c r="G22" s="115"/>
      <c r="H22" s="115"/>
      <c r="I22" s="115"/>
      <c r="J22" s="115"/>
      <c r="K22" s="115"/>
      <c r="L22" s="115"/>
      <c r="M22" s="115"/>
      <c r="N22" s="115"/>
      <c r="O22" s="115"/>
    </row>
    <row r="23" spans="1:15" ht="20.399999999999999">
      <c r="A23" s="119"/>
      <c r="B23" s="119"/>
      <c r="C23" s="129"/>
      <c r="D23" s="129"/>
      <c r="E23" s="115"/>
      <c r="F23" s="115"/>
      <c r="G23" s="115"/>
      <c r="H23" s="115"/>
      <c r="I23" s="115"/>
      <c r="J23" s="115"/>
      <c r="K23" s="115"/>
      <c r="L23" s="115"/>
      <c r="M23" s="115"/>
      <c r="N23" s="115"/>
      <c r="O23" s="115"/>
    </row>
    <row r="24" spans="1:15" ht="20.399999999999999">
      <c r="A24" s="119"/>
      <c r="B24" s="119"/>
      <c r="C24" s="129"/>
      <c r="D24" s="129"/>
      <c r="E24" s="115"/>
      <c r="F24" s="115"/>
      <c r="G24" s="115"/>
      <c r="H24" s="115"/>
      <c r="I24" s="115"/>
      <c r="J24" s="115"/>
      <c r="K24" s="115"/>
      <c r="L24" s="115"/>
      <c r="M24" s="115"/>
      <c r="N24" s="115"/>
      <c r="O24" s="115"/>
    </row>
    <row r="25" spans="1:15" ht="20.399999999999999">
      <c r="A25" s="119"/>
      <c r="B25" s="119"/>
      <c r="C25" s="129"/>
      <c r="D25" s="129"/>
      <c r="E25" s="115"/>
      <c r="F25" s="115"/>
      <c r="G25" s="115"/>
      <c r="H25" s="115"/>
      <c r="I25" s="115"/>
      <c r="J25" s="115"/>
      <c r="K25" s="115"/>
      <c r="L25" s="115"/>
      <c r="M25" s="115"/>
      <c r="N25" s="115"/>
      <c r="O25" s="115"/>
    </row>
    <row r="26" spans="1:15" ht="20.399999999999999">
      <c r="A26" s="119"/>
      <c r="B26" s="119"/>
      <c r="C26" s="129"/>
      <c r="D26" s="129"/>
      <c r="E26" s="115"/>
      <c r="F26" s="115"/>
      <c r="G26" s="115"/>
      <c r="H26" s="115"/>
      <c r="I26" s="115"/>
      <c r="J26" s="115"/>
      <c r="K26" s="115"/>
      <c r="L26" s="115"/>
      <c r="M26" s="115"/>
      <c r="N26" s="115"/>
      <c r="O26" s="115"/>
    </row>
    <row r="27" spans="1:15" ht="20.399999999999999">
      <c r="A27" s="119"/>
      <c r="B27" s="119"/>
      <c r="C27" s="129"/>
      <c r="D27" s="129"/>
      <c r="E27" s="115"/>
      <c r="F27" s="115"/>
      <c r="G27" s="115"/>
      <c r="H27" s="115"/>
      <c r="I27" s="115"/>
      <c r="J27" s="115"/>
      <c r="K27" s="115"/>
      <c r="L27" s="115"/>
      <c r="M27" s="115"/>
      <c r="N27" s="115"/>
      <c r="O27" s="115"/>
    </row>
    <row r="28" spans="1:15" ht="20.399999999999999">
      <c r="A28" s="119"/>
      <c r="B28" s="119"/>
      <c r="C28" s="129"/>
      <c r="D28" s="129"/>
      <c r="E28" s="115"/>
      <c r="F28" s="115"/>
      <c r="G28" s="115"/>
      <c r="H28" s="115"/>
      <c r="I28" s="115"/>
      <c r="J28" s="115"/>
      <c r="K28" s="115"/>
      <c r="L28" s="115"/>
      <c r="M28" s="115"/>
      <c r="N28" s="115"/>
      <c r="O28" s="115"/>
    </row>
    <row r="29" spans="1:15" ht="20.399999999999999">
      <c r="A29" s="119"/>
      <c r="B29" s="119"/>
      <c r="C29" s="129"/>
      <c r="D29" s="129"/>
      <c r="E29" s="115"/>
      <c r="F29" s="115"/>
      <c r="G29" s="115"/>
      <c r="H29" s="115"/>
      <c r="I29" s="115"/>
      <c r="J29" s="115"/>
      <c r="K29" s="115"/>
      <c r="L29" s="115"/>
      <c r="M29" s="115"/>
      <c r="N29" s="115"/>
      <c r="O29" s="115"/>
    </row>
    <row r="30" spans="1:15" ht="20.399999999999999">
      <c r="A30" s="119"/>
      <c r="B30" s="119"/>
      <c r="C30" s="129"/>
      <c r="D30" s="129"/>
      <c r="E30" s="115"/>
      <c r="F30" s="115"/>
      <c r="G30" s="115"/>
      <c r="H30" s="115"/>
      <c r="I30" s="115"/>
      <c r="J30" s="115"/>
      <c r="K30" s="115"/>
      <c r="L30" s="115"/>
      <c r="M30" s="115"/>
      <c r="N30" s="115"/>
      <c r="O30" s="115"/>
    </row>
    <row r="31" spans="1:15" ht="20.399999999999999">
      <c r="A31" s="119"/>
      <c r="B31" s="119"/>
      <c r="C31" s="129"/>
      <c r="D31" s="129"/>
      <c r="E31" s="115"/>
      <c r="F31" s="115"/>
      <c r="G31" s="115"/>
      <c r="H31" s="115"/>
      <c r="I31" s="115"/>
      <c r="J31" s="115"/>
      <c r="K31" s="115"/>
      <c r="L31" s="115"/>
      <c r="M31" s="115"/>
      <c r="N31" s="115"/>
      <c r="O31" s="115"/>
    </row>
    <row r="32" spans="1:15" ht="20.399999999999999">
      <c r="A32" s="119"/>
      <c r="B32" s="119"/>
      <c r="C32" s="129"/>
      <c r="D32" s="129"/>
      <c r="E32" s="115"/>
      <c r="F32" s="115"/>
      <c r="G32" s="115"/>
      <c r="H32" s="115"/>
      <c r="I32" s="115"/>
      <c r="J32" s="115"/>
      <c r="K32" s="115"/>
      <c r="L32" s="115"/>
      <c r="M32" s="115"/>
      <c r="N32" s="115"/>
      <c r="O32" s="115"/>
    </row>
    <row r="33" spans="1:15" ht="20.399999999999999">
      <c r="A33" s="119"/>
      <c r="B33" s="119"/>
      <c r="C33" s="129"/>
      <c r="D33" s="129"/>
      <c r="E33" s="115"/>
      <c r="F33" s="115"/>
      <c r="G33" s="115"/>
      <c r="H33" s="115"/>
      <c r="I33" s="115"/>
      <c r="J33" s="115"/>
      <c r="K33" s="115"/>
      <c r="L33" s="115"/>
      <c r="M33" s="115"/>
      <c r="N33" s="115"/>
      <c r="O33" s="115"/>
    </row>
    <row r="34" spans="1:15" ht="20.399999999999999">
      <c r="A34" s="119"/>
      <c r="B34" s="119"/>
      <c r="C34" s="129"/>
      <c r="D34" s="129"/>
      <c r="E34" s="115"/>
      <c r="F34" s="115"/>
      <c r="G34" s="115"/>
      <c r="H34" s="115"/>
      <c r="I34" s="115"/>
      <c r="J34" s="115"/>
      <c r="K34" s="115"/>
      <c r="L34" s="115"/>
      <c r="M34" s="115"/>
      <c r="N34" s="115"/>
      <c r="O34" s="115"/>
    </row>
    <row r="35" spans="1:15" ht="20.399999999999999">
      <c r="A35" s="119"/>
      <c r="B35" s="119"/>
      <c r="C35" s="129"/>
      <c r="D35" s="129"/>
      <c r="E35" s="115"/>
      <c r="F35" s="115"/>
      <c r="G35" s="115"/>
      <c r="H35" s="115"/>
      <c r="I35" s="115"/>
      <c r="J35" s="115"/>
      <c r="K35" s="115"/>
      <c r="L35" s="115"/>
      <c r="M35" s="115"/>
      <c r="N35" s="115"/>
      <c r="O35" s="115"/>
    </row>
    <row r="36" spans="1:15" ht="20.399999999999999">
      <c r="A36" s="119"/>
      <c r="B36" s="119"/>
      <c r="C36" s="129"/>
      <c r="D36" s="129"/>
      <c r="E36" s="115"/>
      <c r="F36" s="115"/>
      <c r="G36" s="115"/>
      <c r="H36" s="115"/>
      <c r="I36" s="115"/>
      <c r="J36" s="115"/>
      <c r="K36" s="115"/>
      <c r="L36" s="115"/>
      <c r="M36" s="115"/>
      <c r="N36" s="115"/>
      <c r="O36" s="115"/>
    </row>
    <row r="37" spans="1:15" ht="20.399999999999999">
      <c r="A37" s="119"/>
      <c r="B37" s="119"/>
      <c r="C37" s="129"/>
      <c r="D37" s="129"/>
      <c r="E37" s="115"/>
      <c r="F37" s="115"/>
      <c r="G37" s="115"/>
      <c r="H37" s="115"/>
      <c r="I37" s="115"/>
      <c r="J37" s="115"/>
      <c r="K37" s="115"/>
      <c r="L37" s="115"/>
      <c r="M37" s="115"/>
      <c r="N37" s="115"/>
      <c r="O37" s="115"/>
    </row>
    <row r="38" spans="1:15" ht="20.399999999999999">
      <c r="A38" s="119"/>
      <c r="B38" s="119"/>
      <c r="C38" s="129"/>
      <c r="D38" s="129"/>
      <c r="E38" s="115"/>
      <c r="F38" s="115"/>
      <c r="G38" s="115"/>
      <c r="H38" s="115"/>
      <c r="I38" s="115"/>
      <c r="J38" s="115"/>
      <c r="K38" s="115"/>
      <c r="L38" s="115"/>
      <c r="M38" s="115"/>
      <c r="N38" s="115"/>
      <c r="O38" s="115"/>
    </row>
    <row r="39" spans="1:15" ht="20.399999999999999">
      <c r="A39" s="119"/>
      <c r="B39" s="119"/>
      <c r="C39" s="129"/>
      <c r="D39" s="129"/>
      <c r="E39" s="115"/>
      <c r="F39" s="115"/>
      <c r="G39" s="115"/>
      <c r="H39" s="115"/>
      <c r="I39" s="115"/>
      <c r="J39" s="115"/>
      <c r="K39" s="115"/>
      <c r="L39" s="115"/>
      <c r="M39" s="115"/>
      <c r="N39" s="115"/>
      <c r="O39" s="115"/>
    </row>
    <row r="40" spans="1:15" ht="20.399999999999999">
      <c r="A40" s="119"/>
      <c r="B40" s="119"/>
      <c r="C40" s="129"/>
      <c r="D40" s="129"/>
      <c r="E40" s="115"/>
      <c r="F40" s="115"/>
      <c r="G40" s="115"/>
      <c r="H40" s="115"/>
      <c r="I40" s="115"/>
      <c r="J40" s="115"/>
      <c r="K40" s="115"/>
      <c r="L40" s="115"/>
      <c r="M40" s="115"/>
      <c r="N40" s="115"/>
      <c r="O40" s="115"/>
    </row>
    <row r="41" spans="1:15" ht="20.399999999999999">
      <c r="A41" s="119"/>
      <c r="B41" s="119"/>
      <c r="C41" s="129"/>
      <c r="D41" s="129"/>
      <c r="E41" s="115"/>
      <c r="F41" s="115"/>
      <c r="G41" s="115"/>
      <c r="H41" s="115"/>
      <c r="I41" s="115"/>
      <c r="J41" s="115"/>
      <c r="K41" s="115"/>
      <c r="L41" s="115"/>
      <c r="M41" s="115"/>
      <c r="N41" s="115"/>
      <c r="O41" s="115"/>
    </row>
    <row r="42" spans="1:15" ht="20.399999999999999">
      <c r="A42" s="119"/>
      <c r="B42" s="119"/>
      <c r="C42" s="129"/>
      <c r="D42" s="129"/>
      <c r="E42" s="115"/>
      <c r="F42" s="115"/>
      <c r="G42" s="115"/>
      <c r="H42" s="115"/>
      <c r="I42" s="115"/>
      <c r="J42" s="115"/>
      <c r="K42" s="115"/>
      <c r="L42" s="115"/>
      <c r="M42" s="115"/>
      <c r="N42" s="115"/>
      <c r="O42" s="115"/>
    </row>
    <row r="43" spans="1:15" ht="20.399999999999999">
      <c r="A43" s="119"/>
      <c r="B43" s="119"/>
      <c r="C43" s="129"/>
      <c r="D43" s="129"/>
      <c r="E43" s="115"/>
      <c r="F43" s="115"/>
      <c r="G43" s="115"/>
      <c r="H43" s="115"/>
      <c r="I43" s="115"/>
      <c r="J43" s="115"/>
      <c r="K43" s="115"/>
      <c r="L43" s="115"/>
      <c r="M43" s="115"/>
      <c r="N43" s="115"/>
      <c r="O43" s="115"/>
    </row>
    <row r="44" spans="1:15" ht="20.399999999999999">
      <c r="A44" s="119"/>
      <c r="B44" s="119"/>
      <c r="C44" s="129"/>
      <c r="D44" s="129"/>
      <c r="E44" s="115"/>
      <c r="F44" s="115"/>
      <c r="G44" s="115"/>
      <c r="H44" s="115"/>
      <c r="I44" s="115"/>
      <c r="J44" s="115"/>
      <c r="K44" s="115"/>
      <c r="L44" s="115"/>
      <c r="M44" s="115"/>
      <c r="N44" s="115"/>
      <c r="O44" s="115"/>
    </row>
    <row r="45" spans="1:15" ht="20.399999999999999">
      <c r="A45" s="119"/>
      <c r="B45" s="119"/>
      <c r="C45" s="129"/>
      <c r="D45" s="129"/>
      <c r="E45" s="115"/>
      <c r="F45" s="115"/>
      <c r="G45" s="115"/>
      <c r="H45" s="115"/>
      <c r="I45" s="115"/>
      <c r="J45" s="115"/>
      <c r="K45" s="115"/>
      <c r="L45" s="115"/>
      <c r="M45" s="115"/>
      <c r="N45" s="115"/>
      <c r="O45" s="115"/>
    </row>
    <row r="46" spans="1:15" ht="20.399999999999999">
      <c r="A46" s="119"/>
      <c r="B46" s="119"/>
      <c r="C46" s="129"/>
      <c r="D46" s="129"/>
      <c r="E46" s="115"/>
      <c r="F46" s="115"/>
      <c r="G46" s="115"/>
      <c r="H46" s="115"/>
      <c r="I46" s="115"/>
      <c r="J46" s="115"/>
      <c r="K46" s="115"/>
      <c r="L46" s="115"/>
      <c r="M46" s="115"/>
      <c r="N46" s="115"/>
      <c r="O46" s="115"/>
    </row>
    <row r="47" spans="1:15" ht="20.399999999999999">
      <c r="A47" s="119"/>
      <c r="B47" s="119"/>
      <c r="C47" s="129"/>
      <c r="D47" s="129"/>
      <c r="E47" s="115"/>
      <c r="F47" s="115"/>
      <c r="G47" s="115"/>
      <c r="H47" s="115"/>
      <c r="I47" s="115"/>
      <c r="J47" s="115"/>
      <c r="K47" s="115"/>
      <c r="L47" s="115"/>
      <c r="M47" s="115"/>
      <c r="N47" s="115"/>
      <c r="O47" s="115"/>
    </row>
    <row r="48" spans="1:15" ht="20.399999999999999">
      <c r="A48" s="119"/>
      <c r="B48" s="119"/>
      <c r="C48" s="129"/>
      <c r="D48" s="129"/>
      <c r="E48" s="115"/>
      <c r="F48" s="115"/>
      <c r="G48" s="115"/>
      <c r="H48" s="115"/>
      <c r="I48" s="115"/>
      <c r="J48" s="115"/>
      <c r="K48" s="115"/>
      <c r="L48" s="115"/>
      <c r="M48" s="115"/>
      <c r="N48" s="115"/>
      <c r="O48" s="115"/>
    </row>
    <row r="49" spans="1:15" ht="20.399999999999999">
      <c r="A49" s="119"/>
      <c r="B49" s="119"/>
      <c r="C49" s="129"/>
      <c r="D49" s="129"/>
      <c r="E49" s="115"/>
      <c r="F49" s="115"/>
      <c r="G49" s="115"/>
      <c r="H49" s="115"/>
      <c r="I49" s="115"/>
      <c r="J49" s="115"/>
      <c r="K49" s="115"/>
      <c r="L49" s="115"/>
      <c r="M49" s="115"/>
      <c r="N49" s="115"/>
      <c r="O49" s="115"/>
    </row>
    <row r="50" spans="1:15" ht="20.399999999999999">
      <c r="A50" s="119"/>
      <c r="B50" s="119"/>
      <c r="C50" s="129"/>
      <c r="D50" s="129"/>
      <c r="E50" s="115"/>
      <c r="F50" s="115"/>
      <c r="G50" s="115"/>
      <c r="H50" s="115"/>
      <c r="I50" s="115"/>
      <c r="J50" s="115"/>
      <c r="K50" s="115"/>
      <c r="L50" s="115"/>
      <c r="M50" s="115"/>
      <c r="N50" s="115"/>
      <c r="O50" s="115"/>
    </row>
    <row r="51" spans="1:15" ht="20.399999999999999">
      <c r="A51" s="119"/>
      <c r="B51" s="119"/>
      <c r="C51" s="129"/>
      <c r="D51" s="129"/>
      <c r="E51" s="115"/>
      <c r="F51" s="115"/>
      <c r="G51" s="115"/>
      <c r="H51" s="115"/>
      <c r="I51" s="115"/>
      <c r="J51" s="115"/>
      <c r="K51" s="115"/>
      <c r="L51" s="115"/>
      <c r="M51" s="115"/>
      <c r="N51" s="115"/>
      <c r="O51" s="115"/>
    </row>
    <row r="52" spans="1:15" ht="20.399999999999999">
      <c r="A52" s="119"/>
      <c r="B52" s="132"/>
      <c r="C52" s="133"/>
      <c r="D52" s="133"/>
    </row>
    <row r="53" spans="1:15" ht="20.399999999999999">
      <c r="A53" s="119"/>
      <c r="B53" s="132"/>
      <c r="C53" s="133"/>
      <c r="D53" s="133"/>
    </row>
    <row r="54" spans="1:15" ht="20.399999999999999">
      <c r="A54" s="119"/>
      <c r="B54" s="132"/>
      <c r="C54" s="133"/>
      <c r="D54" s="133"/>
    </row>
    <row r="55" spans="1:15" ht="20.399999999999999">
      <c r="A55" s="119"/>
      <c r="B55" s="132"/>
      <c r="C55" s="133"/>
      <c r="D55" s="133"/>
    </row>
    <row r="56" spans="1:15" ht="20.399999999999999">
      <c r="A56" s="119"/>
      <c r="B56" s="132"/>
      <c r="C56" s="133"/>
      <c r="D56" s="133"/>
    </row>
    <row r="57" spans="1:15" ht="20.399999999999999">
      <c r="A57" s="119"/>
      <c r="B57" s="132"/>
      <c r="C57" s="133"/>
      <c r="D57" s="133"/>
    </row>
    <row r="58" spans="1:15" ht="20.399999999999999">
      <c r="A58" s="119"/>
      <c r="B58" s="132"/>
      <c r="C58" s="133"/>
      <c r="D58" s="133"/>
    </row>
    <row r="59" spans="1:15" ht="20.399999999999999">
      <c r="A59" s="119"/>
      <c r="B59" s="132"/>
      <c r="C59" s="133"/>
      <c r="D59" s="133"/>
    </row>
    <row r="60" spans="1:15" ht="20.399999999999999">
      <c r="A60" s="119"/>
      <c r="B60" s="132"/>
      <c r="C60" s="133"/>
      <c r="D60" s="133"/>
    </row>
    <row r="61" spans="1:15" ht="20.399999999999999">
      <c r="A61" s="119"/>
      <c r="B61" s="132"/>
      <c r="C61" s="133"/>
      <c r="D61" s="133"/>
    </row>
    <row r="62" spans="1:15" ht="20.399999999999999">
      <c r="A62" s="119"/>
      <c r="B62" s="132"/>
      <c r="C62" s="133"/>
      <c r="D62" s="133"/>
    </row>
    <row r="63" spans="1:15" ht="20.399999999999999">
      <c r="A63" s="119"/>
      <c r="B63" s="132"/>
      <c r="C63" s="133"/>
      <c r="D63" s="133"/>
    </row>
    <row r="64" spans="1:15" ht="20.399999999999999">
      <c r="A64" s="119"/>
      <c r="B64" s="132"/>
      <c r="C64" s="133"/>
      <c r="D64" s="133"/>
    </row>
    <row r="65" spans="1:4" ht="20.399999999999999">
      <c r="A65" s="119"/>
      <c r="B65" s="132"/>
      <c r="C65" s="133"/>
      <c r="D65" s="133"/>
    </row>
    <row r="66" spans="1:4" ht="20.399999999999999">
      <c r="A66" s="119"/>
      <c r="B66" s="132"/>
      <c r="C66" s="133"/>
      <c r="D66" s="133"/>
    </row>
    <row r="67" spans="1:4" ht="20.399999999999999">
      <c r="A67" s="119"/>
      <c r="B67" s="132"/>
      <c r="C67" s="133"/>
      <c r="D67" s="133"/>
    </row>
    <row r="68" spans="1:4" ht="20.399999999999999">
      <c r="A68" s="119"/>
      <c r="B68" s="132"/>
      <c r="C68" s="133"/>
      <c r="D68" s="133"/>
    </row>
    <row r="69" spans="1:4" ht="20.399999999999999">
      <c r="A69" s="119"/>
      <c r="B69" s="132"/>
      <c r="C69" s="133"/>
      <c r="D69" s="133"/>
    </row>
    <row r="70" spans="1:4" ht="20.399999999999999">
      <c r="A70" s="119"/>
      <c r="B70" s="132"/>
      <c r="C70" s="133"/>
      <c r="D70" s="133"/>
    </row>
    <row r="71" spans="1:4" ht="20.399999999999999">
      <c r="A71" s="119"/>
      <c r="B71" s="132"/>
      <c r="C71" s="133"/>
      <c r="D71" s="133"/>
    </row>
    <row r="72" spans="1:4" ht="20.399999999999999">
      <c r="A72" s="119"/>
      <c r="B72" s="132"/>
      <c r="C72" s="133"/>
      <c r="D72" s="133"/>
    </row>
    <row r="73" spans="1:4" ht="20.399999999999999">
      <c r="A73" s="119"/>
      <c r="B73" s="132"/>
      <c r="C73" s="133"/>
      <c r="D73" s="133"/>
    </row>
    <row r="74" spans="1:4" ht="20.399999999999999">
      <c r="A74" s="119"/>
      <c r="B74" s="132"/>
      <c r="C74" s="133"/>
      <c r="D74" s="133"/>
    </row>
    <row r="75" spans="1:4" ht="20.399999999999999">
      <c r="A75" s="119"/>
      <c r="B75" s="132"/>
      <c r="C75" s="133"/>
      <c r="D75" s="133"/>
    </row>
    <row r="76" spans="1:4" ht="20.399999999999999">
      <c r="A76" s="119"/>
      <c r="B76" s="132"/>
      <c r="C76" s="133"/>
      <c r="D76" s="133"/>
    </row>
    <row r="77" spans="1:4" ht="20.399999999999999">
      <c r="A77" s="119"/>
      <c r="B77" s="132"/>
      <c r="C77" s="133"/>
      <c r="D77" s="133"/>
    </row>
    <row r="78" spans="1:4" ht="20.399999999999999">
      <c r="A78" s="119"/>
      <c r="B78" s="132"/>
      <c r="C78" s="133"/>
      <c r="D78" s="133"/>
    </row>
    <row r="79" spans="1:4" ht="20.399999999999999">
      <c r="A79" s="119"/>
      <c r="B79" s="132"/>
      <c r="C79" s="133"/>
      <c r="D79" s="133"/>
    </row>
    <row r="80" spans="1:4" ht="20.399999999999999">
      <c r="A80" s="119"/>
      <c r="B80" s="132"/>
      <c r="C80" s="133"/>
      <c r="D80" s="133"/>
    </row>
    <row r="81" spans="1:4" ht="20.399999999999999">
      <c r="A81" s="119"/>
      <c r="B81" s="132"/>
      <c r="C81" s="133"/>
      <c r="D81" s="133"/>
    </row>
    <row r="82" spans="1:4" ht="20.399999999999999">
      <c r="A82" s="119"/>
      <c r="B82" s="132"/>
      <c r="C82" s="133"/>
      <c r="D82" s="133"/>
    </row>
    <row r="83" spans="1:4" ht="20.399999999999999">
      <c r="A83" s="119"/>
      <c r="B83" s="132"/>
      <c r="C83" s="133"/>
      <c r="D83" s="133"/>
    </row>
    <row r="84" spans="1:4" ht="20.399999999999999">
      <c r="A84" s="119"/>
      <c r="B84" s="132"/>
      <c r="C84" s="133"/>
      <c r="D84" s="133"/>
    </row>
    <row r="85" spans="1:4" ht="20.399999999999999">
      <c r="A85" s="119"/>
      <c r="B85" s="132"/>
      <c r="C85" s="133"/>
      <c r="D85" s="133"/>
    </row>
    <row r="86" spans="1:4" ht="20.399999999999999">
      <c r="A86" s="119"/>
      <c r="B86" s="132"/>
      <c r="C86" s="133"/>
      <c r="D86" s="133"/>
    </row>
    <row r="87" spans="1:4" ht="20.399999999999999">
      <c r="A87" s="119"/>
      <c r="B87" s="132"/>
      <c r="C87" s="133"/>
      <c r="D87" s="133"/>
    </row>
    <row r="88" spans="1:4" ht="20.399999999999999">
      <c r="A88" s="119"/>
      <c r="B88" s="132"/>
      <c r="C88" s="133"/>
      <c r="D88" s="133"/>
    </row>
    <row r="89" spans="1:4" ht="20.399999999999999">
      <c r="A89" s="119"/>
      <c r="B89" s="132"/>
      <c r="C89" s="133"/>
      <c r="D89" s="133"/>
    </row>
    <row r="90" spans="1:4" ht="20.399999999999999">
      <c r="A90" s="119"/>
      <c r="B90" s="132"/>
      <c r="C90" s="133"/>
      <c r="D90" s="133"/>
    </row>
    <row r="91" spans="1:4" ht="20.399999999999999">
      <c r="A91" s="119"/>
      <c r="B91" s="132"/>
      <c r="C91" s="133"/>
      <c r="D91" s="133"/>
    </row>
    <row r="92" spans="1:4" ht="20.399999999999999">
      <c r="A92" s="119"/>
      <c r="B92" s="132"/>
      <c r="C92" s="133"/>
      <c r="D92" s="133"/>
    </row>
    <row r="93" spans="1:4" ht="20.399999999999999">
      <c r="A93" s="119"/>
      <c r="B93" s="132"/>
      <c r="C93" s="133"/>
      <c r="D93" s="133"/>
    </row>
    <row r="94" spans="1:4" ht="20.399999999999999">
      <c r="A94" s="119"/>
      <c r="B94" s="132"/>
      <c r="C94" s="133"/>
      <c r="D94" s="133"/>
    </row>
    <row r="95" spans="1:4" ht="20.399999999999999">
      <c r="A95" s="119"/>
      <c r="B95" s="132"/>
      <c r="C95" s="133"/>
      <c r="D95" s="133"/>
    </row>
    <row r="96" spans="1:4" ht="20.399999999999999">
      <c r="A96" s="119"/>
      <c r="B96" s="132"/>
      <c r="C96" s="133"/>
      <c r="D96" s="133"/>
    </row>
    <row r="97" spans="1:4" ht="20.399999999999999">
      <c r="A97" s="119"/>
      <c r="B97" s="132"/>
      <c r="C97" s="133"/>
      <c r="D97" s="133"/>
    </row>
    <row r="98" spans="1:4" ht="20.399999999999999">
      <c r="A98" s="119"/>
      <c r="B98" s="132"/>
      <c r="C98" s="133"/>
      <c r="D98" s="133"/>
    </row>
    <row r="99" spans="1:4" ht="20.399999999999999">
      <c r="A99" s="119"/>
      <c r="B99" s="132"/>
      <c r="C99" s="133"/>
      <c r="D99" s="133"/>
    </row>
    <row r="100" spans="1:4" ht="20.399999999999999">
      <c r="A100" s="119"/>
      <c r="B100" s="132"/>
      <c r="C100" s="133"/>
      <c r="D100" s="133"/>
    </row>
    <row r="101" spans="1:4" ht="20.399999999999999">
      <c r="A101" s="119"/>
      <c r="B101" s="132"/>
      <c r="C101" s="133"/>
      <c r="D101" s="133"/>
    </row>
    <row r="102" spans="1:4" ht="20.399999999999999">
      <c r="A102" s="119"/>
      <c r="B102" s="132"/>
      <c r="C102" s="133"/>
      <c r="D102" s="133"/>
    </row>
    <row r="103" spans="1:4" ht="20.399999999999999">
      <c r="A103" s="119"/>
      <c r="B103" s="132"/>
      <c r="C103" s="133"/>
      <c r="D103" s="133"/>
    </row>
    <row r="104" spans="1:4" ht="20.399999999999999">
      <c r="A104" s="119"/>
      <c r="B104" s="132"/>
      <c r="C104" s="133"/>
      <c r="D104" s="133"/>
    </row>
    <row r="105" spans="1:4" ht="20.399999999999999">
      <c r="A105" s="119"/>
      <c r="B105" s="132"/>
      <c r="C105" s="133"/>
      <c r="D105" s="133"/>
    </row>
    <row r="106" spans="1:4" ht="20.399999999999999">
      <c r="A106" s="119"/>
      <c r="B106" s="132"/>
      <c r="C106" s="133"/>
      <c r="D106" s="133"/>
    </row>
    <row r="107" spans="1:4" ht="20.399999999999999">
      <c r="A107" s="119"/>
      <c r="B107" s="132"/>
      <c r="C107" s="133"/>
      <c r="D107" s="133"/>
    </row>
    <row r="108" spans="1:4" ht="20.399999999999999">
      <c r="A108" s="119"/>
      <c r="B108" s="132"/>
      <c r="C108" s="133"/>
      <c r="D108" s="133"/>
    </row>
    <row r="109" spans="1:4" ht="20.399999999999999">
      <c r="A109" s="119"/>
      <c r="B109" s="132"/>
      <c r="C109" s="133"/>
      <c r="D109" s="133"/>
    </row>
    <row r="110" spans="1:4" ht="20.399999999999999">
      <c r="A110" s="119"/>
      <c r="B110" s="132"/>
      <c r="C110" s="133"/>
      <c r="D110" s="133"/>
    </row>
    <row r="111" spans="1:4" ht="20.399999999999999">
      <c r="A111" s="119"/>
      <c r="B111" s="132"/>
      <c r="C111" s="133"/>
      <c r="D111" s="133"/>
    </row>
    <row r="112" spans="1:4" ht="20.399999999999999">
      <c r="A112" s="119"/>
      <c r="B112" s="132"/>
      <c r="C112" s="133"/>
      <c r="D112" s="133"/>
    </row>
    <row r="113" spans="1:4" ht="20.399999999999999">
      <c r="A113" s="119"/>
      <c r="B113" s="132"/>
      <c r="C113" s="133"/>
      <c r="D113" s="133"/>
    </row>
    <row r="114" spans="1:4" ht="20.399999999999999">
      <c r="A114" s="119"/>
      <c r="B114" s="132"/>
      <c r="C114" s="133"/>
      <c r="D114" s="133"/>
    </row>
    <row r="115" spans="1:4" ht="20.399999999999999">
      <c r="A115" s="119"/>
      <c r="B115" s="132"/>
      <c r="C115" s="133"/>
      <c r="D115" s="133"/>
    </row>
    <row r="116" spans="1:4" ht="20.399999999999999">
      <c r="A116" s="119"/>
      <c r="B116" s="132"/>
      <c r="C116" s="133"/>
      <c r="D116" s="133"/>
    </row>
    <row r="117" spans="1:4" ht="20.399999999999999">
      <c r="A117" s="119"/>
      <c r="B117" s="132"/>
      <c r="C117" s="133"/>
      <c r="D117" s="133"/>
    </row>
    <row r="118" spans="1:4" ht="20.399999999999999">
      <c r="A118" s="119"/>
      <c r="B118" s="132"/>
      <c r="C118" s="133"/>
      <c r="D118" s="133"/>
    </row>
    <row r="119" spans="1:4" ht="20.399999999999999">
      <c r="A119" s="119"/>
      <c r="B119" s="132"/>
      <c r="C119" s="133"/>
      <c r="D119" s="133"/>
    </row>
    <row r="120" spans="1:4" ht="20.399999999999999">
      <c r="A120" s="119"/>
      <c r="B120" s="132"/>
      <c r="C120" s="133"/>
      <c r="D120" s="133"/>
    </row>
    <row r="121" spans="1:4" ht="20.399999999999999">
      <c r="A121" s="119"/>
      <c r="B121" s="132"/>
      <c r="C121" s="133"/>
      <c r="D121" s="133"/>
    </row>
    <row r="122" spans="1:4" ht="20.399999999999999">
      <c r="A122" s="119"/>
      <c r="B122" s="132"/>
      <c r="C122" s="133"/>
      <c r="D122" s="133"/>
    </row>
    <row r="123" spans="1:4" ht="20.399999999999999">
      <c r="A123" s="119"/>
      <c r="B123" s="132"/>
      <c r="C123" s="133"/>
      <c r="D123" s="133"/>
    </row>
    <row r="124" spans="1:4" ht="20.399999999999999">
      <c r="A124" s="119"/>
      <c r="B124" s="132"/>
      <c r="C124" s="133"/>
      <c r="D124" s="133"/>
    </row>
    <row r="125" spans="1:4" ht="20.399999999999999">
      <c r="A125" s="119"/>
      <c r="B125" s="132"/>
      <c r="C125" s="133"/>
      <c r="D125" s="133"/>
    </row>
    <row r="126" spans="1:4" ht="20.399999999999999">
      <c r="A126" s="119"/>
      <c r="B126" s="132"/>
      <c r="C126" s="133"/>
      <c r="D126" s="133"/>
    </row>
    <row r="127" spans="1:4" ht="20.399999999999999">
      <c r="A127" s="119"/>
      <c r="B127" s="132"/>
      <c r="C127" s="133"/>
      <c r="D127" s="133"/>
    </row>
    <row r="128" spans="1:4" ht="20.399999999999999">
      <c r="A128" s="119"/>
      <c r="B128" s="132"/>
      <c r="C128" s="133"/>
      <c r="D128" s="133"/>
    </row>
    <row r="129" spans="1:4" ht="20.399999999999999">
      <c r="A129" s="119"/>
      <c r="B129" s="132"/>
      <c r="C129" s="133"/>
      <c r="D129" s="133"/>
    </row>
    <row r="130" spans="1:4" ht="20.399999999999999">
      <c r="A130" s="119"/>
      <c r="B130" s="132"/>
      <c r="C130" s="133"/>
      <c r="D130" s="133"/>
    </row>
    <row r="131" spans="1:4" ht="20.399999999999999">
      <c r="A131" s="119"/>
      <c r="B131" s="132"/>
      <c r="C131" s="133"/>
      <c r="D131" s="133"/>
    </row>
    <row r="132" spans="1:4" ht="20.399999999999999">
      <c r="A132" s="119"/>
      <c r="B132" s="132"/>
      <c r="C132" s="133"/>
      <c r="D132" s="133"/>
    </row>
    <row r="133" spans="1:4" ht="20.399999999999999">
      <c r="A133" s="119"/>
      <c r="B133" s="132"/>
      <c r="C133" s="133"/>
      <c r="D133" s="133"/>
    </row>
    <row r="134" spans="1:4" ht="20.399999999999999">
      <c r="A134" s="119"/>
      <c r="B134" s="132"/>
      <c r="C134" s="133"/>
      <c r="D134" s="133"/>
    </row>
    <row r="135" spans="1:4" ht="20.399999999999999">
      <c r="A135" s="119"/>
      <c r="B135" s="132"/>
      <c r="C135" s="133"/>
      <c r="D135" s="133"/>
    </row>
    <row r="136" spans="1:4" ht="20.399999999999999">
      <c r="A136" s="119"/>
      <c r="B136" s="132"/>
      <c r="C136" s="133"/>
      <c r="D136" s="133"/>
    </row>
    <row r="137" spans="1:4" ht="20.399999999999999">
      <c r="A137" s="119"/>
      <c r="B137" s="132"/>
      <c r="C137" s="133"/>
      <c r="D137" s="133"/>
    </row>
    <row r="138" spans="1:4" ht="20.399999999999999">
      <c r="A138" s="119"/>
      <c r="B138" s="132"/>
      <c r="C138" s="133"/>
      <c r="D138" s="133"/>
    </row>
    <row r="139" spans="1:4" ht="20.399999999999999">
      <c r="A139" s="119"/>
      <c r="B139" s="132"/>
      <c r="C139" s="133"/>
      <c r="D139" s="133"/>
    </row>
    <row r="140" spans="1:4" ht="20.399999999999999">
      <c r="A140" s="119"/>
      <c r="B140" s="132"/>
      <c r="C140" s="133"/>
      <c r="D140" s="133"/>
    </row>
    <row r="141" spans="1:4" ht="20.399999999999999">
      <c r="A141" s="119"/>
      <c r="B141" s="132"/>
      <c r="C141" s="133"/>
      <c r="D141" s="133"/>
    </row>
    <row r="142" spans="1:4" ht="20.399999999999999">
      <c r="A142" s="119"/>
      <c r="B142" s="132"/>
      <c r="C142" s="133"/>
      <c r="D142" s="133"/>
    </row>
    <row r="143" spans="1:4" ht="20.399999999999999">
      <c r="A143" s="119"/>
      <c r="B143" s="132"/>
      <c r="C143" s="133"/>
      <c r="D143" s="133"/>
    </row>
    <row r="144" spans="1:4" ht="20.399999999999999">
      <c r="A144" s="119"/>
      <c r="B144" s="132"/>
      <c r="C144" s="133"/>
      <c r="D144" s="133"/>
    </row>
    <row r="145" spans="1:4" ht="20.399999999999999">
      <c r="A145" s="119"/>
      <c r="B145" s="132"/>
      <c r="C145" s="133"/>
      <c r="D145" s="133"/>
    </row>
    <row r="146" spans="1:4" ht="20.399999999999999">
      <c r="A146" s="119"/>
      <c r="B146" s="132"/>
      <c r="C146" s="133"/>
      <c r="D146" s="133"/>
    </row>
    <row r="147" spans="1:4" ht="20.399999999999999">
      <c r="A147" s="119"/>
      <c r="B147" s="132"/>
      <c r="C147" s="133"/>
      <c r="D147" s="133"/>
    </row>
    <row r="148" spans="1:4" ht="20.399999999999999">
      <c r="A148" s="119"/>
      <c r="B148" s="132"/>
      <c r="C148" s="133"/>
      <c r="D148" s="133"/>
    </row>
    <row r="149" spans="1:4" ht="20.399999999999999">
      <c r="A149" s="119"/>
      <c r="B149" s="132"/>
      <c r="C149" s="133"/>
      <c r="D149" s="133"/>
    </row>
    <row r="150" spans="1:4" ht="20.399999999999999">
      <c r="A150" s="119"/>
      <c r="B150" s="132"/>
      <c r="C150" s="133"/>
      <c r="D150" s="133"/>
    </row>
    <row r="151" spans="1:4" ht="20.399999999999999">
      <c r="A151" s="119"/>
      <c r="B151" s="132"/>
      <c r="C151" s="133"/>
      <c r="D151" s="133"/>
    </row>
    <row r="152" spans="1:4" ht="20.399999999999999">
      <c r="A152" s="119"/>
      <c r="B152" s="132"/>
      <c r="C152" s="133"/>
      <c r="D152" s="133"/>
    </row>
    <row r="153" spans="1:4" ht="20.399999999999999">
      <c r="A153" s="119"/>
      <c r="B153" s="132"/>
      <c r="C153" s="133"/>
      <c r="D153" s="133"/>
    </row>
    <row r="154" spans="1:4" ht="20.399999999999999">
      <c r="A154" s="119"/>
      <c r="B154" s="132"/>
      <c r="C154" s="133"/>
      <c r="D154" s="133"/>
    </row>
    <row r="155" spans="1:4" ht="20.399999999999999">
      <c r="A155" s="119"/>
      <c r="B155" s="132"/>
      <c r="C155" s="133"/>
      <c r="D155" s="133"/>
    </row>
    <row r="156" spans="1:4" ht="20.399999999999999">
      <c r="A156" s="119"/>
      <c r="B156" s="132"/>
      <c r="C156" s="133"/>
      <c r="D156" s="133"/>
    </row>
    <row r="157" spans="1:4" ht="20.399999999999999">
      <c r="A157" s="119"/>
      <c r="B157" s="132"/>
      <c r="C157" s="133"/>
      <c r="D157" s="133"/>
    </row>
    <row r="158" spans="1:4" ht="20.399999999999999">
      <c r="A158" s="119"/>
      <c r="B158" s="132"/>
      <c r="C158" s="133"/>
      <c r="D158" s="133"/>
    </row>
    <row r="159" spans="1:4" ht="20.399999999999999">
      <c r="A159" s="119"/>
      <c r="B159" s="132"/>
      <c r="C159" s="133"/>
      <c r="D159" s="133"/>
    </row>
    <row r="160" spans="1:4" ht="20.399999999999999">
      <c r="A160" s="119"/>
      <c r="B160" s="132"/>
      <c r="C160" s="133"/>
      <c r="D160" s="133"/>
    </row>
    <row r="161" spans="1:4" ht="20.399999999999999">
      <c r="A161" s="119"/>
      <c r="B161" s="132"/>
      <c r="C161" s="133"/>
      <c r="D161" s="133"/>
    </row>
    <row r="162" spans="1:4" ht="20.399999999999999">
      <c r="A162" s="119"/>
      <c r="B162" s="132"/>
      <c r="C162" s="133"/>
      <c r="D162" s="133"/>
    </row>
    <row r="163" spans="1:4" ht="20.399999999999999">
      <c r="A163" s="119"/>
      <c r="B163" s="132"/>
      <c r="C163" s="133"/>
      <c r="D163" s="133"/>
    </row>
    <row r="164" spans="1:4" ht="20.399999999999999">
      <c r="A164" s="119"/>
      <c r="B164" s="132"/>
      <c r="C164" s="133"/>
      <c r="D164" s="133"/>
    </row>
    <row r="165" spans="1:4" ht="20.399999999999999">
      <c r="A165" s="119"/>
      <c r="B165" s="132"/>
      <c r="C165" s="133"/>
      <c r="D165" s="133"/>
    </row>
    <row r="166" spans="1:4" ht="20.399999999999999">
      <c r="A166" s="119"/>
      <c r="B166" s="132"/>
      <c r="C166" s="133"/>
      <c r="D166" s="133"/>
    </row>
    <row r="167" spans="1:4" ht="20.399999999999999">
      <c r="A167" s="119"/>
      <c r="B167" s="132"/>
      <c r="C167" s="133"/>
      <c r="D167" s="133"/>
    </row>
    <row r="168" spans="1:4" ht="20.399999999999999">
      <c r="A168" s="119"/>
      <c r="B168" s="132"/>
      <c r="C168" s="133"/>
      <c r="D168" s="133"/>
    </row>
    <row r="169" spans="1:4" ht="20.399999999999999">
      <c r="A169" s="119"/>
      <c r="B169" s="132"/>
      <c r="C169" s="133"/>
      <c r="D169" s="133"/>
    </row>
    <row r="170" spans="1:4" ht="20.399999999999999">
      <c r="A170" s="119"/>
      <c r="B170" s="132"/>
      <c r="C170" s="133"/>
      <c r="D170" s="133"/>
    </row>
    <row r="171" spans="1:4" ht="20.399999999999999">
      <c r="A171" s="119"/>
      <c r="B171" s="132"/>
      <c r="C171" s="133"/>
      <c r="D171" s="133"/>
    </row>
    <row r="172" spans="1:4" ht="20.399999999999999">
      <c r="A172" s="119"/>
      <c r="B172" s="132"/>
      <c r="C172" s="133"/>
      <c r="D172" s="133"/>
    </row>
    <row r="173" spans="1:4" ht="20.399999999999999">
      <c r="A173" s="119"/>
      <c r="B173" s="132"/>
      <c r="C173" s="133"/>
      <c r="D173" s="133"/>
    </row>
    <row r="174" spans="1:4" ht="20.399999999999999">
      <c r="A174" s="119"/>
      <c r="B174" s="132"/>
      <c r="C174" s="133"/>
      <c r="D174" s="133"/>
    </row>
    <row r="175" spans="1:4" ht="20.399999999999999">
      <c r="A175" s="119"/>
      <c r="B175" s="132"/>
      <c r="C175" s="133"/>
      <c r="D175" s="133"/>
    </row>
    <row r="176" spans="1:4" ht="20.399999999999999">
      <c r="A176" s="119"/>
      <c r="B176" s="132"/>
      <c r="C176" s="133"/>
      <c r="D176" s="133"/>
    </row>
    <row r="177" spans="1:4" ht="20.399999999999999">
      <c r="A177" s="119"/>
      <c r="B177" s="132"/>
      <c r="C177" s="133"/>
      <c r="D177" s="133"/>
    </row>
    <row r="178" spans="1:4" ht="20.399999999999999">
      <c r="A178" s="119"/>
      <c r="B178" s="132"/>
      <c r="C178" s="133"/>
      <c r="D178" s="133"/>
    </row>
    <row r="179" spans="1:4" ht="20.399999999999999">
      <c r="A179" s="119"/>
      <c r="B179" s="132"/>
      <c r="C179" s="133"/>
      <c r="D179" s="133"/>
    </row>
    <row r="180" spans="1:4" ht="20.399999999999999">
      <c r="A180" s="119"/>
      <c r="B180" s="132"/>
      <c r="C180" s="133"/>
      <c r="D180" s="133"/>
    </row>
    <row r="181" spans="1:4" ht="20.399999999999999">
      <c r="A181" s="119"/>
      <c r="B181" s="132"/>
      <c r="C181" s="133"/>
      <c r="D181" s="133"/>
    </row>
    <row r="182" spans="1:4" ht="20.399999999999999">
      <c r="A182" s="119"/>
      <c r="B182" s="132"/>
      <c r="C182" s="133"/>
      <c r="D182" s="133"/>
    </row>
    <row r="183" spans="1:4" ht="20.399999999999999">
      <c r="A183" s="119"/>
      <c r="B183" s="132"/>
      <c r="C183" s="133"/>
      <c r="D183" s="133"/>
    </row>
    <row r="184" spans="1:4" ht="20.399999999999999">
      <c r="A184" s="119"/>
      <c r="B184" s="132"/>
      <c r="C184" s="133"/>
      <c r="D184" s="133"/>
    </row>
    <row r="185" spans="1:4" ht="20.399999999999999">
      <c r="A185" s="119"/>
      <c r="B185" s="132"/>
      <c r="C185" s="133"/>
      <c r="D185" s="133"/>
    </row>
    <row r="186" spans="1:4" ht="20.399999999999999">
      <c r="A186" s="119"/>
      <c r="B186" s="132"/>
      <c r="C186" s="133"/>
      <c r="D186" s="133"/>
    </row>
    <row r="187" spans="1:4" ht="20.399999999999999">
      <c r="A187" s="119"/>
      <c r="B187" s="132"/>
      <c r="C187" s="133"/>
      <c r="D187" s="133"/>
    </row>
    <row r="188" spans="1:4" ht="20.399999999999999">
      <c r="A188" s="119"/>
      <c r="B188" s="132"/>
      <c r="C188" s="133"/>
      <c r="D188" s="133"/>
    </row>
    <row r="189" spans="1:4" ht="20.399999999999999">
      <c r="A189" s="119"/>
      <c r="B189" s="132"/>
      <c r="C189" s="133"/>
      <c r="D189" s="133"/>
    </row>
    <row r="190" spans="1:4" ht="20.399999999999999">
      <c r="A190" s="119"/>
      <c r="B190" s="132"/>
      <c r="C190" s="133"/>
      <c r="D190" s="133"/>
    </row>
    <row r="191" spans="1:4" ht="20.399999999999999">
      <c r="A191" s="119"/>
      <c r="B191" s="132"/>
      <c r="C191" s="133"/>
      <c r="D191" s="133"/>
    </row>
    <row r="192" spans="1:4" ht="20.399999999999999">
      <c r="A192" s="119"/>
      <c r="B192" s="132"/>
      <c r="C192" s="133"/>
      <c r="D192" s="133"/>
    </row>
    <row r="193" spans="1:4" ht="20.399999999999999">
      <c r="A193" s="119"/>
      <c r="B193" s="132"/>
      <c r="C193" s="133"/>
      <c r="D193" s="133"/>
    </row>
    <row r="194" spans="1:4" ht="20.399999999999999">
      <c r="A194" s="119"/>
      <c r="B194" s="132"/>
      <c r="C194" s="133"/>
      <c r="D194" s="133"/>
    </row>
    <row r="195" spans="1:4" ht="20.399999999999999">
      <c r="A195" s="119"/>
      <c r="B195" s="132"/>
      <c r="C195" s="133"/>
      <c r="D195" s="133"/>
    </row>
    <row r="196" spans="1:4" ht="20.399999999999999">
      <c r="A196" s="119"/>
      <c r="B196" s="132"/>
      <c r="C196" s="133"/>
      <c r="D196" s="133"/>
    </row>
    <row r="197" spans="1:4" ht="20.399999999999999">
      <c r="A197" s="119"/>
      <c r="B197" s="132"/>
      <c r="C197" s="133"/>
      <c r="D197" s="133"/>
    </row>
    <row r="198" spans="1:4" ht="20.399999999999999">
      <c r="A198" s="119"/>
      <c r="B198" s="132"/>
      <c r="C198" s="133"/>
      <c r="D198" s="133"/>
    </row>
    <row r="199" spans="1:4" ht="20.399999999999999">
      <c r="A199" s="119"/>
      <c r="B199" s="132"/>
      <c r="C199" s="133"/>
      <c r="D199" s="133"/>
    </row>
    <row r="200" spans="1:4" ht="20.399999999999999">
      <c r="A200" s="119"/>
      <c r="B200" s="132"/>
      <c r="C200" s="133"/>
      <c r="D200" s="133"/>
    </row>
    <row r="201" spans="1:4" ht="20.399999999999999">
      <c r="A201" s="119"/>
      <c r="B201" s="132"/>
      <c r="C201" s="133"/>
      <c r="D201" s="133"/>
    </row>
    <row r="202" spans="1:4" ht="20.399999999999999">
      <c r="A202" s="119"/>
      <c r="B202" s="132"/>
      <c r="C202" s="133"/>
      <c r="D202" s="133"/>
    </row>
    <row r="203" spans="1:4" ht="20.399999999999999">
      <c r="A203" s="119"/>
      <c r="B203" s="132"/>
      <c r="C203" s="133"/>
      <c r="D203" s="133"/>
    </row>
    <row r="204" spans="1:4" ht="20.399999999999999">
      <c r="A204" s="119"/>
      <c r="B204" s="132"/>
      <c r="C204" s="133"/>
      <c r="D204" s="133"/>
    </row>
    <row r="205" spans="1:4" ht="20.399999999999999">
      <c r="A205" s="119"/>
      <c r="B205" s="132"/>
      <c r="C205" s="133"/>
      <c r="D205" s="133"/>
    </row>
    <row r="206" spans="1:4" ht="20.399999999999999">
      <c r="A206" s="119"/>
      <c r="B206" s="132"/>
      <c r="C206" s="133"/>
      <c r="D206" s="133"/>
    </row>
    <row r="207" spans="1:4" ht="20.399999999999999">
      <c r="A207" s="119"/>
      <c r="B207" s="132"/>
      <c r="C207" s="133"/>
      <c r="D207" s="133"/>
    </row>
    <row r="208" spans="1:4">
      <c r="A208" s="115"/>
      <c r="B208" s="132"/>
      <c r="C208" s="132"/>
      <c r="D208" s="132"/>
    </row>
    <row r="209" spans="1:8" ht="20.399999999999999">
      <c r="A209" s="115"/>
      <c r="B209" s="134" t="s">
        <v>397</v>
      </c>
      <c r="C209" s="134" t="s">
        <v>398</v>
      </c>
      <c r="D209" s="116" t="s">
        <v>397</v>
      </c>
      <c r="E209" s="116" t="s">
        <v>398</v>
      </c>
    </row>
    <row r="210" spans="1:8" ht="21">
      <c r="A210" s="115"/>
      <c r="B210" s="135" t="s">
        <v>302</v>
      </c>
      <c r="C210" s="135" t="s">
        <v>399</v>
      </c>
      <c r="D210" s="116" t="s">
        <v>302</v>
      </c>
      <c r="F210" s="116" t="str">
        <f>IF(NOT(ISBLANK(D210)),D210,IF(NOT(ISBLANK(E210)),"     "&amp;E210,FALSE))</f>
        <v>Afectación Económica o presupuestal</v>
      </c>
      <c r="G210" s="116" t="s">
        <v>302</v>
      </c>
      <c r="H210" s="116" t="str">
        <f>IF(NOT(ISERROR(MATCH(G210,_xlfn.ANCHORARRAY(B221),0))),F223&amp;"Por favor no seleccionar los criterios de impacto",G210)</f>
        <v>❌Por favor no seleccionar los criterios de impacto</v>
      </c>
    </row>
    <row r="211" spans="1:8" ht="21">
      <c r="A211" s="115"/>
      <c r="B211" s="135" t="s">
        <v>302</v>
      </c>
      <c r="C211" s="135" t="s">
        <v>384</v>
      </c>
      <c r="E211" s="116" t="s">
        <v>399</v>
      </c>
      <c r="F211" s="116" t="str">
        <f t="shared" ref="F211:F221" si="0">IF(NOT(ISBLANK(D211)),D211,IF(NOT(ISBLANK(E211)),"     "&amp;E211,FALSE))</f>
        <v xml:space="preserve">     Afectación menor a 10 SMLMV .</v>
      </c>
    </row>
    <row r="212" spans="1:8" ht="21">
      <c r="A212" s="115"/>
      <c r="B212" s="135" t="s">
        <v>302</v>
      </c>
      <c r="C212" s="135" t="s">
        <v>387</v>
      </c>
      <c r="E212" s="116" t="s">
        <v>384</v>
      </c>
      <c r="F212" s="116" t="str">
        <f t="shared" si="0"/>
        <v xml:space="preserve">     Entre 10 y 50 SMLMV </v>
      </c>
    </row>
    <row r="213" spans="1:8" ht="21">
      <c r="A213" s="115"/>
      <c r="B213" s="135" t="s">
        <v>302</v>
      </c>
      <c r="C213" s="135" t="s">
        <v>390</v>
      </c>
      <c r="E213" s="116" t="s">
        <v>387</v>
      </c>
      <c r="F213" s="116" t="str">
        <f t="shared" si="0"/>
        <v xml:space="preserve">     Entre 50 y 100 SMLMV </v>
      </c>
    </row>
    <row r="214" spans="1:8" ht="21">
      <c r="A214" s="115"/>
      <c r="B214" s="135" t="s">
        <v>302</v>
      </c>
      <c r="C214" s="135" t="s">
        <v>393</v>
      </c>
      <c r="E214" s="116" t="s">
        <v>390</v>
      </c>
      <c r="F214" s="116" t="str">
        <f t="shared" si="0"/>
        <v xml:space="preserve">     Entre 100 y 500 SMLMV </v>
      </c>
    </row>
    <row r="215" spans="1:8" ht="21">
      <c r="A215" s="115"/>
      <c r="B215" s="135" t="s">
        <v>308</v>
      </c>
      <c r="C215" s="135" t="s">
        <v>382</v>
      </c>
      <c r="E215" s="116" t="s">
        <v>393</v>
      </c>
      <c r="F215" s="116" t="str">
        <f t="shared" si="0"/>
        <v xml:space="preserve">     Mayor a 500 SMLMV </v>
      </c>
    </row>
    <row r="216" spans="1:8" ht="21">
      <c r="A216" s="115"/>
      <c r="B216" s="135" t="s">
        <v>308</v>
      </c>
      <c r="C216" s="135" t="s">
        <v>385</v>
      </c>
      <c r="D216" s="116" t="s">
        <v>308</v>
      </c>
      <c r="F216" s="116" t="str">
        <f t="shared" si="0"/>
        <v>Pérdida Reputacional</v>
      </c>
    </row>
    <row r="217" spans="1:8" ht="21">
      <c r="A217" s="115"/>
      <c r="B217" s="135" t="s">
        <v>308</v>
      </c>
      <c r="C217" s="135" t="s">
        <v>388</v>
      </c>
      <c r="E217" s="116" t="s">
        <v>382</v>
      </c>
      <c r="F217" s="116" t="str">
        <f t="shared" si="0"/>
        <v xml:space="preserve">     El riesgo afecta la imagen de alguna área de la organización</v>
      </c>
    </row>
    <row r="218" spans="1:8" ht="21">
      <c r="A218" s="115"/>
      <c r="B218" s="135" t="s">
        <v>308</v>
      </c>
      <c r="C218" s="135" t="s">
        <v>391</v>
      </c>
      <c r="E218" s="116" t="s">
        <v>385</v>
      </c>
      <c r="F218" s="116" t="str">
        <f t="shared" si="0"/>
        <v xml:space="preserve">     El riesgo afecta la imagen de la entidad internamente, de conocimiento general, nivel interno, de junta dircetiva y accionistas y/o de provedores</v>
      </c>
    </row>
    <row r="219" spans="1:8" ht="21">
      <c r="A219" s="115"/>
      <c r="B219" s="135" t="s">
        <v>308</v>
      </c>
      <c r="C219" s="135" t="s">
        <v>394</v>
      </c>
      <c r="E219" s="116" t="s">
        <v>388</v>
      </c>
      <c r="F219" s="116" t="str">
        <f t="shared" si="0"/>
        <v xml:space="preserve">     El riesgo afecta la imagen de la entidad con algunos usuarios de relevancia frente al logro de los objetivos</v>
      </c>
    </row>
    <row r="220" spans="1:8">
      <c r="A220" s="115"/>
      <c r="B220" s="136"/>
      <c r="C220" s="136"/>
      <c r="E220" s="116" t="s">
        <v>391</v>
      </c>
      <c r="F220" s="116" t="str">
        <f t="shared" si="0"/>
        <v xml:space="preserve">     El riesgo afecta la imagen de de la entidad con efecto publicitario sostenido a nivel de sector administrativo, nivel departamental o municipal</v>
      </c>
    </row>
    <row r="221" spans="1:8">
      <c r="A221" s="115"/>
      <c r="B221" s="136" t="str">
        <f t="array" ref="B221:B223">_xlfn.UNIQUE(Tabla1[[#All],[Criterios]])</f>
        <v>Criterios</v>
      </c>
      <c r="C221" s="136"/>
      <c r="E221" s="116" t="s">
        <v>394</v>
      </c>
      <c r="F221" s="116" t="str">
        <f t="shared" si="0"/>
        <v xml:space="preserve">     El riesgo afecta la imagen de la entidad a nivel nacional, con efecto publicitarios sostenible a nivel país</v>
      </c>
    </row>
    <row r="222" spans="1:8">
      <c r="A222" s="115"/>
      <c r="B222" s="136" t="str">
        <v>Afectación Económica o presupuestal</v>
      </c>
      <c r="C222" s="136"/>
    </row>
    <row r="223" spans="1:8">
      <c r="B223" s="136" t="str">
        <v>Pérdida Reputacional</v>
      </c>
      <c r="C223" s="136"/>
      <c r="F223" s="137" t="s">
        <v>400</v>
      </c>
    </row>
    <row r="224" spans="1:8">
      <c r="B224" s="138"/>
      <c r="C224" s="138"/>
      <c r="F224" s="137" t="s">
        <v>401</v>
      </c>
    </row>
    <row r="225" spans="2:4">
      <c r="B225" s="138"/>
      <c r="C225" s="138"/>
    </row>
    <row r="226" spans="2:4">
      <c r="B226" s="138"/>
      <c r="C226" s="138"/>
    </row>
    <row r="227" spans="2:4">
      <c r="B227" s="138"/>
      <c r="C227" s="138"/>
      <c r="D227" s="138"/>
    </row>
    <row r="228" spans="2:4">
      <c r="B228" s="138"/>
      <c r="C228" s="138"/>
      <c r="D228" s="138"/>
    </row>
    <row r="229" spans="2:4">
      <c r="B229" s="138"/>
      <c r="C229" s="138"/>
      <c r="D229" s="138"/>
    </row>
    <row r="230" spans="2:4">
      <c r="B230" s="138"/>
      <c r="C230" s="138"/>
      <c r="D230" s="138"/>
    </row>
    <row r="231" spans="2:4">
      <c r="B231" s="138"/>
      <c r="C231" s="138"/>
      <c r="D231" s="138"/>
    </row>
    <row r="232" spans="2:4">
      <c r="B232" s="138"/>
      <c r="C232" s="138"/>
      <c r="D232" s="138"/>
    </row>
  </sheetData>
  <mergeCells count="1">
    <mergeCell ref="B1:D1"/>
  </mergeCells>
  <dataValidations count="1">
    <dataValidation type="list" allowBlank="1" showInputMessage="1" showErrorMessage="1" sqref="G210" xr:uid="{D4CF72C2-3F55-804E-8823-DAD04984203E}">
      <formula1>$F$210:$F$221</formula1>
    </dataValidation>
  </dataValidations>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X278"/>
  <sheetViews>
    <sheetView showGridLines="0" tabSelected="1" topLeftCell="A9" zoomScale="183" zoomScaleNormal="118" workbookViewId="0">
      <selection activeCell="C8" sqref="C8:C9"/>
    </sheetView>
  </sheetViews>
  <sheetFormatPr baseColWidth="10" defaultColWidth="14.44140625" defaultRowHeight="15" customHeight="1"/>
  <cols>
    <col min="1" max="1" width="5.77734375" style="226" customWidth="1"/>
    <col min="2" max="2" width="11.44140625" style="264" customWidth="1"/>
    <col min="3" max="3" width="26.77734375" style="264" customWidth="1"/>
    <col min="4" max="4" width="36.109375" style="264" hidden="1" customWidth="1"/>
    <col min="5" max="5" width="36.109375" style="264" customWidth="1"/>
    <col min="6" max="9" width="36.109375" style="264" hidden="1" customWidth="1"/>
    <col min="10" max="10" width="21.77734375" style="264" hidden="1" customWidth="1"/>
    <col min="11" max="11" width="21.44140625" style="264" hidden="1" customWidth="1"/>
    <col min="12" max="12" width="17" style="264" hidden="1" customWidth="1"/>
    <col min="13" max="13" width="20.44140625" style="264" customWidth="1"/>
    <col min="14" max="14" width="73.33203125" style="264" customWidth="1"/>
    <col min="15" max="15" width="30" style="265" customWidth="1"/>
    <col min="16" max="16" width="107.44140625" style="671" customWidth="1"/>
    <col min="17" max="17" width="10.109375" style="266" customWidth="1"/>
    <col min="18" max="18" width="19" style="266" customWidth="1"/>
    <col min="19" max="19" width="37.77734375" style="266" customWidth="1"/>
    <col min="20" max="20" width="9.33203125" style="672" customWidth="1"/>
    <col min="21" max="21" width="18.6640625" style="672" customWidth="1"/>
    <col min="22" max="22" width="57.6640625" style="266" customWidth="1"/>
    <col min="23" max="23" width="23.109375" style="670" customWidth="1"/>
    <col min="24" max="24" width="16.6640625" style="670" customWidth="1"/>
    <col min="25" max="25" width="58.44140625" style="111" customWidth="1"/>
    <col min="26" max="26" width="33.6640625" style="265" customWidth="1"/>
    <col min="27" max="27" width="107.33203125" style="266" customWidth="1"/>
    <col min="28" max="28" width="13" style="266" customWidth="1"/>
    <col min="29" max="29" width="24.33203125" style="266" customWidth="1"/>
    <col min="30" max="30" width="63.109375" style="266" customWidth="1"/>
    <col min="31" max="31" width="9.6640625" style="266" customWidth="1"/>
    <col min="32" max="32" width="22.33203125" style="266" customWidth="1"/>
    <col min="33" max="33" width="33" style="266" customWidth="1"/>
    <col min="34" max="34" width="14.109375" style="110" customWidth="1"/>
    <col min="35" max="35" width="8.109375" style="110" customWidth="1"/>
    <col min="36" max="36" width="39.77734375" style="111" customWidth="1"/>
    <col min="37" max="37" width="30" style="265" customWidth="1"/>
    <col min="38" max="38" width="30" style="266" customWidth="1"/>
    <col min="39" max="40" width="10.33203125" style="266" customWidth="1"/>
    <col min="41" max="41" width="19.77734375" style="266" customWidth="1"/>
    <col min="42" max="43" width="9.44140625" style="266" customWidth="1"/>
    <col min="44" max="44" width="22.33203125" style="266" customWidth="1"/>
    <col min="45" max="45" width="7.109375" style="110" customWidth="1"/>
    <col min="46" max="46" width="8.109375" style="110" customWidth="1"/>
    <col min="47" max="47" width="17.6640625" style="111" customWidth="1"/>
    <col min="48" max="48" width="30" style="266" hidden="1" customWidth="1"/>
    <col min="49" max="49" width="24.109375" style="264" hidden="1" customWidth="1"/>
    <col min="50" max="50" width="20.44140625" style="264" hidden="1" customWidth="1"/>
    <col min="51" max="51" width="19.44140625" style="264" hidden="1" customWidth="1"/>
    <col min="52" max="52" width="20.77734375" style="264" hidden="1" customWidth="1"/>
    <col min="53" max="53" width="20.44140625" style="264" hidden="1" customWidth="1"/>
    <col min="54" max="54" width="21" style="264" hidden="1" customWidth="1"/>
    <col min="55" max="55" width="19.44140625" style="264" hidden="1" customWidth="1"/>
    <col min="56" max="56" width="19.44140625" style="91" hidden="1" customWidth="1"/>
    <col min="57" max="57" width="18.44140625" style="264" hidden="1" customWidth="1"/>
    <col min="58" max="58" width="23.44140625" style="264" hidden="1" customWidth="1"/>
    <col min="59" max="60" width="14.33203125" style="264" hidden="1" customWidth="1"/>
    <col min="61" max="61" width="14.33203125" style="91" hidden="1" customWidth="1"/>
    <col min="62" max="62" width="17.44140625" style="264" hidden="1" customWidth="1"/>
    <col min="63" max="63" width="21.44140625" style="264" hidden="1" customWidth="1"/>
    <col min="64" max="64" width="27.44140625" style="264" hidden="1" customWidth="1"/>
    <col min="65" max="65" width="18.44140625" style="267" hidden="1" customWidth="1"/>
    <col min="66" max="66" width="18.33203125" style="267" hidden="1" customWidth="1"/>
    <col min="67" max="67" width="23.109375" style="264" hidden="1" customWidth="1"/>
    <col min="68" max="68" width="19" style="264" customWidth="1"/>
    <col min="69" max="69" width="54.77734375" style="418" customWidth="1"/>
    <col min="70" max="70" width="15.109375" style="264" customWidth="1"/>
    <col min="71" max="71" width="34.44140625" style="264" customWidth="1"/>
    <col min="72" max="72" width="27.77734375" style="264" customWidth="1"/>
    <col min="73" max="74" width="16.33203125" style="268" customWidth="1"/>
    <col min="75" max="75" width="16.33203125" style="264" customWidth="1"/>
    <col min="76" max="76" width="29.33203125" style="268" customWidth="1"/>
    <col min="77" max="77" width="95" style="264" customWidth="1"/>
    <col min="78" max="78" width="23.77734375" style="269" customWidth="1"/>
    <col min="79" max="80" width="19.6640625" style="670" customWidth="1"/>
    <col min="81" max="81" width="73.77734375" style="111" customWidth="1"/>
    <col min="82" max="82" width="22" style="111" customWidth="1"/>
    <col min="83" max="83" width="16.6640625" style="111" customWidth="1"/>
    <col min="84" max="84" width="66.6640625" style="111" customWidth="1"/>
    <col min="85" max="85" width="24.33203125" style="268" customWidth="1"/>
    <col min="86" max="86" width="108.33203125" style="264" customWidth="1"/>
    <col min="87" max="87" width="25.44140625" style="269" customWidth="1"/>
    <col min="88" max="88" width="13.77734375" style="110" customWidth="1"/>
    <col min="89" max="89" width="8.109375" style="110" customWidth="1"/>
    <col min="90" max="90" width="44.77734375" style="111" customWidth="1"/>
    <col min="91" max="92" width="8" style="111" customWidth="1"/>
    <col min="93" max="93" width="37.33203125" style="111" customWidth="1"/>
    <col min="94" max="94" width="14" style="268" customWidth="1"/>
    <col min="95" max="95" width="24.44140625" style="264" customWidth="1"/>
    <col min="96" max="96" width="10.77734375" style="270" customWidth="1"/>
    <col min="97" max="97" width="7.109375" style="110" customWidth="1"/>
    <col min="98" max="98" width="8.109375" style="110" customWidth="1"/>
    <col min="99" max="99" width="17.6640625" style="111" customWidth="1"/>
    <col min="100" max="101" width="8" style="111" customWidth="1"/>
    <col min="102" max="102" width="17.6640625" style="111" customWidth="1"/>
    <col min="103" max="16384" width="14.44140625" style="226"/>
  </cols>
  <sheetData>
    <row r="1" spans="1:102" s="23" customFormat="1" ht="19.05" customHeight="1">
      <c r="B1" s="1424"/>
      <c r="C1" s="1425"/>
      <c r="D1" s="92"/>
      <c r="E1" s="1430" t="s">
        <v>376</v>
      </c>
      <c r="F1" s="1431"/>
      <c r="G1" s="1431"/>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2"/>
      <c r="CR1" s="1439" t="s">
        <v>56</v>
      </c>
      <c r="CS1" s="1368"/>
      <c r="CT1" s="1368"/>
      <c r="CU1" s="1368"/>
      <c r="CV1" s="1368"/>
      <c r="CW1" s="1368"/>
      <c r="CX1" s="1440"/>
    </row>
    <row r="2" spans="1:102" s="23" customFormat="1" ht="19.95" customHeight="1">
      <c r="B2" s="1426"/>
      <c r="C2" s="1427"/>
      <c r="D2" s="91"/>
      <c r="E2" s="1433"/>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c r="BP2" s="1434"/>
      <c r="BQ2" s="1434"/>
      <c r="BR2" s="1434"/>
      <c r="BS2" s="1434"/>
      <c r="BT2" s="1434"/>
      <c r="BU2" s="1434"/>
      <c r="BV2" s="1434"/>
      <c r="BW2" s="1434"/>
      <c r="BX2" s="1434"/>
      <c r="BY2" s="1434"/>
      <c r="BZ2" s="1434"/>
      <c r="CA2" s="1434"/>
      <c r="CB2" s="1434"/>
      <c r="CC2" s="1434"/>
      <c r="CD2" s="1434"/>
      <c r="CE2" s="1434"/>
      <c r="CF2" s="1434"/>
      <c r="CG2" s="1434"/>
      <c r="CH2" s="1434"/>
      <c r="CI2" s="1434"/>
      <c r="CJ2" s="1434"/>
      <c r="CK2" s="1434"/>
      <c r="CL2" s="1434"/>
      <c r="CM2" s="1434"/>
      <c r="CN2" s="1434"/>
      <c r="CO2" s="1434"/>
      <c r="CP2" s="1434"/>
      <c r="CQ2" s="1435"/>
      <c r="CR2" s="1439" t="s">
        <v>1174</v>
      </c>
      <c r="CS2" s="1368"/>
      <c r="CT2" s="1368"/>
      <c r="CU2" s="1368"/>
      <c r="CV2" s="1368"/>
      <c r="CW2" s="1368"/>
      <c r="CX2" s="1440"/>
    </row>
    <row r="3" spans="1:102" s="23" customFormat="1" ht="21" customHeight="1">
      <c r="B3" s="1428"/>
      <c r="C3" s="1429"/>
      <c r="D3" s="96"/>
      <c r="E3" s="1436"/>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D3" s="1437"/>
      <c r="AE3" s="1437"/>
      <c r="AF3" s="1437"/>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8"/>
      <c r="CR3" s="1439" t="s">
        <v>1787</v>
      </c>
      <c r="CS3" s="1368"/>
      <c r="CT3" s="1368"/>
      <c r="CU3" s="1368"/>
      <c r="CV3" s="1368"/>
      <c r="CW3" s="1368"/>
      <c r="CX3" s="1440"/>
    </row>
    <row r="4" spans="1:102" s="23" customFormat="1" ht="9" customHeight="1">
      <c r="B4" s="21"/>
      <c r="C4" s="21"/>
      <c r="D4" s="21"/>
      <c r="E4" s="21"/>
      <c r="F4" s="21"/>
      <c r="G4" s="21"/>
      <c r="H4" s="21"/>
      <c r="I4" s="21"/>
      <c r="J4" s="21"/>
      <c r="K4" s="21"/>
      <c r="L4" s="21"/>
      <c r="M4" s="21"/>
      <c r="N4" s="21"/>
      <c r="O4" s="212"/>
      <c r="P4" s="21"/>
      <c r="Q4" s="21"/>
      <c r="R4" s="21"/>
      <c r="S4" s="21"/>
      <c r="T4" s="21"/>
      <c r="U4" s="21"/>
      <c r="V4" s="21"/>
      <c r="W4" s="100"/>
      <c r="X4" s="100"/>
      <c r="Y4" s="101"/>
      <c r="Z4" s="212"/>
      <c r="AA4" s="21"/>
      <c r="AB4" s="21"/>
      <c r="AC4" s="21"/>
      <c r="AD4" s="21"/>
      <c r="AE4" s="21"/>
      <c r="AF4" s="21"/>
      <c r="AG4" s="21"/>
      <c r="AH4" s="100"/>
      <c r="AI4" s="100"/>
      <c r="AJ4" s="101"/>
      <c r="AK4" s="212"/>
      <c r="AL4" s="21"/>
      <c r="AM4" s="21"/>
      <c r="AN4" s="21"/>
      <c r="AO4" s="21"/>
      <c r="AP4" s="21"/>
      <c r="AQ4" s="21"/>
      <c r="AR4" s="21"/>
      <c r="AS4" s="100"/>
      <c r="AT4" s="100"/>
      <c r="AU4" s="101"/>
      <c r="AV4" s="21"/>
      <c r="AW4" s="22"/>
      <c r="AX4" s="22"/>
      <c r="AY4" s="22"/>
      <c r="AZ4" s="22"/>
      <c r="BA4" s="22"/>
      <c r="BB4" s="22"/>
      <c r="BC4" s="22"/>
      <c r="BD4" s="22"/>
      <c r="BE4" s="22"/>
      <c r="BF4" s="22"/>
      <c r="BG4" s="22"/>
      <c r="BH4" s="22"/>
      <c r="BI4" s="22"/>
      <c r="BJ4" s="22"/>
      <c r="BK4" s="22"/>
      <c r="BL4" s="22"/>
      <c r="BM4" s="22"/>
      <c r="BN4" s="22"/>
      <c r="BO4" s="22"/>
      <c r="BP4" s="22"/>
      <c r="BQ4" s="416"/>
      <c r="BR4" s="22"/>
      <c r="BS4" s="22"/>
      <c r="BT4" s="22"/>
      <c r="BU4" s="22"/>
      <c r="BV4" s="22"/>
      <c r="BW4" s="22"/>
      <c r="BX4" s="37"/>
      <c r="BY4" s="22"/>
      <c r="BZ4" s="22"/>
      <c r="CA4" s="100"/>
      <c r="CB4" s="100"/>
      <c r="CC4" s="101"/>
      <c r="CD4" s="101"/>
      <c r="CE4" s="101"/>
      <c r="CF4" s="101"/>
      <c r="CG4" s="37"/>
      <c r="CH4" s="22"/>
      <c r="CI4" s="22"/>
      <c r="CJ4" s="100"/>
      <c r="CK4" s="100"/>
      <c r="CL4" s="101"/>
      <c r="CM4" s="101"/>
      <c r="CN4" s="101"/>
      <c r="CO4" s="101"/>
      <c r="CP4" s="37"/>
      <c r="CQ4" s="22"/>
      <c r="CR4" s="22"/>
      <c r="CS4" s="100"/>
      <c r="CT4" s="100"/>
      <c r="CU4" s="101"/>
      <c r="CV4" s="101"/>
      <c r="CW4" s="101"/>
      <c r="CX4" s="101"/>
    </row>
    <row r="5" spans="1:102" s="23" customFormat="1" ht="21" customHeight="1">
      <c r="B5" s="1479" t="s">
        <v>57</v>
      </c>
      <c r="C5" s="1480"/>
      <c r="D5" s="1480"/>
      <c r="E5" s="1480"/>
      <c r="F5" s="1480"/>
      <c r="G5" s="1480"/>
      <c r="H5" s="1480"/>
      <c r="I5" s="1480"/>
      <c r="J5" s="1480"/>
      <c r="K5" s="1470" t="s">
        <v>58</v>
      </c>
      <c r="L5" s="1471"/>
      <c r="M5" s="1471"/>
      <c r="N5" s="1472"/>
      <c r="O5" s="1452" t="s">
        <v>59</v>
      </c>
      <c r="P5" s="1453"/>
      <c r="Q5" s="522"/>
      <c r="R5" s="522"/>
      <c r="S5" s="522"/>
      <c r="T5" s="522"/>
      <c r="U5" s="522"/>
      <c r="V5" s="522"/>
      <c r="W5" s="1299" t="s">
        <v>1776</v>
      </c>
      <c r="X5" s="1300"/>
      <c r="Y5" s="1300"/>
      <c r="Z5" s="1459" t="s">
        <v>59</v>
      </c>
      <c r="AA5" s="1454"/>
      <c r="AB5" s="522"/>
      <c r="AC5" s="522"/>
      <c r="AD5" s="522"/>
      <c r="AE5" s="522"/>
      <c r="AF5" s="522"/>
      <c r="AG5" s="522"/>
      <c r="AH5" s="1299" t="s">
        <v>1776</v>
      </c>
      <c r="AI5" s="1300"/>
      <c r="AJ5" s="1300"/>
      <c r="AK5" s="1459" t="s">
        <v>59</v>
      </c>
      <c r="AL5" s="1454"/>
      <c r="AM5" s="522"/>
      <c r="AN5" s="522"/>
      <c r="AO5" s="522"/>
      <c r="AP5" s="522"/>
      <c r="AQ5" s="522"/>
      <c r="AR5" s="522"/>
      <c r="AS5" s="1299" t="s">
        <v>1776</v>
      </c>
      <c r="AT5" s="1300"/>
      <c r="AU5" s="1300"/>
      <c r="AV5" s="1470" t="s">
        <v>58</v>
      </c>
      <c r="AW5" s="1471"/>
      <c r="AX5" s="1471"/>
      <c r="AY5" s="1471"/>
      <c r="AZ5" s="1471"/>
      <c r="BA5" s="1471"/>
      <c r="BB5" s="1471"/>
      <c r="BC5" s="1471"/>
      <c r="BD5" s="1471"/>
      <c r="BE5" s="1471"/>
      <c r="BF5" s="1471"/>
      <c r="BG5" s="1471"/>
      <c r="BH5" s="1471"/>
      <c r="BI5" s="1471"/>
      <c r="BJ5" s="1471"/>
      <c r="BK5" s="1471"/>
      <c r="BL5" s="1471"/>
      <c r="BM5" s="1471"/>
      <c r="BN5" s="1471"/>
      <c r="BO5" s="1471"/>
      <c r="BP5" s="1472"/>
      <c r="BQ5" s="1495" t="s">
        <v>208</v>
      </c>
      <c r="BR5" s="1496"/>
      <c r="BS5" s="1496"/>
      <c r="BT5" s="1496"/>
      <c r="BU5" s="1496"/>
      <c r="BV5" s="1496"/>
      <c r="BW5" s="1497"/>
      <c r="BX5" s="1452" t="s">
        <v>59</v>
      </c>
      <c r="BY5" s="1453"/>
      <c r="BZ5" s="1454"/>
      <c r="CA5" s="1299" t="s">
        <v>1776</v>
      </c>
      <c r="CB5" s="1300"/>
      <c r="CC5" s="1300"/>
      <c r="CD5" s="1300"/>
      <c r="CE5" s="1300"/>
      <c r="CF5" s="1404"/>
      <c r="CG5" s="1459" t="s">
        <v>59</v>
      </c>
      <c r="CH5" s="1453"/>
      <c r="CI5" s="1454"/>
      <c r="CJ5" s="1299" t="s">
        <v>1776</v>
      </c>
      <c r="CK5" s="1300"/>
      <c r="CL5" s="1300"/>
      <c r="CM5" s="1300"/>
      <c r="CN5" s="1300"/>
      <c r="CO5" s="1404"/>
      <c r="CP5" s="1459" t="s">
        <v>59</v>
      </c>
      <c r="CQ5" s="1453"/>
      <c r="CR5" s="1454"/>
      <c r="CS5" s="1299" t="s">
        <v>1776</v>
      </c>
      <c r="CT5" s="1300"/>
      <c r="CU5" s="1300"/>
      <c r="CV5" s="1300"/>
      <c r="CW5" s="1300"/>
      <c r="CX5" s="1404"/>
    </row>
    <row r="6" spans="1:102" s="23" customFormat="1" ht="18.75" customHeight="1">
      <c r="B6" s="1481"/>
      <c r="C6" s="1482"/>
      <c r="D6" s="1482"/>
      <c r="E6" s="1482"/>
      <c r="F6" s="1482"/>
      <c r="G6" s="1482"/>
      <c r="H6" s="1482"/>
      <c r="I6" s="1482"/>
      <c r="J6" s="1482"/>
      <c r="K6" s="1464" t="s">
        <v>60</v>
      </c>
      <c r="L6" s="1465"/>
      <c r="M6" s="1466"/>
      <c r="N6" s="211" t="s">
        <v>61</v>
      </c>
      <c r="O6" s="1456" t="s">
        <v>62</v>
      </c>
      <c r="P6" s="1456"/>
      <c r="Q6" s="523"/>
      <c r="R6" s="523"/>
      <c r="S6" s="523"/>
      <c r="T6" s="523"/>
      <c r="U6" s="523"/>
      <c r="V6" s="523"/>
      <c r="W6" s="1417" t="s">
        <v>62</v>
      </c>
      <c r="X6" s="1417"/>
      <c r="Y6" s="1417"/>
      <c r="Z6" s="1460" t="s">
        <v>63</v>
      </c>
      <c r="AA6" s="1456"/>
      <c r="AB6" s="523"/>
      <c r="AC6" s="523"/>
      <c r="AD6" s="523"/>
      <c r="AE6" s="523"/>
      <c r="AF6" s="523"/>
      <c r="AG6" s="523"/>
      <c r="AH6" s="1417" t="s">
        <v>64</v>
      </c>
      <c r="AI6" s="1417"/>
      <c r="AJ6" s="1417"/>
      <c r="AK6" s="1460" t="s">
        <v>65</v>
      </c>
      <c r="AL6" s="1456"/>
      <c r="AM6" s="523"/>
      <c r="AN6" s="523"/>
      <c r="AO6" s="523"/>
      <c r="AP6" s="523"/>
      <c r="AQ6" s="523"/>
      <c r="AR6" s="523"/>
      <c r="AS6" s="1417" t="s">
        <v>66</v>
      </c>
      <c r="AT6" s="1417"/>
      <c r="AU6" s="1417"/>
      <c r="AV6" s="1470" t="s">
        <v>61</v>
      </c>
      <c r="AW6" s="1471"/>
      <c r="AX6" s="1471"/>
      <c r="AY6" s="1471"/>
      <c r="AZ6" s="1471"/>
      <c r="BA6" s="1471"/>
      <c r="BB6" s="1471"/>
      <c r="BC6" s="1471"/>
      <c r="BD6" s="1471"/>
      <c r="BE6" s="1471"/>
      <c r="BF6" s="1471"/>
      <c r="BG6" s="1471"/>
      <c r="BH6" s="1471"/>
      <c r="BI6" s="1471"/>
      <c r="BJ6" s="1471"/>
      <c r="BK6" s="1471"/>
      <c r="BL6" s="1471"/>
      <c r="BM6" s="1471"/>
      <c r="BN6" s="1471"/>
      <c r="BO6" s="1471"/>
      <c r="BP6" s="1472"/>
      <c r="BQ6" s="1498"/>
      <c r="BR6" s="1499"/>
      <c r="BS6" s="1499"/>
      <c r="BT6" s="1499"/>
      <c r="BU6" s="1499"/>
      <c r="BV6" s="1499"/>
      <c r="BW6" s="1500"/>
      <c r="BX6" s="1455" t="s">
        <v>62</v>
      </c>
      <c r="BY6" s="1456"/>
      <c r="BZ6" s="1456"/>
      <c r="CA6" s="1417" t="s">
        <v>1782</v>
      </c>
      <c r="CB6" s="1417"/>
      <c r="CC6" s="1417"/>
      <c r="CD6" s="1417"/>
      <c r="CE6" s="1417"/>
      <c r="CF6" s="1418"/>
      <c r="CG6" s="1460" t="s">
        <v>63</v>
      </c>
      <c r="CH6" s="1456"/>
      <c r="CI6" s="1456"/>
      <c r="CJ6" s="1417" t="s">
        <v>64</v>
      </c>
      <c r="CK6" s="1417"/>
      <c r="CL6" s="1417"/>
      <c r="CM6" s="1417"/>
      <c r="CN6" s="1417"/>
      <c r="CO6" s="1418"/>
      <c r="CP6" s="1460" t="s">
        <v>65</v>
      </c>
      <c r="CQ6" s="1456"/>
      <c r="CR6" s="1456"/>
      <c r="CS6" s="1417" t="s">
        <v>66</v>
      </c>
      <c r="CT6" s="1417"/>
      <c r="CU6" s="1417"/>
      <c r="CV6" s="1417"/>
      <c r="CW6" s="1417"/>
      <c r="CX6" s="1418"/>
    </row>
    <row r="7" spans="1:102" s="23" customFormat="1" ht="40.950000000000003" customHeight="1">
      <c r="B7" s="16"/>
      <c r="C7" s="17"/>
      <c r="D7" s="17"/>
      <c r="E7" s="17"/>
      <c r="F7" s="15"/>
      <c r="G7" s="15"/>
      <c r="H7" s="17"/>
      <c r="I7" s="17"/>
      <c r="J7" s="17"/>
      <c r="K7" s="18"/>
      <c r="L7" s="19"/>
      <c r="M7" s="20"/>
      <c r="N7" s="18"/>
      <c r="O7" s="1458"/>
      <c r="P7" s="1458"/>
      <c r="Q7" s="524"/>
      <c r="R7" s="524"/>
      <c r="S7" s="524"/>
      <c r="T7" s="524"/>
      <c r="U7" s="524"/>
      <c r="V7" s="524"/>
      <c r="W7" s="1419"/>
      <c r="X7" s="1419"/>
      <c r="Y7" s="1419"/>
      <c r="Z7" s="1461"/>
      <c r="AA7" s="1458"/>
      <c r="AB7" s="524"/>
      <c r="AC7" s="524"/>
      <c r="AD7" s="524"/>
      <c r="AE7" s="524"/>
      <c r="AF7" s="524"/>
      <c r="AG7" s="524"/>
      <c r="AH7" s="1419"/>
      <c r="AI7" s="1419"/>
      <c r="AJ7" s="1419"/>
      <c r="AK7" s="1461"/>
      <c r="AL7" s="1458"/>
      <c r="AM7" s="524"/>
      <c r="AN7" s="524"/>
      <c r="AO7" s="524"/>
      <c r="AP7" s="524"/>
      <c r="AQ7" s="524"/>
      <c r="AR7" s="524"/>
      <c r="AS7" s="1419"/>
      <c r="AT7" s="1419"/>
      <c r="AU7" s="1419"/>
      <c r="AV7" s="17"/>
      <c r="AW7" s="1467" t="s">
        <v>67</v>
      </c>
      <c r="AX7" s="1468"/>
      <c r="AY7" s="1468"/>
      <c r="AZ7" s="1468"/>
      <c r="BA7" s="1468"/>
      <c r="BB7" s="1468"/>
      <c r="BC7" s="1469"/>
      <c r="BD7" s="1447" t="s">
        <v>207</v>
      </c>
      <c r="BE7" s="1448"/>
      <c r="BF7" s="1449"/>
      <c r="BG7" s="1447" t="s">
        <v>356</v>
      </c>
      <c r="BH7" s="1448"/>
      <c r="BI7" s="1449"/>
      <c r="BJ7" s="1447" t="s">
        <v>68</v>
      </c>
      <c r="BK7" s="1449"/>
      <c r="BL7" s="1447" t="s">
        <v>357</v>
      </c>
      <c r="BM7" s="1448"/>
      <c r="BN7" s="1448"/>
      <c r="BO7" s="1448"/>
      <c r="BP7" s="1449"/>
      <c r="BQ7" s="1501"/>
      <c r="BR7" s="1502"/>
      <c r="BS7" s="1502"/>
      <c r="BT7" s="1502"/>
      <c r="BU7" s="1502"/>
      <c r="BV7" s="1502"/>
      <c r="BW7" s="1503"/>
      <c r="BX7" s="1457"/>
      <c r="BY7" s="1458"/>
      <c r="BZ7" s="1458"/>
      <c r="CA7" s="1419"/>
      <c r="CB7" s="1419"/>
      <c r="CC7" s="1419"/>
      <c r="CD7" s="1419"/>
      <c r="CE7" s="1419"/>
      <c r="CF7" s="1420"/>
      <c r="CG7" s="1461"/>
      <c r="CH7" s="1458"/>
      <c r="CI7" s="1458"/>
      <c r="CJ7" s="1419"/>
      <c r="CK7" s="1419"/>
      <c r="CL7" s="1419"/>
      <c r="CM7" s="1419"/>
      <c r="CN7" s="1419"/>
      <c r="CO7" s="1420"/>
      <c r="CP7" s="1461"/>
      <c r="CQ7" s="1458"/>
      <c r="CR7" s="1458"/>
      <c r="CS7" s="1419"/>
      <c r="CT7" s="1419"/>
      <c r="CU7" s="1419"/>
      <c r="CV7" s="1419"/>
      <c r="CW7" s="1419"/>
      <c r="CX7" s="1420"/>
    </row>
    <row r="8" spans="1:102" s="23" customFormat="1" ht="181.5" customHeight="1">
      <c r="B8" s="1473" t="s">
        <v>188</v>
      </c>
      <c r="C8" s="1475" t="s">
        <v>35</v>
      </c>
      <c r="D8" s="1475" t="s">
        <v>368</v>
      </c>
      <c r="E8" s="1475" t="s">
        <v>69</v>
      </c>
      <c r="F8" s="1475" t="s">
        <v>241</v>
      </c>
      <c r="G8" s="1475" t="s">
        <v>178</v>
      </c>
      <c r="H8" s="1475" t="s">
        <v>242</v>
      </c>
      <c r="I8" s="1441" t="s">
        <v>179</v>
      </c>
      <c r="J8" s="1441" t="s">
        <v>243</v>
      </c>
      <c r="K8" s="1441" t="s">
        <v>8</v>
      </c>
      <c r="L8" s="1441" t="s">
        <v>246</v>
      </c>
      <c r="M8" s="1441" t="s">
        <v>71</v>
      </c>
      <c r="N8" s="1441" t="s">
        <v>194</v>
      </c>
      <c r="O8" s="1487" t="s">
        <v>80</v>
      </c>
      <c r="P8" s="1450" t="s">
        <v>81</v>
      </c>
      <c r="Q8" s="1396" t="s">
        <v>1785</v>
      </c>
      <c r="R8" s="1397"/>
      <c r="S8" s="1398"/>
      <c r="T8" s="1396" t="s">
        <v>1786</v>
      </c>
      <c r="U8" s="1397"/>
      <c r="V8" s="1398"/>
      <c r="W8" s="1354" t="s">
        <v>1777</v>
      </c>
      <c r="X8" s="1355"/>
      <c r="Y8" s="1356"/>
      <c r="Z8" s="1489" t="s">
        <v>80</v>
      </c>
      <c r="AA8" s="1450" t="s">
        <v>81</v>
      </c>
      <c r="AB8" s="1396" t="s">
        <v>1785</v>
      </c>
      <c r="AC8" s="1397"/>
      <c r="AD8" s="1398"/>
      <c r="AE8" s="1396" t="s">
        <v>1786</v>
      </c>
      <c r="AF8" s="1397"/>
      <c r="AG8" s="1398"/>
      <c r="AH8" s="1354" t="s">
        <v>1777</v>
      </c>
      <c r="AI8" s="1355"/>
      <c r="AJ8" s="1356"/>
      <c r="AK8" s="1489" t="s">
        <v>80</v>
      </c>
      <c r="AL8" s="1450" t="s">
        <v>81</v>
      </c>
      <c r="AM8" s="1396" t="s">
        <v>1785</v>
      </c>
      <c r="AN8" s="1397"/>
      <c r="AO8" s="1398"/>
      <c r="AP8" s="1396" t="s">
        <v>1786</v>
      </c>
      <c r="AQ8" s="1397"/>
      <c r="AR8" s="1398"/>
      <c r="AS8" s="1354" t="s">
        <v>1777</v>
      </c>
      <c r="AT8" s="1355"/>
      <c r="AU8" s="1356"/>
      <c r="AV8" s="1483" t="s">
        <v>244</v>
      </c>
      <c r="AW8" s="1491" t="s">
        <v>195</v>
      </c>
      <c r="AX8" s="1441" t="s">
        <v>72</v>
      </c>
      <c r="AY8" s="1441" t="s">
        <v>73</v>
      </c>
      <c r="AZ8" s="1441" t="s">
        <v>74</v>
      </c>
      <c r="BA8" s="1441" t="s">
        <v>75</v>
      </c>
      <c r="BB8" s="1441" t="s">
        <v>196</v>
      </c>
      <c r="BC8" s="1441" t="s">
        <v>77</v>
      </c>
      <c r="BD8" s="1421" t="s">
        <v>187</v>
      </c>
      <c r="BE8" s="1442" t="s">
        <v>205</v>
      </c>
      <c r="BF8" s="1444" t="s">
        <v>184</v>
      </c>
      <c r="BG8" s="1444" t="s">
        <v>197</v>
      </c>
      <c r="BH8" s="1444" t="s">
        <v>186</v>
      </c>
      <c r="BI8" s="1493" t="s">
        <v>231</v>
      </c>
      <c r="BJ8" s="1485" t="s">
        <v>232</v>
      </c>
      <c r="BK8" s="1421" t="s">
        <v>202</v>
      </c>
      <c r="BL8" s="1421" t="s">
        <v>233</v>
      </c>
      <c r="BM8" s="1421" t="s">
        <v>8</v>
      </c>
      <c r="BN8" s="1421" t="s">
        <v>9</v>
      </c>
      <c r="BO8" s="1421" t="s">
        <v>203</v>
      </c>
      <c r="BP8" s="1415" t="s">
        <v>204</v>
      </c>
      <c r="BQ8" s="1415" t="s">
        <v>422</v>
      </c>
      <c r="BR8" s="1415" t="s">
        <v>1791</v>
      </c>
      <c r="BS8" s="1415" t="s">
        <v>423</v>
      </c>
      <c r="BT8" s="1415" t="s">
        <v>78</v>
      </c>
      <c r="BU8" s="1415" t="s">
        <v>240</v>
      </c>
      <c r="BV8" s="1415" t="s">
        <v>79</v>
      </c>
      <c r="BW8" s="1504" t="s">
        <v>424</v>
      </c>
      <c r="BX8" s="1462" t="s">
        <v>80</v>
      </c>
      <c r="BY8" s="1450" t="s">
        <v>81</v>
      </c>
      <c r="BZ8" s="1450" t="s">
        <v>372</v>
      </c>
      <c r="CA8" s="1354" t="s">
        <v>1784</v>
      </c>
      <c r="CB8" s="1355"/>
      <c r="CC8" s="1356"/>
      <c r="CD8" s="1354" t="s">
        <v>1783</v>
      </c>
      <c r="CE8" s="1355"/>
      <c r="CF8" s="1356"/>
      <c r="CG8" s="1462" t="s">
        <v>80</v>
      </c>
      <c r="CH8" s="1450" t="s">
        <v>81</v>
      </c>
      <c r="CI8" s="1450" t="s">
        <v>372</v>
      </c>
      <c r="CJ8" s="1354" t="s">
        <v>1784</v>
      </c>
      <c r="CK8" s="1355"/>
      <c r="CL8" s="1356"/>
      <c r="CM8" s="1354" t="s">
        <v>1783</v>
      </c>
      <c r="CN8" s="1355"/>
      <c r="CO8" s="1356"/>
      <c r="CP8" s="1462" t="s">
        <v>80</v>
      </c>
      <c r="CQ8" s="1450" t="s">
        <v>81</v>
      </c>
      <c r="CR8" s="1450" t="s">
        <v>372</v>
      </c>
      <c r="CS8" s="1354" t="s">
        <v>1784</v>
      </c>
      <c r="CT8" s="1355"/>
      <c r="CU8" s="1356"/>
      <c r="CV8" s="1354" t="s">
        <v>1783</v>
      </c>
      <c r="CW8" s="1355"/>
      <c r="CX8" s="1356"/>
    </row>
    <row r="9" spans="1:102" s="23" customFormat="1" ht="34.5" customHeight="1">
      <c r="B9" s="1474"/>
      <c r="C9" s="1478"/>
      <c r="D9" s="1476"/>
      <c r="E9" s="1476"/>
      <c r="F9" s="1476"/>
      <c r="G9" s="1476"/>
      <c r="H9" s="1476"/>
      <c r="I9" s="1477"/>
      <c r="J9" s="1477"/>
      <c r="K9" s="1477"/>
      <c r="L9" s="1477"/>
      <c r="M9" s="1446"/>
      <c r="N9" s="1477"/>
      <c r="O9" s="1488"/>
      <c r="P9" s="1451"/>
      <c r="Q9" s="527" t="s">
        <v>1778</v>
      </c>
      <c r="R9" s="527" t="s">
        <v>105</v>
      </c>
      <c r="S9" s="528" t="s">
        <v>1779</v>
      </c>
      <c r="T9" s="527" t="s">
        <v>1778</v>
      </c>
      <c r="U9" s="527" t="s">
        <v>105</v>
      </c>
      <c r="V9" s="528" t="s">
        <v>1779</v>
      </c>
      <c r="W9" s="525" t="s">
        <v>1778</v>
      </c>
      <c r="X9" s="525" t="s">
        <v>105</v>
      </c>
      <c r="Y9" s="526" t="s">
        <v>1779</v>
      </c>
      <c r="Z9" s="1490"/>
      <c r="AA9" s="1451"/>
      <c r="AB9" s="527" t="s">
        <v>1778</v>
      </c>
      <c r="AC9" s="527" t="s">
        <v>105</v>
      </c>
      <c r="AD9" s="528" t="s">
        <v>1779</v>
      </c>
      <c r="AE9" s="527" t="s">
        <v>1778</v>
      </c>
      <c r="AF9" s="527" t="s">
        <v>105</v>
      </c>
      <c r="AG9" s="528" t="s">
        <v>1779</v>
      </c>
      <c r="AH9" s="525" t="s">
        <v>1778</v>
      </c>
      <c r="AI9" s="525" t="s">
        <v>105</v>
      </c>
      <c r="AJ9" s="526" t="s">
        <v>1779</v>
      </c>
      <c r="AK9" s="1490"/>
      <c r="AL9" s="1451"/>
      <c r="AM9" s="527" t="s">
        <v>1778</v>
      </c>
      <c r="AN9" s="527" t="s">
        <v>105</v>
      </c>
      <c r="AO9" s="528" t="s">
        <v>1779</v>
      </c>
      <c r="AP9" s="527" t="s">
        <v>1778</v>
      </c>
      <c r="AQ9" s="527" t="s">
        <v>105</v>
      </c>
      <c r="AR9" s="528" t="s">
        <v>1779</v>
      </c>
      <c r="AS9" s="525" t="s">
        <v>1778</v>
      </c>
      <c r="AT9" s="525" t="s">
        <v>105</v>
      </c>
      <c r="AU9" s="526" t="s">
        <v>1779</v>
      </c>
      <c r="AV9" s="1484"/>
      <c r="AW9" s="1492"/>
      <c r="AX9" s="1422"/>
      <c r="AY9" s="1422"/>
      <c r="AZ9" s="1422"/>
      <c r="BA9" s="1422"/>
      <c r="BB9" s="1422"/>
      <c r="BC9" s="1422"/>
      <c r="BD9" s="1422"/>
      <c r="BE9" s="1443"/>
      <c r="BF9" s="1445"/>
      <c r="BG9" s="1445"/>
      <c r="BH9" s="1445"/>
      <c r="BI9" s="1494"/>
      <c r="BJ9" s="1486"/>
      <c r="BK9" s="1422"/>
      <c r="BL9" s="1422"/>
      <c r="BM9" s="1422"/>
      <c r="BN9" s="1422"/>
      <c r="BO9" s="1446"/>
      <c r="BP9" s="1423"/>
      <c r="BQ9" s="1416"/>
      <c r="BR9" s="1416"/>
      <c r="BS9" s="1416"/>
      <c r="BT9" s="1416"/>
      <c r="BU9" s="1416"/>
      <c r="BV9" s="1416"/>
      <c r="BW9" s="1505"/>
      <c r="BX9" s="1506"/>
      <c r="BY9" s="1507"/>
      <c r="BZ9" s="1451"/>
      <c r="CA9" s="525" t="s">
        <v>1778</v>
      </c>
      <c r="CB9" s="525" t="s">
        <v>105</v>
      </c>
      <c r="CC9" s="526" t="s">
        <v>1779</v>
      </c>
      <c r="CD9" s="525" t="s">
        <v>1778</v>
      </c>
      <c r="CE9" s="525" t="s">
        <v>105</v>
      </c>
      <c r="CF9" s="526" t="s">
        <v>1779</v>
      </c>
      <c r="CG9" s="1463"/>
      <c r="CH9" s="1451"/>
      <c r="CI9" s="1451"/>
      <c r="CJ9" s="525" t="s">
        <v>1778</v>
      </c>
      <c r="CK9" s="525" t="s">
        <v>105</v>
      </c>
      <c r="CL9" s="526" t="s">
        <v>1779</v>
      </c>
      <c r="CM9" s="525" t="s">
        <v>1778</v>
      </c>
      <c r="CN9" s="525" t="s">
        <v>105</v>
      </c>
      <c r="CO9" s="526" t="s">
        <v>1779</v>
      </c>
      <c r="CP9" s="1463"/>
      <c r="CQ9" s="1451"/>
      <c r="CR9" s="1451"/>
      <c r="CS9" s="525" t="s">
        <v>1778</v>
      </c>
      <c r="CT9" s="525" t="s">
        <v>105</v>
      </c>
      <c r="CU9" s="526" t="s">
        <v>1779</v>
      </c>
      <c r="CV9" s="525" t="s">
        <v>1778</v>
      </c>
      <c r="CW9" s="525" t="s">
        <v>105</v>
      </c>
      <c r="CX9" s="526" t="s">
        <v>1779</v>
      </c>
    </row>
    <row r="10" spans="1:102" s="246" customFormat="1" ht="268.05" customHeight="1">
      <c r="A10" s="226"/>
      <c r="B10" s="227">
        <v>200</v>
      </c>
      <c r="C10" s="228" t="s">
        <v>148</v>
      </c>
      <c r="D10" s="229" t="s">
        <v>1175</v>
      </c>
      <c r="E10" s="572" t="s">
        <v>2073</v>
      </c>
      <c r="F10" s="231" t="s">
        <v>169</v>
      </c>
      <c r="G10" s="230" t="s">
        <v>1177</v>
      </c>
      <c r="H10" s="230" t="s">
        <v>1178</v>
      </c>
      <c r="I10" s="230" t="s">
        <v>1179</v>
      </c>
      <c r="J10" s="231" t="s">
        <v>363</v>
      </c>
      <c r="K10" s="232">
        <v>3</v>
      </c>
      <c r="L10" s="232">
        <v>3</v>
      </c>
      <c r="M10" s="233" t="s">
        <v>191</v>
      </c>
      <c r="N10" s="572" t="s">
        <v>3921</v>
      </c>
      <c r="O10" s="729" t="s">
        <v>2389</v>
      </c>
      <c r="P10" s="554" t="s">
        <v>2786</v>
      </c>
      <c r="Q10" s="236"/>
      <c r="R10" s="236" t="s">
        <v>2101</v>
      </c>
      <c r="S10" s="554" t="s">
        <v>2787</v>
      </c>
      <c r="T10" s="879"/>
      <c r="U10" s="236" t="s">
        <v>2101</v>
      </c>
      <c r="V10" s="236" t="s">
        <v>2783</v>
      </c>
      <c r="W10" s="729" t="s">
        <v>3312</v>
      </c>
      <c r="X10" s="729"/>
      <c r="Y10" s="731" t="s">
        <v>3313</v>
      </c>
      <c r="Z10" s="234" t="s">
        <v>3210</v>
      </c>
      <c r="AA10" s="414" t="s">
        <v>3214</v>
      </c>
      <c r="AB10" s="235" t="s">
        <v>3207</v>
      </c>
      <c r="AC10" s="235"/>
      <c r="AD10" s="235" t="s">
        <v>229</v>
      </c>
      <c r="AE10" s="235"/>
      <c r="AF10" s="235" t="s">
        <v>3207</v>
      </c>
      <c r="AG10" s="235" t="s">
        <v>443</v>
      </c>
      <c r="AH10" s="141"/>
      <c r="AI10" s="141"/>
      <c r="AJ10" s="142"/>
      <c r="AK10" s="234"/>
      <c r="AL10" s="235"/>
      <c r="AM10" s="235"/>
      <c r="AN10" s="235"/>
      <c r="AO10" s="235"/>
      <c r="AP10" s="235"/>
      <c r="AQ10" s="235"/>
      <c r="AR10" s="235"/>
      <c r="AS10" s="141"/>
      <c r="AT10" s="141"/>
      <c r="AU10" s="142"/>
      <c r="AV10" s="236" t="s">
        <v>100</v>
      </c>
      <c r="AW10" s="253">
        <v>15</v>
      </c>
      <c r="AX10" s="253">
        <v>15</v>
      </c>
      <c r="AY10" s="253">
        <v>15</v>
      </c>
      <c r="AZ10" s="253">
        <v>15</v>
      </c>
      <c r="BA10" s="253">
        <v>15</v>
      </c>
      <c r="BB10" s="253">
        <v>15</v>
      </c>
      <c r="BC10" s="253">
        <v>10</v>
      </c>
      <c r="BD10" s="547">
        <v>100</v>
      </c>
      <c r="BE10" s="253" t="s">
        <v>96</v>
      </c>
      <c r="BF10" s="253" t="s">
        <v>97</v>
      </c>
      <c r="BG10" s="253" t="s">
        <v>97</v>
      </c>
      <c r="BH10" s="253">
        <v>50</v>
      </c>
      <c r="BI10" s="273">
        <f t="shared" ref="BI10:BI13" si="0">AVERAGE(BD10,BH10)</f>
        <v>75</v>
      </c>
      <c r="BJ10" s="412">
        <f>AVERAGE(BI10)</f>
        <v>75</v>
      </c>
      <c r="BK10" s="253" t="s">
        <v>97</v>
      </c>
      <c r="BL10" s="253" t="s">
        <v>199</v>
      </c>
      <c r="BM10" s="549">
        <v>2</v>
      </c>
      <c r="BN10" s="549">
        <v>3</v>
      </c>
      <c r="BO10" s="233" t="s">
        <v>191</v>
      </c>
      <c r="BP10" s="238" t="s">
        <v>230</v>
      </c>
      <c r="BQ10" s="425" t="s">
        <v>1180</v>
      </c>
      <c r="BR10" s="385">
        <v>1</v>
      </c>
      <c r="BS10" s="412" t="s">
        <v>1181</v>
      </c>
      <c r="BT10" s="412" t="s">
        <v>3904</v>
      </c>
      <c r="BU10" s="413">
        <v>44927</v>
      </c>
      <c r="BV10" s="413">
        <v>45260</v>
      </c>
      <c r="BW10" s="273">
        <v>5</v>
      </c>
      <c r="BX10" s="729" t="s">
        <v>2389</v>
      </c>
      <c r="BY10" s="229" t="s">
        <v>2788</v>
      </c>
      <c r="BZ10" s="725" t="s">
        <v>2789</v>
      </c>
      <c r="CA10" s="729"/>
      <c r="CB10" s="729"/>
      <c r="CC10" s="731"/>
      <c r="CD10" s="729"/>
      <c r="CE10" s="729"/>
      <c r="CF10" s="731"/>
      <c r="CG10" s="994" t="s">
        <v>3203</v>
      </c>
      <c r="CH10" s="414" t="s">
        <v>3215</v>
      </c>
      <c r="CI10" s="242" t="s">
        <v>3211</v>
      </c>
      <c r="CJ10" s="729" t="s">
        <v>3312</v>
      </c>
      <c r="CK10" s="729"/>
      <c r="CL10" s="731" t="s">
        <v>3313</v>
      </c>
      <c r="CM10" s="729" t="s">
        <v>3312</v>
      </c>
      <c r="CN10" s="729"/>
      <c r="CO10" s="731" t="s">
        <v>3313</v>
      </c>
      <c r="CP10" s="243"/>
      <c r="CQ10" s="244"/>
      <c r="CR10" s="245"/>
      <c r="CS10" s="141"/>
      <c r="CT10" s="141"/>
      <c r="CU10" s="142"/>
      <c r="CV10" s="142"/>
      <c r="CW10" s="142"/>
      <c r="CX10" s="142"/>
    </row>
    <row r="11" spans="1:102" s="246" customFormat="1" ht="139.05000000000001" customHeight="1">
      <c r="A11" s="226"/>
      <c r="B11" s="227">
        <v>201</v>
      </c>
      <c r="C11" s="228" t="s">
        <v>148</v>
      </c>
      <c r="D11" s="229" t="s">
        <v>1175</v>
      </c>
      <c r="E11" s="230" t="s">
        <v>1182</v>
      </c>
      <c r="F11" s="231" t="s">
        <v>167</v>
      </c>
      <c r="G11" s="230" t="s">
        <v>1183</v>
      </c>
      <c r="H11" s="230" t="s">
        <v>1184</v>
      </c>
      <c r="I11" s="230" t="s">
        <v>1185</v>
      </c>
      <c r="J11" s="231" t="s">
        <v>363</v>
      </c>
      <c r="K11" s="232">
        <v>4</v>
      </c>
      <c r="L11" s="232">
        <v>5</v>
      </c>
      <c r="M11" s="233" t="s">
        <v>193</v>
      </c>
      <c r="N11" s="572" t="s">
        <v>3922</v>
      </c>
      <c r="O11" s="729" t="s">
        <v>2389</v>
      </c>
      <c r="P11" s="554" t="s">
        <v>2425</v>
      </c>
      <c r="Q11" s="236"/>
      <c r="R11" s="236" t="s">
        <v>2101</v>
      </c>
      <c r="S11" s="554" t="s">
        <v>2404</v>
      </c>
      <c r="T11" s="879"/>
      <c r="U11" s="236" t="s">
        <v>2101</v>
      </c>
      <c r="V11" s="236" t="s">
        <v>2783</v>
      </c>
      <c r="W11" s="729"/>
      <c r="X11" s="729"/>
      <c r="Y11" s="731"/>
      <c r="Z11" s="766" t="s">
        <v>3305</v>
      </c>
      <c r="AA11" s="280" t="s">
        <v>3308</v>
      </c>
      <c r="AB11" s="235" t="s">
        <v>3207</v>
      </c>
      <c r="AC11" s="235"/>
      <c r="AD11" s="414" t="s">
        <v>3306</v>
      </c>
      <c r="AE11" s="235"/>
      <c r="AF11" s="235" t="s">
        <v>2101</v>
      </c>
      <c r="AG11" s="235" t="s">
        <v>443</v>
      </c>
      <c r="AH11" s="141"/>
      <c r="AI11" s="141"/>
      <c r="AJ11" s="142"/>
      <c r="AK11" s="234"/>
      <c r="AL11" s="235"/>
      <c r="AM11" s="235"/>
      <c r="AN11" s="235"/>
      <c r="AO11" s="235"/>
      <c r="AP11" s="235"/>
      <c r="AQ11" s="235"/>
      <c r="AR11" s="235"/>
      <c r="AS11" s="141"/>
      <c r="AT11" s="141"/>
      <c r="AU11" s="142"/>
      <c r="AV11" s="235" t="s">
        <v>100</v>
      </c>
      <c r="AW11" s="253">
        <v>15</v>
      </c>
      <c r="AX11" s="253">
        <v>15</v>
      </c>
      <c r="AY11" s="253">
        <v>15</v>
      </c>
      <c r="AZ11" s="253">
        <v>15</v>
      </c>
      <c r="BA11" s="253">
        <v>15</v>
      </c>
      <c r="BB11" s="253">
        <v>15</v>
      </c>
      <c r="BC11" s="253">
        <v>10</v>
      </c>
      <c r="BD11" s="547">
        <v>100</v>
      </c>
      <c r="BE11" s="253" t="s">
        <v>96</v>
      </c>
      <c r="BF11" s="253" t="s">
        <v>97</v>
      </c>
      <c r="BG11" s="253" t="s">
        <v>97</v>
      </c>
      <c r="BH11" s="253">
        <v>50</v>
      </c>
      <c r="BI11" s="273">
        <f t="shared" si="0"/>
        <v>75</v>
      </c>
      <c r="BJ11" s="412">
        <f>AVERAGE(BI11)</f>
        <v>75</v>
      </c>
      <c r="BK11" s="253" t="s">
        <v>97</v>
      </c>
      <c r="BL11" s="253" t="s">
        <v>199</v>
      </c>
      <c r="BM11" s="549">
        <v>3</v>
      </c>
      <c r="BN11" s="549">
        <v>5</v>
      </c>
      <c r="BO11" s="233" t="s">
        <v>193</v>
      </c>
      <c r="BP11" s="238" t="s">
        <v>230</v>
      </c>
      <c r="BQ11" s="425" t="s">
        <v>1186</v>
      </c>
      <c r="BR11" s="385">
        <v>1</v>
      </c>
      <c r="BS11" s="412" t="s">
        <v>1187</v>
      </c>
      <c r="BT11" s="412" t="s">
        <v>3923</v>
      </c>
      <c r="BU11" s="413">
        <v>44927</v>
      </c>
      <c r="BV11" s="413">
        <v>45260</v>
      </c>
      <c r="BW11" s="273">
        <v>2</v>
      </c>
      <c r="BX11" s="729" t="s">
        <v>2389</v>
      </c>
      <c r="BY11" s="554" t="s">
        <v>2405</v>
      </c>
      <c r="BZ11" s="725" t="s">
        <v>2406</v>
      </c>
      <c r="CA11" s="729"/>
      <c r="CB11" s="729"/>
      <c r="CC11" s="731"/>
      <c r="CD11" s="729"/>
      <c r="CE11" s="729"/>
      <c r="CF11" s="731"/>
      <c r="CG11" s="1021" t="s">
        <v>3309</v>
      </c>
      <c r="CH11" s="1022" t="s">
        <v>3310</v>
      </c>
      <c r="CI11" s="776" t="s">
        <v>3311</v>
      </c>
      <c r="CJ11" s="141"/>
      <c r="CK11" s="141"/>
      <c r="CL11" s="142"/>
      <c r="CM11" s="142"/>
      <c r="CN11" s="142"/>
      <c r="CO11" s="142"/>
      <c r="CP11" s="243"/>
      <c r="CQ11" s="244"/>
      <c r="CR11" s="245"/>
      <c r="CS11" s="141"/>
      <c r="CT11" s="141"/>
      <c r="CU11" s="142"/>
      <c r="CV11" s="142"/>
      <c r="CW11" s="142"/>
      <c r="CX11" s="142"/>
    </row>
    <row r="12" spans="1:102" s="246" customFormat="1" ht="136.94999999999999" customHeight="1">
      <c r="A12" s="226"/>
      <c r="B12" s="227">
        <v>202</v>
      </c>
      <c r="C12" s="228" t="s">
        <v>152</v>
      </c>
      <c r="D12" s="229" t="s">
        <v>1188</v>
      </c>
      <c r="E12" s="572" t="s">
        <v>2074</v>
      </c>
      <c r="F12" s="231" t="s">
        <v>167</v>
      </c>
      <c r="G12" s="230" t="s">
        <v>1190</v>
      </c>
      <c r="H12" s="230" t="s">
        <v>1191</v>
      </c>
      <c r="I12" s="230" t="s">
        <v>1192</v>
      </c>
      <c r="J12" s="231" t="s">
        <v>99</v>
      </c>
      <c r="K12" s="232">
        <v>3</v>
      </c>
      <c r="L12" s="232">
        <v>5</v>
      </c>
      <c r="M12" s="233" t="s">
        <v>193</v>
      </c>
      <c r="N12" s="572" t="s">
        <v>3925</v>
      </c>
      <c r="O12" s="766" t="s">
        <v>2408</v>
      </c>
      <c r="P12" s="743" t="s">
        <v>2422</v>
      </c>
      <c r="Q12" s="495"/>
      <c r="R12" s="495" t="s">
        <v>2190</v>
      </c>
      <c r="S12" s="743" t="s">
        <v>2423</v>
      </c>
      <c r="T12" s="880"/>
      <c r="U12" s="495" t="s">
        <v>2190</v>
      </c>
      <c r="V12" s="495"/>
      <c r="W12" s="163"/>
      <c r="X12" s="163"/>
      <c r="Y12" s="155"/>
      <c r="Z12" s="766" t="s">
        <v>2949</v>
      </c>
      <c r="AA12" s="743" t="s">
        <v>2951</v>
      </c>
      <c r="AB12" s="495"/>
      <c r="AC12" s="495" t="s">
        <v>2101</v>
      </c>
      <c r="AD12" s="495" t="s">
        <v>2952</v>
      </c>
      <c r="AE12" s="880"/>
      <c r="AF12" s="495" t="s">
        <v>2101</v>
      </c>
      <c r="AG12" s="495"/>
      <c r="AH12" s="1023" t="s">
        <v>3314</v>
      </c>
      <c r="AI12" s="1024"/>
      <c r="AJ12" s="1025" t="s">
        <v>3315</v>
      </c>
      <c r="AK12" s="234"/>
      <c r="AL12" s="235"/>
      <c r="AM12" s="235"/>
      <c r="AN12" s="235"/>
      <c r="AO12" s="235"/>
      <c r="AP12" s="235"/>
      <c r="AQ12" s="235"/>
      <c r="AR12" s="235"/>
      <c r="AS12" s="141"/>
      <c r="AT12" s="141"/>
      <c r="AU12" s="142"/>
      <c r="AV12" s="235" t="s">
        <v>100</v>
      </c>
      <c r="AW12" s="253">
        <v>15</v>
      </c>
      <c r="AX12" s="253">
        <v>15</v>
      </c>
      <c r="AY12" s="253">
        <v>15</v>
      </c>
      <c r="AZ12" s="253">
        <v>15</v>
      </c>
      <c r="BA12" s="253">
        <v>15</v>
      </c>
      <c r="BB12" s="253">
        <v>15</v>
      </c>
      <c r="BC12" s="253">
        <v>10</v>
      </c>
      <c r="BD12" s="547">
        <v>100</v>
      </c>
      <c r="BE12" s="253" t="s">
        <v>96</v>
      </c>
      <c r="BF12" s="253" t="s">
        <v>96</v>
      </c>
      <c r="BG12" s="253" t="s">
        <v>96</v>
      </c>
      <c r="BH12" s="253">
        <v>100</v>
      </c>
      <c r="BI12" s="273">
        <f t="shared" si="0"/>
        <v>100</v>
      </c>
      <c r="BJ12" s="412">
        <f>AVERAGE(BI12:BI13)</f>
        <v>100</v>
      </c>
      <c r="BK12" s="253" t="s">
        <v>96</v>
      </c>
      <c r="BL12" s="253" t="s">
        <v>199</v>
      </c>
      <c r="BM12" s="549">
        <v>1</v>
      </c>
      <c r="BN12" s="549">
        <v>5</v>
      </c>
      <c r="BO12" s="233" t="s">
        <v>193</v>
      </c>
      <c r="BP12" s="238" t="s">
        <v>230</v>
      </c>
      <c r="BQ12" s="239" t="s">
        <v>1193</v>
      </c>
      <c r="BR12" s="190">
        <v>1</v>
      </c>
      <c r="BS12" s="191" t="s">
        <v>1194</v>
      </c>
      <c r="BT12" s="191" t="s">
        <v>3924</v>
      </c>
      <c r="BU12" s="240">
        <v>44927</v>
      </c>
      <c r="BV12" s="240">
        <v>45260</v>
      </c>
      <c r="BW12" s="192">
        <v>4</v>
      </c>
      <c r="BX12" s="849" t="s">
        <v>2413</v>
      </c>
      <c r="BY12" s="743" t="s">
        <v>2420</v>
      </c>
      <c r="BZ12" s="850" t="s">
        <v>2421</v>
      </c>
      <c r="CA12" s="163"/>
      <c r="CB12" s="163"/>
      <c r="CC12" s="155"/>
      <c r="CD12" s="155"/>
      <c r="CE12" s="155"/>
      <c r="CF12" s="155"/>
      <c r="CG12" s="849" t="s">
        <v>2943</v>
      </c>
      <c r="CH12" s="920" t="s">
        <v>2954</v>
      </c>
      <c r="CI12" s="850">
        <v>0.5</v>
      </c>
      <c r="CJ12" s="1023" t="s">
        <v>3314</v>
      </c>
      <c r="CK12" s="1024"/>
      <c r="CL12" s="1025" t="s">
        <v>3315</v>
      </c>
      <c r="CM12" s="1023" t="s">
        <v>3314</v>
      </c>
      <c r="CN12" s="1024"/>
      <c r="CO12" s="1025" t="s">
        <v>3315</v>
      </c>
      <c r="CP12" s="243"/>
      <c r="CQ12" s="244"/>
      <c r="CR12" s="245"/>
      <c r="CS12" s="141"/>
      <c r="CT12" s="141"/>
      <c r="CU12" s="142"/>
      <c r="CV12" s="142"/>
      <c r="CW12" s="142"/>
      <c r="CX12" s="142"/>
    </row>
    <row r="13" spans="1:102" s="246" customFormat="1" ht="118.05" customHeight="1">
      <c r="A13" s="226"/>
      <c r="B13" s="227">
        <v>202</v>
      </c>
      <c r="C13" s="228" t="s">
        <v>152</v>
      </c>
      <c r="D13" s="229" t="s">
        <v>1188</v>
      </c>
      <c r="E13" s="572" t="s">
        <v>2074</v>
      </c>
      <c r="F13" s="231" t="s">
        <v>167</v>
      </c>
      <c r="G13" s="230" t="s">
        <v>1190</v>
      </c>
      <c r="H13" s="230" t="s">
        <v>1191</v>
      </c>
      <c r="I13" s="230" t="s">
        <v>1192</v>
      </c>
      <c r="J13" s="231" t="s">
        <v>99</v>
      </c>
      <c r="K13" s="232" t="s">
        <v>443</v>
      </c>
      <c r="L13" s="232" t="s">
        <v>443</v>
      </c>
      <c r="M13" s="233"/>
      <c r="N13" s="572" t="s">
        <v>3926</v>
      </c>
      <c r="O13" s="766" t="s">
        <v>2408</v>
      </c>
      <c r="P13" s="743" t="s">
        <v>2424</v>
      </c>
      <c r="Q13" s="495"/>
      <c r="R13" s="495" t="s">
        <v>2190</v>
      </c>
      <c r="S13" s="743" t="s">
        <v>2423</v>
      </c>
      <c r="T13" s="880"/>
      <c r="U13" s="880"/>
      <c r="V13" s="495"/>
      <c r="W13" s="163"/>
      <c r="X13" s="163"/>
      <c r="Y13" s="155"/>
      <c r="Z13" s="766" t="s">
        <v>2950</v>
      </c>
      <c r="AA13" s="743" t="s">
        <v>2953</v>
      </c>
      <c r="AB13" s="495"/>
      <c r="AC13" s="495" t="s">
        <v>2101</v>
      </c>
      <c r="AD13" s="495" t="s">
        <v>2952</v>
      </c>
      <c r="AE13" s="880"/>
      <c r="AF13" s="880"/>
      <c r="AG13" s="495"/>
      <c r="AH13" s="1023" t="s">
        <v>3314</v>
      </c>
      <c r="AI13" s="1024"/>
      <c r="AJ13" s="1025" t="s">
        <v>3315</v>
      </c>
      <c r="AK13" s="234"/>
      <c r="AL13" s="235"/>
      <c r="AM13" s="235"/>
      <c r="AN13" s="235"/>
      <c r="AO13" s="235"/>
      <c r="AP13" s="235"/>
      <c r="AQ13" s="235"/>
      <c r="AR13" s="235"/>
      <c r="AS13" s="141"/>
      <c r="AT13" s="141"/>
      <c r="AU13" s="142"/>
      <c r="AV13" s="235" t="s">
        <v>100</v>
      </c>
      <c r="AW13" s="253">
        <v>15</v>
      </c>
      <c r="AX13" s="253">
        <v>15</v>
      </c>
      <c r="AY13" s="253">
        <v>15</v>
      </c>
      <c r="AZ13" s="253">
        <v>15</v>
      </c>
      <c r="BA13" s="253">
        <v>15</v>
      </c>
      <c r="BB13" s="253">
        <v>15</v>
      </c>
      <c r="BC13" s="253">
        <v>10</v>
      </c>
      <c r="BD13" s="547">
        <v>100</v>
      </c>
      <c r="BE13" s="253" t="s">
        <v>96</v>
      </c>
      <c r="BF13" s="253" t="s">
        <v>96</v>
      </c>
      <c r="BG13" s="253" t="s">
        <v>96</v>
      </c>
      <c r="BH13" s="253">
        <v>100</v>
      </c>
      <c r="BI13" s="273">
        <f t="shared" si="0"/>
        <v>100</v>
      </c>
      <c r="BJ13" s="548"/>
      <c r="BK13" s="253"/>
      <c r="BL13" s="253"/>
      <c r="BM13" s="549"/>
      <c r="BN13" s="549"/>
      <c r="BO13" s="233"/>
      <c r="BP13" s="238" t="s">
        <v>229</v>
      </c>
      <c r="BQ13" s="239" t="s">
        <v>229</v>
      </c>
      <c r="BR13" s="190" t="s">
        <v>229</v>
      </c>
      <c r="BS13" s="191" t="s">
        <v>229</v>
      </c>
      <c r="BT13" s="192" t="s">
        <v>229</v>
      </c>
      <c r="BU13" s="240" t="s">
        <v>229</v>
      </c>
      <c r="BV13" s="240" t="s">
        <v>229</v>
      </c>
      <c r="BW13" s="192" t="s">
        <v>229</v>
      </c>
      <c r="BX13" s="192" t="s">
        <v>229</v>
      </c>
      <c r="BY13" s="192" t="s">
        <v>229</v>
      </c>
      <c r="BZ13" s="192" t="s">
        <v>229</v>
      </c>
      <c r="CA13" s="163"/>
      <c r="CB13" s="163"/>
      <c r="CC13" s="155"/>
      <c r="CD13" s="155"/>
      <c r="CE13" s="155"/>
      <c r="CF13" s="155"/>
      <c r="CG13" s="192" t="s">
        <v>229</v>
      </c>
      <c r="CH13" s="192" t="s">
        <v>229</v>
      </c>
      <c r="CI13" s="192" t="s">
        <v>229</v>
      </c>
      <c r="CJ13" s="141"/>
      <c r="CK13" s="141"/>
      <c r="CL13" s="142"/>
      <c r="CM13" s="142"/>
      <c r="CN13" s="142"/>
      <c r="CO13" s="142"/>
      <c r="CP13" s="243"/>
      <c r="CQ13" s="244"/>
      <c r="CR13" s="245"/>
      <c r="CS13" s="141"/>
      <c r="CT13" s="141"/>
      <c r="CU13" s="142"/>
      <c r="CV13" s="142"/>
      <c r="CW13" s="142"/>
      <c r="CX13" s="142"/>
    </row>
    <row r="14" spans="1:102" s="246" customFormat="1" ht="166.05" customHeight="1">
      <c r="A14" s="226"/>
      <c r="B14" s="227">
        <v>203</v>
      </c>
      <c r="C14" s="228" t="s">
        <v>152</v>
      </c>
      <c r="D14" s="229" t="s">
        <v>1188</v>
      </c>
      <c r="E14" s="230" t="s">
        <v>1195</v>
      </c>
      <c r="F14" s="231" t="s">
        <v>167</v>
      </c>
      <c r="G14" s="230" t="s">
        <v>1196</v>
      </c>
      <c r="H14" s="230" t="s">
        <v>1184</v>
      </c>
      <c r="I14" s="230" t="s">
        <v>1197</v>
      </c>
      <c r="J14" s="231" t="s">
        <v>99</v>
      </c>
      <c r="K14" s="232">
        <v>4</v>
      </c>
      <c r="L14" s="232">
        <v>5</v>
      </c>
      <c r="M14" s="233" t="s">
        <v>193</v>
      </c>
      <c r="N14" s="572" t="s">
        <v>3927</v>
      </c>
      <c r="O14" s="729" t="s">
        <v>2389</v>
      </c>
      <c r="P14" s="554" t="s">
        <v>2425</v>
      </c>
      <c r="Q14" s="236"/>
      <c r="R14" s="236" t="s">
        <v>2101</v>
      </c>
      <c r="S14" s="554" t="s">
        <v>2404</v>
      </c>
      <c r="T14" s="879"/>
      <c r="U14" s="236" t="s">
        <v>2101</v>
      </c>
      <c r="V14" s="236"/>
      <c r="W14" s="163"/>
      <c r="X14" s="163"/>
      <c r="Y14" s="155"/>
      <c r="Z14" s="766" t="s">
        <v>3305</v>
      </c>
      <c r="AA14" s="280" t="s">
        <v>3307</v>
      </c>
      <c r="AB14" s="235" t="s">
        <v>3207</v>
      </c>
      <c r="AC14" s="235"/>
      <c r="AD14" s="414" t="s">
        <v>3306</v>
      </c>
      <c r="AE14" s="235"/>
      <c r="AF14" s="235" t="s">
        <v>2101</v>
      </c>
      <c r="AG14" s="235"/>
      <c r="AH14" s="141"/>
      <c r="AI14" s="141"/>
      <c r="AJ14" s="142"/>
      <c r="AK14" s="234"/>
      <c r="AL14" s="235"/>
      <c r="AM14" s="235"/>
      <c r="AN14" s="235"/>
      <c r="AO14" s="235"/>
      <c r="AP14" s="235"/>
      <c r="AQ14" s="235"/>
      <c r="AR14" s="235"/>
      <c r="AS14" s="141"/>
      <c r="AT14" s="141"/>
      <c r="AU14" s="142"/>
      <c r="AV14" s="235" t="s">
        <v>100</v>
      </c>
      <c r="AW14" s="253">
        <v>15</v>
      </c>
      <c r="AX14" s="253">
        <v>15</v>
      </c>
      <c r="AY14" s="253">
        <v>15</v>
      </c>
      <c r="AZ14" s="253">
        <v>15</v>
      </c>
      <c r="BA14" s="253">
        <v>15</v>
      </c>
      <c r="BB14" s="253">
        <v>15</v>
      </c>
      <c r="BC14" s="253">
        <v>10</v>
      </c>
      <c r="BD14" s="547">
        <v>100</v>
      </c>
      <c r="BE14" s="253" t="s">
        <v>96</v>
      </c>
      <c r="BF14" s="253" t="s">
        <v>97</v>
      </c>
      <c r="BG14" s="253" t="s">
        <v>97</v>
      </c>
      <c r="BH14" s="253">
        <v>50</v>
      </c>
      <c r="BI14" s="273">
        <f t="shared" ref="BI14:BI20" si="1">AVERAGE(BD14,BH14)</f>
        <v>75</v>
      </c>
      <c r="BJ14" s="412">
        <f>AVERAGE(BI14)</f>
        <v>75</v>
      </c>
      <c r="BK14" s="253" t="s">
        <v>97</v>
      </c>
      <c r="BL14" s="253" t="s">
        <v>199</v>
      </c>
      <c r="BM14" s="549">
        <v>3</v>
      </c>
      <c r="BN14" s="549">
        <v>5</v>
      </c>
      <c r="BO14" s="233" t="s">
        <v>193</v>
      </c>
      <c r="BP14" s="238" t="s">
        <v>230</v>
      </c>
      <c r="BQ14" s="239" t="s">
        <v>1186</v>
      </c>
      <c r="BR14" s="190">
        <v>1</v>
      </c>
      <c r="BS14" s="191" t="s">
        <v>1187</v>
      </c>
      <c r="BT14" s="412" t="s">
        <v>3923</v>
      </c>
      <c r="BU14" s="240">
        <v>44927</v>
      </c>
      <c r="BV14" s="240">
        <v>45260</v>
      </c>
      <c r="BW14" s="192">
        <v>2</v>
      </c>
      <c r="BX14" s="729" t="s">
        <v>2389</v>
      </c>
      <c r="BY14" s="554" t="s">
        <v>2405</v>
      </c>
      <c r="BZ14" s="725" t="s">
        <v>2406</v>
      </c>
      <c r="CA14" s="163"/>
      <c r="CB14" s="163"/>
      <c r="CC14" s="155"/>
      <c r="CD14" s="155"/>
      <c r="CE14" s="155"/>
      <c r="CF14" s="155"/>
      <c r="CG14" s="1021" t="s">
        <v>3309</v>
      </c>
      <c r="CH14" s="1022" t="s">
        <v>3310</v>
      </c>
      <c r="CI14" s="776" t="s">
        <v>3311</v>
      </c>
      <c r="CJ14" s="141"/>
      <c r="CK14" s="141"/>
      <c r="CL14" s="142"/>
      <c r="CM14" s="142"/>
      <c r="CN14" s="142"/>
      <c r="CO14" s="142"/>
      <c r="CP14" s="243"/>
      <c r="CQ14" s="244"/>
      <c r="CR14" s="245"/>
      <c r="CS14" s="141"/>
      <c r="CT14" s="141"/>
      <c r="CU14" s="142"/>
      <c r="CV14" s="142"/>
      <c r="CW14" s="142"/>
      <c r="CX14" s="142"/>
    </row>
    <row r="15" spans="1:102" s="246" customFormat="1" ht="141" customHeight="1">
      <c r="A15" s="226"/>
      <c r="B15" s="227">
        <v>204</v>
      </c>
      <c r="C15" s="228" t="s">
        <v>150</v>
      </c>
      <c r="D15" s="425" t="s">
        <v>1855</v>
      </c>
      <c r="E15" s="425" t="s">
        <v>2070</v>
      </c>
      <c r="F15" s="231" t="s">
        <v>168</v>
      </c>
      <c r="G15" s="230" t="s">
        <v>1856</v>
      </c>
      <c r="H15" s="572" t="s">
        <v>1857</v>
      </c>
      <c r="I15" s="572" t="s">
        <v>1858</v>
      </c>
      <c r="J15" s="231" t="s">
        <v>361</v>
      </c>
      <c r="K15" s="232">
        <v>3</v>
      </c>
      <c r="L15" s="232">
        <v>4</v>
      </c>
      <c r="M15" s="233" t="s">
        <v>193</v>
      </c>
      <c r="N15" s="556" t="s">
        <v>3965</v>
      </c>
      <c r="O15" s="852">
        <v>45030</v>
      </c>
      <c r="P15" s="365" t="s">
        <v>2530</v>
      </c>
      <c r="Q15" s="236"/>
      <c r="R15" s="236" t="s">
        <v>2101</v>
      </c>
      <c r="S15" s="365" t="s">
        <v>2531</v>
      </c>
      <c r="T15" s="236" t="s">
        <v>2101</v>
      </c>
      <c r="U15" s="879"/>
      <c r="V15" s="365" t="s">
        <v>2532</v>
      </c>
      <c r="W15" s="163"/>
      <c r="X15" s="163"/>
      <c r="Y15" s="155"/>
      <c r="Z15" s="852" t="s">
        <v>3737</v>
      </c>
      <c r="AA15" s="889" t="s">
        <v>3736</v>
      </c>
      <c r="AB15" s="236"/>
      <c r="AC15" s="236" t="s">
        <v>2101</v>
      </c>
      <c r="AD15" s="236"/>
      <c r="AE15" s="236"/>
      <c r="AF15" s="236" t="s">
        <v>2101</v>
      </c>
      <c r="AG15" s="236"/>
      <c r="AH15" s="667" t="s">
        <v>2101</v>
      </c>
      <c r="AI15" s="141"/>
      <c r="AJ15" s="142" t="s">
        <v>2558</v>
      </c>
      <c r="AK15" s="234"/>
      <c r="AL15" s="235"/>
      <c r="AM15" s="235"/>
      <c r="AN15" s="235"/>
      <c r="AO15" s="235"/>
      <c r="AP15" s="235"/>
      <c r="AQ15" s="235"/>
      <c r="AR15" s="235"/>
      <c r="AS15" s="141"/>
      <c r="AT15" s="141"/>
      <c r="AU15" s="142"/>
      <c r="AV15" s="236" t="s">
        <v>100</v>
      </c>
      <c r="AW15" s="533">
        <v>15</v>
      </c>
      <c r="AX15" s="533">
        <v>15</v>
      </c>
      <c r="AY15" s="533">
        <v>15</v>
      </c>
      <c r="AZ15" s="533">
        <v>15</v>
      </c>
      <c r="BA15" s="533">
        <v>15</v>
      </c>
      <c r="BB15" s="533">
        <v>15</v>
      </c>
      <c r="BC15" s="533">
        <v>10</v>
      </c>
      <c r="BD15" s="422">
        <v>100</v>
      </c>
      <c r="BE15" s="533" t="s">
        <v>96</v>
      </c>
      <c r="BF15" s="533" t="s">
        <v>96</v>
      </c>
      <c r="BG15" s="533" t="s">
        <v>96</v>
      </c>
      <c r="BH15" s="533">
        <v>100</v>
      </c>
      <c r="BI15" s="273">
        <f t="shared" si="1"/>
        <v>100</v>
      </c>
      <c r="BJ15" s="412">
        <f t="shared" ref="BJ15:BJ17" si="2">AVERAGE(BI15)</f>
        <v>100</v>
      </c>
      <c r="BK15" s="533" t="s">
        <v>96</v>
      </c>
      <c r="BL15" s="533" t="s">
        <v>199</v>
      </c>
      <c r="BM15" s="549">
        <v>1</v>
      </c>
      <c r="BN15" s="549">
        <v>4</v>
      </c>
      <c r="BO15" s="233" t="s">
        <v>192</v>
      </c>
      <c r="BP15" s="238" t="s">
        <v>230</v>
      </c>
      <c r="BQ15" s="239" t="s">
        <v>3968</v>
      </c>
      <c r="BR15" s="190">
        <v>0.6</v>
      </c>
      <c r="BS15" s="191" t="s">
        <v>1860</v>
      </c>
      <c r="BT15" s="370" t="s">
        <v>3961</v>
      </c>
      <c r="BU15" s="240">
        <v>44927</v>
      </c>
      <c r="BV15" s="240">
        <v>45260</v>
      </c>
      <c r="BW15" s="192">
        <v>3</v>
      </c>
      <c r="BX15" s="852">
        <v>45030</v>
      </c>
      <c r="BY15" s="851" t="s">
        <v>2534</v>
      </c>
      <c r="BZ15" s="725">
        <v>0.2</v>
      </c>
      <c r="CA15" s="163"/>
      <c r="CB15" s="163"/>
      <c r="CC15" s="155"/>
      <c r="CD15" s="155"/>
      <c r="CE15" s="155"/>
      <c r="CF15" s="155"/>
      <c r="CG15" s="876" t="s">
        <v>3744</v>
      </c>
      <c r="CH15" s="877" t="s">
        <v>3739</v>
      </c>
      <c r="CI15" s="725" t="s">
        <v>3745</v>
      </c>
      <c r="CJ15" s="163" t="s">
        <v>2101</v>
      </c>
      <c r="CK15" s="163"/>
      <c r="CL15" s="784" t="s">
        <v>3740</v>
      </c>
      <c r="CM15" s="184" t="s">
        <v>2101</v>
      </c>
      <c r="CN15" s="184"/>
      <c r="CO15" s="784" t="s">
        <v>3741</v>
      </c>
      <c r="CP15" s="243"/>
      <c r="CQ15" s="244"/>
      <c r="CR15" s="245"/>
      <c r="CS15" s="141"/>
      <c r="CT15" s="141"/>
      <c r="CU15" s="142"/>
      <c r="CV15" s="142"/>
      <c r="CW15" s="142"/>
      <c r="CX15" s="142"/>
    </row>
    <row r="16" spans="1:102" s="246" customFormat="1" ht="141" customHeight="1">
      <c r="A16" s="226"/>
      <c r="B16" s="227">
        <v>204</v>
      </c>
      <c r="C16" s="228" t="s">
        <v>150</v>
      </c>
      <c r="D16" s="425" t="s">
        <v>1855</v>
      </c>
      <c r="E16" s="425" t="s">
        <v>2070</v>
      </c>
      <c r="F16" s="231" t="s">
        <v>168</v>
      </c>
      <c r="G16" s="230" t="s">
        <v>1856</v>
      </c>
      <c r="H16" s="572" t="s">
        <v>1857</v>
      </c>
      <c r="I16" s="572" t="s">
        <v>1858</v>
      </c>
      <c r="J16" s="231"/>
      <c r="K16" s="232"/>
      <c r="L16" s="232"/>
      <c r="M16" s="233"/>
      <c r="N16" s="230" t="s">
        <v>229</v>
      </c>
      <c r="O16" s="852"/>
      <c r="P16" s="554"/>
      <c r="Q16" s="236"/>
      <c r="R16" s="236"/>
      <c r="S16" s="236"/>
      <c r="T16" s="879"/>
      <c r="U16" s="879"/>
      <c r="V16" s="236"/>
      <c r="W16" s="163"/>
      <c r="X16" s="163"/>
      <c r="Y16" s="155"/>
      <c r="Z16" s="852"/>
      <c r="AA16" s="365" t="s">
        <v>229</v>
      </c>
      <c r="AB16" s="236"/>
      <c r="AC16" s="236"/>
      <c r="AD16" s="236"/>
      <c r="AE16" s="236"/>
      <c r="AF16" s="236"/>
      <c r="AG16" s="236"/>
      <c r="AH16" s="141"/>
      <c r="AI16" s="141"/>
      <c r="AJ16" s="142"/>
      <c r="AK16" s="234"/>
      <c r="AL16" s="235"/>
      <c r="AM16" s="235"/>
      <c r="AN16" s="235"/>
      <c r="AO16" s="235"/>
      <c r="AP16" s="235"/>
      <c r="AQ16" s="235"/>
      <c r="AR16" s="235"/>
      <c r="AS16" s="141"/>
      <c r="AT16" s="141"/>
      <c r="AU16" s="142"/>
      <c r="AV16" s="236"/>
      <c r="AW16" s="533"/>
      <c r="AX16" s="533"/>
      <c r="AY16" s="533"/>
      <c r="AZ16" s="533"/>
      <c r="BA16" s="533"/>
      <c r="BB16" s="533"/>
      <c r="BC16" s="533"/>
      <c r="BD16" s="422"/>
      <c r="BE16" s="533"/>
      <c r="BF16" s="533"/>
      <c r="BG16" s="533"/>
      <c r="BH16" s="533"/>
      <c r="BI16" s="273"/>
      <c r="BJ16" s="412"/>
      <c r="BK16" s="533"/>
      <c r="BL16" s="533"/>
      <c r="BM16" s="549"/>
      <c r="BN16" s="549"/>
      <c r="BO16" s="233"/>
      <c r="BP16" s="238" t="s">
        <v>230</v>
      </c>
      <c r="BQ16" s="239" t="s">
        <v>3969</v>
      </c>
      <c r="BR16" s="190">
        <v>0.4</v>
      </c>
      <c r="BS16" s="191" t="s">
        <v>1859</v>
      </c>
      <c r="BT16" s="370" t="s">
        <v>3961</v>
      </c>
      <c r="BU16" s="240">
        <v>44927</v>
      </c>
      <c r="BV16" s="240">
        <v>45260</v>
      </c>
      <c r="BW16" s="192">
        <v>3</v>
      </c>
      <c r="BX16" s="795">
        <v>45033</v>
      </c>
      <c r="BY16" s="851" t="s">
        <v>2535</v>
      </c>
      <c r="BZ16" s="725">
        <v>0.13</v>
      </c>
      <c r="CA16" s="163"/>
      <c r="CB16" s="163"/>
      <c r="CC16" s="155"/>
      <c r="CD16" s="155"/>
      <c r="CE16" s="155"/>
      <c r="CF16" s="155"/>
      <c r="CG16" s="876" t="s">
        <v>3744</v>
      </c>
      <c r="CH16" s="902" t="s">
        <v>3742</v>
      </c>
      <c r="CI16" s="725" t="s">
        <v>3746</v>
      </c>
      <c r="CJ16" s="163"/>
      <c r="CK16" s="163"/>
      <c r="CL16" s="184"/>
      <c r="CM16" s="184"/>
      <c r="CN16" s="184"/>
      <c r="CO16" s="184"/>
      <c r="CP16" s="243"/>
      <c r="CQ16" s="244"/>
      <c r="CR16" s="245"/>
      <c r="CS16" s="141"/>
      <c r="CT16" s="141"/>
      <c r="CU16" s="142"/>
      <c r="CV16" s="142"/>
      <c r="CW16" s="142"/>
      <c r="CX16" s="142"/>
    </row>
    <row r="17" spans="1:102" s="246" customFormat="1" ht="141" customHeight="1">
      <c r="A17" s="226"/>
      <c r="B17" s="227">
        <v>205</v>
      </c>
      <c r="C17" s="228" t="s">
        <v>150</v>
      </c>
      <c r="D17" s="425" t="s">
        <v>1855</v>
      </c>
      <c r="E17" s="425" t="s">
        <v>1861</v>
      </c>
      <c r="F17" s="231" t="s">
        <v>167</v>
      </c>
      <c r="G17" s="230" t="s">
        <v>1198</v>
      </c>
      <c r="H17" s="230" t="s">
        <v>1184</v>
      </c>
      <c r="I17" s="230" t="s">
        <v>1185</v>
      </c>
      <c r="J17" s="231" t="s">
        <v>363</v>
      </c>
      <c r="K17" s="232">
        <v>4</v>
      </c>
      <c r="L17" s="232">
        <v>5</v>
      </c>
      <c r="M17" s="233" t="s">
        <v>193</v>
      </c>
      <c r="N17" s="572" t="s">
        <v>3966</v>
      </c>
      <c r="O17" s="852">
        <v>45030</v>
      </c>
      <c r="P17" s="365" t="s">
        <v>2533</v>
      </c>
      <c r="Q17" s="236"/>
      <c r="R17" s="236" t="s">
        <v>2101</v>
      </c>
      <c r="S17" s="236"/>
      <c r="T17" s="879"/>
      <c r="U17" s="236" t="s">
        <v>2101</v>
      </c>
      <c r="V17" s="236"/>
      <c r="W17" s="163"/>
      <c r="X17" s="163"/>
      <c r="Y17" s="155"/>
      <c r="Z17" s="852" t="s">
        <v>3737</v>
      </c>
      <c r="AA17" s="365" t="s">
        <v>3738</v>
      </c>
      <c r="AB17" s="236"/>
      <c r="AC17" s="236" t="s">
        <v>2101</v>
      </c>
      <c r="AD17" s="236"/>
      <c r="AE17" s="236"/>
      <c r="AF17" s="236" t="s">
        <v>2101</v>
      </c>
      <c r="AG17" s="236"/>
      <c r="AH17" s="667" t="s">
        <v>2101</v>
      </c>
      <c r="AI17" s="141"/>
      <c r="AJ17" s="142" t="s">
        <v>2558</v>
      </c>
      <c r="AK17" s="234"/>
      <c r="AL17" s="235"/>
      <c r="AM17" s="235"/>
      <c r="AN17" s="235"/>
      <c r="AO17" s="235"/>
      <c r="AP17" s="235"/>
      <c r="AQ17" s="235"/>
      <c r="AR17" s="235"/>
      <c r="AS17" s="141"/>
      <c r="AT17" s="141"/>
      <c r="AU17" s="142"/>
      <c r="AV17" s="236" t="s">
        <v>100</v>
      </c>
      <c r="AW17" s="533">
        <v>15</v>
      </c>
      <c r="AX17" s="533">
        <v>15</v>
      </c>
      <c r="AY17" s="533">
        <v>15</v>
      </c>
      <c r="AZ17" s="533">
        <v>15</v>
      </c>
      <c r="BA17" s="533">
        <v>15</v>
      </c>
      <c r="BB17" s="533">
        <v>15</v>
      </c>
      <c r="BC17" s="533">
        <v>10</v>
      </c>
      <c r="BD17" s="422">
        <v>100</v>
      </c>
      <c r="BE17" s="533" t="s">
        <v>96</v>
      </c>
      <c r="BF17" s="533" t="s">
        <v>97</v>
      </c>
      <c r="BG17" s="533" t="s">
        <v>97</v>
      </c>
      <c r="BH17" s="533">
        <v>50</v>
      </c>
      <c r="BI17" s="273">
        <f t="shared" si="1"/>
        <v>75</v>
      </c>
      <c r="BJ17" s="412">
        <f t="shared" si="2"/>
        <v>75</v>
      </c>
      <c r="BK17" s="533" t="s">
        <v>97</v>
      </c>
      <c r="BL17" s="533" t="s">
        <v>199</v>
      </c>
      <c r="BM17" s="549">
        <v>3</v>
      </c>
      <c r="BN17" s="549">
        <v>5</v>
      </c>
      <c r="BO17" s="233" t="s">
        <v>193</v>
      </c>
      <c r="BP17" s="238" t="s">
        <v>230</v>
      </c>
      <c r="BQ17" s="239" t="s">
        <v>3970</v>
      </c>
      <c r="BR17" s="190">
        <v>1</v>
      </c>
      <c r="BS17" s="191" t="s">
        <v>1199</v>
      </c>
      <c r="BT17" s="191" t="s">
        <v>3967</v>
      </c>
      <c r="BU17" s="240">
        <v>44927</v>
      </c>
      <c r="BV17" s="240">
        <v>45260</v>
      </c>
      <c r="BW17" s="192">
        <v>4</v>
      </c>
      <c r="BX17" s="852">
        <v>45030</v>
      </c>
      <c r="BY17" s="851" t="s">
        <v>2536</v>
      </c>
      <c r="BZ17" s="725">
        <v>0.33329999999999999</v>
      </c>
      <c r="CA17" s="163"/>
      <c r="CB17" s="163"/>
      <c r="CC17" s="155"/>
      <c r="CD17" s="155"/>
      <c r="CE17" s="155"/>
      <c r="CF17" s="155"/>
      <c r="CG17" s="876" t="s">
        <v>3744</v>
      </c>
      <c r="CH17" s="229" t="s">
        <v>3743</v>
      </c>
      <c r="CI17" s="725" t="s">
        <v>3747</v>
      </c>
      <c r="CJ17" s="163" t="s">
        <v>2101</v>
      </c>
      <c r="CK17" s="163"/>
      <c r="CL17" s="784" t="s">
        <v>3740</v>
      </c>
      <c r="CM17" s="184" t="s">
        <v>2101</v>
      </c>
      <c r="CN17" s="184"/>
      <c r="CO17" s="784" t="s">
        <v>3741</v>
      </c>
      <c r="CP17" s="243"/>
      <c r="CQ17" s="244"/>
      <c r="CR17" s="245"/>
      <c r="CS17" s="141"/>
      <c r="CT17" s="141"/>
      <c r="CU17" s="142"/>
      <c r="CV17" s="142"/>
      <c r="CW17" s="142"/>
      <c r="CX17" s="142"/>
    </row>
    <row r="18" spans="1:102" s="246" customFormat="1" ht="145.94999999999999" customHeight="1">
      <c r="A18" s="226"/>
      <c r="B18" s="227">
        <v>206</v>
      </c>
      <c r="C18" s="228" t="s">
        <v>189</v>
      </c>
      <c r="D18" s="425" t="s">
        <v>1203</v>
      </c>
      <c r="E18" s="425" t="s">
        <v>2055</v>
      </c>
      <c r="F18" s="227" t="s">
        <v>167</v>
      </c>
      <c r="G18" s="556" t="s">
        <v>2056</v>
      </c>
      <c r="H18" s="556" t="s">
        <v>2057</v>
      </c>
      <c r="I18" s="229" t="s">
        <v>1204</v>
      </c>
      <c r="J18" s="231" t="s">
        <v>363</v>
      </c>
      <c r="K18" s="232">
        <v>4</v>
      </c>
      <c r="L18" s="232">
        <v>4</v>
      </c>
      <c r="M18" s="233" t="s">
        <v>193</v>
      </c>
      <c r="N18" s="425" t="s">
        <v>2058</v>
      </c>
      <c r="O18" s="852">
        <v>45035</v>
      </c>
      <c r="P18" s="554" t="s">
        <v>2763</v>
      </c>
      <c r="Q18" s="236"/>
      <c r="R18" s="236" t="s">
        <v>2101</v>
      </c>
      <c r="S18" s="236"/>
      <c r="T18" s="879"/>
      <c r="U18" s="236" t="s">
        <v>2101</v>
      </c>
      <c r="V18" s="236"/>
      <c r="W18" s="163"/>
      <c r="X18" s="163"/>
      <c r="Y18" s="155"/>
      <c r="Z18" s="234">
        <v>45148</v>
      </c>
      <c r="AA18" s="248" t="s">
        <v>3788</v>
      </c>
      <c r="AB18" s="235"/>
      <c r="AC18" s="235" t="s">
        <v>2101</v>
      </c>
      <c r="AD18" s="882" t="s">
        <v>2428</v>
      </c>
      <c r="AE18" s="235"/>
      <c r="AF18" s="235" t="s">
        <v>2101</v>
      </c>
      <c r="AG18" s="235" t="s">
        <v>3789</v>
      </c>
      <c r="AH18" s="729" t="s">
        <v>2101</v>
      </c>
      <c r="AI18" s="729"/>
      <c r="AJ18" s="760" t="s">
        <v>2465</v>
      </c>
      <c r="AK18" s="667"/>
      <c r="AL18" s="667"/>
      <c r="AM18" s="1059"/>
      <c r="AN18" s="1059"/>
      <c r="AO18" s="1059"/>
      <c r="AP18" s="1059"/>
      <c r="AQ18" s="235"/>
      <c r="AR18" s="235"/>
      <c r="AS18" s="141"/>
      <c r="AT18" s="141"/>
      <c r="AU18" s="142"/>
      <c r="AV18" s="236" t="s">
        <v>100</v>
      </c>
      <c r="AW18" s="533">
        <v>15</v>
      </c>
      <c r="AX18" s="533">
        <v>15</v>
      </c>
      <c r="AY18" s="533">
        <v>15</v>
      </c>
      <c r="AZ18" s="533">
        <v>15</v>
      </c>
      <c r="BA18" s="533">
        <v>15</v>
      </c>
      <c r="BB18" s="533">
        <v>15</v>
      </c>
      <c r="BC18" s="533">
        <v>10</v>
      </c>
      <c r="BD18" s="422">
        <v>100</v>
      </c>
      <c r="BE18" s="533" t="s">
        <v>96</v>
      </c>
      <c r="BF18" s="533" t="s">
        <v>96</v>
      </c>
      <c r="BG18" s="533" t="s">
        <v>96</v>
      </c>
      <c r="BH18" s="533">
        <v>100</v>
      </c>
      <c r="BI18" s="273">
        <f t="shared" si="1"/>
        <v>100</v>
      </c>
      <c r="BJ18" s="412">
        <f>AVERAGE(BI18:BI19)</f>
        <v>100</v>
      </c>
      <c r="BK18" s="533" t="s">
        <v>96</v>
      </c>
      <c r="BL18" s="533" t="s">
        <v>199</v>
      </c>
      <c r="BM18" s="549">
        <v>2</v>
      </c>
      <c r="BN18" s="549">
        <v>4</v>
      </c>
      <c r="BO18" s="233" t="s">
        <v>192</v>
      </c>
      <c r="BP18" s="412" t="s">
        <v>230</v>
      </c>
      <c r="BQ18" s="425" t="s">
        <v>4227</v>
      </c>
      <c r="BR18" s="385">
        <v>1</v>
      </c>
      <c r="BS18" s="412" t="s">
        <v>1209</v>
      </c>
      <c r="BT18" s="412" t="s">
        <v>1089</v>
      </c>
      <c r="BU18" s="415">
        <v>44927</v>
      </c>
      <c r="BV18" s="415">
        <v>45260</v>
      </c>
      <c r="BW18" s="385">
        <v>1</v>
      </c>
      <c r="BX18" s="795">
        <v>45035</v>
      </c>
      <c r="BY18" s="556" t="s">
        <v>2528</v>
      </c>
      <c r="BZ18" s="725">
        <v>0.33300000000000002</v>
      </c>
      <c r="CA18" s="163"/>
      <c r="CB18" s="163"/>
      <c r="CC18" s="155"/>
      <c r="CD18" s="155"/>
      <c r="CE18" s="155"/>
      <c r="CF18" s="155"/>
      <c r="CG18" s="994" t="s">
        <v>3798</v>
      </c>
      <c r="CH18" s="1103" t="s">
        <v>3795</v>
      </c>
      <c r="CI18" s="926">
        <v>0.66</v>
      </c>
      <c r="CJ18" s="667" t="s">
        <v>2101</v>
      </c>
      <c r="CK18" s="667"/>
      <c r="CL18" s="1064" t="s">
        <v>3793</v>
      </c>
      <c r="CM18" s="1059" t="s">
        <v>2101</v>
      </c>
      <c r="CN18" s="1059"/>
      <c r="CO18" s="1064" t="s">
        <v>3794</v>
      </c>
      <c r="CP18" s="243"/>
      <c r="CQ18" s="244"/>
      <c r="CR18" s="245"/>
      <c r="CS18" s="141"/>
      <c r="CT18" s="141"/>
      <c r="CU18" s="142"/>
      <c r="CV18" s="142"/>
      <c r="CW18" s="142"/>
      <c r="CX18" s="142"/>
    </row>
    <row r="19" spans="1:102" s="246" customFormat="1" ht="127.05" customHeight="1">
      <c r="A19" s="226"/>
      <c r="B19" s="231">
        <v>206</v>
      </c>
      <c r="C19" s="228" t="s">
        <v>189</v>
      </c>
      <c r="D19" s="425" t="s">
        <v>1203</v>
      </c>
      <c r="E19" s="425" t="s">
        <v>2055</v>
      </c>
      <c r="F19" s="227" t="s">
        <v>167</v>
      </c>
      <c r="G19" s="556" t="s">
        <v>2056</v>
      </c>
      <c r="H19" s="556" t="s">
        <v>2057</v>
      </c>
      <c r="I19" s="563" t="s">
        <v>1204</v>
      </c>
      <c r="J19" s="231"/>
      <c r="K19" s="232"/>
      <c r="L19" s="232"/>
      <c r="M19" s="233"/>
      <c r="N19" s="425" t="s">
        <v>2059</v>
      </c>
      <c r="O19" s="852">
        <v>45035</v>
      </c>
      <c r="P19" s="554" t="s">
        <v>2526</v>
      </c>
      <c r="Q19" s="236"/>
      <c r="R19" s="236"/>
      <c r="S19" s="236"/>
      <c r="T19" s="879"/>
      <c r="U19" s="879"/>
      <c r="V19" s="236"/>
      <c r="W19" s="163"/>
      <c r="X19" s="163"/>
      <c r="Y19" s="155"/>
      <c r="Z19" s="234">
        <v>45148</v>
      </c>
      <c r="AA19" s="248" t="s">
        <v>3790</v>
      </c>
      <c r="AB19" s="235"/>
      <c r="AC19" s="235" t="s">
        <v>2101</v>
      </c>
      <c r="AD19" s="882" t="s">
        <v>2428</v>
      </c>
      <c r="AE19" s="235"/>
      <c r="AF19" s="235" t="s">
        <v>2101</v>
      </c>
      <c r="AG19" s="235" t="s">
        <v>3789</v>
      </c>
      <c r="AH19" s="729" t="s">
        <v>2101</v>
      </c>
      <c r="AI19" s="729"/>
      <c r="AJ19" s="760" t="s">
        <v>2465</v>
      </c>
      <c r="AK19" s="667"/>
      <c r="AL19" s="667"/>
      <c r="AM19" s="1059"/>
      <c r="AN19" s="1059"/>
      <c r="AO19" s="1059"/>
      <c r="AP19" s="1059"/>
      <c r="AQ19" s="235"/>
      <c r="AR19" s="235"/>
      <c r="AS19" s="141"/>
      <c r="AT19" s="141"/>
      <c r="AU19" s="142"/>
      <c r="AV19" s="236" t="s">
        <v>100</v>
      </c>
      <c r="AW19" s="533">
        <v>15</v>
      </c>
      <c r="AX19" s="533">
        <v>15</v>
      </c>
      <c r="AY19" s="533">
        <v>15</v>
      </c>
      <c r="AZ19" s="533">
        <v>15</v>
      </c>
      <c r="BA19" s="533">
        <v>15</v>
      </c>
      <c r="BB19" s="533">
        <v>15</v>
      </c>
      <c r="BC19" s="533">
        <v>10</v>
      </c>
      <c r="BD19" s="422">
        <v>100</v>
      </c>
      <c r="BE19" s="533" t="s">
        <v>96</v>
      </c>
      <c r="BF19" s="533" t="s">
        <v>96</v>
      </c>
      <c r="BG19" s="533" t="s">
        <v>96</v>
      </c>
      <c r="BH19" s="533">
        <v>100</v>
      </c>
      <c r="BI19" s="273">
        <f t="shared" si="1"/>
        <v>100</v>
      </c>
      <c r="BJ19" s="548"/>
      <c r="BK19" s="533"/>
      <c r="BL19" s="533"/>
      <c r="BM19" s="549"/>
      <c r="BN19" s="549"/>
      <c r="BO19" s="233"/>
      <c r="BP19" s="412"/>
      <c r="BQ19" s="425"/>
      <c r="BR19" s="385"/>
      <c r="BS19" s="412"/>
      <c r="BT19" s="412"/>
      <c r="BU19" s="413"/>
      <c r="BV19" s="413"/>
      <c r="BW19" s="412"/>
      <c r="BX19" s="795"/>
      <c r="BY19" s="851"/>
      <c r="BZ19" s="831"/>
      <c r="CA19" s="163"/>
      <c r="CB19" s="163"/>
      <c r="CC19" s="155"/>
      <c r="CD19" s="155"/>
      <c r="CE19" s="155"/>
      <c r="CF19" s="155"/>
      <c r="CG19" s="243"/>
      <c r="CH19" s="244"/>
      <c r="CI19" s="926"/>
      <c r="CJ19" s="667"/>
      <c r="CK19" s="667"/>
      <c r="CL19" s="1064"/>
      <c r="CM19" s="1059"/>
      <c r="CN19" s="1059"/>
      <c r="CO19" s="1064"/>
      <c r="CP19" s="243"/>
      <c r="CQ19" s="244"/>
      <c r="CR19" s="245"/>
      <c r="CS19" s="141"/>
      <c r="CT19" s="141"/>
      <c r="CU19" s="142"/>
      <c r="CV19" s="142"/>
      <c r="CW19" s="142"/>
      <c r="CX19" s="142"/>
    </row>
    <row r="20" spans="1:102" s="246" customFormat="1" ht="100.05" customHeight="1">
      <c r="A20" s="226"/>
      <c r="B20" s="231">
        <v>207</v>
      </c>
      <c r="C20" s="228" t="s">
        <v>189</v>
      </c>
      <c r="D20" s="425" t="s">
        <v>1203</v>
      </c>
      <c r="E20" s="425" t="s">
        <v>2060</v>
      </c>
      <c r="F20" s="227" t="s">
        <v>167</v>
      </c>
      <c r="G20" s="229" t="s">
        <v>1205</v>
      </c>
      <c r="H20" s="554" t="s">
        <v>2061</v>
      </c>
      <c r="I20" s="563" t="s">
        <v>1206</v>
      </c>
      <c r="J20" s="231" t="s">
        <v>363</v>
      </c>
      <c r="K20" s="232">
        <v>1</v>
      </c>
      <c r="L20" s="232">
        <v>4</v>
      </c>
      <c r="M20" s="233" t="s">
        <v>192</v>
      </c>
      <c r="N20" s="425" t="s">
        <v>2062</v>
      </c>
      <c r="O20" s="881">
        <v>45035</v>
      </c>
      <c r="P20" s="882" t="s">
        <v>2509</v>
      </c>
      <c r="Q20" s="883"/>
      <c r="R20" s="883" t="s">
        <v>2101</v>
      </c>
      <c r="S20" s="882" t="s">
        <v>2428</v>
      </c>
      <c r="T20" s="884"/>
      <c r="U20" s="883" t="s">
        <v>2101</v>
      </c>
      <c r="V20" s="883" t="s">
        <v>2510</v>
      </c>
      <c r="W20" s="729" t="s">
        <v>2101</v>
      </c>
      <c r="X20" s="729"/>
      <c r="Y20" s="731" t="s">
        <v>2468</v>
      </c>
      <c r="Z20" s="234">
        <v>45148</v>
      </c>
      <c r="AA20" s="248" t="s">
        <v>3791</v>
      </c>
      <c r="AB20" s="235"/>
      <c r="AC20" s="235" t="s">
        <v>2101</v>
      </c>
      <c r="AD20" s="882" t="s">
        <v>2428</v>
      </c>
      <c r="AE20" s="235"/>
      <c r="AF20" s="235" t="s">
        <v>2101</v>
      </c>
      <c r="AG20" s="235" t="s">
        <v>3789</v>
      </c>
      <c r="AH20" s="729" t="s">
        <v>2101</v>
      </c>
      <c r="AI20" s="729"/>
      <c r="AJ20" s="760" t="s">
        <v>2465</v>
      </c>
      <c r="AK20" s="667"/>
      <c r="AL20" s="667"/>
      <c r="AM20" s="1059"/>
      <c r="AN20" s="1059"/>
      <c r="AO20" s="1059"/>
      <c r="AP20" s="1059"/>
      <c r="AQ20" s="235"/>
      <c r="AR20" s="235"/>
      <c r="AS20" s="141"/>
      <c r="AT20" s="141"/>
      <c r="AU20" s="142"/>
      <c r="AV20" s="236" t="s">
        <v>100</v>
      </c>
      <c r="AW20" s="533">
        <v>15</v>
      </c>
      <c r="AX20" s="533">
        <v>15</v>
      </c>
      <c r="AY20" s="533">
        <v>15</v>
      </c>
      <c r="AZ20" s="533">
        <v>15</v>
      </c>
      <c r="BA20" s="533">
        <v>15</v>
      </c>
      <c r="BB20" s="533">
        <v>15</v>
      </c>
      <c r="BC20" s="533">
        <v>10</v>
      </c>
      <c r="BD20" s="422">
        <v>100</v>
      </c>
      <c r="BE20" s="533" t="s">
        <v>96</v>
      </c>
      <c r="BF20" s="533" t="s">
        <v>96</v>
      </c>
      <c r="BG20" s="533" t="s">
        <v>96</v>
      </c>
      <c r="BH20" s="533">
        <v>100</v>
      </c>
      <c r="BI20" s="273">
        <f t="shared" si="1"/>
        <v>100</v>
      </c>
      <c r="BJ20" s="412">
        <f t="shared" ref="BJ20:BJ21" si="3">AVERAGE(BI20)</f>
        <v>100</v>
      </c>
      <c r="BK20" s="533" t="s">
        <v>96</v>
      </c>
      <c r="BL20" s="533" t="s">
        <v>199</v>
      </c>
      <c r="BM20" s="549">
        <v>1</v>
      </c>
      <c r="BN20" s="549">
        <v>4</v>
      </c>
      <c r="BO20" s="233" t="s">
        <v>192</v>
      </c>
      <c r="BP20" s="412" t="s">
        <v>230</v>
      </c>
      <c r="BQ20" s="425" t="s">
        <v>1210</v>
      </c>
      <c r="BR20" s="385">
        <v>1</v>
      </c>
      <c r="BS20" s="412" t="s">
        <v>1211</v>
      </c>
      <c r="BT20" s="412" t="s">
        <v>1089</v>
      </c>
      <c r="BU20" s="415">
        <v>44927</v>
      </c>
      <c r="BV20" s="415">
        <v>45260</v>
      </c>
      <c r="BW20" s="273">
        <v>1</v>
      </c>
      <c r="BX20" s="853">
        <v>45035</v>
      </c>
      <c r="BY20" s="854" t="s">
        <v>2831</v>
      </c>
      <c r="BZ20" s="832">
        <v>0</v>
      </c>
      <c r="CA20" s="729" t="s">
        <v>2101</v>
      </c>
      <c r="CB20" s="729"/>
      <c r="CC20" s="731" t="s">
        <v>2465</v>
      </c>
      <c r="CD20" s="729"/>
      <c r="CE20" s="729" t="s">
        <v>2101</v>
      </c>
      <c r="CF20" s="731" t="s">
        <v>2468</v>
      </c>
      <c r="CG20" s="994" t="s">
        <v>3798</v>
      </c>
      <c r="CH20" s="1074" t="s">
        <v>3796</v>
      </c>
      <c r="CI20" s="926">
        <v>0</v>
      </c>
      <c r="CJ20" s="667" t="s">
        <v>2101</v>
      </c>
      <c r="CK20" s="667"/>
      <c r="CL20" s="1064" t="s">
        <v>3793</v>
      </c>
      <c r="CM20" s="1059" t="s">
        <v>2101</v>
      </c>
      <c r="CN20" s="1059"/>
      <c r="CO20" s="1064" t="s">
        <v>3794</v>
      </c>
      <c r="CP20" s="243"/>
      <c r="CQ20" s="244"/>
      <c r="CR20" s="245"/>
      <c r="CS20" s="141"/>
      <c r="CT20" s="141"/>
      <c r="CU20" s="142"/>
      <c r="CV20" s="142"/>
      <c r="CW20" s="142"/>
      <c r="CX20" s="142"/>
    </row>
    <row r="21" spans="1:102" s="246" customFormat="1" ht="118.05" customHeight="1">
      <c r="A21" s="226"/>
      <c r="B21" s="231">
        <v>208</v>
      </c>
      <c r="C21" s="228" t="s">
        <v>189</v>
      </c>
      <c r="D21" s="425" t="s">
        <v>1203</v>
      </c>
      <c r="E21" s="425" t="s">
        <v>2063</v>
      </c>
      <c r="F21" s="227" t="s">
        <v>167</v>
      </c>
      <c r="G21" s="229" t="s">
        <v>1207</v>
      </c>
      <c r="H21" s="554" t="s">
        <v>2064</v>
      </c>
      <c r="I21" s="563" t="s">
        <v>1208</v>
      </c>
      <c r="J21" s="231" t="s">
        <v>363</v>
      </c>
      <c r="K21" s="232">
        <v>1</v>
      </c>
      <c r="L21" s="232">
        <v>4</v>
      </c>
      <c r="M21" s="233" t="s">
        <v>192</v>
      </c>
      <c r="N21" s="425" t="s">
        <v>2065</v>
      </c>
      <c r="O21" s="852">
        <v>45035</v>
      </c>
      <c r="P21" s="885" t="s">
        <v>2527</v>
      </c>
      <c r="Q21" s="236"/>
      <c r="R21" s="236"/>
      <c r="S21" s="236"/>
      <c r="T21" s="879"/>
      <c r="U21" s="879"/>
      <c r="V21" s="236"/>
      <c r="W21" s="163"/>
      <c r="X21" s="163"/>
      <c r="Y21" s="155"/>
      <c r="Z21" s="234">
        <v>45148</v>
      </c>
      <c r="AA21" s="248" t="s">
        <v>3792</v>
      </c>
      <c r="AB21" s="235"/>
      <c r="AC21" s="235" t="s">
        <v>2101</v>
      </c>
      <c r="AD21" s="882" t="s">
        <v>2428</v>
      </c>
      <c r="AE21" s="235"/>
      <c r="AF21" s="235" t="s">
        <v>2101</v>
      </c>
      <c r="AG21" s="235" t="s">
        <v>3789</v>
      </c>
      <c r="AH21" s="729" t="s">
        <v>2101</v>
      </c>
      <c r="AI21" s="729"/>
      <c r="AJ21" s="760" t="s">
        <v>2465</v>
      </c>
      <c r="AK21" s="667"/>
      <c r="AL21" s="667"/>
      <c r="AM21" s="1059"/>
      <c r="AN21" s="1059"/>
      <c r="AO21" s="1059"/>
      <c r="AP21" s="1059"/>
      <c r="AQ21" s="235"/>
      <c r="AR21" s="235"/>
      <c r="AS21" s="141"/>
      <c r="AT21" s="141"/>
      <c r="AU21" s="142"/>
      <c r="AV21" s="236" t="s">
        <v>100</v>
      </c>
      <c r="AW21" s="533">
        <v>15</v>
      </c>
      <c r="AX21" s="533">
        <v>15</v>
      </c>
      <c r="AY21" s="533">
        <v>15</v>
      </c>
      <c r="AZ21" s="533">
        <v>15</v>
      </c>
      <c r="BA21" s="533">
        <v>15</v>
      </c>
      <c r="BB21" s="533">
        <v>15</v>
      </c>
      <c r="BC21" s="533">
        <v>10</v>
      </c>
      <c r="BD21" s="422">
        <v>100</v>
      </c>
      <c r="BE21" s="533" t="s">
        <v>96</v>
      </c>
      <c r="BF21" s="533" t="s">
        <v>96</v>
      </c>
      <c r="BG21" s="533" t="s">
        <v>96</v>
      </c>
      <c r="BH21" s="533">
        <v>100</v>
      </c>
      <c r="BI21" s="273">
        <f t="shared" ref="BI21:BI45" si="4">AVERAGE(BD21,BH21)</f>
        <v>100</v>
      </c>
      <c r="BJ21" s="412">
        <f t="shared" si="3"/>
        <v>100</v>
      </c>
      <c r="BK21" s="533" t="s">
        <v>96</v>
      </c>
      <c r="BL21" s="533" t="s">
        <v>199</v>
      </c>
      <c r="BM21" s="549">
        <v>1</v>
      </c>
      <c r="BN21" s="549">
        <v>4</v>
      </c>
      <c r="BO21" s="233" t="s">
        <v>192</v>
      </c>
      <c r="BP21" s="412" t="s">
        <v>230</v>
      </c>
      <c r="BQ21" s="425" t="s">
        <v>1212</v>
      </c>
      <c r="BR21" s="385">
        <v>1</v>
      </c>
      <c r="BS21" s="412" t="s">
        <v>1213</v>
      </c>
      <c r="BT21" s="412" t="s">
        <v>1089</v>
      </c>
      <c r="BU21" s="415">
        <v>44927</v>
      </c>
      <c r="BV21" s="415">
        <v>45260</v>
      </c>
      <c r="BW21" s="273">
        <v>2</v>
      </c>
      <c r="BX21" s="795">
        <v>45035</v>
      </c>
      <c r="BY21" s="229" t="s">
        <v>2529</v>
      </c>
      <c r="BZ21" s="725">
        <v>0</v>
      </c>
      <c r="CA21" s="163"/>
      <c r="CB21" s="163"/>
      <c r="CC21" s="155"/>
      <c r="CD21" s="155"/>
      <c r="CE21" s="155"/>
      <c r="CF21" s="155"/>
      <c r="CG21" s="994" t="s">
        <v>3798</v>
      </c>
      <c r="CH21" s="1075" t="s">
        <v>3797</v>
      </c>
      <c r="CI21" s="926">
        <v>0</v>
      </c>
      <c r="CJ21" s="667" t="s">
        <v>2101</v>
      </c>
      <c r="CK21" s="667"/>
      <c r="CL21" s="1064" t="s">
        <v>3793</v>
      </c>
      <c r="CM21" s="1059" t="s">
        <v>2101</v>
      </c>
      <c r="CN21" s="1059"/>
      <c r="CO21" s="1064" t="s">
        <v>3794</v>
      </c>
      <c r="CP21" s="243"/>
      <c r="CQ21" s="244"/>
      <c r="CR21" s="245"/>
      <c r="CS21" s="141"/>
      <c r="CT21" s="141"/>
      <c r="CU21" s="142"/>
      <c r="CV21" s="142"/>
      <c r="CW21" s="142"/>
      <c r="CX21" s="142"/>
    </row>
    <row r="22" spans="1:102" s="246" customFormat="1" ht="127.95" customHeight="1">
      <c r="A22" s="226"/>
      <c r="B22" s="231">
        <v>209</v>
      </c>
      <c r="C22" s="228" t="s">
        <v>154</v>
      </c>
      <c r="D22" s="230" t="s">
        <v>1214</v>
      </c>
      <c r="E22" s="556" t="s">
        <v>1837</v>
      </c>
      <c r="F22" s="231" t="s">
        <v>167</v>
      </c>
      <c r="G22" s="230" t="s">
        <v>1215</v>
      </c>
      <c r="H22" s="414" t="s">
        <v>1216</v>
      </c>
      <c r="I22" s="557" t="s">
        <v>1217</v>
      </c>
      <c r="J22" s="231" t="s">
        <v>363</v>
      </c>
      <c r="K22" s="232">
        <v>1</v>
      </c>
      <c r="L22" s="232">
        <v>4</v>
      </c>
      <c r="M22" s="233" t="s">
        <v>192</v>
      </c>
      <c r="N22" s="248" t="s">
        <v>2837</v>
      </c>
      <c r="O22" s="852" t="s">
        <v>2515</v>
      </c>
      <c r="P22" s="554" t="s">
        <v>2516</v>
      </c>
      <c r="Q22" s="236"/>
      <c r="R22" s="236" t="s">
        <v>2101</v>
      </c>
      <c r="S22" s="236"/>
      <c r="T22" s="236"/>
      <c r="U22" s="236" t="s">
        <v>2101</v>
      </c>
      <c r="V22" s="236"/>
      <c r="W22" s="163"/>
      <c r="X22" s="163"/>
      <c r="Y22" s="155"/>
      <c r="Z22" s="234" t="s">
        <v>3834</v>
      </c>
      <c r="AA22" s="554" t="s">
        <v>3835</v>
      </c>
      <c r="AB22" s="235"/>
      <c r="AC22" s="235" t="s">
        <v>2101</v>
      </c>
      <c r="AD22" s="235" t="s">
        <v>491</v>
      </c>
      <c r="AE22" s="235"/>
      <c r="AF22" s="235" t="s">
        <v>2101</v>
      </c>
      <c r="AG22" s="235" t="s">
        <v>491</v>
      </c>
      <c r="AH22" s="667" t="s">
        <v>2101</v>
      </c>
      <c r="AI22" s="141"/>
      <c r="AJ22" s="142" t="s">
        <v>3813</v>
      </c>
      <c r="AK22" s="234"/>
      <c r="AL22" s="235"/>
      <c r="AM22" s="235"/>
      <c r="AN22" s="235"/>
      <c r="AO22" s="235"/>
      <c r="AP22" s="235"/>
      <c r="AQ22" s="235"/>
      <c r="AR22" s="235"/>
      <c r="AS22" s="141"/>
      <c r="AT22" s="141"/>
      <c r="AU22" s="142"/>
      <c r="AV22" s="235" t="s">
        <v>100</v>
      </c>
      <c r="AW22" s="253">
        <v>15</v>
      </c>
      <c r="AX22" s="253">
        <v>15</v>
      </c>
      <c r="AY22" s="253">
        <v>15</v>
      </c>
      <c r="AZ22" s="253">
        <v>15</v>
      </c>
      <c r="BA22" s="253">
        <v>15</v>
      </c>
      <c r="BB22" s="253">
        <v>15</v>
      </c>
      <c r="BC22" s="253">
        <v>10</v>
      </c>
      <c r="BD22" s="547">
        <v>100</v>
      </c>
      <c r="BE22" s="253" t="s">
        <v>96</v>
      </c>
      <c r="BF22" s="253" t="s">
        <v>96</v>
      </c>
      <c r="BG22" s="253" t="s">
        <v>96</v>
      </c>
      <c r="BH22" s="253">
        <v>100</v>
      </c>
      <c r="BI22" s="273">
        <f t="shared" si="4"/>
        <v>100</v>
      </c>
      <c r="BJ22" s="412">
        <f>AVERAGE(BI22:BI24)</f>
        <v>100</v>
      </c>
      <c r="BK22" s="253" t="s">
        <v>96</v>
      </c>
      <c r="BL22" s="253" t="s">
        <v>199</v>
      </c>
      <c r="BM22" s="549">
        <v>1</v>
      </c>
      <c r="BN22" s="549">
        <v>4</v>
      </c>
      <c r="BO22" s="233" t="s">
        <v>192</v>
      </c>
      <c r="BP22" s="238" t="s">
        <v>230</v>
      </c>
      <c r="BQ22" s="248" t="s">
        <v>1218</v>
      </c>
      <c r="BR22" s="249">
        <v>0.5</v>
      </c>
      <c r="BS22" s="235" t="s">
        <v>1219</v>
      </c>
      <c r="BT22" s="235" t="s">
        <v>1220</v>
      </c>
      <c r="BU22" s="250">
        <v>44927</v>
      </c>
      <c r="BV22" s="250">
        <v>45260</v>
      </c>
      <c r="BW22" s="558">
        <v>1</v>
      </c>
      <c r="BX22" s="795" t="s">
        <v>2521</v>
      </c>
      <c r="BY22" s="229" t="s">
        <v>2522</v>
      </c>
      <c r="BZ22" s="725" t="s">
        <v>2523</v>
      </c>
      <c r="CA22" s="163"/>
      <c r="CB22" s="163"/>
      <c r="CC22" s="155"/>
      <c r="CD22" s="155"/>
      <c r="CE22" s="155"/>
      <c r="CF22" s="155"/>
      <c r="CG22" s="994" t="s">
        <v>3829</v>
      </c>
      <c r="CH22" s="229" t="s">
        <v>3830</v>
      </c>
      <c r="CI22" s="1115" t="s">
        <v>3838</v>
      </c>
      <c r="CJ22" s="667" t="s">
        <v>2101</v>
      </c>
      <c r="CK22" s="141"/>
      <c r="CL22" s="142" t="s">
        <v>3831</v>
      </c>
      <c r="CM22" s="1059" t="s">
        <v>2101</v>
      </c>
      <c r="CN22" s="142"/>
      <c r="CO22" s="142" t="s">
        <v>3831</v>
      </c>
      <c r="CP22" s="243"/>
      <c r="CQ22" s="244"/>
      <c r="CR22" s="245"/>
      <c r="CS22" s="141"/>
      <c r="CT22" s="141"/>
      <c r="CU22" s="142"/>
      <c r="CV22" s="142"/>
      <c r="CW22" s="142"/>
      <c r="CX22" s="142"/>
    </row>
    <row r="23" spans="1:102" s="246" customFormat="1" ht="100.05" customHeight="1">
      <c r="A23" s="226"/>
      <c r="B23" s="231">
        <v>209</v>
      </c>
      <c r="C23" s="228" t="s">
        <v>154</v>
      </c>
      <c r="D23" s="230" t="s">
        <v>1214</v>
      </c>
      <c r="E23" s="556" t="s">
        <v>1837</v>
      </c>
      <c r="F23" s="231" t="s">
        <v>167</v>
      </c>
      <c r="G23" s="230" t="s">
        <v>1215</v>
      </c>
      <c r="H23" s="414" t="s">
        <v>1216</v>
      </c>
      <c r="I23" s="557" t="s">
        <v>1217</v>
      </c>
      <c r="J23" s="231"/>
      <c r="K23" s="232"/>
      <c r="L23" s="232"/>
      <c r="M23" s="233"/>
      <c r="N23" s="248" t="s">
        <v>2838</v>
      </c>
      <c r="O23" s="852" t="s">
        <v>2517</v>
      </c>
      <c r="P23" s="554" t="s">
        <v>2518</v>
      </c>
      <c r="Q23" s="236"/>
      <c r="R23" s="236" t="s">
        <v>2101</v>
      </c>
      <c r="S23" s="236"/>
      <c r="T23" s="236"/>
      <c r="U23" s="236"/>
      <c r="V23" s="236"/>
      <c r="W23" s="163"/>
      <c r="X23" s="163"/>
      <c r="Y23" s="155"/>
      <c r="Z23" s="234" t="s">
        <v>3834</v>
      </c>
      <c r="AA23" s="554" t="s">
        <v>3837</v>
      </c>
      <c r="AB23" s="235"/>
      <c r="AC23" s="235" t="s">
        <v>2101</v>
      </c>
      <c r="AD23" s="235" t="s">
        <v>491</v>
      </c>
      <c r="AE23" s="235"/>
      <c r="AF23" s="235" t="s">
        <v>2101</v>
      </c>
      <c r="AG23" s="235" t="s">
        <v>491</v>
      </c>
      <c r="AH23" s="667" t="s">
        <v>2101</v>
      </c>
      <c r="AI23" s="141"/>
      <c r="AJ23" s="142" t="s">
        <v>3813</v>
      </c>
      <c r="AK23" s="234"/>
      <c r="AL23" s="235"/>
      <c r="AM23" s="235"/>
      <c r="AN23" s="235"/>
      <c r="AO23" s="235"/>
      <c r="AP23" s="235"/>
      <c r="AQ23" s="235"/>
      <c r="AR23" s="235"/>
      <c r="AS23" s="141"/>
      <c r="AT23" s="141"/>
      <c r="AU23" s="142"/>
      <c r="AV23" s="235" t="s">
        <v>100</v>
      </c>
      <c r="AW23" s="253">
        <v>15</v>
      </c>
      <c r="AX23" s="253">
        <v>15</v>
      </c>
      <c r="AY23" s="253">
        <v>15</v>
      </c>
      <c r="AZ23" s="253">
        <v>15</v>
      </c>
      <c r="BA23" s="253">
        <v>15</v>
      </c>
      <c r="BB23" s="253">
        <v>15</v>
      </c>
      <c r="BC23" s="253">
        <v>10</v>
      </c>
      <c r="BD23" s="547">
        <v>100</v>
      </c>
      <c r="BE23" s="253" t="s">
        <v>96</v>
      </c>
      <c r="BF23" s="253" t="s">
        <v>96</v>
      </c>
      <c r="BG23" s="253" t="s">
        <v>96</v>
      </c>
      <c r="BH23" s="253">
        <v>100</v>
      </c>
      <c r="BI23" s="273">
        <f t="shared" si="4"/>
        <v>100</v>
      </c>
      <c r="BJ23" s="548"/>
      <c r="BK23" s="253"/>
      <c r="BL23" s="253"/>
      <c r="BM23" s="549"/>
      <c r="BN23" s="549"/>
      <c r="BO23" s="233"/>
      <c r="BP23" s="238" t="s">
        <v>230</v>
      </c>
      <c r="BQ23" s="248" t="s">
        <v>3995</v>
      </c>
      <c r="BR23" s="249">
        <v>0.5</v>
      </c>
      <c r="BS23" s="235" t="s">
        <v>1810</v>
      </c>
      <c r="BT23" s="235" t="s">
        <v>1220</v>
      </c>
      <c r="BU23" s="250">
        <v>44927</v>
      </c>
      <c r="BV23" s="250">
        <v>45260</v>
      </c>
      <c r="BW23" s="558">
        <v>1</v>
      </c>
      <c r="BX23" s="795" t="s">
        <v>2524</v>
      </c>
      <c r="BY23" s="229" t="s">
        <v>2525</v>
      </c>
      <c r="BZ23" s="725" t="s">
        <v>2523</v>
      </c>
      <c r="CA23" s="163"/>
      <c r="CB23" s="163"/>
      <c r="CC23" s="155"/>
      <c r="CD23" s="155"/>
      <c r="CE23" s="155"/>
      <c r="CF23" s="155"/>
      <c r="CG23" s="994" t="s">
        <v>3829</v>
      </c>
      <c r="CH23" s="855" t="s">
        <v>3832</v>
      </c>
      <c r="CI23" s="1115" t="s">
        <v>3838</v>
      </c>
      <c r="CJ23" s="667" t="s">
        <v>2101</v>
      </c>
      <c r="CK23" s="141"/>
      <c r="CL23" s="142" t="s">
        <v>3833</v>
      </c>
      <c r="CM23" s="1059" t="s">
        <v>2101</v>
      </c>
      <c r="CN23" s="142"/>
      <c r="CO23" s="142" t="s">
        <v>3831</v>
      </c>
      <c r="CP23" s="243"/>
      <c r="CQ23" s="244"/>
      <c r="CR23" s="245"/>
      <c r="CS23" s="141"/>
      <c r="CT23" s="141"/>
      <c r="CU23" s="142"/>
      <c r="CV23" s="142"/>
      <c r="CW23" s="142"/>
      <c r="CX23" s="142"/>
    </row>
    <row r="24" spans="1:102" s="246" customFormat="1" ht="120" customHeight="1">
      <c r="A24" s="226"/>
      <c r="B24" s="231">
        <v>209</v>
      </c>
      <c r="C24" s="228" t="s">
        <v>154</v>
      </c>
      <c r="D24" s="230" t="s">
        <v>1214</v>
      </c>
      <c r="E24" s="556" t="s">
        <v>1808</v>
      </c>
      <c r="F24" s="231" t="s">
        <v>167</v>
      </c>
      <c r="G24" s="230" t="s">
        <v>1215</v>
      </c>
      <c r="H24" s="414" t="s">
        <v>1216</v>
      </c>
      <c r="I24" s="557" t="s">
        <v>1217</v>
      </c>
      <c r="J24" s="231"/>
      <c r="K24" s="232"/>
      <c r="L24" s="232"/>
      <c r="M24" s="233"/>
      <c r="N24" s="365" t="s">
        <v>1809</v>
      </c>
      <c r="O24" s="852" t="s">
        <v>2519</v>
      </c>
      <c r="P24" s="554" t="s">
        <v>2520</v>
      </c>
      <c r="Q24" s="236"/>
      <c r="R24" s="236" t="s">
        <v>2101</v>
      </c>
      <c r="S24" s="236"/>
      <c r="T24" s="236"/>
      <c r="U24" s="236"/>
      <c r="V24" s="236"/>
      <c r="W24" s="163"/>
      <c r="X24" s="163"/>
      <c r="Y24" s="155"/>
      <c r="Z24" s="234" t="s">
        <v>3834</v>
      </c>
      <c r="AA24" s="554" t="s">
        <v>3836</v>
      </c>
      <c r="AB24" s="235"/>
      <c r="AC24" s="235" t="s">
        <v>2101</v>
      </c>
      <c r="AD24" s="235" t="s">
        <v>491</v>
      </c>
      <c r="AE24" s="235"/>
      <c r="AF24" s="235" t="s">
        <v>2101</v>
      </c>
      <c r="AG24" s="235" t="s">
        <v>491</v>
      </c>
      <c r="AH24" s="667" t="s">
        <v>2101</v>
      </c>
      <c r="AI24" s="141"/>
      <c r="AJ24" s="142" t="s">
        <v>3813</v>
      </c>
      <c r="AK24" s="234"/>
      <c r="AL24" s="235"/>
      <c r="AM24" s="235"/>
      <c r="AN24" s="235"/>
      <c r="AO24" s="235"/>
      <c r="AP24" s="235"/>
      <c r="AQ24" s="235"/>
      <c r="AR24" s="235"/>
      <c r="AS24" s="141"/>
      <c r="AT24" s="141"/>
      <c r="AU24" s="142"/>
      <c r="AV24" s="235" t="s">
        <v>100</v>
      </c>
      <c r="AW24" s="253">
        <v>15</v>
      </c>
      <c r="AX24" s="253">
        <v>15</v>
      </c>
      <c r="AY24" s="253">
        <v>15</v>
      </c>
      <c r="AZ24" s="253">
        <v>15</v>
      </c>
      <c r="BA24" s="253">
        <v>15</v>
      </c>
      <c r="BB24" s="253">
        <v>15</v>
      </c>
      <c r="BC24" s="253">
        <v>10</v>
      </c>
      <c r="BD24" s="547">
        <v>100</v>
      </c>
      <c r="BE24" s="253" t="s">
        <v>96</v>
      </c>
      <c r="BF24" s="253" t="s">
        <v>96</v>
      </c>
      <c r="BG24" s="253" t="s">
        <v>96</v>
      </c>
      <c r="BH24" s="253">
        <v>100</v>
      </c>
      <c r="BI24" s="273">
        <f t="shared" ref="BI24" si="5">AVERAGE(BD24,BH24)</f>
        <v>100</v>
      </c>
      <c r="BJ24" s="548"/>
      <c r="BK24" s="253"/>
      <c r="BL24" s="253"/>
      <c r="BM24" s="549"/>
      <c r="BN24" s="549"/>
      <c r="BO24" s="233"/>
      <c r="BP24" s="238"/>
      <c r="BQ24" s="248"/>
      <c r="BR24" s="249"/>
      <c r="BS24" s="235"/>
      <c r="BT24" s="235"/>
      <c r="BU24" s="250"/>
      <c r="BV24" s="250"/>
      <c r="BW24" s="419"/>
      <c r="BX24" s="795"/>
      <c r="BY24" s="855"/>
      <c r="BZ24" s="725"/>
      <c r="CA24" s="163"/>
      <c r="CB24" s="163"/>
      <c r="CC24" s="155"/>
      <c r="CD24" s="155"/>
      <c r="CE24" s="155"/>
      <c r="CF24" s="155"/>
      <c r="CG24" s="994"/>
      <c r="CH24" s="855"/>
      <c r="CI24" s="1115"/>
      <c r="CJ24" s="667"/>
      <c r="CK24" s="141"/>
      <c r="CL24" s="142"/>
      <c r="CM24" s="1059"/>
      <c r="CN24" s="142"/>
      <c r="CO24" s="142"/>
      <c r="CP24" s="243"/>
      <c r="CQ24" s="244"/>
      <c r="CR24" s="245"/>
      <c r="CS24" s="141"/>
      <c r="CT24" s="141"/>
      <c r="CU24" s="142"/>
      <c r="CV24" s="142"/>
      <c r="CW24" s="142"/>
      <c r="CX24" s="142"/>
    </row>
    <row r="25" spans="1:102" s="246" customFormat="1" ht="175.05" customHeight="1">
      <c r="A25" s="226"/>
      <c r="B25" s="231">
        <v>210</v>
      </c>
      <c r="C25" s="228" t="s">
        <v>153</v>
      </c>
      <c r="D25" s="230" t="s">
        <v>22</v>
      </c>
      <c r="E25" s="230" t="s">
        <v>2840</v>
      </c>
      <c r="F25" s="231" t="s">
        <v>169</v>
      </c>
      <c r="G25" s="230" t="s">
        <v>1221</v>
      </c>
      <c r="H25" s="414" t="s">
        <v>1222</v>
      </c>
      <c r="I25" s="557" t="s">
        <v>1223</v>
      </c>
      <c r="J25" s="231" t="s">
        <v>360</v>
      </c>
      <c r="K25" s="232">
        <v>3</v>
      </c>
      <c r="L25" s="232">
        <v>4</v>
      </c>
      <c r="M25" s="233" t="s">
        <v>193</v>
      </c>
      <c r="N25" s="248" t="s">
        <v>3891</v>
      </c>
      <c r="O25" s="856" t="s">
        <v>2141</v>
      </c>
      <c r="P25" s="554" t="s">
        <v>2143</v>
      </c>
      <c r="Q25" s="236"/>
      <c r="R25" s="236" t="s">
        <v>2101</v>
      </c>
      <c r="S25" s="554" t="s">
        <v>2427</v>
      </c>
      <c r="T25" s="879"/>
      <c r="U25" s="236" t="s">
        <v>2101</v>
      </c>
      <c r="V25" s="236"/>
      <c r="W25" s="163" t="s">
        <v>2101</v>
      </c>
      <c r="X25" s="163"/>
      <c r="Y25" s="155" t="s">
        <v>2144</v>
      </c>
      <c r="Z25" s="852" t="s">
        <v>3228</v>
      </c>
      <c r="AA25" s="554" t="s">
        <v>3384</v>
      </c>
      <c r="AB25" s="235"/>
      <c r="AC25" s="236" t="s">
        <v>2101</v>
      </c>
      <c r="AD25" s="554" t="s">
        <v>3385</v>
      </c>
      <c r="AE25" s="236"/>
      <c r="AF25" s="236" t="s">
        <v>2101</v>
      </c>
      <c r="AG25" s="235"/>
      <c r="AH25" s="141"/>
      <c r="AI25" s="141"/>
      <c r="AJ25" s="142"/>
      <c r="AK25" s="234"/>
      <c r="AL25" s="235"/>
      <c r="AM25" s="235"/>
      <c r="AN25" s="235"/>
      <c r="AO25" s="235"/>
      <c r="AP25" s="235"/>
      <c r="AQ25" s="235"/>
      <c r="AR25" s="235"/>
      <c r="AS25" s="141"/>
      <c r="AT25" s="141"/>
      <c r="AU25" s="142"/>
      <c r="AV25" s="235" t="s">
        <v>100</v>
      </c>
      <c r="AW25" s="253">
        <v>15</v>
      </c>
      <c r="AX25" s="253">
        <v>15</v>
      </c>
      <c r="AY25" s="253">
        <v>15</v>
      </c>
      <c r="AZ25" s="253">
        <v>15</v>
      </c>
      <c r="BA25" s="253">
        <v>15</v>
      </c>
      <c r="BB25" s="253">
        <v>15</v>
      </c>
      <c r="BC25" s="253">
        <v>10</v>
      </c>
      <c r="BD25" s="547">
        <v>100</v>
      </c>
      <c r="BE25" s="253" t="s">
        <v>96</v>
      </c>
      <c r="BF25" s="253" t="s">
        <v>96</v>
      </c>
      <c r="BG25" s="253" t="s">
        <v>96</v>
      </c>
      <c r="BH25" s="253">
        <v>100</v>
      </c>
      <c r="BI25" s="273">
        <f t="shared" si="4"/>
        <v>100</v>
      </c>
      <c r="BJ25" s="412">
        <f t="shared" ref="BJ25:BJ26" si="6">AVERAGE(BI25)</f>
        <v>100</v>
      </c>
      <c r="BK25" s="253" t="s">
        <v>96</v>
      </c>
      <c r="BL25" s="253" t="s">
        <v>199</v>
      </c>
      <c r="BM25" s="549">
        <v>2</v>
      </c>
      <c r="BN25" s="549">
        <v>4</v>
      </c>
      <c r="BO25" s="233" t="s">
        <v>192</v>
      </c>
      <c r="BP25" s="238" t="s">
        <v>230</v>
      </c>
      <c r="BQ25" s="248" t="s">
        <v>1225</v>
      </c>
      <c r="BR25" s="249">
        <v>1</v>
      </c>
      <c r="BS25" s="235" t="s">
        <v>1226</v>
      </c>
      <c r="BT25" s="236" t="s">
        <v>3977</v>
      </c>
      <c r="BU25" s="250">
        <v>44927</v>
      </c>
      <c r="BV25" s="250">
        <v>45260</v>
      </c>
      <c r="BW25" s="420">
        <v>1</v>
      </c>
      <c r="BX25" s="856" t="s">
        <v>2141</v>
      </c>
      <c r="BY25" s="229" t="s">
        <v>2150</v>
      </c>
      <c r="BZ25" s="725" t="s">
        <v>2149</v>
      </c>
      <c r="CA25" s="163" t="s">
        <v>2101</v>
      </c>
      <c r="CB25" s="163"/>
      <c r="CC25" s="155" t="s">
        <v>2144</v>
      </c>
      <c r="CD25" s="163" t="s">
        <v>2101</v>
      </c>
      <c r="CE25" s="163"/>
      <c r="CF25" s="155" t="s">
        <v>2144</v>
      </c>
      <c r="CG25" s="852" t="s">
        <v>3228</v>
      </c>
      <c r="CH25" s="1003" t="s">
        <v>3388</v>
      </c>
      <c r="CI25" s="725" t="s">
        <v>3230</v>
      </c>
      <c r="CJ25" s="141"/>
      <c r="CK25" s="141"/>
      <c r="CL25" s="142"/>
      <c r="CM25" s="142"/>
      <c r="CN25" s="142"/>
      <c r="CO25" s="142"/>
      <c r="CP25" s="243"/>
      <c r="CQ25" s="244"/>
      <c r="CR25" s="245"/>
      <c r="CS25" s="141"/>
      <c r="CT25" s="141"/>
      <c r="CU25" s="142"/>
      <c r="CV25" s="142"/>
      <c r="CW25" s="142"/>
      <c r="CX25" s="142"/>
    </row>
    <row r="26" spans="1:102" s="246" customFormat="1" ht="162" customHeight="1">
      <c r="A26" s="226"/>
      <c r="B26" s="231">
        <v>211</v>
      </c>
      <c r="C26" s="228" t="s">
        <v>153</v>
      </c>
      <c r="D26" s="230" t="s">
        <v>22</v>
      </c>
      <c r="E26" s="230" t="s">
        <v>2841</v>
      </c>
      <c r="F26" s="231" t="s">
        <v>167</v>
      </c>
      <c r="G26" s="230" t="s">
        <v>1224</v>
      </c>
      <c r="H26" s="235" t="s">
        <v>1184</v>
      </c>
      <c r="I26" s="238" t="s">
        <v>1197</v>
      </c>
      <c r="J26" s="231" t="s">
        <v>363</v>
      </c>
      <c r="K26" s="232">
        <v>4</v>
      </c>
      <c r="L26" s="232">
        <v>5</v>
      </c>
      <c r="M26" s="233" t="s">
        <v>193</v>
      </c>
      <c r="N26" s="248" t="s">
        <v>2842</v>
      </c>
      <c r="O26" s="856" t="s">
        <v>2142</v>
      </c>
      <c r="P26" s="554" t="s">
        <v>2145</v>
      </c>
      <c r="Q26" s="236"/>
      <c r="R26" s="236" t="s">
        <v>2101</v>
      </c>
      <c r="S26" s="554" t="s">
        <v>2428</v>
      </c>
      <c r="T26" s="879"/>
      <c r="U26" s="236" t="s">
        <v>2101</v>
      </c>
      <c r="V26" s="236"/>
      <c r="W26" s="163"/>
      <c r="X26" s="163"/>
      <c r="Y26" s="155"/>
      <c r="Z26" s="852" t="s">
        <v>3229</v>
      </c>
      <c r="AA26" s="554" t="s">
        <v>3382</v>
      </c>
      <c r="AB26" s="235"/>
      <c r="AC26" s="236" t="s">
        <v>2101</v>
      </c>
      <c r="AD26" s="554" t="s">
        <v>3386</v>
      </c>
      <c r="AE26" s="236"/>
      <c r="AF26" s="236" t="s">
        <v>2101</v>
      </c>
      <c r="AG26" s="235"/>
      <c r="AH26" s="235" t="s">
        <v>3231</v>
      </c>
      <c r="AI26" s="414"/>
      <c r="AJ26" s="414" t="s">
        <v>3232</v>
      </c>
      <c r="AK26" s="234"/>
      <c r="AL26" s="235"/>
      <c r="AM26" s="235"/>
      <c r="AN26" s="235"/>
      <c r="AO26" s="235"/>
      <c r="AP26" s="235"/>
      <c r="AQ26" s="235"/>
      <c r="AR26" s="235"/>
      <c r="AS26" s="141"/>
      <c r="AT26" s="141"/>
      <c r="AU26" s="142"/>
      <c r="AV26" s="235" t="s">
        <v>100</v>
      </c>
      <c r="AW26" s="253">
        <v>15</v>
      </c>
      <c r="AX26" s="253">
        <v>15</v>
      </c>
      <c r="AY26" s="253">
        <v>15</v>
      </c>
      <c r="AZ26" s="253">
        <v>15</v>
      </c>
      <c r="BA26" s="253">
        <v>15</v>
      </c>
      <c r="BB26" s="253">
        <v>15</v>
      </c>
      <c r="BC26" s="253">
        <v>10</v>
      </c>
      <c r="BD26" s="547">
        <v>100</v>
      </c>
      <c r="BE26" s="253" t="s">
        <v>96</v>
      </c>
      <c r="BF26" s="253" t="s">
        <v>97</v>
      </c>
      <c r="BG26" s="253" t="s">
        <v>97</v>
      </c>
      <c r="BH26" s="253">
        <v>50</v>
      </c>
      <c r="BI26" s="273">
        <f t="shared" si="4"/>
        <v>75</v>
      </c>
      <c r="BJ26" s="412">
        <f t="shared" si="6"/>
        <v>75</v>
      </c>
      <c r="BK26" s="253" t="s">
        <v>97</v>
      </c>
      <c r="BL26" s="253" t="s">
        <v>199</v>
      </c>
      <c r="BM26" s="549">
        <v>3</v>
      </c>
      <c r="BN26" s="549">
        <v>5</v>
      </c>
      <c r="BO26" s="233" t="s">
        <v>193</v>
      </c>
      <c r="BP26" s="238" t="s">
        <v>230</v>
      </c>
      <c r="BQ26" s="248" t="s">
        <v>1227</v>
      </c>
      <c r="BR26" s="249">
        <v>1</v>
      </c>
      <c r="BS26" s="235" t="s">
        <v>1228</v>
      </c>
      <c r="BT26" s="236" t="s">
        <v>3978</v>
      </c>
      <c r="BU26" s="250">
        <v>44927</v>
      </c>
      <c r="BV26" s="250">
        <v>45260</v>
      </c>
      <c r="BW26" s="419">
        <v>3</v>
      </c>
      <c r="BX26" s="856" t="s">
        <v>2148</v>
      </c>
      <c r="BY26" s="229" t="s">
        <v>2152</v>
      </c>
      <c r="BZ26" s="725" t="s">
        <v>2430</v>
      </c>
      <c r="CA26" s="163"/>
      <c r="CB26" s="163"/>
      <c r="CC26" s="155"/>
      <c r="CD26" s="155"/>
      <c r="CE26" s="155"/>
      <c r="CF26" s="155"/>
      <c r="CG26" s="852" t="s">
        <v>3228</v>
      </c>
      <c r="CH26" s="1003" t="s">
        <v>3235</v>
      </c>
      <c r="CI26" s="725" t="s">
        <v>3233</v>
      </c>
      <c r="CJ26" s="235" t="s">
        <v>3231</v>
      </c>
      <c r="CK26" s="414"/>
      <c r="CL26" s="414" t="s">
        <v>3232</v>
      </c>
      <c r="CM26" s="235" t="s">
        <v>3231</v>
      </c>
      <c r="CN26" s="414"/>
      <c r="CO26" s="414" t="s">
        <v>3232</v>
      </c>
      <c r="CP26" s="243"/>
      <c r="CQ26" s="244"/>
      <c r="CR26" s="245"/>
      <c r="CS26" s="141"/>
      <c r="CT26" s="141"/>
      <c r="CU26" s="142"/>
      <c r="CV26" s="142"/>
      <c r="CW26" s="142"/>
      <c r="CX26" s="142"/>
    </row>
    <row r="27" spans="1:102" s="246" customFormat="1" ht="127.95" customHeight="1">
      <c r="A27" s="226"/>
      <c r="B27" s="231">
        <v>216</v>
      </c>
      <c r="C27" s="228" t="s">
        <v>151</v>
      </c>
      <c r="D27" s="230" t="s">
        <v>1229</v>
      </c>
      <c r="E27" s="230" t="s">
        <v>1887</v>
      </c>
      <c r="F27" s="231" t="s">
        <v>167</v>
      </c>
      <c r="G27" s="230" t="s">
        <v>1196</v>
      </c>
      <c r="H27" s="235" t="s">
        <v>1184</v>
      </c>
      <c r="I27" s="238" t="s">
        <v>1197</v>
      </c>
      <c r="J27" s="231" t="s">
        <v>363</v>
      </c>
      <c r="K27" s="232">
        <v>4</v>
      </c>
      <c r="L27" s="232">
        <v>5</v>
      </c>
      <c r="M27" s="233" t="s">
        <v>193</v>
      </c>
      <c r="N27" s="365" t="s">
        <v>4104</v>
      </c>
      <c r="O27" s="755" t="s">
        <v>2283</v>
      </c>
      <c r="P27" s="298" t="s">
        <v>2284</v>
      </c>
      <c r="Q27" s="236"/>
      <c r="R27" s="236" t="s">
        <v>2101</v>
      </c>
      <c r="S27" s="236"/>
      <c r="T27" s="879"/>
      <c r="U27" s="236" t="s">
        <v>2101</v>
      </c>
      <c r="V27" s="236"/>
      <c r="W27" s="163"/>
      <c r="X27" s="163"/>
      <c r="Y27" s="155"/>
      <c r="Z27" s="966" t="s">
        <v>3104</v>
      </c>
      <c r="AA27" s="1034" t="s">
        <v>3412</v>
      </c>
      <c r="AB27" s="734"/>
      <c r="AC27" s="734" t="s">
        <v>2101</v>
      </c>
      <c r="AD27" s="734"/>
      <c r="AE27" s="734"/>
      <c r="AF27" s="734" t="s">
        <v>2101</v>
      </c>
      <c r="AG27" s="734"/>
      <c r="AH27" s="141"/>
      <c r="AI27" s="141"/>
      <c r="AJ27" s="142"/>
      <c r="AK27" s="234"/>
      <c r="AL27" s="235"/>
      <c r="AM27" s="235"/>
      <c r="AN27" s="235"/>
      <c r="AO27" s="235"/>
      <c r="AP27" s="235"/>
      <c r="AQ27" s="235"/>
      <c r="AR27" s="235"/>
      <c r="AS27" s="141"/>
      <c r="AT27" s="141"/>
      <c r="AU27" s="142"/>
      <c r="AV27" s="235" t="s">
        <v>100</v>
      </c>
      <c r="AW27" s="253">
        <v>15</v>
      </c>
      <c r="AX27" s="253">
        <v>15</v>
      </c>
      <c r="AY27" s="253">
        <v>15</v>
      </c>
      <c r="AZ27" s="253">
        <v>15</v>
      </c>
      <c r="BA27" s="253">
        <v>15</v>
      </c>
      <c r="BB27" s="253">
        <v>15</v>
      </c>
      <c r="BC27" s="253">
        <v>10</v>
      </c>
      <c r="BD27" s="547">
        <v>100</v>
      </c>
      <c r="BE27" s="253" t="s">
        <v>96</v>
      </c>
      <c r="BF27" s="253" t="s">
        <v>97</v>
      </c>
      <c r="BG27" s="253" t="s">
        <v>97</v>
      </c>
      <c r="BH27" s="253">
        <v>50</v>
      </c>
      <c r="BI27" s="273">
        <f t="shared" si="4"/>
        <v>75</v>
      </c>
      <c r="BJ27" s="412">
        <f t="shared" ref="BJ27:BJ71" si="7">AVERAGE(BI27)</f>
        <v>75</v>
      </c>
      <c r="BK27" s="253" t="s">
        <v>97</v>
      </c>
      <c r="BL27" s="253" t="s">
        <v>199</v>
      </c>
      <c r="BM27" s="549">
        <v>4</v>
      </c>
      <c r="BN27" s="549">
        <v>5</v>
      </c>
      <c r="BO27" s="233" t="s">
        <v>193</v>
      </c>
      <c r="BP27" s="238" t="s">
        <v>230</v>
      </c>
      <c r="BQ27" s="365" t="s">
        <v>4105</v>
      </c>
      <c r="BR27" s="249">
        <v>1</v>
      </c>
      <c r="BS27" s="235" t="s">
        <v>1236</v>
      </c>
      <c r="BT27" s="235" t="s">
        <v>1237</v>
      </c>
      <c r="BU27" s="250">
        <v>44927</v>
      </c>
      <c r="BV27" s="250">
        <v>45260</v>
      </c>
      <c r="BW27" s="596">
        <v>4</v>
      </c>
      <c r="BX27" s="857" t="s">
        <v>2285</v>
      </c>
      <c r="BY27" s="858" t="s">
        <v>2286</v>
      </c>
      <c r="BZ27" s="774" t="s">
        <v>2449</v>
      </c>
      <c r="CA27" s="163"/>
      <c r="CB27" s="163"/>
      <c r="CC27" s="155"/>
      <c r="CD27" s="155"/>
      <c r="CE27" s="155"/>
      <c r="CF27" s="155"/>
      <c r="CG27" s="967" t="s">
        <v>3104</v>
      </c>
      <c r="CH27" s="1004" t="s">
        <v>3105</v>
      </c>
      <c r="CI27" s="1005" t="s">
        <v>3106</v>
      </c>
      <c r="CJ27" s="141"/>
      <c r="CK27" s="141"/>
      <c r="CL27" s="142"/>
      <c r="CM27" s="142"/>
      <c r="CN27" s="142"/>
      <c r="CO27" s="142"/>
      <c r="CP27" s="243"/>
      <c r="CQ27" s="244"/>
      <c r="CR27" s="245"/>
      <c r="CS27" s="141"/>
      <c r="CT27" s="141"/>
      <c r="CU27" s="142"/>
      <c r="CV27" s="142"/>
      <c r="CW27" s="142"/>
      <c r="CX27" s="142"/>
    </row>
    <row r="28" spans="1:102" s="246" customFormat="1" ht="324" customHeight="1">
      <c r="A28" s="226"/>
      <c r="B28" s="421">
        <v>217</v>
      </c>
      <c r="C28" s="228" t="s">
        <v>151</v>
      </c>
      <c r="D28" s="230" t="s">
        <v>1229</v>
      </c>
      <c r="E28" s="381" t="s">
        <v>2075</v>
      </c>
      <c r="F28" s="231" t="s">
        <v>172</v>
      </c>
      <c r="G28" s="230" t="s">
        <v>1233</v>
      </c>
      <c r="H28" s="414" t="s">
        <v>1234</v>
      </c>
      <c r="I28" s="557" t="s">
        <v>1235</v>
      </c>
      <c r="J28" s="231" t="s">
        <v>363</v>
      </c>
      <c r="K28" s="232">
        <v>4</v>
      </c>
      <c r="L28" s="232">
        <v>5</v>
      </c>
      <c r="M28" s="233" t="s">
        <v>193</v>
      </c>
      <c r="N28" s="425" t="s">
        <v>4111</v>
      </c>
      <c r="O28" s="495" t="s">
        <v>2318</v>
      </c>
      <c r="P28" s="743" t="s">
        <v>2319</v>
      </c>
      <c r="Q28" s="495"/>
      <c r="R28" s="495" t="s">
        <v>2315</v>
      </c>
      <c r="S28" s="743" t="s">
        <v>2316</v>
      </c>
      <c r="T28" s="880"/>
      <c r="U28" s="495" t="s">
        <v>2317</v>
      </c>
      <c r="V28" s="236"/>
      <c r="W28" s="495" t="s">
        <v>2322</v>
      </c>
      <c r="X28" s="163" t="s">
        <v>2323</v>
      </c>
      <c r="Y28" s="155" t="s">
        <v>2320</v>
      </c>
      <c r="Z28" s="968" t="s">
        <v>3336</v>
      </c>
      <c r="AA28" s="886" t="s">
        <v>3337</v>
      </c>
      <c r="AB28" s="744" t="s">
        <v>3108</v>
      </c>
      <c r="AC28" s="886" t="s">
        <v>3110</v>
      </c>
      <c r="AD28" s="886" t="s">
        <v>3338</v>
      </c>
      <c r="AE28" s="744"/>
      <c r="AF28" s="886" t="s">
        <v>3339</v>
      </c>
      <c r="AG28" s="886" t="s">
        <v>3109</v>
      </c>
      <c r="AH28" s="141"/>
      <c r="AI28" s="141"/>
      <c r="AJ28" s="142"/>
      <c r="AK28" s="234"/>
      <c r="AL28" s="235"/>
      <c r="AM28" s="235"/>
      <c r="AN28" s="235"/>
      <c r="AO28" s="235"/>
      <c r="AP28" s="235"/>
      <c r="AQ28" s="235"/>
      <c r="AR28" s="235"/>
      <c r="AS28" s="141"/>
      <c r="AT28" s="141"/>
      <c r="AU28" s="142"/>
      <c r="AV28" s="235" t="s">
        <v>100</v>
      </c>
      <c r="AW28" s="253">
        <v>15</v>
      </c>
      <c r="AX28" s="253">
        <v>15</v>
      </c>
      <c r="AY28" s="253">
        <v>15</v>
      </c>
      <c r="AZ28" s="253">
        <v>15</v>
      </c>
      <c r="BA28" s="253">
        <v>15</v>
      </c>
      <c r="BB28" s="253">
        <v>15</v>
      </c>
      <c r="BC28" s="253">
        <v>10</v>
      </c>
      <c r="BD28" s="547">
        <v>100</v>
      </c>
      <c r="BE28" s="253" t="s">
        <v>96</v>
      </c>
      <c r="BF28" s="253" t="s">
        <v>96</v>
      </c>
      <c r="BG28" s="253" t="s">
        <v>96</v>
      </c>
      <c r="BH28" s="253">
        <v>100</v>
      </c>
      <c r="BI28" s="273">
        <f t="shared" si="4"/>
        <v>100</v>
      </c>
      <c r="BJ28" s="412">
        <f t="shared" si="7"/>
        <v>100</v>
      </c>
      <c r="BK28" s="253" t="s">
        <v>96</v>
      </c>
      <c r="BL28" s="253" t="s">
        <v>199</v>
      </c>
      <c r="BM28" s="549">
        <v>2</v>
      </c>
      <c r="BN28" s="549">
        <v>5</v>
      </c>
      <c r="BO28" s="233" t="s">
        <v>193</v>
      </c>
      <c r="BP28" s="238" t="s">
        <v>230</v>
      </c>
      <c r="BQ28" s="1135" t="s">
        <v>4112</v>
      </c>
      <c r="BR28" s="907">
        <v>1</v>
      </c>
      <c r="BS28" s="908" t="s">
        <v>2908</v>
      </c>
      <c r="BT28" s="236" t="s">
        <v>4113</v>
      </c>
      <c r="BU28" s="250">
        <v>44927</v>
      </c>
      <c r="BV28" s="250">
        <v>45260</v>
      </c>
      <c r="BW28" s="757">
        <v>1</v>
      </c>
      <c r="BX28" s="859" t="s">
        <v>2324</v>
      </c>
      <c r="BY28" s="750" t="s">
        <v>2439</v>
      </c>
      <c r="BZ28" s="859" t="s">
        <v>2325</v>
      </c>
      <c r="CA28" s="163" t="s">
        <v>2326</v>
      </c>
      <c r="CB28" s="163" t="s">
        <v>2321</v>
      </c>
      <c r="CC28" s="155" t="s">
        <v>2771</v>
      </c>
      <c r="CD28" s="163" t="s">
        <v>2322</v>
      </c>
      <c r="CE28" s="163" t="s">
        <v>2323</v>
      </c>
      <c r="CF28" s="155" t="s">
        <v>2771</v>
      </c>
      <c r="CG28" s="920" t="s">
        <v>3107</v>
      </c>
      <c r="CH28" s="861" t="s">
        <v>3127</v>
      </c>
      <c r="CI28" s="886" t="s">
        <v>3340</v>
      </c>
      <c r="CJ28" s="141"/>
      <c r="CK28" s="141"/>
      <c r="CL28" s="142"/>
      <c r="CM28" s="142"/>
      <c r="CN28" s="142"/>
      <c r="CO28" s="142"/>
      <c r="CP28" s="243"/>
      <c r="CQ28" s="244"/>
      <c r="CR28" s="245"/>
      <c r="CS28" s="141"/>
      <c r="CT28" s="141"/>
      <c r="CU28" s="142"/>
      <c r="CV28" s="142"/>
      <c r="CW28" s="142"/>
      <c r="CX28" s="142"/>
    </row>
    <row r="29" spans="1:102" s="246" customFormat="1" ht="409.05" customHeight="1">
      <c r="A29" s="226"/>
      <c r="B29" s="421">
        <v>217</v>
      </c>
      <c r="C29" s="228" t="s">
        <v>151</v>
      </c>
      <c r="D29" s="230" t="s">
        <v>1229</v>
      </c>
      <c r="E29" s="381" t="s">
        <v>2075</v>
      </c>
      <c r="F29" s="231" t="s">
        <v>172</v>
      </c>
      <c r="G29" s="230" t="s">
        <v>1233</v>
      </c>
      <c r="H29" s="414" t="s">
        <v>1234</v>
      </c>
      <c r="I29" s="557" t="s">
        <v>1235</v>
      </c>
      <c r="J29" s="231" t="s">
        <v>363</v>
      </c>
      <c r="K29" s="232">
        <v>4</v>
      </c>
      <c r="L29" s="232">
        <v>5</v>
      </c>
      <c r="M29" s="233" t="s">
        <v>193</v>
      </c>
      <c r="N29" s="425" t="s">
        <v>4110</v>
      </c>
      <c r="O29" s="554" t="s">
        <v>2346</v>
      </c>
      <c r="P29" s="731" t="s">
        <v>2352</v>
      </c>
      <c r="Q29" s="236"/>
      <c r="R29" s="554" t="s">
        <v>2347</v>
      </c>
      <c r="S29" s="554" t="s">
        <v>2349</v>
      </c>
      <c r="T29" s="879"/>
      <c r="U29" s="554" t="s">
        <v>2347</v>
      </c>
      <c r="V29" s="554" t="s">
        <v>2350</v>
      </c>
      <c r="W29" s="236" t="s">
        <v>2347</v>
      </c>
      <c r="X29" s="163"/>
      <c r="Y29" s="155" t="s">
        <v>2353</v>
      </c>
      <c r="Z29" s="920" t="s">
        <v>3071</v>
      </c>
      <c r="AA29" s="969" t="s">
        <v>3111</v>
      </c>
      <c r="AB29" s="886"/>
      <c r="AC29" s="554" t="s">
        <v>2347</v>
      </c>
      <c r="AD29" s="692" t="s">
        <v>3376</v>
      </c>
      <c r="AE29" s="886"/>
      <c r="AF29" s="554" t="s">
        <v>2347</v>
      </c>
      <c r="AG29" s="692" t="s">
        <v>3377</v>
      </c>
      <c r="AH29" s="141"/>
      <c r="AI29" s="141"/>
      <c r="AJ29" s="142"/>
      <c r="AK29" s="234"/>
      <c r="AL29" s="235"/>
      <c r="AM29" s="235"/>
      <c r="AN29" s="235"/>
      <c r="AO29" s="235"/>
      <c r="AP29" s="235"/>
      <c r="AQ29" s="235"/>
      <c r="AR29" s="235"/>
      <c r="AS29" s="141"/>
      <c r="AT29" s="141"/>
      <c r="AU29" s="142"/>
      <c r="AV29" s="235" t="s">
        <v>100</v>
      </c>
      <c r="AW29" s="253">
        <v>15</v>
      </c>
      <c r="AX29" s="253">
        <v>15</v>
      </c>
      <c r="AY29" s="253">
        <v>15</v>
      </c>
      <c r="AZ29" s="253">
        <v>15</v>
      </c>
      <c r="BA29" s="253">
        <v>15</v>
      </c>
      <c r="BB29" s="253">
        <v>15</v>
      </c>
      <c r="BC29" s="253">
        <v>10</v>
      </c>
      <c r="BD29" s="547">
        <v>100</v>
      </c>
      <c r="BE29" s="253" t="s">
        <v>96</v>
      </c>
      <c r="BF29" s="253" t="s">
        <v>96</v>
      </c>
      <c r="BG29" s="253" t="s">
        <v>96</v>
      </c>
      <c r="BH29" s="253">
        <v>100</v>
      </c>
      <c r="BI29" s="273">
        <f t="shared" si="4"/>
        <v>100</v>
      </c>
      <c r="BJ29" s="412">
        <f t="shared" si="7"/>
        <v>100</v>
      </c>
      <c r="BK29" s="253" t="s">
        <v>96</v>
      </c>
      <c r="BL29" s="253" t="s">
        <v>199</v>
      </c>
      <c r="BM29" s="549">
        <v>2</v>
      </c>
      <c r="BN29" s="549">
        <v>5</v>
      </c>
      <c r="BO29" s="233" t="s">
        <v>193</v>
      </c>
      <c r="BP29" s="238" t="s">
        <v>230</v>
      </c>
      <c r="BQ29" s="1135" t="s">
        <v>4112</v>
      </c>
      <c r="BR29" s="424">
        <v>1</v>
      </c>
      <c r="BS29" s="412" t="s">
        <v>2908</v>
      </c>
      <c r="BT29" s="236" t="s">
        <v>4114</v>
      </c>
      <c r="BU29" s="250">
        <v>44927</v>
      </c>
      <c r="BV29" s="250">
        <v>45260</v>
      </c>
      <c r="BW29" s="420">
        <v>1</v>
      </c>
      <c r="BX29" s="554" t="s">
        <v>2346</v>
      </c>
      <c r="BY29" s="731" t="s">
        <v>2761</v>
      </c>
      <c r="BZ29" s="725" t="s">
        <v>2351</v>
      </c>
      <c r="CA29" s="554" t="s">
        <v>2347</v>
      </c>
      <c r="CB29" s="163"/>
      <c r="CC29" s="155" t="s">
        <v>2353</v>
      </c>
      <c r="CD29" s="554" t="s">
        <v>2347</v>
      </c>
      <c r="CE29" s="163"/>
      <c r="CF29" s="155" t="s">
        <v>2353</v>
      </c>
      <c r="CG29" s="753" t="s">
        <v>3125</v>
      </c>
      <c r="CH29" s="743" t="s">
        <v>3126</v>
      </c>
      <c r="CI29" s="922" t="s">
        <v>3378</v>
      </c>
      <c r="CJ29" s="141"/>
      <c r="CK29" s="141"/>
      <c r="CL29" s="142"/>
      <c r="CM29" s="142"/>
      <c r="CN29" s="142"/>
      <c r="CO29" s="142"/>
      <c r="CP29" s="243"/>
      <c r="CQ29" s="244"/>
      <c r="CR29" s="245"/>
      <c r="CS29" s="141"/>
      <c r="CT29" s="141"/>
      <c r="CU29" s="142"/>
      <c r="CV29" s="142"/>
      <c r="CW29" s="142"/>
      <c r="CX29" s="142"/>
    </row>
    <row r="30" spans="1:102" s="246" customFormat="1" ht="256.05" customHeight="1">
      <c r="A30" s="226"/>
      <c r="B30" s="421">
        <v>217</v>
      </c>
      <c r="C30" s="228" t="s">
        <v>151</v>
      </c>
      <c r="D30" s="230" t="s">
        <v>1229</v>
      </c>
      <c r="E30" s="381" t="s">
        <v>2075</v>
      </c>
      <c r="F30" s="231" t="s">
        <v>172</v>
      </c>
      <c r="G30" s="230" t="s">
        <v>1233</v>
      </c>
      <c r="H30" s="414" t="s">
        <v>1234</v>
      </c>
      <c r="I30" s="557" t="s">
        <v>1235</v>
      </c>
      <c r="J30" s="231" t="s">
        <v>363</v>
      </c>
      <c r="K30" s="232">
        <v>4</v>
      </c>
      <c r="L30" s="232">
        <v>5</v>
      </c>
      <c r="M30" s="233" t="s">
        <v>193</v>
      </c>
      <c r="N30" s="425" t="s">
        <v>4109</v>
      </c>
      <c r="O30" s="163" t="s">
        <v>2178</v>
      </c>
      <c r="P30" s="746" t="s">
        <v>2327</v>
      </c>
      <c r="Q30" s="495"/>
      <c r="R30" s="163" t="s">
        <v>2175</v>
      </c>
      <c r="S30" s="495"/>
      <c r="T30" s="495"/>
      <c r="U30" s="163" t="s">
        <v>2175</v>
      </c>
      <c r="V30" s="236"/>
      <c r="W30" s="163" t="s">
        <v>2175</v>
      </c>
      <c r="X30" s="163"/>
      <c r="Y30" s="155" t="s">
        <v>2768</v>
      </c>
      <c r="Z30" s="970" t="s">
        <v>3112</v>
      </c>
      <c r="AA30" s="971" t="s">
        <v>3113</v>
      </c>
      <c r="AB30" s="886"/>
      <c r="AC30" s="968" t="s">
        <v>3114</v>
      </c>
      <c r="AD30" s="886"/>
      <c r="AE30" s="886"/>
      <c r="AF30" s="968" t="s">
        <v>3114</v>
      </c>
      <c r="AG30" s="235"/>
      <c r="AH30" s="141"/>
      <c r="AI30" s="141"/>
      <c r="AJ30" s="142"/>
      <c r="AK30" s="234"/>
      <c r="AL30" s="235"/>
      <c r="AM30" s="235"/>
      <c r="AN30" s="235"/>
      <c r="AO30" s="235"/>
      <c r="AP30" s="235"/>
      <c r="AQ30" s="235"/>
      <c r="AR30" s="235"/>
      <c r="AS30" s="141"/>
      <c r="AT30" s="141"/>
      <c r="AU30" s="142"/>
      <c r="AV30" s="235" t="s">
        <v>100</v>
      </c>
      <c r="AW30" s="253">
        <v>15</v>
      </c>
      <c r="AX30" s="253">
        <v>15</v>
      </c>
      <c r="AY30" s="253">
        <v>15</v>
      </c>
      <c r="AZ30" s="253">
        <v>15</v>
      </c>
      <c r="BA30" s="253">
        <v>15</v>
      </c>
      <c r="BB30" s="253">
        <v>15</v>
      </c>
      <c r="BC30" s="253">
        <v>10</v>
      </c>
      <c r="BD30" s="547">
        <v>100</v>
      </c>
      <c r="BE30" s="253" t="s">
        <v>96</v>
      </c>
      <c r="BF30" s="253" t="s">
        <v>96</v>
      </c>
      <c r="BG30" s="253" t="s">
        <v>96</v>
      </c>
      <c r="BH30" s="253">
        <v>100</v>
      </c>
      <c r="BI30" s="273">
        <f t="shared" si="4"/>
        <v>100</v>
      </c>
      <c r="BJ30" s="412">
        <f t="shared" si="7"/>
        <v>100</v>
      </c>
      <c r="BK30" s="253" t="s">
        <v>96</v>
      </c>
      <c r="BL30" s="253" t="s">
        <v>199</v>
      </c>
      <c r="BM30" s="549">
        <v>2</v>
      </c>
      <c r="BN30" s="549">
        <v>5</v>
      </c>
      <c r="BO30" s="233" t="s">
        <v>193</v>
      </c>
      <c r="BP30" s="238" t="s">
        <v>230</v>
      </c>
      <c r="BQ30" s="1135" t="s">
        <v>4112</v>
      </c>
      <c r="BR30" s="424">
        <v>1</v>
      </c>
      <c r="BS30" s="412" t="s">
        <v>2908</v>
      </c>
      <c r="BT30" s="236" t="s">
        <v>4115</v>
      </c>
      <c r="BU30" s="250">
        <v>44927</v>
      </c>
      <c r="BV30" s="250">
        <v>45260</v>
      </c>
      <c r="BW30" s="420">
        <v>1</v>
      </c>
      <c r="BX30" s="163" t="s">
        <v>2178</v>
      </c>
      <c r="BY30" s="747" t="s">
        <v>2328</v>
      </c>
      <c r="BZ30" s="831"/>
      <c r="CA30" s="163"/>
      <c r="CB30" s="163" t="s">
        <v>2175</v>
      </c>
      <c r="CC30" s="155" t="s">
        <v>2329</v>
      </c>
      <c r="CD30" s="163" t="s">
        <v>2175</v>
      </c>
      <c r="CE30" s="155"/>
      <c r="CF30" s="155" t="s">
        <v>2329</v>
      </c>
      <c r="CG30" s="920" t="s">
        <v>3056</v>
      </c>
      <c r="CH30" s="746" t="s">
        <v>3124</v>
      </c>
      <c r="CI30" s="867">
        <v>0.5</v>
      </c>
      <c r="CJ30" s="141"/>
      <c r="CK30" s="141"/>
      <c r="CL30" s="142"/>
      <c r="CM30" s="142"/>
      <c r="CN30" s="142"/>
      <c r="CO30" s="142"/>
      <c r="CP30" s="243"/>
      <c r="CQ30" s="244"/>
      <c r="CR30" s="245"/>
      <c r="CS30" s="141"/>
      <c r="CT30" s="141"/>
      <c r="CU30" s="142"/>
      <c r="CV30" s="142"/>
      <c r="CW30" s="142"/>
      <c r="CX30" s="142"/>
    </row>
    <row r="31" spans="1:102" s="246" customFormat="1" ht="232.05" customHeight="1">
      <c r="A31" s="226"/>
      <c r="B31" s="421">
        <v>217</v>
      </c>
      <c r="C31" s="228" t="s">
        <v>151</v>
      </c>
      <c r="D31" s="230" t="s">
        <v>1229</v>
      </c>
      <c r="E31" s="381" t="s">
        <v>2075</v>
      </c>
      <c r="F31" s="231" t="s">
        <v>172</v>
      </c>
      <c r="G31" s="230" t="s">
        <v>1233</v>
      </c>
      <c r="H31" s="414" t="s">
        <v>1234</v>
      </c>
      <c r="I31" s="557" t="s">
        <v>1235</v>
      </c>
      <c r="J31" s="231" t="s">
        <v>363</v>
      </c>
      <c r="K31" s="232">
        <v>4</v>
      </c>
      <c r="L31" s="232">
        <v>5</v>
      </c>
      <c r="M31" s="233" t="s">
        <v>193</v>
      </c>
      <c r="N31" s="425" t="s">
        <v>4108</v>
      </c>
      <c r="O31" s="495" t="s">
        <v>2186</v>
      </c>
      <c r="P31" s="298" t="s">
        <v>2330</v>
      </c>
      <c r="Q31" s="236"/>
      <c r="R31" s="236" t="s">
        <v>2443</v>
      </c>
      <c r="S31" s="554" t="s">
        <v>2447</v>
      </c>
      <c r="T31" s="879"/>
      <c r="U31" s="236" t="s">
        <v>2101</v>
      </c>
      <c r="V31" s="236" t="s">
        <v>2446</v>
      </c>
      <c r="W31" s="163" t="s">
        <v>2188</v>
      </c>
      <c r="X31" s="163" t="s">
        <v>2189</v>
      </c>
      <c r="Y31" s="155" t="s">
        <v>2331</v>
      </c>
      <c r="Z31" s="733" t="s">
        <v>3115</v>
      </c>
      <c r="AA31" s="886" t="s">
        <v>3116</v>
      </c>
      <c r="AB31" s="886"/>
      <c r="AC31" s="886" t="s">
        <v>2443</v>
      </c>
      <c r="AD31" s="886" t="s">
        <v>2941</v>
      </c>
      <c r="AE31" s="886"/>
      <c r="AF31" s="886" t="s">
        <v>2443</v>
      </c>
      <c r="AG31" s="886" t="s">
        <v>3117</v>
      </c>
      <c r="AH31" s="141"/>
      <c r="AI31" s="141"/>
      <c r="AJ31" s="142"/>
      <c r="AK31" s="234"/>
      <c r="AL31" s="235"/>
      <c r="AM31" s="235"/>
      <c r="AN31" s="235"/>
      <c r="AO31" s="235"/>
      <c r="AP31" s="235"/>
      <c r="AQ31" s="235"/>
      <c r="AR31" s="235"/>
      <c r="AS31" s="141"/>
      <c r="AT31" s="141"/>
      <c r="AU31" s="142"/>
      <c r="AV31" s="235" t="s">
        <v>100</v>
      </c>
      <c r="AW31" s="253">
        <v>15</v>
      </c>
      <c r="AX31" s="253">
        <v>15</v>
      </c>
      <c r="AY31" s="253">
        <v>15</v>
      </c>
      <c r="AZ31" s="253">
        <v>15</v>
      </c>
      <c r="BA31" s="253">
        <v>15</v>
      </c>
      <c r="BB31" s="253">
        <v>15</v>
      </c>
      <c r="BC31" s="253">
        <v>10</v>
      </c>
      <c r="BD31" s="547">
        <v>100</v>
      </c>
      <c r="BE31" s="253" t="s">
        <v>96</v>
      </c>
      <c r="BF31" s="253" t="s">
        <v>96</v>
      </c>
      <c r="BG31" s="253" t="s">
        <v>96</v>
      </c>
      <c r="BH31" s="253">
        <v>100</v>
      </c>
      <c r="BI31" s="273">
        <f t="shared" si="4"/>
        <v>100</v>
      </c>
      <c r="BJ31" s="412">
        <f t="shared" si="7"/>
        <v>100</v>
      </c>
      <c r="BK31" s="253" t="s">
        <v>96</v>
      </c>
      <c r="BL31" s="253" t="s">
        <v>199</v>
      </c>
      <c r="BM31" s="549">
        <v>2</v>
      </c>
      <c r="BN31" s="549">
        <v>5</v>
      </c>
      <c r="BO31" s="233" t="s">
        <v>193</v>
      </c>
      <c r="BP31" s="238" t="s">
        <v>230</v>
      </c>
      <c r="BQ31" s="1135" t="s">
        <v>4112</v>
      </c>
      <c r="BR31" s="424">
        <v>1</v>
      </c>
      <c r="BS31" s="412" t="s">
        <v>2908</v>
      </c>
      <c r="BT31" s="236" t="s">
        <v>4116</v>
      </c>
      <c r="BU31" s="250">
        <v>44927</v>
      </c>
      <c r="BV31" s="250">
        <v>45260</v>
      </c>
      <c r="BW31" s="420">
        <v>1</v>
      </c>
      <c r="BX31" s="495" t="s">
        <v>2186</v>
      </c>
      <c r="BY31" s="743" t="s">
        <v>2769</v>
      </c>
      <c r="BZ31" s="860" t="s">
        <v>2185</v>
      </c>
      <c r="CA31" s="163" t="s">
        <v>2332</v>
      </c>
      <c r="CB31" s="163"/>
      <c r="CC31" s="155" t="s">
        <v>2770</v>
      </c>
      <c r="CD31" s="163" t="s">
        <v>2188</v>
      </c>
      <c r="CE31" s="163" t="s">
        <v>2333</v>
      </c>
      <c r="CF31" s="155" t="s">
        <v>2331</v>
      </c>
      <c r="CG31" s="733" t="s">
        <v>3115</v>
      </c>
      <c r="CH31" s="861" t="s">
        <v>3123</v>
      </c>
      <c r="CI31" s="768" t="s">
        <v>3122</v>
      </c>
      <c r="CJ31" s="141"/>
      <c r="CK31" s="141"/>
      <c r="CL31" s="142"/>
      <c r="CM31" s="142"/>
      <c r="CN31" s="142"/>
      <c r="CO31" s="142"/>
      <c r="CP31" s="243"/>
      <c r="CQ31" s="244"/>
      <c r="CR31" s="245"/>
      <c r="CS31" s="141"/>
      <c r="CT31" s="141"/>
      <c r="CU31" s="142"/>
      <c r="CV31" s="142"/>
      <c r="CW31" s="142"/>
      <c r="CX31" s="142"/>
    </row>
    <row r="32" spans="1:102" s="246" customFormat="1" ht="294" customHeight="1">
      <c r="A32" s="226"/>
      <c r="B32" s="421">
        <v>217</v>
      </c>
      <c r="C32" s="228" t="s">
        <v>151</v>
      </c>
      <c r="D32" s="230" t="s">
        <v>1229</v>
      </c>
      <c r="E32" s="381" t="s">
        <v>2075</v>
      </c>
      <c r="F32" s="231" t="s">
        <v>172</v>
      </c>
      <c r="G32" s="230" t="s">
        <v>1233</v>
      </c>
      <c r="H32" s="414" t="s">
        <v>1234</v>
      </c>
      <c r="I32" s="557" t="s">
        <v>1235</v>
      </c>
      <c r="J32" s="231" t="s">
        <v>363</v>
      </c>
      <c r="K32" s="232">
        <v>4</v>
      </c>
      <c r="L32" s="232">
        <v>5</v>
      </c>
      <c r="M32" s="233" t="s">
        <v>193</v>
      </c>
      <c r="N32" s="425" t="s">
        <v>4107</v>
      </c>
      <c r="O32" s="495" t="s">
        <v>2181</v>
      </c>
      <c r="P32" s="743" t="s">
        <v>2335</v>
      </c>
      <c r="Q32" s="755"/>
      <c r="R32" s="755" t="s">
        <v>2183</v>
      </c>
      <c r="S32" s="755" t="s">
        <v>491</v>
      </c>
      <c r="T32" s="755"/>
      <c r="U32" s="755" t="s">
        <v>2183</v>
      </c>
      <c r="V32" s="755" t="s">
        <v>491</v>
      </c>
      <c r="W32" s="755" t="s">
        <v>2183</v>
      </c>
      <c r="X32" s="163"/>
      <c r="Y32" s="155" t="s">
        <v>2334</v>
      </c>
      <c r="Z32" s="954" t="s">
        <v>3020</v>
      </c>
      <c r="AA32" s="1032" t="s">
        <v>3346</v>
      </c>
      <c r="AB32" s="886"/>
      <c r="AC32" s="743" t="s">
        <v>3092</v>
      </c>
      <c r="AD32" s="972" t="s">
        <v>2428</v>
      </c>
      <c r="AE32" s="886"/>
      <c r="AF32" s="743" t="s">
        <v>3092</v>
      </c>
      <c r="AG32" s="972" t="s">
        <v>2968</v>
      </c>
      <c r="AH32" s="141"/>
      <c r="AI32" s="141"/>
      <c r="AJ32" s="142"/>
      <c r="AK32" s="234"/>
      <c r="AL32" s="235"/>
      <c r="AM32" s="235"/>
      <c r="AN32" s="235"/>
      <c r="AO32" s="235"/>
      <c r="AP32" s="235"/>
      <c r="AQ32" s="235"/>
      <c r="AR32" s="235"/>
      <c r="AS32" s="141"/>
      <c r="AT32" s="141"/>
      <c r="AU32" s="142"/>
      <c r="AV32" s="235" t="s">
        <v>100</v>
      </c>
      <c r="AW32" s="253">
        <v>15</v>
      </c>
      <c r="AX32" s="253">
        <v>15</v>
      </c>
      <c r="AY32" s="253">
        <v>15</v>
      </c>
      <c r="AZ32" s="253">
        <v>15</v>
      </c>
      <c r="BA32" s="253">
        <v>15</v>
      </c>
      <c r="BB32" s="253">
        <v>15</v>
      </c>
      <c r="BC32" s="253">
        <v>10</v>
      </c>
      <c r="BD32" s="547">
        <v>100</v>
      </c>
      <c r="BE32" s="253" t="s">
        <v>96</v>
      </c>
      <c r="BF32" s="253" t="s">
        <v>96</v>
      </c>
      <c r="BG32" s="253" t="s">
        <v>96</v>
      </c>
      <c r="BH32" s="253">
        <v>100</v>
      </c>
      <c r="BI32" s="273">
        <f t="shared" si="4"/>
        <v>100</v>
      </c>
      <c r="BJ32" s="412">
        <f t="shared" si="7"/>
        <v>100</v>
      </c>
      <c r="BK32" s="253" t="s">
        <v>96</v>
      </c>
      <c r="BL32" s="253" t="s">
        <v>199</v>
      </c>
      <c r="BM32" s="549">
        <v>2</v>
      </c>
      <c r="BN32" s="549">
        <v>5</v>
      </c>
      <c r="BO32" s="233" t="s">
        <v>193</v>
      </c>
      <c r="BP32" s="238" t="s">
        <v>230</v>
      </c>
      <c r="BQ32" s="1135" t="s">
        <v>4112</v>
      </c>
      <c r="BR32" s="424">
        <v>1</v>
      </c>
      <c r="BS32" s="412" t="s">
        <v>2908</v>
      </c>
      <c r="BT32" s="236" t="s">
        <v>4117</v>
      </c>
      <c r="BU32" s="250">
        <v>44927</v>
      </c>
      <c r="BV32" s="250">
        <v>45260</v>
      </c>
      <c r="BW32" s="420">
        <v>1</v>
      </c>
      <c r="BX32" s="495" t="s">
        <v>2181</v>
      </c>
      <c r="BY32" s="743" t="s">
        <v>2337</v>
      </c>
      <c r="BZ32" s="495" t="s">
        <v>2336</v>
      </c>
      <c r="CA32" s="755" t="s">
        <v>2183</v>
      </c>
      <c r="CB32" s="163"/>
      <c r="CC32" s="155" t="s">
        <v>2338</v>
      </c>
      <c r="CD32" s="755" t="s">
        <v>2183</v>
      </c>
      <c r="CE32" s="155"/>
      <c r="CF32" s="155" t="s">
        <v>2338</v>
      </c>
      <c r="CG32" s="954" t="s">
        <v>3020</v>
      </c>
      <c r="CH32" s="974" t="s">
        <v>3120</v>
      </c>
      <c r="CI32" s="975" t="s">
        <v>3121</v>
      </c>
      <c r="CJ32" s="141"/>
      <c r="CK32" s="141"/>
      <c r="CL32" s="142"/>
      <c r="CM32" s="142"/>
      <c r="CN32" s="142"/>
      <c r="CO32" s="142"/>
      <c r="CP32" s="243"/>
      <c r="CQ32" s="244"/>
      <c r="CR32" s="245"/>
      <c r="CS32" s="141"/>
      <c r="CT32" s="141"/>
      <c r="CU32" s="142"/>
      <c r="CV32" s="142"/>
      <c r="CW32" s="142"/>
      <c r="CX32" s="142"/>
    </row>
    <row r="33" spans="1:102" s="246" customFormat="1" ht="322.05" customHeight="1">
      <c r="A33" s="226"/>
      <c r="B33" s="421">
        <v>217</v>
      </c>
      <c r="C33" s="228" t="s">
        <v>151</v>
      </c>
      <c r="D33" s="230" t="s">
        <v>1229</v>
      </c>
      <c r="E33" s="381" t="s">
        <v>2075</v>
      </c>
      <c r="F33" s="231" t="s">
        <v>172</v>
      </c>
      <c r="G33" s="230" t="s">
        <v>1233</v>
      </c>
      <c r="H33" s="414" t="s">
        <v>1234</v>
      </c>
      <c r="I33" s="557" t="s">
        <v>1235</v>
      </c>
      <c r="J33" s="231" t="s">
        <v>363</v>
      </c>
      <c r="K33" s="232">
        <v>4</v>
      </c>
      <c r="L33" s="232">
        <v>5</v>
      </c>
      <c r="M33" s="233" t="s">
        <v>193</v>
      </c>
      <c r="N33" s="425" t="s">
        <v>4106</v>
      </c>
      <c r="O33" s="744" t="s">
        <v>2192</v>
      </c>
      <c r="P33" s="886" t="s">
        <v>2455</v>
      </c>
      <c r="Q33" s="887"/>
      <c r="R33" s="744" t="s">
        <v>2193</v>
      </c>
      <c r="S33" s="692" t="s">
        <v>2452</v>
      </c>
      <c r="T33" s="887"/>
      <c r="U33" s="744" t="s">
        <v>2193</v>
      </c>
      <c r="V33" s="775" t="s">
        <v>2453</v>
      </c>
      <c r="W33" s="744" t="s">
        <v>2457</v>
      </c>
      <c r="X33" s="163" t="s">
        <v>2458</v>
      </c>
      <c r="Y33" s="155" t="s">
        <v>2456</v>
      </c>
      <c r="Z33" s="766" t="s">
        <v>3118</v>
      </c>
      <c r="AA33" s="861" t="s">
        <v>3856</v>
      </c>
      <c r="AB33" s="886"/>
      <c r="AC33" s="692" t="s">
        <v>2193</v>
      </c>
      <c r="AD33" s="886" t="s">
        <v>2452</v>
      </c>
      <c r="AE33" s="886"/>
      <c r="AF33" s="692" t="s">
        <v>2193</v>
      </c>
      <c r="AG33" s="886" t="s">
        <v>2453</v>
      </c>
      <c r="AH33" s="141"/>
      <c r="AI33" s="141"/>
      <c r="AJ33" s="142"/>
      <c r="AK33" s="234"/>
      <c r="AL33" s="235"/>
      <c r="AM33" s="235"/>
      <c r="AN33" s="235"/>
      <c r="AO33" s="235"/>
      <c r="AP33" s="235"/>
      <c r="AQ33" s="235"/>
      <c r="AR33" s="235"/>
      <c r="AS33" s="141"/>
      <c r="AT33" s="141"/>
      <c r="AU33" s="142"/>
      <c r="AV33" s="235" t="s">
        <v>100</v>
      </c>
      <c r="AW33" s="253">
        <v>15</v>
      </c>
      <c r="AX33" s="253">
        <v>15</v>
      </c>
      <c r="AY33" s="253">
        <v>15</v>
      </c>
      <c r="AZ33" s="253">
        <v>15</v>
      </c>
      <c r="BA33" s="253">
        <v>15</v>
      </c>
      <c r="BB33" s="253">
        <v>15</v>
      </c>
      <c r="BC33" s="253">
        <v>10</v>
      </c>
      <c r="BD33" s="547">
        <v>100</v>
      </c>
      <c r="BE33" s="253" t="s">
        <v>96</v>
      </c>
      <c r="BF33" s="253" t="s">
        <v>96</v>
      </c>
      <c r="BG33" s="253" t="s">
        <v>96</v>
      </c>
      <c r="BH33" s="253">
        <v>100</v>
      </c>
      <c r="BI33" s="273">
        <f t="shared" si="4"/>
        <v>100</v>
      </c>
      <c r="BJ33" s="412">
        <f t="shared" si="7"/>
        <v>100</v>
      </c>
      <c r="BK33" s="253" t="s">
        <v>96</v>
      </c>
      <c r="BL33" s="253" t="s">
        <v>199</v>
      </c>
      <c r="BM33" s="549">
        <v>2</v>
      </c>
      <c r="BN33" s="549">
        <v>5</v>
      </c>
      <c r="BO33" s="233" t="s">
        <v>193</v>
      </c>
      <c r="BP33" s="238" t="s">
        <v>230</v>
      </c>
      <c r="BQ33" s="1135" t="s">
        <v>4112</v>
      </c>
      <c r="BR33" s="424">
        <v>1</v>
      </c>
      <c r="BS33" s="412" t="s">
        <v>2908</v>
      </c>
      <c r="BT33" s="236" t="s">
        <v>4118</v>
      </c>
      <c r="BU33" s="250">
        <v>44927</v>
      </c>
      <c r="BV33" s="250">
        <v>45260</v>
      </c>
      <c r="BW33" s="420">
        <v>1</v>
      </c>
      <c r="BX33" s="744" t="s">
        <v>2192</v>
      </c>
      <c r="BY33" s="861" t="s">
        <v>2339</v>
      </c>
      <c r="BZ33" s="776" t="s">
        <v>2459</v>
      </c>
      <c r="CA33" s="744" t="s">
        <v>2193</v>
      </c>
      <c r="CB33" s="163"/>
      <c r="CC33" s="155" t="s">
        <v>2340</v>
      </c>
      <c r="CD33" s="744" t="s">
        <v>2341</v>
      </c>
      <c r="CE33" s="184" t="s">
        <v>2342</v>
      </c>
      <c r="CF33" s="155" t="s">
        <v>2340</v>
      </c>
      <c r="CG33" s="753" t="s">
        <v>3118</v>
      </c>
      <c r="CH33" s="886" t="s">
        <v>3391</v>
      </c>
      <c r="CI33" s="973" t="s">
        <v>3119</v>
      </c>
      <c r="CJ33" s="141"/>
      <c r="CK33" s="141"/>
      <c r="CL33" s="142"/>
      <c r="CM33" s="142"/>
      <c r="CN33" s="142"/>
      <c r="CO33" s="142"/>
      <c r="CP33" s="243"/>
      <c r="CQ33" s="244"/>
      <c r="CR33" s="245"/>
      <c r="CS33" s="141"/>
      <c r="CT33" s="141"/>
      <c r="CU33" s="142"/>
      <c r="CV33" s="142"/>
      <c r="CW33" s="142"/>
      <c r="CX33" s="142"/>
    </row>
    <row r="34" spans="1:102" s="246" customFormat="1" ht="182.25" customHeight="1">
      <c r="A34" s="226"/>
      <c r="B34" s="231">
        <v>218</v>
      </c>
      <c r="C34" s="228" t="s">
        <v>164</v>
      </c>
      <c r="D34" s="230" t="s">
        <v>22</v>
      </c>
      <c r="E34" s="230" t="s">
        <v>2843</v>
      </c>
      <c r="F34" s="231" t="s">
        <v>167</v>
      </c>
      <c r="G34" s="230" t="s">
        <v>1224</v>
      </c>
      <c r="H34" s="235" t="s">
        <v>1184</v>
      </c>
      <c r="I34" s="238" t="s">
        <v>1197</v>
      </c>
      <c r="J34" s="231" t="s">
        <v>363</v>
      </c>
      <c r="K34" s="232">
        <v>4</v>
      </c>
      <c r="L34" s="232">
        <v>5</v>
      </c>
      <c r="M34" s="233" t="s">
        <v>193</v>
      </c>
      <c r="N34" s="248" t="s">
        <v>2844</v>
      </c>
      <c r="O34" s="856" t="s">
        <v>2148</v>
      </c>
      <c r="P34" s="554" t="s">
        <v>2147</v>
      </c>
      <c r="Q34" s="236"/>
      <c r="R34" s="236" t="s">
        <v>2101</v>
      </c>
      <c r="S34" s="554" t="s">
        <v>2428</v>
      </c>
      <c r="T34" s="879"/>
      <c r="U34" s="236" t="s">
        <v>2101</v>
      </c>
      <c r="V34" s="236"/>
      <c r="W34" s="163" t="s">
        <v>2101</v>
      </c>
      <c r="X34" s="163"/>
      <c r="Y34" s="155" t="s">
        <v>2146</v>
      </c>
      <c r="Z34" s="852" t="s">
        <v>3229</v>
      </c>
      <c r="AA34" s="554" t="s">
        <v>3383</v>
      </c>
      <c r="AB34" s="235"/>
      <c r="AC34" s="236" t="s">
        <v>2101</v>
      </c>
      <c r="AD34" s="554" t="s">
        <v>3386</v>
      </c>
      <c r="AE34" s="236"/>
      <c r="AF34" s="236" t="s">
        <v>2101</v>
      </c>
      <c r="AG34" s="235"/>
      <c r="AH34" s="141"/>
      <c r="AI34" s="141"/>
      <c r="AJ34" s="142"/>
      <c r="AK34" s="234"/>
      <c r="AL34" s="235"/>
      <c r="AM34" s="235"/>
      <c r="AN34" s="235"/>
      <c r="AO34" s="235"/>
      <c r="AP34" s="235"/>
      <c r="AQ34" s="235"/>
      <c r="AR34" s="235"/>
      <c r="AS34" s="141"/>
      <c r="AT34" s="141"/>
      <c r="AU34" s="142"/>
      <c r="AV34" s="412" t="s">
        <v>100</v>
      </c>
      <c r="AW34" s="273">
        <v>15</v>
      </c>
      <c r="AX34" s="273">
        <v>15</v>
      </c>
      <c r="AY34" s="273">
        <v>15</v>
      </c>
      <c r="AZ34" s="273">
        <v>15</v>
      </c>
      <c r="BA34" s="273">
        <v>15</v>
      </c>
      <c r="BB34" s="273">
        <v>15</v>
      </c>
      <c r="BC34" s="273">
        <v>10</v>
      </c>
      <c r="BD34" s="422">
        <f t="shared" ref="BD34:BD35" si="8">SUM(AW34:BC34)</f>
        <v>100</v>
      </c>
      <c r="BE34" s="273" t="s">
        <v>96</v>
      </c>
      <c r="BF34" s="273" t="s">
        <v>97</v>
      </c>
      <c r="BG34" s="273" t="s">
        <v>97</v>
      </c>
      <c r="BH34" s="273">
        <v>50</v>
      </c>
      <c r="BI34" s="273">
        <f t="shared" si="4"/>
        <v>75</v>
      </c>
      <c r="BJ34" s="412">
        <f t="shared" si="7"/>
        <v>75</v>
      </c>
      <c r="BK34" s="253" t="s">
        <v>97</v>
      </c>
      <c r="BL34" s="253" t="s">
        <v>199</v>
      </c>
      <c r="BM34" s="549">
        <v>3</v>
      </c>
      <c r="BN34" s="549">
        <v>5</v>
      </c>
      <c r="BO34" s="233" t="s">
        <v>193</v>
      </c>
      <c r="BP34" s="238" t="s">
        <v>230</v>
      </c>
      <c r="BQ34" s="248" t="s">
        <v>1227</v>
      </c>
      <c r="BR34" s="249">
        <v>1</v>
      </c>
      <c r="BS34" s="235" t="s">
        <v>1228</v>
      </c>
      <c r="BT34" s="236" t="s">
        <v>3978</v>
      </c>
      <c r="BU34" s="250">
        <v>44927</v>
      </c>
      <c r="BV34" s="250">
        <v>45260</v>
      </c>
      <c r="BW34" s="419">
        <v>3</v>
      </c>
      <c r="BX34" s="856" t="s">
        <v>2148</v>
      </c>
      <c r="BY34" s="229" t="s">
        <v>2151</v>
      </c>
      <c r="BZ34" s="725" t="s">
        <v>2429</v>
      </c>
      <c r="CA34" s="163" t="s">
        <v>2101</v>
      </c>
      <c r="CB34" s="163"/>
      <c r="CC34" s="155" t="s">
        <v>2146</v>
      </c>
      <c r="CD34" s="163" t="s">
        <v>2101</v>
      </c>
      <c r="CE34" s="163"/>
      <c r="CF34" s="155" t="s">
        <v>2146</v>
      </c>
      <c r="CG34" s="852" t="s">
        <v>3229</v>
      </c>
      <c r="CH34" s="1003" t="s">
        <v>3235</v>
      </c>
      <c r="CI34" s="725" t="s">
        <v>3234</v>
      </c>
      <c r="CJ34" s="141"/>
      <c r="CK34" s="141"/>
      <c r="CL34" s="142"/>
      <c r="CM34" s="142"/>
      <c r="CN34" s="142"/>
      <c r="CO34" s="142"/>
      <c r="CP34" s="243"/>
      <c r="CQ34" s="244"/>
      <c r="CR34" s="245"/>
      <c r="CS34" s="141"/>
      <c r="CT34" s="141"/>
      <c r="CU34" s="142"/>
      <c r="CV34" s="142"/>
      <c r="CW34" s="142"/>
      <c r="CX34" s="142"/>
    </row>
    <row r="35" spans="1:102" s="246" customFormat="1" ht="220.5" customHeight="1">
      <c r="A35" s="226"/>
      <c r="B35" s="231">
        <v>219</v>
      </c>
      <c r="C35" s="228" t="s">
        <v>161</v>
      </c>
      <c r="D35" s="230" t="s">
        <v>1238</v>
      </c>
      <c r="E35" s="230" t="s">
        <v>1239</v>
      </c>
      <c r="F35" s="231" t="s">
        <v>167</v>
      </c>
      <c r="G35" s="230" t="s">
        <v>1240</v>
      </c>
      <c r="H35" s="414" t="s">
        <v>1241</v>
      </c>
      <c r="I35" s="238" t="s">
        <v>1242</v>
      </c>
      <c r="J35" s="231" t="s">
        <v>363</v>
      </c>
      <c r="K35" s="232">
        <v>3</v>
      </c>
      <c r="L35" s="232">
        <v>4</v>
      </c>
      <c r="M35" s="233" t="s">
        <v>193</v>
      </c>
      <c r="N35" s="365" t="s">
        <v>3985</v>
      </c>
      <c r="O35" s="852" t="s">
        <v>2153</v>
      </c>
      <c r="P35" s="414" t="s">
        <v>2827</v>
      </c>
      <c r="Q35" s="236"/>
      <c r="R35" s="236" t="s">
        <v>2101</v>
      </c>
      <c r="S35" s="236"/>
      <c r="T35" s="879"/>
      <c r="U35" s="236" t="s">
        <v>2101</v>
      </c>
      <c r="V35" s="236"/>
      <c r="W35" s="163" t="s">
        <v>2101</v>
      </c>
      <c r="X35" s="163"/>
      <c r="Y35" s="888" t="s">
        <v>2146</v>
      </c>
      <c r="Z35" s="934" t="s">
        <v>2984</v>
      </c>
      <c r="AA35" s="935" t="s">
        <v>2986</v>
      </c>
      <c r="AB35" s="235"/>
      <c r="AC35" s="235" t="s">
        <v>2101</v>
      </c>
      <c r="AD35" s="235" t="s">
        <v>2983</v>
      </c>
      <c r="AE35" s="235"/>
      <c r="AF35" s="235" t="s">
        <v>2101</v>
      </c>
      <c r="AG35" s="235" t="s">
        <v>443</v>
      </c>
      <c r="AH35" s="141"/>
      <c r="AI35" s="141"/>
      <c r="AJ35" s="142"/>
      <c r="AK35" s="234"/>
      <c r="AL35" s="235"/>
      <c r="AM35" s="235"/>
      <c r="AN35" s="235"/>
      <c r="AO35" s="235"/>
      <c r="AP35" s="235"/>
      <c r="AQ35" s="235"/>
      <c r="AR35" s="235"/>
      <c r="AS35" s="141"/>
      <c r="AT35" s="141"/>
      <c r="AU35" s="142"/>
      <c r="AV35" s="412" t="s">
        <v>100</v>
      </c>
      <c r="AW35" s="273">
        <v>15</v>
      </c>
      <c r="AX35" s="273">
        <v>15</v>
      </c>
      <c r="AY35" s="273">
        <v>15</v>
      </c>
      <c r="AZ35" s="273">
        <v>15</v>
      </c>
      <c r="BA35" s="273">
        <v>15</v>
      </c>
      <c r="BB35" s="273">
        <v>15</v>
      </c>
      <c r="BC35" s="273">
        <v>10</v>
      </c>
      <c r="BD35" s="422">
        <f t="shared" si="8"/>
        <v>100</v>
      </c>
      <c r="BE35" s="273" t="s">
        <v>96</v>
      </c>
      <c r="BF35" s="273" t="s">
        <v>96</v>
      </c>
      <c r="BG35" s="273" t="s">
        <v>96</v>
      </c>
      <c r="BH35" s="273">
        <v>100</v>
      </c>
      <c r="BI35" s="273">
        <f t="shared" si="4"/>
        <v>100</v>
      </c>
      <c r="BJ35" s="412">
        <f t="shared" si="7"/>
        <v>100</v>
      </c>
      <c r="BK35" s="253" t="s">
        <v>96</v>
      </c>
      <c r="BL35" s="253" t="s">
        <v>199</v>
      </c>
      <c r="BM35" s="549">
        <v>1</v>
      </c>
      <c r="BN35" s="549">
        <v>4</v>
      </c>
      <c r="BO35" s="233" t="s">
        <v>192</v>
      </c>
      <c r="BP35" s="238" t="s">
        <v>230</v>
      </c>
      <c r="BQ35" s="248" t="s">
        <v>2930</v>
      </c>
      <c r="BR35" s="593">
        <v>1</v>
      </c>
      <c r="BS35" s="235" t="s">
        <v>2931</v>
      </c>
      <c r="BT35" s="235" t="s">
        <v>3986</v>
      </c>
      <c r="BU35" s="250">
        <v>44927</v>
      </c>
      <c r="BV35" s="250">
        <v>45260</v>
      </c>
      <c r="BW35" s="420">
        <v>1</v>
      </c>
      <c r="BX35" s="761" t="s">
        <v>2823</v>
      </c>
      <c r="BY35" s="248" t="s">
        <v>2829</v>
      </c>
      <c r="BZ35" s="831" t="s">
        <v>2825</v>
      </c>
      <c r="CA35" s="163"/>
      <c r="CB35" s="163" t="s">
        <v>2101</v>
      </c>
      <c r="CC35" s="888" t="s">
        <v>2146</v>
      </c>
      <c r="CD35" s="155"/>
      <c r="CE35" s="163" t="s">
        <v>2101</v>
      </c>
      <c r="CF35" s="155" t="s">
        <v>2767</v>
      </c>
      <c r="CG35" s="934" t="s">
        <v>2984</v>
      </c>
      <c r="CH35" s="937" t="s">
        <v>2988</v>
      </c>
      <c r="CI35" s="926" t="s">
        <v>2989</v>
      </c>
      <c r="CJ35" s="141"/>
      <c r="CK35" s="141"/>
      <c r="CL35" s="142"/>
      <c r="CM35" s="142"/>
      <c r="CN35" s="142"/>
      <c r="CO35" s="142"/>
      <c r="CP35" s="243"/>
      <c r="CQ35" s="244"/>
      <c r="CR35" s="245"/>
      <c r="CS35" s="141"/>
      <c r="CT35" s="141"/>
      <c r="CU35" s="142"/>
      <c r="CV35" s="142"/>
      <c r="CW35" s="142"/>
      <c r="CX35" s="142"/>
    </row>
    <row r="36" spans="1:102" s="246" customFormat="1" ht="202.95" customHeight="1">
      <c r="A36" s="226"/>
      <c r="B36" s="231">
        <v>220</v>
      </c>
      <c r="C36" s="228" t="s">
        <v>155</v>
      </c>
      <c r="D36" s="230" t="s">
        <v>1243</v>
      </c>
      <c r="E36" s="230" t="s">
        <v>1244</v>
      </c>
      <c r="F36" s="231" t="s">
        <v>167</v>
      </c>
      <c r="G36" s="230" t="s">
        <v>1245</v>
      </c>
      <c r="H36" s="609" t="s">
        <v>1246</v>
      </c>
      <c r="I36" s="557" t="s">
        <v>1247</v>
      </c>
      <c r="J36" s="231" t="s">
        <v>363</v>
      </c>
      <c r="K36" s="232">
        <v>3</v>
      </c>
      <c r="L36" s="232">
        <v>5</v>
      </c>
      <c r="M36" s="233" t="s">
        <v>193</v>
      </c>
      <c r="N36" s="248" t="s">
        <v>1248</v>
      </c>
      <c r="O36" s="795" t="s">
        <v>2294</v>
      </c>
      <c r="P36" s="554" t="s">
        <v>2379</v>
      </c>
      <c r="Q36" s="236"/>
      <c r="R36" s="236" t="s">
        <v>2101</v>
      </c>
      <c r="S36" s="554" t="s">
        <v>2374</v>
      </c>
      <c r="T36" s="879"/>
      <c r="U36" s="236" t="s">
        <v>2101</v>
      </c>
      <c r="V36" s="236" t="s">
        <v>2375</v>
      </c>
      <c r="W36" s="163"/>
      <c r="X36" s="163"/>
      <c r="Y36" s="155"/>
      <c r="Z36" s="234" t="s">
        <v>2967</v>
      </c>
      <c r="AA36" s="554" t="s">
        <v>3304</v>
      </c>
      <c r="AB36" s="235"/>
      <c r="AC36" s="235" t="s">
        <v>2101</v>
      </c>
      <c r="AD36" s="414" t="s">
        <v>2374</v>
      </c>
      <c r="AE36" s="247"/>
      <c r="AF36" s="235" t="s">
        <v>2101</v>
      </c>
      <c r="AG36" s="414" t="s">
        <v>2968</v>
      </c>
      <c r="AH36" s="667" t="s">
        <v>2101</v>
      </c>
      <c r="AI36" s="141"/>
      <c r="AJ36" s="142" t="s">
        <v>2167</v>
      </c>
      <c r="AK36" s="234"/>
      <c r="AL36" s="235"/>
      <c r="AM36" s="235"/>
      <c r="AN36" s="235"/>
      <c r="AO36" s="235"/>
      <c r="AP36" s="235"/>
      <c r="AQ36" s="235"/>
      <c r="AR36" s="235"/>
      <c r="AS36" s="141"/>
      <c r="AT36" s="141"/>
      <c r="AU36" s="142"/>
      <c r="AV36" s="235" t="s">
        <v>100</v>
      </c>
      <c r="AW36" s="253">
        <v>15</v>
      </c>
      <c r="AX36" s="253">
        <v>15</v>
      </c>
      <c r="AY36" s="253">
        <v>15</v>
      </c>
      <c r="AZ36" s="253">
        <v>15</v>
      </c>
      <c r="BA36" s="253">
        <v>15</v>
      </c>
      <c r="BB36" s="253">
        <v>15</v>
      </c>
      <c r="BC36" s="253">
        <v>10</v>
      </c>
      <c r="BD36" s="547">
        <v>100</v>
      </c>
      <c r="BE36" s="253" t="s">
        <v>96</v>
      </c>
      <c r="BF36" s="253" t="s">
        <v>96</v>
      </c>
      <c r="BG36" s="253" t="s">
        <v>96</v>
      </c>
      <c r="BH36" s="253">
        <v>100</v>
      </c>
      <c r="BI36" s="273">
        <f t="shared" si="4"/>
        <v>100</v>
      </c>
      <c r="BJ36" s="412">
        <f t="shared" si="7"/>
        <v>100</v>
      </c>
      <c r="BK36" s="253" t="s">
        <v>96</v>
      </c>
      <c r="BL36" s="253" t="s">
        <v>199</v>
      </c>
      <c r="BM36" s="549">
        <v>1</v>
      </c>
      <c r="BN36" s="549">
        <v>5</v>
      </c>
      <c r="BO36" s="233" t="s">
        <v>193</v>
      </c>
      <c r="BP36" s="238" t="s">
        <v>230</v>
      </c>
      <c r="BQ36" s="248" t="s">
        <v>1251</v>
      </c>
      <c r="BR36" s="249">
        <v>1</v>
      </c>
      <c r="BS36" s="235" t="s">
        <v>1252</v>
      </c>
      <c r="BT36" s="235" t="s">
        <v>1253</v>
      </c>
      <c r="BU36" s="250">
        <v>44927</v>
      </c>
      <c r="BV36" s="250">
        <v>45260</v>
      </c>
      <c r="BW36" s="420">
        <v>1</v>
      </c>
      <c r="BX36" s="795" t="s">
        <v>2294</v>
      </c>
      <c r="BY36" s="229" t="s">
        <v>2382</v>
      </c>
      <c r="BZ36" s="863" t="s">
        <v>2380</v>
      </c>
      <c r="CA36" s="163"/>
      <c r="CB36" s="163"/>
      <c r="CC36" s="155"/>
      <c r="CD36" s="155"/>
      <c r="CE36" s="155"/>
      <c r="CF36" s="155"/>
      <c r="CG36" s="234" t="s">
        <v>2967</v>
      </c>
      <c r="CH36" s="572" t="s">
        <v>2969</v>
      </c>
      <c r="CI36" s="925" t="s">
        <v>2970</v>
      </c>
      <c r="CJ36" s="667" t="s">
        <v>2101</v>
      </c>
      <c r="CK36" s="667"/>
      <c r="CL36" s="142" t="s">
        <v>2971</v>
      </c>
      <c r="CM36" s="667" t="s">
        <v>2101</v>
      </c>
      <c r="CN36" s="667"/>
      <c r="CO36" s="142" t="s">
        <v>2971</v>
      </c>
      <c r="CP36" s="243"/>
      <c r="CQ36" s="244"/>
      <c r="CR36" s="245"/>
      <c r="CS36" s="141"/>
      <c r="CT36" s="141"/>
      <c r="CU36" s="142"/>
      <c r="CV36" s="142"/>
      <c r="CW36" s="142"/>
      <c r="CX36" s="142"/>
    </row>
    <row r="37" spans="1:102" s="246" customFormat="1" ht="153" customHeight="1">
      <c r="A37" s="226"/>
      <c r="B37" s="231">
        <v>221</v>
      </c>
      <c r="C37" s="228" t="s">
        <v>155</v>
      </c>
      <c r="D37" s="230" t="s">
        <v>1243</v>
      </c>
      <c r="E37" s="230" t="s">
        <v>1249</v>
      </c>
      <c r="F37" s="231" t="s">
        <v>167</v>
      </c>
      <c r="G37" s="230" t="s">
        <v>1250</v>
      </c>
      <c r="H37" s="414" t="s">
        <v>1184</v>
      </c>
      <c r="I37" s="557" t="s">
        <v>1197</v>
      </c>
      <c r="J37" s="231" t="s">
        <v>363</v>
      </c>
      <c r="K37" s="232">
        <v>4</v>
      </c>
      <c r="L37" s="232">
        <v>5</v>
      </c>
      <c r="M37" s="233" t="s">
        <v>193</v>
      </c>
      <c r="N37" s="248" t="s">
        <v>3886</v>
      </c>
      <c r="O37" s="795" t="s">
        <v>2378</v>
      </c>
      <c r="P37" s="554" t="s">
        <v>2384</v>
      </c>
      <c r="Q37" s="236"/>
      <c r="R37" s="236" t="s">
        <v>2101</v>
      </c>
      <c r="S37" s="554" t="s">
        <v>2376</v>
      </c>
      <c r="T37" s="879"/>
      <c r="U37" s="236" t="s">
        <v>2101</v>
      </c>
      <c r="V37" s="236" t="s">
        <v>2377</v>
      </c>
      <c r="W37" s="163"/>
      <c r="X37" s="163"/>
      <c r="Y37" s="155"/>
      <c r="Z37" s="234" t="s">
        <v>2975</v>
      </c>
      <c r="AA37" s="414" t="s">
        <v>2976</v>
      </c>
      <c r="AB37" s="927"/>
      <c r="AC37" s="235" t="s">
        <v>2101</v>
      </c>
      <c r="AD37" s="235" t="s">
        <v>2376</v>
      </c>
      <c r="AE37" s="928"/>
      <c r="AF37" s="235" t="s">
        <v>2101</v>
      </c>
      <c r="AG37" s="414" t="s">
        <v>2968</v>
      </c>
      <c r="AH37" s="141"/>
      <c r="AI37" s="141"/>
      <c r="AJ37" s="142"/>
      <c r="AK37" s="234"/>
      <c r="AL37" s="235"/>
      <c r="AM37" s="235"/>
      <c r="AN37" s="235"/>
      <c r="AO37" s="235"/>
      <c r="AP37" s="235"/>
      <c r="AQ37" s="235"/>
      <c r="AR37" s="235"/>
      <c r="AS37" s="141"/>
      <c r="AT37" s="141"/>
      <c r="AU37" s="142"/>
      <c r="AV37" s="235" t="s">
        <v>100</v>
      </c>
      <c r="AW37" s="253">
        <v>15</v>
      </c>
      <c r="AX37" s="253">
        <v>15</v>
      </c>
      <c r="AY37" s="253">
        <v>15</v>
      </c>
      <c r="AZ37" s="253">
        <v>15</v>
      </c>
      <c r="BA37" s="253">
        <v>15</v>
      </c>
      <c r="BB37" s="253">
        <v>15</v>
      </c>
      <c r="BC37" s="253">
        <v>10</v>
      </c>
      <c r="BD37" s="547">
        <v>100</v>
      </c>
      <c r="BE37" s="253" t="s">
        <v>96</v>
      </c>
      <c r="BF37" s="253" t="s">
        <v>97</v>
      </c>
      <c r="BG37" s="253" t="s">
        <v>97</v>
      </c>
      <c r="BH37" s="253">
        <v>50</v>
      </c>
      <c r="BI37" s="273">
        <f t="shared" si="4"/>
        <v>75</v>
      </c>
      <c r="BJ37" s="412">
        <f t="shared" si="7"/>
        <v>75</v>
      </c>
      <c r="BK37" s="253" t="s">
        <v>97</v>
      </c>
      <c r="BL37" s="253" t="s">
        <v>199</v>
      </c>
      <c r="BM37" s="549">
        <v>3</v>
      </c>
      <c r="BN37" s="549">
        <v>5</v>
      </c>
      <c r="BO37" s="233" t="s">
        <v>193</v>
      </c>
      <c r="BP37" s="238" t="s">
        <v>230</v>
      </c>
      <c r="BQ37" s="248" t="s">
        <v>1900</v>
      </c>
      <c r="BR37" s="249">
        <v>1</v>
      </c>
      <c r="BS37" s="235" t="s">
        <v>1254</v>
      </c>
      <c r="BT37" s="235" t="s">
        <v>1237</v>
      </c>
      <c r="BU37" s="250">
        <v>44927</v>
      </c>
      <c r="BV37" s="250">
        <v>45260</v>
      </c>
      <c r="BW37" s="419">
        <v>4</v>
      </c>
      <c r="BX37" s="795" t="s">
        <v>2378</v>
      </c>
      <c r="BY37" s="229" t="s">
        <v>2383</v>
      </c>
      <c r="BZ37" s="725" t="s">
        <v>2381</v>
      </c>
      <c r="CA37" s="163"/>
      <c r="CB37" s="163"/>
      <c r="CC37" s="155"/>
      <c r="CD37" s="155"/>
      <c r="CE37" s="155"/>
      <c r="CF37" s="155"/>
      <c r="CG37" s="241" t="s">
        <v>2972</v>
      </c>
      <c r="CH37" s="230" t="s">
        <v>2973</v>
      </c>
      <c r="CI37" s="926" t="s">
        <v>2974</v>
      </c>
      <c r="CJ37" s="141"/>
      <c r="CK37" s="141"/>
      <c r="CL37" s="142"/>
      <c r="CM37" s="142"/>
      <c r="CN37" s="142"/>
      <c r="CO37" s="142"/>
      <c r="CP37" s="243"/>
      <c r="CQ37" s="244"/>
      <c r="CR37" s="245"/>
      <c r="CS37" s="141"/>
      <c r="CT37" s="141"/>
      <c r="CU37" s="142"/>
      <c r="CV37" s="142"/>
      <c r="CW37" s="142"/>
      <c r="CX37" s="142"/>
    </row>
    <row r="38" spans="1:102" s="246" customFormat="1" ht="315" customHeight="1">
      <c r="A38" s="226"/>
      <c r="B38" s="231">
        <v>222</v>
      </c>
      <c r="C38" s="228" t="s">
        <v>159</v>
      </c>
      <c r="D38" s="230" t="s">
        <v>1255</v>
      </c>
      <c r="E38" s="230" t="s">
        <v>2076</v>
      </c>
      <c r="F38" s="231" t="s">
        <v>168</v>
      </c>
      <c r="G38" s="230" t="s">
        <v>1256</v>
      </c>
      <c r="H38" s="414" t="s">
        <v>1931</v>
      </c>
      <c r="I38" s="557" t="s">
        <v>1257</v>
      </c>
      <c r="J38" s="231" t="s">
        <v>361</v>
      </c>
      <c r="K38" s="232">
        <v>3</v>
      </c>
      <c r="L38" s="232">
        <v>5</v>
      </c>
      <c r="M38" s="233" t="s">
        <v>193</v>
      </c>
      <c r="N38" s="365" t="s">
        <v>4196</v>
      </c>
      <c r="O38" s="852">
        <v>45034</v>
      </c>
      <c r="P38" s="889" t="s">
        <v>2546</v>
      </c>
      <c r="Q38" s="236"/>
      <c r="R38" s="236" t="s">
        <v>2101</v>
      </c>
      <c r="S38" s="236" t="s">
        <v>491</v>
      </c>
      <c r="T38" s="236"/>
      <c r="U38" s="236" t="s">
        <v>2101</v>
      </c>
      <c r="V38" s="236" t="s">
        <v>491</v>
      </c>
      <c r="W38" s="729" t="s">
        <v>2547</v>
      </c>
      <c r="X38" s="729"/>
      <c r="Y38" s="731" t="s">
        <v>2549</v>
      </c>
      <c r="Z38" s="852" t="s">
        <v>3718</v>
      </c>
      <c r="AA38" s="365" t="s">
        <v>3726</v>
      </c>
      <c r="AB38" s="236"/>
      <c r="AC38" s="236" t="s">
        <v>3719</v>
      </c>
      <c r="AD38" s="236" t="s">
        <v>3720</v>
      </c>
      <c r="AE38" s="236"/>
      <c r="AF38" s="236" t="s">
        <v>3719</v>
      </c>
      <c r="AG38" s="236" t="s">
        <v>3720</v>
      </c>
      <c r="AH38" s="154"/>
      <c r="AI38" s="154"/>
      <c r="AJ38" s="155"/>
      <c r="AK38" s="234"/>
      <c r="AL38" s="235"/>
      <c r="AM38" s="235"/>
      <c r="AN38" s="235"/>
      <c r="AO38" s="235"/>
      <c r="AP38" s="235"/>
      <c r="AQ38" s="235"/>
      <c r="AR38" s="235"/>
      <c r="AS38" s="141"/>
      <c r="AT38" s="141"/>
      <c r="AU38" s="142"/>
      <c r="AV38" s="235" t="s">
        <v>100</v>
      </c>
      <c r="AW38" s="253">
        <v>15</v>
      </c>
      <c r="AX38" s="253">
        <v>15</v>
      </c>
      <c r="AY38" s="253">
        <v>15</v>
      </c>
      <c r="AZ38" s="253">
        <v>15</v>
      </c>
      <c r="BA38" s="253">
        <v>15</v>
      </c>
      <c r="BB38" s="253">
        <v>15</v>
      </c>
      <c r="BC38" s="253">
        <v>10</v>
      </c>
      <c r="BD38" s="547">
        <v>100</v>
      </c>
      <c r="BE38" s="253" t="s">
        <v>96</v>
      </c>
      <c r="BF38" s="253" t="s">
        <v>96</v>
      </c>
      <c r="BG38" s="253" t="s">
        <v>96</v>
      </c>
      <c r="BH38" s="253">
        <v>100</v>
      </c>
      <c r="BI38" s="273">
        <f t="shared" si="4"/>
        <v>100</v>
      </c>
      <c r="BJ38" s="412">
        <f t="shared" si="7"/>
        <v>100</v>
      </c>
      <c r="BK38" s="253" t="s">
        <v>96</v>
      </c>
      <c r="BL38" s="253" t="s">
        <v>199</v>
      </c>
      <c r="BM38" s="549">
        <v>1</v>
      </c>
      <c r="BN38" s="549">
        <v>5</v>
      </c>
      <c r="BO38" s="233" t="s">
        <v>193</v>
      </c>
      <c r="BP38" s="238" t="s">
        <v>230</v>
      </c>
      <c r="BQ38" s="248" t="s">
        <v>1258</v>
      </c>
      <c r="BR38" s="249">
        <v>1</v>
      </c>
      <c r="BS38" s="235" t="s">
        <v>1259</v>
      </c>
      <c r="BT38" s="235" t="s">
        <v>1122</v>
      </c>
      <c r="BU38" s="594">
        <v>44927</v>
      </c>
      <c r="BV38" s="594">
        <v>45260</v>
      </c>
      <c r="BW38" s="419">
        <v>2</v>
      </c>
      <c r="BX38" s="795">
        <v>45034</v>
      </c>
      <c r="BY38" s="563" t="s">
        <v>2550</v>
      </c>
      <c r="BZ38" s="725" t="s">
        <v>2552</v>
      </c>
      <c r="CA38" s="729" t="s">
        <v>2101</v>
      </c>
      <c r="CB38" s="729"/>
      <c r="CC38" s="731" t="s">
        <v>2468</v>
      </c>
      <c r="CD38" s="760" t="s">
        <v>2101</v>
      </c>
      <c r="CE38" s="731"/>
      <c r="CF38" s="731" t="s">
        <v>2144</v>
      </c>
      <c r="CG38" s="876" t="s">
        <v>3676</v>
      </c>
      <c r="CH38" s="902" t="s">
        <v>3732</v>
      </c>
      <c r="CI38" s="725" t="s">
        <v>2735</v>
      </c>
      <c r="CJ38" s="141"/>
      <c r="CK38" s="141"/>
      <c r="CL38" s="142"/>
      <c r="CM38" s="142"/>
      <c r="CN38" s="142"/>
      <c r="CO38" s="142"/>
      <c r="CP38" s="243"/>
      <c r="CQ38" s="244"/>
      <c r="CR38" s="245"/>
      <c r="CS38" s="141"/>
      <c r="CT38" s="141"/>
      <c r="CU38" s="142"/>
      <c r="CV38" s="142"/>
      <c r="CW38" s="142"/>
      <c r="CX38" s="142"/>
    </row>
    <row r="39" spans="1:102" s="246" customFormat="1" ht="100.05" customHeight="1">
      <c r="A39" s="226"/>
      <c r="B39" s="231">
        <v>223</v>
      </c>
      <c r="C39" s="228" t="s">
        <v>159</v>
      </c>
      <c r="D39" s="230" t="s">
        <v>1255</v>
      </c>
      <c r="E39" s="230" t="s">
        <v>1932</v>
      </c>
      <c r="F39" s="231" t="s">
        <v>167</v>
      </c>
      <c r="G39" s="230" t="s">
        <v>1196</v>
      </c>
      <c r="H39" s="414" t="s">
        <v>1184</v>
      </c>
      <c r="I39" s="557" t="s">
        <v>1197</v>
      </c>
      <c r="J39" s="231" t="s">
        <v>363</v>
      </c>
      <c r="K39" s="232">
        <v>4</v>
      </c>
      <c r="L39" s="232">
        <v>5</v>
      </c>
      <c r="M39" s="233" t="s">
        <v>193</v>
      </c>
      <c r="N39" s="248" t="s">
        <v>2835</v>
      </c>
      <c r="O39" s="852">
        <v>45034</v>
      </c>
      <c r="P39" s="554" t="s">
        <v>2548</v>
      </c>
      <c r="Q39" s="236"/>
      <c r="R39" s="236" t="s">
        <v>2101</v>
      </c>
      <c r="S39" s="236" t="s">
        <v>491</v>
      </c>
      <c r="T39" s="879"/>
      <c r="U39" s="236" t="s">
        <v>2101</v>
      </c>
      <c r="V39" s="236" t="s">
        <v>770</v>
      </c>
      <c r="W39" s="729"/>
      <c r="X39" s="729"/>
      <c r="Y39" s="731"/>
      <c r="Z39" s="852" t="s">
        <v>3563</v>
      </c>
      <c r="AA39" s="365" t="s">
        <v>3727</v>
      </c>
      <c r="AB39" s="236"/>
      <c r="AC39" s="236" t="s">
        <v>3721</v>
      </c>
      <c r="AD39" s="236" t="s">
        <v>229</v>
      </c>
      <c r="AE39" s="236"/>
      <c r="AF39" s="236" t="s">
        <v>3721</v>
      </c>
      <c r="AG39" s="236" t="s">
        <v>443</v>
      </c>
      <c r="AH39" s="163" t="s">
        <v>3728</v>
      </c>
      <c r="AI39" s="154"/>
      <c r="AJ39" s="784" t="s">
        <v>3729</v>
      </c>
      <c r="AK39" s="234"/>
      <c r="AL39" s="235"/>
      <c r="AM39" s="235"/>
      <c r="AN39" s="235"/>
      <c r="AO39" s="235"/>
      <c r="AP39" s="235"/>
      <c r="AQ39" s="235"/>
      <c r="AR39" s="235"/>
      <c r="AS39" s="141"/>
      <c r="AT39" s="141"/>
      <c r="AU39" s="142"/>
      <c r="AV39" s="235" t="s">
        <v>100</v>
      </c>
      <c r="AW39" s="253">
        <v>15</v>
      </c>
      <c r="AX39" s="253">
        <v>15</v>
      </c>
      <c r="AY39" s="253">
        <v>15</v>
      </c>
      <c r="AZ39" s="253">
        <v>15</v>
      </c>
      <c r="BA39" s="253">
        <v>15</v>
      </c>
      <c r="BB39" s="253">
        <v>15</v>
      </c>
      <c r="BC39" s="253">
        <v>10</v>
      </c>
      <c r="BD39" s="547">
        <v>100</v>
      </c>
      <c r="BE39" s="253" t="s">
        <v>96</v>
      </c>
      <c r="BF39" s="253" t="s">
        <v>97</v>
      </c>
      <c r="BG39" s="253" t="s">
        <v>97</v>
      </c>
      <c r="BH39" s="253">
        <v>50</v>
      </c>
      <c r="BI39" s="273">
        <f t="shared" si="4"/>
        <v>75</v>
      </c>
      <c r="BJ39" s="412">
        <f t="shared" si="7"/>
        <v>75</v>
      </c>
      <c r="BK39" s="253" t="s">
        <v>97</v>
      </c>
      <c r="BL39" s="253" t="s">
        <v>199</v>
      </c>
      <c r="BM39" s="549">
        <v>3</v>
      </c>
      <c r="BN39" s="549">
        <v>5</v>
      </c>
      <c r="BO39" s="233" t="s">
        <v>193</v>
      </c>
      <c r="BP39" s="238" t="s">
        <v>230</v>
      </c>
      <c r="BQ39" s="248" t="s">
        <v>4198</v>
      </c>
      <c r="BR39" s="593">
        <v>1</v>
      </c>
      <c r="BS39" s="235" t="s">
        <v>4199</v>
      </c>
      <c r="BT39" s="235" t="s">
        <v>1261</v>
      </c>
      <c r="BU39" s="594">
        <v>44927</v>
      </c>
      <c r="BV39" s="594">
        <v>45260</v>
      </c>
      <c r="BW39" s="419">
        <v>2</v>
      </c>
      <c r="BX39" s="795">
        <v>45034</v>
      </c>
      <c r="BY39" s="563" t="s">
        <v>2551</v>
      </c>
      <c r="BZ39" s="725" t="s">
        <v>2553</v>
      </c>
      <c r="CA39" s="729"/>
      <c r="CB39" s="729"/>
      <c r="CC39" s="731"/>
      <c r="CD39" s="731"/>
      <c r="CE39" s="731"/>
      <c r="CF39" s="731"/>
      <c r="CG39" s="876" t="s">
        <v>3676</v>
      </c>
      <c r="CH39" s="902" t="s">
        <v>3730</v>
      </c>
      <c r="CI39" s="725" t="s">
        <v>3731</v>
      </c>
      <c r="CJ39" s="667" t="s">
        <v>2101</v>
      </c>
      <c r="CK39" s="667"/>
      <c r="CL39" s="1064" t="s">
        <v>3706</v>
      </c>
      <c r="CM39" s="1059" t="s">
        <v>2101</v>
      </c>
      <c r="CN39" s="1059"/>
      <c r="CO39" s="1064" t="s">
        <v>3706</v>
      </c>
      <c r="CP39" s="243"/>
      <c r="CQ39" s="244"/>
      <c r="CR39" s="245"/>
      <c r="CS39" s="141"/>
      <c r="CT39" s="141"/>
      <c r="CU39" s="142"/>
      <c r="CV39" s="142"/>
      <c r="CW39" s="142"/>
      <c r="CX39" s="142"/>
    </row>
    <row r="40" spans="1:102" s="246" customFormat="1" ht="100.05" customHeight="1">
      <c r="A40" s="226"/>
      <c r="B40" s="227">
        <v>224</v>
      </c>
      <c r="C40" s="228" t="s">
        <v>160</v>
      </c>
      <c r="D40" s="230" t="s">
        <v>1262</v>
      </c>
      <c r="E40" s="572" t="s">
        <v>2077</v>
      </c>
      <c r="F40" s="231" t="s">
        <v>169</v>
      </c>
      <c r="G40" s="230" t="s">
        <v>1263</v>
      </c>
      <c r="H40" s="414" t="s">
        <v>1264</v>
      </c>
      <c r="I40" s="557" t="s">
        <v>1265</v>
      </c>
      <c r="J40" s="231" t="s">
        <v>363</v>
      </c>
      <c r="K40" s="232">
        <v>2</v>
      </c>
      <c r="L40" s="232">
        <v>5</v>
      </c>
      <c r="M40" s="233" t="s">
        <v>193</v>
      </c>
      <c r="N40" s="248" t="s">
        <v>4200</v>
      </c>
      <c r="O40" s="852">
        <v>45034</v>
      </c>
      <c r="P40" s="554" t="s">
        <v>2729</v>
      </c>
      <c r="Q40" s="236"/>
      <c r="R40" s="236"/>
      <c r="S40" s="236"/>
      <c r="T40" s="879"/>
      <c r="U40" s="879"/>
      <c r="V40" s="236"/>
      <c r="W40" s="163"/>
      <c r="X40" s="163"/>
      <c r="Y40" s="155"/>
      <c r="Z40" s="234" t="s">
        <v>3563</v>
      </c>
      <c r="AA40" s="248" t="s">
        <v>3564</v>
      </c>
      <c r="AB40" s="235"/>
      <c r="AC40" s="235" t="s">
        <v>2101</v>
      </c>
      <c r="AD40" s="235" t="s">
        <v>491</v>
      </c>
      <c r="AE40" s="235"/>
      <c r="AF40" s="235" t="s">
        <v>2101</v>
      </c>
      <c r="AG40" s="235" t="s">
        <v>491</v>
      </c>
      <c r="AH40" s="141"/>
      <c r="AI40" s="141"/>
      <c r="AJ40" s="142"/>
      <c r="AK40" s="234"/>
      <c r="AL40" s="235"/>
      <c r="AM40" s="235"/>
      <c r="AN40" s="235"/>
      <c r="AO40" s="235"/>
      <c r="AP40" s="235"/>
      <c r="AQ40" s="235"/>
      <c r="AR40" s="235"/>
      <c r="AS40" s="141"/>
      <c r="AT40" s="141"/>
      <c r="AU40" s="142"/>
      <c r="AV40" s="235" t="s">
        <v>100</v>
      </c>
      <c r="AW40" s="677">
        <v>15</v>
      </c>
      <c r="AX40" s="677">
        <v>15</v>
      </c>
      <c r="AY40" s="677">
        <v>15</v>
      </c>
      <c r="AZ40" s="677">
        <v>15</v>
      </c>
      <c r="BA40" s="677">
        <v>15</v>
      </c>
      <c r="BB40" s="677">
        <v>15</v>
      </c>
      <c r="BC40" s="677">
        <v>10</v>
      </c>
      <c r="BD40" s="678">
        <v>100</v>
      </c>
      <c r="BE40" s="677" t="s">
        <v>96</v>
      </c>
      <c r="BF40" s="677" t="s">
        <v>96</v>
      </c>
      <c r="BG40" s="677" t="s">
        <v>96</v>
      </c>
      <c r="BH40" s="677">
        <v>100</v>
      </c>
      <c r="BI40" s="273">
        <f>AVERAGE(BD40,BH40)</f>
        <v>100</v>
      </c>
      <c r="BJ40" s="412">
        <f>AVERAGE(BI40:BI41)</f>
        <v>100</v>
      </c>
      <c r="BK40" s="677" t="s">
        <v>96</v>
      </c>
      <c r="BL40" s="677" t="s">
        <v>199</v>
      </c>
      <c r="BM40" s="549">
        <v>1</v>
      </c>
      <c r="BN40" s="549">
        <v>5</v>
      </c>
      <c r="BO40" s="233" t="s">
        <v>193</v>
      </c>
      <c r="BP40" s="238" t="s">
        <v>230</v>
      </c>
      <c r="BQ40" s="248" t="s">
        <v>4204</v>
      </c>
      <c r="BR40" s="593">
        <v>1</v>
      </c>
      <c r="BS40" s="235" t="s">
        <v>4202</v>
      </c>
      <c r="BT40" s="235" t="s">
        <v>4203</v>
      </c>
      <c r="BU40" s="250">
        <v>44927</v>
      </c>
      <c r="BV40" s="250">
        <v>45260</v>
      </c>
      <c r="BW40" s="419">
        <v>1</v>
      </c>
      <c r="BX40" s="795" t="s">
        <v>2733</v>
      </c>
      <c r="BY40" s="229" t="s">
        <v>2732</v>
      </c>
      <c r="BZ40" s="725" t="s">
        <v>2553</v>
      </c>
      <c r="CA40" s="163"/>
      <c r="CB40" s="163"/>
      <c r="CC40" s="155"/>
      <c r="CD40" s="155"/>
      <c r="CE40" s="155"/>
      <c r="CF40" s="155"/>
      <c r="CG40" s="994" t="s">
        <v>3676</v>
      </c>
      <c r="CH40" s="1074" t="s">
        <v>3677</v>
      </c>
      <c r="CI40" s="926" t="s">
        <v>2735</v>
      </c>
      <c r="CJ40" s="141"/>
      <c r="CK40" s="141"/>
      <c r="CL40" s="142"/>
      <c r="CM40" s="142"/>
      <c r="CN40" s="142"/>
      <c r="CO40" s="142"/>
      <c r="CP40" s="243"/>
      <c r="CQ40" s="244"/>
      <c r="CR40" s="245"/>
      <c r="CS40" s="141"/>
      <c r="CT40" s="141"/>
      <c r="CU40" s="142"/>
      <c r="CV40" s="142"/>
      <c r="CW40" s="142"/>
      <c r="CX40" s="142"/>
    </row>
    <row r="41" spans="1:102" s="246" customFormat="1" ht="379.95" customHeight="1">
      <c r="A41" s="226"/>
      <c r="B41" s="227">
        <v>224</v>
      </c>
      <c r="C41" s="228" t="s">
        <v>160</v>
      </c>
      <c r="D41" s="230" t="s">
        <v>1262</v>
      </c>
      <c r="E41" s="572" t="s">
        <v>2077</v>
      </c>
      <c r="F41" s="231" t="s">
        <v>169</v>
      </c>
      <c r="G41" s="230" t="s">
        <v>1263</v>
      </c>
      <c r="H41" s="414" t="s">
        <v>1264</v>
      </c>
      <c r="I41" s="557" t="s">
        <v>1265</v>
      </c>
      <c r="J41" s="231"/>
      <c r="K41" s="232"/>
      <c r="L41" s="232"/>
      <c r="M41" s="233"/>
      <c r="N41" s="248" t="s">
        <v>4201</v>
      </c>
      <c r="O41" s="852" t="s">
        <v>2731</v>
      </c>
      <c r="P41" s="554" t="s">
        <v>2762</v>
      </c>
      <c r="Q41" s="236"/>
      <c r="R41" s="236"/>
      <c r="S41" s="236"/>
      <c r="T41" s="879"/>
      <c r="U41" s="236"/>
      <c r="V41" s="236"/>
      <c r="W41" s="163"/>
      <c r="X41" s="163"/>
      <c r="Y41" s="155"/>
      <c r="Z41" s="234" t="s">
        <v>3565</v>
      </c>
      <c r="AA41" s="248" t="s">
        <v>3566</v>
      </c>
      <c r="AB41" s="235"/>
      <c r="AC41" s="235" t="s">
        <v>3567</v>
      </c>
      <c r="AD41" s="235" t="s">
        <v>3568</v>
      </c>
      <c r="AE41" s="235"/>
      <c r="AF41" s="235" t="s">
        <v>3567</v>
      </c>
      <c r="AG41" s="235" t="s">
        <v>3568</v>
      </c>
      <c r="AH41" s="141"/>
      <c r="AI41" s="141"/>
      <c r="AJ41" s="142"/>
      <c r="AK41" s="234"/>
      <c r="AL41" s="235"/>
      <c r="AM41" s="235"/>
      <c r="AN41" s="235"/>
      <c r="AO41" s="235"/>
      <c r="AP41" s="235"/>
      <c r="AQ41" s="235"/>
      <c r="AR41" s="235"/>
      <c r="AS41" s="141"/>
      <c r="AT41" s="141"/>
      <c r="AU41" s="142"/>
      <c r="AV41" s="235" t="s">
        <v>100</v>
      </c>
      <c r="AW41" s="677">
        <v>15</v>
      </c>
      <c r="AX41" s="677">
        <v>15</v>
      </c>
      <c r="AY41" s="677">
        <v>15</v>
      </c>
      <c r="AZ41" s="677">
        <v>15</v>
      </c>
      <c r="BA41" s="677">
        <v>15</v>
      </c>
      <c r="BB41" s="677">
        <v>15</v>
      </c>
      <c r="BC41" s="677">
        <v>10</v>
      </c>
      <c r="BD41" s="678">
        <f>SUM(AW41:BC41)</f>
        <v>100</v>
      </c>
      <c r="BE41" s="677" t="s">
        <v>96</v>
      </c>
      <c r="BF41" s="677" t="s">
        <v>96</v>
      </c>
      <c r="BG41" s="677" t="s">
        <v>96</v>
      </c>
      <c r="BH41" s="677">
        <v>100</v>
      </c>
      <c r="BI41" s="273">
        <f>AVERAGE(BD41,BH41)</f>
        <v>100</v>
      </c>
      <c r="BJ41" s="412"/>
      <c r="BK41" s="677"/>
      <c r="BL41" s="677"/>
      <c r="BM41" s="549"/>
      <c r="BN41" s="549"/>
      <c r="BO41" s="233"/>
      <c r="BP41" s="238"/>
      <c r="BQ41" s="248"/>
      <c r="BR41" s="249"/>
      <c r="BS41" s="235"/>
      <c r="BT41" s="235"/>
      <c r="BU41" s="250"/>
      <c r="BV41" s="250"/>
      <c r="BW41" s="419"/>
      <c r="BX41" s="795"/>
      <c r="BY41" s="851"/>
      <c r="BZ41" s="725"/>
      <c r="CA41" s="163"/>
      <c r="CB41" s="163"/>
      <c r="CC41" s="155"/>
      <c r="CD41" s="155"/>
      <c r="CE41" s="155"/>
      <c r="CF41" s="155"/>
      <c r="CG41" s="243"/>
      <c r="CH41" s="244"/>
      <c r="CI41" s="926"/>
      <c r="CJ41" s="141"/>
      <c r="CK41" s="141"/>
      <c r="CL41" s="142"/>
      <c r="CM41" s="142"/>
      <c r="CN41" s="142"/>
      <c r="CO41" s="142"/>
      <c r="CP41" s="243"/>
      <c r="CQ41" s="244"/>
      <c r="CR41" s="245"/>
      <c r="CS41" s="141"/>
      <c r="CT41" s="141"/>
      <c r="CU41" s="142"/>
      <c r="CV41" s="142"/>
      <c r="CW41" s="142"/>
      <c r="CX41" s="142"/>
    </row>
    <row r="42" spans="1:102" s="246" customFormat="1" ht="100.05" customHeight="1">
      <c r="A42" s="226"/>
      <c r="B42" s="231">
        <v>225</v>
      </c>
      <c r="C42" s="228" t="s">
        <v>160</v>
      </c>
      <c r="D42" s="230" t="s">
        <v>1266</v>
      </c>
      <c r="E42" s="572" t="s">
        <v>1933</v>
      </c>
      <c r="F42" s="231" t="s">
        <v>167</v>
      </c>
      <c r="G42" s="230" t="s">
        <v>1196</v>
      </c>
      <c r="H42" s="235" t="s">
        <v>1184</v>
      </c>
      <c r="I42" s="238" t="s">
        <v>1197</v>
      </c>
      <c r="J42" s="231" t="s">
        <v>363</v>
      </c>
      <c r="K42" s="232">
        <v>4</v>
      </c>
      <c r="L42" s="232">
        <v>5</v>
      </c>
      <c r="M42" s="233" t="s">
        <v>193</v>
      </c>
      <c r="N42" s="248" t="s">
        <v>2836</v>
      </c>
      <c r="O42" s="852">
        <v>45034</v>
      </c>
      <c r="P42" s="554" t="s">
        <v>2730</v>
      </c>
      <c r="Q42" s="236"/>
      <c r="R42" s="236"/>
      <c r="S42" s="236"/>
      <c r="T42" s="879"/>
      <c r="U42" s="879"/>
      <c r="V42" s="236"/>
      <c r="W42" s="163"/>
      <c r="X42" s="163"/>
      <c r="Y42" s="155"/>
      <c r="Z42" s="234" t="s">
        <v>3563</v>
      </c>
      <c r="AA42" s="248" t="s">
        <v>3569</v>
      </c>
      <c r="AB42" s="235"/>
      <c r="AC42" s="235" t="s">
        <v>2101</v>
      </c>
      <c r="AD42" s="235" t="s">
        <v>491</v>
      </c>
      <c r="AE42" s="235"/>
      <c r="AF42" s="235" t="s">
        <v>2101</v>
      </c>
      <c r="AG42" s="235" t="s">
        <v>491</v>
      </c>
      <c r="AH42" s="667" t="s">
        <v>2101</v>
      </c>
      <c r="AI42" s="141"/>
      <c r="AJ42" s="142" t="s">
        <v>2558</v>
      </c>
      <c r="AK42" s="234"/>
      <c r="AL42" s="235"/>
      <c r="AM42" s="235"/>
      <c r="AN42" s="235"/>
      <c r="AO42" s="235"/>
      <c r="AP42" s="235"/>
      <c r="AQ42" s="235"/>
      <c r="AR42" s="235"/>
      <c r="AS42" s="141"/>
      <c r="AT42" s="141"/>
      <c r="AU42" s="142"/>
      <c r="AV42" s="235" t="s">
        <v>100</v>
      </c>
      <c r="AW42" s="253">
        <v>15</v>
      </c>
      <c r="AX42" s="253">
        <v>15</v>
      </c>
      <c r="AY42" s="253">
        <v>15</v>
      </c>
      <c r="AZ42" s="253">
        <v>15</v>
      </c>
      <c r="BA42" s="253">
        <v>15</v>
      </c>
      <c r="BB42" s="253">
        <v>15</v>
      </c>
      <c r="BC42" s="253">
        <v>10</v>
      </c>
      <c r="BD42" s="547">
        <v>100</v>
      </c>
      <c r="BE42" s="253" t="s">
        <v>96</v>
      </c>
      <c r="BF42" s="253" t="s">
        <v>97</v>
      </c>
      <c r="BG42" s="253" t="s">
        <v>97</v>
      </c>
      <c r="BH42" s="253">
        <v>50</v>
      </c>
      <c r="BI42" s="273">
        <f t="shared" si="4"/>
        <v>75</v>
      </c>
      <c r="BJ42" s="412">
        <f t="shared" si="7"/>
        <v>75</v>
      </c>
      <c r="BK42" s="253" t="s">
        <v>97</v>
      </c>
      <c r="BL42" s="253" t="s">
        <v>199</v>
      </c>
      <c r="BM42" s="549">
        <v>3</v>
      </c>
      <c r="BN42" s="549">
        <v>3</v>
      </c>
      <c r="BO42" s="233" t="s">
        <v>193</v>
      </c>
      <c r="BP42" s="238" t="s">
        <v>230</v>
      </c>
      <c r="BQ42" s="248" t="s">
        <v>1934</v>
      </c>
      <c r="BR42" s="249">
        <v>1</v>
      </c>
      <c r="BS42" s="235" t="s">
        <v>1267</v>
      </c>
      <c r="BT42" s="235" t="s">
        <v>1261</v>
      </c>
      <c r="BU42" s="250">
        <v>44927</v>
      </c>
      <c r="BV42" s="250">
        <v>45260</v>
      </c>
      <c r="BW42" s="419">
        <v>2</v>
      </c>
      <c r="BX42" s="795" t="s">
        <v>2733</v>
      </c>
      <c r="BY42" s="851" t="s">
        <v>2734</v>
      </c>
      <c r="BZ42" s="725" t="s">
        <v>2735</v>
      </c>
      <c r="CA42" s="163"/>
      <c r="CB42" s="163"/>
      <c r="CC42" s="155"/>
      <c r="CD42" s="155"/>
      <c r="CE42" s="155"/>
      <c r="CF42" s="155"/>
      <c r="CG42" s="795" t="s">
        <v>3678</v>
      </c>
      <c r="CH42" s="1072" t="s">
        <v>3679</v>
      </c>
      <c r="CI42" s="725" t="s">
        <v>3680</v>
      </c>
      <c r="CJ42" s="667" t="s">
        <v>2101</v>
      </c>
      <c r="CK42" s="141"/>
      <c r="CL42" s="1086" t="s">
        <v>2558</v>
      </c>
      <c r="CM42" s="667" t="s">
        <v>2101</v>
      </c>
      <c r="CN42" s="142"/>
      <c r="CO42" s="1086" t="s">
        <v>2558</v>
      </c>
      <c r="CP42" s="243"/>
      <c r="CQ42" s="244"/>
      <c r="CR42" s="245"/>
      <c r="CS42" s="141"/>
      <c r="CT42" s="141"/>
      <c r="CU42" s="142"/>
      <c r="CV42" s="142"/>
      <c r="CW42" s="142"/>
      <c r="CX42" s="142"/>
    </row>
    <row r="43" spans="1:102" s="246" customFormat="1" ht="222" customHeight="1">
      <c r="A43" s="226"/>
      <c r="B43" s="231">
        <v>226</v>
      </c>
      <c r="C43" s="228" t="s">
        <v>162</v>
      </c>
      <c r="D43" s="230" t="s">
        <v>32</v>
      </c>
      <c r="E43" s="230" t="s">
        <v>2845</v>
      </c>
      <c r="F43" s="231" t="s">
        <v>169</v>
      </c>
      <c r="G43" s="230" t="s">
        <v>1269</v>
      </c>
      <c r="H43" s="414" t="s">
        <v>1270</v>
      </c>
      <c r="I43" s="238" t="s">
        <v>1271</v>
      </c>
      <c r="J43" s="231" t="s">
        <v>363</v>
      </c>
      <c r="K43" s="232">
        <v>3</v>
      </c>
      <c r="L43" s="232">
        <v>4</v>
      </c>
      <c r="M43" s="233" t="s">
        <v>193</v>
      </c>
      <c r="N43" s="248" t="s">
        <v>4206</v>
      </c>
      <c r="O43" s="852" t="s">
        <v>2674</v>
      </c>
      <c r="P43" s="493" t="s">
        <v>2675</v>
      </c>
      <c r="Q43" s="236"/>
      <c r="R43" s="236" t="s">
        <v>2101</v>
      </c>
      <c r="S43" s="236" t="s">
        <v>491</v>
      </c>
      <c r="T43" s="879"/>
      <c r="U43" s="236" t="s">
        <v>2101</v>
      </c>
      <c r="V43" s="236" t="s">
        <v>491</v>
      </c>
      <c r="W43" s="729"/>
      <c r="X43" s="729"/>
      <c r="Y43" s="731"/>
      <c r="Z43" s="234" t="s">
        <v>3572</v>
      </c>
      <c r="AA43" s="493" t="s">
        <v>3570</v>
      </c>
      <c r="AB43" s="235"/>
      <c r="AC43" s="235" t="s">
        <v>2101</v>
      </c>
      <c r="AD43" s="235" t="s">
        <v>491</v>
      </c>
      <c r="AE43" s="235"/>
      <c r="AF43" s="235" t="s">
        <v>2101</v>
      </c>
      <c r="AG43" s="235" t="s">
        <v>491</v>
      </c>
      <c r="AH43" s="667" t="s">
        <v>2101</v>
      </c>
      <c r="AI43" s="141"/>
      <c r="AJ43" s="142" t="s">
        <v>2558</v>
      </c>
      <c r="AK43" s="234"/>
      <c r="AL43" s="235"/>
      <c r="AM43" s="235"/>
      <c r="AN43" s="235"/>
      <c r="AO43" s="235"/>
      <c r="AP43" s="235"/>
      <c r="AQ43" s="235"/>
      <c r="AR43" s="235"/>
      <c r="AS43" s="141"/>
      <c r="AT43" s="141"/>
      <c r="AU43" s="142"/>
      <c r="AV43" s="235" t="s">
        <v>100</v>
      </c>
      <c r="AW43" s="253">
        <v>15</v>
      </c>
      <c r="AX43" s="253">
        <v>15</v>
      </c>
      <c r="AY43" s="253">
        <v>15</v>
      </c>
      <c r="AZ43" s="253">
        <v>15</v>
      </c>
      <c r="BA43" s="253">
        <v>15</v>
      </c>
      <c r="BB43" s="253">
        <v>15</v>
      </c>
      <c r="BC43" s="253">
        <v>10</v>
      </c>
      <c r="BD43" s="547">
        <v>100</v>
      </c>
      <c r="BE43" s="253" t="s">
        <v>96</v>
      </c>
      <c r="BF43" s="253" t="s">
        <v>96</v>
      </c>
      <c r="BG43" s="253" t="s">
        <v>96</v>
      </c>
      <c r="BH43" s="253">
        <v>100</v>
      </c>
      <c r="BI43" s="273">
        <f t="shared" si="4"/>
        <v>100</v>
      </c>
      <c r="BJ43" s="412">
        <f t="shared" si="7"/>
        <v>100</v>
      </c>
      <c r="BK43" s="253" t="s">
        <v>96</v>
      </c>
      <c r="BL43" s="253" t="s">
        <v>199</v>
      </c>
      <c r="BM43" s="549">
        <v>1</v>
      </c>
      <c r="BN43" s="549">
        <v>4</v>
      </c>
      <c r="BO43" s="233" t="s">
        <v>192</v>
      </c>
      <c r="BP43" s="238" t="s">
        <v>230</v>
      </c>
      <c r="BQ43" s="425" t="s">
        <v>1276</v>
      </c>
      <c r="BR43" s="385">
        <v>1</v>
      </c>
      <c r="BS43" s="412" t="s">
        <v>1277</v>
      </c>
      <c r="BT43" s="412" t="s">
        <v>1278</v>
      </c>
      <c r="BU43" s="423">
        <v>44927</v>
      </c>
      <c r="BV43" s="423">
        <v>45260</v>
      </c>
      <c r="BW43" s="424">
        <v>1</v>
      </c>
      <c r="BX43" s="852" t="s">
        <v>2678</v>
      </c>
      <c r="BY43" s="851" t="s">
        <v>2679</v>
      </c>
      <c r="BZ43" s="864" t="s">
        <v>2680</v>
      </c>
      <c r="CA43" s="729"/>
      <c r="CB43" s="729"/>
      <c r="CC43" s="731"/>
      <c r="CD43" s="731"/>
      <c r="CE43" s="731"/>
      <c r="CF43" s="731"/>
      <c r="CG43" s="852" t="s">
        <v>3667</v>
      </c>
      <c r="CH43" s="851" t="s">
        <v>3668</v>
      </c>
      <c r="CI43" s="864" t="s">
        <v>3669</v>
      </c>
      <c r="CJ43" s="729" t="s">
        <v>3670</v>
      </c>
      <c r="CK43" s="729"/>
      <c r="CL43" s="731" t="s">
        <v>3671</v>
      </c>
      <c r="CM43" s="729" t="s">
        <v>3670</v>
      </c>
      <c r="CN43" s="729"/>
      <c r="CO43" s="731" t="s">
        <v>3672</v>
      </c>
      <c r="CP43" s="243"/>
      <c r="CQ43" s="244"/>
      <c r="CR43" s="245"/>
      <c r="CS43" s="141"/>
      <c r="CT43" s="141"/>
      <c r="CU43" s="142"/>
      <c r="CV43" s="142"/>
      <c r="CW43" s="142"/>
      <c r="CX43" s="142"/>
    </row>
    <row r="44" spans="1:102" s="246" customFormat="1" ht="222" customHeight="1">
      <c r="A44" s="226"/>
      <c r="B44" s="231">
        <v>227</v>
      </c>
      <c r="C44" s="228" t="s">
        <v>162</v>
      </c>
      <c r="D44" s="230" t="s">
        <v>32</v>
      </c>
      <c r="E44" s="230" t="s">
        <v>2846</v>
      </c>
      <c r="F44" s="231" t="s">
        <v>169</v>
      </c>
      <c r="G44" s="230" t="s">
        <v>1273</v>
      </c>
      <c r="H44" s="414" t="s">
        <v>1274</v>
      </c>
      <c r="I44" s="238" t="s">
        <v>1271</v>
      </c>
      <c r="J44" s="231" t="s">
        <v>363</v>
      </c>
      <c r="K44" s="232">
        <v>3</v>
      </c>
      <c r="L44" s="232">
        <v>4</v>
      </c>
      <c r="M44" s="233" t="s">
        <v>193</v>
      </c>
      <c r="N44" s="248" t="s">
        <v>4207</v>
      </c>
      <c r="O44" s="852" t="s">
        <v>2674</v>
      </c>
      <c r="P44" s="493" t="s">
        <v>2676</v>
      </c>
      <c r="Q44" s="236"/>
      <c r="R44" s="236" t="s">
        <v>2101</v>
      </c>
      <c r="S44" s="236" t="s">
        <v>491</v>
      </c>
      <c r="T44" s="879"/>
      <c r="U44" s="236" t="s">
        <v>2101</v>
      </c>
      <c r="V44" s="236" t="s">
        <v>491</v>
      </c>
      <c r="W44" s="729" t="s">
        <v>2101</v>
      </c>
      <c r="X44" s="729"/>
      <c r="Y44" s="731" t="s">
        <v>2558</v>
      </c>
      <c r="Z44" s="234" t="s">
        <v>3571</v>
      </c>
      <c r="AA44" s="493" t="s">
        <v>2675</v>
      </c>
      <c r="AB44" s="235"/>
      <c r="AC44" s="235" t="s">
        <v>2101</v>
      </c>
      <c r="AD44" s="235"/>
      <c r="AE44" s="235"/>
      <c r="AF44" s="235" t="s">
        <v>2101</v>
      </c>
      <c r="AG44" s="235"/>
      <c r="AH44" s="141"/>
      <c r="AI44" s="141"/>
      <c r="AJ44" s="142"/>
      <c r="AK44" s="234"/>
      <c r="AL44" s="235"/>
      <c r="AM44" s="235"/>
      <c r="AN44" s="235"/>
      <c r="AO44" s="235"/>
      <c r="AP44" s="235"/>
      <c r="AQ44" s="235"/>
      <c r="AR44" s="235"/>
      <c r="AS44" s="141"/>
      <c r="AT44" s="141"/>
      <c r="AU44" s="142"/>
      <c r="AV44" s="235" t="s">
        <v>100</v>
      </c>
      <c r="AW44" s="253">
        <v>15</v>
      </c>
      <c r="AX44" s="253">
        <v>15</v>
      </c>
      <c r="AY44" s="253">
        <v>15</v>
      </c>
      <c r="AZ44" s="253">
        <v>15</v>
      </c>
      <c r="BA44" s="253">
        <v>15</v>
      </c>
      <c r="BB44" s="253">
        <v>15</v>
      </c>
      <c r="BC44" s="253">
        <v>10</v>
      </c>
      <c r="BD44" s="547">
        <v>100</v>
      </c>
      <c r="BE44" s="253" t="s">
        <v>96</v>
      </c>
      <c r="BF44" s="253" t="s">
        <v>96</v>
      </c>
      <c r="BG44" s="253" t="s">
        <v>96</v>
      </c>
      <c r="BH44" s="253">
        <v>100</v>
      </c>
      <c r="BI44" s="273">
        <f t="shared" si="4"/>
        <v>100</v>
      </c>
      <c r="BJ44" s="412">
        <f t="shared" si="7"/>
        <v>100</v>
      </c>
      <c r="BK44" s="253" t="s">
        <v>96</v>
      </c>
      <c r="BL44" s="253" t="s">
        <v>199</v>
      </c>
      <c r="BM44" s="549">
        <v>1</v>
      </c>
      <c r="BN44" s="549">
        <v>4</v>
      </c>
      <c r="BO44" s="233" t="s">
        <v>192</v>
      </c>
      <c r="BP44" s="238" t="s">
        <v>230</v>
      </c>
      <c r="BQ44" s="425" t="s">
        <v>2852</v>
      </c>
      <c r="BR44" s="385">
        <v>0.5</v>
      </c>
      <c r="BS44" s="412" t="s">
        <v>2853</v>
      </c>
      <c r="BT44" s="412" t="s">
        <v>1278</v>
      </c>
      <c r="BU44" s="423">
        <v>44927</v>
      </c>
      <c r="BV44" s="423">
        <v>45260</v>
      </c>
      <c r="BW44" s="424">
        <v>1</v>
      </c>
      <c r="BX44" s="852" t="s">
        <v>2678</v>
      </c>
      <c r="BY44" s="851" t="s">
        <v>2681</v>
      </c>
      <c r="BZ44" s="864" t="s">
        <v>2682</v>
      </c>
      <c r="CA44" s="729" t="s">
        <v>2101</v>
      </c>
      <c r="CB44" s="729"/>
      <c r="CC44" s="731" t="s">
        <v>2558</v>
      </c>
      <c r="CD44" s="729" t="s">
        <v>2101</v>
      </c>
      <c r="CE44" s="729"/>
      <c r="CF44" s="731" t="s">
        <v>2558</v>
      </c>
      <c r="CG44" s="852" t="s">
        <v>3667</v>
      </c>
      <c r="CH44" s="851" t="s">
        <v>3673</v>
      </c>
      <c r="CI44" s="864" t="s">
        <v>3674</v>
      </c>
      <c r="CJ44" s="141"/>
      <c r="CK44" s="141"/>
      <c r="CL44" s="142"/>
      <c r="CM44" s="142"/>
      <c r="CN44" s="142"/>
      <c r="CO44" s="142"/>
      <c r="CP44" s="243"/>
      <c r="CQ44" s="244"/>
      <c r="CR44" s="245"/>
      <c r="CS44" s="141"/>
      <c r="CT44" s="141"/>
      <c r="CU44" s="142"/>
      <c r="CV44" s="142"/>
      <c r="CW44" s="142"/>
      <c r="CX44" s="142"/>
    </row>
    <row r="45" spans="1:102" s="246" customFormat="1" ht="222" customHeight="1">
      <c r="A45" s="226"/>
      <c r="B45" s="231">
        <v>227</v>
      </c>
      <c r="C45" s="228" t="s">
        <v>162</v>
      </c>
      <c r="D45" s="230" t="s">
        <v>32</v>
      </c>
      <c r="E45" s="230" t="s">
        <v>2846</v>
      </c>
      <c r="F45" s="231" t="s">
        <v>169</v>
      </c>
      <c r="G45" s="230" t="s">
        <v>1273</v>
      </c>
      <c r="H45" s="414" t="s">
        <v>1274</v>
      </c>
      <c r="I45" s="238" t="s">
        <v>1271</v>
      </c>
      <c r="J45" s="231" t="s">
        <v>363</v>
      </c>
      <c r="K45" s="232"/>
      <c r="L45" s="232"/>
      <c r="M45" s="233"/>
      <c r="N45" s="248" t="s">
        <v>229</v>
      </c>
      <c r="O45" s="852"/>
      <c r="P45" s="554"/>
      <c r="Q45" s="236"/>
      <c r="R45" s="236"/>
      <c r="S45" s="236"/>
      <c r="T45" s="879"/>
      <c r="U45" s="879"/>
      <c r="V45" s="236"/>
      <c r="W45" s="729"/>
      <c r="X45" s="729"/>
      <c r="Y45" s="731"/>
      <c r="Z45" s="234"/>
      <c r="AA45" s="235"/>
      <c r="AB45" s="235"/>
      <c r="AC45" s="235"/>
      <c r="AD45" s="235"/>
      <c r="AE45" s="235"/>
      <c r="AF45" s="235"/>
      <c r="AG45" s="235"/>
      <c r="AH45" s="141"/>
      <c r="AI45" s="141"/>
      <c r="AJ45" s="142"/>
      <c r="AK45" s="234"/>
      <c r="AL45" s="235"/>
      <c r="AM45" s="235"/>
      <c r="AN45" s="235"/>
      <c r="AO45" s="235"/>
      <c r="AP45" s="235"/>
      <c r="AQ45" s="235"/>
      <c r="AR45" s="235"/>
      <c r="AS45" s="141"/>
      <c r="AT45" s="141"/>
      <c r="AU45" s="142"/>
      <c r="AV45" s="235"/>
      <c r="AW45" s="253"/>
      <c r="AX45" s="253"/>
      <c r="AY45" s="253"/>
      <c r="AZ45" s="253"/>
      <c r="BA45" s="253"/>
      <c r="BB45" s="253"/>
      <c r="BC45" s="253"/>
      <c r="BD45" s="547">
        <v>0</v>
      </c>
      <c r="BE45" s="253"/>
      <c r="BF45" s="253"/>
      <c r="BG45" s="253"/>
      <c r="BH45" s="253"/>
      <c r="BI45" s="273">
        <f t="shared" si="4"/>
        <v>0</v>
      </c>
      <c r="BJ45" s="548"/>
      <c r="BK45" s="253"/>
      <c r="BL45" s="253"/>
      <c r="BM45" s="549"/>
      <c r="BN45" s="549"/>
      <c r="BO45" s="233"/>
      <c r="BP45" s="238" t="s">
        <v>230</v>
      </c>
      <c r="BQ45" s="425" t="s">
        <v>4208</v>
      </c>
      <c r="BR45" s="385">
        <v>0.5</v>
      </c>
      <c r="BS45" s="412" t="s">
        <v>1279</v>
      </c>
      <c r="BT45" s="412" t="s">
        <v>4209</v>
      </c>
      <c r="BU45" s="423">
        <v>44927</v>
      </c>
      <c r="BV45" s="423">
        <v>45260</v>
      </c>
      <c r="BW45" s="385">
        <v>1</v>
      </c>
      <c r="BX45" s="852" t="s">
        <v>2678</v>
      </c>
      <c r="BY45" s="851" t="s">
        <v>2683</v>
      </c>
      <c r="BZ45" s="864" t="s">
        <v>2684</v>
      </c>
      <c r="CA45" s="729" t="s">
        <v>2101</v>
      </c>
      <c r="CB45" s="729"/>
      <c r="CC45" s="731" t="s">
        <v>2558</v>
      </c>
      <c r="CD45" s="729" t="s">
        <v>2101</v>
      </c>
      <c r="CE45" s="729"/>
      <c r="CF45" s="731" t="s">
        <v>2558</v>
      </c>
      <c r="CG45" s="852" t="s">
        <v>3667</v>
      </c>
      <c r="CH45" s="851" t="s">
        <v>3675</v>
      </c>
      <c r="CI45" s="864" t="s">
        <v>3674</v>
      </c>
      <c r="CJ45" s="141"/>
      <c r="CK45" s="141"/>
      <c r="CL45" s="142"/>
      <c r="CM45" s="142"/>
      <c r="CN45" s="142"/>
      <c r="CO45" s="142"/>
      <c r="CP45" s="243"/>
      <c r="CQ45" s="244"/>
      <c r="CR45" s="245"/>
      <c r="CS45" s="141"/>
      <c r="CT45" s="141"/>
      <c r="CU45" s="142"/>
      <c r="CV45" s="142"/>
      <c r="CW45" s="142"/>
      <c r="CX45" s="142"/>
    </row>
    <row r="46" spans="1:102" s="246" customFormat="1" ht="222" customHeight="1">
      <c r="A46" s="226"/>
      <c r="B46" s="231">
        <v>228</v>
      </c>
      <c r="C46" s="228" t="s">
        <v>162</v>
      </c>
      <c r="D46" s="230" t="s">
        <v>32</v>
      </c>
      <c r="E46" s="230" t="s">
        <v>2847</v>
      </c>
      <c r="F46" s="231" t="s">
        <v>168</v>
      </c>
      <c r="G46" s="230" t="s">
        <v>1196</v>
      </c>
      <c r="H46" s="414" t="s">
        <v>1184</v>
      </c>
      <c r="I46" s="238" t="s">
        <v>1197</v>
      </c>
      <c r="J46" s="231" t="s">
        <v>363</v>
      </c>
      <c r="K46" s="232">
        <v>4</v>
      </c>
      <c r="L46" s="232">
        <v>5</v>
      </c>
      <c r="M46" s="233" t="s">
        <v>193</v>
      </c>
      <c r="N46" s="248" t="s">
        <v>4211</v>
      </c>
      <c r="O46" s="898" t="s">
        <v>2674</v>
      </c>
      <c r="P46" s="1120" t="s">
        <v>2677</v>
      </c>
      <c r="Q46" s="772"/>
      <c r="R46" s="755" t="s">
        <v>2101</v>
      </c>
      <c r="S46" s="236" t="s">
        <v>491</v>
      </c>
      <c r="T46" s="879"/>
      <c r="U46" s="755" t="s">
        <v>2101</v>
      </c>
      <c r="V46" s="236" t="s">
        <v>491</v>
      </c>
      <c r="W46" s="729"/>
      <c r="X46" s="729"/>
      <c r="Y46" s="731"/>
      <c r="Z46" s="234" t="s">
        <v>3571</v>
      </c>
      <c r="AA46" s="493" t="s">
        <v>2677</v>
      </c>
      <c r="AB46" s="235"/>
      <c r="AC46" s="235" t="s">
        <v>2101</v>
      </c>
      <c r="AD46" s="235"/>
      <c r="AE46" s="235"/>
      <c r="AF46" s="235" t="s">
        <v>2101</v>
      </c>
      <c r="AG46" s="235"/>
      <c r="AH46" s="141"/>
      <c r="AI46" s="141"/>
      <c r="AJ46" s="142"/>
      <c r="AK46" s="234"/>
      <c r="AL46" s="235"/>
      <c r="AM46" s="235"/>
      <c r="AN46" s="235"/>
      <c r="AO46" s="235"/>
      <c r="AP46" s="235"/>
      <c r="AQ46" s="235"/>
      <c r="AR46" s="235"/>
      <c r="AS46" s="141"/>
      <c r="AT46" s="141"/>
      <c r="AU46" s="142"/>
      <c r="AV46" s="235" t="s">
        <v>100</v>
      </c>
      <c r="AW46" s="253">
        <v>15</v>
      </c>
      <c r="AX46" s="253">
        <v>15</v>
      </c>
      <c r="AY46" s="253">
        <v>15</v>
      </c>
      <c r="AZ46" s="253">
        <v>15</v>
      </c>
      <c r="BA46" s="253">
        <v>15</v>
      </c>
      <c r="BB46" s="253">
        <v>15</v>
      </c>
      <c r="BC46" s="253">
        <v>10</v>
      </c>
      <c r="BD46" s="547">
        <v>100</v>
      </c>
      <c r="BE46" s="253" t="s">
        <v>96</v>
      </c>
      <c r="BF46" s="253" t="s">
        <v>97</v>
      </c>
      <c r="BG46" s="253" t="s">
        <v>97</v>
      </c>
      <c r="BH46" s="253">
        <v>50</v>
      </c>
      <c r="BI46" s="273">
        <f t="shared" ref="BI46:BI61" si="9">AVERAGE(BD46,BH46)</f>
        <v>75</v>
      </c>
      <c r="BJ46" s="412">
        <f t="shared" si="7"/>
        <v>75</v>
      </c>
      <c r="BK46" s="253" t="s">
        <v>97</v>
      </c>
      <c r="BL46" s="253" t="s">
        <v>199</v>
      </c>
      <c r="BM46" s="549">
        <v>3</v>
      </c>
      <c r="BN46" s="549">
        <v>5</v>
      </c>
      <c r="BO46" s="233" t="s">
        <v>193</v>
      </c>
      <c r="BP46" s="238" t="s">
        <v>230</v>
      </c>
      <c r="BQ46" s="425" t="s">
        <v>1260</v>
      </c>
      <c r="BR46" s="385">
        <v>1</v>
      </c>
      <c r="BS46" s="412" t="s">
        <v>1187</v>
      </c>
      <c r="BT46" s="412" t="s">
        <v>4212</v>
      </c>
      <c r="BU46" s="423">
        <v>44927</v>
      </c>
      <c r="BV46" s="423">
        <v>45260</v>
      </c>
      <c r="BW46" s="273">
        <v>2</v>
      </c>
      <c r="BX46" s="795" t="s">
        <v>2685</v>
      </c>
      <c r="BY46" s="229" t="s">
        <v>2686</v>
      </c>
      <c r="BZ46" s="864" t="s">
        <v>2687</v>
      </c>
      <c r="CA46" s="729"/>
      <c r="CB46" s="729"/>
      <c r="CC46" s="731"/>
      <c r="CD46" s="731"/>
      <c r="CE46" s="731"/>
      <c r="CF46" s="731"/>
      <c r="CG46" s="795" t="s">
        <v>2685</v>
      </c>
      <c r="CH46" s="229" t="s">
        <v>2686</v>
      </c>
      <c r="CI46" s="864" t="s">
        <v>2687</v>
      </c>
      <c r="CJ46" s="141"/>
      <c r="CK46" s="141"/>
      <c r="CL46" s="142"/>
      <c r="CM46" s="142"/>
      <c r="CN46" s="142"/>
      <c r="CO46" s="142"/>
      <c r="CP46" s="243"/>
      <c r="CQ46" s="244"/>
      <c r="CR46" s="245"/>
      <c r="CS46" s="141"/>
      <c r="CT46" s="141"/>
      <c r="CU46" s="142"/>
      <c r="CV46" s="142"/>
      <c r="CW46" s="142"/>
      <c r="CX46" s="142"/>
    </row>
    <row r="47" spans="1:102" s="246" customFormat="1" ht="100.05" customHeight="1">
      <c r="A47" s="226"/>
      <c r="B47" s="231">
        <v>229</v>
      </c>
      <c r="C47" s="228" t="s">
        <v>165</v>
      </c>
      <c r="D47" s="425" t="s">
        <v>1835</v>
      </c>
      <c r="E47" s="230" t="s">
        <v>1949</v>
      </c>
      <c r="F47" s="227" t="s">
        <v>169</v>
      </c>
      <c r="G47" s="229" t="s">
        <v>1280</v>
      </c>
      <c r="H47" s="554" t="s">
        <v>4019</v>
      </c>
      <c r="I47" s="563" t="s">
        <v>1281</v>
      </c>
      <c r="J47" s="231" t="s">
        <v>363</v>
      </c>
      <c r="K47" s="232">
        <v>3</v>
      </c>
      <c r="L47" s="232">
        <v>5</v>
      </c>
      <c r="M47" s="233" t="s">
        <v>193</v>
      </c>
      <c r="N47" s="248" t="s">
        <v>4020</v>
      </c>
      <c r="O47" s="1123" t="s">
        <v>2722</v>
      </c>
      <c r="P47" s="1066" t="s">
        <v>2723</v>
      </c>
      <c r="Q47" s="673"/>
      <c r="R47" s="790" t="s">
        <v>2101</v>
      </c>
      <c r="S47" s="755" t="s">
        <v>770</v>
      </c>
      <c r="T47" s="340"/>
      <c r="U47" s="755" t="s">
        <v>2101</v>
      </c>
      <c r="V47" s="755" t="s">
        <v>770</v>
      </c>
      <c r="W47" s="163"/>
      <c r="X47" s="163"/>
      <c r="Y47" s="155"/>
      <c r="Z47" s="1068" t="s">
        <v>3575</v>
      </c>
      <c r="AA47" s="1070" t="s">
        <v>3573</v>
      </c>
      <c r="AB47" s="1069"/>
      <c r="AC47" s="1069" t="s">
        <v>2101</v>
      </c>
      <c r="AD47" s="1069" t="s">
        <v>491</v>
      </c>
      <c r="AE47" s="734"/>
      <c r="AF47" s="734" t="s">
        <v>2101</v>
      </c>
      <c r="AG47" s="235" t="s">
        <v>491</v>
      </c>
      <c r="AH47" s="141"/>
      <c r="AI47" s="141"/>
      <c r="AJ47" s="142"/>
      <c r="AK47" s="234"/>
      <c r="AL47" s="235"/>
      <c r="AM47" s="235"/>
      <c r="AN47" s="235"/>
      <c r="AO47" s="235"/>
      <c r="AP47" s="235"/>
      <c r="AQ47" s="235"/>
      <c r="AR47" s="235"/>
      <c r="AS47" s="141"/>
      <c r="AT47" s="141"/>
      <c r="AU47" s="142"/>
      <c r="AV47" s="236" t="s">
        <v>100</v>
      </c>
      <c r="AW47" s="533">
        <v>15</v>
      </c>
      <c r="AX47" s="533">
        <v>15</v>
      </c>
      <c r="AY47" s="533">
        <v>15</v>
      </c>
      <c r="AZ47" s="533">
        <v>15</v>
      </c>
      <c r="BA47" s="533">
        <v>15</v>
      </c>
      <c r="BB47" s="533">
        <v>15</v>
      </c>
      <c r="BC47" s="533">
        <v>10</v>
      </c>
      <c r="BD47" s="422">
        <f>SUBTOTAL(9,AW47:BC47)</f>
        <v>100</v>
      </c>
      <c r="BE47" s="533" t="s">
        <v>96</v>
      </c>
      <c r="BF47" s="533" t="s">
        <v>97</v>
      </c>
      <c r="BG47" s="533" t="s">
        <v>97</v>
      </c>
      <c r="BH47" s="533">
        <v>50</v>
      </c>
      <c r="BI47" s="273">
        <f>AVERAGE(BD47,BH47)</f>
        <v>75</v>
      </c>
      <c r="BJ47" s="412">
        <f>AVERAGE(BI47:BI54)</f>
        <v>75</v>
      </c>
      <c r="BK47" s="533" t="s">
        <v>97</v>
      </c>
      <c r="BL47" s="533" t="s">
        <v>199</v>
      </c>
      <c r="BM47" s="549">
        <v>2</v>
      </c>
      <c r="BN47" s="549">
        <v>5</v>
      </c>
      <c r="BO47" s="233" t="s">
        <v>193</v>
      </c>
      <c r="BP47" s="238" t="s">
        <v>230</v>
      </c>
      <c r="BQ47" s="425" t="s">
        <v>4028</v>
      </c>
      <c r="BR47" s="385">
        <v>1</v>
      </c>
      <c r="BS47" s="412" t="s">
        <v>4029</v>
      </c>
      <c r="BT47" s="412" t="s">
        <v>4030</v>
      </c>
      <c r="BU47" s="413">
        <v>44927</v>
      </c>
      <c r="BV47" s="415">
        <v>45260</v>
      </c>
      <c r="BW47" s="385">
        <v>1</v>
      </c>
      <c r="BX47" s="865" t="s">
        <v>2725</v>
      </c>
      <c r="BY47" s="280" t="s">
        <v>3858</v>
      </c>
      <c r="BZ47" s="843" t="s">
        <v>3859</v>
      </c>
      <c r="CA47" s="163"/>
      <c r="CB47" s="163"/>
      <c r="CC47" s="155"/>
      <c r="CD47" s="155"/>
      <c r="CE47" s="155"/>
      <c r="CF47" s="155"/>
      <c r="CG47" s="1083" t="s">
        <v>3662</v>
      </c>
      <c r="CH47" s="1084" t="s">
        <v>3663</v>
      </c>
      <c r="CI47" s="1085">
        <v>0.33</v>
      </c>
      <c r="CJ47" s="141"/>
      <c r="CK47" s="141"/>
      <c r="CL47" s="142"/>
      <c r="CM47" s="142"/>
      <c r="CN47" s="142"/>
      <c r="CO47" s="142"/>
      <c r="CP47" s="243"/>
      <c r="CQ47" s="244"/>
      <c r="CR47" s="245"/>
      <c r="CS47" s="141"/>
      <c r="CT47" s="141"/>
      <c r="CU47" s="142"/>
      <c r="CV47" s="142"/>
      <c r="CW47" s="142"/>
      <c r="CX47" s="142"/>
    </row>
    <row r="48" spans="1:102" s="246" customFormat="1" ht="100.05" customHeight="1">
      <c r="A48" s="226"/>
      <c r="B48" s="231">
        <v>229</v>
      </c>
      <c r="C48" s="228" t="s">
        <v>165</v>
      </c>
      <c r="D48" s="425" t="s">
        <v>1835</v>
      </c>
      <c r="E48" s="230" t="s">
        <v>1949</v>
      </c>
      <c r="F48" s="227" t="s">
        <v>169</v>
      </c>
      <c r="G48" s="229" t="s">
        <v>1280</v>
      </c>
      <c r="H48" s="554" t="s">
        <v>4019</v>
      </c>
      <c r="I48" s="563" t="s">
        <v>1281</v>
      </c>
      <c r="J48" s="231" t="s">
        <v>363</v>
      </c>
      <c r="K48" s="232"/>
      <c r="L48" s="232"/>
      <c r="M48" s="233"/>
      <c r="N48" s="248" t="s">
        <v>4021</v>
      </c>
      <c r="O48" s="1123"/>
      <c r="P48" s="54"/>
      <c r="Q48" s="673"/>
      <c r="R48" s="790"/>
      <c r="S48" s="755"/>
      <c r="T48" s="340"/>
      <c r="U48" s="755"/>
      <c r="V48" s="755"/>
      <c r="W48" s="163"/>
      <c r="X48" s="163"/>
      <c r="Y48" s="155"/>
      <c r="Z48" s="1068"/>
      <c r="AA48" s="1070"/>
      <c r="AB48" s="1069"/>
      <c r="AC48" s="1069"/>
      <c r="AD48" s="1069"/>
      <c r="AE48" s="734"/>
      <c r="AF48" s="734"/>
      <c r="AG48" s="235"/>
      <c r="AH48" s="141"/>
      <c r="AI48" s="141"/>
      <c r="AJ48" s="142"/>
      <c r="AK48" s="234"/>
      <c r="AL48" s="235"/>
      <c r="AM48" s="235"/>
      <c r="AN48" s="235"/>
      <c r="AO48" s="235"/>
      <c r="AP48" s="235"/>
      <c r="AQ48" s="235"/>
      <c r="AR48" s="235"/>
      <c r="AS48" s="141"/>
      <c r="AT48" s="141"/>
      <c r="AU48" s="142"/>
      <c r="AV48" s="236" t="s">
        <v>100</v>
      </c>
      <c r="AW48" s="533">
        <v>15</v>
      </c>
      <c r="AX48" s="533">
        <v>15</v>
      </c>
      <c r="AY48" s="533">
        <v>15</v>
      </c>
      <c r="AZ48" s="533">
        <v>15</v>
      </c>
      <c r="BA48" s="533">
        <v>15</v>
      </c>
      <c r="BB48" s="533">
        <v>15</v>
      </c>
      <c r="BC48" s="533">
        <v>10</v>
      </c>
      <c r="BD48" s="422">
        <f t="shared" ref="BD48:BD54" si="10">SUBTOTAL(9,AW48:BC48)</f>
        <v>100</v>
      </c>
      <c r="BE48" s="533" t="s">
        <v>96</v>
      </c>
      <c r="BF48" s="533" t="s">
        <v>97</v>
      </c>
      <c r="BG48" s="533" t="s">
        <v>97</v>
      </c>
      <c r="BH48" s="533">
        <v>50</v>
      </c>
      <c r="BI48" s="273">
        <f t="shared" ref="BI48:BI54" si="11">AVERAGE(BD48,BH48)</f>
        <v>75</v>
      </c>
      <c r="BJ48" s="412"/>
      <c r="BK48" s="533"/>
      <c r="BL48" s="533"/>
      <c r="BM48" s="549"/>
      <c r="BN48" s="549"/>
      <c r="BO48" s="233"/>
      <c r="BP48" s="238"/>
      <c r="BQ48" s="425"/>
      <c r="BR48" s="385"/>
      <c r="BS48" s="412"/>
      <c r="BT48" s="412"/>
      <c r="BU48" s="413"/>
      <c r="BV48" s="415"/>
      <c r="BW48" s="385"/>
      <c r="BX48" s="865"/>
      <c r="BY48" s="280"/>
      <c r="BZ48" s="843"/>
      <c r="CA48" s="163"/>
      <c r="CB48" s="163"/>
      <c r="CC48" s="155"/>
      <c r="CD48" s="155"/>
      <c r="CE48" s="155"/>
      <c r="CF48" s="155"/>
      <c r="CG48" s="1083"/>
      <c r="CH48" s="1084"/>
      <c r="CI48" s="1085"/>
      <c r="CJ48" s="141"/>
      <c r="CK48" s="141"/>
      <c r="CL48" s="142"/>
      <c r="CM48" s="142"/>
      <c r="CN48" s="142"/>
      <c r="CO48" s="142"/>
      <c r="CP48" s="243"/>
      <c r="CQ48" s="244"/>
      <c r="CR48" s="245"/>
      <c r="CS48" s="141"/>
      <c r="CT48" s="141"/>
      <c r="CU48" s="142"/>
      <c r="CV48" s="142"/>
      <c r="CW48" s="142"/>
      <c r="CX48" s="142"/>
    </row>
    <row r="49" spans="1:102" s="246" customFormat="1" ht="100.05" customHeight="1">
      <c r="A49" s="226"/>
      <c r="B49" s="231">
        <v>229</v>
      </c>
      <c r="C49" s="228" t="s">
        <v>165</v>
      </c>
      <c r="D49" s="425" t="s">
        <v>1835</v>
      </c>
      <c r="E49" s="230" t="s">
        <v>1949</v>
      </c>
      <c r="F49" s="227" t="s">
        <v>169</v>
      </c>
      <c r="G49" s="229" t="s">
        <v>1280</v>
      </c>
      <c r="H49" s="554" t="s">
        <v>4019</v>
      </c>
      <c r="I49" s="563" t="s">
        <v>1281</v>
      </c>
      <c r="J49" s="231" t="s">
        <v>363</v>
      </c>
      <c r="K49" s="232"/>
      <c r="L49" s="232"/>
      <c r="M49" s="233"/>
      <c r="N49" s="248" t="s">
        <v>4022</v>
      </c>
      <c r="O49" s="1123"/>
      <c r="P49" s="54"/>
      <c r="Q49" s="673"/>
      <c r="R49" s="790"/>
      <c r="S49" s="755"/>
      <c r="T49" s="340"/>
      <c r="U49" s="755"/>
      <c r="V49" s="755"/>
      <c r="W49" s="163"/>
      <c r="X49" s="163"/>
      <c r="Y49" s="155"/>
      <c r="Z49" s="1068"/>
      <c r="AA49" s="1070"/>
      <c r="AB49" s="1069"/>
      <c r="AC49" s="1069"/>
      <c r="AD49" s="1069"/>
      <c r="AE49" s="734"/>
      <c r="AF49" s="734"/>
      <c r="AG49" s="235"/>
      <c r="AH49" s="141"/>
      <c r="AI49" s="141"/>
      <c r="AJ49" s="142"/>
      <c r="AK49" s="234"/>
      <c r="AL49" s="235"/>
      <c r="AM49" s="235"/>
      <c r="AN49" s="235"/>
      <c r="AO49" s="235"/>
      <c r="AP49" s="235"/>
      <c r="AQ49" s="235"/>
      <c r="AR49" s="235"/>
      <c r="AS49" s="141"/>
      <c r="AT49" s="141"/>
      <c r="AU49" s="142"/>
      <c r="AV49" s="236" t="s">
        <v>100</v>
      </c>
      <c r="AW49" s="533">
        <v>15</v>
      </c>
      <c r="AX49" s="533">
        <v>15</v>
      </c>
      <c r="AY49" s="533">
        <v>15</v>
      </c>
      <c r="AZ49" s="533">
        <v>15</v>
      </c>
      <c r="BA49" s="533">
        <v>15</v>
      </c>
      <c r="BB49" s="533">
        <v>15</v>
      </c>
      <c r="BC49" s="533">
        <v>10</v>
      </c>
      <c r="BD49" s="422">
        <f t="shared" si="10"/>
        <v>100</v>
      </c>
      <c r="BE49" s="533" t="s">
        <v>96</v>
      </c>
      <c r="BF49" s="533" t="s">
        <v>97</v>
      </c>
      <c r="BG49" s="533" t="s">
        <v>97</v>
      </c>
      <c r="BH49" s="533">
        <v>50</v>
      </c>
      <c r="BI49" s="273">
        <f t="shared" si="11"/>
        <v>75</v>
      </c>
      <c r="BJ49" s="412"/>
      <c r="BK49" s="533"/>
      <c r="BL49" s="533"/>
      <c r="BM49" s="549"/>
      <c r="BN49" s="549"/>
      <c r="BO49" s="233"/>
      <c r="BP49" s="238"/>
      <c r="BQ49" s="425"/>
      <c r="BR49" s="385"/>
      <c r="BS49" s="412"/>
      <c r="BT49" s="412"/>
      <c r="BU49" s="413"/>
      <c r="BV49" s="415"/>
      <c r="BW49" s="385"/>
      <c r="BX49" s="865"/>
      <c r="BY49" s="280"/>
      <c r="BZ49" s="843"/>
      <c r="CA49" s="163"/>
      <c r="CB49" s="163"/>
      <c r="CC49" s="155"/>
      <c r="CD49" s="155"/>
      <c r="CE49" s="155"/>
      <c r="CF49" s="155"/>
      <c r="CG49" s="1083"/>
      <c r="CH49" s="1084"/>
      <c r="CI49" s="1085"/>
      <c r="CJ49" s="141"/>
      <c r="CK49" s="141"/>
      <c r="CL49" s="142"/>
      <c r="CM49" s="142"/>
      <c r="CN49" s="142"/>
      <c r="CO49" s="142"/>
      <c r="CP49" s="243"/>
      <c r="CQ49" s="244"/>
      <c r="CR49" s="245"/>
      <c r="CS49" s="141"/>
      <c r="CT49" s="141"/>
      <c r="CU49" s="142"/>
      <c r="CV49" s="142"/>
      <c r="CW49" s="142"/>
      <c r="CX49" s="142"/>
    </row>
    <row r="50" spans="1:102" s="246" customFormat="1" ht="100.05" customHeight="1">
      <c r="A50" s="226"/>
      <c r="B50" s="231">
        <v>229</v>
      </c>
      <c r="C50" s="228" t="s">
        <v>165</v>
      </c>
      <c r="D50" s="425" t="s">
        <v>1835</v>
      </c>
      <c r="E50" s="230" t="s">
        <v>1949</v>
      </c>
      <c r="F50" s="227" t="s">
        <v>169</v>
      </c>
      <c r="G50" s="229" t="s">
        <v>1280</v>
      </c>
      <c r="H50" s="554" t="s">
        <v>4019</v>
      </c>
      <c r="I50" s="563" t="s">
        <v>1281</v>
      </c>
      <c r="J50" s="231" t="s">
        <v>363</v>
      </c>
      <c r="K50" s="232"/>
      <c r="L50" s="232"/>
      <c r="M50" s="233"/>
      <c r="N50" s="248" t="s">
        <v>4023</v>
      </c>
      <c r="O50" s="1123"/>
      <c r="P50" s="54"/>
      <c r="Q50" s="673"/>
      <c r="R50" s="790"/>
      <c r="S50" s="755"/>
      <c r="T50" s="340"/>
      <c r="U50" s="755"/>
      <c r="V50" s="755"/>
      <c r="W50" s="163"/>
      <c r="X50" s="163"/>
      <c r="Y50" s="155"/>
      <c r="Z50" s="1068"/>
      <c r="AA50" s="1070"/>
      <c r="AB50" s="1069"/>
      <c r="AC50" s="1069"/>
      <c r="AD50" s="1069"/>
      <c r="AE50" s="734"/>
      <c r="AF50" s="734"/>
      <c r="AG50" s="235"/>
      <c r="AH50" s="141"/>
      <c r="AI50" s="141"/>
      <c r="AJ50" s="142"/>
      <c r="AK50" s="234"/>
      <c r="AL50" s="235"/>
      <c r="AM50" s="235"/>
      <c r="AN50" s="235"/>
      <c r="AO50" s="235"/>
      <c r="AP50" s="235"/>
      <c r="AQ50" s="235"/>
      <c r="AR50" s="235"/>
      <c r="AS50" s="141"/>
      <c r="AT50" s="141"/>
      <c r="AU50" s="142"/>
      <c r="AV50" s="236" t="s">
        <v>100</v>
      </c>
      <c r="AW50" s="533">
        <v>15</v>
      </c>
      <c r="AX50" s="533">
        <v>15</v>
      </c>
      <c r="AY50" s="533">
        <v>15</v>
      </c>
      <c r="AZ50" s="533">
        <v>15</v>
      </c>
      <c r="BA50" s="533">
        <v>15</v>
      </c>
      <c r="BB50" s="533">
        <v>15</v>
      </c>
      <c r="BC50" s="533">
        <v>10</v>
      </c>
      <c r="BD50" s="422">
        <f t="shared" si="10"/>
        <v>100</v>
      </c>
      <c r="BE50" s="533" t="s">
        <v>96</v>
      </c>
      <c r="BF50" s="533" t="s">
        <v>97</v>
      </c>
      <c r="BG50" s="533" t="s">
        <v>97</v>
      </c>
      <c r="BH50" s="533">
        <v>50</v>
      </c>
      <c r="BI50" s="273">
        <f t="shared" si="11"/>
        <v>75</v>
      </c>
      <c r="BJ50" s="412"/>
      <c r="BK50" s="533"/>
      <c r="BL50" s="533"/>
      <c r="BM50" s="549"/>
      <c r="BN50" s="549"/>
      <c r="BO50" s="233"/>
      <c r="BP50" s="238"/>
      <c r="BQ50" s="425"/>
      <c r="BR50" s="385"/>
      <c r="BS50" s="412"/>
      <c r="BT50" s="412"/>
      <c r="BU50" s="413"/>
      <c r="BV50" s="415"/>
      <c r="BW50" s="385"/>
      <c r="BX50" s="865"/>
      <c r="BY50" s="280"/>
      <c r="BZ50" s="843"/>
      <c r="CA50" s="163"/>
      <c r="CB50" s="163"/>
      <c r="CC50" s="155"/>
      <c r="CD50" s="155"/>
      <c r="CE50" s="155"/>
      <c r="CF50" s="155"/>
      <c r="CG50" s="1083"/>
      <c r="CH50" s="1084"/>
      <c r="CI50" s="1085"/>
      <c r="CJ50" s="141"/>
      <c r="CK50" s="141"/>
      <c r="CL50" s="142"/>
      <c r="CM50" s="142"/>
      <c r="CN50" s="142"/>
      <c r="CO50" s="142"/>
      <c r="CP50" s="243"/>
      <c r="CQ50" s="244"/>
      <c r="CR50" s="245"/>
      <c r="CS50" s="141"/>
      <c r="CT50" s="141"/>
      <c r="CU50" s="142"/>
      <c r="CV50" s="142"/>
      <c r="CW50" s="142"/>
      <c r="CX50" s="142"/>
    </row>
    <row r="51" spans="1:102" s="246" customFormat="1" ht="100.05" customHeight="1">
      <c r="A51" s="226"/>
      <c r="B51" s="231">
        <v>229</v>
      </c>
      <c r="C51" s="228" t="s">
        <v>165</v>
      </c>
      <c r="D51" s="425" t="s">
        <v>1835</v>
      </c>
      <c r="E51" s="230" t="s">
        <v>1949</v>
      </c>
      <c r="F51" s="227" t="s">
        <v>169</v>
      </c>
      <c r="G51" s="229" t="s">
        <v>1280</v>
      </c>
      <c r="H51" s="554" t="s">
        <v>4019</v>
      </c>
      <c r="I51" s="563" t="s">
        <v>1281</v>
      </c>
      <c r="J51" s="231" t="s">
        <v>363</v>
      </c>
      <c r="K51" s="232"/>
      <c r="L51" s="232"/>
      <c r="M51" s="233"/>
      <c r="N51" s="248" t="s">
        <v>4024</v>
      </c>
      <c r="O51" s="1123"/>
      <c r="P51" s="54"/>
      <c r="Q51" s="673"/>
      <c r="R51" s="790"/>
      <c r="S51" s="755"/>
      <c r="T51" s="340"/>
      <c r="U51" s="755"/>
      <c r="V51" s="755"/>
      <c r="W51" s="163"/>
      <c r="X51" s="163"/>
      <c r="Y51" s="155"/>
      <c r="Z51" s="1068"/>
      <c r="AA51" s="1070"/>
      <c r="AB51" s="1069"/>
      <c r="AC51" s="1069"/>
      <c r="AD51" s="1069"/>
      <c r="AE51" s="734"/>
      <c r="AF51" s="734"/>
      <c r="AG51" s="235"/>
      <c r="AH51" s="141"/>
      <c r="AI51" s="141"/>
      <c r="AJ51" s="142"/>
      <c r="AK51" s="234"/>
      <c r="AL51" s="235"/>
      <c r="AM51" s="235"/>
      <c r="AN51" s="235"/>
      <c r="AO51" s="235"/>
      <c r="AP51" s="235"/>
      <c r="AQ51" s="235"/>
      <c r="AR51" s="235"/>
      <c r="AS51" s="141"/>
      <c r="AT51" s="141"/>
      <c r="AU51" s="142"/>
      <c r="AV51" s="236" t="s">
        <v>100</v>
      </c>
      <c r="AW51" s="533">
        <v>15</v>
      </c>
      <c r="AX51" s="533">
        <v>15</v>
      </c>
      <c r="AY51" s="533">
        <v>15</v>
      </c>
      <c r="AZ51" s="533">
        <v>15</v>
      </c>
      <c r="BA51" s="533">
        <v>15</v>
      </c>
      <c r="BB51" s="533">
        <v>15</v>
      </c>
      <c r="BC51" s="533">
        <v>10</v>
      </c>
      <c r="BD51" s="422">
        <f t="shared" si="10"/>
        <v>100</v>
      </c>
      <c r="BE51" s="533" t="s">
        <v>96</v>
      </c>
      <c r="BF51" s="533" t="s">
        <v>97</v>
      </c>
      <c r="BG51" s="533" t="s">
        <v>97</v>
      </c>
      <c r="BH51" s="533">
        <v>50</v>
      </c>
      <c r="BI51" s="273">
        <f t="shared" si="11"/>
        <v>75</v>
      </c>
      <c r="BJ51" s="412"/>
      <c r="BK51" s="533"/>
      <c r="BL51" s="533"/>
      <c r="BM51" s="549"/>
      <c r="BN51" s="549"/>
      <c r="BO51" s="233"/>
      <c r="BP51" s="238"/>
      <c r="BQ51" s="425"/>
      <c r="BR51" s="385"/>
      <c r="BS51" s="412"/>
      <c r="BT51" s="412"/>
      <c r="BU51" s="413"/>
      <c r="BV51" s="415"/>
      <c r="BW51" s="385"/>
      <c r="BX51" s="865"/>
      <c r="BY51" s="280"/>
      <c r="BZ51" s="843"/>
      <c r="CA51" s="163"/>
      <c r="CB51" s="163"/>
      <c r="CC51" s="155"/>
      <c r="CD51" s="155"/>
      <c r="CE51" s="155"/>
      <c r="CF51" s="155"/>
      <c r="CG51" s="1083"/>
      <c r="CH51" s="1084"/>
      <c r="CI51" s="1085"/>
      <c r="CJ51" s="141"/>
      <c r="CK51" s="141"/>
      <c r="CL51" s="142"/>
      <c r="CM51" s="142"/>
      <c r="CN51" s="142"/>
      <c r="CO51" s="142"/>
      <c r="CP51" s="243"/>
      <c r="CQ51" s="244"/>
      <c r="CR51" s="245"/>
      <c r="CS51" s="141"/>
      <c r="CT51" s="141"/>
      <c r="CU51" s="142"/>
      <c r="CV51" s="142"/>
      <c r="CW51" s="142"/>
      <c r="CX51" s="142"/>
    </row>
    <row r="52" spans="1:102" s="246" customFormat="1" ht="100.05" customHeight="1">
      <c r="A52" s="226"/>
      <c r="B52" s="231">
        <v>229</v>
      </c>
      <c r="C52" s="228" t="s">
        <v>165</v>
      </c>
      <c r="D52" s="425" t="s">
        <v>1835</v>
      </c>
      <c r="E52" s="230" t="s">
        <v>1949</v>
      </c>
      <c r="F52" s="227" t="s">
        <v>169</v>
      </c>
      <c r="G52" s="229" t="s">
        <v>1280</v>
      </c>
      <c r="H52" s="554" t="s">
        <v>4019</v>
      </c>
      <c r="I52" s="563" t="s">
        <v>1281</v>
      </c>
      <c r="J52" s="231" t="s">
        <v>363</v>
      </c>
      <c r="K52" s="232"/>
      <c r="L52" s="232"/>
      <c r="M52" s="233"/>
      <c r="N52" s="248" t="s">
        <v>4025</v>
      </c>
      <c r="O52" s="1123"/>
      <c r="P52" s="54"/>
      <c r="Q52" s="673"/>
      <c r="R52" s="790"/>
      <c r="S52" s="755"/>
      <c r="T52" s="340"/>
      <c r="U52" s="755"/>
      <c r="V52" s="755"/>
      <c r="W52" s="163"/>
      <c r="X52" s="163"/>
      <c r="Y52" s="155"/>
      <c r="Z52" s="1068"/>
      <c r="AA52" s="1070"/>
      <c r="AB52" s="1069"/>
      <c r="AC52" s="1069"/>
      <c r="AD52" s="1069"/>
      <c r="AE52" s="734"/>
      <c r="AF52" s="734"/>
      <c r="AG52" s="235"/>
      <c r="AH52" s="141"/>
      <c r="AI52" s="141"/>
      <c r="AJ52" s="142"/>
      <c r="AK52" s="234"/>
      <c r="AL52" s="235"/>
      <c r="AM52" s="235"/>
      <c r="AN52" s="235"/>
      <c r="AO52" s="235"/>
      <c r="AP52" s="235"/>
      <c r="AQ52" s="235"/>
      <c r="AR52" s="235"/>
      <c r="AS52" s="141"/>
      <c r="AT52" s="141"/>
      <c r="AU52" s="142"/>
      <c r="AV52" s="236" t="s">
        <v>100</v>
      </c>
      <c r="AW52" s="533">
        <v>15</v>
      </c>
      <c r="AX52" s="533">
        <v>15</v>
      </c>
      <c r="AY52" s="533">
        <v>15</v>
      </c>
      <c r="AZ52" s="533">
        <v>15</v>
      </c>
      <c r="BA52" s="533">
        <v>15</v>
      </c>
      <c r="BB52" s="533">
        <v>15</v>
      </c>
      <c r="BC52" s="533">
        <v>10</v>
      </c>
      <c r="BD52" s="422">
        <f t="shared" si="10"/>
        <v>100</v>
      </c>
      <c r="BE52" s="533" t="s">
        <v>96</v>
      </c>
      <c r="BF52" s="533" t="s">
        <v>97</v>
      </c>
      <c r="BG52" s="533" t="s">
        <v>97</v>
      </c>
      <c r="BH52" s="533">
        <v>50</v>
      </c>
      <c r="BI52" s="273">
        <f t="shared" si="11"/>
        <v>75</v>
      </c>
      <c r="BJ52" s="412"/>
      <c r="BK52" s="533"/>
      <c r="BL52" s="533"/>
      <c r="BM52" s="549"/>
      <c r="BN52" s="549"/>
      <c r="BO52" s="233"/>
      <c r="BP52" s="238"/>
      <c r="BQ52" s="425"/>
      <c r="BR52" s="385"/>
      <c r="BS52" s="412"/>
      <c r="BT52" s="412"/>
      <c r="BU52" s="413"/>
      <c r="BV52" s="415"/>
      <c r="BW52" s="385"/>
      <c r="BX52" s="865"/>
      <c r="BY52" s="280"/>
      <c r="BZ52" s="843"/>
      <c r="CA52" s="163"/>
      <c r="CB52" s="163"/>
      <c r="CC52" s="155"/>
      <c r="CD52" s="155"/>
      <c r="CE52" s="155"/>
      <c r="CF52" s="155"/>
      <c r="CG52" s="1083"/>
      <c r="CH52" s="1084"/>
      <c r="CI52" s="1085"/>
      <c r="CJ52" s="141"/>
      <c r="CK52" s="141"/>
      <c r="CL52" s="142"/>
      <c r="CM52" s="142"/>
      <c r="CN52" s="142"/>
      <c r="CO52" s="142"/>
      <c r="CP52" s="243"/>
      <c r="CQ52" s="244"/>
      <c r="CR52" s="245"/>
      <c r="CS52" s="141"/>
      <c r="CT52" s="141"/>
      <c r="CU52" s="142"/>
      <c r="CV52" s="142"/>
      <c r="CW52" s="142"/>
      <c r="CX52" s="142"/>
    </row>
    <row r="53" spans="1:102" s="246" customFormat="1" ht="100.05" customHeight="1">
      <c r="A53" s="226"/>
      <c r="B53" s="231">
        <v>229</v>
      </c>
      <c r="C53" s="228" t="s">
        <v>165</v>
      </c>
      <c r="D53" s="425" t="s">
        <v>1835</v>
      </c>
      <c r="E53" s="230" t="s">
        <v>1949</v>
      </c>
      <c r="F53" s="227" t="s">
        <v>169</v>
      </c>
      <c r="G53" s="229" t="s">
        <v>1280</v>
      </c>
      <c r="H53" s="554" t="s">
        <v>4019</v>
      </c>
      <c r="I53" s="563" t="s">
        <v>1281</v>
      </c>
      <c r="J53" s="231" t="s">
        <v>363</v>
      </c>
      <c r="K53" s="232"/>
      <c r="L53" s="232"/>
      <c r="M53" s="233"/>
      <c r="N53" s="248" t="s">
        <v>4026</v>
      </c>
      <c r="O53" s="1123"/>
      <c r="P53" s="54"/>
      <c r="Q53" s="673"/>
      <c r="R53" s="790"/>
      <c r="S53" s="755"/>
      <c r="T53" s="340"/>
      <c r="U53" s="755"/>
      <c r="V53" s="755"/>
      <c r="W53" s="163"/>
      <c r="X53" s="163"/>
      <c r="Y53" s="155"/>
      <c r="Z53" s="1068"/>
      <c r="AA53" s="1070"/>
      <c r="AB53" s="1069"/>
      <c r="AC53" s="1069"/>
      <c r="AD53" s="1069"/>
      <c r="AE53" s="734"/>
      <c r="AF53" s="734"/>
      <c r="AG53" s="235"/>
      <c r="AH53" s="141"/>
      <c r="AI53" s="141"/>
      <c r="AJ53" s="142"/>
      <c r="AK53" s="234"/>
      <c r="AL53" s="235"/>
      <c r="AM53" s="235"/>
      <c r="AN53" s="235"/>
      <c r="AO53" s="235"/>
      <c r="AP53" s="235"/>
      <c r="AQ53" s="235"/>
      <c r="AR53" s="235"/>
      <c r="AS53" s="141"/>
      <c r="AT53" s="141"/>
      <c r="AU53" s="142"/>
      <c r="AV53" s="236" t="s">
        <v>100</v>
      </c>
      <c r="AW53" s="533">
        <v>15</v>
      </c>
      <c r="AX53" s="533">
        <v>15</v>
      </c>
      <c r="AY53" s="533">
        <v>15</v>
      </c>
      <c r="AZ53" s="533">
        <v>15</v>
      </c>
      <c r="BA53" s="533">
        <v>15</v>
      </c>
      <c r="BB53" s="533">
        <v>15</v>
      </c>
      <c r="BC53" s="533">
        <v>10</v>
      </c>
      <c r="BD53" s="422">
        <f t="shared" si="10"/>
        <v>100</v>
      </c>
      <c r="BE53" s="533" t="s">
        <v>96</v>
      </c>
      <c r="BF53" s="533" t="s">
        <v>97</v>
      </c>
      <c r="BG53" s="533" t="s">
        <v>97</v>
      </c>
      <c r="BH53" s="533">
        <v>50</v>
      </c>
      <c r="BI53" s="273">
        <f t="shared" si="11"/>
        <v>75</v>
      </c>
      <c r="BJ53" s="412"/>
      <c r="BK53" s="533"/>
      <c r="BL53" s="533"/>
      <c r="BM53" s="549"/>
      <c r="BN53" s="549"/>
      <c r="BO53" s="233"/>
      <c r="BP53" s="238"/>
      <c r="BQ53" s="425"/>
      <c r="BR53" s="385"/>
      <c r="BS53" s="412"/>
      <c r="BT53" s="412"/>
      <c r="BU53" s="413"/>
      <c r="BV53" s="415"/>
      <c r="BW53" s="385"/>
      <c r="BX53" s="865"/>
      <c r="BY53" s="280"/>
      <c r="BZ53" s="843"/>
      <c r="CA53" s="163"/>
      <c r="CB53" s="163"/>
      <c r="CC53" s="155"/>
      <c r="CD53" s="155"/>
      <c r="CE53" s="155"/>
      <c r="CF53" s="155"/>
      <c r="CG53" s="1083"/>
      <c r="CH53" s="1084"/>
      <c r="CI53" s="1085"/>
      <c r="CJ53" s="141"/>
      <c r="CK53" s="141"/>
      <c r="CL53" s="142"/>
      <c r="CM53" s="142"/>
      <c r="CN53" s="142"/>
      <c r="CO53" s="142"/>
      <c r="CP53" s="243"/>
      <c r="CQ53" s="244"/>
      <c r="CR53" s="245"/>
      <c r="CS53" s="141"/>
      <c r="CT53" s="141"/>
      <c r="CU53" s="142"/>
      <c r="CV53" s="142"/>
      <c r="CW53" s="142"/>
      <c r="CX53" s="142"/>
    </row>
    <row r="54" spans="1:102" s="246" customFormat="1" ht="100.05" customHeight="1">
      <c r="A54" s="226"/>
      <c r="B54" s="231">
        <v>229</v>
      </c>
      <c r="C54" s="228" t="s">
        <v>165</v>
      </c>
      <c r="D54" s="425" t="s">
        <v>1835</v>
      </c>
      <c r="E54" s="230" t="s">
        <v>1949</v>
      </c>
      <c r="F54" s="227" t="s">
        <v>169</v>
      </c>
      <c r="G54" s="229" t="s">
        <v>1280</v>
      </c>
      <c r="H54" s="554" t="s">
        <v>4019</v>
      </c>
      <c r="I54" s="563" t="s">
        <v>1281</v>
      </c>
      <c r="J54" s="231" t="s">
        <v>363</v>
      </c>
      <c r="K54" s="232"/>
      <c r="L54" s="232"/>
      <c r="M54" s="233"/>
      <c r="N54" s="248" t="s">
        <v>4027</v>
      </c>
      <c r="O54" s="1123"/>
      <c r="P54" s="54"/>
      <c r="Q54" s="673"/>
      <c r="R54" s="790"/>
      <c r="S54" s="755"/>
      <c r="T54" s="340"/>
      <c r="U54" s="755"/>
      <c r="V54" s="755"/>
      <c r="W54" s="163"/>
      <c r="X54" s="163"/>
      <c r="Y54" s="155"/>
      <c r="Z54" s="1068"/>
      <c r="AA54" s="1070"/>
      <c r="AB54" s="1069"/>
      <c r="AC54" s="1069"/>
      <c r="AD54" s="1069"/>
      <c r="AE54" s="734"/>
      <c r="AF54" s="734"/>
      <c r="AG54" s="235"/>
      <c r="AH54" s="141"/>
      <c r="AI54" s="141"/>
      <c r="AJ54" s="142"/>
      <c r="AK54" s="234"/>
      <c r="AL54" s="235"/>
      <c r="AM54" s="235"/>
      <c r="AN54" s="235"/>
      <c r="AO54" s="235"/>
      <c r="AP54" s="235"/>
      <c r="AQ54" s="235"/>
      <c r="AR54" s="235"/>
      <c r="AS54" s="141"/>
      <c r="AT54" s="141"/>
      <c r="AU54" s="142"/>
      <c r="AV54" s="235" t="s">
        <v>100</v>
      </c>
      <c r="AW54" s="253">
        <v>15</v>
      </c>
      <c r="AX54" s="253">
        <v>15</v>
      </c>
      <c r="AY54" s="253">
        <v>15</v>
      </c>
      <c r="AZ54" s="253">
        <v>15</v>
      </c>
      <c r="BA54" s="253">
        <v>15</v>
      </c>
      <c r="BB54" s="253">
        <v>15</v>
      </c>
      <c r="BC54" s="253">
        <v>10</v>
      </c>
      <c r="BD54" s="547">
        <f t="shared" si="10"/>
        <v>100</v>
      </c>
      <c r="BE54" s="253" t="s">
        <v>96</v>
      </c>
      <c r="BF54" s="253" t="s">
        <v>97</v>
      </c>
      <c r="BG54" s="253" t="s">
        <v>97</v>
      </c>
      <c r="BH54" s="253">
        <v>50</v>
      </c>
      <c r="BI54" s="678">
        <f t="shared" si="11"/>
        <v>75</v>
      </c>
      <c r="BJ54" s="412"/>
      <c r="BK54" s="533"/>
      <c r="BL54" s="533"/>
      <c r="BM54" s="549"/>
      <c r="BN54" s="549"/>
      <c r="BO54" s="233"/>
      <c r="BP54" s="238"/>
      <c r="BQ54" s="425"/>
      <c r="BR54" s="385"/>
      <c r="BS54" s="412"/>
      <c r="BT54" s="412"/>
      <c r="BU54" s="413"/>
      <c r="BV54" s="415"/>
      <c r="BW54" s="385"/>
      <c r="BX54" s="865"/>
      <c r="BY54" s="280"/>
      <c r="BZ54" s="843"/>
      <c r="CA54" s="163"/>
      <c r="CB54" s="163"/>
      <c r="CC54" s="155"/>
      <c r="CD54" s="155"/>
      <c r="CE54" s="155"/>
      <c r="CF54" s="155"/>
      <c r="CG54" s="1083"/>
      <c r="CH54" s="1084"/>
      <c r="CI54" s="1085"/>
      <c r="CJ54" s="141"/>
      <c r="CK54" s="141"/>
      <c r="CL54" s="142"/>
      <c r="CM54" s="142"/>
      <c r="CN54" s="142"/>
      <c r="CO54" s="142"/>
      <c r="CP54" s="243"/>
      <c r="CQ54" s="244"/>
      <c r="CR54" s="245"/>
      <c r="CS54" s="141"/>
      <c r="CT54" s="141"/>
      <c r="CU54" s="142"/>
      <c r="CV54" s="142"/>
      <c r="CW54" s="142"/>
      <c r="CX54" s="142"/>
    </row>
    <row r="55" spans="1:102" s="246" customFormat="1" ht="153" customHeight="1">
      <c r="A55" s="226"/>
      <c r="B55" s="231">
        <v>230</v>
      </c>
      <c r="C55" s="228" t="s">
        <v>165</v>
      </c>
      <c r="D55" s="425" t="s">
        <v>1835</v>
      </c>
      <c r="E55" s="230" t="s">
        <v>1950</v>
      </c>
      <c r="F55" s="227" t="s">
        <v>167</v>
      </c>
      <c r="G55" s="229" t="s">
        <v>1196</v>
      </c>
      <c r="H55" s="554" t="s">
        <v>1184</v>
      </c>
      <c r="I55" s="563" t="s">
        <v>1197</v>
      </c>
      <c r="J55" s="231" t="s">
        <v>120</v>
      </c>
      <c r="K55" s="232">
        <v>4</v>
      </c>
      <c r="L55" s="232">
        <v>5</v>
      </c>
      <c r="M55" s="233" t="s">
        <v>193</v>
      </c>
      <c r="N55" s="248" t="s">
        <v>4032</v>
      </c>
      <c r="O55" s="1121" t="s">
        <v>2722</v>
      </c>
      <c r="P55" s="1122" t="s">
        <v>2724</v>
      </c>
      <c r="Q55" s="1122"/>
      <c r="R55" s="755" t="s">
        <v>2101</v>
      </c>
      <c r="S55" s="755" t="s">
        <v>770</v>
      </c>
      <c r="T55" s="340"/>
      <c r="U55" s="755" t="s">
        <v>2101</v>
      </c>
      <c r="V55" s="755" t="s">
        <v>770</v>
      </c>
      <c r="W55" s="163"/>
      <c r="X55" s="163"/>
      <c r="Y55" s="155"/>
      <c r="Z55" s="1068" t="s">
        <v>3576</v>
      </c>
      <c r="AA55" s="1070" t="s">
        <v>3574</v>
      </c>
      <c r="AB55" s="1069"/>
      <c r="AC55" s="1069" t="s">
        <v>2101</v>
      </c>
      <c r="AD55" s="1069" t="s">
        <v>491</v>
      </c>
      <c r="AE55" s="734"/>
      <c r="AF55" s="734" t="s">
        <v>2101</v>
      </c>
      <c r="AG55" s="235" t="s">
        <v>491</v>
      </c>
      <c r="AH55" s="141"/>
      <c r="AI55" s="141"/>
      <c r="AJ55" s="142"/>
      <c r="AK55" s="234"/>
      <c r="AL55" s="235"/>
      <c r="AM55" s="235"/>
      <c r="AN55" s="235"/>
      <c r="AO55" s="235"/>
      <c r="AP55" s="235"/>
      <c r="AQ55" s="235"/>
      <c r="AR55" s="235"/>
      <c r="AS55" s="141"/>
      <c r="AT55" s="141"/>
      <c r="AU55" s="142"/>
      <c r="AV55" s="236" t="s">
        <v>100</v>
      </c>
      <c r="AW55" s="533">
        <v>15</v>
      </c>
      <c r="AX55" s="533">
        <v>15</v>
      </c>
      <c r="AY55" s="533">
        <v>15</v>
      </c>
      <c r="AZ55" s="533">
        <v>15</v>
      </c>
      <c r="BA55" s="533">
        <v>15</v>
      </c>
      <c r="BB55" s="533">
        <v>15</v>
      </c>
      <c r="BC55" s="533">
        <v>10</v>
      </c>
      <c r="BD55" s="422">
        <v>100</v>
      </c>
      <c r="BE55" s="533" t="s">
        <v>96</v>
      </c>
      <c r="BF55" s="533" t="s">
        <v>97</v>
      </c>
      <c r="BG55" s="533" t="s">
        <v>97</v>
      </c>
      <c r="BH55" s="533">
        <v>50</v>
      </c>
      <c r="BI55" s="273">
        <f t="shared" si="9"/>
        <v>75</v>
      </c>
      <c r="BJ55" s="412">
        <f t="shared" si="7"/>
        <v>75</v>
      </c>
      <c r="BK55" s="533" t="s">
        <v>97</v>
      </c>
      <c r="BL55" s="533" t="s">
        <v>199</v>
      </c>
      <c r="BM55" s="549">
        <v>2</v>
      </c>
      <c r="BN55" s="549">
        <v>5</v>
      </c>
      <c r="BO55" s="233" t="s">
        <v>193</v>
      </c>
      <c r="BP55" s="238" t="s">
        <v>230</v>
      </c>
      <c r="BQ55" s="425" t="s">
        <v>1282</v>
      </c>
      <c r="BR55" s="385">
        <v>1</v>
      </c>
      <c r="BS55" s="412" t="s">
        <v>1283</v>
      </c>
      <c r="BT55" s="412" t="s">
        <v>4033</v>
      </c>
      <c r="BU55" s="413">
        <v>44927</v>
      </c>
      <c r="BV55" s="415">
        <v>45260</v>
      </c>
      <c r="BW55" s="273">
        <v>3</v>
      </c>
      <c r="BX55" s="865" t="s">
        <v>2726</v>
      </c>
      <c r="BY55" s="298" t="s">
        <v>2728</v>
      </c>
      <c r="BZ55" s="867" t="s">
        <v>2727</v>
      </c>
      <c r="CA55" s="163"/>
      <c r="CB55" s="163"/>
      <c r="CC55" s="155"/>
      <c r="CD55" s="155"/>
      <c r="CE55" s="155"/>
      <c r="CF55" s="155"/>
      <c r="CG55" s="967" t="s">
        <v>3664</v>
      </c>
      <c r="CH55" s="734" t="s">
        <v>3665</v>
      </c>
      <c r="CI55" s="734" t="s">
        <v>3666</v>
      </c>
      <c r="CJ55" s="141"/>
      <c r="CK55" s="141"/>
      <c r="CL55" s="142"/>
      <c r="CM55" s="142"/>
      <c r="CN55" s="142"/>
      <c r="CO55" s="142"/>
      <c r="CP55" s="243"/>
      <c r="CQ55" s="244"/>
      <c r="CR55" s="245"/>
      <c r="CS55" s="141"/>
      <c r="CT55" s="141"/>
      <c r="CU55" s="142"/>
      <c r="CV55" s="142"/>
      <c r="CW55" s="142"/>
      <c r="CX55" s="142"/>
    </row>
    <row r="56" spans="1:102" s="246" customFormat="1" ht="100.05" customHeight="1">
      <c r="A56" s="226"/>
      <c r="B56" s="231">
        <v>231</v>
      </c>
      <c r="C56" s="228" t="s">
        <v>163</v>
      </c>
      <c r="D56" s="425" t="s">
        <v>1286</v>
      </c>
      <c r="E56" s="229" t="s">
        <v>1284</v>
      </c>
      <c r="F56" s="227" t="s">
        <v>169</v>
      </c>
      <c r="G56" s="229" t="s">
        <v>1287</v>
      </c>
      <c r="H56" s="554" t="s">
        <v>1288</v>
      </c>
      <c r="I56" s="237" t="s">
        <v>1289</v>
      </c>
      <c r="J56" s="231" t="s">
        <v>363</v>
      </c>
      <c r="K56" s="232">
        <v>4</v>
      </c>
      <c r="L56" s="232">
        <v>4</v>
      </c>
      <c r="M56" s="233" t="s">
        <v>193</v>
      </c>
      <c r="N56" s="365" t="s">
        <v>2899</v>
      </c>
      <c r="O56" s="729" t="s">
        <v>2795</v>
      </c>
      <c r="P56" s="731" t="s">
        <v>2742</v>
      </c>
      <c r="Q56" s="228" t="s">
        <v>2743</v>
      </c>
      <c r="R56" s="228" t="s">
        <v>2592</v>
      </c>
      <c r="S56" s="890" t="s">
        <v>2744</v>
      </c>
      <c r="T56" s="228" t="s">
        <v>2745</v>
      </c>
      <c r="U56" s="228" t="s">
        <v>2595</v>
      </c>
      <c r="V56" s="228" t="s">
        <v>2746</v>
      </c>
      <c r="W56" s="163"/>
      <c r="X56" s="163"/>
      <c r="Y56" s="155"/>
      <c r="Z56" s="234" t="s">
        <v>3430</v>
      </c>
      <c r="AA56" s="1071" t="s">
        <v>3577</v>
      </c>
      <c r="AB56" s="235" t="s">
        <v>3578</v>
      </c>
      <c r="AC56" s="235" t="s">
        <v>3579</v>
      </c>
      <c r="AD56" s="414" t="s">
        <v>3589</v>
      </c>
      <c r="AE56" s="235"/>
      <c r="AF56" s="235" t="s">
        <v>3580</v>
      </c>
      <c r="AG56" s="414" t="s">
        <v>3581</v>
      </c>
      <c r="AH56" s="141"/>
      <c r="AI56" s="141"/>
      <c r="AJ56" s="142"/>
      <c r="AK56" s="234"/>
      <c r="AL56" s="235"/>
      <c r="AM56" s="235"/>
      <c r="AN56" s="235"/>
      <c r="AO56" s="235"/>
      <c r="AP56" s="235"/>
      <c r="AQ56" s="235"/>
      <c r="AR56" s="235"/>
      <c r="AS56" s="141"/>
      <c r="AT56" s="141"/>
      <c r="AU56" s="142"/>
      <c r="AV56" s="236" t="s">
        <v>100</v>
      </c>
      <c r="AW56" s="533">
        <v>15</v>
      </c>
      <c r="AX56" s="533">
        <v>15</v>
      </c>
      <c r="AY56" s="533">
        <v>15</v>
      </c>
      <c r="AZ56" s="533">
        <v>15</v>
      </c>
      <c r="BA56" s="533">
        <v>15</v>
      </c>
      <c r="BB56" s="533">
        <v>0</v>
      </c>
      <c r="BC56" s="533">
        <v>10</v>
      </c>
      <c r="BD56" s="422">
        <v>85</v>
      </c>
      <c r="BE56" s="533" t="s">
        <v>98</v>
      </c>
      <c r="BF56" s="533" t="s">
        <v>96</v>
      </c>
      <c r="BG56" s="533" t="s">
        <v>98</v>
      </c>
      <c r="BH56" s="533">
        <v>0</v>
      </c>
      <c r="BI56" s="273">
        <f t="shared" si="9"/>
        <v>42.5</v>
      </c>
      <c r="BJ56" s="412">
        <f>AVERAGE(BI56:BI57)</f>
        <v>57.5</v>
      </c>
      <c r="BK56" s="533" t="s">
        <v>97</v>
      </c>
      <c r="BL56" s="533" t="s">
        <v>199</v>
      </c>
      <c r="BM56" s="549">
        <v>1</v>
      </c>
      <c r="BN56" s="549">
        <v>5</v>
      </c>
      <c r="BO56" s="233" t="s">
        <v>193</v>
      </c>
      <c r="BP56" s="238" t="s">
        <v>230</v>
      </c>
      <c r="BQ56" s="425" t="s">
        <v>1792</v>
      </c>
      <c r="BR56" s="424">
        <v>0.5</v>
      </c>
      <c r="BS56" s="412" t="s">
        <v>1133</v>
      </c>
      <c r="BT56" s="412" t="s">
        <v>1134</v>
      </c>
      <c r="BU56" s="415">
        <v>44927</v>
      </c>
      <c r="BV56" s="415">
        <v>45260</v>
      </c>
      <c r="BW56" s="273">
        <v>2</v>
      </c>
      <c r="BX56" s="795" t="s">
        <v>2755</v>
      </c>
      <c r="BY56" s="868" t="s">
        <v>2756</v>
      </c>
      <c r="BZ56" s="725" t="s">
        <v>2758</v>
      </c>
      <c r="CA56" s="163"/>
      <c r="CB56" s="163"/>
      <c r="CC56" s="155"/>
      <c r="CD56" s="155"/>
      <c r="CE56" s="155"/>
      <c r="CF56" s="155"/>
      <c r="CG56" s="241" t="s">
        <v>3655</v>
      </c>
      <c r="CH56" s="811" t="s">
        <v>3659</v>
      </c>
      <c r="CI56" s="926" t="s">
        <v>3660</v>
      </c>
      <c r="CJ56" s="141"/>
      <c r="CK56" s="141"/>
      <c r="CL56" s="142"/>
      <c r="CM56" s="142"/>
      <c r="CN56" s="142"/>
      <c r="CO56" s="142"/>
      <c r="CP56" s="243"/>
      <c r="CQ56" s="244"/>
      <c r="CR56" s="245"/>
      <c r="CS56" s="141"/>
      <c r="CT56" s="141"/>
      <c r="CU56" s="142"/>
      <c r="CV56" s="142"/>
      <c r="CW56" s="142"/>
      <c r="CX56" s="142"/>
    </row>
    <row r="57" spans="1:102" s="246" customFormat="1" ht="100.05" customHeight="1">
      <c r="A57" s="226"/>
      <c r="B57" s="231">
        <v>231</v>
      </c>
      <c r="C57" s="228" t="s">
        <v>163</v>
      </c>
      <c r="D57" s="425" t="s">
        <v>1286</v>
      </c>
      <c r="E57" s="229" t="s">
        <v>1285</v>
      </c>
      <c r="F57" s="227" t="s">
        <v>169</v>
      </c>
      <c r="G57" s="229" t="s">
        <v>1287</v>
      </c>
      <c r="H57" s="554" t="s">
        <v>1290</v>
      </c>
      <c r="I57" s="237" t="s">
        <v>1132</v>
      </c>
      <c r="J57" s="231" t="s">
        <v>363</v>
      </c>
      <c r="K57" s="232"/>
      <c r="L57" s="232"/>
      <c r="M57" s="233"/>
      <c r="N57" s="365" t="s">
        <v>2900</v>
      </c>
      <c r="O57" s="729" t="s">
        <v>2795</v>
      </c>
      <c r="P57" s="731" t="s">
        <v>2747</v>
      </c>
      <c r="Q57" s="228" t="s">
        <v>2599</v>
      </c>
      <c r="R57" s="228" t="s">
        <v>2595</v>
      </c>
      <c r="S57" s="890" t="s">
        <v>2748</v>
      </c>
      <c r="T57" s="228" t="s">
        <v>2749</v>
      </c>
      <c r="U57" s="228" t="s">
        <v>2602</v>
      </c>
      <c r="V57" s="228" t="s">
        <v>2750</v>
      </c>
      <c r="W57" s="163"/>
      <c r="X57" s="163"/>
      <c r="Y57" s="155"/>
      <c r="Z57" s="234" t="s">
        <v>3430</v>
      </c>
      <c r="AA57" s="1071" t="s">
        <v>3588</v>
      </c>
      <c r="AB57" s="235" t="s">
        <v>2138</v>
      </c>
      <c r="AC57" s="235" t="s">
        <v>3582</v>
      </c>
      <c r="AD57" s="414" t="s">
        <v>3583</v>
      </c>
      <c r="AE57" s="235"/>
      <c r="AF57" s="235" t="s">
        <v>3584</v>
      </c>
      <c r="AG57" s="414" t="s">
        <v>3585</v>
      </c>
      <c r="AH57" s="141"/>
      <c r="AI57" s="141"/>
      <c r="AJ57" s="142"/>
      <c r="AK57" s="234"/>
      <c r="AL57" s="235"/>
      <c r="AM57" s="235"/>
      <c r="AN57" s="235"/>
      <c r="AO57" s="235"/>
      <c r="AP57" s="235"/>
      <c r="AQ57" s="235"/>
      <c r="AR57" s="235"/>
      <c r="AS57" s="141"/>
      <c r="AT57" s="141"/>
      <c r="AU57" s="142"/>
      <c r="AV57" s="236" t="s">
        <v>100</v>
      </c>
      <c r="AW57" s="533">
        <v>15</v>
      </c>
      <c r="AX57" s="533">
        <v>15</v>
      </c>
      <c r="AY57" s="533">
        <v>15</v>
      </c>
      <c r="AZ57" s="533">
        <v>10</v>
      </c>
      <c r="BA57" s="533">
        <v>15</v>
      </c>
      <c r="BB57" s="533">
        <v>15</v>
      </c>
      <c r="BC57" s="533">
        <v>10</v>
      </c>
      <c r="BD57" s="422">
        <v>95</v>
      </c>
      <c r="BE57" s="533" t="s">
        <v>97</v>
      </c>
      <c r="BF57" s="533" t="s">
        <v>96</v>
      </c>
      <c r="BG57" s="533" t="s">
        <v>97</v>
      </c>
      <c r="BH57" s="533">
        <v>50</v>
      </c>
      <c r="BI57" s="273">
        <f t="shared" si="9"/>
        <v>72.5</v>
      </c>
      <c r="BJ57" s="412"/>
      <c r="BK57" s="533"/>
      <c r="BL57" s="533"/>
      <c r="BM57" s="549"/>
      <c r="BN57" s="549"/>
      <c r="BO57" s="233"/>
      <c r="BP57" s="238" t="s">
        <v>230</v>
      </c>
      <c r="BQ57" s="425" t="s">
        <v>1135</v>
      </c>
      <c r="BR57" s="424">
        <v>0.5</v>
      </c>
      <c r="BS57" s="412" t="s">
        <v>1291</v>
      </c>
      <c r="BT57" s="412" t="s">
        <v>1134</v>
      </c>
      <c r="BU57" s="415">
        <v>44927</v>
      </c>
      <c r="BV57" s="415">
        <v>45260</v>
      </c>
      <c r="BW57" s="424">
        <v>1</v>
      </c>
      <c r="BX57" s="795" t="s">
        <v>2755</v>
      </c>
      <c r="BY57" s="731" t="s">
        <v>2757</v>
      </c>
      <c r="BZ57" s="725" t="s">
        <v>2758</v>
      </c>
      <c r="CA57" s="163"/>
      <c r="CB57" s="163"/>
      <c r="CC57" s="155"/>
      <c r="CD57" s="155"/>
      <c r="CE57" s="155"/>
      <c r="CF57" s="155"/>
      <c r="CG57" s="241" t="s">
        <v>3655</v>
      </c>
      <c r="CH57" s="727" t="s">
        <v>3656</v>
      </c>
      <c r="CI57" s="926" t="s">
        <v>3660</v>
      </c>
      <c r="CJ57" s="141"/>
      <c r="CK57" s="141"/>
      <c r="CL57" s="142"/>
      <c r="CM57" s="142"/>
      <c r="CN57" s="142"/>
      <c r="CO57" s="142"/>
      <c r="CP57" s="243"/>
      <c r="CQ57" s="244"/>
      <c r="CR57" s="245"/>
      <c r="CS57" s="141"/>
      <c r="CT57" s="141"/>
      <c r="CU57" s="142"/>
      <c r="CV57" s="142"/>
      <c r="CW57" s="142"/>
      <c r="CX57" s="142"/>
    </row>
    <row r="58" spans="1:102" s="246" customFormat="1" ht="100.05" customHeight="1">
      <c r="A58" s="226"/>
      <c r="B58" s="231">
        <v>232</v>
      </c>
      <c r="C58" s="228" t="s">
        <v>163</v>
      </c>
      <c r="D58" s="425" t="s">
        <v>1286</v>
      </c>
      <c r="E58" s="229" t="s">
        <v>2898</v>
      </c>
      <c r="F58" s="227" t="s">
        <v>167</v>
      </c>
      <c r="G58" s="229" t="s">
        <v>1196</v>
      </c>
      <c r="H58" s="554" t="s">
        <v>1184</v>
      </c>
      <c r="I58" s="237" t="s">
        <v>1197</v>
      </c>
      <c r="J58" s="231" t="s">
        <v>363</v>
      </c>
      <c r="K58" s="232">
        <v>4</v>
      </c>
      <c r="L58" s="232">
        <v>5</v>
      </c>
      <c r="M58" s="233" t="s">
        <v>193</v>
      </c>
      <c r="N58" s="902" t="s">
        <v>2901</v>
      </c>
      <c r="O58" s="852" t="s">
        <v>2604</v>
      </c>
      <c r="P58" s="554" t="s">
        <v>2751</v>
      </c>
      <c r="Q58" s="236"/>
      <c r="R58" s="236" t="s">
        <v>2606</v>
      </c>
      <c r="S58" s="554" t="s">
        <v>2752</v>
      </c>
      <c r="T58" s="879"/>
      <c r="U58" s="236" t="s">
        <v>2753</v>
      </c>
      <c r="V58" s="236" t="s">
        <v>2754</v>
      </c>
      <c r="W58" s="163"/>
      <c r="X58" s="163"/>
      <c r="Y58" s="155"/>
      <c r="Z58" s="234" t="s">
        <v>3586</v>
      </c>
      <c r="AA58" s="414" t="s">
        <v>3587</v>
      </c>
      <c r="AB58" s="235"/>
      <c r="AC58" s="235" t="s">
        <v>3435</v>
      </c>
      <c r="AD58" s="414" t="s">
        <v>2752</v>
      </c>
      <c r="AE58" s="235"/>
      <c r="AF58" s="235" t="s">
        <v>3435</v>
      </c>
      <c r="AG58" s="235" t="s">
        <v>2754</v>
      </c>
      <c r="AH58" s="141"/>
      <c r="AI58" s="141"/>
      <c r="AJ58" s="142"/>
      <c r="AK58" s="234"/>
      <c r="AL58" s="235"/>
      <c r="AM58" s="235"/>
      <c r="AN58" s="235"/>
      <c r="AO58" s="235"/>
      <c r="AP58" s="235"/>
      <c r="AQ58" s="235"/>
      <c r="AR58" s="235"/>
      <c r="AS58" s="141"/>
      <c r="AT58" s="141"/>
      <c r="AU58" s="142"/>
      <c r="AV58" s="236" t="s">
        <v>100</v>
      </c>
      <c r="AW58" s="533">
        <v>15</v>
      </c>
      <c r="AX58" s="533">
        <v>15</v>
      </c>
      <c r="AY58" s="533">
        <v>15</v>
      </c>
      <c r="AZ58" s="533">
        <v>15</v>
      </c>
      <c r="BA58" s="533">
        <v>15</v>
      </c>
      <c r="BB58" s="533">
        <v>15</v>
      </c>
      <c r="BC58" s="533">
        <v>10</v>
      </c>
      <c r="BD58" s="422">
        <v>100</v>
      </c>
      <c r="BE58" s="533" t="s">
        <v>96</v>
      </c>
      <c r="BF58" s="533" t="s">
        <v>97</v>
      </c>
      <c r="BG58" s="533" t="s">
        <v>96</v>
      </c>
      <c r="BH58" s="533">
        <v>50</v>
      </c>
      <c r="BI58" s="273">
        <f t="shared" si="9"/>
        <v>75</v>
      </c>
      <c r="BJ58" s="412">
        <f t="shared" si="7"/>
        <v>75</v>
      </c>
      <c r="BK58" s="533" t="s">
        <v>97</v>
      </c>
      <c r="BL58" s="533" t="s">
        <v>199</v>
      </c>
      <c r="BM58" s="549">
        <v>3</v>
      </c>
      <c r="BN58" s="549">
        <v>5</v>
      </c>
      <c r="BO58" s="233" t="s">
        <v>193</v>
      </c>
      <c r="BP58" s="238" t="s">
        <v>230</v>
      </c>
      <c r="BQ58" s="425" t="s">
        <v>1793</v>
      </c>
      <c r="BR58" s="385">
        <v>1</v>
      </c>
      <c r="BS58" s="412" t="s">
        <v>1187</v>
      </c>
      <c r="BT58" s="412" t="s">
        <v>1292</v>
      </c>
      <c r="BU58" s="415">
        <v>44927</v>
      </c>
      <c r="BV58" s="415">
        <v>45260</v>
      </c>
      <c r="BW58" s="273">
        <v>2</v>
      </c>
      <c r="BX58" s="795" t="s">
        <v>2755</v>
      </c>
      <c r="BY58" s="869" t="s">
        <v>2760</v>
      </c>
      <c r="BZ58" s="725" t="s">
        <v>2759</v>
      </c>
      <c r="CA58" s="163"/>
      <c r="CB58" s="163"/>
      <c r="CC58" s="155"/>
      <c r="CD58" s="155"/>
      <c r="CE58" s="155"/>
      <c r="CF58" s="155"/>
      <c r="CG58" s="241" t="s">
        <v>3657</v>
      </c>
      <c r="CH58" s="1082" t="s">
        <v>3658</v>
      </c>
      <c r="CI58" s="926" t="s">
        <v>3661</v>
      </c>
      <c r="CJ58" s="141"/>
      <c r="CK58" s="141"/>
      <c r="CL58" s="142"/>
      <c r="CM58" s="142"/>
      <c r="CN58" s="142"/>
      <c r="CO58" s="142"/>
      <c r="CP58" s="243"/>
      <c r="CQ58" s="244"/>
      <c r="CR58" s="245"/>
      <c r="CS58" s="141"/>
      <c r="CT58" s="141"/>
      <c r="CU58" s="142"/>
      <c r="CV58" s="142"/>
      <c r="CW58" s="142"/>
      <c r="CX58" s="142"/>
    </row>
    <row r="59" spans="1:102" s="246" customFormat="1" ht="100.05" customHeight="1">
      <c r="A59" s="226"/>
      <c r="B59" s="231">
        <v>233</v>
      </c>
      <c r="C59" s="228" t="s">
        <v>157</v>
      </c>
      <c r="D59" s="425" t="s">
        <v>1293</v>
      </c>
      <c r="E59" s="911" t="s">
        <v>2914</v>
      </c>
      <c r="F59" s="227" t="s">
        <v>167</v>
      </c>
      <c r="G59" s="911" t="s">
        <v>2915</v>
      </c>
      <c r="H59" s="236" t="s">
        <v>1294</v>
      </c>
      <c r="I59" s="237" t="s">
        <v>1295</v>
      </c>
      <c r="J59" s="231" t="s">
        <v>363</v>
      </c>
      <c r="K59" s="232">
        <v>1</v>
      </c>
      <c r="L59" s="232">
        <v>5</v>
      </c>
      <c r="M59" s="233" t="s">
        <v>193</v>
      </c>
      <c r="N59" s="710" t="s">
        <v>4216</v>
      </c>
      <c r="O59" s="852" t="s">
        <v>2736</v>
      </c>
      <c r="P59" s="554" t="s">
        <v>2739</v>
      </c>
      <c r="Q59" s="236"/>
      <c r="R59" s="236" t="s">
        <v>2101</v>
      </c>
      <c r="S59" s="236" t="s">
        <v>770</v>
      </c>
      <c r="T59" s="879"/>
      <c r="U59" s="236" t="s">
        <v>2101</v>
      </c>
      <c r="V59" s="236" t="s">
        <v>770</v>
      </c>
      <c r="W59" s="729" t="s">
        <v>2101</v>
      </c>
      <c r="X59" s="729"/>
      <c r="Y59" s="731" t="s">
        <v>2465</v>
      </c>
      <c r="Z59" s="234" t="s">
        <v>3590</v>
      </c>
      <c r="AA59" s="414" t="s">
        <v>3592</v>
      </c>
      <c r="AB59" s="235"/>
      <c r="AC59" s="235" t="s">
        <v>2101</v>
      </c>
      <c r="AD59" s="235" t="s">
        <v>491</v>
      </c>
      <c r="AE59" s="235"/>
      <c r="AF59" s="235" t="s">
        <v>2101</v>
      </c>
      <c r="AG59" s="235" t="s">
        <v>491</v>
      </c>
      <c r="AH59" s="141"/>
      <c r="AI59" s="141"/>
      <c r="AJ59" s="142"/>
      <c r="AK59" s="234"/>
      <c r="AL59" s="235"/>
      <c r="AM59" s="235"/>
      <c r="AN59" s="235"/>
      <c r="AO59" s="235"/>
      <c r="AP59" s="235"/>
      <c r="AQ59" s="235"/>
      <c r="AR59" s="235"/>
      <c r="AS59" s="141"/>
      <c r="AT59" s="141"/>
      <c r="AU59" s="142"/>
      <c r="AV59" s="236" t="s">
        <v>100</v>
      </c>
      <c r="AW59" s="533">
        <v>15</v>
      </c>
      <c r="AX59" s="533">
        <v>15</v>
      </c>
      <c r="AY59" s="533">
        <v>15</v>
      </c>
      <c r="AZ59" s="533">
        <v>15</v>
      </c>
      <c r="BA59" s="533">
        <v>15</v>
      </c>
      <c r="BB59" s="533">
        <v>15</v>
      </c>
      <c r="BC59" s="533">
        <v>10</v>
      </c>
      <c r="BD59" s="422">
        <v>100</v>
      </c>
      <c r="BE59" s="533" t="s">
        <v>96</v>
      </c>
      <c r="BF59" s="533" t="s">
        <v>96</v>
      </c>
      <c r="BG59" s="533" t="s">
        <v>96</v>
      </c>
      <c r="BH59" s="533">
        <v>100</v>
      </c>
      <c r="BI59" s="273">
        <f t="shared" si="9"/>
        <v>100</v>
      </c>
      <c r="BJ59" s="412">
        <f t="shared" si="7"/>
        <v>100</v>
      </c>
      <c r="BK59" s="533" t="s">
        <v>96</v>
      </c>
      <c r="BL59" s="533" t="s">
        <v>199</v>
      </c>
      <c r="BM59" s="910">
        <v>1</v>
      </c>
      <c r="BN59" s="549">
        <v>5</v>
      </c>
      <c r="BO59" s="233" t="s">
        <v>193</v>
      </c>
      <c r="BP59" s="238" t="s">
        <v>230</v>
      </c>
      <c r="BQ59" s="710" t="s">
        <v>4218</v>
      </c>
      <c r="BR59" s="912">
        <v>1</v>
      </c>
      <c r="BS59" s="709" t="s">
        <v>2916</v>
      </c>
      <c r="BT59" s="235" t="s">
        <v>1145</v>
      </c>
      <c r="BU59" s="250">
        <v>44927</v>
      </c>
      <c r="BV59" s="250">
        <v>45260</v>
      </c>
      <c r="BW59" s="419">
        <v>4</v>
      </c>
      <c r="BX59" s="870" t="s">
        <v>2741</v>
      </c>
      <c r="BY59" s="382" t="s">
        <v>2737</v>
      </c>
      <c r="BZ59" s="832">
        <v>0.33</v>
      </c>
      <c r="CA59" s="729" t="s">
        <v>2101</v>
      </c>
      <c r="CB59" s="729"/>
      <c r="CC59" s="731" t="s">
        <v>2465</v>
      </c>
      <c r="CD59" s="760" t="s">
        <v>2101</v>
      </c>
      <c r="CE59" s="731"/>
      <c r="CF59" s="731" t="s">
        <v>2465</v>
      </c>
      <c r="CG59" s="241" t="s">
        <v>3651</v>
      </c>
      <c r="CH59" s="230" t="s">
        <v>3653</v>
      </c>
      <c r="CI59" s="926" t="s">
        <v>3650</v>
      </c>
      <c r="CJ59" s="141"/>
      <c r="CK59" s="141"/>
      <c r="CL59" s="142"/>
      <c r="CM59" s="142"/>
      <c r="CN59" s="142"/>
      <c r="CO59" s="142"/>
      <c r="CP59" s="243"/>
      <c r="CQ59" s="244"/>
      <c r="CR59" s="245"/>
      <c r="CS59" s="141"/>
      <c r="CT59" s="141"/>
      <c r="CU59" s="142"/>
      <c r="CV59" s="142"/>
      <c r="CW59" s="142"/>
      <c r="CX59" s="142"/>
    </row>
    <row r="60" spans="1:102" s="246" customFormat="1" ht="100.05" customHeight="1">
      <c r="A60" s="226"/>
      <c r="B60" s="231">
        <v>234</v>
      </c>
      <c r="C60" s="228" t="s">
        <v>157</v>
      </c>
      <c r="D60" s="425" t="s">
        <v>1293</v>
      </c>
      <c r="E60" s="911" t="s">
        <v>2913</v>
      </c>
      <c r="F60" s="227" t="s">
        <v>167</v>
      </c>
      <c r="G60" s="229" t="s">
        <v>1296</v>
      </c>
      <c r="H60" s="236" t="s">
        <v>1184</v>
      </c>
      <c r="I60" s="237" t="s">
        <v>1185</v>
      </c>
      <c r="J60" s="231" t="s">
        <v>363</v>
      </c>
      <c r="K60" s="232">
        <v>4</v>
      </c>
      <c r="L60" s="232">
        <v>5</v>
      </c>
      <c r="M60" s="233" t="s">
        <v>193</v>
      </c>
      <c r="N60" s="909" t="s">
        <v>4217</v>
      </c>
      <c r="O60" s="852" t="s">
        <v>2736</v>
      </c>
      <c r="P60" s="554" t="s">
        <v>2740</v>
      </c>
      <c r="Q60" s="236"/>
      <c r="R60" s="236" t="s">
        <v>2101</v>
      </c>
      <c r="S60" s="236" t="s">
        <v>770</v>
      </c>
      <c r="T60" s="879"/>
      <c r="U60" s="236" t="s">
        <v>2101</v>
      </c>
      <c r="V60" s="236" t="s">
        <v>770</v>
      </c>
      <c r="W60" s="163"/>
      <c r="X60" s="163"/>
      <c r="Y60" s="155"/>
      <c r="Z60" s="241" t="s">
        <v>3591</v>
      </c>
      <c r="AA60" s="557" t="s">
        <v>3593</v>
      </c>
      <c r="AB60" s="926"/>
      <c r="AC60" s="235" t="s">
        <v>2101</v>
      </c>
      <c r="AD60" s="235" t="s">
        <v>491</v>
      </c>
      <c r="AE60" s="235"/>
      <c r="AF60" s="235" t="s">
        <v>2101</v>
      </c>
      <c r="AG60" s="235" t="s">
        <v>491</v>
      </c>
      <c r="AH60" s="141"/>
      <c r="AI60" s="141"/>
      <c r="AJ60" s="142"/>
      <c r="AK60" s="234"/>
      <c r="AL60" s="235"/>
      <c r="AM60" s="235"/>
      <c r="AN60" s="235"/>
      <c r="AO60" s="235"/>
      <c r="AP60" s="235"/>
      <c r="AQ60" s="235"/>
      <c r="AR60" s="235"/>
      <c r="AS60" s="141"/>
      <c r="AT60" s="141"/>
      <c r="AU60" s="142"/>
      <c r="AV60" s="236" t="s">
        <v>100</v>
      </c>
      <c r="AW60" s="533">
        <v>15</v>
      </c>
      <c r="AX60" s="533">
        <v>15</v>
      </c>
      <c r="AY60" s="533">
        <v>15</v>
      </c>
      <c r="AZ60" s="533">
        <v>15</v>
      </c>
      <c r="BA60" s="533">
        <v>15</v>
      </c>
      <c r="BB60" s="533">
        <v>15</v>
      </c>
      <c r="BC60" s="533">
        <v>10</v>
      </c>
      <c r="BD60" s="422">
        <v>100</v>
      </c>
      <c r="BE60" s="533" t="s">
        <v>96</v>
      </c>
      <c r="BF60" s="533" t="s">
        <v>97</v>
      </c>
      <c r="BG60" s="533" t="s">
        <v>97</v>
      </c>
      <c r="BH60" s="533">
        <v>50</v>
      </c>
      <c r="BI60" s="273">
        <f t="shared" si="9"/>
        <v>75</v>
      </c>
      <c r="BJ60" s="412">
        <f t="shared" si="7"/>
        <v>75</v>
      </c>
      <c r="BK60" s="533" t="s">
        <v>97</v>
      </c>
      <c r="BL60" s="533" t="s">
        <v>199</v>
      </c>
      <c r="BM60" s="910">
        <v>3</v>
      </c>
      <c r="BN60" s="549">
        <v>5</v>
      </c>
      <c r="BO60" s="233" t="s">
        <v>193</v>
      </c>
      <c r="BP60" s="238" t="s">
        <v>230</v>
      </c>
      <c r="BQ60" s="248" t="s">
        <v>1297</v>
      </c>
      <c r="BR60" s="249">
        <v>1</v>
      </c>
      <c r="BS60" s="235" t="s">
        <v>1298</v>
      </c>
      <c r="BT60" s="235" t="s">
        <v>1299</v>
      </c>
      <c r="BU60" s="250">
        <v>44927</v>
      </c>
      <c r="BV60" s="250">
        <v>45260</v>
      </c>
      <c r="BW60" s="419">
        <v>2</v>
      </c>
      <c r="BX60" s="870" t="s">
        <v>2741</v>
      </c>
      <c r="BY60" s="382" t="s">
        <v>2738</v>
      </c>
      <c r="BZ60" s="832">
        <v>0.33</v>
      </c>
      <c r="CA60" s="163"/>
      <c r="CB60" s="163"/>
      <c r="CC60" s="155"/>
      <c r="CD60" s="155"/>
      <c r="CE60" s="155"/>
      <c r="CF60" s="155"/>
      <c r="CG60" s="241" t="s">
        <v>3652</v>
      </c>
      <c r="CH60" s="230" t="s">
        <v>3654</v>
      </c>
      <c r="CI60" s="926" t="s">
        <v>3650</v>
      </c>
      <c r="CJ60" s="141"/>
      <c r="CK60" s="141"/>
      <c r="CL60" s="142"/>
      <c r="CM60" s="142"/>
      <c r="CN60" s="142"/>
      <c r="CO60" s="142"/>
      <c r="CP60" s="243"/>
      <c r="CQ60" s="244"/>
      <c r="CR60" s="245"/>
      <c r="CS60" s="141"/>
      <c r="CT60" s="141"/>
      <c r="CU60" s="142"/>
      <c r="CV60" s="142"/>
      <c r="CW60" s="142"/>
      <c r="CX60" s="142"/>
    </row>
    <row r="61" spans="1:102" s="246" customFormat="1" ht="127.05" customHeight="1">
      <c r="A61" s="226"/>
      <c r="B61" s="231">
        <v>235</v>
      </c>
      <c r="C61" s="228" t="s">
        <v>156</v>
      </c>
      <c r="D61" s="425" t="s">
        <v>1300</v>
      </c>
      <c r="E61" s="556" t="s">
        <v>2834</v>
      </c>
      <c r="F61" s="227" t="s">
        <v>167</v>
      </c>
      <c r="G61" s="229" t="s">
        <v>1196</v>
      </c>
      <c r="H61" s="236" t="s">
        <v>1184</v>
      </c>
      <c r="I61" s="237" t="s">
        <v>1197</v>
      </c>
      <c r="J61" s="231" t="s">
        <v>363</v>
      </c>
      <c r="K61" s="232">
        <v>4</v>
      </c>
      <c r="L61" s="232">
        <v>5</v>
      </c>
      <c r="M61" s="233" t="s">
        <v>193</v>
      </c>
      <c r="N61" s="248" t="s">
        <v>3948</v>
      </c>
      <c r="O61" s="881">
        <v>45033</v>
      </c>
      <c r="P61" s="882" t="s">
        <v>2103</v>
      </c>
      <c r="Q61" s="883"/>
      <c r="R61" s="883" t="s">
        <v>2101</v>
      </c>
      <c r="S61" s="883" t="s">
        <v>2104</v>
      </c>
      <c r="T61" s="884"/>
      <c r="U61" s="883" t="s">
        <v>2101</v>
      </c>
      <c r="V61" s="883" t="s">
        <v>2510</v>
      </c>
      <c r="W61" s="729" t="s">
        <v>2101</v>
      </c>
      <c r="X61" s="729"/>
      <c r="Y61" s="731" t="s">
        <v>2465</v>
      </c>
      <c r="Z61" s="966" t="s">
        <v>3594</v>
      </c>
      <c r="AA61" s="343" t="s">
        <v>3595</v>
      </c>
      <c r="AB61" s="734"/>
      <c r="AC61" s="734" t="s">
        <v>2101</v>
      </c>
      <c r="AD61" s="734" t="s">
        <v>770</v>
      </c>
      <c r="AE61" s="734"/>
      <c r="AF61" s="734" t="s">
        <v>2101</v>
      </c>
      <c r="AG61" s="883" t="s">
        <v>2510</v>
      </c>
      <c r="AH61" s="141"/>
      <c r="AI61" s="141"/>
      <c r="AJ61" s="142"/>
      <c r="AK61" s="234"/>
      <c r="AL61" s="235"/>
      <c r="AM61" s="235"/>
      <c r="AN61" s="235"/>
      <c r="AO61" s="235"/>
      <c r="AP61" s="235"/>
      <c r="AQ61" s="235"/>
      <c r="AR61" s="235"/>
      <c r="AS61" s="141"/>
      <c r="AT61" s="141"/>
      <c r="AU61" s="142"/>
      <c r="AV61" s="236" t="s">
        <v>100</v>
      </c>
      <c r="AW61" s="533">
        <v>15</v>
      </c>
      <c r="AX61" s="533">
        <v>15</v>
      </c>
      <c r="AY61" s="533">
        <v>15</v>
      </c>
      <c r="AZ61" s="533">
        <v>15</v>
      </c>
      <c r="BA61" s="533">
        <v>15</v>
      </c>
      <c r="BB61" s="533">
        <v>15</v>
      </c>
      <c r="BC61" s="533">
        <v>10</v>
      </c>
      <c r="BD61" s="422">
        <v>100</v>
      </c>
      <c r="BE61" s="533" t="s">
        <v>96</v>
      </c>
      <c r="BF61" s="533" t="s">
        <v>96</v>
      </c>
      <c r="BG61" s="533" t="s">
        <v>96</v>
      </c>
      <c r="BH61" s="533">
        <v>100</v>
      </c>
      <c r="BI61" s="273">
        <f t="shared" si="9"/>
        <v>100</v>
      </c>
      <c r="BJ61" s="412">
        <f t="shared" si="7"/>
        <v>100</v>
      </c>
      <c r="BK61" s="533" t="s">
        <v>96</v>
      </c>
      <c r="BL61" s="533" t="s">
        <v>199</v>
      </c>
      <c r="BM61" s="549">
        <v>2</v>
      </c>
      <c r="BN61" s="549">
        <v>5</v>
      </c>
      <c r="BO61" s="233" t="s">
        <v>193</v>
      </c>
      <c r="BP61" s="238" t="s">
        <v>230</v>
      </c>
      <c r="BQ61" s="425" t="s">
        <v>1260</v>
      </c>
      <c r="BR61" s="385">
        <v>1</v>
      </c>
      <c r="BS61" s="412" t="s">
        <v>1302</v>
      </c>
      <c r="BT61" s="412" t="s">
        <v>1726</v>
      </c>
      <c r="BU61" s="686">
        <v>44927</v>
      </c>
      <c r="BV61" s="686">
        <v>45260</v>
      </c>
      <c r="BW61" s="273">
        <v>2</v>
      </c>
      <c r="BX61" s="871" t="s">
        <v>2106</v>
      </c>
      <c r="BY61" s="872" t="s">
        <v>2124</v>
      </c>
      <c r="BZ61" s="725" t="s">
        <v>2105</v>
      </c>
      <c r="CA61" s="729" t="s">
        <v>2101</v>
      </c>
      <c r="CB61" s="729"/>
      <c r="CC61" s="731" t="s">
        <v>2465</v>
      </c>
      <c r="CD61" s="729" t="s">
        <v>2101</v>
      </c>
      <c r="CE61" s="729"/>
      <c r="CF61" s="731" t="s">
        <v>2465</v>
      </c>
      <c r="CG61" s="967" t="s">
        <v>3648</v>
      </c>
      <c r="CH61" s="1080" t="s">
        <v>3647</v>
      </c>
      <c r="CI61" s="1081" t="s">
        <v>3649</v>
      </c>
      <c r="CJ61" s="141"/>
      <c r="CK61" s="141"/>
      <c r="CL61" s="142"/>
      <c r="CM61" s="142"/>
      <c r="CN61" s="142"/>
      <c r="CO61" s="142"/>
      <c r="CP61" s="243"/>
      <c r="CQ61" s="244"/>
      <c r="CR61" s="245"/>
      <c r="CS61" s="141"/>
      <c r="CT61" s="141"/>
      <c r="CU61" s="142"/>
      <c r="CV61" s="142"/>
      <c r="CW61" s="142"/>
      <c r="CX61" s="142"/>
    </row>
    <row r="62" spans="1:102" s="246" customFormat="1" ht="250.05" customHeight="1">
      <c r="A62" s="226"/>
      <c r="B62" s="231">
        <v>236</v>
      </c>
      <c r="C62" s="228" t="s">
        <v>149</v>
      </c>
      <c r="D62" s="425" t="s">
        <v>1301</v>
      </c>
      <c r="E62" s="230" t="s">
        <v>1921</v>
      </c>
      <c r="F62" s="227" t="s">
        <v>169</v>
      </c>
      <c r="G62" s="229" t="s">
        <v>1196</v>
      </c>
      <c r="H62" s="554" t="s">
        <v>1184</v>
      </c>
      <c r="I62" s="563" t="s">
        <v>1197</v>
      </c>
      <c r="J62" s="231" t="s">
        <v>363</v>
      </c>
      <c r="K62" s="232">
        <v>4</v>
      </c>
      <c r="L62" s="232">
        <v>5</v>
      </c>
      <c r="M62" s="233" t="s">
        <v>193</v>
      </c>
      <c r="N62" s="365" t="s">
        <v>4181</v>
      </c>
      <c r="O62" s="729">
        <v>45036</v>
      </c>
      <c r="P62" s="891" t="s">
        <v>2511</v>
      </c>
      <c r="Q62" s="883" t="s">
        <v>2101</v>
      </c>
      <c r="R62" s="883"/>
      <c r="S62" s="883" t="s">
        <v>2104</v>
      </c>
      <c r="T62" s="884"/>
      <c r="U62" s="883" t="s">
        <v>2101</v>
      </c>
      <c r="V62" s="883" t="s">
        <v>2512</v>
      </c>
      <c r="W62" s="729" t="s">
        <v>2101</v>
      </c>
      <c r="X62" s="729"/>
      <c r="Y62" s="731" t="s">
        <v>2465</v>
      </c>
      <c r="Z62" s="1107" t="s">
        <v>3812</v>
      </c>
      <c r="AA62" s="1108" t="s">
        <v>3814</v>
      </c>
      <c r="AB62" s="734"/>
      <c r="AC62" s="734" t="s">
        <v>2101</v>
      </c>
      <c r="AD62" s="734" t="s">
        <v>491</v>
      </c>
      <c r="AE62" s="734"/>
      <c r="AF62" s="734" t="s">
        <v>2101</v>
      </c>
      <c r="AG62" s="235" t="s">
        <v>491</v>
      </c>
      <c r="AH62" s="667" t="s">
        <v>2101</v>
      </c>
      <c r="AI62" s="141"/>
      <c r="AJ62" s="142" t="s">
        <v>3813</v>
      </c>
      <c r="AK62" s="234"/>
      <c r="AL62" s="235"/>
      <c r="AM62" s="235"/>
      <c r="AN62" s="235"/>
      <c r="AO62" s="235"/>
      <c r="AP62" s="235"/>
      <c r="AQ62" s="235"/>
      <c r="AR62" s="235"/>
      <c r="AS62" s="141"/>
      <c r="AT62" s="141"/>
      <c r="AU62" s="142"/>
      <c r="AV62" s="236" t="s">
        <v>100</v>
      </c>
      <c r="AW62" s="533">
        <v>15</v>
      </c>
      <c r="AX62" s="533">
        <v>15</v>
      </c>
      <c r="AY62" s="533">
        <v>15</v>
      </c>
      <c r="AZ62" s="533">
        <v>15</v>
      </c>
      <c r="BA62" s="533">
        <v>15</v>
      </c>
      <c r="BB62" s="533">
        <v>15</v>
      </c>
      <c r="BC62" s="533">
        <v>10</v>
      </c>
      <c r="BD62" s="422">
        <v>100</v>
      </c>
      <c r="BE62" s="533" t="s">
        <v>96</v>
      </c>
      <c r="BF62" s="533" t="s">
        <v>97</v>
      </c>
      <c r="BG62" s="533" t="s">
        <v>97</v>
      </c>
      <c r="BH62" s="533">
        <v>50</v>
      </c>
      <c r="BI62" s="422">
        <f t="shared" ref="BI62:BI79" si="12">AVERAGE(BD62,BH62)</f>
        <v>75</v>
      </c>
      <c r="BJ62" s="412">
        <f t="shared" si="7"/>
        <v>75</v>
      </c>
      <c r="BK62" s="533" t="s">
        <v>97</v>
      </c>
      <c r="BL62" s="533" t="s">
        <v>199</v>
      </c>
      <c r="BM62" s="549">
        <v>3</v>
      </c>
      <c r="BN62" s="549">
        <v>5</v>
      </c>
      <c r="BO62" s="233" t="s">
        <v>193</v>
      </c>
      <c r="BP62" s="238" t="s">
        <v>230</v>
      </c>
      <c r="BQ62" s="425" t="s">
        <v>1922</v>
      </c>
      <c r="BR62" s="385">
        <v>0.8</v>
      </c>
      <c r="BS62" s="412" t="s">
        <v>1303</v>
      </c>
      <c r="BT62" s="273" t="s">
        <v>1150</v>
      </c>
      <c r="BU62" s="415">
        <v>44927</v>
      </c>
      <c r="BV62" s="415">
        <v>45260</v>
      </c>
      <c r="BW62" s="273">
        <v>3</v>
      </c>
      <c r="BX62" s="729">
        <v>45036</v>
      </c>
      <c r="BY62" s="872" t="s">
        <v>2513</v>
      </c>
      <c r="BZ62" s="725">
        <v>0.2</v>
      </c>
      <c r="CA62" s="729" t="s">
        <v>2101</v>
      </c>
      <c r="CB62" s="729"/>
      <c r="CC62" s="731" t="s">
        <v>2465</v>
      </c>
      <c r="CD62" s="729" t="s">
        <v>2101</v>
      </c>
      <c r="CE62" s="729"/>
      <c r="CF62" s="731" t="s">
        <v>2465</v>
      </c>
      <c r="CG62" s="753" t="s">
        <v>3815</v>
      </c>
      <c r="CH62" s="858" t="s">
        <v>3816</v>
      </c>
      <c r="CI62" s="843" t="s">
        <v>3819</v>
      </c>
      <c r="CJ62" s="667" t="s">
        <v>2101</v>
      </c>
      <c r="CK62" s="141"/>
      <c r="CL62" s="142" t="s">
        <v>3817</v>
      </c>
      <c r="CM62" s="1059" t="s">
        <v>2101</v>
      </c>
      <c r="CN62" s="142"/>
      <c r="CO62" s="142" t="s">
        <v>3817</v>
      </c>
      <c r="CP62" s="243"/>
      <c r="CQ62" s="244"/>
      <c r="CR62" s="245"/>
      <c r="CS62" s="141"/>
      <c r="CT62" s="141"/>
      <c r="CU62" s="142"/>
      <c r="CV62" s="142"/>
      <c r="CW62" s="142"/>
      <c r="CX62" s="142"/>
    </row>
    <row r="63" spans="1:102" s="246" customFormat="1" ht="100.05" customHeight="1">
      <c r="A63" s="226"/>
      <c r="B63" s="231">
        <v>236</v>
      </c>
      <c r="C63" s="228" t="s">
        <v>149</v>
      </c>
      <c r="D63" s="425" t="s">
        <v>1301</v>
      </c>
      <c r="E63" s="230" t="s">
        <v>1921</v>
      </c>
      <c r="F63" s="227" t="s">
        <v>169</v>
      </c>
      <c r="G63" s="229" t="s">
        <v>1196</v>
      </c>
      <c r="H63" s="554" t="s">
        <v>1184</v>
      </c>
      <c r="I63" s="563" t="s">
        <v>1197</v>
      </c>
      <c r="J63" s="231"/>
      <c r="K63" s="232"/>
      <c r="L63" s="232"/>
      <c r="M63" s="233"/>
      <c r="N63" s="248" t="s">
        <v>229</v>
      </c>
      <c r="O63" s="852"/>
      <c r="P63" s="554"/>
      <c r="Q63" s="236"/>
      <c r="R63" s="236"/>
      <c r="S63" s="236"/>
      <c r="T63" s="879"/>
      <c r="U63" s="879"/>
      <c r="V63" s="236"/>
      <c r="W63" s="163"/>
      <c r="X63" s="163"/>
      <c r="Y63" s="155"/>
      <c r="Z63" s="234"/>
      <c r="AA63" s="235"/>
      <c r="AB63" s="235"/>
      <c r="AC63" s="235"/>
      <c r="AD63" s="235"/>
      <c r="AE63" s="235"/>
      <c r="AF63" s="235"/>
      <c r="AG63" s="235"/>
      <c r="AH63" s="141"/>
      <c r="AI63" s="141"/>
      <c r="AJ63" s="142"/>
      <c r="AK63" s="234"/>
      <c r="AL63" s="235"/>
      <c r="AM63" s="235"/>
      <c r="AN63" s="235"/>
      <c r="AO63" s="235"/>
      <c r="AP63" s="235"/>
      <c r="AQ63" s="235"/>
      <c r="AR63" s="235"/>
      <c r="AS63" s="141"/>
      <c r="AT63" s="141"/>
      <c r="AU63" s="142"/>
      <c r="AV63" s="236"/>
      <c r="AW63" s="533"/>
      <c r="AX63" s="533"/>
      <c r="AY63" s="533"/>
      <c r="AZ63" s="533"/>
      <c r="BA63" s="533"/>
      <c r="BB63" s="533"/>
      <c r="BC63" s="533"/>
      <c r="BD63" s="422"/>
      <c r="BE63" s="533"/>
      <c r="BF63" s="533"/>
      <c r="BG63" s="533"/>
      <c r="BH63" s="533"/>
      <c r="BI63" s="422"/>
      <c r="BJ63" s="412"/>
      <c r="BK63" s="533"/>
      <c r="BL63" s="533"/>
      <c r="BM63" s="549"/>
      <c r="BN63" s="549"/>
      <c r="BO63" s="233"/>
      <c r="BP63" s="238" t="s">
        <v>230</v>
      </c>
      <c r="BQ63" s="425" t="s">
        <v>4182</v>
      </c>
      <c r="BR63" s="424">
        <v>0.2</v>
      </c>
      <c r="BS63" s="412" t="s">
        <v>4183</v>
      </c>
      <c r="BT63" s="273" t="s">
        <v>1150</v>
      </c>
      <c r="BU63" s="415">
        <v>44927</v>
      </c>
      <c r="BV63" s="415">
        <v>45260</v>
      </c>
      <c r="BW63" s="273">
        <v>1</v>
      </c>
      <c r="BX63" s="729">
        <v>45036</v>
      </c>
      <c r="BY63" s="873" t="s">
        <v>2514</v>
      </c>
      <c r="BZ63" s="725">
        <v>0.05</v>
      </c>
      <c r="CA63" s="729" t="s">
        <v>2101</v>
      </c>
      <c r="CB63" s="729"/>
      <c r="CC63" s="731" t="s">
        <v>2465</v>
      </c>
      <c r="CD63" s="729" t="s">
        <v>2101</v>
      </c>
      <c r="CE63" s="729"/>
      <c r="CF63" s="731" t="s">
        <v>2465</v>
      </c>
      <c r="CG63" s="767" t="s">
        <v>3818</v>
      </c>
      <c r="CH63" s="1109" t="s">
        <v>3821</v>
      </c>
      <c r="CI63" s="980" t="s">
        <v>3820</v>
      </c>
      <c r="CJ63" s="667" t="s">
        <v>2101</v>
      </c>
      <c r="CK63" s="141"/>
      <c r="CL63" s="142" t="s">
        <v>3817</v>
      </c>
      <c r="CM63" s="1059" t="s">
        <v>2101</v>
      </c>
      <c r="CN63" s="1059"/>
      <c r="CO63" s="142" t="s">
        <v>3817</v>
      </c>
      <c r="CP63" s="243"/>
      <c r="CQ63" s="244"/>
      <c r="CR63" s="245"/>
      <c r="CS63" s="141"/>
      <c r="CT63" s="141"/>
      <c r="CU63" s="142"/>
      <c r="CV63" s="142"/>
      <c r="CW63" s="142"/>
      <c r="CX63" s="142"/>
    </row>
    <row r="64" spans="1:102" s="246" customFormat="1" ht="142.5" customHeight="1">
      <c r="A64" s="226"/>
      <c r="B64" s="231">
        <v>237</v>
      </c>
      <c r="C64" s="228" t="s">
        <v>158</v>
      </c>
      <c r="D64" s="230" t="s">
        <v>1304</v>
      </c>
      <c r="E64" s="556" t="s">
        <v>2869</v>
      </c>
      <c r="F64" s="231" t="s">
        <v>168</v>
      </c>
      <c r="G64" s="230" t="s">
        <v>1305</v>
      </c>
      <c r="H64" s="235" t="s">
        <v>1306</v>
      </c>
      <c r="I64" s="238" t="s">
        <v>1307</v>
      </c>
      <c r="J64" s="231" t="s">
        <v>363</v>
      </c>
      <c r="K64" s="232">
        <v>3</v>
      </c>
      <c r="L64" s="232">
        <v>4</v>
      </c>
      <c r="M64" s="233" t="s">
        <v>193</v>
      </c>
      <c r="N64" s="365" t="s">
        <v>4167</v>
      </c>
      <c r="O64" s="874" t="s">
        <v>2688</v>
      </c>
      <c r="P64" s="229" t="s">
        <v>2689</v>
      </c>
      <c r="Q64" s="236"/>
      <c r="R64" s="892" t="s">
        <v>2101</v>
      </c>
      <c r="S64" s="893" t="s">
        <v>491</v>
      </c>
      <c r="T64" s="879"/>
      <c r="U64" s="892" t="s">
        <v>2101</v>
      </c>
      <c r="V64" s="236" t="s">
        <v>491</v>
      </c>
      <c r="W64" s="729" t="s">
        <v>2101</v>
      </c>
      <c r="X64" s="729"/>
      <c r="Y64" s="731" t="s">
        <v>2465</v>
      </c>
      <c r="Z64" s="234" t="s">
        <v>3596</v>
      </c>
      <c r="AA64" s="248" t="s">
        <v>3597</v>
      </c>
      <c r="AB64" s="235"/>
      <c r="AC64" s="235" t="s">
        <v>3598</v>
      </c>
      <c r="AD64" s="235" t="s">
        <v>491</v>
      </c>
      <c r="AE64" s="235"/>
      <c r="AF64" s="235" t="s">
        <v>3598</v>
      </c>
      <c r="AG64" s="235" t="s">
        <v>491</v>
      </c>
      <c r="AH64" s="141"/>
      <c r="AI64" s="141"/>
      <c r="AJ64" s="142"/>
      <c r="AK64" s="234"/>
      <c r="AL64" s="235"/>
      <c r="AM64" s="235"/>
      <c r="AN64" s="235"/>
      <c r="AO64" s="235"/>
      <c r="AP64" s="235"/>
      <c r="AQ64" s="235"/>
      <c r="AR64" s="235"/>
      <c r="AS64" s="141"/>
      <c r="AT64" s="141"/>
      <c r="AU64" s="142"/>
      <c r="AV64" s="235" t="s">
        <v>100</v>
      </c>
      <c r="AW64" s="253">
        <v>15</v>
      </c>
      <c r="AX64" s="253">
        <v>15</v>
      </c>
      <c r="AY64" s="253">
        <v>15</v>
      </c>
      <c r="AZ64" s="253">
        <v>15</v>
      </c>
      <c r="BA64" s="253">
        <v>15</v>
      </c>
      <c r="BB64" s="253">
        <v>15</v>
      </c>
      <c r="BC64" s="253">
        <v>10</v>
      </c>
      <c r="BD64" s="547">
        <f>SUBTOTAL(9,AW64:BC64)</f>
        <v>100</v>
      </c>
      <c r="BE64" s="253" t="s">
        <v>96</v>
      </c>
      <c r="BF64" s="253" t="s">
        <v>96</v>
      </c>
      <c r="BG64" s="253" t="s">
        <v>96</v>
      </c>
      <c r="BH64" s="253">
        <v>100</v>
      </c>
      <c r="BI64" s="547">
        <f t="shared" si="12"/>
        <v>100</v>
      </c>
      <c r="BJ64" s="412">
        <f t="shared" si="7"/>
        <v>100</v>
      </c>
      <c r="BK64" s="253" t="s">
        <v>96</v>
      </c>
      <c r="BL64" s="253" t="s">
        <v>199</v>
      </c>
      <c r="BM64" s="910">
        <v>1</v>
      </c>
      <c r="BN64" s="549">
        <v>4</v>
      </c>
      <c r="BO64" s="233" t="s">
        <v>192</v>
      </c>
      <c r="BP64" s="238" t="s">
        <v>230</v>
      </c>
      <c r="BQ64" s="425" t="s">
        <v>1727</v>
      </c>
      <c r="BR64" s="385">
        <v>1</v>
      </c>
      <c r="BS64" s="412" t="s">
        <v>1963</v>
      </c>
      <c r="BT64" s="273" t="s">
        <v>1162</v>
      </c>
      <c r="BU64" s="496">
        <v>44927</v>
      </c>
      <c r="BV64" s="496">
        <v>45260</v>
      </c>
      <c r="BW64" s="273">
        <v>3</v>
      </c>
      <c r="BX64" s="795" t="s">
        <v>2628</v>
      </c>
      <c r="BY64" s="229" t="s">
        <v>2703</v>
      </c>
      <c r="BZ64" s="829" t="s">
        <v>2704</v>
      </c>
      <c r="CA64" s="729" t="s">
        <v>2101</v>
      </c>
      <c r="CB64" s="729"/>
      <c r="CC64" s="731" t="s">
        <v>2465</v>
      </c>
      <c r="CD64" s="729" t="s">
        <v>2101</v>
      </c>
      <c r="CE64" s="729"/>
      <c r="CF64" s="731" t="s">
        <v>2465</v>
      </c>
      <c r="CG64" s="994" t="s">
        <v>3467</v>
      </c>
      <c r="CH64" s="1074" t="s">
        <v>3622</v>
      </c>
      <c r="CI64" s="926" t="s">
        <v>3644</v>
      </c>
      <c r="CJ64" s="141"/>
      <c r="CK64" s="141"/>
      <c r="CL64" s="142"/>
      <c r="CM64" s="142"/>
      <c r="CN64" s="142"/>
      <c r="CO64" s="142"/>
      <c r="CP64" s="243"/>
      <c r="CQ64" s="244"/>
      <c r="CR64" s="245"/>
      <c r="CS64" s="141"/>
      <c r="CT64" s="141"/>
      <c r="CU64" s="142"/>
      <c r="CV64" s="142"/>
      <c r="CW64" s="142"/>
      <c r="CX64" s="142"/>
    </row>
    <row r="65" spans="1:102" s="246" customFormat="1" ht="127.05" customHeight="1">
      <c r="A65" s="226"/>
      <c r="B65" s="231">
        <v>238</v>
      </c>
      <c r="C65" s="228" t="s">
        <v>158</v>
      </c>
      <c r="D65" s="230" t="s">
        <v>1304</v>
      </c>
      <c r="E65" s="572" t="s">
        <v>2036</v>
      </c>
      <c r="F65" s="231" t="s">
        <v>168</v>
      </c>
      <c r="G65" s="230" t="s">
        <v>1308</v>
      </c>
      <c r="H65" s="235" t="s">
        <v>1309</v>
      </c>
      <c r="I65" s="238" t="s">
        <v>1310</v>
      </c>
      <c r="J65" s="231" t="s">
        <v>363</v>
      </c>
      <c r="K65" s="232">
        <v>3</v>
      </c>
      <c r="L65" s="232">
        <v>4</v>
      </c>
      <c r="M65" s="233" t="s">
        <v>193</v>
      </c>
      <c r="N65" s="365" t="s">
        <v>4169</v>
      </c>
      <c r="O65" s="874" t="s">
        <v>2690</v>
      </c>
      <c r="P65" s="554" t="s">
        <v>2691</v>
      </c>
      <c r="Q65" s="236"/>
      <c r="R65" s="892" t="s">
        <v>2101</v>
      </c>
      <c r="S65" s="893" t="s">
        <v>491</v>
      </c>
      <c r="T65" s="879"/>
      <c r="U65" s="892" t="s">
        <v>2101</v>
      </c>
      <c r="V65" s="236" t="s">
        <v>491</v>
      </c>
      <c r="W65" s="163"/>
      <c r="X65" s="163"/>
      <c r="Y65" s="155"/>
      <c r="Z65" s="1073" t="s">
        <v>3599</v>
      </c>
      <c r="AA65" s="1074" t="s">
        <v>3860</v>
      </c>
      <c r="AB65" s="550"/>
      <c r="AC65" s="550" t="s">
        <v>3598</v>
      </c>
      <c r="AD65" s="550" t="s">
        <v>491</v>
      </c>
      <c r="AE65" s="550"/>
      <c r="AF65" s="550" t="s">
        <v>3598</v>
      </c>
      <c r="AG65" s="550" t="s">
        <v>491</v>
      </c>
      <c r="AH65" s="550" t="s">
        <v>3598</v>
      </c>
      <c r="AI65" s="154"/>
      <c r="AJ65" s="938" t="s">
        <v>3600</v>
      </c>
      <c r="AK65" s="234"/>
      <c r="AL65" s="235"/>
      <c r="AM65" s="235"/>
      <c r="AN65" s="235"/>
      <c r="AO65" s="235"/>
      <c r="AP65" s="235"/>
      <c r="AQ65" s="235"/>
      <c r="AR65" s="235"/>
      <c r="AS65" s="154"/>
      <c r="AT65" s="154"/>
      <c r="AU65" s="155"/>
      <c r="AV65" s="235" t="s">
        <v>100</v>
      </c>
      <c r="AW65" s="253">
        <v>15</v>
      </c>
      <c r="AX65" s="253">
        <v>15</v>
      </c>
      <c r="AY65" s="253">
        <v>15</v>
      </c>
      <c r="AZ65" s="253">
        <v>15</v>
      </c>
      <c r="BA65" s="253">
        <v>15</v>
      </c>
      <c r="BB65" s="253">
        <v>15</v>
      </c>
      <c r="BC65" s="253">
        <v>10</v>
      </c>
      <c r="BD65" s="547">
        <v>100</v>
      </c>
      <c r="BE65" s="253" t="s">
        <v>96</v>
      </c>
      <c r="BF65" s="253" t="s">
        <v>97</v>
      </c>
      <c r="BG65" s="253" t="s">
        <v>97</v>
      </c>
      <c r="BH65" s="253">
        <v>50</v>
      </c>
      <c r="BI65" s="547">
        <f t="shared" si="12"/>
        <v>75</v>
      </c>
      <c r="BJ65" s="412">
        <f>AVERAGE(BI65:BI65)</f>
        <v>75</v>
      </c>
      <c r="BK65" s="253" t="s">
        <v>97</v>
      </c>
      <c r="BL65" s="253" t="s">
        <v>199</v>
      </c>
      <c r="BM65" s="549">
        <v>2</v>
      </c>
      <c r="BN65" s="549">
        <v>4</v>
      </c>
      <c r="BO65" s="233" t="s">
        <v>191</v>
      </c>
      <c r="BP65" s="238" t="s">
        <v>230</v>
      </c>
      <c r="BQ65" s="425" t="s">
        <v>4171</v>
      </c>
      <c r="BR65" s="385">
        <v>1</v>
      </c>
      <c r="BS65" s="412" t="s">
        <v>1311</v>
      </c>
      <c r="BT65" s="412" t="s">
        <v>4170</v>
      </c>
      <c r="BU65" s="496">
        <v>45170</v>
      </c>
      <c r="BV65" s="496">
        <v>45260</v>
      </c>
      <c r="BW65" s="385">
        <v>1</v>
      </c>
      <c r="BX65" s="874" t="s">
        <v>2705</v>
      </c>
      <c r="BY65" s="554" t="s">
        <v>2706</v>
      </c>
      <c r="BZ65" s="829" t="s">
        <v>2707</v>
      </c>
      <c r="CA65" s="163"/>
      <c r="CB65" s="163"/>
      <c r="CC65" s="155"/>
      <c r="CD65" s="155"/>
      <c r="CE65" s="155"/>
      <c r="CF65" s="155"/>
      <c r="CG65" s="552" t="s">
        <v>3623</v>
      </c>
      <c r="CH65" s="1075" t="s">
        <v>3624</v>
      </c>
      <c r="CI65" s="926" t="s">
        <v>3625</v>
      </c>
      <c r="CJ65" s="550" t="s">
        <v>3598</v>
      </c>
      <c r="CK65" s="1076"/>
      <c r="CL65" s="550" t="s">
        <v>3626</v>
      </c>
      <c r="CM65" s="550" t="s">
        <v>3598</v>
      </c>
      <c r="CN65" s="550"/>
      <c r="CO65" s="550" t="s">
        <v>3626</v>
      </c>
      <c r="CP65" s="243"/>
      <c r="CQ65" s="244"/>
      <c r="CR65" s="245"/>
      <c r="CS65" s="154"/>
      <c r="CT65" s="154"/>
      <c r="CU65" s="155"/>
      <c r="CV65" s="155"/>
      <c r="CW65" s="155"/>
      <c r="CX65" s="155"/>
    </row>
    <row r="66" spans="1:102" s="246" customFormat="1" ht="100.05" customHeight="1">
      <c r="A66" s="226"/>
      <c r="B66" s="231">
        <v>239</v>
      </c>
      <c r="C66" s="228" t="s">
        <v>158</v>
      </c>
      <c r="D66" s="230" t="s">
        <v>1304</v>
      </c>
      <c r="E66" s="230" t="s">
        <v>2038</v>
      </c>
      <c r="F66" s="231" t="s">
        <v>169</v>
      </c>
      <c r="G66" s="230" t="s">
        <v>1313</v>
      </c>
      <c r="H66" s="235" t="s">
        <v>1314</v>
      </c>
      <c r="I66" s="238" t="s">
        <v>1315</v>
      </c>
      <c r="J66" s="231" t="s">
        <v>101</v>
      </c>
      <c r="K66" s="232">
        <v>3</v>
      </c>
      <c r="L66" s="232">
        <v>4</v>
      </c>
      <c r="M66" s="233" t="s">
        <v>192</v>
      </c>
      <c r="N66" s="365" t="s">
        <v>2871</v>
      </c>
      <c r="O66" s="894" t="s">
        <v>2692</v>
      </c>
      <c r="P66" s="554" t="s">
        <v>2693</v>
      </c>
      <c r="Q66" s="236"/>
      <c r="R66" s="892" t="s">
        <v>2101</v>
      </c>
      <c r="S66" s="893" t="s">
        <v>491</v>
      </c>
      <c r="T66" s="879"/>
      <c r="U66" s="892" t="s">
        <v>2101</v>
      </c>
      <c r="V66" s="236" t="s">
        <v>491</v>
      </c>
      <c r="W66" s="729" t="s">
        <v>2101</v>
      </c>
      <c r="X66" s="729"/>
      <c r="Y66" s="731" t="s">
        <v>2465</v>
      </c>
      <c r="Z66" s="234" t="s">
        <v>3621</v>
      </c>
      <c r="AA66" s="248" t="s">
        <v>3602</v>
      </c>
      <c r="AB66" s="235"/>
      <c r="AC66" s="235" t="s">
        <v>3603</v>
      </c>
      <c r="AD66" s="235" t="s">
        <v>491</v>
      </c>
      <c r="AE66" s="235"/>
      <c r="AF66" s="235" t="s">
        <v>3603</v>
      </c>
      <c r="AG66" s="235" t="s">
        <v>491</v>
      </c>
      <c r="AH66" s="154"/>
      <c r="AI66" s="154"/>
      <c r="AJ66" s="155"/>
      <c r="AK66" s="234"/>
      <c r="AL66" s="235"/>
      <c r="AM66" s="235"/>
      <c r="AN66" s="235"/>
      <c r="AO66" s="235"/>
      <c r="AP66" s="235"/>
      <c r="AQ66" s="235"/>
      <c r="AR66" s="235"/>
      <c r="AS66" s="154"/>
      <c r="AT66" s="154"/>
      <c r="AU66" s="155"/>
      <c r="AV66" s="235" t="s">
        <v>100</v>
      </c>
      <c r="AW66" s="253">
        <v>15</v>
      </c>
      <c r="AX66" s="253">
        <v>15</v>
      </c>
      <c r="AY66" s="253">
        <v>15</v>
      </c>
      <c r="AZ66" s="253">
        <v>15</v>
      </c>
      <c r="BA66" s="253">
        <v>15</v>
      </c>
      <c r="BB66" s="253">
        <v>15</v>
      </c>
      <c r="BC66" s="253">
        <v>10</v>
      </c>
      <c r="BD66" s="547">
        <v>100</v>
      </c>
      <c r="BE66" s="253" t="s">
        <v>96</v>
      </c>
      <c r="BF66" s="253" t="s">
        <v>96</v>
      </c>
      <c r="BG66" s="253" t="s">
        <v>96</v>
      </c>
      <c r="BH66" s="253">
        <v>100</v>
      </c>
      <c r="BI66" s="547">
        <f t="shared" si="12"/>
        <v>100</v>
      </c>
      <c r="BJ66" s="412">
        <f t="shared" si="7"/>
        <v>100</v>
      </c>
      <c r="BK66" s="253" t="s">
        <v>96</v>
      </c>
      <c r="BL66" s="253" t="s">
        <v>199</v>
      </c>
      <c r="BM66" s="549">
        <v>1</v>
      </c>
      <c r="BN66" s="549">
        <v>4</v>
      </c>
      <c r="BO66" s="233" t="s">
        <v>192</v>
      </c>
      <c r="BP66" s="238" t="s">
        <v>230</v>
      </c>
      <c r="BQ66" s="425" t="s">
        <v>1317</v>
      </c>
      <c r="BR66" s="385">
        <v>1</v>
      </c>
      <c r="BS66" s="412" t="s">
        <v>1318</v>
      </c>
      <c r="BT66" s="412" t="s">
        <v>1319</v>
      </c>
      <c r="BU66" s="496">
        <v>44957</v>
      </c>
      <c r="BV66" s="496">
        <v>45260</v>
      </c>
      <c r="BW66" s="273">
        <v>1</v>
      </c>
      <c r="BX66" s="875" t="s">
        <v>2708</v>
      </c>
      <c r="BY66" s="563" t="s">
        <v>2709</v>
      </c>
      <c r="BZ66" s="830" t="s">
        <v>2710</v>
      </c>
      <c r="CA66" s="729" t="s">
        <v>2101</v>
      </c>
      <c r="CB66" s="729"/>
      <c r="CC66" s="731" t="s">
        <v>2465</v>
      </c>
      <c r="CD66" s="729" t="s">
        <v>2101</v>
      </c>
      <c r="CE66" s="729"/>
      <c r="CF66" s="731" t="s">
        <v>2465</v>
      </c>
      <c r="CG66" s="994">
        <v>45138</v>
      </c>
      <c r="CH66" s="938" t="s">
        <v>3627</v>
      </c>
      <c r="CI66" s="1077" t="s">
        <v>3628</v>
      </c>
      <c r="CJ66" s="154"/>
      <c r="CK66" s="154"/>
      <c r="CL66" s="155"/>
      <c r="CM66" s="155"/>
      <c r="CN66" s="155"/>
      <c r="CO66" s="155"/>
      <c r="CP66" s="243"/>
      <c r="CQ66" s="244"/>
      <c r="CR66" s="245"/>
      <c r="CS66" s="154"/>
      <c r="CT66" s="154"/>
      <c r="CU66" s="155"/>
      <c r="CV66" s="155"/>
      <c r="CW66" s="155"/>
      <c r="CX66" s="155"/>
    </row>
    <row r="67" spans="1:102" s="246" customFormat="1" ht="166.05" customHeight="1">
      <c r="A67" s="226"/>
      <c r="B67" s="231">
        <v>239</v>
      </c>
      <c r="C67" s="228" t="s">
        <v>158</v>
      </c>
      <c r="D67" s="230" t="s">
        <v>1304</v>
      </c>
      <c r="E67" s="230" t="s">
        <v>1312</v>
      </c>
      <c r="F67" s="231" t="s">
        <v>169</v>
      </c>
      <c r="G67" s="230" t="s">
        <v>1313</v>
      </c>
      <c r="H67" s="235" t="s">
        <v>1316</v>
      </c>
      <c r="I67" s="238" t="s">
        <v>1315</v>
      </c>
      <c r="J67" s="231" t="s">
        <v>101</v>
      </c>
      <c r="K67" s="232">
        <v>3</v>
      </c>
      <c r="L67" s="232">
        <v>4</v>
      </c>
      <c r="M67" s="233" t="s">
        <v>192</v>
      </c>
      <c r="N67" s="365" t="s">
        <v>2872</v>
      </c>
      <c r="O67" s="895" t="s">
        <v>2694</v>
      </c>
      <c r="P67" s="298" t="s">
        <v>2695</v>
      </c>
      <c r="Q67" s="236"/>
      <c r="R67" s="892" t="s">
        <v>2101</v>
      </c>
      <c r="S67" s="893" t="s">
        <v>491</v>
      </c>
      <c r="T67" s="879"/>
      <c r="U67" s="892" t="s">
        <v>2101</v>
      </c>
      <c r="V67" s="236" t="s">
        <v>491</v>
      </c>
      <c r="W67" s="729" t="s">
        <v>2101</v>
      </c>
      <c r="X67" s="729"/>
      <c r="Y67" s="731" t="s">
        <v>2465</v>
      </c>
      <c r="Z67" s="994" t="s">
        <v>3620</v>
      </c>
      <c r="AA67" s="938" t="s">
        <v>3604</v>
      </c>
      <c r="AB67" s="235"/>
      <c r="AC67" s="235" t="s">
        <v>3605</v>
      </c>
      <c r="AD67" s="235" t="s">
        <v>491</v>
      </c>
      <c r="AE67" s="235"/>
      <c r="AF67" s="235" t="s">
        <v>3603</v>
      </c>
      <c r="AG67" s="235" t="s">
        <v>491</v>
      </c>
      <c r="AH67" s="154"/>
      <c r="AI67" s="154"/>
      <c r="AJ67" s="155"/>
      <c r="AK67" s="234"/>
      <c r="AL67" s="235"/>
      <c r="AM67" s="235"/>
      <c r="AN67" s="235"/>
      <c r="AO67" s="235"/>
      <c r="AP67" s="235"/>
      <c r="AQ67" s="235"/>
      <c r="AR67" s="235"/>
      <c r="AS67" s="154"/>
      <c r="AT67" s="154"/>
      <c r="AU67" s="155"/>
      <c r="AV67" s="235" t="s">
        <v>100</v>
      </c>
      <c r="AW67" s="253">
        <v>15</v>
      </c>
      <c r="AX67" s="253">
        <v>15</v>
      </c>
      <c r="AY67" s="253">
        <v>15</v>
      </c>
      <c r="AZ67" s="253">
        <v>15</v>
      </c>
      <c r="BA67" s="253">
        <v>15</v>
      </c>
      <c r="BB67" s="253">
        <v>15</v>
      </c>
      <c r="BC67" s="253">
        <v>10</v>
      </c>
      <c r="BD67" s="547">
        <v>100</v>
      </c>
      <c r="BE67" s="253" t="s">
        <v>96</v>
      </c>
      <c r="BF67" s="253" t="s">
        <v>96</v>
      </c>
      <c r="BG67" s="253" t="s">
        <v>96</v>
      </c>
      <c r="BH67" s="253">
        <v>100</v>
      </c>
      <c r="BI67" s="547">
        <f t="shared" si="12"/>
        <v>100</v>
      </c>
      <c r="BJ67" s="412">
        <f t="shared" si="7"/>
        <v>100</v>
      </c>
      <c r="BK67" s="253" t="s">
        <v>96</v>
      </c>
      <c r="BL67" s="253" t="s">
        <v>199</v>
      </c>
      <c r="BM67" s="549">
        <v>1</v>
      </c>
      <c r="BN67" s="549">
        <v>4</v>
      </c>
      <c r="BO67" s="233" t="s">
        <v>192</v>
      </c>
      <c r="BP67" s="238" t="s">
        <v>230</v>
      </c>
      <c r="BQ67" s="425" t="s">
        <v>1317</v>
      </c>
      <c r="BR67" s="385">
        <v>1</v>
      </c>
      <c r="BS67" s="412" t="s">
        <v>1318</v>
      </c>
      <c r="BT67" s="412" t="s">
        <v>1320</v>
      </c>
      <c r="BU67" s="496">
        <v>44957</v>
      </c>
      <c r="BV67" s="496">
        <v>45260</v>
      </c>
      <c r="BW67" s="273">
        <v>1</v>
      </c>
      <c r="BX67" s="865" t="s">
        <v>2711</v>
      </c>
      <c r="BY67" s="298" t="s">
        <v>2712</v>
      </c>
      <c r="BZ67" s="843" t="s">
        <v>2811</v>
      </c>
      <c r="CA67" s="729" t="s">
        <v>2101</v>
      </c>
      <c r="CB67" s="729"/>
      <c r="CC67" s="731" t="s">
        <v>2465</v>
      </c>
      <c r="CD67" s="729" t="s">
        <v>2101</v>
      </c>
      <c r="CE67" s="729"/>
      <c r="CF67" s="731" t="s">
        <v>2465</v>
      </c>
      <c r="CG67" s="994">
        <v>45138</v>
      </c>
      <c r="CH67" s="938" t="s">
        <v>3629</v>
      </c>
      <c r="CI67" s="926" t="s">
        <v>3645</v>
      </c>
      <c r="CJ67" s="154"/>
      <c r="CK67" s="154"/>
      <c r="CL67" s="155"/>
      <c r="CM67" s="155"/>
      <c r="CN67" s="155"/>
      <c r="CO67" s="155"/>
      <c r="CP67" s="243"/>
      <c r="CQ67" s="244"/>
      <c r="CR67" s="245"/>
      <c r="CS67" s="154"/>
      <c r="CT67" s="154"/>
      <c r="CU67" s="155"/>
      <c r="CV67" s="155"/>
      <c r="CW67" s="155"/>
      <c r="CX67" s="155"/>
    </row>
    <row r="68" spans="1:102" s="246" customFormat="1" ht="202.95" customHeight="1">
      <c r="A68" s="226"/>
      <c r="B68" s="231">
        <v>239</v>
      </c>
      <c r="C68" s="228" t="s">
        <v>158</v>
      </c>
      <c r="D68" s="230" t="s">
        <v>1304</v>
      </c>
      <c r="E68" s="230" t="s">
        <v>1312</v>
      </c>
      <c r="F68" s="231" t="s">
        <v>169</v>
      </c>
      <c r="G68" s="230" t="s">
        <v>1313</v>
      </c>
      <c r="H68" s="235" t="s">
        <v>1316</v>
      </c>
      <c r="I68" s="238" t="s">
        <v>1315</v>
      </c>
      <c r="J68" s="231" t="s">
        <v>101</v>
      </c>
      <c r="K68" s="232">
        <v>3</v>
      </c>
      <c r="L68" s="232">
        <v>4</v>
      </c>
      <c r="M68" s="233" t="s">
        <v>192</v>
      </c>
      <c r="N68" s="365" t="s">
        <v>2873</v>
      </c>
      <c r="O68" s="795" t="s">
        <v>2696</v>
      </c>
      <c r="P68" s="554" t="s">
        <v>2809</v>
      </c>
      <c r="Q68" s="236"/>
      <c r="R68" s="892" t="s">
        <v>2101</v>
      </c>
      <c r="S68" s="893" t="s">
        <v>491</v>
      </c>
      <c r="T68" s="879"/>
      <c r="U68" s="892" t="s">
        <v>2101</v>
      </c>
      <c r="V68" s="236" t="s">
        <v>491</v>
      </c>
      <c r="W68" s="729" t="s">
        <v>2101</v>
      </c>
      <c r="X68" s="729"/>
      <c r="Y68" s="731" t="s">
        <v>2465</v>
      </c>
      <c r="Z68" s="234" t="s">
        <v>3619</v>
      </c>
      <c r="AA68" s="248" t="s">
        <v>3606</v>
      </c>
      <c r="AB68" s="235"/>
      <c r="AC68" s="235" t="s">
        <v>3607</v>
      </c>
      <c r="AD68" s="235" t="s">
        <v>491</v>
      </c>
      <c r="AE68" s="235"/>
      <c r="AF68" s="235" t="s">
        <v>3603</v>
      </c>
      <c r="AG68" s="235" t="s">
        <v>491</v>
      </c>
      <c r="AH68" s="154"/>
      <c r="AI68" s="154"/>
      <c r="AJ68" s="155"/>
      <c r="AK68" s="234"/>
      <c r="AL68" s="235"/>
      <c r="AM68" s="235"/>
      <c r="AN68" s="235"/>
      <c r="AO68" s="235"/>
      <c r="AP68" s="235"/>
      <c r="AQ68" s="235"/>
      <c r="AR68" s="235"/>
      <c r="AS68" s="154"/>
      <c r="AT68" s="154"/>
      <c r="AU68" s="155"/>
      <c r="AV68" s="235" t="s">
        <v>100</v>
      </c>
      <c r="AW68" s="253">
        <v>15</v>
      </c>
      <c r="AX68" s="253">
        <v>15</v>
      </c>
      <c r="AY68" s="253">
        <v>15</v>
      </c>
      <c r="AZ68" s="253">
        <v>15</v>
      </c>
      <c r="BA68" s="253">
        <v>15</v>
      </c>
      <c r="BB68" s="253">
        <v>15</v>
      </c>
      <c r="BC68" s="253">
        <v>10</v>
      </c>
      <c r="BD68" s="547">
        <v>100</v>
      </c>
      <c r="BE68" s="253" t="s">
        <v>96</v>
      </c>
      <c r="BF68" s="253" t="s">
        <v>96</v>
      </c>
      <c r="BG68" s="253" t="s">
        <v>96</v>
      </c>
      <c r="BH68" s="253">
        <v>100</v>
      </c>
      <c r="BI68" s="547">
        <f t="shared" si="12"/>
        <v>100</v>
      </c>
      <c r="BJ68" s="412">
        <f t="shared" si="7"/>
        <v>100</v>
      </c>
      <c r="BK68" s="253" t="s">
        <v>96</v>
      </c>
      <c r="BL68" s="253" t="s">
        <v>199</v>
      </c>
      <c r="BM68" s="549">
        <v>1</v>
      </c>
      <c r="BN68" s="549">
        <v>4</v>
      </c>
      <c r="BO68" s="233" t="s">
        <v>192</v>
      </c>
      <c r="BP68" s="238" t="s">
        <v>230</v>
      </c>
      <c r="BQ68" s="425" t="s">
        <v>1317</v>
      </c>
      <c r="BR68" s="385">
        <v>1</v>
      </c>
      <c r="BS68" s="412" t="s">
        <v>1318</v>
      </c>
      <c r="BT68" s="412" t="s">
        <v>1321</v>
      </c>
      <c r="BU68" s="496">
        <v>44957</v>
      </c>
      <c r="BV68" s="496">
        <v>45260</v>
      </c>
      <c r="BW68" s="273">
        <v>1</v>
      </c>
      <c r="BX68" s="795" t="s">
        <v>2713</v>
      </c>
      <c r="BY68" s="556" t="s">
        <v>2810</v>
      </c>
      <c r="BZ68" s="864" t="s">
        <v>2714</v>
      </c>
      <c r="CA68" s="729" t="s">
        <v>2101</v>
      </c>
      <c r="CB68" s="729"/>
      <c r="CC68" s="731" t="s">
        <v>2465</v>
      </c>
      <c r="CD68" s="729" t="s">
        <v>2101</v>
      </c>
      <c r="CE68" s="729"/>
      <c r="CF68" s="731" t="s">
        <v>2465</v>
      </c>
      <c r="CG68" s="994">
        <v>45146</v>
      </c>
      <c r="CH68" s="1074" t="s">
        <v>3630</v>
      </c>
      <c r="CI68" s="926" t="s">
        <v>3646</v>
      </c>
      <c r="CJ68" s="154"/>
      <c r="CK68" s="154"/>
      <c r="CL68" s="155"/>
      <c r="CM68" s="155"/>
      <c r="CN68" s="155"/>
      <c r="CO68" s="155"/>
      <c r="CP68" s="243"/>
      <c r="CQ68" s="244"/>
      <c r="CR68" s="245"/>
      <c r="CS68" s="154"/>
      <c r="CT68" s="154"/>
      <c r="CU68" s="155"/>
      <c r="CV68" s="155"/>
      <c r="CW68" s="155"/>
      <c r="CX68" s="155"/>
    </row>
    <row r="69" spans="1:102" s="246" customFormat="1" ht="100.05" customHeight="1">
      <c r="A69" s="226"/>
      <c r="B69" s="231">
        <v>239</v>
      </c>
      <c r="C69" s="228" t="s">
        <v>158</v>
      </c>
      <c r="D69" s="230" t="s">
        <v>1304</v>
      </c>
      <c r="E69" s="230" t="s">
        <v>1312</v>
      </c>
      <c r="F69" s="231" t="s">
        <v>169</v>
      </c>
      <c r="G69" s="230" t="s">
        <v>1313</v>
      </c>
      <c r="H69" s="247" t="s">
        <v>1316</v>
      </c>
      <c r="I69" s="238" t="s">
        <v>1315</v>
      </c>
      <c r="J69" s="231" t="s">
        <v>101</v>
      </c>
      <c r="K69" s="232">
        <v>3</v>
      </c>
      <c r="L69" s="232">
        <v>4</v>
      </c>
      <c r="M69" s="233" t="s">
        <v>192</v>
      </c>
      <c r="N69" s="365" t="s">
        <v>1328</v>
      </c>
      <c r="O69" s="795" t="s">
        <v>2697</v>
      </c>
      <c r="P69" s="554" t="s">
        <v>2698</v>
      </c>
      <c r="Q69" s="236"/>
      <c r="R69" s="892" t="s">
        <v>2101</v>
      </c>
      <c r="S69" s="893" t="s">
        <v>491</v>
      </c>
      <c r="T69" s="879"/>
      <c r="U69" s="892" t="s">
        <v>2101</v>
      </c>
      <c r="V69" s="236" t="s">
        <v>491</v>
      </c>
      <c r="W69" s="729" t="s">
        <v>2101</v>
      </c>
      <c r="X69" s="729"/>
      <c r="Y69" s="731" t="s">
        <v>2465</v>
      </c>
      <c r="Z69" s="234" t="s">
        <v>3618</v>
      </c>
      <c r="AA69" s="248" t="s">
        <v>3608</v>
      </c>
      <c r="AB69" s="235"/>
      <c r="AC69" s="235" t="s">
        <v>3607</v>
      </c>
      <c r="AD69" s="235" t="s">
        <v>491</v>
      </c>
      <c r="AE69" s="235"/>
      <c r="AF69" s="235" t="s">
        <v>3603</v>
      </c>
      <c r="AG69" s="235" t="s">
        <v>491</v>
      </c>
      <c r="AH69" s="141"/>
      <c r="AI69" s="141"/>
      <c r="AJ69" s="142"/>
      <c r="AK69" s="234"/>
      <c r="AL69" s="235"/>
      <c r="AM69" s="235"/>
      <c r="AN69" s="235"/>
      <c r="AO69" s="235"/>
      <c r="AP69" s="235"/>
      <c r="AQ69" s="235"/>
      <c r="AR69" s="235"/>
      <c r="AS69" s="141"/>
      <c r="AT69" s="141"/>
      <c r="AU69" s="142"/>
      <c r="AV69" s="235" t="s">
        <v>100</v>
      </c>
      <c r="AW69" s="253">
        <v>15</v>
      </c>
      <c r="AX69" s="253">
        <v>15</v>
      </c>
      <c r="AY69" s="253">
        <v>15</v>
      </c>
      <c r="AZ69" s="253">
        <v>15</v>
      </c>
      <c r="BA69" s="253">
        <v>15</v>
      </c>
      <c r="BB69" s="253">
        <v>15</v>
      </c>
      <c r="BC69" s="253">
        <v>10</v>
      </c>
      <c r="BD69" s="547">
        <v>100</v>
      </c>
      <c r="BE69" s="253" t="s">
        <v>96</v>
      </c>
      <c r="BF69" s="253" t="s">
        <v>96</v>
      </c>
      <c r="BG69" s="253" t="s">
        <v>96</v>
      </c>
      <c r="BH69" s="253">
        <v>100</v>
      </c>
      <c r="BI69" s="547">
        <f t="shared" si="12"/>
        <v>100</v>
      </c>
      <c r="BJ69" s="412">
        <f t="shared" si="7"/>
        <v>100</v>
      </c>
      <c r="BK69" s="253" t="s">
        <v>96</v>
      </c>
      <c r="BL69" s="253" t="s">
        <v>199</v>
      </c>
      <c r="BM69" s="549">
        <v>1</v>
      </c>
      <c r="BN69" s="549">
        <v>4</v>
      </c>
      <c r="BO69" s="233" t="s">
        <v>192</v>
      </c>
      <c r="BP69" s="238" t="s">
        <v>230</v>
      </c>
      <c r="BQ69" s="425" t="s">
        <v>1317</v>
      </c>
      <c r="BR69" s="385">
        <v>1</v>
      </c>
      <c r="BS69" s="412" t="s">
        <v>1318</v>
      </c>
      <c r="BT69" s="412" t="s">
        <v>1322</v>
      </c>
      <c r="BU69" s="496">
        <v>44957</v>
      </c>
      <c r="BV69" s="496">
        <v>45260</v>
      </c>
      <c r="BW69" s="273">
        <v>1</v>
      </c>
      <c r="BX69" s="795" t="s">
        <v>2697</v>
      </c>
      <c r="BY69" s="229" t="s">
        <v>2715</v>
      </c>
      <c r="BZ69" s="725" t="s">
        <v>2716</v>
      </c>
      <c r="CA69" s="729" t="s">
        <v>2101</v>
      </c>
      <c r="CB69" s="729"/>
      <c r="CC69" s="731" t="s">
        <v>2465</v>
      </c>
      <c r="CD69" s="729" t="s">
        <v>2101</v>
      </c>
      <c r="CE69" s="729"/>
      <c r="CF69" s="731" t="s">
        <v>2465</v>
      </c>
      <c r="CG69" s="994">
        <v>45138</v>
      </c>
      <c r="CH69" s="1074" t="s">
        <v>3631</v>
      </c>
      <c r="CI69" s="926" t="s">
        <v>3632</v>
      </c>
      <c r="CJ69" s="141"/>
      <c r="CK69" s="141"/>
      <c r="CL69" s="142"/>
      <c r="CM69" s="142"/>
      <c r="CN69" s="142"/>
      <c r="CO69" s="142"/>
      <c r="CP69" s="243"/>
      <c r="CQ69" s="244"/>
      <c r="CR69" s="245"/>
      <c r="CS69" s="141"/>
      <c r="CT69" s="141"/>
      <c r="CU69" s="142"/>
      <c r="CV69" s="142"/>
      <c r="CW69" s="142"/>
      <c r="CX69" s="142"/>
    </row>
    <row r="70" spans="1:102" s="246" customFormat="1" ht="100.05" customHeight="1">
      <c r="A70" s="226"/>
      <c r="B70" s="231">
        <v>239</v>
      </c>
      <c r="C70" s="228" t="s">
        <v>158</v>
      </c>
      <c r="D70" s="230" t="s">
        <v>1304</v>
      </c>
      <c r="E70" s="230" t="s">
        <v>1312</v>
      </c>
      <c r="F70" s="231" t="s">
        <v>169</v>
      </c>
      <c r="G70" s="230" t="s">
        <v>1313</v>
      </c>
      <c r="H70" s="247" t="s">
        <v>1316</v>
      </c>
      <c r="I70" s="238" t="s">
        <v>1315</v>
      </c>
      <c r="J70" s="231" t="s">
        <v>101</v>
      </c>
      <c r="K70" s="232">
        <v>3</v>
      </c>
      <c r="L70" s="232">
        <v>4</v>
      </c>
      <c r="M70" s="233" t="s">
        <v>192</v>
      </c>
      <c r="N70" s="365" t="s">
        <v>2874</v>
      </c>
      <c r="O70" s="795" t="s">
        <v>2699</v>
      </c>
      <c r="P70" s="554" t="s">
        <v>2700</v>
      </c>
      <c r="Q70" s="236"/>
      <c r="R70" s="892" t="s">
        <v>2101</v>
      </c>
      <c r="S70" s="893" t="s">
        <v>491</v>
      </c>
      <c r="T70" s="879"/>
      <c r="U70" s="892" t="s">
        <v>2101</v>
      </c>
      <c r="V70" s="236" t="s">
        <v>491</v>
      </c>
      <c r="W70" s="729" t="s">
        <v>2101</v>
      </c>
      <c r="X70" s="729"/>
      <c r="Y70" s="731" t="s">
        <v>2465</v>
      </c>
      <c r="Z70" s="234" t="s">
        <v>3617</v>
      </c>
      <c r="AA70" s="248" t="s">
        <v>3609</v>
      </c>
      <c r="AB70" s="235"/>
      <c r="AC70" s="235" t="s">
        <v>3607</v>
      </c>
      <c r="AD70" s="235" t="s">
        <v>491</v>
      </c>
      <c r="AE70" s="235"/>
      <c r="AF70" s="235" t="s">
        <v>3603</v>
      </c>
      <c r="AG70" s="235" t="s">
        <v>491</v>
      </c>
      <c r="AH70" s="154"/>
      <c r="AI70" s="154"/>
      <c r="AJ70" s="155"/>
      <c r="AK70" s="234"/>
      <c r="AL70" s="235"/>
      <c r="AM70" s="235"/>
      <c r="AN70" s="235"/>
      <c r="AO70" s="235"/>
      <c r="AP70" s="235"/>
      <c r="AQ70" s="235"/>
      <c r="AR70" s="235"/>
      <c r="AS70" s="154"/>
      <c r="AT70" s="154"/>
      <c r="AU70" s="155"/>
      <c r="AV70" s="235" t="s">
        <v>100</v>
      </c>
      <c r="AW70" s="253">
        <v>15</v>
      </c>
      <c r="AX70" s="253">
        <v>15</v>
      </c>
      <c r="AY70" s="253">
        <v>15</v>
      </c>
      <c r="AZ70" s="253">
        <v>15</v>
      </c>
      <c r="BA70" s="253">
        <v>15</v>
      </c>
      <c r="BB70" s="253">
        <v>15</v>
      </c>
      <c r="BC70" s="253">
        <v>10</v>
      </c>
      <c r="BD70" s="547">
        <v>100</v>
      </c>
      <c r="BE70" s="253" t="s">
        <v>96</v>
      </c>
      <c r="BF70" s="253" t="s">
        <v>96</v>
      </c>
      <c r="BG70" s="253" t="s">
        <v>96</v>
      </c>
      <c r="BH70" s="253">
        <v>100</v>
      </c>
      <c r="BI70" s="547">
        <f t="shared" si="12"/>
        <v>100</v>
      </c>
      <c r="BJ70" s="412">
        <f t="shared" si="7"/>
        <v>100</v>
      </c>
      <c r="BK70" s="253" t="s">
        <v>96</v>
      </c>
      <c r="BL70" s="253" t="s">
        <v>199</v>
      </c>
      <c r="BM70" s="549">
        <v>1</v>
      </c>
      <c r="BN70" s="549">
        <v>4</v>
      </c>
      <c r="BO70" s="233" t="s">
        <v>192</v>
      </c>
      <c r="BP70" s="238" t="s">
        <v>230</v>
      </c>
      <c r="BQ70" s="425" t="s">
        <v>1317</v>
      </c>
      <c r="BR70" s="385">
        <v>1</v>
      </c>
      <c r="BS70" s="412" t="s">
        <v>1318</v>
      </c>
      <c r="BT70" s="412" t="s">
        <v>1323</v>
      </c>
      <c r="BU70" s="496">
        <v>44957</v>
      </c>
      <c r="BV70" s="496">
        <v>45260</v>
      </c>
      <c r="BW70" s="273">
        <v>1</v>
      </c>
      <c r="BX70" s="795" t="s">
        <v>2699</v>
      </c>
      <c r="BY70" s="229" t="s">
        <v>2717</v>
      </c>
      <c r="BZ70" s="725" t="s">
        <v>2718</v>
      </c>
      <c r="CA70" s="729" t="s">
        <v>2101</v>
      </c>
      <c r="CB70" s="729"/>
      <c r="CC70" s="731" t="s">
        <v>2465</v>
      </c>
      <c r="CD70" s="729" t="s">
        <v>2101</v>
      </c>
      <c r="CE70" s="729"/>
      <c r="CF70" s="731" t="s">
        <v>2465</v>
      </c>
      <c r="CG70" s="994">
        <v>45138</v>
      </c>
      <c r="CH70" s="1074" t="s">
        <v>3633</v>
      </c>
      <c r="CI70" s="926" t="s">
        <v>3634</v>
      </c>
      <c r="CJ70" s="154"/>
      <c r="CK70" s="154"/>
      <c r="CL70" s="155"/>
      <c r="CM70" s="155"/>
      <c r="CN70" s="155"/>
      <c r="CO70" s="155"/>
      <c r="CP70" s="243"/>
      <c r="CQ70" s="244"/>
      <c r="CR70" s="245"/>
      <c r="CS70" s="154"/>
      <c r="CT70" s="154"/>
      <c r="CU70" s="155"/>
      <c r="CV70" s="155"/>
      <c r="CW70" s="155"/>
      <c r="CX70" s="155"/>
    </row>
    <row r="71" spans="1:102" s="246" customFormat="1" ht="100.05" customHeight="1">
      <c r="A71" s="226"/>
      <c r="B71" s="231">
        <v>240</v>
      </c>
      <c r="C71" s="228" t="s">
        <v>158</v>
      </c>
      <c r="D71" s="230" t="s">
        <v>1304</v>
      </c>
      <c r="E71" s="556" t="s">
        <v>2875</v>
      </c>
      <c r="F71" s="231" t="s">
        <v>167</v>
      </c>
      <c r="G71" s="230" t="s">
        <v>1196</v>
      </c>
      <c r="H71" s="414" t="s">
        <v>1184</v>
      </c>
      <c r="I71" s="238" t="s">
        <v>1197</v>
      </c>
      <c r="J71" s="231" t="s">
        <v>363</v>
      </c>
      <c r="K71" s="232">
        <v>4</v>
      </c>
      <c r="L71" s="232">
        <v>5</v>
      </c>
      <c r="M71" s="233" t="s">
        <v>193</v>
      </c>
      <c r="N71" s="365" t="s">
        <v>2876</v>
      </c>
      <c r="O71" s="795" t="s">
        <v>2701</v>
      </c>
      <c r="P71" s="229" t="s">
        <v>2702</v>
      </c>
      <c r="Q71" s="829"/>
      <c r="R71" s="892" t="s">
        <v>2101</v>
      </c>
      <c r="S71" s="893" t="s">
        <v>491</v>
      </c>
      <c r="T71" s="879"/>
      <c r="U71" s="892" t="s">
        <v>2101</v>
      </c>
      <c r="V71" s="236" t="s">
        <v>491</v>
      </c>
      <c r="W71" s="163"/>
      <c r="X71" s="163"/>
      <c r="Y71" s="155"/>
      <c r="Z71" s="234" t="s">
        <v>3616</v>
      </c>
      <c r="AA71" s="248" t="s">
        <v>3610</v>
      </c>
      <c r="AB71" s="230"/>
      <c r="AC71" s="235" t="s">
        <v>2101</v>
      </c>
      <c r="AD71" s="235" t="s">
        <v>491</v>
      </c>
      <c r="AE71" s="235"/>
      <c r="AF71" s="235" t="s">
        <v>2101</v>
      </c>
      <c r="AG71" s="235" t="s">
        <v>491</v>
      </c>
      <c r="AH71" s="154"/>
      <c r="AI71" s="154"/>
      <c r="AJ71" s="155"/>
      <c r="AK71" s="234"/>
      <c r="AL71" s="235"/>
      <c r="AM71" s="235"/>
      <c r="AN71" s="235"/>
      <c r="AO71" s="235"/>
      <c r="AP71" s="235"/>
      <c r="AQ71" s="235"/>
      <c r="AR71" s="235"/>
      <c r="AS71" s="154"/>
      <c r="AT71" s="154"/>
      <c r="AU71" s="155"/>
      <c r="AV71" s="235" t="s">
        <v>100</v>
      </c>
      <c r="AW71" s="253">
        <v>15</v>
      </c>
      <c r="AX71" s="253">
        <v>15</v>
      </c>
      <c r="AY71" s="253">
        <v>15</v>
      </c>
      <c r="AZ71" s="253">
        <v>15</v>
      </c>
      <c r="BA71" s="253">
        <v>15</v>
      </c>
      <c r="BB71" s="253">
        <v>15</v>
      </c>
      <c r="BC71" s="253">
        <v>10</v>
      </c>
      <c r="BD71" s="547">
        <v>100</v>
      </c>
      <c r="BE71" s="253" t="s">
        <v>96</v>
      </c>
      <c r="BF71" s="253" t="s">
        <v>97</v>
      </c>
      <c r="BG71" s="253" t="s">
        <v>97</v>
      </c>
      <c r="BH71" s="253">
        <v>50</v>
      </c>
      <c r="BI71" s="547">
        <f t="shared" si="12"/>
        <v>75</v>
      </c>
      <c r="BJ71" s="412">
        <f t="shared" si="7"/>
        <v>75</v>
      </c>
      <c r="BK71" s="253" t="s">
        <v>97</v>
      </c>
      <c r="BL71" s="253" t="s">
        <v>199</v>
      </c>
      <c r="BM71" s="549">
        <v>3</v>
      </c>
      <c r="BN71" s="549">
        <v>5</v>
      </c>
      <c r="BO71" s="233" t="s">
        <v>193</v>
      </c>
      <c r="BP71" s="238" t="s">
        <v>230</v>
      </c>
      <c r="BQ71" s="425" t="s">
        <v>1260</v>
      </c>
      <c r="BR71" s="385">
        <v>1</v>
      </c>
      <c r="BS71" s="412" t="s">
        <v>1324</v>
      </c>
      <c r="BT71" s="412" t="s">
        <v>1325</v>
      </c>
      <c r="BU71" s="496">
        <v>44927</v>
      </c>
      <c r="BV71" s="496">
        <v>45260</v>
      </c>
      <c r="BW71" s="273">
        <v>1</v>
      </c>
      <c r="BX71" s="795" t="s">
        <v>2719</v>
      </c>
      <c r="BY71" s="229" t="s">
        <v>2702</v>
      </c>
      <c r="BZ71" s="725" t="s">
        <v>2720</v>
      </c>
      <c r="CA71" s="163"/>
      <c r="CB71" s="163"/>
      <c r="CC71" s="155"/>
      <c r="CD71" s="155"/>
      <c r="CE71" s="155"/>
      <c r="CF71" s="155"/>
      <c r="CG71" s="994">
        <v>45153</v>
      </c>
      <c r="CH71" s="1074" t="s">
        <v>3635</v>
      </c>
      <c r="CI71" s="926">
        <v>1</v>
      </c>
      <c r="CJ71" s="154"/>
      <c r="CK71" s="154"/>
      <c r="CL71" s="155"/>
      <c r="CM71" s="155"/>
      <c r="CN71" s="155"/>
      <c r="CO71" s="155"/>
      <c r="CP71" s="243"/>
      <c r="CQ71" s="244"/>
      <c r="CR71" s="245"/>
      <c r="CS71" s="154"/>
      <c r="CT71" s="154"/>
      <c r="CU71" s="155"/>
      <c r="CV71" s="155"/>
      <c r="CW71" s="155"/>
      <c r="CX71" s="155"/>
    </row>
    <row r="72" spans="1:102" s="246" customFormat="1" ht="217.95" customHeight="1">
      <c r="A72" s="226"/>
      <c r="B72" s="227">
        <v>241</v>
      </c>
      <c r="C72" s="228" t="s">
        <v>158</v>
      </c>
      <c r="D72" s="230" t="s">
        <v>1304</v>
      </c>
      <c r="E72" s="572" t="s">
        <v>4172</v>
      </c>
      <c r="F72" s="231" t="s">
        <v>169</v>
      </c>
      <c r="G72" s="230" t="s">
        <v>1329</v>
      </c>
      <c r="H72" s="235" t="s">
        <v>1330</v>
      </c>
      <c r="I72" s="557" t="s">
        <v>1331</v>
      </c>
      <c r="J72" s="231" t="s">
        <v>363</v>
      </c>
      <c r="K72" s="232">
        <v>5</v>
      </c>
      <c r="L72" s="232">
        <v>5</v>
      </c>
      <c r="M72" s="233" t="s">
        <v>193</v>
      </c>
      <c r="N72" s="365" t="s">
        <v>4173</v>
      </c>
      <c r="O72" s="844" t="s">
        <v>2814</v>
      </c>
      <c r="P72" s="554" t="s">
        <v>2812</v>
      </c>
      <c r="Q72" s="236"/>
      <c r="R72" s="892" t="s">
        <v>2101</v>
      </c>
      <c r="S72" s="893" t="s">
        <v>491</v>
      </c>
      <c r="T72" s="879"/>
      <c r="U72" s="892" t="s">
        <v>2101</v>
      </c>
      <c r="V72" s="236" t="s">
        <v>491</v>
      </c>
      <c r="W72" s="163"/>
      <c r="X72" s="163"/>
      <c r="Y72" s="155"/>
      <c r="Z72" s="234" t="s">
        <v>3611</v>
      </c>
      <c r="AA72" s="248" t="s">
        <v>3861</v>
      </c>
      <c r="AB72" s="235"/>
      <c r="AC72" s="235" t="s">
        <v>3612</v>
      </c>
      <c r="AD72" s="235" t="s">
        <v>491</v>
      </c>
      <c r="AE72" s="235"/>
      <c r="AF72" s="235" t="s">
        <v>3612</v>
      </c>
      <c r="AG72" s="235" t="s">
        <v>491</v>
      </c>
      <c r="AH72" s="235" t="s">
        <v>3612</v>
      </c>
      <c r="AI72" s="154"/>
      <c r="AJ72" s="414" t="s">
        <v>3613</v>
      </c>
      <c r="AK72" s="234"/>
      <c r="AL72" s="235"/>
      <c r="AM72" s="235"/>
      <c r="AN72" s="235"/>
      <c r="AO72" s="235"/>
      <c r="AP72" s="235"/>
      <c r="AQ72" s="235"/>
      <c r="AR72" s="235"/>
      <c r="AS72" s="154"/>
      <c r="AT72" s="154"/>
      <c r="AU72" s="155"/>
      <c r="AV72" s="235" t="s">
        <v>100</v>
      </c>
      <c r="AW72" s="253">
        <v>15</v>
      </c>
      <c r="AX72" s="253">
        <v>15</v>
      </c>
      <c r="AY72" s="253">
        <v>15</v>
      </c>
      <c r="AZ72" s="253">
        <v>15</v>
      </c>
      <c r="BA72" s="253">
        <v>15</v>
      </c>
      <c r="BB72" s="253">
        <v>15</v>
      </c>
      <c r="BC72" s="253">
        <v>10</v>
      </c>
      <c r="BD72" s="547">
        <v>100</v>
      </c>
      <c r="BE72" s="253" t="s">
        <v>96</v>
      </c>
      <c r="BF72" s="253" t="s">
        <v>96</v>
      </c>
      <c r="BG72" s="253" t="s">
        <v>96</v>
      </c>
      <c r="BH72" s="253">
        <v>100</v>
      </c>
      <c r="BI72" s="547">
        <f t="shared" si="12"/>
        <v>100</v>
      </c>
      <c r="BJ72" s="412">
        <f>AVERAGE(BI72:BI73)</f>
        <v>100</v>
      </c>
      <c r="BK72" s="533" t="s">
        <v>96</v>
      </c>
      <c r="BL72" s="253" t="s">
        <v>199</v>
      </c>
      <c r="BM72" s="549">
        <v>3</v>
      </c>
      <c r="BN72" s="549">
        <v>5</v>
      </c>
      <c r="BO72" s="233" t="s">
        <v>193</v>
      </c>
      <c r="BP72" s="238" t="s">
        <v>230</v>
      </c>
      <c r="BQ72" s="425" t="s">
        <v>4175</v>
      </c>
      <c r="BR72" s="385">
        <v>1</v>
      </c>
      <c r="BS72" s="412" t="s">
        <v>1327</v>
      </c>
      <c r="BT72" s="412" t="s">
        <v>1162</v>
      </c>
      <c r="BU72" s="496">
        <v>44985</v>
      </c>
      <c r="BV72" s="496">
        <v>45260</v>
      </c>
      <c r="BW72" s="273">
        <v>4</v>
      </c>
      <c r="BX72" s="795" t="s">
        <v>2721</v>
      </c>
      <c r="BY72" s="846" t="s">
        <v>2816</v>
      </c>
      <c r="BZ72" s="832" t="s">
        <v>2817</v>
      </c>
      <c r="CA72" s="163"/>
      <c r="CB72" s="163"/>
      <c r="CC72" s="155"/>
      <c r="CD72" s="155"/>
      <c r="CE72" s="155"/>
      <c r="CF72" s="155"/>
      <c r="CG72" s="241" t="s">
        <v>3636</v>
      </c>
      <c r="CH72" s="1078" t="s">
        <v>3637</v>
      </c>
      <c r="CI72" s="585" t="s">
        <v>3638</v>
      </c>
      <c r="CJ72" s="163" t="s">
        <v>3639</v>
      </c>
      <c r="CK72" s="154"/>
      <c r="CL72" s="155" t="s">
        <v>3640</v>
      </c>
      <c r="CM72" s="163" t="s">
        <v>3639</v>
      </c>
      <c r="CN72" s="154"/>
      <c r="CO72" s="155" t="s">
        <v>3640</v>
      </c>
      <c r="CP72" s="243"/>
      <c r="CQ72" s="244"/>
      <c r="CR72" s="245"/>
      <c r="CS72" s="154"/>
      <c r="CT72" s="154"/>
      <c r="CU72" s="155"/>
      <c r="CV72" s="155"/>
      <c r="CW72" s="155"/>
      <c r="CX72" s="155"/>
    </row>
    <row r="73" spans="1:102" s="246" customFormat="1" ht="100.05" customHeight="1">
      <c r="A73" s="226"/>
      <c r="B73" s="231">
        <v>241</v>
      </c>
      <c r="C73" s="228" t="s">
        <v>158</v>
      </c>
      <c r="D73" s="230" t="s">
        <v>1304</v>
      </c>
      <c r="E73" s="572" t="s">
        <v>4172</v>
      </c>
      <c r="F73" s="231" t="s">
        <v>169</v>
      </c>
      <c r="G73" s="230" t="s">
        <v>1329</v>
      </c>
      <c r="H73" s="235" t="s">
        <v>1330</v>
      </c>
      <c r="I73" s="557" t="s">
        <v>1332</v>
      </c>
      <c r="J73" s="231" t="s">
        <v>363</v>
      </c>
      <c r="K73" s="232"/>
      <c r="L73" s="232"/>
      <c r="M73" s="233"/>
      <c r="N73" s="365" t="s">
        <v>4174</v>
      </c>
      <c r="O73" s="845" t="s">
        <v>2815</v>
      </c>
      <c r="P73" s="554" t="s">
        <v>2813</v>
      </c>
      <c r="Q73" s="772"/>
      <c r="R73" s="892" t="s">
        <v>2101</v>
      </c>
      <c r="S73" s="893" t="s">
        <v>491</v>
      </c>
      <c r="T73" s="879"/>
      <c r="U73" s="892" t="s">
        <v>2101</v>
      </c>
      <c r="V73" s="236" t="s">
        <v>491</v>
      </c>
      <c r="W73" s="163"/>
      <c r="X73" s="163"/>
      <c r="Y73" s="155"/>
      <c r="Z73" s="234" t="s">
        <v>3615</v>
      </c>
      <c r="AA73" s="248" t="s">
        <v>3614</v>
      </c>
      <c r="AB73" s="235"/>
      <c r="AC73" s="236" t="s">
        <v>3639</v>
      </c>
      <c r="AD73" s="235" t="s">
        <v>491</v>
      </c>
      <c r="AE73" s="235"/>
      <c r="AF73" s="236" t="s">
        <v>3639</v>
      </c>
      <c r="AG73" s="236" t="s">
        <v>491</v>
      </c>
      <c r="AH73" s="236" t="s">
        <v>3639</v>
      </c>
      <c r="AI73" s="154"/>
      <c r="AJ73" s="414" t="s">
        <v>3601</v>
      </c>
      <c r="AK73" s="234"/>
      <c r="AL73" s="235"/>
      <c r="AM73" s="235"/>
      <c r="AN73" s="235"/>
      <c r="AO73" s="235"/>
      <c r="AP73" s="235"/>
      <c r="AQ73" s="235"/>
      <c r="AR73" s="235"/>
      <c r="AS73" s="154"/>
      <c r="AT73" s="154"/>
      <c r="AU73" s="155"/>
      <c r="AV73" s="235" t="s">
        <v>100</v>
      </c>
      <c r="AW73" s="253">
        <v>15</v>
      </c>
      <c r="AX73" s="253">
        <v>15</v>
      </c>
      <c r="AY73" s="253">
        <v>15</v>
      </c>
      <c r="AZ73" s="253">
        <v>15</v>
      </c>
      <c r="BA73" s="253">
        <v>15</v>
      </c>
      <c r="BB73" s="253">
        <v>15</v>
      </c>
      <c r="BC73" s="253">
        <v>10</v>
      </c>
      <c r="BD73" s="547">
        <v>100</v>
      </c>
      <c r="BE73" s="253" t="s">
        <v>96</v>
      </c>
      <c r="BF73" s="253" t="s">
        <v>96</v>
      </c>
      <c r="BG73" s="253" t="s">
        <v>96</v>
      </c>
      <c r="BH73" s="253">
        <v>100</v>
      </c>
      <c r="BI73" s="547">
        <f t="shared" ref="BI73" si="13">AVERAGE(BD73,BH73)</f>
        <v>100</v>
      </c>
      <c r="BJ73" s="548"/>
      <c r="BK73" s="533"/>
      <c r="BL73" s="253"/>
      <c r="BM73" s="549"/>
      <c r="BN73" s="549"/>
      <c r="BO73" s="233"/>
      <c r="BP73" s="238"/>
      <c r="BQ73" s="425"/>
      <c r="BR73" s="385"/>
      <c r="BS73" s="412"/>
      <c r="BT73" s="412"/>
      <c r="BU73" s="496"/>
      <c r="BV73" s="496"/>
      <c r="BW73" s="273"/>
      <c r="BX73" s="795" t="s">
        <v>2721</v>
      </c>
      <c r="BY73" s="846" t="s">
        <v>2818</v>
      </c>
      <c r="BZ73" s="832" t="s">
        <v>2819</v>
      </c>
      <c r="CA73" s="163"/>
      <c r="CB73" s="163"/>
      <c r="CC73" s="155"/>
      <c r="CD73" s="155"/>
      <c r="CE73" s="155"/>
      <c r="CF73" s="155"/>
      <c r="CG73" s="241" t="s">
        <v>3641</v>
      </c>
      <c r="CH73" s="1078" t="s">
        <v>3642</v>
      </c>
      <c r="CI73" s="1079" t="s">
        <v>3643</v>
      </c>
      <c r="CJ73" s="163" t="s">
        <v>3639</v>
      </c>
      <c r="CK73" s="154"/>
      <c r="CL73" s="154" t="s">
        <v>3601</v>
      </c>
      <c r="CM73" s="163" t="s">
        <v>3639</v>
      </c>
      <c r="CN73" s="155"/>
      <c r="CO73" s="154" t="s">
        <v>3601</v>
      </c>
      <c r="CP73" s="243"/>
      <c r="CQ73" s="244"/>
      <c r="CR73" s="245"/>
      <c r="CS73" s="154"/>
      <c r="CT73" s="154"/>
      <c r="CU73" s="155"/>
      <c r="CV73" s="155"/>
      <c r="CW73" s="155"/>
      <c r="CX73" s="155"/>
    </row>
    <row r="74" spans="1:102" s="246" customFormat="1" ht="180" customHeight="1">
      <c r="A74" s="226"/>
      <c r="B74" s="231">
        <v>242</v>
      </c>
      <c r="C74" s="228" t="s">
        <v>151</v>
      </c>
      <c r="D74" s="230" t="s">
        <v>1229</v>
      </c>
      <c r="E74" s="572" t="s">
        <v>2078</v>
      </c>
      <c r="F74" s="231" t="s">
        <v>168</v>
      </c>
      <c r="G74" s="572" t="s">
        <v>1871</v>
      </c>
      <c r="H74" s="414" t="s">
        <v>1872</v>
      </c>
      <c r="I74" s="580" t="s">
        <v>1873</v>
      </c>
      <c r="J74" s="231" t="s">
        <v>363</v>
      </c>
      <c r="K74" s="232">
        <v>3</v>
      </c>
      <c r="L74" s="232">
        <v>4</v>
      </c>
      <c r="M74" s="233" t="s">
        <v>193</v>
      </c>
      <c r="N74" s="365" t="s">
        <v>4119</v>
      </c>
      <c r="O74" s="896" t="s">
        <v>2287</v>
      </c>
      <c r="P74" s="858" t="s">
        <v>2290</v>
      </c>
      <c r="Q74" s="857"/>
      <c r="R74" s="857" t="s">
        <v>2101</v>
      </c>
      <c r="S74" s="857"/>
      <c r="T74" s="897"/>
      <c r="U74" s="857" t="s">
        <v>2190</v>
      </c>
      <c r="V74" s="857" t="s">
        <v>770</v>
      </c>
      <c r="W74" s="847"/>
      <c r="X74" s="847"/>
      <c r="Y74" s="393"/>
      <c r="Z74" s="976" t="s">
        <v>3128</v>
      </c>
      <c r="AA74" s="747" t="s">
        <v>3352</v>
      </c>
      <c r="AB74" s="977"/>
      <c r="AC74" s="977" t="s">
        <v>3131</v>
      </c>
      <c r="AD74" s="977" t="s">
        <v>229</v>
      </c>
      <c r="AE74" s="977"/>
      <c r="AF74" s="977" t="s">
        <v>2101</v>
      </c>
      <c r="AG74" s="977"/>
      <c r="AH74" s="847" t="s">
        <v>3134</v>
      </c>
      <c r="AI74" s="392"/>
      <c r="AJ74" s="393" t="s">
        <v>3133</v>
      </c>
      <c r="AK74" s="251"/>
      <c r="AL74" s="252"/>
      <c r="AM74" s="252"/>
      <c r="AN74" s="252"/>
      <c r="AO74" s="252"/>
      <c r="AP74" s="252"/>
      <c r="AQ74" s="252"/>
      <c r="AR74" s="252"/>
      <c r="AS74" s="392"/>
      <c r="AT74" s="392"/>
      <c r="AU74" s="393"/>
      <c r="AV74" s="235" t="s">
        <v>100</v>
      </c>
      <c r="AW74" s="253">
        <v>15</v>
      </c>
      <c r="AX74" s="253">
        <v>15</v>
      </c>
      <c r="AY74" s="253">
        <v>15</v>
      </c>
      <c r="AZ74" s="253">
        <v>15</v>
      </c>
      <c r="BA74" s="253">
        <v>15</v>
      </c>
      <c r="BB74" s="253">
        <v>15</v>
      </c>
      <c r="BC74" s="253">
        <v>10</v>
      </c>
      <c r="BD74" s="547">
        <v>100</v>
      </c>
      <c r="BE74" s="253" t="s">
        <v>96</v>
      </c>
      <c r="BF74" s="253" t="s">
        <v>96</v>
      </c>
      <c r="BG74" s="253" t="s">
        <v>96</v>
      </c>
      <c r="BH74" s="253">
        <v>100</v>
      </c>
      <c r="BI74" s="273">
        <f t="shared" si="12"/>
        <v>100</v>
      </c>
      <c r="BJ74" s="412">
        <f>AVERAGE(BI74:BI77)</f>
        <v>100</v>
      </c>
      <c r="BK74" s="253" t="s">
        <v>96</v>
      </c>
      <c r="BL74" s="253" t="s">
        <v>199</v>
      </c>
      <c r="BM74" s="549">
        <v>1</v>
      </c>
      <c r="BN74" s="549">
        <v>4</v>
      </c>
      <c r="BO74" s="536" t="s">
        <v>192</v>
      </c>
      <c r="BP74" s="581" t="s">
        <v>230</v>
      </c>
      <c r="BQ74" s="365" t="s">
        <v>4122</v>
      </c>
      <c r="BR74" s="583">
        <v>0.45</v>
      </c>
      <c r="BS74" s="235" t="s">
        <v>1230</v>
      </c>
      <c r="BT74" s="236" t="s">
        <v>4123</v>
      </c>
      <c r="BU74" s="584">
        <v>44927</v>
      </c>
      <c r="BV74" s="584">
        <v>45260</v>
      </c>
      <c r="BW74" s="585">
        <v>1</v>
      </c>
      <c r="BX74" s="754" t="s">
        <v>2294</v>
      </c>
      <c r="BY74" s="298" t="s">
        <v>2296</v>
      </c>
      <c r="BZ74" s="867" t="s">
        <v>2297</v>
      </c>
      <c r="CA74" s="163"/>
      <c r="CB74" s="163"/>
      <c r="CC74" s="155"/>
      <c r="CD74" s="155"/>
      <c r="CE74" s="155"/>
      <c r="CF74" s="155"/>
      <c r="CG74" s="243"/>
      <c r="CH74" s="244"/>
      <c r="CI74" s="926"/>
      <c r="CJ74" s="141"/>
      <c r="CK74" s="141"/>
      <c r="CL74" s="142"/>
      <c r="CM74" s="142"/>
      <c r="CN74" s="142"/>
      <c r="CO74" s="142"/>
      <c r="CP74" s="243"/>
      <c r="CQ74" s="244"/>
      <c r="CR74" s="245"/>
      <c r="CS74" s="154"/>
      <c r="CT74" s="154"/>
      <c r="CU74" s="155"/>
      <c r="CV74" s="155"/>
      <c r="CW74" s="155"/>
      <c r="CX74" s="155"/>
    </row>
    <row r="75" spans="1:102" s="246" customFormat="1" ht="178.05" customHeight="1">
      <c r="A75" s="226"/>
      <c r="B75" s="231">
        <v>242</v>
      </c>
      <c r="C75" s="228" t="s">
        <v>151</v>
      </c>
      <c r="D75" s="230" t="s">
        <v>1229</v>
      </c>
      <c r="E75" s="572" t="s">
        <v>2078</v>
      </c>
      <c r="F75" s="231" t="s">
        <v>168</v>
      </c>
      <c r="G75" s="572" t="s">
        <v>1871</v>
      </c>
      <c r="H75" s="414" t="s">
        <v>1872</v>
      </c>
      <c r="I75" s="580" t="s">
        <v>1873</v>
      </c>
      <c r="J75" s="231"/>
      <c r="K75" s="232"/>
      <c r="L75" s="232"/>
      <c r="M75" s="233"/>
      <c r="N75" s="365" t="s">
        <v>4120</v>
      </c>
      <c r="O75" s="896" t="s">
        <v>2288</v>
      </c>
      <c r="P75" s="858" t="s">
        <v>2291</v>
      </c>
      <c r="Q75" s="857"/>
      <c r="R75" s="857"/>
      <c r="S75" s="857"/>
      <c r="T75" s="897"/>
      <c r="U75" s="897"/>
      <c r="V75" s="857"/>
      <c r="W75" s="847"/>
      <c r="X75" s="847"/>
      <c r="Y75" s="393"/>
      <c r="Z75" s="895" t="s">
        <v>3129</v>
      </c>
      <c r="AA75" s="972" t="s">
        <v>3764</v>
      </c>
      <c r="AB75" s="790"/>
      <c r="AC75" s="790" t="s">
        <v>3136</v>
      </c>
      <c r="AD75" s="790" t="s">
        <v>229</v>
      </c>
      <c r="AE75" s="790"/>
      <c r="AF75" s="790" t="s">
        <v>2101</v>
      </c>
      <c r="AG75" s="790"/>
      <c r="AH75" s="847" t="s">
        <v>3135</v>
      </c>
      <c r="AI75" s="392"/>
      <c r="AJ75" s="393" t="s">
        <v>3132</v>
      </c>
      <c r="AK75" s="251"/>
      <c r="AL75" s="252"/>
      <c r="AM75" s="252"/>
      <c r="AN75" s="252"/>
      <c r="AO75" s="252"/>
      <c r="AP75" s="252"/>
      <c r="AQ75" s="252"/>
      <c r="AR75" s="252"/>
      <c r="AS75" s="392"/>
      <c r="AT75" s="392"/>
      <c r="AU75" s="393"/>
      <c r="AV75" s="235" t="s">
        <v>100</v>
      </c>
      <c r="AW75" s="253">
        <v>15</v>
      </c>
      <c r="AX75" s="253">
        <v>15</v>
      </c>
      <c r="AY75" s="253">
        <v>15</v>
      </c>
      <c r="AZ75" s="253">
        <v>15</v>
      </c>
      <c r="BA75" s="253">
        <v>15</v>
      </c>
      <c r="BB75" s="253">
        <v>15</v>
      </c>
      <c r="BC75" s="253">
        <v>10</v>
      </c>
      <c r="BD75" s="547">
        <v>100</v>
      </c>
      <c r="BE75" s="253" t="s">
        <v>96</v>
      </c>
      <c r="BF75" s="253" t="s">
        <v>96</v>
      </c>
      <c r="BG75" s="253" t="s">
        <v>96</v>
      </c>
      <c r="BH75" s="253">
        <v>100</v>
      </c>
      <c r="BI75" s="273">
        <f t="shared" si="12"/>
        <v>100</v>
      </c>
      <c r="BJ75" s="548"/>
      <c r="BK75" s="253"/>
      <c r="BL75" s="253"/>
      <c r="BM75" s="549"/>
      <c r="BN75" s="549"/>
      <c r="BO75" s="536"/>
      <c r="BP75" s="581" t="s">
        <v>230</v>
      </c>
      <c r="BQ75" s="248" t="s">
        <v>1874</v>
      </c>
      <c r="BR75" s="583">
        <v>0.45</v>
      </c>
      <c r="BS75" s="235" t="s">
        <v>1231</v>
      </c>
      <c r="BT75" s="236" t="s">
        <v>4124</v>
      </c>
      <c r="BU75" s="584">
        <v>44927</v>
      </c>
      <c r="BV75" s="584">
        <v>45260</v>
      </c>
      <c r="BW75" s="586">
        <v>1</v>
      </c>
      <c r="BX75" s="865"/>
      <c r="BY75" s="298"/>
      <c r="BZ75" s="867"/>
      <c r="CA75" s="163"/>
      <c r="CB75" s="163"/>
      <c r="CC75" s="155"/>
      <c r="CD75" s="155"/>
      <c r="CE75" s="155"/>
      <c r="CF75" s="155"/>
      <c r="CG75" s="895" t="s">
        <v>3129</v>
      </c>
      <c r="CH75" s="957" t="s">
        <v>3765</v>
      </c>
      <c r="CI75" s="980" t="s">
        <v>3140</v>
      </c>
      <c r="CJ75" s="847" t="s">
        <v>3135</v>
      </c>
      <c r="CK75" s="392"/>
      <c r="CL75" s="393" t="s">
        <v>3132</v>
      </c>
      <c r="CM75" s="847" t="s">
        <v>3135</v>
      </c>
      <c r="CN75" s="392"/>
      <c r="CO75" s="393" t="s">
        <v>3132</v>
      </c>
      <c r="CP75" s="243"/>
      <c r="CQ75" s="244"/>
      <c r="CR75" s="245"/>
      <c r="CS75" s="154"/>
      <c r="CT75" s="154"/>
      <c r="CU75" s="155"/>
      <c r="CV75" s="155"/>
      <c r="CW75" s="155"/>
      <c r="CX75" s="155"/>
    </row>
    <row r="76" spans="1:102" s="246" customFormat="1" ht="159" customHeight="1">
      <c r="A76" s="226"/>
      <c r="B76" s="231">
        <v>242</v>
      </c>
      <c r="C76" s="228" t="s">
        <v>151</v>
      </c>
      <c r="D76" s="230" t="s">
        <v>1229</v>
      </c>
      <c r="E76" s="572" t="s">
        <v>2078</v>
      </c>
      <c r="F76" s="231" t="s">
        <v>168</v>
      </c>
      <c r="G76" s="572" t="s">
        <v>1871</v>
      </c>
      <c r="H76" s="414" t="s">
        <v>1872</v>
      </c>
      <c r="I76" s="580" t="s">
        <v>1873</v>
      </c>
      <c r="J76" s="231"/>
      <c r="K76" s="232"/>
      <c r="L76" s="232"/>
      <c r="M76" s="233"/>
      <c r="N76" s="365" t="s">
        <v>4121</v>
      </c>
      <c r="O76" s="857" t="s">
        <v>2289</v>
      </c>
      <c r="P76" s="858" t="s">
        <v>2292</v>
      </c>
      <c r="Q76" s="857"/>
      <c r="R76" s="857" t="s">
        <v>2190</v>
      </c>
      <c r="S76" s="857" t="s">
        <v>770</v>
      </c>
      <c r="T76" s="897"/>
      <c r="U76" s="857"/>
      <c r="V76" s="857"/>
      <c r="W76" s="847"/>
      <c r="X76" s="847"/>
      <c r="Y76" s="393"/>
      <c r="Z76" s="976" t="s">
        <v>3104</v>
      </c>
      <c r="AA76" s="866" t="s">
        <v>3353</v>
      </c>
      <c r="AB76" s="977"/>
      <c r="AC76" s="977" t="s">
        <v>3131</v>
      </c>
      <c r="AD76" s="977" t="s">
        <v>229</v>
      </c>
      <c r="AE76" s="977"/>
      <c r="AF76" s="977"/>
      <c r="AG76" s="977"/>
      <c r="AH76" s="847" t="s">
        <v>3134</v>
      </c>
      <c r="AI76" s="392"/>
      <c r="AJ76" s="393" t="s">
        <v>3133</v>
      </c>
      <c r="AK76" s="251"/>
      <c r="AL76" s="252"/>
      <c r="AM76" s="252"/>
      <c r="AN76" s="252"/>
      <c r="AO76" s="252"/>
      <c r="AP76" s="252"/>
      <c r="AQ76" s="252"/>
      <c r="AR76" s="252"/>
      <c r="AS76" s="392"/>
      <c r="AT76" s="392"/>
      <c r="AU76" s="393"/>
      <c r="AV76" s="235" t="s">
        <v>100</v>
      </c>
      <c r="AW76" s="253">
        <v>15</v>
      </c>
      <c r="AX76" s="253">
        <v>15</v>
      </c>
      <c r="AY76" s="253">
        <v>15</v>
      </c>
      <c r="AZ76" s="253">
        <v>15</v>
      </c>
      <c r="BA76" s="253">
        <v>15</v>
      </c>
      <c r="BB76" s="253">
        <v>15</v>
      </c>
      <c r="BC76" s="253">
        <v>10</v>
      </c>
      <c r="BD76" s="547">
        <v>100</v>
      </c>
      <c r="BE76" s="253" t="s">
        <v>96</v>
      </c>
      <c r="BF76" s="253" t="s">
        <v>96</v>
      </c>
      <c r="BG76" s="253" t="s">
        <v>96</v>
      </c>
      <c r="BH76" s="253">
        <v>100</v>
      </c>
      <c r="BI76" s="273">
        <f t="shared" si="12"/>
        <v>100</v>
      </c>
      <c r="BJ76" s="548"/>
      <c r="BK76" s="253"/>
      <c r="BL76" s="253"/>
      <c r="BM76" s="549"/>
      <c r="BN76" s="549"/>
      <c r="BO76" s="536"/>
      <c r="BP76" s="581" t="s">
        <v>230</v>
      </c>
      <c r="BQ76" s="425" t="s">
        <v>2045</v>
      </c>
      <c r="BR76" s="385">
        <v>0.1</v>
      </c>
      <c r="BS76" s="381" t="s">
        <v>2044</v>
      </c>
      <c r="BT76" s="412" t="s">
        <v>4125</v>
      </c>
      <c r="BU76" s="582">
        <v>44927</v>
      </c>
      <c r="BV76" s="582">
        <v>45260</v>
      </c>
      <c r="BW76" s="273">
        <v>1</v>
      </c>
      <c r="BX76" s="754" t="s">
        <v>2295</v>
      </c>
      <c r="BY76" s="298" t="s">
        <v>2299</v>
      </c>
      <c r="BZ76" s="867" t="s">
        <v>2298</v>
      </c>
      <c r="CA76" s="163"/>
      <c r="CB76" s="163"/>
      <c r="CC76" s="155"/>
      <c r="CD76" s="155"/>
      <c r="CE76" s="155"/>
      <c r="CF76" s="155"/>
      <c r="CG76" s="734" t="s">
        <v>3139</v>
      </c>
      <c r="CH76" s="981" t="s">
        <v>3141</v>
      </c>
      <c r="CI76" s="734" t="s">
        <v>3142</v>
      </c>
      <c r="CJ76" s="734" t="s">
        <v>3143</v>
      </c>
      <c r="CK76" s="154"/>
      <c r="CL76" s="393" t="s">
        <v>3144</v>
      </c>
      <c r="CM76" s="734" t="s">
        <v>3143</v>
      </c>
      <c r="CN76" s="154"/>
      <c r="CO76" s="393" t="s">
        <v>3144</v>
      </c>
      <c r="CP76" s="243"/>
      <c r="CQ76" s="244"/>
      <c r="CR76" s="245"/>
      <c r="CS76" s="154"/>
      <c r="CT76" s="154"/>
      <c r="CU76" s="155"/>
      <c r="CV76" s="155"/>
      <c r="CW76" s="155"/>
      <c r="CX76" s="155"/>
    </row>
    <row r="77" spans="1:102" s="246" customFormat="1" ht="145.94999999999999" customHeight="1">
      <c r="A77" s="226"/>
      <c r="B77" s="231">
        <v>242</v>
      </c>
      <c r="C77" s="228" t="s">
        <v>151</v>
      </c>
      <c r="D77" s="230" t="s">
        <v>1229</v>
      </c>
      <c r="E77" s="572" t="s">
        <v>2078</v>
      </c>
      <c r="F77" s="231" t="s">
        <v>168</v>
      </c>
      <c r="G77" s="572" t="s">
        <v>1871</v>
      </c>
      <c r="H77" s="414" t="s">
        <v>1872</v>
      </c>
      <c r="I77" s="580" t="s">
        <v>1873</v>
      </c>
      <c r="J77" s="231"/>
      <c r="K77" s="232"/>
      <c r="L77" s="232"/>
      <c r="M77" s="233"/>
      <c r="N77" s="365" t="s">
        <v>2909</v>
      </c>
      <c r="O77" s="896" t="s">
        <v>2288</v>
      </c>
      <c r="P77" s="858" t="s">
        <v>2293</v>
      </c>
      <c r="Q77" s="857"/>
      <c r="R77" s="857"/>
      <c r="S77" s="857"/>
      <c r="T77" s="897"/>
      <c r="U77" s="897"/>
      <c r="V77" s="857"/>
      <c r="W77" s="847"/>
      <c r="X77" s="847"/>
      <c r="Y77" s="393"/>
      <c r="Z77" s="896" t="s">
        <v>3130</v>
      </c>
      <c r="AA77" s="979" t="s">
        <v>3137</v>
      </c>
      <c r="AB77" s="978"/>
      <c r="AC77" s="790" t="s">
        <v>3136</v>
      </c>
      <c r="AD77" s="978" t="s">
        <v>229</v>
      </c>
      <c r="AE77" s="978"/>
      <c r="AF77" s="978"/>
      <c r="AG77" s="977"/>
      <c r="AH77" s="847" t="s">
        <v>3135</v>
      </c>
      <c r="AI77" s="392"/>
      <c r="AJ77" s="393" t="s">
        <v>3132</v>
      </c>
      <c r="AK77" s="251"/>
      <c r="AL77" s="252"/>
      <c r="AM77" s="252"/>
      <c r="AN77" s="252"/>
      <c r="AO77" s="252"/>
      <c r="AP77" s="252"/>
      <c r="AQ77" s="252"/>
      <c r="AR77" s="252"/>
      <c r="AS77" s="392"/>
      <c r="AT77" s="392"/>
      <c r="AU77" s="393"/>
      <c r="AV77" s="235" t="s">
        <v>100</v>
      </c>
      <c r="AW77" s="253">
        <v>15</v>
      </c>
      <c r="AX77" s="253">
        <v>15</v>
      </c>
      <c r="AY77" s="253">
        <v>15</v>
      </c>
      <c r="AZ77" s="253">
        <v>15</v>
      </c>
      <c r="BA77" s="253">
        <v>15</v>
      </c>
      <c r="BB77" s="253">
        <v>15</v>
      </c>
      <c r="BC77" s="253">
        <v>10</v>
      </c>
      <c r="BD77" s="547">
        <v>100</v>
      </c>
      <c r="BE77" s="253" t="s">
        <v>96</v>
      </c>
      <c r="BF77" s="253" t="s">
        <v>96</v>
      </c>
      <c r="BG77" s="253" t="s">
        <v>96</v>
      </c>
      <c r="BH77" s="253">
        <v>100</v>
      </c>
      <c r="BI77" s="273">
        <f t="shared" si="12"/>
        <v>100</v>
      </c>
      <c r="BJ77" s="548"/>
      <c r="BK77" s="253"/>
      <c r="BL77" s="253"/>
      <c r="BM77" s="549"/>
      <c r="BN77" s="549"/>
      <c r="BO77" s="233"/>
      <c r="BP77" s="592"/>
      <c r="BQ77" s="425"/>
      <c r="BR77" s="385"/>
      <c r="BS77" s="412"/>
      <c r="BT77" s="412"/>
      <c r="BU77" s="496"/>
      <c r="BV77" s="496"/>
      <c r="BW77" s="273"/>
      <c r="BX77" s="876"/>
      <c r="BY77" s="877"/>
      <c r="BZ77" s="831"/>
      <c r="CA77" s="163"/>
      <c r="CB77" s="163"/>
      <c r="CC77" s="155"/>
      <c r="CD77" s="155"/>
      <c r="CE77" s="155"/>
      <c r="CF77" s="155"/>
      <c r="CG77" s="243"/>
      <c r="CH77" s="244"/>
      <c r="CI77" s="242"/>
      <c r="CJ77" s="154"/>
      <c r="CK77" s="154"/>
      <c r="CL77" s="155"/>
      <c r="CM77" s="155"/>
      <c r="CN77" s="155"/>
      <c r="CO77" s="155"/>
      <c r="CP77" s="243"/>
      <c r="CQ77" s="244"/>
      <c r="CR77" s="245"/>
      <c r="CS77" s="154"/>
      <c r="CT77" s="154"/>
      <c r="CU77" s="155"/>
      <c r="CV77" s="155"/>
      <c r="CW77" s="155"/>
      <c r="CX77" s="155"/>
    </row>
    <row r="78" spans="1:102" s="246" customFormat="1" ht="400.05" customHeight="1">
      <c r="A78" s="226"/>
      <c r="B78" s="227">
        <v>243</v>
      </c>
      <c r="C78" s="228" t="s">
        <v>151</v>
      </c>
      <c r="D78" s="230" t="s">
        <v>1229</v>
      </c>
      <c r="E78" s="572" t="s">
        <v>2079</v>
      </c>
      <c r="F78" s="231" t="s">
        <v>168</v>
      </c>
      <c r="G78" s="572" t="s">
        <v>1877</v>
      </c>
      <c r="H78" s="414" t="s">
        <v>1878</v>
      </c>
      <c r="I78" s="580" t="s">
        <v>1879</v>
      </c>
      <c r="J78" s="231" t="s">
        <v>363</v>
      </c>
      <c r="K78" s="232">
        <v>3</v>
      </c>
      <c r="L78" s="232">
        <v>4</v>
      </c>
      <c r="M78" s="233" t="s">
        <v>193</v>
      </c>
      <c r="N78" s="365" t="s">
        <v>4126</v>
      </c>
      <c r="O78" s="857" t="s">
        <v>2307</v>
      </c>
      <c r="P78" s="858" t="s">
        <v>2300</v>
      </c>
      <c r="Q78" s="857"/>
      <c r="R78" s="857" t="s">
        <v>2301</v>
      </c>
      <c r="S78" s="857" t="s">
        <v>2302</v>
      </c>
      <c r="T78" s="897"/>
      <c r="U78" s="857" t="s">
        <v>2303</v>
      </c>
      <c r="V78" s="857" t="s">
        <v>2304</v>
      </c>
      <c r="W78" s="847"/>
      <c r="X78" s="847"/>
      <c r="Y78" s="393"/>
      <c r="Z78" s="857" t="s">
        <v>3145</v>
      </c>
      <c r="AA78" s="344" t="s">
        <v>3411</v>
      </c>
      <c r="AB78" s="857"/>
      <c r="AC78" s="982" t="s">
        <v>3151</v>
      </c>
      <c r="AD78" s="858" t="s">
        <v>3147</v>
      </c>
      <c r="AE78" s="857"/>
      <c r="AF78" s="982" t="s">
        <v>3148</v>
      </c>
      <c r="AG78" s="858" t="s">
        <v>3149</v>
      </c>
      <c r="AH78" s="982" t="s">
        <v>3146</v>
      </c>
      <c r="AI78" s="392"/>
      <c r="AJ78" s="1040" t="s">
        <v>3390</v>
      </c>
      <c r="AK78" s="251"/>
      <c r="AL78" s="252"/>
      <c r="AM78" s="252"/>
      <c r="AN78" s="252"/>
      <c r="AO78" s="252"/>
      <c r="AP78" s="252"/>
      <c r="AQ78" s="252"/>
      <c r="AR78" s="252"/>
      <c r="AS78" s="392"/>
      <c r="AT78" s="392"/>
      <c r="AU78" s="393"/>
      <c r="AV78" s="236" t="s">
        <v>145</v>
      </c>
      <c r="AW78" s="841">
        <v>15</v>
      </c>
      <c r="AX78" s="841">
        <v>15</v>
      </c>
      <c r="AY78" s="841">
        <v>15</v>
      </c>
      <c r="AZ78" s="841">
        <v>10</v>
      </c>
      <c r="BA78" s="841">
        <v>15</v>
      </c>
      <c r="BB78" s="841">
        <v>15</v>
      </c>
      <c r="BC78" s="841">
        <v>10</v>
      </c>
      <c r="BD78" s="273">
        <f>SUBTOTAL(9,AW78:BC78)</f>
        <v>95</v>
      </c>
      <c r="BE78" s="841" t="s">
        <v>97</v>
      </c>
      <c r="BF78" s="841" t="s">
        <v>96</v>
      </c>
      <c r="BG78" s="841" t="s">
        <v>97</v>
      </c>
      <c r="BH78" s="841">
        <v>50</v>
      </c>
      <c r="BI78" s="273">
        <f t="shared" si="12"/>
        <v>72.5</v>
      </c>
      <c r="BJ78" s="412">
        <f>AVERAGE(BI78:BI79)</f>
        <v>72.5</v>
      </c>
      <c r="BK78" s="841" t="s">
        <v>97</v>
      </c>
      <c r="BL78" s="841" t="s">
        <v>199</v>
      </c>
      <c r="BM78" s="1137">
        <v>2</v>
      </c>
      <c r="BN78" s="1137">
        <v>4</v>
      </c>
      <c r="BO78" s="536" t="s">
        <v>192</v>
      </c>
      <c r="BP78" s="550" t="s">
        <v>230</v>
      </c>
      <c r="BQ78" s="248" t="s">
        <v>2046</v>
      </c>
      <c r="BR78" s="593">
        <v>0.4</v>
      </c>
      <c r="BS78" s="236" t="s">
        <v>2049</v>
      </c>
      <c r="BT78" s="236" t="s">
        <v>4129</v>
      </c>
      <c r="BU78" s="594">
        <v>44927</v>
      </c>
      <c r="BV78" s="594">
        <v>45260</v>
      </c>
      <c r="BW78" s="595">
        <v>1</v>
      </c>
      <c r="BX78" s="857" t="s">
        <v>2307</v>
      </c>
      <c r="BY78" s="297" t="s">
        <v>2308</v>
      </c>
      <c r="BZ78" s="755" t="s">
        <v>2309</v>
      </c>
      <c r="CA78" s="163"/>
      <c r="CB78" s="163"/>
      <c r="CC78" s="155"/>
      <c r="CD78" s="155"/>
      <c r="CE78" s="155"/>
      <c r="CF78" s="155"/>
      <c r="CG78" s="755" t="s">
        <v>3153</v>
      </c>
      <c r="CH78" s="298" t="s">
        <v>3857</v>
      </c>
      <c r="CI78" s="734" t="s">
        <v>3849</v>
      </c>
      <c r="CJ78" s="982" t="s">
        <v>3155</v>
      </c>
      <c r="CK78" s="154"/>
      <c r="CL78" s="1037" t="s">
        <v>3848</v>
      </c>
      <c r="CM78" s="982" t="s">
        <v>3155</v>
      </c>
      <c r="CN78" s="154"/>
      <c r="CO78" s="1037" t="s">
        <v>3848</v>
      </c>
      <c r="CP78" s="243"/>
      <c r="CQ78" s="244"/>
      <c r="CR78" s="245"/>
      <c r="CS78" s="154"/>
      <c r="CT78" s="154"/>
      <c r="CU78" s="155"/>
      <c r="CV78" s="155"/>
      <c r="CW78" s="155"/>
      <c r="CX78" s="155"/>
    </row>
    <row r="79" spans="1:102" s="246" customFormat="1" ht="238.05" customHeight="1">
      <c r="A79" s="226"/>
      <c r="B79" s="227">
        <v>243</v>
      </c>
      <c r="C79" s="228" t="s">
        <v>151</v>
      </c>
      <c r="D79" s="230" t="s">
        <v>1229</v>
      </c>
      <c r="E79" s="572" t="s">
        <v>2079</v>
      </c>
      <c r="F79" s="231" t="s">
        <v>168</v>
      </c>
      <c r="G79" s="572" t="s">
        <v>1877</v>
      </c>
      <c r="H79" s="414" t="s">
        <v>1878</v>
      </c>
      <c r="I79" s="580" t="s">
        <v>1879</v>
      </c>
      <c r="J79" s="231"/>
      <c r="K79" s="232"/>
      <c r="L79" s="232"/>
      <c r="M79" s="233"/>
      <c r="N79" s="1136" t="s">
        <v>4127</v>
      </c>
      <c r="O79" s="857" t="s">
        <v>2307</v>
      </c>
      <c r="P79" s="858" t="s">
        <v>3167</v>
      </c>
      <c r="Q79" s="857"/>
      <c r="R79" s="857" t="s">
        <v>2305</v>
      </c>
      <c r="S79" s="857" t="s">
        <v>2306</v>
      </c>
      <c r="T79" s="897"/>
      <c r="U79" s="857" t="s">
        <v>2305</v>
      </c>
      <c r="V79" s="857" t="s">
        <v>2306</v>
      </c>
      <c r="W79" s="847"/>
      <c r="X79" s="847"/>
      <c r="Y79" s="393"/>
      <c r="Z79" s="983" t="s">
        <v>3150</v>
      </c>
      <c r="AA79" s="984" t="s">
        <v>3766</v>
      </c>
      <c r="AB79" s="985"/>
      <c r="AC79" s="983" t="s">
        <v>2305</v>
      </c>
      <c r="AD79" s="1035"/>
      <c r="AE79" s="986"/>
      <c r="AF79" s="983" t="s">
        <v>2305</v>
      </c>
      <c r="AG79" s="983"/>
      <c r="AH79" s="982" t="s">
        <v>3152</v>
      </c>
      <c r="AI79" s="392"/>
      <c r="AJ79" s="1040" t="s">
        <v>3767</v>
      </c>
      <c r="AK79" s="251"/>
      <c r="AL79" s="252"/>
      <c r="AM79" s="252"/>
      <c r="AN79" s="252"/>
      <c r="AO79" s="252"/>
      <c r="AP79" s="252"/>
      <c r="AQ79" s="252"/>
      <c r="AR79" s="252"/>
      <c r="AS79" s="392"/>
      <c r="AT79" s="392"/>
      <c r="AU79" s="393"/>
      <c r="AV79" s="772" t="s">
        <v>145</v>
      </c>
      <c r="AW79" s="1138">
        <v>15</v>
      </c>
      <c r="AX79" s="1138">
        <v>15</v>
      </c>
      <c r="AY79" s="1138">
        <v>15</v>
      </c>
      <c r="AZ79" s="1138">
        <v>10</v>
      </c>
      <c r="BA79" s="1138">
        <v>15</v>
      </c>
      <c r="BB79" s="1138">
        <v>15</v>
      </c>
      <c r="BC79" s="1138">
        <v>10</v>
      </c>
      <c r="BD79" s="546">
        <f>SUBTOTAL(9,AW79:BC79)</f>
        <v>95</v>
      </c>
      <c r="BE79" s="1138" t="s">
        <v>97</v>
      </c>
      <c r="BF79" s="1138" t="s">
        <v>96</v>
      </c>
      <c r="BG79" s="1138" t="s">
        <v>97</v>
      </c>
      <c r="BH79" s="1138">
        <v>50</v>
      </c>
      <c r="BI79" s="546">
        <f t="shared" si="12"/>
        <v>72.5</v>
      </c>
      <c r="BJ79" s="772"/>
      <c r="BK79" s="1138"/>
      <c r="BL79" s="1138"/>
      <c r="BM79" s="1139"/>
      <c r="BN79" s="1139"/>
      <c r="BO79" s="536"/>
      <c r="BP79" s="550" t="s">
        <v>230</v>
      </c>
      <c r="BQ79" s="248" t="s">
        <v>2047</v>
      </c>
      <c r="BR79" s="593">
        <v>0.4</v>
      </c>
      <c r="BS79" s="236" t="s">
        <v>2048</v>
      </c>
      <c r="BT79" s="236" t="s">
        <v>1232</v>
      </c>
      <c r="BU79" s="594">
        <v>44927</v>
      </c>
      <c r="BV79" s="594">
        <v>45260</v>
      </c>
      <c r="BW79" s="595">
        <v>1</v>
      </c>
      <c r="BX79" s="755" t="s">
        <v>2294</v>
      </c>
      <c r="BY79" s="298" t="s">
        <v>2310</v>
      </c>
      <c r="BZ79" s="755" t="s">
        <v>2311</v>
      </c>
      <c r="CA79" s="163"/>
      <c r="CB79" s="163"/>
      <c r="CC79" s="155"/>
      <c r="CD79" s="155"/>
      <c r="CE79" s="155"/>
      <c r="CF79" s="155"/>
      <c r="CG79" s="755" t="s">
        <v>3138</v>
      </c>
      <c r="CH79" s="298" t="s">
        <v>3156</v>
      </c>
      <c r="CI79" s="755" t="s">
        <v>3159</v>
      </c>
      <c r="CJ79" s="163" t="s">
        <v>3157</v>
      </c>
      <c r="CK79" s="154"/>
      <c r="CL79" s="155" t="s">
        <v>3158</v>
      </c>
      <c r="CM79" s="163" t="s">
        <v>3157</v>
      </c>
      <c r="CN79" s="154"/>
      <c r="CO79" s="155" t="s">
        <v>3158</v>
      </c>
      <c r="CP79" s="243"/>
      <c r="CQ79" s="244"/>
      <c r="CR79" s="245"/>
      <c r="CS79" s="154"/>
      <c r="CT79" s="154"/>
      <c r="CU79" s="155"/>
      <c r="CV79" s="155"/>
      <c r="CW79" s="155"/>
      <c r="CX79" s="155"/>
    </row>
    <row r="80" spans="1:102" s="246" customFormat="1" ht="349.05" customHeight="1">
      <c r="A80" s="226"/>
      <c r="B80" s="227">
        <v>243</v>
      </c>
      <c r="C80" s="228" t="s">
        <v>151</v>
      </c>
      <c r="D80" s="230" t="s">
        <v>1229</v>
      </c>
      <c r="E80" s="572" t="s">
        <v>2079</v>
      </c>
      <c r="F80" s="231" t="s">
        <v>168</v>
      </c>
      <c r="G80" s="572" t="s">
        <v>1877</v>
      </c>
      <c r="H80" s="414" t="s">
        <v>1878</v>
      </c>
      <c r="I80" s="580" t="s">
        <v>1879</v>
      </c>
      <c r="J80" s="231"/>
      <c r="K80" s="232"/>
      <c r="L80" s="232"/>
      <c r="M80" s="233"/>
      <c r="N80" s="248" t="s">
        <v>229</v>
      </c>
      <c r="O80" s="898"/>
      <c r="P80" s="899"/>
      <c r="Q80" s="772"/>
      <c r="R80" s="772"/>
      <c r="S80" s="772"/>
      <c r="T80" s="900"/>
      <c r="U80" s="900"/>
      <c r="V80" s="772"/>
      <c r="W80" s="847"/>
      <c r="X80" s="847"/>
      <c r="Y80" s="393"/>
      <c r="Z80" s="251"/>
      <c r="AA80" s="252"/>
      <c r="AB80" s="252"/>
      <c r="AC80" s="252"/>
      <c r="AD80" s="252"/>
      <c r="AE80" s="252"/>
      <c r="AF80" s="252"/>
      <c r="AG80" s="252"/>
      <c r="AH80" s="392"/>
      <c r="AI80" s="392"/>
      <c r="AJ80" s="393"/>
      <c r="AK80" s="251"/>
      <c r="AL80" s="235"/>
      <c r="AM80" s="235"/>
      <c r="AN80" s="235"/>
      <c r="AO80" s="235"/>
      <c r="AP80" s="235"/>
      <c r="AQ80" s="235"/>
      <c r="AR80" s="235"/>
      <c r="AS80" s="154"/>
      <c r="AT80" s="154"/>
      <c r="AU80" s="155"/>
      <c r="AV80" s="235"/>
      <c r="AW80" s="253"/>
      <c r="AX80" s="253"/>
      <c r="AY80" s="253"/>
      <c r="AZ80" s="253"/>
      <c r="BA80" s="253"/>
      <c r="BB80" s="253"/>
      <c r="BC80" s="253"/>
      <c r="BD80" s="547"/>
      <c r="BE80" s="253"/>
      <c r="BF80" s="253"/>
      <c r="BG80" s="253"/>
      <c r="BH80" s="253"/>
      <c r="BI80" s="547"/>
      <c r="BJ80" s="548"/>
      <c r="BK80" s="253"/>
      <c r="BL80" s="253"/>
      <c r="BM80" s="549"/>
      <c r="BN80" s="549"/>
      <c r="BO80" s="233"/>
      <c r="BP80" s="550" t="s">
        <v>230</v>
      </c>
      <c r="BQ80" s="365" t="s">
        <v>4128</v>
      </c>
      <c r="BR80" s="593">
        <v>0.2</v>
      </c>
      <c r="BS80" s="235" t="s">
        <v>1880</v>
      </c>
      <c r="BT80" s="236" t="s">
        <v>4130</v>
      </c>
      <c r="BU80" s="594">
        <v>44927</v>
      </c>
      <c r="BV80" s="594">
        <v>45260</v>
      </c>
      <c r="BW80" s="595">
        <v>1</v>
      </c>
      <c r="BX80" s="755" t="s">
        <v>2312</v>
      </c>
      <c r="BY80" s="298" t="s">
        <v>2313</v>
      </c>
      <c r="BZ80" s="755" t="s">
        <v>2314</v>
      </c>
      <c r="CA80" s="163"/>
      <c r="CB80" s="163"/>
      <c r="CC80" s="155"/>
      <c r="CD80" s="155"/>
      <c r="CE80" s="155"/>
      <c r="CF80" s="155"/>
      <c r="CG80" s="495" t="s">
        <v>3154</v>
      </c>
      <c r="CH80" s="751" t="s">
        <v>3379</v>
      </c>
      <c r="CI80" s="638" t="s">
        <v>3847</v>
      </c>
      <c r="CJ80" s="982" t="s">
        <v>3160</v>
      </c>
      <c r="CK80" s="154"/>
      <c r="CL80" s="1037" t="s">
        <v>3380</v>
      </c>
      <c r="CM80" s="982" t="s">
        <v>3160</v>
      </c>
      <c r="CN80" s="154"/>
      <c r="CO80" s="1037" t="s">
        <v>3380</v>
      </c>
      <c r="CP80" s="243"/>
      <c r="CQ80" s="244"/>
      <c r="CR80" s="245"/>
      <c r="CS80" s="154"/>
      <c r="CT80" s="154"/>
      <c r="CU80" s="155"/>
      <c r="CV80" s="155"/>
      <c r="CW80" s="155"/>
      <c r="CX80" s="155"/>
    </row>
    <row r="81" spans="1:102" s="246" customFormat="1" ht="207" customHeight="1">
      <c r="A81" s="226"/>
      <c r="B81" s="231">
        <v>244</v>
      </c>
      <c r="C81" s="228" t="s">
        <v>161</v>
      </c>
      <c r="D81" s="230" t="s">
        <v>1238</v>
      </c>
      <c r="E81" s="635" t="s">
        <v>1998</v>
      </c>
      <c r="F81" s="231" t="s">
        <v>167</v>
      </c>
      <c r="G81" s="343" t="s">
        <v>1196</v>
      </c>
      <c r="H81" s="343" t="s">
        <v>1999</v>
      </c>
      <c r="I81" s="343" t="s">
        <v>1197</v>
      </c>
      <c r="J81" s="231" t="s">
        <v>363</v>
      </c>
      <c r="K81" s="232">
        <v>4</v>
      </c>
      <c r="L81" s="232">
        <v>5</v>
      </c>
      <c r="M81" s="233" t="s">
        <v>193</v>
      </c>
      <c r="N81" s="318" t="s">
        <v>3988</v>
      </c>
      <c r="O81" s="852" t="s">
        <v>2153</v>
      </c>
      <c r="P81" s="414" t="s">
        <v>2828</v>
      </c>
      <c r="Q81" s="236"/>
      <c r="R81" s="236" t="s">
        <v>2101</v>
      </c>
      <c r="S81" s="236"/>
      <c r="T81" s="879"/>
      <c r="U81" s="236" t="s">
        <v>2101</v>
      </c>
      <c r="V81" s="236"/>
      <c r="W81" s="163"/>
      <c r="X81" s="163"/>
      <c r="Y81" s="155"/>
      <c r="Z81" s="934" t="s">
        <v>2985</v>
      </c>
      <c r="AA81" s="936" t="s">
        <v>2987</v>
      </c>
      <c r="AB81" s="235"/>
      <c r="AC81" s="235" t="s">
        <v>2101</v>
      </c>
      <c r="AD81" s="235" t="s">
        <v>443</v>
      </c>
      <c r="AE81" s="235"/>
      <c r="AF81" s="235" t="s">
        <v>2101</v>
      </c>
      <c r="AG81" s="235" t="s">
        <v>2968</v>
      </c>
      <c r="AH81" s="154"/>
      <c r="AI81" s="154"/>
      <c r="AJ81" s="155"/>
      <c r="AK81" s="234"/>
      <c r="AL81" s="235"/>
      <c r="AM81" s="235"/>
      <c r="AN81" s="235"/>
      <c r="AO81" s="235"/>
      <c r="AP81" s="235"/>
      <c r="AQ81" s="235"/>
      <c r="AR81" s="235"/>
      <c r="AS81" s="154"/>
      <c r="AT81" s="154"/>
      <c r="AU81" s="155"/>
      <c r="AV81" s="235" t="s">
        <v>100</v>
      </c>
      <c r="AW81" s="253">
        <v>15</v>
      </c>
      <c r="AX81" s="253">
        <v>15</v>
      </c>
      <c r="AY81" s="253">
        <v>15</v>
      </c>
      <c r="AZ81" s="253">
        <v>15</v>
      </c>
      <c r="BA81" s="253">
        <v>15</v>
      </c>
      <c r="BB81" s="253">
        <v>15</v>
      </c>
      <c r="BC81" s="253">
        <v>10</v>
      </c>
      <c r="BD81" s="547">
        <v>100</v>
      </c>
      <c r="BE81" s="253" t="s">
        <v>96</v>
      </c>
      <c r="BF81" s="253" t="s">
        <v>97</v>
      </c>
      <c r="BG81" s="253" t="s">
        <v>97</v>
      </c>
      <c r="BH81" s="253">
        <v>50</v>
      </c>
      <c r="BI81" s="273">
        <f t="shared" ref="BI81" si="14">AVERAGE(BD81,BH81)</f>
        <v>75</v>
      </c>
      <c r="BJ81" s="412">
        <f>AVERAGE(BI81)</f>
        <v>75</v>
      </c>
      <c r="BK81" s="253" t="s">
        <v>97</v>
      </c>
      <c r="BL81" s="253" t="s">
        <v>199</v>
      </c>
      <c r="BM81" s="549">
        <v>3</v>
      </c>
      <c r="BN81" s="549">
        <v>5</v>
      </c>
      <c r="BO81" s="233" t="s">
        <v>193</v>
      </c>
      <c r="BP81" s="550" t="s">
        <v>230</v>
      </c>
      <c r="BQ81" s="636" t="s">
        <v>2932</v>
      </c>
      <c r="BR81" s="637">
        <v>1</v>
      </c>
      <c r="BS81" s="638" t="s">
        <v>2933</v>
      </c>
      <c r="BT81" s="638" t="s">
        <v>3987</v>
      </c>
      <c r="BU81" s="639">
        <v>44927</v>
      </c>
      <c r="BV81" s="639">
        <v>45260</v>
      </c>
      <c r="BW81" s="679">
        <v>3</v>
      </c>
      <c r="BX81" s="761" t="s">
        <v>2823</v>
      </c>
      <c r="BY81" s="902" t="s">
        <v>2830</v>
      </c>
      <c r="BZ81" s="831" t="s">
        <v>2825</v>
      </c>
      <c r="CA81" s="848"/>
      <c r="CB81" s="848"/>
      <c r="CC81" s="588"/>
      <c r="CD81" s="588"/>
      <c r="CE81" s="588"/>
      <c r="CF81" s="588"/>
      <c r="CG81" s="934" t="s">
        <v>2985</v>
      </c>
      <c r="CH81" s="938" t="s">
        <v>2990</v>
      </c>
      <c r="CI81" s="926" t="s">
        <v>2991</v>
      </c>
      <c r="CJ81" s="587"/>
      <c r="CK81" s="587"/>
      <c r="CL81" s="155"/>
      <c r="CM81" s="588"/>
      <c r="CN81" s="588"/>
      <c r="CO81" s="155"/>
      <c r="CP81" s="589"/>
      <c r="CQ81" s="590"/>
      <c r="CR81" s="591"/>
      <c r="CS81" s="587"/>
      <c r="CT81" s="587"/>
      <c r="CU81" s="588"/>
      <c r="CV81" s="588"/>
      <c r="CW81" s="588"/>
      <c r="CX81" s="588"/>
    </row>
    <row r="82" spans="1:102" s="246" customFormat="1" ht="100.05" customHeight="1">
      <c r="A82" s="226"/>
      <c r="B82" s="231"/>
      <c r="C82" s="228"/>
      <c r="D82" s="238"/>
      <c r="E82" s="238"/>
      <c r="F82" s="231"/>
      <c r="G82" s="238"/>
      <c r="H82" s="247"/>
      <c r="I82" s="238"/>
      <c r="J82" s="231"/>
      <c r="K82" s="232"/>
      <c r="L82" s="232"/>
      <c r="M82" s="233"/>
      <c r="N82" s="247"/>
      <c r="O82" s="852"/>
      <c r="P82" s="554"/>
      <c r="Q82" s="236"/>
      <c r="R82" s="236"/>
      <c r="S82" s="236"/>
      <c r="T82" s="879"/>
      <c r="U82" s="879"/>
      <c r="V82" s="236"/>
      <c r="W82" s="163"/>
      <c r="X82" s="163"/>
      <c r="Y82" s="155"/>
      <c r="Z82" s="234"/>
      <c r="AA82" s="235"/>
      <c r="AB82" s="235"/>
      <c r="AC82" s="235"/>
      <c r="AD82" s="235"/>
      <c r="AE82" s="235"/>
      <c r="AF82" s="235"/>
      <c r="AG82" s="235"/>
      <c r="AH82" s="141"/>
      <c r="AI82" s="141"/>
      <c r="AJ82" s="142"/>
      <c r="AK82" s="234"/>
      <c r="AL82" s="235"/>
      <c r="AM82" s="235"/>
      <c r="AN82" s="235"/>
      <c r="AO82" s="235"/>
      <c r="AP82" s="235"/>
      <c r="AQ82" s="235"/>
      <c r="AR82" s="235"/>
      <c r="AS82" s="141"/>
      <c r="AT82" s="141"/>
      <c r="AU82" s="142"/>
      <c r="AV82" s="235"/>
      <c r="AW82" s="253"/>
      <c r="AX82" s="253"/>
      <c r="AY82" s="253"/>
      <c r="AZ82" s="253"/>
      <c r="BA82" s="253"/>
      <c r="BB82" s="253"/>
      <c r="BC82" s="253"/>
      <c r="BD82" s="547"/>
      <c r="BE82" s="253"/>
      <c r="BF82" s="253"/>
      <c r="BG82" s="253"/>
      <c r="BH82" s="253"/>
      <c r="BI82" s="273"/>
      <c r="BJ82" s="412"/>
      <c r="BK82" s="253"/>
      <c r="BL82" s="253"/>
      <c r="BM82" s="549"/>
      <c r="BN82" s="549"/>
      <c r="BO82" s="233"/>
      <c r="BP82" s="550"/>
      <c r="BQ82" s="414"/>
      <c r="BR82" s="551"/>
      <c r="BS82" s="235"/>
      <c r="BT82" s="235"/>
      <c r="BU82" s="552"/>
      <c r="BV82" s="552"/>
      <c r="BW82" s="553"/>
      <c r="BX82" s="876"/>
      <c r="BY82" s="877"/>
      <c r="BZ82" s="831"/>
      <c r="CA82" s="163"/>
      <c r="CB82" s="163"/>
      <c r="CC82" s="155"/>
      <c r="CD82" s="155"/>
      <c r="CE82" s="155"/>
      <c r="CF82" s="155"/>
      <c r="CG82" s="243"/>
      <c r="CH82" s="244"/>
      <c r="CI82" s="242"/>
      <c r="CJ82" s="141"/>
      <c r="CK82" s="141"/>
      <c r="CL82" s="142"/>
      <c r="CM82" s="142"/>
      <c r="CN82" s="142"/>
      <c r="CO82" s="142"/>
      <c r="CP82" s="243"/>
      <c r="CQ82" s="244"/>
      <c r="CR82" s="245"/>
      <c r="CS82" s="141"/>
      <c r="CT82" s="141"/>
      <c r="CU82" s="142"/>
      <c r="CV82" s="142"/>
      <c r="CW82" s="142"/>
      <c r="CX82" s="142"/>
    </row>
    <row r="83" spans="1:102" ht="16.5" customHeight="1">
      <c r="B83" s="254"/>
      <c r="C83" s="254"/>
      <c r="D83" s="254"/>
      <c r="E83" s="254"/>
      <c r="F83" s="254"/>
      <c r="G83" s="254"/>
      <c r="H83" s="417"/>
      <c r="I83" s="417"/>
      <c r="J83" s="254"/>
      <c r="K83" s="254"/>
      <c r="L83" s="254"/>
      <c r="M83" s="254"/>
      <c r="N83" s="254"/>
      <c r="O83" s="255"/>
      <c r="P83" s="901"/>
      <c r="Q83" s="256"/>
      <c r="R83" s="256"/>
      <c r="S83" s="256"/>
      <c r="T83" s="262"/>
      <c r="U83" s="262"/>
      <c r="V83" s="256"/>
      <c r="W83" s="668"/>
      <c r="X83" s="668"/>
      <c r="Y83" s="145"/>
      <c r="Z83" s="255"/>
      <c r="AA83" s="256"/>
      <c r="AB83" s="256"/>
      <c r="AC83" s="256"/>
      <c r="AD83" s="256"/>
      <c r="AE83" s="256"/>
      <c r="AF83" s="256"/>
      <c r="AG83" s="256"/>
      <c r="AH83" s="537"/>
      <c r="AI83" s="537"/>
      <c r="AJ83" s="145"/>
      <c r="AK83" s="255"/>
      <c r="AL83" s="256"/>
      <c r="AM83" s="256"/>
      <c r="AN83" s="256"/>
      <c r="AO83" s="256"/>
      <c r="AP83" s="256"/>
      <c r="AQ83" s="256"/>
      <c r="AR83" s="256"/>
      <c r="AS83" s="537"/>
      <c r="AT83" s="537"/>
      <c r="AU83" s="145"/>
      <c r="AV83" s="256"/>
      <c r="AW83" s="254"/>
      <c r="AX83" s="254"/>
      <c r="AY83" s="254"/>
      <c r="AZ83" s="254"/>
      <c r="BA83" s="254"/>
      <c r="BB83" s="254"/>
      <c r="BC83" s="254"/>
      <c r="BD83" s="24"/>
      <c r="BE83" s="254"/>
      <c r="BF83" s="254"/>
      <c r="BG83" s="254"/>
      <c r="BH83" s="254"/>
      <c r="BI83" s="24"/>
      <c r="BJ83" s="254"/>
      <c r="BK83" s="254"/>
      <c r="BL83" s="254"/>
      <c r="BM83" s="257"/>
      <c r="BN83" s="257"/>
      <c r="BO83" s="254"/>
      <c r="BP83" s="254"/>
      <c r="BQ83" s="417"/>
      <c r="BR83" s="254"/>
      <c r="BS83" s="254"/>
      <c r="BT83" s="254"/>
      <c r="BU83" s="258"/>
      <c r="BV83" s="258"/>
      <c r="BW83" s="254"/>
      <c r="BX83" s="258"/>
      <c r="BY83" s="254"/>
      <c r="BZ83" s="878"/>
      <c r="CA83" s="668"/>
      <c r="CB83" s="668"/>
      <c r="CC83" s="145"/>
      <c r="CD83" s="145"/>
      <c r="CE83" s="145"/>
      <c r="CF83" s="145"/>
      <c r="CG83" s="258"/>
      <c r="CH83" s="254"/>
      <c r="CI83" s="259"/>
      <c r="CJ83" s="537"/>
      <c r="CK83" s="537"/>
      <c r="CL83" s="145"/>
      <c r="CM83" s="145"/>
      <c r="CN83" s="145"/>
      <c r="CO83" s="145"/>
      <c r="CP83" s="258"/>
      <c r="CQ83" s="254"/>
      <c r="CR83" s="260"/>
      <c r="CS83" s="537"/>
      <c r="CT83" s="537"/>
      <c r="CU83" s="145"/>
      <c r="CV83" s="145"/>
      <c r="CW83" s="145"/>
      <c r="CX83" s="145"/>
    </row>
    <row r="84" spans="1:102" ht="16.5" customHeight="1">
      <c r="C84" s="254"/>
      <c r="D84" s="254"/>
      <c r="E84" s="254"/>
      <c r="F84" s="254"/>
      <c r="G84" s="254"/>
      <c r="H84" s="254"/>
      <c r="I84" s="254"/>
      <c r="J84" s="254"/>
      <c r="K84" s="254"/>
      <c r="L84" s="254"/>
      <c r="M84" s="254"/>
      <c r="N84" s="254"/>
      <c r="O84" s="255"/>
      <c r="P84" s="901"/>
      <c r="Q84" s="256"/>
      <c r="R84" s="256"/>
      <c r="S84" s="256"/>
      <c r="T84" s="262"/>
      <c r="U84" s="262"/>
      <c r="V84" s="256"/>
      <c r="W84" s="668"/>
      <c r="X84" s="668"/>
      <c r="Y84" s="145"/>
      <c r="Z84" s="255"/>
      <c r="AA84" s="256"/>
      <c r="AB84" s="256"/>
      <c r="AC84" s="256"/>
      <c r="AD84" s="256"/>
      <c r="AE84" s="256"/>
      <c r="AF84" s="256"/>
      <c r="AG84" s="256"/>
      <c r="AH84" s="537"/>
      <c r="AI84" s="537"/>
      <c r="AJ84" s="145"/>
      <c r="AK84" s="255"/>
      <c r="AL84" s="256"/>
      <c r="AM84" s="256"/>
      <c r="AN84" s="256"/>
      <c r="AO84" s="256"/>
      <c r="AP84" s="256"/>
      <c r="AQ84" s="256"/>
      <c r="AR84" s="256"/>
      <c r="AS84" s="537"/>
      <c r="AT84" s="537"/>
      <c r="AU84" s="145"/>
      <c r="AV84" s="256"/>
      <c r="AW84" s="254"/>
      <c r="AX84" s="254"/>
      <c r="AY84" s="254"/>
      <c r="AZ84" s="254"/>
      <c r="BA84" s="254"/>
      <c r="BB84" s="254"/>
      <c r="BC84" s="254"/>
      <c r="BD84" s="24"/>
      <c r="BE84" s="254"/>
      <c r="BF84" s="254"/>
      <c r="BG84" s="254"/>
      <c r="BH84" s="254"/>
      <c r="BI84" s="24"/>
      <c r="BJ84" s="254"/>
      <c r="BK84" s="254"/>
      <c r="BL84" s="254"/>
      <c r="BM84" s="257"/>
      <c r="BN84" s="257"/>
      <c r="BO84" s="254"/>
      <c r="BP84" s="254"/>
      <c r="BQ84" s="417"/>
      <c r="BR84" s="254"/>
      <c r="BS84" s="254"/>
      <c r="BT84" s="254"/>
      <c r="BU84" s="258"/>
      <c r="BV84" s="258"/>
      <c r="BW84" s="254"/>
      <c r="BX84" s="258"/>
      <c r="BY84" s="254"/>
      <c r="BZ84" s="878"/>
      <c r="CA84" s="668"/>
      <c r="CB84" s="668"/>
      <c r="CC84" s="145"/>
      <c r="CD84" s="145"/>
      <c r="CE84" s="145"/>
      <c r="CF84" s="145"/>
      <c r="CG84" s="258"/>
      <c r="CH84" s="254"/>
      <c r="CI84" s="259"/>
      <c r="CJ84" s="537"/>
      <c r="CK84" s="537"/>
      <c r="CL84" s="145"/>
      <c r="CM84" s="145"/>
      <c r="CN84" s="145"/>
      <c r="CO84" s="145"/>
      <c r="CP84" s="258"/>
      <c r="CQ84" s="254"/>
      <c r="CR84" s="260"/>
      <c r="CS84" s="537"/>
      <c r="CT84" s="537"/>
      <c r="CU84" s="145"/>
      <c r="CV84" s="145"/>
      <c r="CW84" s="145"/>
      <c r="CX84" s="145"/>
    </row>
    <row r="85" spans="1:102" ht="16.5" customHeight="1">
      <c r="B85" s="254"/>
      <c r="C85" s="254"/>
      <c r="D85" s="254"/>
      <c r="E85" s="254"/>
      <c r="F85" s="254"/>
      <c r="G85" s="254"/>
      <c r="H85" s="254"/>
      <c r="I85" s="254"/>
      <c r="J85" s="254"/>
      <c r="K85" s="254"/>
      <c r="L85" s="254"/>
      <c r="M85" s="254"/>
      <c r="N85" s="254"/>
      <c r="O85" s="255"/>
      <c r="P85" s="901"/>
      <c r="Q85" s="256"/>
      <c r="R85" s="256"/>
      <c r="S85" s="256"/>
      <c r="T85" s="262"/>
      <c r="U85" s="262"/>
      <c r="V85" s="256"/>
      <c r="W85" s="668"/>
      <c r="X85" s="668"/>
      <c r="Y85" s="145"/>
      <c r="Z85" s="255"/>
      <c r="AA85" s="256"/>
      <c r="AB85" s="256"/>
      <c r="AC85" s="256"/>
      <c r="AD85" s="256"/>
      <c r="AE85" s="256"/>
      <c r="AF85" s="256"/>
      <c r="AG85" s="256"/>
      <c r="AH85" s="537"/>
      <c r="AI85" s="537"/>
      <c r="AJ85" s="145"/>
      <c r="AK85" s="255"/>
      <c r="AL85" s="256"/>
      <c r="AM85" s="256"/>
      <c r="AN85" s="256"/>
      <c r="AO85" s="256"/>
      <c r="AP85" s="256"/>
      <c r="AQ85" s="256"/>
      <c r="AR85" s="256"/>
      <c r="AS85" s="537"/>
      <c r="AT85" s="537"/>
      <c r="AU85" s="145"/>
      <c r="AV85" s="256"/>
      <c r="AW85" s="254"/>
      <c r="AX85" s="254"/>
      <c r="AY85" s="254"/>
      <c r="AZ85" s="254"/>
      <c r="BA85" s="254"/>
      <c r="BB85" s="254"/>
      <c r="BC85" s="254"/>
      <c r="BD85" s="24"/>
      <c r="BE85" s="254"/>
      <c r="BF85" s="254"/>
      <c r="BG85" s="254"/>
      <c r="BH85" s="254"/>
      <c r="BI85" s="24"/>
      <c r="BJ85" s="254"/>
      <c r="BK85" s="254"/>
      <c r="BL85" s="254"/>
      <c r="BM85" s="257"/>
      <c r="BN85" s="257"/>
      <c r="BO85" s="254"/>
      <c r="BP85" s="254"/>
      <c r="BQ85" s="417"/>
      <c r="BR85" s="254"/>
      <c r="BS85" s="254"/>
      <c r="BT85" s="254"/>
      <c r="BU85" s="258"/>
      <c r="BV85" s="258"/>
      <c r="BW85" s="254"/>
      <c r="BX85" s="258"/>
      <c r="BY85" s="254"/>
      <c r="BZ85" s="878"/>
      <c r="CA85" s="668"/>
      <c r="CB85" s="668"/>
      <c r="CC85" s="145"/>
      <c r="CD85" s="145"/>
      <c r="CE85" s="145"/>
      <c r="CF85" s="145"/>
      <c r="CG85" s="258"/>
      <c r="CH85" s="254"/>
      <c r="CI85" s="259"/>
      <c r="CJ85" s="537"/>
      <c r="CK85" s="537"/>
      <c r="CL85" s="145"/>
      <c r="CM85" s="145"/>
      <c r="CN85" s="145"/>
      <c r="CO85" s="145"/>
      <c r="CP85" s="258"/>
      <c r="CQ85" s="254"/>
      <c r="CR85" s="260"/>
      <c r="CS85" s="537"/>
      <c r="CT85" s="537"/>
      <c r="CU85" s="145"/>
      <c r="CV85" s="145"/>
      <c r="CW85" s="145"/>
      <c r="CX85" s="145"/>
    </row>
    <row r="86" spans="1:102" ht="16.5" customHeight="1">
      <c r="B86" s="254"/>
      <c r="C86" s="254"/>
      <c r="D86" s="254"/>
      <c r="E86" s="254"/>
      <c r="F86" s="254"/>
      <c r="G86" s="254"/>
      <c r="H86" s="254"/>
      <c r="I86" s="254"/>
      <c r="J86" s="254"/>
      <c r="K86" s="254"/>
      <c r="L86" s="254"/>
      <c r="M86" s="254"/>
      <c r="N86" s="254"/>
      <c r="O86" s="255"/>
      <c r="P86" s="901"/>
      <c r="Q86" s="256"/>
      <c r="R86" s="256"/>
      <c r="S86" s="256"/>
      <c r="T86" s="262"/>
      <c r="U86" s="262"/>
      <c r="V86" s="256"/>
      <c r="W86" s="668"/>
      <c r="X86" s="668"/>
      <c r="Y86" s="145"/>
      <c r="Z86" s="255"/>
      <c r="AA86" s="256"/>
      <c r="AB86" s="256"/>
      <c r="AC86" s="256"/>
      <c r="AD86" s="256"/>
      <c r="AE86" s="256"/>
      <c r="AF86" s="256"/>
      <c r="AG86" s="256"/>
      <c r="AH86" s="537"/>
      <c r="AI86" s="537"/>
      <c r="AJ86" s="145"/>
      <c r="AK86" s="255"/>
      <c r="AL86" s="256"/>
      <c r="AM86" s="256"/>
      <c r="AN86" s="256"/>
      <c r="AO86" s="256"/>
      <c r="AP86" s="256"/>
      <c r="AQ86" s="256"/>
      <c r="AR86" s="256"/>
      <c r="AS86" s="537"/>
      <c r="AT86" s="537"/>
      <c r="AU86" s="145"/>
      <c r="AV86" s="256"/>
      <c r="AW86" s="254"/>
      <c r="AX86" s="254"/>
      <c r="AY86" s="254"/>
      <c r="AZ86" s="254"/>
      <c r="BA86" s="254"/>
      <c r="BB86" s="254"/>
      <c r="BC86" s="254"/>
      <c r="BD86" s="24"/>
      <c r="BE86" s="254"/>
      <c r="BF86" s="254"/>
      <c r="BG86" s="254"/>
      <c r="BH86" s="254"/>
      <c r="BI86" s="24"/>
      <c r="BJ86" s="254"/>
      <c r="BK86" s="254"/>
      <c r="BL86" s="254"/>
      <c r="BM86" s="257"/>
      <c r="BN86" s="257"/>
      <c r="BO86" s="254"/>
      <c r="BP86" s="254"/>
      <c r="BQ86" s="417"/>
      <c r="BR86" s="254"/>
      <c r="BS86" s="254"/>
      <c r="BT86" s="254"/>
      <c r="BU86" s="258"/>
      <c r="BV86" s="258"/>
      <c r="BW86" s="254"/>
      <c r="BX86" s="258"/>
      <c r="BY86" s="254"/>
      <c r="BZ86" s="878"/>
      <c r="CA86" s="668"/>
      <c r="CB86" s="668"/>
      <c r="CC86" s="145"/>
      <c r="CD86" s="145"/>
      <c r="CE86" s="145"/>
      <c r="CF86" s="145"/>
      <c r="CG86" s="258"/>
      <c r="CH86" s="254"/>
      <c r="CI86" s="259"/>
      <c r="CJ86" s="537"/>
      <c r="CK86" s="537"/>
      <c r="CL86" s="145"/>
      <c r="CM86" s="145"/>
      <c r="CN86" s="145"/>
      <c r="CO86" s="145"/>
      <c r="CP86" s="258"/>
      <c r="CQ86" s="254"/>
      <c r="CR86" s="260"/>
      <c r="CS86" s="537"/>
      <c r="CT86" s="537"/>
      <c r="CU86" s="145"/>
      <c r="CV86" s="145"/>
      <c r="CW86" s="145"/>
      <c r="CX86" s="145"/>
    </row>
    <row r="87" spans="1:102" ht="16.5" customHeight="1">
      <c r="B87" s="254"/>
      <c r="C87" s="254"/>
      <c r="D87" s="254"/>
      <c r="E87" s="254"/>
      <c r="F87" s="254"/>
      <c r="G87" s="254"/>
      <c r="H87" s="254"/>
      <c r="I87" s="254"/>
      <c r="J87" s="254"/>
      <c r="K87" s="254"/>
      <c r="L87" s="254"/>
      <c r="M87" s="254"/>
      <c r="N87" s="254"/>
      <c r="O87" s="255"/>
      <c r="P87" s="901"/>
      <c r="Q87" s="256"/>
      <c r="R87" s="256"/>
      <c r="S87" s="256"/>
      <c r="T87" s="262"/>
      <c r="U87" s="262"/>
      <c r="V87" s="256"/>
      <c r="W87" s="668"/>
      <c r="X87" s="668"/>
      <c r="Y87" s="145"/>
      <c r="Z87" s="255"/>
      <c r="AA87" s="256"/>
      <c r="AB87" s="256"/>
      <c r="AC87" s="256"/>
      <c r="AD87" s="256"/>
      <c r="AE87" s="256"/>
      <c r="AF87" s="256"/>
      <c r="AG87" s="256"/>
      <c r="AH87" s="537"/>
      <c r="AI87" s="537"/>
      <c r="AJ87" s="145"/>
      <c r="AK87" s="255"/>
      <c r="AL87" s="256"/>
      <c r="AM87" s="256"/>
      <c r="AN87" s="256"/>
      <c r="AO87" s="256"/>
      <c r="AP87" s="256"/>
      <c r="AQ87" s="256"/>
      <c r="AR87" s="256"/>
      <c r="AS87" s="537"/>
      <c r="AT87" s="537"/>
      <c r="AU87" s="145"/>
      <c r="AV87" s="256"/>
      <c r="AW87" s="254"/>
      <c r="AX87" s="254"/>
      <c r="AY87" s="254"/>
      <c r="AZ87" s="254"/>
      <c r="BA87" s="254"/>
      <c r="BB87" s="254"/>
      <c r="BC87" s="254"/>
      <c r="BD87" s="24"/>
      <c r="BE87" s="254"/>
      <c r="BF87" s="254"/>
      <c r="BG87" s="254"/>
      <c r="BH87" s="254"/>
      <c r="BI87" s="24"/>
      <c r="BJ87" s="254"/>
      <c r="BK87" s="254"/>
      <c r="BL87" s="254"/>
      <c r="BM87" s="257"/>
      <c r="BN87" s="257"/>
      <c r="BO87" s="254"/>
      <c r="BP87" s="254"/>
      <c r="BQ87" s="417"/>
      <c r="BR87" s="254"/>
      <c r="BS87" s="254"/>
      <c r="BT87" s="254"/>
      <c r="BU87" s="258"/>
      <c r="BV87" s="258"/>
      <c r="BW87" s="254"/>
      <c r="BX87" s="258"/>
      <c r="BY87" s="254"/>
      <c r="BZ87" s="259"/>
      <c r="CA87" s="668"/>
      <c r="CB87" s="668"/>
      <c r="CC87" s="145"/>
      <c r="CD87" s="145"/>
      <c r="CE87" s="145"/>
      <c r="CF87" s="145"/>
      <c r="CG87" s="258"/>
      <c r="CH87" s="254"/>
      <c r="CI87" s="259"/>
      <c r="CJ87" s="537"/>
      <c r="CK87" s="537"/>
      <c r="CL87" s="145"/>
      <c r="CM87" s="145"/>
      <c r="CN87" s="145"/>
      <c r="CO87" s="145"/>
      <c r="CP87" s="258"/>
      <c r="CQ87" s="254"/>
      <c r="CR87" s="260"/>
      <c r="CS87" s="537"/>
      <c r="CT87" s="537"/>
      <c r="CU87" s="145"/>
      <c r="CV87" s="145"/>
      <c r="CW87" s="145"/>
      <c r="CX87" s="145"/>
    </row>
    <row r="88" spans="1:102" ht="16.5" customHeight="1">
      <c r="B88" s="254"/>
      <c r="C88" s="254"/>
      <c r="D88" s="254"/>
      <c r="E88" s="254"/>
      <c r="F88" s="254"/>
      <c r="G88" s="254"/>
      <c r="H88" s="254"/>
      <c r="I88" s="254"/>
      <c r="J88" s="254"/>
      <c r="K88" s="254"/>
      <c r="L88" s="254"/>
      <c r="M88" s="254"/>
      <c r="N88" s="254"/>
      <c r="O88" s="255"/>
      <c r="P88" s="901"/>
      <c r="Q88" s="256"/>
      <c r="R88" s="256"/>
      <c r="S88" s="256"/>
      <c r="T88" s="262"/>
      <c r="U88" s="262"/>
      <c r="V88" s="256"/>
      <c r="W88" s="668"/>
      <c r="X88" s="668"/>
      <c r="Y88" s="145"/>
      <c r="Z88" s="255"/>
      <c r="AA88" s="256"/>
      <c r="AB88" s="256"/>
      <c r="AC88" s="256"/>
      <c r="AD88" s="256"/>
      <c r="AE88" s="256"/>
      <c r="AF88" s="256"/>
      <c r="AG88" s="256"/>
      <c r="AH88" s="538"/>
      <c r="AI88" s="538"/>
      <c r="AJ88" s="144"/>
      <c r="AK88" s="255"/>
      <c r="AL88" s="256"/>
      <c r="AM88" s="256"/>
      <c r="AN88" s="256"/>
      <c r="AO88" s="256"/>
      <c r="AP88" s="256"/>
      <c r="AQ88" s="256"/>
      <c r="AR88" s="256"/>
      <c r="AS88" s="538"/>
      <c r="AT88" s="538"/>
      <c r="AU88" s="144"/>
      <c r="AV88" s="256"/>
      <c r="AW88" s="254"/>
      <c r="AX88" s="254"/>
      <c r="AY88" s="254"/>
      <c r="AZ88" s="254"/>
      <c r="BA88" s="254"/>
      <c r="BB88" s="254"/>
      <c r="BC88" s="254"/>
      <c r="BD88" s="24"/>
      <c r="BE88" s="254"/>
      <c r="BF88" s="254"/>
      <c r="BG88" s="254"/>
      <c r="BH88" s="254"/>
      <c r="BI88" s="24"/>
      <c r="BJ88" s="254"/>
      <c r="BK88" s="254"/>
      <c r="BL88" s="254"/>
      <c r="BM88" s="257"/>
      <c r="BN88" s="257"/>
      <c r="BO88" s="254"/>
      <c r="BP88" s="254"/>
      <c r="BQ88" s="417"/>
      <c r="BR88" s="254"/>
      <c r="BS88" s="254"/>
      <c r="BT88" s="254"/>
      <c r="BU88" s="258"/>
      <c r="BV88" s="258"/>
      <c r="BW88" s="254"/>
      <c r="BX88" s="258"/>
      <c r="BY88" s="254"/>
      <c r="BZ88" s="259"/>
      <c r="CA88" s="668"/>
      <c r="CB88" s="668"/>
      <c r="CC88" s="145"/>
      <c r="CD88" s="145"/>
      <c r="CE88" s="145"/>
      <c r="CF88" s="145"/>
      <c r="CG88" s="258"/>
      <c r="CH88" s="254"/>
      <c r="CI88" s="259"/>
      <c r="CJ88" s="538"/>
      <c r="CK88" s="538"/>
      <c r="CL88" s="144"/>
      <c r="CM88" s="144"/>
      <c r="CN88" s="144"/>
      <c r="CO88" s="144"/>
      <c r="CP88" s="258"/>
      <c r="CQ88" s="254"/>
      <c r="CR88" s="260"/>
      <c r="CS88" s="538"/>
      <c r="CT88" s="538"/>
      <c r="CU88" s="144"/>
      <c r="CV88" s="144"/>
      <c r="CW88" s="144"/>
      <c r="CX88" s="144"/>
    </row>
    <row r="89" spans="1:102" ht="16.5" hidden="1" customHeight="1">
      <c r="B89" s="254"/>
      <c r="C89" s="254"/>
      <c r="D89" s="254"/>
      <c r="E89" s="254"/>
      <c r="F89" s="254"/>
      <c r="G89" s="254"/>
      <c r="H89" s="254"/>
      <c r="I89" s="254"/>
      <c r="J89" s="254"/>
      <c r="K89" s="254"/>
      <c r="L89" s="254"/>
      <c r="M89" s="254"/>
      <c r="N89" s="254"/>
      <c r="O89" s="255"/>
      <c r="P89" s="901"/>
      <c r="Q89" s="256"/>
      <c r="R89" s="256"/>
      <c r="S89" s="256"/>
      <c r="T89" s="262"/>
      <c r="U89" s="262"/>
      <c r="V89" s="256"/>
      <c r="W89" s="668"/>
      <c r="X89" s="668"/>
      <c r="Y89" s="145"/>
      <c r="Z89" s="255"/>
      <c r="AA89" s="256"/>
      <c r="AB89" s="256"/>
      <c r="AC89" s="256"/>
      <c r="AD89" s="256"/>
      <c r="AE89" s="256"/>
      <c r="AF89" s="256"/>
      <c r="AG89" s="256"/>
      <c r="AH89" s="537"/>
      <c r="AI89" s="537"/>
      <c r="AJ89" s="145"/>
      <c r="AK89" s="255"/>
      <c r="AL89" s="256"/>
      <c r="AM89" s="256"/>
      <c r="AN89" s="256"/>
      <c r="AO89" s="256"/>
      <c r="AP89" s="256"/>
      <c r="AQ89" s="256"/>
      <c r="AR89" s="256"/>
      <c r="AS89" s="537"/>
      <c r="AT89" s="537"/>
      <c r="AU89" s="145"/>
      <c r="AV89" s="256"/>
      <c r="AW89" s="254"/>
      <c r="AX89" s="254"/>
      <c r="AY89" s="254"/>
      <c r="AZ89" s="254"/>
      <c r="BA89" s="254"/>
      <c r="BB89" s="254"/>
      <c r="BC89" s="254"/>
      <c r="BD89" s="24"/>
      <c r="BE89" s="254"/>
      <c r="BF89" s="254"/>
      <c r="BG89" s="254"/>
      <c r="BH89" s="254"/>
      <c r="BI89" s="24"/>
      <c r="BJ89" s="254"/>
      <c r="BK89" s="254"/>
      <c r="BL89" s="254"/>
      <c r="BM89" s="257"/>
      <c r="BN89" s="257"/>
      <c r="BO89" s="254"/>
      <c r="BP89" s="254"/>
      <c r="BQ89" s="417"/>
      <c r="BR89" s="254"/>
      <c r="BS89" s="254"/>
      <c r="BT89" s="254"/>
      <c r="BU89" s="258"/>
      <c r="BV89" s="258"/>
      <c r="BW89" s="254"/>
      <c r="BX89" s="258"/>
      <c r="BY89" s="254"/>
      <c r="BZ89" s="259"/>
      <c r="CA89" s="668"/>
      <c r="CB89" s="668"/>
      <c r="CC89" s="145"/>
      <c r="CD89" s="145"/>
      <c r="CE89" s="145"/>
      <c r="CF89" s="145"/>
      <c r="CG89" s="258"/>
      <c r="CH89" s="254"/>
      <c r="CI89" s="259"/>
      <c r="CJ89" s="537"/>
      <c r="CK89" s="537"/>
      <c r="CL89" s="145"/>
      <c r="CM89" s="145"/>
      <c r="CN89" s="145"/>
      <c r="CO89" s="145"/>
      <c r="CP89" s="258"/>
      <c r="CQ89" s="254"/>
      <c r="CR89" s="260"/>
      <c r="CS89" s="537"/>
      <c r="CT89" s="537"/>
      <c r="CU89" s="145"/>
      <c r="CV89" s="145"/>
      <c r="CW89" s="145"/>
      <c r="CX89" s="145"/>
    </row>
    <row r="90" spans="1:102" ht="16.5" hidden="1" customHeight="1">
      <c r="B90" s="254"/>
      <c r="C90" s="254"/>
      <c r="D90" s="261" t="s">
        <v>11</v>
      </c>
      <c r="E90" s="261" t="s">
        <v>11</v>
      </c>
      <c r="F90" s="261"/>
      <c r="G90" s="261"/>
      <c r="H90" s="254" t="s">
        <v>12</v>
      </c>
      <c r="I90" s="254"/>
      <c r="J90" s="254"/>
      <c r="K90" s="254"/>
      <c r="L90" s="254"/>
      <c r="M90" s="254"/>
      <c r="N90" s="254"/>
      <c r="O90" s="255"/>
      <c r="P90" s="901"/>
      <c r="Q90" s="256"/>
      <c r="R90" s="256"/>
      <c r="S90" s="256"/>
      <c r="T90" s="262"/>
      <c r="U90" s="262"/>
      <c r="V90" s="256"/>
      <c r="W90" s="668"/>
      <c r="X90" s="668"/>
      <c r="Y90" s="145"/>
      <c r="Z90" s="255"/>
      <c r="AA90" s="256"/>
      <c r="AB90" s="256"/>
      <c r="AC90" s="256"/>
      <c r="AD90" s="256"/>
      <c r="AE90" s="256"/>
      <c r="AF90" s="256"/>
      <c r="AG90" s="256"/>
      <c r="AH90" s="537"/>
      <c r="AI90" s="537"/>
      <c r="AJ90" s="145"/>
      <c r="AK90" s="255"/>
      <c r="AL90" s="256"/>
      <c r="AM90" s="256"/>
      <c r="AN90" s="256"/>
      <c r="AO90" s="256"/>
      <c r="AP90" s="256"/>
      <c r="AQ90" s="256"/>
      <c r="AR90" s="256"/>
      <c r="AS90" s="537"/>
      <c r="AT90" s="537"/>
      <c r="AU90" s="145"/>
      <c r="AV90" s="256"/>
      <c r="AW90" s="254"/>
      <c r="AX90" s="254"/>
      <c r="AY90" s="254"/>
      <c r="AZ90" s="254"/>
      <c r="BA90" s="254"/>
      <c r="BB90" s="254"/>
      <c r="BC90" s="254"/>
      <c r="BD90" s="24"/>
      <c r="BE90" s="254"/>
      <c r="BF90" s="254"/>
      <c r="BG90" s="254"/>
      <c r="BH90" s="254"/>
      <c r="BI90" s="24"/>
      <c r="BJ90" s="254"/>
      <c r="BK90" s="254"/>
      <c r="BL90" s="254"/>
      <c r="BM90" s="257"/>
      <c r="BN90" s="257"/>
      <c r="BO90" s="254"/>
      <c r="BP90" s="254"/>
      <c r="BQ90" s="417"/>
      <c r="BR90" s="254"/>
      <c r="BS90" s="254"/>
      <c r="BT90" s="254"/>
      <c r="BU90" s="258"/>
      <c r="BV90" s="258"/>
      <c r="BW90" s="254"/>
      <c r="BX90" s="258"/>
      <c r="BY90" s="254"/>
      <c r="BZ90" s="259"/>
      <c r="CA90" s="668"/>
      <c r="CB90" s="668"/>
      <c r="CC90" s="145"/>
      <c r="CD90" s="145"/>
      <c r="CE90" s="145"/>
      <c r="CF90" s="145"/>
      <c r="CG90" s="258"/>
      <c r="CH90" s="254"/>
      <c r="CI90" s="259"/>
      <c r="CJ90" s="537"/>
      <c r="CK90" s="537"/>
      <c r="CL90" s="145"/>
      <c r="CM90" s="145"/>
      <c r="CN90" s="145"/>
      <c r="CO90" s="145"/>
      <c r="CP90" s="258"/>
      <c r="CQ90" s="254"/>
      <c r="CR90" s="260"/>
      <c r="CS90" s="537"/>
      <c r="CT90" s="537"/>
      <c r="CU90" s="145"/>
      <c r="CV90" s="145"/>
      <c r="CW90" s="145"/>
      <c r="CX90" s="145"/>
    </row>
    <row r="91" spans="1:102" ht="16.5" hidden="1" customHeight="1">
      <c r="B91" s="254"/>
      <c r="C91" s="254"/>
      <c r="D91" s="262" t="s">
        <v>13</v>
      </c>
      <c r="E91" s="262" t="s">
        <v>13</v>
      </c>
      <c r="F91" s="262"/>
      <c r="G91" s="262"/>
      <c r="H91" s="263" t="s">
        <v>14</v>
      </c>
      <c r="I91" s="254"/>
      <c r="J91" s="254"/>
      <c r="K91" s="254"/>
      <c r="L91" s="254"/>
      <c r="M91" s="254"/>
      <c r="N91" s="254"/>
      <c r="O91" s="255"/>
      <c r="P91" s="901"/>
      <c r="Q91" s="256"/>
      <c r="R91" s="256"/>
      <c r="S91" s="256"/>
      <c r="T91" s="262"/>
      <c r="U91" s="262"/>
      <c r="V91" s="256"/>
      <c r="W91" s="668"/>
      <c r="X91" s="668"/>
      <c r="Y91" s="145"/>
      <c r="Z91" s="255"/>
      <c r="AA91" s="256"/>
      <c r="AB91" s="256"/>
      <c r="AC91" s="256"/>
      <c r="AD91" s="256"/>
      <c r="AE91" s="256"/>
      <c r="AF91" s="256"/>
      <c r="AG91" s="256"/>
      <c r="AH91" s="537"/>
      <c r="AI91" s="537"/>
      <c r="AJ91" s="145"/>
      <c r="AK91" s="255"/>
      <c r="AL91" s="256"/>
      <c r="AM91" s="256"/>
      <c r="AN91" s="256"/>
      <c r="AO91" s="256"/>
      <c r="AP91" s="256"/>
      <c r="AQ91" s="256"/>
      <c r="AR91" s="256"/>
      <c r="AS91" s="537"/>
      <c r="AT91" s="537"/>
      <c r="AU91" s="145"/>
      <c r="AV91" s="256"/>
      <c r="AW91" s="254"/>
      <c r="AX91" s="254"/>
      <c r="AY91" s="254"/>
      <c r="AZ91" s="254"/>
      <c r="BA91" s="254"/>
      <c r="BB91" s="254"/>
      <c r="BC91" s="254"/>
      <c r="BD91" s="24"/>
      <c r="BE91" s="254"/>
      <c r="BF91" s="254"/>
      <c r="BG91" s="254"/>
      <c r="BH91" s="254"/>
      <c r="BI91" s="24"/>
      <c r="BJ91" s="254"/>
      <c r="BK91" s="254"/>
      <c r="BL91" s="254"/>
      <c r="BM91" s="257"/>
      <c r="BN91" s="257"/>
      <c r="BO91" s="254"/>
      <c r="BP91" s="254"/>
      <c r="BQ91" s="417"/>
      <c r="BR91" s="254"/>
      <c r="BS91" s="254"/>
      <c r="BT91" s="254"/>
      <c r="BU91" s="258"/>
      <c r="BV91" s="258"/>
      <c r="BW91" s="254"/>
      <c r="BX91" s="258"/>
      <c r="BY91" s="254"/>
      <c r="BZ91" s="259"/>
      <c r="CA91" s="668"/>
      <c r="CB91" s="668"/>
      <c r="CC91" s="145"/>
      <c r="CD91" s="145"/>
      <c r="CE91" s="145"/>
      <c r="CF91" s="145"/>
      <c r="CG91" s="258"/>
      <c r="CH91" s="254"/>
      <c r="CI91" s="259"/>
      <c r="CJ91" s="537"/>
      <c r="CK91" s="537"/>
      <c r="CL91" s="145"/>
      <c r="CM91" s="145"/>
      <c r="CN91" s="145"/>
      <c r="CO91" s="145"/>
      <c r="CP91" s="258"/>
      <c r="CQ91" s="254"/>
      <c r="CR91" s="260"/>
      <c r="CS91" s="537"/>
      <c r="CT91" s="537"/>
      <c r="CU91" s="145"/>
      <c r="CV91" s="145"/>
      <c r="CW91" s="145"/>
      <c r="CX91" s="145"/>
    </row>
    <row r="92" spans="1:102" ht="16.5" hidden="1" customHeight="1">
      <c r="B92" s="254"/>
      <c r="C92" s="254"/>
      <c r="D92" s="262" t="s">
        <v>15</v>
      </c>
      <c r="E92" s="262" t="s">
        <v>15</v>
      </c>
      <c r="F92" s="262"/>
      <c r="G92" s="262"/>
      <c r="H92" s="263" t="s">
        <v>16</v>
      </c>
      <c r="I92" s="254"/>
      <c r="J92" s="254"/>
      <c r="K92" s="254"/>
      <c r="L92" s="254"/>
      <c r="M92" s="254"/>
      <c r="N92" s="254"/>
      <c r="O92" s="255"/>
      <c r="P92" s="901"/>
      <c r="Q92" s="256"/>
      <c r="R92" s="256"/>
      <c r="S92" s="256"/>
      <c r="T92" s="262"/>
      <c r="U92" s="262"/>
      <c r="V92" s="256"/>
      <c r="W92" s="668"/>
      <c r="X92" s="668"/>
      <c r="Y92" s="145"/>
      <c r="Z92" s="255"/>
      <c r="AA92" s="256"/>
      <c r="AB92" s="256"/>
      <c r="AC92" s="256"/>
      <c r="AD92" s="256"/>
      <c r="AE92" s="256"/>
      <c r="AF92" s="256"/>
      <c r="AG92" s="256"/>
      <c r="AH92" s="537"/>
      <c r="AI92" s="537"/>
      <c r="AJ92" s="145"/>
      <c r="AK92" s="255"/>
      <c r="AL92" s="256"/>
      <c r="AM92" s="256"/>
      <c r="AN92" s="256"/>
      <c r="AO92" s="256"/>
      <c r="AP92" s="256"/>
      <c r="AQ92" s="256"/>
      <c r="AR92" s="256"/>
      <c r="AS92" s="537"/>
      <c r="AT92" s="537"/>
      <c r="AU92" s="145"/>
      <c r="AV92" s="256"/>
      <c r="AW92" s="254"/>
      <c r="AX92" s="254"/>
      <c r="AY92" s="254"/>
      <c r="AZ92" s="254"/>
      <c r="BA92" s="254"/>
      <c r="BB92" s="254"/>
      <c r="BC92" s="254"/>
      <c r="BD92" s="24"/>
      <c r="BE92" s="254"/>
      <c r="BF92" s="254"/>
      <c r="BG92" s="254"/>
      <c r="BH92" s="254"/>
      <c r="BI92" s="24"/>
      <c r="BJ92" s="254"/>
      <c r="BK92" s="254"/>
      <c r="BL92" s="254"/>
      <c r="BM92" s="257"/>
      <c r="BN92" s="257"/>
      <c r="BO92" s="254"/>
      <c r="BP92" s="254"/>
      <c r="BQ92" s="417"/>
      <c r="BR92" s="254"/>
      <c r="BS92" s="254"/>
      <c r="BT92" s="254"/>
      <c r="BU92" s="258"/>
      <c r="BV92" s="258"/>
      <c r="BW92" s="254"/>
      <c r="BX92" s="258"/>
      <c r="BY92" s="254"/>
      <c r="BZ92" s="259"/>
      <c r="CA92" s="668"/>
      <c r="CB92" s="668"/>
      <c r="CC92" s="145"/>
      <c r="CD92" s="145"/>
      <c r="CE92" s="145"/>
      <c r="CF92" s="145"/>
      <c r="CG92" s="258"/>
      <c r="CH92" s="254"/>
      <c r="CI92" s="259"/>
      <c r="CJ92" s="537"/>
      <c r="CK92" s="537"/>
      <c r="CL92" s="145"/>
      <c r="CM92" s="145"/>
      <c r="CN92" s="145"/>
      <c r="CO92" s="145"/>
      <c r="CP92" s="258"/>
      <c r="CQ92" s="254"/>
      <c r="CR92" s="260"/>
      <c r="CS92" s="537"/>
      <c r="CT92" s="537"/>
      <c r="CU92" s="145"/>
      <c r="CV92" s="145"/>
      <c r="CW92" s="145"/>
      <c r="CX92" s="145"/>
    </row>
    <row r="93" spans="1:102" ht="16.5" hidden="1" customHeight="1">
      <c r="B93" s="254"/>
      <c r="C93" s="254"/>
      <c r="D93" s="262" t="s">
        <v>17</v>
      </c>
      <c r="E93" s="262" t="s">
        <v>17</v>
      </c>
      <c r="F93" s="262"/>
      <c r="G93" s="262"/>
      <c r="H93" s="263" t="s">
        <v>18</v>
      </c>
      <c r="I93" s="254"/>
      <c r="J93" s="254"/>
      <c r="K93" s="254"/>
      <c r="L93" s="254"/>
      <c r="M93" s="254"/>
      <c r="N93" s="254"/>
      <c r="O93" s="255"/>
      <c r="P93" s="901"/>
      <c r="Q93" s="256"/>
      <c r="R93" s="256"/>
      <c r="S93" s="256"/>
      <c r="T93" s="262"/>
      <c r="U93" s="262"/>
      <c r="V93" s="256"/>
      <c r="W93" s="668"/>
      <c r="X93" s="668"/>
      <c r="Y93" s="145"/>
      <c r="Z93" s="255"/>
      <c r="AA93" s="256"/>
      <c r="AB93" s="256"/>
      <c r="AC93" s="256"/>
      <c r="AD93" s="256"/>
      <c r="AE93" s="256"/>
      <c r="AF93" s="256"/>
      <c r="AG93" s="256"/>
      <c r="AH93" s="537"/>
      <c r="AI93" s="537"/>
      <c r="AJ93" s="145"/>
      <c r="AK93" s="255"/>
      <c r="AL93" s="256"/>
      <c r="AM93" s="256"/>
      <c r="AN93" s="256"/>
      <c r="AO93" s="256"/>
      <c r="AP93" s="256"/>
      <c r="AQ93" s="256"/>
      <c r="AR93" s="256"/>
      <c r="AS93" s="537"/>
      <c r="AT93" s="537"/>
      <c r="AU93" s="145"/>
      <c r="AV93" s="256"/>
      <c r="AW93" s="254"/>
      <c r="AX93" s="254"/>
      <c r="AY93" s="254"/>
      <c r="AZ93" s="254"/>
      <c r="BA93" s="254"/>
      <c r="BB93" s="254"/>
      <c r="BC93" s="254"/>
      <c r="BD93" s="24"/>
      <c r="BE93" s="254"/>
      <c r="BF93" s="254"/>
      <c r="BG93" s="254"/>
      <c r="BH93" s="254"/>
      <c r="BI93" s="24"/>
      <c r="BJ93" s="254"/>
      <c r="BK93" s="254"/>
      <c r="BL93" s="254"/>
      <c r="BM93" s="257"/>
      <c r="BN93" s="257"/>
      <c r="BO93" s="254"/>
      <c r="BP93" s="254"/>
      <c r="BQ93" s="417"/>
      <c r="BR93" s="254"/>
      <c r="BS93" s="254"/>
      <c r="BT93" s="254"/>
      <c r="BU93" s="258"/>
      <c r="BV93" s="258"/>
      <c r="BW93" s="254"/>
      <c r="BX93" s="258"/>
      <c r="BY93" s="254"/>
      <c r="BZ93" s="259"/>
      <c r="CA93" s="668"/>
      <c r="CB93" s="668"/>
      <c r="CC93" s="145"/>
      <c r="CD93" s="145"/>
      <c r="CE93" s="145"/>
      <c r="CF93" s="145"/>
      <c r="CG93" s="258"/>
      <c r="CH93" s="254"/>
      <c r="CI93" s="259"/>
      <c r="CJ93" s="537"/>
      <c r="CK93" s="537"/>
      <c r="CL93" s="145"/>
      <c r="CM93" s="145"/>
      <c r="CN93" s="145"/>
      <c r="CO93" s="145"/>
      <c r="CP93" s="258"/>
      <c r="CQ93" s="254"/>
      <c r="CR93" s="260"/>
      <c r="CS93" s="537"/>
      <c r="CT93" s="537"/>
      <c r="CU93" s="145"/>
      <c r="CV93" s="145"/>
      <c r="CW93" s="145"/>
      <c r="CX93" s="145"/>
    </row>
    <row r="94" spans="1:102" ht="16.5" hidden="1" customHeight="1">
      <c r="B94" s="254"/>
      <c r="C94" s="254"/>
      <c r="D94" s="262" t="s">
        <v>19</v>
      </c>
      <c r="E94" s="262" t="s">
        <v>19</v>
      </c>
      <c r="F94" s="262"/>
      <c r="G94" s="262"/>
      <c r="H94" s="263" t="s">
        <v>20</v>
      </c>
      <c r="I94" s="254"/>
      <c r="J94" s="254"/>
      <c r="K94" s="254"/>
      <c r="L94" s="254"/>
      <c r="M94" s="254"/>
      <c r="N94" s="254"/>
      <c r="O94" s="255"/>
      <c r="P94" s="901"/>
      <c r="Q94" s="256"/>
      <c r="R94" s="256"/>
      <c r="S94" s="256"/>
      <c r="T94" s="262"/>
      <c r="U94" s="262"/>
      <c r="V94" s="256"/>
      <c r="W94" s="668"/>
      <c r="X94" s="668"/>
      <c r="Y94" s="145"/>
      <c r="Z94" s="255"/>
      <c r="AA94" s="256"/>
      <c r="AB94" s="256"/>
      <c r="AC94" s="256"/>
      <c r="AD94" s="256"/>
      <c r="AE94" s="256"/>
      <c r="AF94" s="256"/>
      <c r="AG94" s="256"/>
      <c r="AH94" s="538"/>
      <c r="AI94" s="538"/>
      <c r="AJ94" s="144"/>
      <c r="AK94" s="255"/>
      <c r="AL94" s="256"/>
      <c r="AM94" s="256"/>
      <c r="AN94" s="256"/>
      <c r="AO94" s="256"/>
      <c r="AP94" s="256"/>
      <c r="AQ94" s="256"/>
      <c r="AR94" s="256"/>
      <c r="AS94" s="538"/>
      <c r="AT94" s="538"/>
      <c r="AU94" s="144"/>
      <c r="AV94" s="256"/>
      <c r="AW94" s="254"/>
      <c r="AX94" s="254"/>
      <c r="AY94" s="254"/>
      <c r="AZ94" s="254"/>
      <c r="BA94" s="254"/>
      <c r="BB94" s="254"/>
      <c r="BC94" s="254"/>
      <c r="BD94" s="24"/>
      <c r="BE94" s="254"/>
      <c r="BF94" s="254"/>
      <c r="BG94" s="254"/>
      <c r="BH94" s="254"/>
      <c r="BI94" s="24"/>
      <c r="BJ94" s="254"/>
      <c r="BK94" s="254"/>
      <c r="BL94" s="254"/>
      <c r="BM94" s="257"/>
      <c r="BN94" s="257"/>
      <c r="BO94" s="254"/>
      <c r="BP94" s="254"/>
      <c r="BQ94" s="417"/>
      <c r="BR94" s="254"/>
      <c r="BS94" s="254"/>
      <c r="BT94" s="254"/>
      <c r="BU94" s="258"/>
      <c r="BV94" s="258"/>
      <c r="BW94" s="254"/>
      <c r="BX94" s="258"/>
      <c r="BY94" s="254"/>
      <c r="BZ94" s="259"/>
      <c r="CA94" s="668"/>
      <c r="CB94" s="668"/>
      <c r="CC94" s="145"/>
      <c r="CD94" s="145"/>
      <c r="CE94" s="145"/>
      <c r="CF94" s="145"/>
      <c r="CG94" s="258"/>
      <c r="CH94" s="254"/>
      <c r="CI94" s="259"/>
      <c r="CJ94" s="538"/>
      <c r="CK94" s="538"/>
      <c r="CL94" s="144"/>
      <c r="CM94" s="144"/>
      <c r="CN94" s="144"/>
      <c r="CO94" s="144"/>
      <c r="CP94" s="258"/>
      <c r="CQ94" s="254"/>
      <c r="CR94" s="260"/>
      <c r="CS94" s="538"/>
      <c r="CT94" s="538"/>
      <c r="CU94" s="144"/>
      <c r="CV94" s="144"/>
      <c r="CW94" s="144"/>
      <c r="CX94" s="144"/>
    </row>
    <row r="95" spans="1:102" ht="16.5" hidden="1" customHeight="1">
      <c r="B95" s="254"/>
      <c r="C95" s="254"/>
      <c r="D95" s="262" t="s">
        <v>21</v>
      </c>
      <c r="E95" s="262" t="s">
        <v>21</v>
      </c>
      <c r="F95" s="262"/>
      <c r="G95" s="262"/>
      <c r="H95" s="263" t="s">
        <v>22</v>
      </c>
      <c r="I95" s="254"/>
      <c r="J95" s="254"/>
      <c r="K95" s="254"/>
      <c r="L95" s="254"/>
      <c r="M95" s="254"/>
      <c r="N95" s="254"/>
      <c r="O95" s="255"/>
      <c r="P95" s="901"/>
      <c r="Q95" s="256"/>
      <c r="R95" s="256"/>
      <c r="S95" s="256"/>
      <c r="T95" s="262"/>
      <c r="U95" s="262"/>
      <c r="V95" s="256"/>
      <c r="W95" s="668"/>
      <c r="X95" s="668"/>
      <c r="Y95" s="145"/>
      <c r="Z95" s="255"/>
      <c r="AA95" s="256"/>
      <c r="AB95" s="256"/>
      <c r="AC95" s="256"/>
      <c r="AD95" s="256"/>
      <c r="AE95" s="256"/>
      <c r="AF95" s="256"/>
      <c r="AG95" s="256"/>
      <c r="AH95" s="537"/>
      <c r="AI95" s="537"/>
      <c r="AJ95" s="145"/>
      <c r="AK95" s="255"/>
      <c r="AL95" s="256"/>
      <c r="AM95" s="256"/>
      <c r="AN95" s="256"/>
      <c r="AO95" s="256"/>
      <c r="AP95" s="256"/>
      <c r="AQ95" s="256"/>
      <c r="AR95" s="256"/>
      <c r="AS95" s="537"/>
      <c r="AT95" s="537"/>
      <c r="AU95" s="145"/>
      <c r="AV95" s="256"/>
      <c r="AW95" s="254"/>
      <c r="AX95" s="254"/>
      <c r="AY95" s="254"/>
      <c r="AZ95" s="254"/>
      <c r="BA95" s="254"/>
      <c r="BB95" s="254"/>
      <c r="BC95" s="254"/>
      <c r="BD95" s="24"/>
      <c r="BE95" s="254"/>
      <c r="BF95" s="254"/>
      <c r="BG95" s="254"/>
      <c r="BH95" s="254"/>
      <c r="BI95" s="24"/>
      <c r="BJ95" s="254"/>
      <c r="BK95" s="254"/>
      <c r="BL95" s="254"/>
      <c r="BM95" s="257"/>
      <c r="BN95" s="257"/>
      <c r="BO95" s="254"/>
      <c r="BP95" s="254"/>
      <c r="BQ95" s="417"/>
      <c r="BR95" s="254"/>
      <c r="BS95" s="254"/>
      <c r="BT95" s="254"/>
      <c r="BU95" s="258"/>
      <c r="BV95" s="258"/>
      <c r="BW95" s="254"/>
      <c r="BX95" s="258"/>
      <c r="BY95" s="254"/>
      <c r="BZ95" s="259"/>
      <c r="CA95" s="668"/>
      <c r="CB95" s="668"/>
      <c r="CC95" s="145"/>
      <c r="CD95" s="145"/>
      <c r="CE95" s="145"/>
      <c r="CF95" s="145"/>
      <c r="CG95" s="258"/>
      <c r="CH95" s="254"/>
      <c r="CI95" s="259"/>
      <c r="CJ95" s="537"/>
      <c r="CK95" s="537"/>
      <c r="CL95" s="145"/>
      <c r="CM95" s="145"/>
      <c r="CN95" s="145"/>
      <c r="CO95" s="145"/>
      <c r="CP95" s="258"/>
      <c r="CQ95" s="254"/>
      <c r="CR95" s="260"/>
      <c r="CS95" s="537"/>
      <c r="CT95" s="537"/>
      <c r="CU95" s="145"/>
      <c r="CV95" s="145"/>
      <c r="CW95" s="145"/>
      <c r="CX95" s="145"/>
    </row>
    <row r="96" spans="1:102" ht="16.5" hidden="1" customHeight="1">
      <c r="B96" s="254"/>
      <c r="C96" s="254"/>
      <c r="D96" s="262" t="s">
        <v>23</v>
      </c>
      <c r="E96" s="262" t="s">
        <v>23</v>
      </c>
      <c r="F96" s="262"/>
      <c r="G96" s="262"/>
      <c r="H96" s="263" t="s">
        <v>24</v>
      </c>
      <c r="I96" s="254"/>
      <c r="J96" s="254"/>
      <c r="K96" s="254"/>
      <c r="L96" s="254"/>
      <c r="M96" s="254"/>
      <c r="N96" s="254"/>
      <c r="O96" s="255"/>
      <c r="P96" s="901"/>
      <c r="Q96" s="256"/>
      <c r="R96" s="256"/>
      <c r="S96" s="256"/>
      <c r="T96" s="262"/>
      <c r="U96" s="262"/>
      <c r="V96" s="256"/>
      <c r="W96" s="668"/>
      <c r="X96" s="668"/>
      <c r="Y96" s="145"/>
      <c r="Z96" s="255"/>
      <c r="AA96" s="256"/>
      <c r="AB96" s="256"/>
      <c r="AC96" s="256"/>
      <c r="AD96" s="256"/>
      <c r="AE96" s="256"/>
      <c r="AF96" s="256"/>
      <c r="AG96" s="256"/>
      <c r="AH96" s="537"/>
      <c r="AI96" s="537"/>
      <c r="AJ96" s="145"/>
      <c r="AK96" s="255"/>
      <c r="AL96" s="256"/>
      <c r="AM96" s="256"/>
      <c r="AN96" s="256"/>
      <c r="AO96" s="256"/>
      <c r="AP96" s="256"/>
      <c r="AQ96" s="256"/>
      <c r="AR96" s="256"/>
      <c r="AS96" s="537"/>
      <c r="AT96" s="537"/>
      <c r="AU96" s="145"/>
      <c r="AV96" s="256"/>
      <c r="AW96" s="254"/>
      <c r="AX96" s="254"/>
      <c r="AY96" s="254"/>
      <c r="AZ96" s="254"/>
      <c r="BA96" s="254"/>
      <c r="BB96" s="254"/>
      <c r="BC96" s="254"/>
      <c r="BD96" s="24"/>
      <c r="BE96" s="254"/>
      <c r="BF96" s="254"/>
      <c r="BG96" s="254"/>
      <c r="BH96" s="254"/>
      <c r="BI96" s="24"/>
      <c r="BJ96" s="254"/>
      <c r="BK96" s="254"/>
      <c r="BL96" s="254"/>
      <c r="BM96" s="257"/>
      <c r="BN96" s="257"/>
      <c r="BO96" s="254"/>
      <c r="BP96" s="254"/>
      <c r="BQ96" s="417"/>
      <c r="BR96" s="254"/>
      <c r="BS96" s="254"/>
      <c r="BT96" s="254"/>
      <c r="BU96" s="258"/>
      <c r="BV96" s="258"/>
      <c r="BW96" s="254"/>
      <c r="BX96" s="258"/>
      <c r="BY96" s="254"/>
      <c r="BZ96" s="259"/>
      <c r="CA96" s="668"/>
      <c r="CB96" s="668"/>
      <c r="CC96" s="145"/>
      <c r="CD96" s="145"/>
      <c r="CE96" s="145"/>
      <c r="CF96" s="145"/>
      <c r="CG96" s="258"/>
      <c r="CH96" s="254"/>
      <c r="CI96" s="259"/>
      <c r="CJ96" s="537"/>
      <c r="CK96" s="537"/>
      <c r="CL96" s="145"/>
      <c r="CM96" s="145"/>
      <c r="CN96" s="145"/>
      <c r="CO96" s="145"/>
      <c r="CP96" s="258"/>
      <c r="CQ96" s="254"/>
      <c r="CR96" s="260"/>
      <c r="CS96" s="537"/>
      <c r="CT96" s="537"/>
      <c r="CU96" s="145"/>
      <c r="CV96" s="145"/>
      <c r="CW96" s="145"/>
      <c r="CX96" s="145"/>
    </row>
    <row r="97" spans="2:102" ht="16.5" hidden="1" customHeight="1">
      <c r="B97" s="254"/>
      <c r="C97" s="254"/>
      <c r="D97" s="262" t="s">
        <v>25</v>
      </c>
      <c r="E97" s="262" t="s">
        <v>25</v>
      </c>
      <c r="F97" s="262"/>
      <c r="G97" s="262"/>
      <c r="H97" s="263" t="s">
        <v>26</v>
      </c>
      <c r="I97" s="254"/>
      <c r="J97" s="254"/>
      <c r="K97" s="254"/>
      <c r="L97" s="254"/>
      <c r="M97" s="254"/>
      <c r="N97" s="254"/>
      <c r="O97" s="255"/>
      <c r="P97" s="901"/>
      <c r="Q97" s="256"/>
      <c r="R97" s="256"/>
      <c r="S97" s="256"/>
      <c r="T97" s="262"/>
      <c r="U97" s="262"/>
      <c r="V97" s="256"/>
      <c r="W97" s="668"/>
      <c r="X97" s="668"/>
      <c r="Y97" s="145"/>
      <c r="Z97" s="255"/>
      <c r="AA97" s="256"/>
      <c r="AB97" s="256"/>
      <c r="AC97" s="256"/>
      <c r="AD97" s="256"/>
      <c r="AE97" s="256"/>
      <c r="AF97" s="256"/>
      <c r="AG97" s="256"/>
      <c r="AH97" s="537"/>
      <c r="AI97" s="537"/>
      <c r="AJ97" s="145"/>
      <c r="AK97" s="255"/>
      <c r="AL97" s="256"/>
      <c r="AM97" s="256"/>
      <c r="AN97" s="256"/>
      <c r="AO97" s="256"/>
      <c r="AP97" s="256"/>
      <c r="AQ97" s="256"/>
      <c r="AR97" s="256"/>
      <c r="AS97" s="537"/>
      <c r="AT97" s="537"/>
      <c r="AU97" s="145"/>
      <c r="AV97" s="256"/>
      <c r="AW97" s="254"/>
      <c r="AX97" s="254"/>
      <c r="AY97" s="254"/>
      <c r="AZ97" s="254"/>
      <c r="BA97" s="254"/>
      <c r="BB97" s="254"/>
      <c r="BC97" s="254"/>
      <c r="BD97" s="24"/>
      <c r="BE97" s="254"/>
      <c r="BF97" s="254"/>
      <c r="BG97" s="254"/>
      <c r="BH97" s="254"/>
      <c r="BI97" s="24"/>
      <c r="BJ97" s="254"/>
      <c r="BK97" s="254"/>
      <c r="BL97" s="254"/>
      <c r="BM97" s="257"/>
      <c r="BN97" s="257"/>
      <c r="BO97" s="254"/>
      <c r="BP97" s="254"/>
      <c r="BQ97" s="417"/>
      <c r="BR97" s="254"/>
      <c r="BS97" s="254"/>
      <c r="BT97" s="254"/>
      <c r="BU97" s="258"/>
      <c r="BV97" s="258"/>
      <c r="BW97" s="254"/>
      <c r="BX97" s="258"/>
      <c r="BY97" s="254"/>
      <c r="BZ97" s="259"/>
      <c r="CA97" s="668"/>
      <c r="CB97" s="668"/>
      <c r="CC97" s="145"/>
      <c r="CD97" s="145"/>
      <c r="CE97" s="145"/>
      <c r="CF97" s="145"/>
      <c r="CG97" s="258"/>
      <c r="CH97" s="254"/>
      <c r="CI97" s="259"/>
      <c r="CJ97" s="537"/>
      <c r="CK97" s="537"/>
      <c r="CL97" s="145"/>
      <c r="CM97" s="145"/>
      <c r="CN97" s="145"/>
      <c r="CO97" s="145"/>
      <c r="CP97" s="258"/>
      <c r="CQ97" s="254"/>
      <c r="CR97" s="260"/>
      <c r="CS97" s="537"/>
      <c r="CT97" s="537"/>
      <c r="CU97" s="145"/>
      <c r="CV97" s="145"/>
      <c r="CW97" s="145"/>
      <c r="CX97" s="145"/>
    </row>
    <row r="98" spans="2:102" ht="16.5" hidden="1" customHeight="1">
      <c r="B98" s="254"/>
      <c r="C98" s="254"/>
      <c r="D98" s="262" t="s">
        <v>27</v>
      </c>
      <c r="E98" s="262" t="s">
        <v>27</v>
      </c>
      <c r="F98" s="262"/>
      <c r="G98" s="262"/>
      <c r="H98" s="263" t="s">
        <v>28</v>
      </c>
      <c r="I98" s="254"/>
      <c r="J98" s="254"/>
      <c r="K98" s="254"/>
      <c r="L98" s="254"/>
      <c r="M98" s="254"/>
      <c r="N98" s="254"/>
      <c r="O98" s="255"/>
      <c r="P98" s="901"/>
      <c r="Q98" s="256"/>
      <c r="R98" s="256"/>
      <c r="S98" s="256"/>
      <c r="T98" s="262"/>
      <c r="U98" s="262"/>
      <c r="V98" s="256"/>
      <c r="W98" s="668"/>
      <c r="X98" s="668"/>
      <c r="Y98" s="145"/>
      <c r="Z98" s="255"/>
      <c r="AA98" s="256"/>
      <c r="AB98" s="256"/>
      <c r="AC98" s="256"/>
      <c r="AD98" s="256"/>
      <c r="AE98" s="256"/>
      <c r="AF98" s="256"/>
      <c r="AG98" s="256"/>
      <c r="AH98" s="537"/>
      <c r="AI98" s="537"/>
      <c r="AJ98" s="145"/>
      <c r="AK98" s="255"/>
      <c r="AL98" s="256"/>
      <c r="AM98" s="256"/>
      <c r="AN98" s="256"/>
      <c r="AO98" s="256"/>
      <c r="AP98" s="256"/>
      <c r="AQ98" s="256"/>
      <c r="AR98" s="256"/>
      <c r="AS98" s="537"/>
      <c r="AT98" s="537"/>
      <c r="AU98" s="145"/>
      <c r="AV98" s="256"/>
      <c r="AW98" s="254"/>
      <c r="AX98" s="254"/>
      <c r="AY98" s="254"/>
      <c r="AZ98" s="254"/>
      <c r="BA98" s="254"/>
      <c r="BB98" s="254"/>
      <c r="BC98" s="254"/>
      <c r="BD98" s="24"/>
      <c r="BE98" s="254"/>
      <c r="BF98" s="254"/>
      <c r="BG98" s="254"/>
      <c r="BH98" s="254"/>
      <c r="BI98" s="24"/>
      <c r="BJ98" s="254"/>
      <c r="BK98" s="254"/>
      <c r="BL98" s="254"/>
      <c r="BM98" s="257"/>
      <c r="BN98" s="257"/>
      <c r="BO98" s="254"/>
      <c r="BP98" s="254"/>
      <c r="BQ98" s="417"/>
      <c r="BR98" s="254"/>
      <c r="BS98" s="254"/>
      <c r="BT98" s="254"/>
      <c r="BU98" s="258"/>
      <c r="BV98" s="258"/>
      <c r="BW98" s="254"/>
      <c r="BX98" s="258"/>
      <c r="BY98" s="254"/>
      <c r="BZ98" s="259"/>
      <c r="CA98" s="668"/>
      <c r="CB98" s="668"/>
      <c r="CC98" s="145"/>
      <c r="CD98" s="145"/>
      <c r="CE98" s="145"/>
      <c r="CF98" s="145"/>
      <c r="CG98" s="258"/>
      <c r="CH98" s="254"/>
      <c r="CI98" s="259"/>
      <c r="CJ98" s="537"/>
      <c r="CK98" s="537"/>
      <c r="CL98" s="145"/>
      <c r="CM98" s="145"/>
      <c r="CN98" s="145"/>
      <c r="CO98" s="145"/>
      <c r="CP98" s="258"/>
      <c r="CQ98" s="254"/>
      <c r="CR98" s="260"/>
      <c r="CS98" s="537"/>
      <c r="CT98" s="537"/>
      <c r="CU98" s="145"/>
      <c r="CV98" s="145"/>
      <c r="CW98" s="145"/>
      <c r="CX98" s="145"/>
    </row>
    <row r="99" spans="2:102" ht="16.5" hidden="1" customHeight="1">
      <c r="B99" s="254"/>
      <c r="C99" s="254"/>
      <c r="D99" s="262" t="s">
        <v>29</v>
      </c>
      <c r="E99" s="262" t="s">
        <v>29</v>
      </c>
      <c r="F99" s="262"/>
      <c r="G99" s="262"/>
      <c r="H99" s="263" t="s">
        <v>30</v>
      </c>
      <c r="I99" s="254"/>
      <c r="J99" s="254"/>
      <c r="K99" s="254"/>
      <c r="L99" s="254"/>
      <c r="M99" s="254"/>
      <c r="N99" s="254"/>
      <c r="O99" s="255"/>
      <c r="P99" s="901"/>
      <c r="Q99" s="256"/>
      <c r="R99" s="256"/>
      <c r="S99" s="256"/>
      <c r="T99" s="262"/>
      <c r="U99" s="262"/>
      <c r="V99" s="256"/>
      <c r="W99" s="668"/>
      <c r="X99" s="668"/>
      <c r="Y99" s="145"/>
      <c r="Z99" s="255"/>
      <c r="AA99" s="256"/>
      <c r="AB99" s="256"/>
      <c r="AC99" s="256"/>
      <c r="AD99" s="256"/>
      <c r="AE99" s="256"/>
      <c r="AF99" s="256"/>
      <c r="AG99" s="256"/>
      <c r="AH99" s="537"/>
      <c r="AI99" s="537"/>
      <c r="AJ99" s="145"/>
      <c r="AK99" s="255"/>
      <c r="AL99" s="256"/>
      <c r="AM99" s="256"/>
      <c r="AN99" s="256"/>
      <c r="AO99" s="256"/>
      <c r="AP99" s="256"/>
      <c r="AQ99" s="256"/>
      <c r="AR99" s="256"/>
      <c r="AS99" s="537"/>
      <c r="AT99" s="537"/>
      <c r="AU99" s="145"/>
      <c r="AV99" s="256"/>
      <c r="AW99" s="254"/>
      <c r="AX99" s="254"/>
      <c r="AY99" s="254"/>
      <c r="AZ99" s="254"/>
      <c r="BA99" s="254"/>
      <c r="BB99" s="254"/>
      <c r="BC99" s="254"/>
      <c r="BD99" s="24"/>
      <c r="BE99" s="254"/>
      <c r="BF99" s="254"/>
      <c r="BG99" s="254"/>
      <c r="BH99" s="254"/>
      <c r="BI99" s="24"/>
      <c r="BJ99" s="254"/>
      <c r="BK99" s="254"/>
      <c r="BL99" s="254"/>
      <c r="BM99" s="257"/>
      <c r="BN99" s="257"/>
      <c r="BO99" s="254"/>
      <c r="BP99" s="254"/>
      <c r="BQ99" s="417"/>
      <c r="BR99" s="254"/>
      <c r="BS99" s="254"/>
      <c r="BT99" s="254"/>
      <c r="BU99" s="258"/>
      <c r="BV99" s="258"/>
      <c r="BW99" s="254"/>
      <c r="BX99" s="258"/>
      <c r="BY99" s="254"/>
      <c r="BZ99" s="259"/>
      <c r="CA99" s="668"/>
      <c r="CB99" s="668"/>
      <c r="CC99" s="145"/>
      <c r="CD99" s="145"/>
      <c r="CE99" s="145"/>
      <c r="CF99" s="145"/>
      <c r="CG99" s="258"/>
      <c r="CH99" s="254"/>
      <c r="CI99" s="259"/>
      <c r="CJ99" s="537"/>
      <c r="CK99" s="537"/>
      <c r="CL99" s="145"/>
      <c r="CM99" s="145"/>
      <c r="CN99" s="145"/>
      <c r="CO99" s="145"/>
      <c r="CP99" s="258"/>
      <c r="CQ99" s="254"/>
      <c r="CR99" s="260"/>
      <c r="CS99" s="537"/>
      <c r="CT99" s="537"/>
      <c r="CU99" s="145"/>
      <c r="CV99" s="145"/>
      <c r="CW99" s="145"/>
      <c r="CX99" s="145"/>
    </row>
    <row r="100" spans="2:102" ht="16.5" hidden="1" customHeight="1">
      <c r="B100" s="254"/>
      <c r="C100" s="254"/>
      <c r="D100" s="262" t="s">
        <v>31</v>
      </c>
      <c r="E100" s="262" t="s">
        <v>31</v>
      </c>
      <c r="F100" s="262"/>
      <c r="G100" s="262"/>
      <c r="H100" s="263" t="s">
        <v>32</v>
      </c>
      <c r="I100" s="254"/>
      <c r="J100" s="254"/>
      <c r="K100" s="254"/>
      <c r="L100" s="254"/>
      <c r="M100" s="254"/>
      <c r="N100" s="254"/>
      <c r="O100" s="255"/>
      <c r="P100" s="901"/>
      <c r="Q100" s="256"/>
      <c r="R100" s="256"/>
      <c r="S100" s="256"/>
      <c r="T100" s="262"/>
      <c r="U100" s="262"/>
      <c r="V100" s="256"/>
      <c r="W100" s="668"/>
      <c r="X100" s="668"/>
      <c r="Y100" s="145"/>
      <c r="Z100" s="255"/>
      <c r="AA100" s="256"/>
      <c r="AB100" s="256"/>
      <c r="AC100" s="256"/>
      <c r="AD100" s="256"/>
      <c r="AE100" s="256"/>
      <c r="AF100" s="256"/>
      <c r="AG100" s="256"/>
      <c r="AH100" s="538"/>
      <c r="AI100" s="538"/>
      <c r="AJ100" s="144"/>
      <c r="AK100" s="255"/>
      <c r="AL100" s="256"/>
      <c r="AM100" s="256"/>
      <c r="AN100" s="256"/>
      <c r="AO100" s="256"/>
      <c r="AP100" s="256"/>
      <c r="AQ100" s="256"/>
      <c r="AR100" s="256"/>
      <c r="AS100" s="538"/>
      <c r="AT100" s="538"/>
      <c r="AU100" s="144"/>
      <c r="AV100" s="256"/>
      <c r="AW100" s="254"/>
      <c r="AX100" s="254"/>
      <c r="AY100" s="254"/>
      <c r="AZ100" s="254"/>
      <c r="BA100" s="254"/>
      <c r="BB100" s="254"/>
      <c r="BC100" s="254"/>
      <c r="BD100" s="24"/>
      <c r="BE100" s="254"/>
      <c r="BF100" s="254"/>
      <c r="BG100" s="254"/>
      <c r="BH100" s="254"/>
      <c r="BI100" s="24"/>
      <c r="BJ100" s="254"/>
      <c r="BK100" s="254"/>
      <c r="BL100" s="254"/>
      <c r="BM100" s="257"/>
      <c r="BN100" s="257"/>
      <c r="BO100" s="254"/>
      <c r="BP100" s="254"/>
      <c r="BQ100" s="417"/>
      <c r="BR100" s="254"/>
      <c r="BS100" s="254"/>
      <c r="BT100" s="254"/>
      <c r="BU100" s="258"/>
      <c r="BV100" s="258"/>
      <c r="BW100" s="254"/>
      <c r="BX100" s="258"/>
      <c r="BY100" s="254"/>
      <c r="BZ100" s="259"/>
      <c r="CA100" s="668"/>
      <c r="CB100" s="668"/>
      <c r="CC100" s="145"/>
      <c r="CD100" s="145"/>
      <c r="CE100" s="145"/>
      <c r="CF100" s="145"/>
      <c r="CG100" s="258"/>
      <c r="CH100" s="254"/>
      <c r="CI100" s="259"/>
      <c r="CJ100" s="538"/>
      <c r="CK100" s="538"/>
      <c r="CL100" s="144"/>
      <c r="CM100" s="144"/>
      <c r="CN100" s="144"/>
      <c r="CO100" s="144"/>
      <c r="CP100" s="258"/>
      <c r="CQ100" s="254"/>
      <c r="CR100" s="260"/>
      <c r="CS100" s="538"/>
      <c r="CT100" s="538"/>
      <c r="CU100" s="144"/>
      <c r="CV100" s="144"/>
      <c r="CW100" s="144"/>
      <c r="CX100" s="144"/>
    </row>
    <row r="101" spans="2:102" ht="16.5" hidden="1" customHeight="1">
      <c r="B101" s="254"/>
      <c r="C101" s="254"/>
      <c r="D101" s="262" t="s">
        <v>33</v>
      </c>
      <c r="E101" s="262" t="s">
        <v>33</v>
      </c>
      <c r="F101" s="262"/>
      <c r="G101" s="262"/>
      <c r="H101" s="263" t="s">
        <v>34</v>
      </c>
      <c r="I101" s="254"/>
      <c r="J101" s="254"/>
      <c r="K101" s="254"/>
      <c r="L101" s="254"/>
      <c r="M101" s="254"/>
      <c r="N101" s="254"/>
      <c r="O101" s="255"/>
      <c r="P101" s="901"/>
      <c r="Q101" s="256"/>
      <c r="R101" s="256"/>
      <c r="S101" s="256"/>
      <c r="T101" s="262"/>
      <c r="U101" s="262"/>
      <c r="V101" s="256"/>
      <c r="W101" s="668"/>
      <c r="X101" s="668"/>
      <c r="Y101" s="145"/>
      <c r="Z101" s="255"/>
      <c r="AA101" s="256"/>
      <c r="AB101" s="256"/>
      <c r="AC101" s="256"/>
      <c r="AD101" s="256"/>
      <c r="AE101" s="256"/>
      <c r="AF101" s="256"/>
      <c r="AG101" s="256"/>
      <c r="AH101" s="537"/>
      <c r="AI101" s="537"/>
      <c r="AJ101" s="145"/>
      <c r="AK101" s="255"/>
      <c r="AL101" s="256"/>
      <c r="AM101" s="256"/>
      <c r="AN101" s="256"/>
      <c r="AO101" s="256"/>
      <c r="AP101" s="256"/>
      <c r="AQ101" s="256"/>
      <c r="AR101" s="256"/>
      <c r="AS101" s="537"/>
      <c r="AT101" s="537"/>
      <c r="AU101" s="145"/>
      <c r="AV101" s="256"/>
      <c r="AW101" s="254"/>
      <c r="AX101" s="254"/>
      <c r="AY101" s="254"/>
      <c r="AZ101" s="254"/>
      <c r="BA101" s="254"/>
      <c r="BB101" s="254"/>
      <c r="BC101" s="254"/>
      <c r="BD101" s="24"/>
      <c r="BE101" s="254"/>
      <c r="BF101" s="254"/>
      <c r="BG101" s="254"/>
      <c r="BH101" s="254"/>
      <c r="BI101" s="24"/>
      <c r="BJ101" s="254"/>
      <c r="BK101" s="254"/>
      <c r="BL101" s="254"/>
      <c r="BM101" s="257"/>
      <c r="BN101" s="257"/>
      <c r="BO101" s="254"/>
      <c r="BP101" s="254"/>
      <c r="BQ101" s="417"/>
      <c r="BR101" s="254"/>
      <c r="BS101" s="254"/>
      <c r="BT101" s="254"/>
      <c r="BU101" s="258"/>
      <c r="BV101" s="258"/>
      <c r="BW101" s="254"/>
      <c r="BX101" s="258"/>
      <c r="BY101" s="254"/>
      <c r="BZ101" s="259"/>
      <c r="CA101" s="668"/>
      <c r="CB101" s="668"/>
      <c r="CC101" s="145"/>
      <c r="CD101" s="145"/>
      <c r="CE101" s="145"/>
      <c r="CF101" s="145"/>
      <c r="CG101" s="258"/>
      <c r="CH101" s="254"/>
      <c r="CI101" s="259"/>
      <c r="CJ101" s="537"/>
      <c r="CK101" s="537"/>
      <c r="CL101" s="145"/>
      <c r="CM101" s="145"/>
      <c r="CN101" s="145"/>
      <c r="CO101" s="145"/>
      <c r="CP101" s="258"/>
      <c r="CQ101" s="254"/>
      <c r="CR101" s="260"/>
      <c r="CS101" s="537"/>
      <c r="CT101" s="537"/>
      <c r="CU101" s="145"/>
      <c r="CV101" s="145"/>
      <c r="CW101" s="145"/>
      <c r="CX101" s="145"/>
    </row>
    <row r="102" spans="2:102" ht="16.5" hidden="1" customHeight="1">
      <c r="B102" s="254"/>
      <c r="C102" s="254"/>
      <c r="D102" s="262" t="s">
        <v>36</v>
      </c>
      <c r="E102" s="262" t="s">
        <v>36</v>
      </c>
      <c r="F102" s="262"/>
      <c r="G102" s="262"/>
      <c r="H102" s="263" t="s">
        <v>37</v>
      </c>
      <c r="I102" s="254"/>
      <c r="J102" s="254"/>
      <c r="K102" s="254"/>
      <c r="L102" s="254"/>
      <c r="M102" s="254"/>
      <c r="N102" s="254"/>
      <c r="O102" s="255"/>
      <c r="P102" s="901"/>
      <c r="Q102" s="256"/>
      <c r="R102" s="256"/>
      <c r="S102" s="256"/>
      <c r="T102" s="262"/>
      <c r="U102" s="262"/>
      <c r="V102" s="256"/>
      <c r="W102" s="668"/>
      <c r="X102" s="668"/>
      <c r="Y102" s="145"/>
      <c r="Z102" s="255"/>
      <c r="AA102" s="256"/>
      <c r="AB102" s="256"/>
      <c r="AC102" s="256"/>
      <c r="AD102" s="256"/>
      <c r="AE102" s="256"/>
      <c r="AF102" s="256"/>
      <c r="AG102" s="256"/>
      <c r="AH102" s="537"/>
      <c r="AI102" s="537"/>
      <c r="AJ102" s="145"/>
      <c r="AK102" s="255"/>
      <c r="AL102" s="256"/>
      <c r="AM102" s="256"/>
      <c r="AN102" s="256"/>
      <c r="AO102" s="256"/>
      <c r="AP102" s="256"/>
      <c r="AQ102" s="256"/>
      <c r="AR102" s="256"/>
      <c r="AS102" s="537"/>
      <c r="AT102" s="537"/>
      <c r="AU102" s="145"/>
      <c r="AV102" s="256"/>
      <c r="AW102" s="254"/>
      <c r="AX102" s="254"/>
      <c r="AY102" s="254"/>
      <c r="AZ102" s="254"/>
      <c r="BA102" s="254"/>
      <c r="BB102" s="254"/>
      <c r="BC102" s="254"/>
      <c r="BD102" s="24"/>
      <c r="BE102" s="254"/>
      <c r="BF102" s="254"/>
      <c r="BG102" s="254"/>
      <c r="BH102" s="254"/>
      <c r="BI102" s="24"/>
      <c r="BJ102" s="254"/>
      <c r="BK102" s="254"/>
      <c r="BL102" s="254"/>
      <c r="BM102" s="257"/>
      <c r="BN102" s="257"/>
      <c r="BO102" s="254"/>
      <c r="BP102" s="254"/>
      <c r="BQ102" s="417"/>
      <c r="BR102" s="254"/>
      <c r="BS102" s="254"/>
      <c r="BT102" s="254"/>
      <c r="BU102" s="258"/>
      <c r="BV102" s="258"/>
      <c r="BW102" s="254"/>
      <c r="BX102" s="258"/>
      <c r="BY102" s="254"/>
      <c r="BZ102" s="259"/>
      <c r="CA102" s="668"/>
      <c r="CB102" s="668"/>
      <c r="CC102" s="145"/>
      <c r="CD102" s="145"/>
      <c r="CE102" s="145"/>
      <c r="CF102" s="145"/>
      <c r="CG102" s="258"/>
      <c r="CH102" s="254"/>
      <c r="CI102" s="259"/>
      <c r="CJ102" s="537"/>
      <c r="CK102" s="537"/>
      <c r="CL102" s="145"/>
      <c r="CM102" s="145"/>
      <c r="CN102" s="145"/>
      <c r="CO102" s="145"/>
      <c r="CP102" s="258"/>
      <c r="CQ102" s="254"/>
      <c r="CR102" s="260"/>
      <c r="CS102" s="537"/>
      <c r="CT102" s="537"/>
      <c r="CU102" s="145"/>
      <c r="CV102" s="145"/>
      <c r="CW102" s="145"/>
      <c r="CX102" s="145"/>
    </row>
    <row r="103" spans="2:102" ht="16.5" hidden="1" customHeight="1">
      <c r="B103" s="254"/>
      <c r="C103" s="254"/>
      <c r="D103" s="262" t="s">
        <v>38</v>
      </c>
      <c r="E103" s="262" t="s">
        <v>38</v>
      </c>
      <c r="F103" s="262"/>
      <c r="G103" s="262"/>
      <c r="H103" s="263" t="s">
        <v>39</v>
      </c>
      <c r="I103" s="254"/>
      <c r="J103" s="254"/>
      <c r="K103" s="254"/>
      <c r="L103" s="254"/>
      <c r="M103" s="254"/>
      <c r="N103" s="254"/>
      <c r="O103" s="255"/>
      <c r="P103" s="901"/>
      <c r="Q103" s="256"/>
      <c r="R103" s="256"/>
      <c r="S103" s="256"/>
      <c r="T103" s="262"/>
      <c r="U103" s="262"/>
      <c r="V103" s="256"/>
      <c r="W103" s="668"/>
      <c r="X103" s="668"/>
      <c r="Y103" s="145"/>
      <c r="Z103" s="255"/>
      <c r="AA103" s="256"/>
      <c r="AB103" s="256"/>
      <c r="AC103" s="256"/>
      <c r="AD103" s="256"/>
      <c r="AE103" s="256"/>
      <c r="AF103" s="256"/>
      <c r="AG103" s="256"/>
      <c r="AH103" s="537"/>
      <c r="AI103" s="537"/>
      <c r="AJ103" s="145"/>
      <c r="AK103" s="255"/>
      <c r="AL103" s="256"/>
      <c r="AM103" s="256"/>
      <c r="AN103" s="256"/>
      <c r="AO103" s="256"/>
      <c r="AP103" s="256"/>
      <c r="AQ103" s="256"/>
      <c r="AR103" s="256"/>
      <c r="AS103" s="537"/>
      <c r="AT103" s="537"/>
      <c r="AU103" s="145"/>
      <c r="AV103" s="256"/>
      <c r="AW103" s="254"/>
      <c r="AX103" s="254"/>
      <c r="AY103" s="254"/>
      <c r="AZ103" s="254"/>
      <c r="BA103" s="254"/>
      <c r="BB103" s="254"/>
      <c r="BC103" s="254"/>
      <c r="BD103" s="24"/>
      <c r="BE103" s="254"/>
      <c r="BF103" s="254"/>
      <c r="BG103" s="254"/>
      <c r="BH103" s="254"/>
      <c r="BI103" s="24"/>
      <c r="BJ103" s="254"/>
      <c r="BK103" s="254"/>
      <c r="BL103" s="254"/>
      <c r="BM103" s="257"/>
      <c r="BN103" s="257"/>
      <c r="BO103" s="254"/>
      <c r="BP103" s="254"/>
      <c r="BQ103" s="417"/>
      <c r="BR103" s="254"/>
      <c r="BS103" s="254"/>
      <c r="BT103" s="254"/>
      <c r="BU103" s="258"/>
      <c r="BV103" s="258"/>
      <c r="BW103" s="254"/>
      <c r="BX103" s="258"/>
      <c r="BY103" s="254"/>
      <c r="BZ103" s="259"/>
      <c r="CA103" s="668"/>
      <c r="CB103" s="668"/>
      <c r="CC103" s="145"/>
      <c r="CD103" s="145"/>
      <c r="CE103" s="145"/>
      <c r="CF103" s="145"/>
      <c r="CG103" s="258"/>
      <c r="CH103" s="254"/>
      <c r="CI103" s="259"/>
      <c r="CJ103" s="537"/>
      <c r="CK103" s="537"/>
      <c r="CL103" s="145"/>
      <c r="CM103" s="145"/>
      <c r="CN103" s="145"/>
      <c r="CO103" s="145"/>
      <c r="CP103" s="258"/>
      <c r="CQ103" s="254"/>
      <c r="CR103" s="260"/>
      <c r="CS103" s="537"/>
      <c r="CT103" s="537"/>
      <c r="CU103" s="145"/>
      <c r="CV103" s="145"/>
      <c r="CW103" s="145"/>
      <c r="CX103" s="145"/>
    </row>
    <row r="104" spans="2:102" ht="15" customHeight="1">
      <c r="W104" s="668"/>
      <c r="X104" s="668"/>
      <c r="Y104" s="145"/>
      <c r="Z104" s="539"/>
      <c r="AA104" s="540"/>
      <c r="AB104" s="540"/>
      <c r="AC104" s="540"/>
      <c r="AD104" s="540"/>
      <c r="AE104" s="540"/>
      <c r="AF104" s="540"/>
      <c r="AG104" s="540"/>
      <c r="AH104" s="537"/>
      <c r="AI104" s="537"/>
      <c r="AJ104" s="145"/>
      <c r="AK104" s="539"/>
      <c r="AL104" s="540"/>
      <c r="AM104" s="540"/>
      <c r="AN104" s="540"/>
      <c r="AO104" s="540"/>
      <c r="AP104" s="540"/>
      <c r="AQ104" s="540"/>
      <c r="AR104" s="540"/>
      <c r="AS104" s="537"/>
      <c r="AT104" s="537"/>
      <c r="AU104" s="145"/>
      <c r="AV104" s="540"/>
      <c r="AW104" s="226"/>
      <c r="AX104" s="226"/>
      <c r="AY104" s="226"/>
      <c r="AZ104" s="226"/>
      <c r="BA104" s="226"/>
      <c r="BB104" s="226"/>
      <c r="BC104" s="226"/>
      <c r="BD104" s="23"/>
      <c r="BE104" s="226"/>
      <c r="BF104" s="226"/>
      <c r="BG104" s="226"/>
      <c r="BH104" s="226"/>
      <c r="BI104" s="23"/>
      <c r="BJ104" s="226"/>
      <c r="BK104" s="226"/>
      <c r="BL104" s="226"/>
      <c r="BM104" s="541"/>
      <c r="BN104" s="541"/>
      <c r="BO104" s="226"/>
      <c r="BP104" s="226"/>
      <c r="BQ104" s="542"/>
      <c r="BR104" s="226"/>
      <c r="BS104" s="226"/>
      <c r="BT104" s="226"/>
      <c r="BU104" s="543"/>
      <c r="BV104" s="543"/>
      <c r="BW104" s="226"/>
      <c r="BX104" s="543"/>
      <c r="BY104" s="226"/>
      <c r="BZ104" s="544"/>
      <c r="CA104" s="668"/>
      <c r="CB104" s="668"/>
      <c r="CC104" s="145"/>
      <c r="CD104" s="145"/>
      <c r="CE104" s="145"/>
      <c r="CF104" s="145"/>
      <c r="CG104" s="543"/>
      <c r="CH104" s="226"/>
      <c r="CI104" s="544"/>
      <c r="CJ104" s="537"/>
      <c r="CK104" s="537"/>
      <c r="CL104" s="145"/>
      <c r="CM104" s="145"/>
      <c r="CN104" s="145"/>
      <c r="CO104" s="145"/>
      <c r="CP104" s="543"/>
      <c r="CQ104" s="226"/>
      <c r="CR104" s="545"/>
      <c r="CS104" s="537"/>
      <c r="CT104" s="537"/>
      <c r="CU104" s="145"/>
      <c r="CV104" s="145"/>
      <c r="CW104" s="145"/>
      <c r="CX104" s="145"/>
    </row>
    <row r="105" spans="2:102" ht="15" customHeight="1">
      <c r="W105" s="668"/>
      <c r="X105" s="668"/>
      <c r="Y105" s="145"/>
      <c r="Z105" s="539"/>
      <c r="AA105" s="540"/>
      <c r="AB105" s="540"/>
      <c r="AC105" s="540"/>
      <c r="AD105" s="540"/>
      <c r="AE105" s="540"/>
      <c r="AF105" s="540"/>
      <c r="AG105" s="540"/>
      <c r="AH105" s="537"/>
      <c r="AI105" s="537"/>
      <c r="AJ105" s="145"/>
      <c r="AK105" s="539"/>
      <c r="AL105" s="540"/>
      <c r="AM105" s="540"/>
      <c r="AN105" s="540"/>
      <c r="AO105" s="540"/>
      <c r="AP105" s="540"/>
      <c r="AQ105" s="540"/>
      <c r="AR105" s="540"/>
      <c r="AS105" s="537"/>
      <c r="AT105" s="537"/>
      <c r="AU105" s="145"/>
      <c r="AV105" s="540"/>
      <c r="AW105" s="226"/>
      <c r="AX105" s="226"/>
      <c r="AY105" s="226"/>
      <c r="AZ105" s="226"/>
      <c r="BA105" s="226"/>
      <c r="BB105" s="226"/>
      <c r="BC105" s="226"/>
      <c r="BD105" s="23"/>
      <c r="BE105" s="226"/>
      <c r="BF105" s="226"/>
      <c r="BG105" s="226"/>
      <c r="BH105" s="226"/>
      <c r="BI105" s="23"/>
      <c r="BJ105" s="226"/>
      <c r="BK105" s="226"/>
      <c r="BL105" s="226"/>
      <c r="BM105" s="541"/>
      <c r="BN105" s="541"/>
      <c r="BO105" s="226"/>
      <c r="BP105" s="226"/>
      <c r="BQ105" s="542"/>
      <c r="BR105" s="226"/>
      <c r="BS105" s="226"/>
      <c r="BT105" s="226"/>
      <c r="BU105" s="543"/>
      <c r="BV105" s="543"/>
      <c r="BW105" s="226"/>
      <c r="BX105" s="543"/>
      <c r="BY105" s="226"/>
      <c r="BZ105" s="544"/>
      <c r="CA105" s="668"/>
      <c r="CB105" s="668"/>
      <c r="CC105" s="145"/>
      <c r="CD105" s="145"/>
      <c r="CE105" s="145"/>
      <c r="CF105" s="145"/>
      <c r="CG105" s="543"/>
      <c r="CH105" s="226"/>
      <c r="CI105" s="544"/>
      <c r="CJ105" s="537"/>
      <c r="CK105" s="537"/>
      <c r="CL105" s="145"/>
      <c r="CM105" s="145"/>
      <c r="CN105" s="145"/>
      <c r="CO105" s="145"/>
      <c r="CP105" s="543"/>
      <c r="CQ105" s="226"/>
      <c r="CR105" s="545"/>
      <c r="CS105" s="537"/>
      <c r="CT105" s="537"/>
      <c r="CU105" s="145"/>
      <c r="CV105" s="145"/>
      <c r="CW105" s="145"/>
      <c r="CX105" s="145"/>
    </row>
    <row r="106" spans="2:102" ht="15" customHeight="1">
      <c r="W106" s="668"/>
      <c r="X106" s="668"/>
      <c r="Y106" s="145"/>
      <c r="Z106" s="539"/>
      <c r="AA106" s="540"/>
      <c r="AB106" s="540"/>
      <c r="AC106" s="540"/>
      <c r="AD106" s="540"/>
      <c r="AE106" s="540"/>
      <c r="AF106" s="540"/>
      <c r="AG106" s="540"/>
      <c r="AH106" s="537"/>
      <c r="AI106" s="537"/>
      <c r="AJ106" s="145"/>
      <c r="AK106" s="539"/>
      <c r="AL106" s="540"/>
      <c r="AM106" s="540"/>
      <c r="AN106" s="540"/>
      <c r="AO106" s="540"/>
      <c r="AP106" s="540"/>
      <c r="AQ106" s="540"/>
      <c r="AR106" s="540"/>
      <c r="AS106" s="537"/>
      <c r="AT106" s="537"/>
      <c r="AU106" s="145"/>
      <c r="AV106" s="540"/>
      <c r="AW106" s="226"/>
      <c r="AX106" s="226"/>
      <c r="AY106" s="226"/>
      <c r="AZ106" s="226"/>
      <c r="BA106" s="226"/>
      <c r="BB106" s="226"/>
      <c r="BC106" s="226"/>
      <c r="BD106" s="23"/>
      <c r="BE106" s="226"/>
      <c r="BF106" s="226"/>
      <c r="BG106" s="226"/>
      <c r="BH106" s="226"/>
      <c r="BI106" s="23"/>
      <c r="BJ106" s="226"/>
      <c r="BK106" s="226"/>
      <c r="BL106" s="226"/>
      <c r="BM106" s="541"/>
      <c r="BN106" s="541"/>
      <c r="BO106" s="226"/>
      <c r="BP106" s="226"/>
      <c r="BQ106" s="542"/>
      <c r="BR106" s="226"/>
      <c r="BS106" s="226"/>
      <c r="BT106" s="226"/>
      <c r="BU106" s="543"/>
      <c r="BV106" s="543"/>
      <c r="BW106" s="226"/>
      <c r="BX106" s="543"/>
      <c r="BY106" s="226"/>
      <c r="BZ106" s="544"/>
      <c r="CA106" s="668"/>
      <c r="CB106" s="668"/>
      <c r="CC106" s="145"/>
      <c r="CD106" s="145"/>
      <c r="CE106" s="145"/>
      <c r="CF106" s="145"/>
      <c r="CG106" s="543"/>
      <c r="CH106" s="226"/>
      <c r="CI106" s="544"/>
      <c r="CJ106" s="537"/>
      <c r="CK106" s="537"/>
      <c r="CL106" s="145"/>
      <c r="CM106" s="145"/>
      <c r="CN106" s="145"/>
      <c r="CO106" s="145"/>
      <c r="CP106" s="543"/>
      <c r="CQ106" s="226"/>
      <c r="CR106" s="545"/>
      <c r="CS106" s="537"/>
      <c r="CT106" s="537"/>
      <c r="CU106" s="145"/>
      <c r="CV106" s="145"/>
      <c r="CW106" s="145"/>
      <c r="CX106" s="145"/>
    </row>
    <row r="107" spans="2:102" ht="15" customHeight="1">
      <c r="W107" s="668"/>
      <c r="X107" s="668"/>
      <c r="Y107" s="145"/>
      <c r="Z107" s="539"/>
      <c r="AA107" s="540"/>
      <c r="AB107" s="540"/>
      <c r="AC107" s="540"/>
      <c r="AD107" s="540"/>
      <c r="AE107" s="540"/>
      <c r="AF107" s="540"/>
      <c r="AG107" s="540"/>
      <c r="AH107" s="537"/>
      <c r="AI107" s="537"/>
      <c r="AJ107" s="145"/>
      <c r="AK107" s="539"/>
      <c r="AL107" s="540"/>
      <c r="AM107" s="540"/>
      <c r="AN107" s="540"/>
      <c r="AO107" s="540"/>
      <c r="AP107" s="540"/>
      <c r="AQ107" s="540"/>
      <c r="AR107" s="540"/>
      <c r="AS107" s="537"/>
      <c r="AT107" s="537"/>
      <c r="AU107" s="145"/>
      <c r="AV107" s="540"/>
      <c r="AW107" s="226"/>
      <c r="AX107" s="226"/>
      <c r="AY107" s="226"/>
      <c r="AZ107" s="226"/>
      <c r="BA107" s="226"/>
      <c r="BB107" s="226"/>
      <c r="BC107" s="226"/>
      <c r="BD107" s="23"/>
      <c r="BE107" s="226"/>
      <c r="BF107" s="226"/>
      <c r="BG107" s="226"/>
      <c r="BH107" s="226"/>
      <c r="BI107" s="23"/>
      <c r="BJ107" s="226"/>
      <c r="BK107" s="226"/>
      <c r="BL107" s="226"/>
      <c r="BM107" s="541"/>
      <c r="BN107" s="541"/>
      <c r="BO107" s="226"/>
      <c r="BP107" s="226"/>
      <c r="BQ107" s="542"/>
      <c r="BR107" s="226"/>
      <c r="BS107" s="226"/>
      <c r="BT107" s="226"/>
      <c r="BU107" s="543"/>
      <c r="BV107" s="543"/>
      <c r="BW107" s="226"/>
      <c r="BX107" s="543"/>
      <c r="BY107" s="226"/>
      <c r="BZ107" s="544"/>
      <c r="CA107" s="668"/>
      <c r="CB107" s="668"/>
      <c r="CC107" s="145"/>
      <c r="CD107" s="145"/>
      <c r="CE107" s="145"/>
      <c r="CF107" s="145"/>
      <c r="CG107" s="543"/>
      <c r="CH107" s="226"/>
      <c r="CI107" s="544"/>
      <c r="CJ107" s="537"/>
      <c r="CK107" s="537"/>
      <c r="CL107" s="145"/>
      <c r="CM107" s="145"/>
      <c r="CN107" s="145"/>
      <c r="CO107" s="145"/>
      <c r="CP107" s="543"/>
      <c r="CQ107" s="226"/>
      <c r="CR107" s="545"/>
      <c r="CS107" s="537"/>
      <c r="CT107" s="537"/>
      <c r="CU107" s="145"/>
      <c r="CV107" s="145"/>
      <c r="CW107" s="145"/>
      <c r="CX107" s="145"/>
    </row>
    <row r="108" spans="2:102" ht="15" customHeight="1">
      <c r="W108" s="668"/>
      <c r="X108" s="668"/>
      <c r="Y108" s="145"/>
      <c r="Z108" s="539"/>
      <c r="AA108" s="540"/>
      <c r="AB108" s="540"/>
      <c r="AC108" s="540"/>
      <c r="AD108" s="540"/>
      <c r="AE108" s="540"/>
      <c r="AF108" s="540"/>
      <c r="AG108" s="540"/>
      <c r="AH108" s="537"/>
      <c r="AI108" s="537"/>
      <c r="AJ108" s="145"/>
      <c r="AK108" s="539"/>
      <c r="AL108" s="540"/>
      <c r="AM108" s="540"/>
      <c r="AN108" s="540"/>
      <c r="AO108" s="540"/>
      <c r="AP108" s="540"/>
      <c r="AQ108" s="540"/>
      <c r="AR108" s="540"/>
      <c r="AS108" s="537"/>
      <c r="AT108" s="537"/>
      <c r="AU108" s="145"/>
      <c r="AV108" s="540"/>
      <c r="AW108" s="226"/>
      <c r="AX108" s="226"/>
      <c r="AY108" s="226"/>
      <c r="AZ108" s="226"/>
      <c r="BA108" s="226"/>
      <c r="BB108" s="226"/>
      <c r="BC108" s="226"/>
      <c r="BD108" s="23"/>
      <c r="BE108" s="226"/>
      <c r="BF108" s="226"/>
      <c r="BG108" s="226"/>
      <c r="BH108" s="226"/>
      <c r="BI108" s="23"/>
      <c r="BJ108" s="226"/>
      <c r="BK108" s="226"/>
      <c r="BL108" s="226"/>
      <c r="BM108" s="541"/>
      <c r="BN108" s="541"/>
      <c r="BO108" s="226"/>
      <c r="BP108" s="226"/>
      <c r="BQ108" s="542"/>
      <c r="BR108" s="226"/>
      <c r="BS108" s="226"/>
      <c r="BT108" s="226"/>
      <c r="BU108" s="543"/>
      <c r="BV108" s="543"/>
      <c r="BW108" s="226"/>
      <c r="BX108" s="543"/>
      <c r="BY108" s="226"/>
      <c r="BZ108" s="544"/>
      <c r="CA108" s="668"/>
      <c r="CB108" s="668"/>
      <c r="CC108" s="145"/>
      <c r="CD108" s="145"/>
      <c r="CE108" s="145"/>
      <c r="CF108" s="145"/>
      <c r="CG108" s="543"/>
      <c r="CH108" s="226"/>
      <c r="CI108" s="544"/>
      <c r="CJ108" s="537"/>
      <c r="CK108" s="537"/>
      <c r="CL108" s="145"/>
      <c r="CM108" s="145"/>
      <c r="CN108" s="145"/>
      <c r="CO108" s="145"/>
      <c r="CP108" s="543"/>
      <c r="CQ108" s="226"/>
      <c r="CR108" s="545"/>
      <c r="CS108" s="537"/>
      <c r="CT108" s="537"/>
      <c r="CU108" s="145"/>
      <c r="CV108" s="145"/>
      <c r="CW108" s="145"/>
      <c r="CX108" s="145"/>
    </row>
    <row r="109" spans="2:102" ht="15" customHeight="1">
      <c r="W109" s="668"/>
      <c r="X109" s="668"/>
      <c r="Y109" s="145"/>
      <c r="Z109" s="539"/>
      <c r="AA109" s="540"/>
      <c r="AB109" s="540"/>
      <c r="AC109" s="540"/>
      <c r="AD109" s="540"/>
      <c r="AE109" s="540"/>
      <c r="AF109" s="540"/>
      <c r="AG109" s="540"/>
      <c r="AH109" s="537"/>
      <c r="AI109" s="537"/>
      <c r="AJ109" s="145"/>
      <c r="AK109" s="539"/>
      <c r="AL109" s="540"/>
      <c r="AM109" s="540"/>
      <c r="AN109" s="540"/>
      <c r="AO109" s="540"/>
      <c r="AP109" s="540"/>
      <c r="AQ109" s="540"/>
      <c r="AR109" s="540"/>
      <c r="AS109" s="537"/>
      <c r="AT109" s="537"/>
      <c r="AU109" s="145"/>
      <c r="AV109" s="540"/>
      <c r="AW109" s="226"/>
      <c r="AX109" s="226"/>
      <c r="AY109" s="226"/>
      <c r="AZ109" s="226"/>
      <c r="BA109" s="226"/>
      <c r="BB109" s="226"/>
      <c r="BC109" s="226"/>
      <c r="BD109" s="23"/>
      <c r="BE109" s="226"/>
      <c r="BF109" s="226"/>
      <c r="BG109" s="226"/>
      <c r="BH109" s="226"/>
      <c r="BI109" s="23"/>
      <c r="BJ109" s="226"/>
      <c r="BK109" s="226"/>
      <c r="BL109" s="226"/>
      <c r="BM109" s="541"/>
      <c r="BN109" s="541"/>
      <c r="BO109" s="226"/>
      <c r="BP109" s="226"/>
      <c r="BQ109" s="542"/>
      <c r="BR109" s="226"/>
      <c r="BS109" s="226"/>
      <c r="BT109" s="226"/>
      <c r="BU109" s="543"/>
      <c r="BV109" s="543"/>
      <c r="BW109" s="226"/>
      <c r="BX109" s="543"/>
      <c r="BY109" s="226"/>
      <c r="BZ109" s="544"/>
      <c r="CA109" s="668"/>
      <c r="CB109" s="668"/>
      <c r="CC109" s="145"/>
      <c r="CD109" s="145"/>
      <c r="CE109" s="145"/>
      <c r="CF109" s="145"/>
      <c r="CG109" s="543"/>
      <c r="CH109" s="226"/>
      <c r="CI109" s="544"/>
      <c r="CJ109" s="537"/>
      <c r="CK109" s="537"/>
      <c r="CL109" s="145"/>
      <c r="CM109" s="145"/>
      <c r="CN109" s="145"/>
      <c r="CO109" s="145"/>
      <c r="CP109" s="543"/>
      <c r="CQ109" s="226"/>
      <c r="CR109" s="545"/>
      <c r="CS109" s="537"/>
      <c r="CT109" s="537"/>
      <c r="CU109" s="145"/>
      <c r="CV109" s="145"/>
      <c r="CW109" s="145"/>
      <c r="CX109" s="145"/>
    </row>
    <row r="110" spans="2:102" ht="15" customHeight="1">
      <c r="W110" s="668"/>
      <c r="X110" s="668"/>
      <c r="Y110" s="145"/>
      <c r="Z110" s="539"/>
      <c r="AA110" s="540"/>
      <c r="AB110" s="540"/>
      <c r="AC110" s="540"/>
      <c r="AD110" s="540"/>
      <c r="AE110" s="540"/>
      <c r="AF110" s="540"/>
      <c r="AG110" s="540"/>
      <c r="AH110" s="537"/>
      <c r="AI110" s="537"/>
      <c r="AJ110" s="145"/>
      <c r="AK110" s="539"/>
      <c r="AL110" s="540"/>
      <c r="AM110" s="540"/>
      <c r="AN110" s="540"/>
      <c r="AO110" s="540"/>
      <c r="AP110" s="540"/>
      <c r="AQ110" s="540"/>
      <c r="AR110" s="540"/>
      <c r="AS110" s="537"/>
      <c r="AT110" s="537"/>
      <c r="AU110" s="145"/>
      <c r="AV110" s="540"/>
      <c r="AW110" s="226"/>
      <c r="AX110" s="226"/>
      <c r="AY110" s="226"/>
      <c r="AZ110" s="226"/>
      <c r="BA110" s="226"/>
      <c r="BB110" s="226"/>
      <c r="BC110" s="226"/>
      <c r="BD110" s="23"/>
      <c r="BE110" s="226"/>
      <c r="BF110" s="226"/>
      <c r="BG110" s="226"/>
      <c r="BH110" s="226"/>
      <c r="BI110" s="23"/>
      <c r="BJ110" s="226"/>
      <c r="BK110" s="226"/>
      <c r="BL110" s="226"/>
      <c r="BM110" s="541"/>
      <c r="BN110" s="541"/>
      <c r="BO110" s="226"/>
      <c r="BP110" s="226"/>
      <c r="BQ110" s="542"/>
      <c r="BR110" s="226"/>
      <c r="BS110" s="226"/>
      <c r="BT110" s="226"/>
      <c r="BU110" s="543"/>
      <c r="BV110" s="543"/>
      <c r="BW110" s="226"/>
      <c r="BX110" s="543"/>
      <c r="BY110" s="226"/>
      <c r="BZ110" s="544"/>
      <c r="CA110" s="668"/>
      <c r="CB110" s="668"/>
      <c r="CC110" s="145"/>
      <c r="CD110" s="145"/>
      <c r="CE110" s="145"/>
      <c r="CF110" s="145"/>
      <c r="CG110" s="543"/>
      <c r="CH110" s="226"/>
      <c r="CI110" s="544"/>
      <c r="CJ110" s="537"/>
      <c r="CK110" s="537"/>
      <c r="CL110" s="145"/>
      <c r="CM110" s="145"/>
      <c r="CN110" s="145"/>
      <c r="CO110" s="145"/>
      <c r="CP110" s="543"/>
      <c r="CQ110" s="226"/>
      <c r="CR110" s="545"/>
      <c r="CS110" s="537"/>
      <c r="CT110" s="537"/>
      <c r="CU110" s="145"/>
      <c r="CV110" s="145"/>
      <c r="CW110" s="145"/>
      <c r="CX110" s="145"/>
    </row>
    <row r="111" spans="2:102" ht="15" customHeight="1">
      <c r="W111" s="668"/>
      <c r="X111" s="668"/>
      <c r="Y111" s="145"/>
      <c r="Z111" s="539"/>
      <c r="AA111" s="540"/>
      <c r="AB111" s="540"/>
      <c r="AC111" s="540"/>
      <c r="AD111" s="540"/>
      <c r="AE111" s="540"/>
      <c r="AF111" s="540"/>
      <c r="AG111" s="540"/>
      <c r="AH111" s="537"/>
      <c r="AI111" s="537"/>
      <c r="AJ111" s="145"/>
      <c r="AK111" s="539"/>
      <c r="AL111" s="540"/>
      <c r="AM111" s="540"/>
      <c r="AN111" s="540"/>
      <c r="AO111" s="540"/>
      <c r="AP111" s="540"/>
      <c r="AQ111" s="540"/>
      <c r="AR111" s="540"/>
      <c r="AS111" s="537"/>
      <c r="AT111" s="537"/>
      <c r="AU111" s="145"/>
      <c r="AV111" s="540"/>
      <c r="AW111" s="226"/>
      <c r="AX111" s="226"/>
      <c r="AY111" s="226"/>
      <c r="AZ111" s="226"/>
      <c r="BA111" s="226"/>
      <c r="BB111" s="226"/>
      <c r="BC111" s="226"/>
      <c r="BD111" s="23"/>
      <c r="BE111" s="226"/>
      <c r="BF111" s="226"/>
      <c r="BG111" s="226"/>
      <c r="BH111" s="226"/>
      <c r="BI111" s="23"/>
      <c r="BJ111" s="226"/>
      <c r="BK111" s="226"/>
      <c r="BL111" s="226"/>
      <c r="BM111" s="541"/>
      <c r="BN111" s="541"/>
      <c r="BO111" s="226"/>
      <c r="BP111" s="226"/>
      <c r="BQ111" s="542"/>
      <c r="BR111" s="226"/>
      <c r="BS111" s="226"/>
      <c r="BT111" s="226"/>
      <c r="BU111" s="543"/>
      <c r="BV111" s="543"/>
      <c r="BW111" s="226"/>
      <c r="BX111" s="543"/>
      <c r="BY111" s="226"/>
      <c r="BZ111" s="544"/>
      <c r="CA111" s="668"/>
      <c r="CB111" s="668"/>
      <c r="CC111" s="145"/>
      <c r="CD111" s="145"/>
      <c r="CE111" s="145"/>
      <c r="CF111" s="145"/>
      <c r="CG111" s="543"/>
      <c r="CH111" s="226"/>
      <c r="CI111" s="544"/>
      <c r="CJ111" s="537"/>
      <c r="CK111" s="537"/>
      <c r="CL111" s="145"/>
      <c r="CM111" s="145"/>
      <c r="CN111" s="145"/>
      <c r="CO111" s="145"/>
      <c r="CP111" s="543"/>
      <c r="CQ111" s="226"/>
      <c r="CR111" s="545"/>
      <c r="CS111" s="537"/>
      <c r="CT111" s="537"/>
      <c r="CU111" s="145"/>
      <c r="CV111" s="145"/>
      <c r="CW111" s="145"/>
      <c r="CX111" s="145"/>
    </row>
    <row r="112" spans="2:102" ht="15" customHeight="1">
      <c r="W112" s="668"/>
      <c r="X112" s="668"/>
      <c r="Y112" s="145"/>
      <c r="Z112" s="539"/>
      <c r="AA112" s="540"/>
      <c r="AB112" s="540"/>
      <c r="AC112" s="540"/>
      <c r="AD112" s="540"/>
      <c r="AE112" s="540"/>
      <c r="AF112" s="540"/>
      <c r="AG112" s="540"/>
      <c r="AH112" s="537"/>
      <c r="AI112" s="537"/>
      <c r="AJ112" s="145"/>
      <c r="AK112" s="539"/>
      <c r="AL112" s="540"/>
      <c r="AM112" s="540"/>
      <c r="AN112" s="540"/>
      <c r="AO112" s="540"/>
      <c r="AP112" s="540"/>
      <c r="AQ112" s="540"/>
      <c r="AR112" s="540"/>
      <c r="AS112" s="537"/>
      <c r="AT112" s="537"/>
      <c r="AU112" s="145"/>
      <c r="AV112" s="540"/>
      <c r="AW112" s="226"/>
      <c r="AX112" s="226"/>
      <c r="AY112" s="226"/>
      <c r="AZ112" s="226"/>
      <c r="BA112" s="226"/>
      <c r="BB112" s="226"/>
      <c r="BC112" s="226"/>
      <c r="BD112" s="23"/>
      <c r="BE112" s="226"/>
      <c r="BF112" s="226"/>
      <c r="BG112" s="226"/>
      <c r="BH112" s="226"/>
      <c r="BI112" s="23"/>
      <c r="BJ112" s="226"/>
      <c r="BK112" s="226"/>
      <c r="BL112" s="226"/>
      <c r="BM112" s="541"/>
      <c r="BN112" s="541"/>
      <c r="BO112" s="226"/>
      <c r="BP112" s="226"/>
      <c r="BQ112" s="542"/>
      <c r="BR112" s="226"/>
      <c r="BS112" s="226"/>
      <c r="BT112" s="226"/>
      <c r="BU112" s="543"/>
      <c r="BV112" s="543"/>
      <c r="BW112" s="226"/>
      <c r="BX112" s="543"/>
      <c r="BY112" s="226"/>
      <c r="BZ112" s="544"/>
      <c r="CA112" s="668"/>
      <c r="CB112" s="668"/>
      <c r="CC112" s="145"/>
      <c r="CD112" s="145"/>
      <c r="CE112" s="145"/>
      <c r="CF112" s="145"/>
      <c r="CG112" s="543"/>
      <c r="CH112" s="226"/>
      <c r="CI112" s="544"/>
      <c r="CJ112" s="537"/>
      <c r="CK112" s="537"/>
      <c r="CL112" s="145"/>
      <c r="CM112" s="145"/>
      <c r="CN112" s="145"/>
      <c r="CO112" s="145"/>
      <c r="CP112" s="543"/>
      <c r="CQ112" s="226"/>
      <c r="CR112" s="545"/>
      <c r="CS112" s="537"/>
      <c r="CT112" s="537"/>
      <c r="CU112" s="145"/>
      <c r="CV112" s="145"/>
      <c r="CW112" s="145"/>
      <c r="CX112" s="145"/>
    </row>
    <row r="113" spans="23:102" ht="15" customHeight="1">
      <c r="W113" s="668"/>
      <c r="X113" s="668"/>
      <c r="Y113" s="145"/>
      <c r="Z113" s="539"/>
      <c r="AA113" s="540"/>
      <c r="AB113" s="540"/>
      <c r="AC113" s="540"/>
      <c r="AD113" s="540"/>
      <c r="AE113" s="540"/>
      <c r="AF113" s="540"/>
      <c r="AG113" s="540"/>
      <c r="AH113" s="537"/>
      <c r="AI113" s="537"/>
      <c r="AJ113" s="145"/>
      <c r="AK113" s="539"/>
      <c r="AL113" s="540"/>
      <c r="AM113" s="540"/>
      <c r="AN113" s="540"/>
      <c r="AO113" s="540"/>
      <c r="AP113" s="540"/>
      <c r="AQ113" s="540"/>
      <c r="AR113" s="540"/>
      <c r="AS113" s="537"/>
      <c r="AT113" s="537"/>
      <c r="AU113" s="145"/>
      <c r="AV113" s="540"/>
      <c r="AW113" s="226"/>
      <c r="AX113" s="226"/>
      <c r="AY113" s="226"/>
      <c r="AZ113" s="226"/>
      <c r="BA113" s="226"/>
      <c r="BB113" s="226"/>
      <c r="BC113" s="226"/>
      <c r="BD113" s="23"/>
      <c r="BE113" s="226"/>
      <c r="BF113" s="226"/>
      <c r="BG113" s="226"/>
      <c r="BH113" s="226"/>
      <c r="BI113" s="23"/>
      <c r="BJ113" s="226"/>
      <c r="BK113" s="226"/>
      <c r="BL113" s="226"/>
      <c r="BM113" s="541"/>
      <c r="BN113" s="541"/>
      <c r="BO113" s="226"/>
      <c r="BP113" s="226"/>
      <c r="BQ113" s="542"/>
      <c r="BR113" s="226"/>
      <c r="BS113" s="226"/>
      <c r="BT113" s="226"/>
      <c r="BU113" s="543"/>
      <c r="BV113" s="543"/>
      <c r="BW113" s="226"/>
      <c r="BX113" s="543"/>
      <c r="BY113" s="226"/>
      <c r="BZ113" s="544"/>
      <c r="CA113" s="668"/>
      <c r="CB113" s="668"/>
      <c r="CC113" s="145"/>
      <c r="CD113" s="145"/>
      <c r="CE113" s="145"/>
      <c r="CF113" s="145"/>
      <c r="CG113" s="543"/>
      <c r="CH113" s="226"/>
      <c r="CI113" s="544"/>
      <c r="CJ113" s="537"/>
      <c r="CK113" s="537"/>
      <c r="CL113" s="145"/>
      <c r="CM113" s="145"/>
      <c r="CN113" s="145"/>
      <c r="CO113" s="145"/>
      <c r="CP113" s="543"/>
      <c r="CQ113" s="226"/>
      <c r="CR113" s="545"/>
      <c r="CS113" s="537"/>
      <c r="CT113" s="537"/>
      <c r="CU113" s="145"/>
      <c r="CV113" s="145"/>
      <c r="CW113" s="145"/>
      <c r="CX113" s="145"/>
    </row>
    <row r="114" spans="23:102" ht="15" customHeight="1">
      <c r="W114" s="668"/>
      <c r="X114" s="668"/>
      <c r="Y114" s="145"/>
      <c r="Z114" s="539"/>
      <c r="AA114" s="540"/>
      <c r="AB114" s="540"/>
      <c r="AC114" s="540"/>
      <c r="AD114" s="540"/>
      <c r="AE114" s="540"/>
      <c r="AF114" s="540"/>
      <c r="AG114" s="540"/>
      <c r="AH114" s="537"/>
      <c r="AI114" s="537"/>
      <c r="AJ114" s="145"/>
      <c r="AK114" s="539"/>
      <c r="AL114" s="540"/>
      <c r="AM114" s="540"/>
      <c r="AN114" s="540"/>
      <c r="AO114" s="540"/>
      <c r="AP114" s="540"/>
      <c r="AQ114" s="540"/>
      <c r="AR114" s="540"/>
      <c r="AS114" s="537"/>
      <c r="AT114" s="537"/>
      <c r="AU114" s="145"/>
      <c r="AV114" s="540"/>
      <c r="AW114" s="226"/>
      <c r="AX114" s="226"/>
      <c r="AY114" s="226"/>
      <c r="AZ114" s="226"/>
      <c r="BA114" s="226"/>
      <c r="BB114" s="226"/>
      <c r="BC114" s="226"/>
      <c r="BD114" s="23"/>
      <c r="BE114" s="226"/>
      <c r="BF114" s="226"/>
      <c r="BG114" s="226"/>
      <c r="BH114" s="226"/>
      <c r="BI114" s="23"/>
      <c r="BJ114" s="226"/>
      <c r="BK114" s="226"/>
      <c r="BL114" s="226"/>
      <c r="BM114" s="541"/>
      <c r="BN114" s="541"/>
      <c r="BO114" s="226"/>
      <c r="BP114" s="226"/>
      <c r="BQ114" s="542"/>
      <c r="BR114" s="226"/>
      <c r="BS114" s="226"/>
      <c r="BT114" s="226"/>
      <c r="BU114" s="543"/>
      <c r="BV114" s="543"/>
      <c r="BW114" s="226"/>
      <c r="BX114" s="543"/>
      <c r="BY114" s="226"/>
      <c r="BZ114" s="544"/>
      <c r="CA114" s="668"/>
      <c r="CB114" s="668"/>
      <c r="CC114" s="145"/>
      <c r="CD114" s="145"/>
      <c r="CE114" s="145"/>
      <c r="CF114" s="145"/>
      <c r="CG114" s="543"/>
      <c r="CH114" s="226"/>
      <c r="CI114" s="544"/>
      <c r="CJ114" s="537"/>
      <c r="CK114" s="537"/>
      <c r="CL114" s="145"/>
      <c r="CM114" s="145"/>
      <c r="CN114" s="145"/>
      <c r="CO114" s="145"/>
      <c r="CP114" s="543"/>
      <c r="CQ114" s="226"/>
      <c r="CR114" s="545"/>
      <c r="CS114" s="537"/>
      <c r="CT114" s="537"/>
      <c r="CU114" s="145"/>
      <c r="CV114" s="145"/>
      <c r="CW114" s="145"/>
      <c r="CX114" s="145"/>
    </row>
    <row r="115" spans="23:102" ht="15" customHeight="1">
      <c r="W115" s="668"/>
      <c r="X115" s="668"/>
      <c r="Y115" s="145"/>
      <c r="Z115" s="539"/>
      <c r="AA115" s="540"/>
      <c r="AB115" s="540"/>
      <c r="AC115" s="540"/>
      <c r="AD115" s="540"/>
      <c r="AE115" s="540"/>
      <c r="AF115" s="540"/>
      <c r="AG115" s="540"/>
      <c r="AH115" s="537"/>
      <c r="AI115" s="537"/>
      <c r="AJ115" s="145"/>
      <c r="AK115" s="539"/>
      <c r="AL115" s="540"/>
      <c r="AM115" s="540"/>
      <c r="AN115" s="540"/>
      <c r="AO115" s="540"/>
      <c r="AP115" s="540"/>
      <c r="AQ115" s="540"/>
      <c r="AR115" s="540"/>
      <c r="AS115" s="537"/>
      <c r="AT115" s="537"/>
      <c r="AU115" s="145"/>
      <c r="AV115" s="540"/>
      <c r="AW115" s="226"/>
      <c r="AX115" s="226"/>
      <c r="AY115" s="226"/>
      <c r="AZ115" s="226"/>
      <c r="BA115" s="226"/>
      <c r="BB115" s="226"/>
      <c r="BC115" s="226"/>
      <c r="BD115" s="23"/>
      <c r="BE115" s="226"/>
      <c r="BF115" s="226"/>
      <c r="BG115" s="226"/>
      <c r="BH115" s="226"/>
      <c r="BI115" s="23"/>
      <c r="BJ115" s="226"/>
      <c r="BK115" s="226"/>
      <c r="BL115" s="226"/>
      <c r="BM115" s="541"/>
      <c r="BN115" s="541"/>
      <c r="BO115" s="226"/>
      <c r="BP115" s="226"/>
      <c r="BQ115" s="542"/>
      <c r="BR115" s="226"/>
      <c r="BS115" s="226"/>
      <c r="BT115" s="226"/>
      <c r="BU115" s="543"/>
      <c r="BV115" s="543"/>
      <c r="BW115" s="226"/>
      <c r="BX115" s="543"/>
      <c r="BY115" s="226"/>
      <c r="BZ115" s="544"/>
      <c r="CA115" s="668"/>
      <c r="CB115" s="668"/>
      <c r="CC115" s="145"/>
      <c r="CD115" s="145"/>
      <c r="CE115" s="145"/>
      <c r="CF115" s="145"/>
      <c r="CG115" s="543"/>
      <c r="CH115" s="226"/>
      <c r="CI115" s="544"/>
      <c r="CJ115" s="537"/>
      <c r="CK115" s="537"/>
      <c r="CL115" s="145"/>
      <c r="CM115" s="145"/>
      <c r="CN115" s="145"/>
      <c r="CO115" s="145"/>
      <c r="CP115" s="543"/>
      <c r="CQ115" s="226"/>
      <c r="CR115" s="545"/>
      <c r="CS115" s="537"/>
      <c r="CT115" s="537"/>
      <c r="CU115" s="145"/>
      <c r="CV115" s="145"/>
      <c r="CW115" s="145"/>
      <c r="CX115" s="145"/>
    </row>
    <row r="116" spans="23:102" ht="15" customHeight="1">
      <c r="W116" s="668"/>
      <c r="X116" s="668"/>
      <c r="Y116" s="145"/>
      <c r="Z116" s="539"/>
      <c r="AA116" s="540"/>
      <c r="AB116" s="540"/>
      <c r="AC116" s="540"/>
      <c r="AD116" s="540"/>
      <c r="AE116" s="540"/>
      <c r="AF116" s="540"/>
      <c r="AG116" s="540"/>
      <c r="AH116" s="537"/>
      <c r="AI116" s="537"/>
      <c r="AJ116" s="145"/>
      <c r="AK116" s="539"/>
      <c r="AL116" s="540"/>
      <c r="AM116" s="540"/>
      <c r="AN116" s="540"/>
      <c r="AO116" s="540"/>
      <c r="AP116" s="540"/>
      <c r="AQ116" s="540"/>
      <c r="AR116" s="540"/>
      <c r="AS116" s="537"/>
      <c r="AT116" s="537"/>
      <c r="AU116" s="145"/>
      <c r="AV116" s="540"/>
      <c r="AW116" s="226"/>
      <c r="AX116" s="226"/>
      <c r="AY116" s="226"/>
      <c r="AZ116" s="226"/>
      <c r="BA116" s="226"/>
      <c r="BB116" s="226"/>
      <c r="BC116" s="226"/>
      <c r="BD116" s="23"/>
      <c r="BE116" s="226"/>
      <c r="BF116" s="226"/>
      <c r="BG116" s="226"/>
      <c r="BH116" s="226"/>
      <c r="BI116" s="23"/>
      <c r="BJ116" s="226"/>
      <c r="BK116" s="226"/>
      <c r="BL116" s="226"/>
      <c r="BM116" s="541"/>
      <c r="BN116" s="541"/>
      <c r="BO116" s="226"/>
      <c r="BP116" s="226"/>
      <c r="BQ116" s="542"/>
      <c r="BR116" s="226"/>
      <c r="BS116" s="226"/>
      <c r="BT116" s="226"/>
      <c r="BU116" s="543"/>
      <c r="BV116" s="543"/>
      <c r="BW116" s="226"/>
      <c r="BX116" s="543"/>
      <c r="BY116" s="226"/>
      <c r="BZ116" s="544"/>
      <c r="CA116" s="668"/>
      <c r="CB116" s="668"/>
      <c r="CC116" s="145"/>
      <c r="CD116" s="145"/>
      <c r="CE116" s="145"/>
      <c r="CF116" s="145"/>
      <c r="CG116" s="543"/>
      <c r="CH116" s="226"/>
      <c r="CI116" s="544"/>
      <c r="CJ116" s="537"/>
      <c r="CK116" s="537"/>
      <c r="CL116" s="145"/>
      <c r="CM116" s="145"/>
      <c r="CN116" s="145"/>
      <c r="CO116" s="145"/>
      <c r="CP116" s="543"/>
      <c r="CQ116" s="226"/>
      <c r="CR116" s="545"/>
      <c r="CS116" s="537"/>
      <c r="CT116" s="537"/>
      <c r="CU116" s="145"/>
      <c r="CV116" s="145"/>
      <c r="CW116" s="145"/>
      <c r="CX116" s="145"/>
    </row>
    <row r="117" spans="23:102" ht="15" customHeight="1">
      <c r="W117" s="668"/>
      <c r="X117" s="668"/>
      <c r="Y117" s="145"/>
      <c r="Z117" s="539"/>
      <c r="AA117" s="540"/>
      <c r="AB117" s="540"/>
      <c r="AC117" s="540"/>
      <c r="AD117" s="540"/>
      <c r="AE117" s="540"/>
      <c r="AF117" s="540"/>
      <c r="AG117" s="540"/>
      <c r="AH117" s="537"/>
      <c r="AI117" s="537"/>
      <c r="AJ117" s="145"/>
      <c r="AK117" s="539"/>
      <c r="AL117" s="540"/>
      <c r="AM117" s="540"/>
      <c r="AN117" s="540"/>
      <c r="AO117" s="540"/>
      <c r="AP117" s="540"/>
      <c r="AQ117" s="540"/>
      <c r="AR117" s="540"/>
      <c r="AS117" s="537"/>
      <c r="AT117" s="537"/>
      <c r="AU117" s="145"/>
      <c r="AV117" s="540"/>
      <c r="AW117" s="226"/>
      <c r="AX117" s="226"/>
      <c r="AY117" s="226"/>
      <c r="AZ117" s="226"/>
      <c r="BA117" s="226"/>
      <c r="BB117" s="226"/>
      <c r="BC117" s="226"/>
      <c r="BD117" s="23"/>
      <c r="BE117" s="226"/>
      <c r="BF117" s="226"/>
      <c r="BG117" s="226"/>
      <c r="BH117" s="226"/>
      <c r="BI117" s="23"/>
      <c r="BJ117" s="226"/>
      <c r="BK117" s="226"/>
      <c r="BL117" s="226"/>
      <c r="BM117" s="541"/>
      <c r="BN117" s="541"/>
      <c r="BO117" s="226"/>
      <c r="BP117" s="226"/>
      <c r="BQ117" s="542"/>
      <c r="BR117" s="226"/>
      <c r="BS117" s="226"/>
      <c r="BT117" s="226"/>
      <c r="BU117" s="543"/>
      <c r="BV117" s="543"/>
      <c r="BW117" s="226"/>
      <c r="BX117" s="543"/>
      <c r="BY117" s="226"/>
      <c r="BZ117" s="544"/>
      <c r="CA117" s="668"/>
      <c r="CB117" s="668"/>
      <c r="CC117" s="145"/>
      <c r="CD117" s="145"/>
      <c r="CE117" s="145"/>
      <c r="CF117" s="145"/>
      <c r="CG117" s="543"/>
      <c r="CH117" s="226"/>
      <c r="CI117" s="544"/>
      <c r="CJ117" s="537"/>
      <c r="CK117" s="537"/>
      <c r="CL117" s="145"/>
      <c r="CM117" s="145"/>
      <c r="CN117" s="145"/>
      <c r="CO117" s="145"/>
      <c r="CP117" s="543"/>
      <c r="CQ117" s="226"/>
      <c r="CR117" s="545"/>
      <c r="CS117" s="537"/>
      <c r="CT117" s="537"/>
      <c r="CU117" s="145"/>
      <c r="CV117" s="145"/>
      <c r="CW117" s="145"/>
      <c r="CX117" s="145"/>
    </row>
    <row r="118" spans="23:102" ht="15" customHeight="1">
      <c r="W118" s="668"/>
      <c r="X118" s="668"/>
      <c r="Y118" s="145"/>
      <c r="Z118" s="539"/>
      <c r="AA118" s="540"/>
      <c r="AB118" s="540"/>
      <c r="AC118" s="540"/>
      <c r="AD118" s="540"/>
      <c r="AE118" s="540"/>
      <c r="AF118" s="540"/>
      <c r="AG118" s="540"/>
      <c r="AH118" s="537"/>
      <c r="AI118" s="537"/>
      <c r="AJ118" s="145"/>
      <c r="AK118" s="539"/>
      <c r="AL118" s="540"/>
      <c r="AM118" s="540"/>
      <c r="AN118" s="540"/>
      <c r="AO118" s="540"/>
      <c r="AP118" s="540"/>
      <c r="AQ118" s="540"/>
      <c r="AR118" s="540"/>
      <c r="AS118" s="537"/>
      <c r="AT118" s="537"/>
      <c r="AU118" s="145"/>
      <c r="AV118" s="540"/>
      <c r="AW118" s="226"/>
      <c r="AX118" s="226"/>
      <c r="AY118" s="226"/>
      <c r="AZ118" s="226"/>
      <c r="BA118" s="226"/>
      <c r="BB118" s="226"/>
      <c r="BC118" s="226"/>
      <c r="BD118" s="23"/>
      <c r="BE118" s="226"/>
      <c r="BF118" s="226"/>
      <c r="BG118" s="226"/>
      <c r="BH118" s="226"/>
      <c r="BI118" s="23"/>
      <c r="BJ118" s="226"/>
      <c r="BK118" s="226"/>
      <c r="BL118" s="226"/>
      <c r="BM118" s="541"/>
      <c r="BN118" s="541"/>
      <c r="BO118" s="226"/>
      <c r="BP118" s="226"/>
      <c r="BQ118" s="542"/>
      <c r="BR118" s="226"/>
      <c r="BS118" s="226"/>
      <c r="BT118" s="226"/>
      <c r="BU118" s="543"/>
      <c r="BV118" s="543"/>
      <c r="BW118" s="226"/>
      <c r="BX118" s="543"/>
      <c r="BY118" s="226"/>
      <c r="BZ118" s="544"/>
      <c r="CA118" s="668"/>
      <c r="CB118" s="668"/>
      <c r="CC118" s="145"/>
      <c r="CD118" s="145"/>
      <c r="CE118" s="145"/>
      <c r="CF118" s="145"/>
      <c r="CG118" s="543"/>
      <c r="CH118" s="226"/>
      <c r="CI118" s="544"/>
      <c r="CJ118" s="537"/>
      <c r="CK118" s="537"/>
      <c r="CL118" s="145"/>
      <c r="CM118" s="145"/>
      <c r="CN118" s="145"/>
      <c r="CO118" s="145"/>
      <c r="CP118" s="543"/>
      <c r="CQ118" s="226"/>
      <c r="CR118" s="545"/>
      <c r="CS118" s="537"/>
      <c r="CT118" s="537"/>
      <c r="CU118" s="145"/>
      <c r="CV118" s="145"/>
      <c r="CW118" s="145"/>
      <c r="CX118" s="145"/>
    </row>
    <row r="119" spans="23:102" ht="15" customHeight="1">
      <c r="W119" s="668"/>
      <c r="X119" s="668"/>
      <c r="Y119" s="145"/>
      <c r="Z119" s="539"/>
      <c r="AA119" s="540"/>
      <c r="AB119" s="540"/>
      <c r="AC119" s="540"/>
      <c r="AD119" s="540"/>
      <c r="AE119" s="540"/>
      <c r="AF119" s="540"/>
      <c r="AG119" s="540"/>
      <c r="AH119" s="537"/>
      <c r="AI119" s="537"/>
      <c r="AJ119" s="145"/>
      <c r="AK119" s="539"/>
      <c r="AL119" s="540"/>
      <c r="AM119" s="540"/>
      <c r="AN119" s="540"/>
      <c r="AO119" s="540"/>
      <c r="AP119" s="540"/>
      <c r="AQ119" s="540"/>
      <c r="AR119" s="540"/>
      <c r="AS119" s="537"/>
      <c r="AT119" s="537"/>
      <c r="AU119" s="145"/>
      <c r="AV119" s="540"/>
      <c r="AW119" s="226"/>
      <c r="AX119" s="226"/>
      <c r="AY119" s="226"/>
      <c r="AZ119" s="226"/>
      <c r="BA119" s="226"/>
      <c r="BB119" s="226"/>
      <c r="BC119" s="226"/>
      <c r="BD119" s="23"/>
      <c r="BE119" s="226"/>
      <c r="BF119" s="226"/>
      <c r="BG119" s="226"/>
      <c r="BH119" s="226"/>
      <c r="BI119" s="23"/>
      <c r="BJ119" s="226"/>
      <c r="BK119" s="226"/>
      <c r="BL119" s="226"/>
      <c r="BM119" s="541"/>
      <c r="BN119" s="541"/>
      <c r="BO119" s="226"/>
      <c r="BP119" s="226"/>
      <c r="BQ119" s="542"/>
      <c r="BR119" s="226"/>
      <c r="BS119" s="226"/>
      <c r="BT119" s="226"/>
      <c r="BU119" s="543"/>
      <c r="BV119" s="543"/>
      <c r="BW119" s="226"/>
      <c r="BX119" s="543"/>
      <c r="BY119" s="226"/>
      <c r="BZ119" s="544"/>
      <c r="CA119" s="668"/>
      <c r="CB119" s="668"/>
      <c r="CC119" s="145"/>
      <c r="CD119" s="145"/>
      <c r="CE119" s="145"/>
      <c r="CF119" s="145"/>
      <c r="CG119" s="543"/>
      <c r="CH119" s="226"/>
      <c r="CI119" s="544"/>
      <c r="CJ119" s="537"/>
      <c r="CK119" s="537"/>
      <c r="CL119" s="145"/>
      <c r="CM119" s="145"/>
      <c r="CN119" s="145"/>
      <c r="CO119" s="145"/>
      <c r="CP119" s="543"/>
      <c r="CQ119" s="226"/>
      <c r="CR119" s="545"/>
      <c r="CS119" s="537"/>
      <c r="CT119" s="537"/>
      <c r="CU119" s="145"/>
      <c r="CV119" s="145"/>
      <c r="CW119" s="145"/>
      <c r="CX119" s="145"/>
    </row>
    <row r="120" spans="23:102" ht="15" customHeight="1">
      <c r="W120" s="668"/>
      <c r="X120" s="668"/>
      <c r="Y120" s="145"/>
      <c r="Z120" s="539"/>
      <c r="AA120" s="540"/>
      <c r="AB120" s="540"/>
      <c r="AC120" s="540"/>
      <c r="AD120" s="540"/>
      <c r="AE120" s="540"/>
      <c r="AF120" s="540"/>
      <c r="AG120" s="540"/>
      <c r="AH120" s="537"/>
      <c r="AI120" s="537"/>
      <c r="AJ120" s="145"/>
      <c r="AK120" s="539"/>
      <c r="AL120" s="540"/>
      <c r="AM120" s="540"/>
      <c r="AN120" s="540"/>
      <c r="AO120" s="540"/>
      <c r="AP120" s="540"/>
      <c r="AQ120" s="540"/>
      <c r="AR120" s="540"/>
      <c r="AS120" s="537"/>
      <c r="AT120" s="537"/>
      <c r="AU120" s="145"/>
      <c r="AV120" s="540"/>
      <c r="AW120" s="226"/>
      <c r="AX120" s="226"/>
      <c r="AY120" s="226"/>
      <c r="AZ120" s="226"/>
      <c r="BA120" s="226"/>
      <c r="BB120" s="226"/>
      <c r="BC120" s="226"/>
      <c r="BD120" s="23"/>
      <c r="BE120" s="226"/>
      <c r="BF120" s="226"/>
      <c r="BG120" s="226"/>
      <c r="BH120" s="226"/>
      <c r="BI120" s="23"/>
      <c r="BJ120" s="226"/>
      <c r="BK120" s="226"/>
      <c r="BL120" s="226"/>
      <c r="BM120" s="541"/>
      <c r="BN120" s="541"/>
      <c r="BO120" s="226"/>
      <c r="BP120" s="226"/>
      <c r="BQ120" s="542"/>
      <c r="BR120" s="226"/>
      <c r="BS120" s="226"/>
      <c r="BT120" s="226"/>
      <c r="BU120" s="543"/>
      <c r="BV120" s="543"/>
      <c r="BW120" s="226"/>
      <c r="BX120" s="543"/>
      <c r="BY120" s="226"/>
      <c r="BZ120" s="544"/>
      <c r="CA120" s="668"/>
      <c r="CB120" s="668"/>
      <c r="CC120" s="145"/>
      <c r="CD120" s="145"/>
      <c r="CE120" s="145"/>
      <c r="CF120" s="145"/>
      <c r="CG120" s="543"/>
      <c r="CH120" s="226"/>
      <c r="CI120" s="544"/>
      <c r="CJ120" s="537"/>
      <c r="CK120" s="537"/>
      <c r="CL120" s="145"/>
      <c r="CM120" s="145"/>
      <c r="CN120" s="145"/>
      <c r="CO120" s="145"/>
      <c r="CP120" s="543"/>
      <c r="CQ120" s="226"/>
      <c r="CR120" s="545"/>
      <c r="CS120" s="537"/>
      <c r="CT120" s="537"/>
      <c r="CU120" s="145"/>
      <c r="CV120" s="145"/>
      <c r="CW120" s="145"/>
      <c r="CX120" s="145"/>
    </row>
    <row r="121" spans="23:102" ht="15" customHeight="1">
      <c r="W121" s="668"/>
      <c r="X121" s="668"/>
      <c r="Y121" s="145"/>
      <c r="Z121" s="539"/>
      <c r="AA121" s="540"/>
      <c r="AB121" s="540"/>
      <c r="AC121" s="540"/>
      <c r="AD121" s="540"/>
      <c r="AE121" s="540"/>
      <c r="AF121" s="540"/>
      <c r="AG121" s="540"/>
      <c r="AH121" s="537"/>
      <c r="AI121" s="537"/>
      <c r="AJ121" s="145"/>
      <c r="AK121" s="539"/>
      <c r="AL121" s="540"/>
      <c r="AM121" s="540"/>
      <c r="AN121" s="540"/>
      <c r="AO121" s="540"/>
      <c r="AP121" s="540"/>
      <c r="AQ121" s="540"/>
      <c r="AR121" s="540"/>
      <c r="AS121" s="537"/>
      <c r="AT121" s="537"/>
      <c r="AU121" s="145"/>
      <c r="AV121" s="540"/>
      <c r="AW121" s="226"/>
      <c r="AX121" s="226"/>
      <c r="AY121" s="226"/>
      <c r="AZ121" s="226"/>
      <c r="BA121" s="226"/>
      <c r="BB121" s="226"/>
      <c r="BC121" s="226"/>
      <c r="BD121" s="23"/>
      <c r="BE121" s="226"/>
      <c r="BF121" s="226"/>
      <c r="BG121" s="226"/>
      <c r="BH121" s="226"/>
      <c r="BI121" s="23"/>
      <c r="BJ121" s="226"/>
      <c r="BK121" s="226"/>
      <c r="BL121" s="226"/>
      <c r="BM121" s="541"/>
      <c r="BN121" s="541"/>
      <c r="BO121" s="226"/>
      <c r="BP121" s="226"/>
      <c r="BQ121" s="542"/>
      <c r="BR121" s="226"/>
      <c r="BS121" s="226"/>
      <c r="BT121" s="226"/>
      <c r="BU121" s="543"/>
      <c r="BV121" s="543"/>
      <c r="BW121" s="226"/>
      <c r="BX121" s="543"/>
      <c r="BY121" s="226"/>
      <c r="BZ121" s="544"/>
      <c r="CA121" s="668"/>
      <c r="CB121" s="668"/>
      <c r="CC121" s="145"/>
      <c r="CD121" s="145"/>
      <c r="CE121" s="145"/>
      <c r="CF121" s="145"/>
      <c r="CG121" s="543"/>
      <c r="CH121" s="226"/>
      <c r="CI121" s="544"/>
      <c r="CJ121" s="537"/>
      <c r="CK121" s="537"/>
      <c r="CL121" s="145"/>
      <c r="CM121" s="145"/>
      <c r="CN121" s="145"/>
      <c r="CO121" s="145"/>
      <c r="CP121" s="543"/>
      <c r="CQ121" s="226"/>
      <c r="CR121" s="545"/>
      <c r="CS121" s="537"/>
      <c r="CT121" s="537"/>
      <c r="CU121" s="145"/>
      <c r="CV121" s="145"/>
      <c r="CW121" s="145"/>
      <c r="CX121" s="145"/>
    </row>
    <row r="122" spans="23:102" ht="15" customHeight="1">
      <c r="W122" s="668"/>
      <c r="X122" s="668"/>
      <c r="Y122" s="145"/>
      <c r="Z122" s="539"/>
      <c r="AA122" s="540"/>
      <c r="AB122" s="540"/>
      <c r="AC122" s="540"/>
      <c r="AD122" s="540"/>
      <c r="AE122" s="540"/>
      <c r="AF122" s="540"/>
      <c r="AG122" s="540"/>
      <c r="AH122" s="537"/>
      <c r="AI122" s="537"/>
      <c r="AJ122" s="145"/>
      <c r="AK122" s="539"/>
      <c r="AL122" s="540"/>
      <c r="AM122" s="540"/>
      <c r="AN122" s="540"/>
      <c r="AO122" s="540"/>
      <c r="AP122" s="540"/>
      <c r="AQ122" s="540"/>
      <c r="AR122" s="540"/>
      <c r="AS122" s="537"/>
      <c r="AT122" s="537"/>
      <c r="AU122" s="145"/>
      <c r="AV122" s="540"/>
      <c r="AW122" s="226"/>
      <c r="AX122" s="226"/>
      <c r="AY122" s="226"/>
      <c r="AZ122" s="226"/>
      <c r="BA122" s="226"/>
      <c r="BB122" s="226"/>
      <c r="BC122" s="226"/>
      <c r="BD122" s="23"/>
      <c r="BE122" s="226"/>
      <c r="BF122" s="226"/>
      <c r="BG122" s="226"/>
      <c r="BH122" s="226"/>
      <c r="BI122" s="23"/>
      <c r="BJ122" s="226"/>
      <c r="BK122" s="226"/>
      <c r="BL122" s="226"/>
      <c r="BM122" s="541"/>
      <c r="BN122" s="541"/>
      <c r="BO122" s="226"/>
      <c r="BP122" s="226"/>
      <c r="BQ122" s="542"/>
      <c r="BR122" s="226"/>
      <c r="BS122" s="226"/>
      <c r="BT122" s="226"/>
      <c r="BU122" s="543"/>
      <c r="BV122" s="543"/>
      <c r="BW122" s="226"/>
      <c r="BX122" s="543"/>
      <c r="BY122" s="226"/>
      <c r="BZ122" s="544"/>
      <c r="CA122" s="668"/>
      <c r="CB122" s="668"/>
      <c r="CC122" s="145"/>
      <c r="CD122" s="145"/>
      <c r="CE122" s="145"/>
      <c r="CF122" s="145"/>
      <c r="CG122" s="543"/>
      <c r="CH122" s="226"/>
      <c r="CI122" s="544"/>
      <c r="CJ122" s="537"/>
      <c r="CK122" s="537"/>
      <c r="CL122" s="145"/>
      <c r="CM122" s="145"/>
      <c r="CN122" s="145"/>
      <c r="CO122" s="145"/>
      <c r="CP122" s="543"/>
      <c r="CQ122" s="226"/>
      <c r="CR122" s="545"/>
      <c r="CS122" s="537"/>
      <c r="CT122" s="537"/>
      <c r="CU122" s="145"/>
      <c r="CV122" s="145"/>
      <c r="CW122" s="145"/>
      <c r="CX122" s="145"/>
    </row>
    <row r="123" spans="23:102" ht="15" customHeight="1">
      <c r="W123" s="668"/>
      <c r="X123" s="668"/>
      <c r="Y123" s="145"/>
      <c r="Z123" s="539"/>
      <c r="AA123" s="540"/>
      <c r="AB123" s="540"/>
      <c r="AC123" s="540"/>
      <c r="AD123" s="540"/>
      <c r="AE123" s="540"/>
      <c r="AF123" s="540"/>
      <c r="AG123" s="540"/>
      <c r="AH123" s="537"/>
      <c r="AI123" s="537"/>
      <c r="AJ123" s="145"/>
      <c r="AK123" s="539"/>
      <c r="AL123" s="540"/>
      <c r="AM123" s="540"/>
      <c r="AN123" s="540"/>
      <c r="AO123" s="540"/>
      <c r="AP123" s="540"/>
      <c r="AQ123" s="540"/>
      <c r="AR123" s="540"/>
      <c r="AS123" s="537"/>
      <c r="AT123" s="537"/>
      <c r="AU123" s="145"/>
      <c r="AV123" s="540"/>
      <c r="AW123" s="226"/>
      <c r="AX123" s="226"/>
      <c r="AY123" s="226"/>
      <c r="AZ123" s="226"/>
      <c r="BA123" s="226"/>
      <c r="BB123" s="226"/>
      <c r="BC123" s="226"/>
      <c r="BD123" s="23"/>
      <c r="BE123" s="226"/>
      <c r="BF123" s="226"/>
      <c r="BG123" s="226"/>
      <c r="BH123" s="226"/>
      <c r="BI123" s="23"/>
      <c r="BJ123" s="226"/>
      <c r="BK123" s="226"/>
      <c r="BL123" s="226"/>
      <c r="BM123" s="541"/>
      <c r="BN123" s="541"/>
      <c r="BO123" s="226"/>
      <c r="BP123" s="226"/>
      <c r="BQ123" s="542"/>
      <c r="BR123" s="226"/>
      <c r="BS123" s="226"/>
      <c r="BT123" s="226"/>
      <c r="BU123" s="543"/>
      <c r="BV123" s="543"/>
      <c r="BW123" s="226"/>
      <c r="BX123" s="543"/>
      <c r="BY123" s="226"/>
      <c r="BZ123" s="544"/>
      <c r="CA123" s="668"/>
      <c r="CB123" s="668"/>
      <c r="CC123" s="145"/>
      <c r="CD123" s="145"/>
      <c r="CE123" s="145"/>
      <c r="CF123" s="145"/>
      <c r="CG123" s="543"/>
      <c r="CH123" s="226"/>
      <c r="CI123" s="544"/>
      <c r="CJ123" s="537"/>
      <c r="CK123" s="537"/>
      <c r="CL123" s="145"/>
      <c r="CM123" s="145"/>
      <c r="CN123" s="145"/>
      <c r="CO123" s="145"/>
      <c r="CP123" s="543"/>
      <c r="CQ123" s="226"/>
      <c r="CR123" s="545"/>
      <c r="CS123" s="537"/>
      <c r="CT123" s="537"/>
      <c r="CU123" s="145"/>
      <c r="CV123" s="145"/>
      <c r="CW123" s="145"/>
      <c r="CX123" s="145"/>
    </row>
    <row r="124" spans="23:102" ht="15" customHeight="1">
      <c r="W124" s="668"/>
      <c r="X124" s="668"/>
      <c r="Y124" s="145"/>
      <c r="Z124" s="539"/>
      <c r="AA124" s="540"/>
      <c r="AB124" s="540"/>
      <c r="AC124" s="540"/>
      <c r="AD124" s="540"/>
      <c r="AE124" s="540"/>
      <c r="AF124" s="540"/>
      <c r="AG124" s="540"/>
      <c r="AH124" s="537"/>
      <c r="AI124" s="537"/>
      <c r="AJ124" s="145"/>
      <c r="AK124" s="539"/>
      <c r="AL124" s="540"/>
      <c r="AM124" s="540"/>
      <c r="AN124" s="540"/>
      <c r="AO124" s="540"/>
      <c r="AP124" s="540"/>
      <c r="AQ124" s="540"/>
      <c r="AR124" s="540"/>
      <c r="AS124" s="537"/>
      <c r="AT124" s="537"/>
      <c r="AU124" s="145"/>
      <c r="AV124" s="540"/>
      <c r="AW124" s="226"/>
      <c r="AX124" s="226"/>
      <c r="AY124" s="226"/>
      <c r="AZ124" s="226"/>
      <c r="BA124" s="226"/>
      <c r="BB124" s="226"/>
      <c r="BC124" s="226"/>
      <c r="BD124" s="23"/>
      <c r="BE124" s="226"/>
      <c r="BF124" s="226"/>
      <c r="BG124" s="226"/>
      <c r="BH124" s="226"/>
      <c r="BI124" s="23"/>
      <c r="BJ124" s="226"/>
      <c r="BK124" s="226"/>
      <c r="BL124" s="226"/>
      <c r="BM124" s="541"/>
      <c r="BN124" s="541"/>
      <c r="BO124" s="226"/>
      <c r="BP124" s="226"/>
      <c r="BQ124" s="542"/>
      <c r="BR124" s="226"/>
      <c r="BS124" s="226"/>
      <c r="BT124" s="226"/>
      <c r="BU124" s="543"/>
      <c r="BV124" s="543"/>
      <c r="BW124" s="226"/>
      <c r="BX124" s="543"/>
      <c r="BY124" s="226"/>
      <c r="BZ124" s="544"/>
      <c r="CA124" s="668"/>
      <c r="CB124" s="668"/>
      <c r="CC124" s="145"/>
      <c r="CD124" s="145"/>
      <c r="CE124" s="145"/>
      <c r="CF124" s="145"/>
      <c r="CG124" s="543"/>
      <c r="CH124" s="226"/>
      <c r="CI124" s="544"/>
      <c r="CJ124" s="537"/>
      <c r="CK124" s="537"/>
      <c r="CL124" s="145"/>
      <c r="CM124" s="145"/>
      <c r="CN124" s="145"/>
      <c r="CO124" s="145"/>
      <c r="CP124" s="543"/>
      <c r="CQ124" s="226"/>
      <c r="CR124" s="545"/>
      <c r="CS124" s="537"/>
      <c r="CT124" s="537"/>
      <c r="CU124" s="145"/>
      <c r="CV124" s="145"/>
      <c r="CW124" s="145"/>
      <c r="CX124" s="145"/>
    </row>
    <row r="125" spans="23:102" ht="15" customHeight="1">
      <c r="W125" s="668"/>
      <c r="X125" s="668"/>
      <c r="Y125" s="145"/>
      <c r="Z125" s="539"/>
      <c r="AA125" s="540"/>
      <c r="AB125" s="540"/>
      <c r="AC125" s="540"/>
      <c r="AD125" s="540"/>
      <c r="AE125" s="540"/>
      <c r="AF125" s="540"/>
      <c r="AG125" s="540"/>
      <c r="AH125" s="537"/>
      <c r="AI125" s="537"/>
      <c r="AJ125" s="145"/>
      <c r="AK125" s="539"/>
      <c r="AL125" s="540"/>
      <c r="AM125" s="540"/>
      <c r="AN125" s="540"/>
      <c r="AO125" s="540"/>
      <c r="AP125" s="540"/>
      <c r="AQ125" s="540"/>
      <c r="AR125" s="540"/>
      <c r="AS125" s="537"/>
      <c r="AT125" s="537"/>
      <c r="AU125" s="145"/>
      <c r="AV125" s="540"/>
      <c r="AW125" s="226"/>
      <c r="AX125" s="226"/>
      <c r="AY125" s="226"/>
      <c r="AZ125" s="226"/>
      <c r="BA125" s="226"/>
      <c r="BB125" s="226"/>
      <c r="BC125" s="226"/>
      <c r="BD125" s="23"/>
      <c r="BE125" s="226"/>
      <c r="BF125" s="226"/>
      <c r="BG125" s="226"/>
      <c r="BH125" s="226"/>
      <c r="BI125" s="23"/>
      <c r="BJ125" s="226"/>
      <c r="BK125" s="226"/>
      <c r="BL125" s="226"/>
      <c r="BM125" s="541"/>
      <c r="BN125" s="541"/>
      <c r="BO125" s="226"/>
      <c r="BP125" s="226"/>
      <c r="BQ125" s="542"/>
      <c r="BR125" s="226"/>
      <c r="BS125" s="226"/>
      <c r="BT125" s="226"/>
      <c r="BU125" s="543"/>
      <c r="BV125" s="543"/>
      <c r="BW125" s="226"/>
      <c r="BX125" s="543"/>
      <c r="BY125" s="226"/>
      <c r="BZ125" s="544"/>
      <c r="CA125" s="668"/>
      <c r="CB125" s="668"/>
      <c r="CC125" s="145"/>
      <c r="CD125" s="145"/>
      <c r="CE125" s="145"/>
      <c r="CF125" s="145"/>
      <c r="CG125" s="543"/>
      <c r="CH125" s="226"/>
      <c r="CI125" s="544"/>
      <c r="CJ125" s="537"/>
      <c r="CK125" s="537"/>
      <c r="CL125" s="145"/>
      <c r="CM125" s="145"/>
      <c r="CN125" s="145"/>
      <c r="CO125" s="145"/>
      <c r="CP125" s="543"/>
      <c r="CQ125" s="226"/>
      <c r="CR125" s="545"/>
      <c r="CS125" s="537"/>
      <c r="CT125" s="537"/>
      <c r="CU125" s="145"/>
      <c r="CV125" s="145"/>
      <c r="CW125" s="145"/>
      <c r="CX125" s="145"/>
    </row>
    <row r="126" spans="23:102" ht="15" customHeight="1">
      <c r="W126" s="668"/>
      <c r="X126" s="668"/>
      <c r="Y126" s="145"/>
      <c r="Z126" s="539"/>
      <c r="AA126" s="540"/>
      <c r="AB126" s="540"/>
      <c r="AC126" s="540"/>
      <c r="AD126" s="540"/>
      <c r="AE126" s="540"/>
      <c r="AF126" s="540"/>
      <c r="AG126" s="540"/>
      <c r="AH126" s="537"/>
      <c r="AI126" s="537"/>
      <c r="AJ126" s="145"/>
      <c r="AK126" s="539"/>
      <c r="AL126" s="540"/>
      <c r="AM126" s="540"/>
      <c r="AN126" s="540"/>
      <c r="AO126" s="540"/>
      <c r="AP126" s="540"/>
      <c r="AQ126" s="540"/>
      <c r="AR126" s="540"/>
      <c r="AS126" s="537"/>
      <c r="AT126" s="537"/>
      <c r="AU126" s="145"/>
      <c r="AV126" s="540"/>
      <c r="AW126" s="226"/>
      <c r="AX126" s="226"/>
      <c r="AY126" s="226"/>
      <c r="AZ126" s="226"/>
      <c r="BA126" s="226"/>
      <c r="BB126" s="226"/>
      <c r="BC126" s="226"/>
      <c r="BD126" s="23"/>
      <c r="BE126" s="226"/>
      <c r="BF126" s="226"/>
      <c r="BG126" s="226"/>
      <c r="BH126" s="226"/>
      <c r="BI126" s="23"/>
      <c r="BJ126" s="226"/>
      <c r="BK126" s="226"/>
      <c r="BL126" s="226"/>
      <c r="BM126" s="541"/>
      <c r="BN126" s="541"/>
      <c r="BO126" s="226"/>
      <c r="BP126" s="226"/>
      <c r="BQ126" s="542"/>
      <c r="BR126" s="226"/>
      <c r="BS126" s="226"/>
      <c r="BT126" s="226"/>
      <c r="BU126" s="543"/>
      <c r="BV126" s="543"/>
      <c r="BW126" s="226"/>
      <c r="BX126" s="543"/>
      <c r="BY126" s="226"/>
      <c r="BZ126" s="544"/>
      <c r="CA126" s="668"/>
      <c r="CB126" s="668"/>
      <c r="CC126" s="145"/>
      <c r="CD126" s="145"/>
      <c r="CE126" s="145"/>
      <c r="CF126" s="145"/>
      <c r="CG126" s="543"/>
      <c r="CH126" s="226"/>
      <c r="CI126" s="544"/>
      <c r="CJ126" s="537"/>
      <c r="CK126" s="537"/>
      <c r="CL126" s="145"/>
      <c r="CM126" s="145"/>
      <c r="CN126" s="145"/>
      <c r="CO126" s="145"/>
      <c r="CP126" s="543"/>
      <c r="CQ126" s="226"/>
      <c r="CR126" s="545"/>
      <c r="CS126" s="537"/>
      <c r="CT126" s="537"/>
      <c r="CU126" s="145"/>
      <c r="CV126" s="145"/>
      <c r="CW126" s="145"/>
      <c r="CX126" s="145"/>
    </row>
    <row r="127" spans="23:102" ht="15" customHeight="1">
      <c r="W127" s="668"/>
      <c r="X127" s="668"/>
      <c r="Y127" s="145"/>
      <c r="Z127" s="539"/>
      <c r="AA127" s="540"/>
      <c r="AB127" s="540"/>
      <c r="AC127" s="540"/>
      <c r="AD127" s="540"/>
      <c r="AE127" s="540"/>
      <c r="AF127" s="540"/>
      <c r="AG127" s="540"/>
      <c r="AH127" s="537"/>
      <c r="AI127" s="537"/>
      <c r="AJ127" s="145"/>
      <c r="AK127" s="539"/>
      <c r="AL127" s="540"/>
      <c r="AM127" s="540"/>
      <c r="AN127" s="540"/>
      <c r="AO127" s="540"/>
      <c r="AP127" s="540"/>
      <c r="AQ127" s="540"/>
      <c r="AR127" s="540"/>
      <c r="AS127" s="537"/>
      <c r="AT127" s="537"/>
      <c r="AU127" s="145"/>
      <c r="AV127" s="540"/>
      <c r="AW127" s="226"/>
      <c r="AX127" s="226"/>
      <c r="AY127" s="226"/>
      <c r="AZ127" s="226"/>
      <c r="BA127" s="226"/>
      <c r="BB127" s="226"/>
      <c r="BC127" s="226"/>
      <c r="BD127" s="23"/>
      <c r="BE127" s="226"/>
      <c r="BF127" s="226"/>
      <c r="BG127" s="226"/>
      <c r="BH127" s="226"/>
      <c r="BI127" s="23"/>
      <c r="BJ127" s="226"/>
      <c r="BK127" s="226"/>
      <c r="BL127" s="226"/>
      <c r="BM127" s="541"/>
      <c r="BN127" s="541"/>
      <c r="BO127" s="226"/>
      <c r="BP127" s="226"/>
      <c r="BQ127" s="542"/>
      <c r="BR127" s="226"/>
      <c r="BS127" s="226"/>
      <c r="BT127" s="226"/>
      <c r="BU127" s="543"/>
      <c r="BV127" s="543"/>
      <c r="BW127" s="226"/>
      <c r="BX127" s="543"/>
      <c r="BY127" s="226"/>
      <c r="BZ127" s="544"/>
      <c r="CA127" s="668"/>
      <c r="CB127" s="668"/>
      <c r="CC127" s="145"/>
      <c r="CD127" s="145"/>
      <c r="CE127" s="145"/>
      <c r="CF127" s="145"/>
      <c r="CG127" s="543"/>
      <c r="CH127" s="226"/>
      <c r="CI127" s="544"/>
      <c r="CJ127" s="537"/>
      <c r="CK127" s="537"/>
      <c r="CL127" s="145"/>
      <c r="CM127" s="145"/>
      <c r="CN127" s="145"/>
      <c r="CO127" s="145"/>
      <c r="CP127" s="543"/>
      <c r="CQ127" s="226"/>
      <c r="CR127" s="545"/>
      <c r="CS127" s="537"/>
      <c r="CT127" s="537"/>
      <c r="CU127" s="145"/>
      <c r="CV127" s="145"/>
      <c r="CW127" s="145"/>
      <c r="CX127" s="145"/>
    </row>
    <row r="128" spans="23:102" ht="15" customHeight="1">
      <c r="W128" s="668"/>
      <c r="X128" s="668"/>
      <c r="Y128" s="145"/>
      <c r="Z128" s="539"/>
      <c r="AA128" s="540"/>
      <c r="AB128" s="540"/>
      <c r="AC128" s="540"/>
      <c r="AD128" s="540"/>
      <c r="AE128" s="540"/>
      <c r="AF128" s="540"/>
      <c r="AG128" s="540"/>
      <c r="AH128" s="537"/>
      <c r="AI128" s="537"/>
      <c r="AJ128" s="145"/>
      <c r="AK128" s="539"/>
      <c r="AL128" s="540"/>
      <c r="AM128" s="540"/>
      <c r="AN128" s="540"/>
      <c r="AO128" s="540"/>
      <c r="AP128" s="540"/>
      <c r="AQ128" s="540"/>
      <c r="AR128" s="540"/>
      <c r="AS128" s="537"/>
      <c r="AT128" s="537"/>
      <c r="AU128" s="145"/>
      <c r="AV128" s="540"/>
      <c r="AW128" s="226"/>
      <c r="AX128" s="226"/>
      <c r="AY128" s="226"/>
      <c r="AZ128" s="226"/>
      <c r="BA128" s="226"/>
      <c r="BB128" s="226"/>
      <c r="BC128" s="226"/>
      <c r="BD128" s="23"/>
      <c r="BE128" s="226"/>
      <c r="BF128" s="226"/>
      <c r="BG128" s="226"/>
      <c r="BH128" s="226"/>
      <c r="BI128" s="23"/>
      <c r="BJ128" s="226"/>
      <c r="BK128" s="226"/>
      <c r="BL128" s="226"/>
      <c r="BM128" s="541"/>
      <c r="BN128" s="541"/>
      <c r="BO128" s="226"/>
      <c r="BP128" s="226"/>
      <c r="BQ128" s="542"/>
      <c r="BR128" s="226"/>
      <c r="BS128" s="226"/>
      <c r="BT128" s="226"/>
      <c r="BU128" s="543"/>
      <c r="BV128" s="543"/>
      <c r="BW128" s="226"/>
      <c r="BX128" s="543"/>
      <c r="BY128" s="226"/>
      <c r="BZ128" s="544"/>
      <c r="CA128" s="668"/>
      <c r="CB128" s="668"/>
      <c r="CC128" s="145"/>
      <c r="CD128" s="145"/>
      <c r="CE128" s="145"/>
      <c r="CF128" s="145"/>
      <c r="CG128" s="543"/>
      <c r="CH128" s="226"/>
      <c r="CI128" s="544"/>
      <c r="CJ128" s="537"/>
      <c r="CK128" s="537"/>
      <c r="CL128" s="145"/>
      <c r="CM128" s="145"/>
      <c r="CN128" s="145"/>
      <c r="CO128" s="145"/>
      <c r="CP128" s="543"/>
      <c r="CQ128" s="226"/>
      <c r="CR128" s="545"/>
      <c r="CS128" s="537"/>
      <c r="CT128" s="537"/>
      <c r="CU128" s="145"/>
      <c r="CV128" s="145"/>
      <c r="CW128" s="145"/>
      <c r="CX128" s="145"/>
    </row>
    <row r="129" spans="23:102" ht="15" customHeight="1">
      <c r="W129" s="668"/>
      <c r="X129" s="668"/>
      <c r="Y129" s="145"/>
      <c r="Z129" s="539"/>
      <c r="AA129" s="540"/>
      <c r="AB129" s="540"/>
      <c r="AC129" s="540"/>
      <c r="AD129" s="540"/>
      <c r="AE129" s="540"/>
      <c r="AF129" s="540"/>
      <c r="AG129" s="540"/>
      <c r="AH129" s="537"/>
      <c r="AI129" s="537"/>
      <c r="AJ129" s="145"/>
      <c r="AK129" s="539"/>
      <c r="AL129" s="540"/>
      <c r="AM129" s="540"/>
      <c r="AN129" s="540"/>
      <c r="AO129" s="540"/>
      <c r="AP129" s="540"/>
      <c r="AQ129" s="540"/>
      <c r="AR129" s="540"/>
      <c r="AS129" s="537"/>
      <c r="AT129" s="537"/>
      <c r="AU129" s="145"/>
      <c r="AV129" s="540"/>
      <c r="AW129" s="226"/>
      <c r="AX129" s="226"/>
      <c r="AY129" s="226"/>
      <c r="AZ129" s="226"/>
      <c r="BA129" s="226"/>
      <c r="BB129" s="226"/>
      <c r="BC129" s="226"/>
      <c r="BD129" s="23"/>
      <c r="BE129" s="226"/>
      <c r="BF129" s="226"/>
      <c r="BG129" s="226"/>
      <c r="BH129" s="226"/>
      <c r="BI129" s="23"/>
      <c r="BJ129" s="226"/>
      <c r="BK129" s="226"/>
      <c r="BL129" s="226"/>
      <c r="BM129" s="541"/>
      <c r="BN129" s="541"/>
      <c r="BO129" s="226"/>
      <c r="BP129" s="226"/>
      <c r="BQ129" s="542"/>
      <c r="BR129" s="226"/>
      <c r="BS129" s="226"/>
      <c r="BT129" s="226"/>
      <c r="BU129" s="543"/>
      <c r="BV129" s="543"/>
      <c r="BW129" s="226"/>
      <c r="BX129" s="543"/>
      <c r="BY129" s="226"/>
      <c r="BZ129" s="544"/>
      <c r="CA129" s="668"/>
      <c r="CB129" s="668"/>
      <c r="CC129" s="145"/>
      <c r="CD129" s="145"/>
      <c r="CE129" s="145"/>
      <c r="CF129" s="145"/>
      <c r="CG129" s="543"/>
      <c r="CH129" s="226"/>
      <c r="CI129" s="544"/>
      <c r="CJ129" s="537"/>
      <c r="CK129" s="537"/>
      <c r="CL129" s="145"/>
      <c r="CM129" s="145"/>
      <c r="CN129" s="145"/>
      <c r="CO129" s="145"/>
      <c r="CP129" s="543"/>
      <c r="CQ129" s="226"/>
      <c r="CR129" s="545"/>
      <c r="CS129" s="537"/>
      <c r="CT129" s="537"/>
      <c r="CU129" s="145"/>
      <c r="CV129" s="145"/>
      <c r="CW129" s="145"/>
      <c r="CX129" s="145"/>
    </row>
    <row r="130" spans="23:102" ht="15" customHeight="1">
      <c r="W130" s="668"/>
      <c r="X130" s="668"/>
      <c r="Y130" s="145"/>
      <c r="Z130" s="539"/>
      <c r="AA130" s="540"/>
      <c r="AB130" s="540"/>
      <c r="AC130" s="540"/>
      <c r="AD130" s="540"/>
      <c r="AE130" s="540"/>
      <c r="AF130" s="540"/>
      <c r="AG130" s="540"/>
      <c r="AH130" s="537"/>
      <c r="AI130" s="537"/>
      <c r="AJ130" s="145"/>
      <c r="AK130" s="539"/>
      <c r="AL130" s="540"/>
      <c r="AM130" s="540"/>
      <c r="AN130" s="540"/>
      <c r="AO130" s="540"/>
      <c r="AP130" s="540"/>
      <c r="AQ130" s="540"/>
      <c r="AR130" s="540"/>
      <c r="AS130" s="537"/>
      <c r="AT130" s="537"/>
      <c r="AU130" s="145"/>
      <c r="AV130" s="540"/>
      <c r="AW130" s="226"/>
      <c r="AX130" s="226"/>
      <c r="AY130" s="226"/>
      <c r="AZ130" s="226"/>
      <c r="BA130" s="226"/>
      <c r="BB130" s="226"/>
      <c r="BC130" s="226"/>
      <c r="BD130" s="23"/>
      <c r="BE130" s="226"/>
      <c r="BF130" s="226"/>
      <c r="BG130" s="226"/>
      <c r="BH130" s="226"/>
      <c r="BI130" s="23"/>
      <c r="BJ130" s="226"/>
      <c r="BK130" s="226"/>
      <c r="BL130" s="226"/>
      <c r="BM130" s="541"/>
      <c r="BN130" s="541"/>
      <c r="BO130" s="226"/>
      <c r="BP130" s="226"/>
      <c r="BQ130" s="542"/>
      <c r="BR130" s="226"/>
      <c r="BS130" s="226"/>
      <c r="BT130" s="226"/>
      <c r="BU130" s="543"/>
      <c r="BV130" s="543"/>
      <c r="BW130" s="226"/>
      <c r="BX130" s="543"/>
      <c r="BY130" s="226"/>
      <c r="BZ130" s="544"/>
      <c r="CA130" s="668"/>
      <c r="CB130" s="668"/>
      <c r="CC130" s="145"/>
      <c r="CD130" s="145"/>
      <c r="CE130" s="145"/>
      <c r="CF130" s="145"/>
      <c r="CG130" s="543"/>
      <c r="CH130" s="226"/>
      <c r="CI130" s="544"/>
      <c r="CJ130" s="537"/>
      <c r="CK130" s="537"/>
      <c r="CL130" s="145"/>
      <c r="CM130" s="145"/>
      <c r="CN130" s="145"/>
      <c r="CO130" s="145"/>
      <c r="CP130" s="543"/>
      <c r="CQ130" s="226"/>
      <c r="CR130" s="545"/>
      <c r="CS130" s="537"/>
      <c r="CT130" s="537"/>
      <c r="CU130" s="145"/>
      <c r="CV130" s="145"/>
      <c r="CW130" s="145"/>
      <c r="CX130" s="145"/>
    </row>
    <row r="131" spans="23:102" ht="15" customHeight="1">
      <c r="W131" s="668"/>
      <c r="X131" s="668"/>
      <c r="Y131" s="145"/>
      <c r="Z131" s="539"/>
      <c r="AA131" s="540"/>
      <c r="AB131" s="540"/>
      <c r="AC131" s="540"/>
      <c r="AD131" s="540"/>
      <c r="AE131" s="540"/>
      <c r="AF131" s="540"/>
      <c r="AG131" s="540"/>
      <c r="AH131" s="537"/>
      <c r="AI131" s="537"/>
      <c r="AJ131" s="145"/>
      <c r="AK131" s="539"/>
      <c r="AL131" s="540"/>
      <c r="AM131" s="540"/>
      <c r="AN131" s="540"/>
      <c r="AO131" s="540"/>
      <c r="AP131" s="540"/>
      <c r="AQ131" s="540"/>
      <c r="AR131" s="540"/>
      <c r="AS131" s="537"/>
      <c r="AT131" s="537"/>
      <c r="AU131" s="145"/>
      <c r="AV131" s="540"/>
      <c r="AW131" s="226"/>
      <c r="AX131" s="226"/>
      <c r="AY131" s="226"/>
      <c r="AZ131" s="226"/>
      <c r="BA131" s="226"/>
      <c r="BB131" s="226"/>
      <c r="BC131" s="226"/>
      <c r="BD131" s="23"/>
      <c r="BE131" s="226"/>
      <c r="BF131" s="226"/>
      <c r="BG131" s="226"/>
      <c r="BH131" s="226"/>
      <c r="BI131" s="23"/>
      <c r="BJ131" s="226"/>
      <c r="BK131" s="226"/>
      <c r="BL131" s="226"/>
      <c r="BM131" s="541"/>
      <c r="BN131" s="541"/>
      <c r="BO131" s="226"/>
      <c r="BP131" s="226"/>
      <c r="BQ131" s="542"/>
      <c r="BR131" s="226"/>
      <c r="BS131" s="226"/>
      <c r="BT131" s="226"/>
      <c r="BU131" s="543"/>
      <c r="BV131" s="543"/>
      <c r="BW131" s="226"/>
      <c r="BX131" s="543"/>
      <c r="BY131" s="226"/>
      <c r="BZ131" s="544"/>
      <c r="CA131" s="668"/>
      <c r="CB131" s="668"/>
      <c r="CC131" s="145"/>
      <c r="CD131" s="145"/>
      <c r="CE131" s="145"/>
      <c r="CF131" s="145"/>
      <c r="CG131" s="543"/>
      <c r="CH131" s="226"/>
      <c r="CI131" s="544"/>
      <c r="CJ131" s="537"/>
      <c r="CK131" s="537"/>
      <c r="CL131" s="145"/>
      <c r="CM131" s="145"/>
      <c r="CN131" s="145"/>
      <c r="CO131" s="145"/>
      <c r="CP131" s="543"/>
      <c r="CQ131" s="226"/>
      <c r="CR131" s="545"/>
      <c r="CS131" s="537"/>
      <c r="CT131" s="537"/>
      <c r="CU131" s="145"/>
      <c r="CV131" s="145"/>
      <c r="CW131" s="145"/>
      <c r="CX131" s="145"/>
    </row>
    <row r="132" spans="23:102" ht="15" customHeight="1">
      <c r="W132" s="668"/>
      <c r="X132" s="668"/>
      <c r="Y132" s="145"/>
      <c r="Z132" s="539"/>
      <c r="AA132" s="540"/>
      <c r="AB132" s="540"/>
      <c r="AC132" s="540"/>
      <c r="AD132" s="540"/>
      <c r="AE132" s="540"/>
      <c r="AF132" s="540"/>
      <c r="AG132" s="540"/>
      <c r="AH132" s="537"/>
      <c r="AI132" s="537"/>
      <c r="AJ132" s="145"/>
      <c r="AK132" s="539"/>
      <c r="AL132" s="540"/>
      <c r="AM132" s="540"/>
      <c r="AN132" s="540"/>
      <c r="AO132" s="540"/>
      <c r="AP132" s="540"/>
      <c r="AQ132" s="540"/>
      <c r="AR132" s="540"/>
      <c r="AS132" s="537"/>
      <c r="AT132" s="537"/>
      <c r="AU132" s="145"/>
      <c r="AV132" s="540"/>
      <c r="AW132" s="226"/>
      <c r="AX132" s="226"/>
      <c r="AY132" s="226"/>
      <c r="AZ132" s="226"/>
      <c r="BA132" s="226"/>
      <c r="BB132" s="226"/>
      <c r="BC132" s="226"/>
      <c r="BD132" s="23"/>
      <c r="BE132" s="226"/>
      <c r="BF132" s="226"/>
      <c r="BG132" s="226"/>
      <c r="BH132" s="226"/>
      <c r="BI132" s="23"/>
      <c r="BJ132" s="226"/>
      <c r="BK132" s="226"/>
      <c r="BL132" s="226"/>
      <c r="BM132" s="541"/>
      <c r="BN132" s="541"/>
      <c r="BO132" s="226"/>
      <c r="BP132" s="226"/>
      <c r="BQ132" s="542"/>
      <c r="BR132" s="226"/>
      <c r="BS132" s="226"/>
      <c r="BT132" s="226"/>
      <c r="BU132" s="543"/>
      <c r="BV132" s="543"/>
      <c r="BW132" s="226"/>
      <c r="BX132" s="543"/>
      <c r="BY132" s="226"/>
      <c r="BZ132" s="544"/>
      <c r="CA132" s="668"/>
      <c r="CB132" s="668"/>
      <c r="CC132" s="145"/>
      <c r="CD132" s="145"/>
      <c r="CE132" s="145"/>
      <c r="CF132" s="145"/>
      <c r="CG132" s="543"/>
      <c r="CH132" s="226"/>
      <c r="CI132" s="544"/>
      <c r="CJ132" s="537"/>
      <c r="CK132" s="537"/>
      <c r="CL132" s="145"/>
      <c r="CM132" s="145"/>
      <c r="CN132" s="145"/>
      <c r="CO132" s="145"/>
      <c r="CP132" s="543"/>
      <c r="CQ132" s="226"/>
      <c r="CR132" s="545"/>
      <c r="CS132" s="537"/>
      <c r="CT132" s="537"/>
      <c r="CU132" s="145"/>
      <c r="CV132" s="145"/>
      <c r="CW132" s="145"/>
      <c r="CX132" s="145"/>
    </row>
    <row r="133" spans="23:102" ht="15" customHeight="1">
      <c r="W133" s="668"/>
      <c r="X133" s="668"/>
      <c r="Y133" s="145"/>
      <c r="Z133" s="539"/>
      <c r="AA133" s="540"/>
      <c r="AB133" s="540"/>
      <c r="AC133" s="540"/>
      <c r="AD133" s="540"/>
      <c r="AE133" s="540"/>
      <c r="AF133" s="540"/>
      <c r="AG133" s="540"/>
      <c r="AH133" s="537"/>
      <c r="AI133" s="537"/>
      <c r="AJ133" s="145"/>
      <c r="AK133" s="539"/>
      <c r="AL133" s="540"/>
      <c r="AM133" s="540"/>
      <c r="AN133" s="540"/>
      <c r="AO133" s="540"/>
      <c r="AP133" s="540"/>
      <c r="AQ133" s="540"/>
      <c r="AR133" s="540"/>
      <c r="AS133" s="537"/>
      <c r="AT133" s="537"/>
      <c r="AU133" s="145"/>
      <c r="AV133" s="540"/>
      <c r="AW133" s="226"/>
      <c r="AX133" s="226"/>
      <c r="AY133" s="226"/>
      <c r="AZ133" s="226"/>
      <c r="BA133" s="226"/>
      <c r="BB133" s="226"/>
      <c r="BC133" s="226"/>
      <c r="BD133" s="23"/>
      <c r="BE133" s="226"/>
      <c r="BF133" s="226"/>
      <c r="BG133" s="226"/>
      <c r="BH133" s="226"/>
      <c r="BI133" s="23"/>
      <c r="BJ133" s="226"/>
      <c r="BK133" s="226"/>
      <c r="BL133" s="226"/>
      <c r="BM133" s="541"/>
      <c r="BN133" s="541"/>
      <c r="BO133" s="226"/>
      <c r="BP133" s="226"/>
      <c r="BQ133" s="542"/>
      <c r="BR133" s="226"/>
      <c r="BS133" s="226"/>
      <c r="BT133" s="226"/>
      <c r="BU133" s="543"/>
      <c r="BV133" s="543"/>
      <c r="BW133" s="226"/>
      <c r="BX133" s="543"/>
      <c r="BY133" s="226"/>
      <c r="BZ133" s="544"/>
      <c r="CA133" s="668"/>
      <c r="CB133" s="668"/>
      <c r="CC133" s="145"/>
      <c r="CD133" s="145"/>
      <c r="CE133" s="145"/>
      <c r="CF133" s="145"/>
      <c r="CG133" s="543"/>
      <c r="CH133" s="226"/>
      <c r="CI133" s="544"/>
      <c r="CJ133" s="537"/>
      <c r="CK133" s="537"/>
      <c r="CL133" s="145"/>
      <c r="CM133" s="145"/>
      <c r="CN133" s="145"/>
      <c r="CO133" s="145"/>
      <c r="CP133" s="543"/>
      <c r="CQ133" s="226"/>
      <c r="CR133" s="545"/>
      <c r="CS133" s="537"/>
      <c r="CT133" s="537"/>
      <c r="CU133" s="145"/>
      <c r="CV133" s="145"/>
      <c r="CW133" s="145"/>
      <c r="CX133" s="145"/>
    </row>
    <row r="134" spans="23:102" ht="15" customHeight="1">
      <c r="W134" s="668"/>
      <c r="X134" s="668"/>
      <c r="Y134" s="145"/>
      <c r="Z134" s="539"/>
      <c r="AA134" s="540"/>
      <c r="AB134" s="540"/>
      <c r="AC134" s="540"/>
      <c r="AD134" s="540"/>
      <c r="AE134" s="540"/>
      <c r="AF134" s="540"/>
      <c r="AG134" s="540"/>
      <c r="AH134" s="537"/>
      <c r="AI134" s="537"/>
      <c r="AJ134" s="145"/>
      <c r="AK134" s="539"/>
      <c r="AL134" s="540"/>
      <c r="AM134" s="540"/>
      <c r="AN134" s="540"/>
      <c r="AO134" s="540"/>
      <c r="AP134" s="540"/>
      <c r="AQ134" s="540"/>
      <c r="AR134" s="540"/>
      <c r="AS134" s="537"/>
      <c r="AT134" s="537"/>
      <c r="AU134" s="145"/>
      <c r="AV134" s="540"/>
      <c r="AW134" s="226"/>
      <c r="AX134" s="226"/>
      <c r="AY134" s="226"/>
      <c r="AZ134" s="226"/>
      <c r="BA134" s="226"/>
      <c r="BB134" s="226"/>
      <c r="BC134" s="226"/>
      <c r="BD134" s="23"/>
      <c r="BE134" s="226"/>
      <c r="BF134" s="226"/>
      <c r="BG134" s="226"/>
      <c r="BH134" s="226"/>
      <c r="BI134" s="23"/>
      <c r="BJ134" s="226"/>
      <c r="BK134" s="226"/>
      <c r="BL134" s="226"/>
      <c r="BM134" s="541"/>
      <c r="BN134" s="541"/>
      <c r="BO134" s="226"/>
      <c r="BP134" s="226"/>
      <c r="BQ134" s="542"/>
      <c r="BR134" s="226"/>
      <c r="BS134" s="226"/>
      <c r="BT134" s="226"/>
      <c r="BU134" s="543"/>
      <c r="BV134" s="543"/>
      <c r="BW134" s="226"/>
      <c r="BX134" s="543"/>
      <c r="BY134" s="226"/>
      <c r="BZ134" s="544"/>
      <c r="CA134" s="668"/>
      <c r="CB134" s="668"/>
      <c r="CC134" s="145"/>
      <c r="CD134" s="145"/>
      <c r="CE134" s="145"/>
      <c r="CF134" s="145"/>
      <c r="CG134" s="543"/>
      <c r="CH134" s="226"/>
      <c r="CI134" s="544"/>
      <c r="CJ134" s="537"/>
      <c r="CK134" s="537"/>
      <c r="CL134" s="145"/>
      <c r="CM134" s="145"/>
      <c r="CN134" s="145"/>
      <c r="CO134" s="145"/>
      <c r="CP134" s="543"/>
      <c r="CQ134" s="226"/>
      <c r="CR134" s="545"/>
      <c r="CS134" s="537"/>
      <c r="CT134" s="537"/>
      <c r="CU134" s="145"/>
      <c r="CV134" s="145"/>
      <c r="CW134" s="145"/>
      <c r="CX134" s="145"/>
    </row>
    <row r="135" spans="23:102" ht="15" customHeight="1">
      <c r="W135" s="668"/>
      <c r="X135" s="668"/>
      <c r="Y135" s="145"/>
      <c r="Z135" s="539"/>
      <c r="AA135" s="540"/>
      <c r="AB135" s="540"/>
      <c r="AC135" s="540"/>
      <c r="AD135" s="540"/>
      <c r="AE135" s="540"/>
      <c r="AF135" s="540"/>
      <c r="AG135" s="540"/>
      <c r="AH135" s="537"/>
      <c r="AI135" s="537"/>
      <c r="AJ135" s="145"/>
      <c r="AK135" s="539"/>
      <c r="AL135" s="540"/>
      <c r="AM135" s="540"/>
      <c r="AN135" s="540"/>
      <c r="AO135" s="540"/>
      <c r="AP135" s="540"/>
      <c r="AQ135" s="540"/>
      <c r="AR135" s="540"/>
      <c r="AS135" s="537"/>
      <c r="AT135" s="537"/>
      <c r="AU135" s="145"/>
      <c r="AV135" s="540"/>
      <c r="AW135" s="226"/>
      <c r="AX135" s="226"/>
      <c r="AY135" s="226"/>
      <c r="AZ135" s="226"/>
      <c r="BA135" s="226"/>
      <c r="BB135" s="226"/>
      <c r="BC135" s="226"/>
      <c r="BD135" s="23"/>
      <c r="BE135" s="226"/>
      <c r="BF135" s="226"/>
      <c r="BG135" s="226"/>
      <c r="BH135" s="226"/>
      <c r="BI135" s="23"/>
      <c r="BJ135" s="226"/>
      <c r="BK135" s="226"/>
      <c r="BL135" s="226"/>
      <c r="BM135" s="541"/>
      <c r="BN135" s="541"/>
      <c r="BO135" s="226"/>
      <c r="BP135" s="226"/>
      <c r="BQ135" s="542"/>
      <c r="BR135" s="226"/>
      <c r="BS135" s="226"/>
      <c r="BT135" s="226"/>
      <c r="BU135" s="543"/>
      <c r="BV135" s="543"/>
      <c r="BW135" s="226"/>
      <c r="BX135" s="543"/>
      <c r="BY135" s="226"/>
      <c r="BZ135" s="544"/>
      <c r="CA135" s="668"/>
      <c r="CB135" s="668"/>
      <c r="CC135" s="145"/>
      <c r="CD135" s="145"/>
      <c r="CE135" s="145"/>
      <c r="CF135" s="145"/>
      <c r="CG135" s="543"/>
      <c r="CH135" s="226"/>
      <c r="CI135" s="544"/>
      <c r="CJ135" s="537"/>
      <c r="CK135" s="537"/>
      <c r="CL135" s="145"/>
      <c r="CM135" s="145"/>
      <c r="CN135" s="145"/>
      <c r="CO135" s="145"/>
      <c r="CP135" s="543"/>
      <c r="CQ135" s="226"/>
      <c r="CR135" s="545"/>
      <c r="CS135" s="537"/>
      <c r="CT135" s="537"/>
      <c r="CU135" s="145"/>
      <c r="CV135" s="145"/>
      <c r="CW135" s="145"/>
      <c r="CX135" s="145"/>
    </row>
    <row r="136" spans="23:102" ht="15" customHeight="1">
      <c r="W136" s="668"/>
      <c r="X136" s="668"/>
      <c r="Y136" s="145"/>
      <c r="Z136" s="539"/>
      <c r="AA136" s="540"/>
      <c r="AB136" s="540"/>
      <c r="AC136" s="540"/>
      <c r="AD136" s="540"/>
      <c r="AE136" s="540"/>
      <c r="AF136" s="540"/>
      <c r="AG136" s="540"/>
      <c r="AH136" s="537"/>
      <c r="AI136" s="537"/>
      <c r="AJ136" s="145"/>
      <c r="AK136" s="539"/>
      <c r="AL136" s="540"/>
      <c r="AM136" s="540"/>
      <c r="AN136" s="540"/>
      <c r="AO136" s="540"/>
      <c r="AP136" s="540"/>
      <c r="AQ136" s="540"/>
      <c r="AR136" s="540"/>
      <c r="AS136" s="537"/>
      <c r="AT136" s="537"/>
      <c r="AU136" s="145"/>
      <c r="AV136" s="540"/>
      <c r="AW136" s="226"/>
      <c r="AX136" s="226"/>
      <c r="AY136" s="226"/>
      <c r="AZ136" s="226"/>
      <c r="BA136" s="226"/>
      <c r="BB136" s="226"/>
      <c r="BC136" s="226"/>
      <c r="BD136" s="23"/>
      <c r="BE136" s="226"/>
      <c r="BF136" s="226"/>
      <c r="BG136" s="226"/>
      <c r="BH136" s="226"/>
      <c r="BI136" s="23"/>
      <c r="BJ136" s="226"/>
      <c r="BK136" s="226"/>
      <c r="BL136" s="226"/>
      <c r="BM136" s="541"/>
      <c r="BN136" s="541"/>
      <c r="BO136" s="226"/>
      <c r="BP136" s="226"/>
      <c r="BQ136" s="542"/>
      <c r="BR136" s="226"/>
      <c r="BS136" s="226"/>
      <c r="BT136" s="226"/>
      <c r="BU136" s="543"/>
      <c r="BV136" s="543"/>
      <c r="BW136" s="226"/>
      <c r="BX136" s="543"/>
      <c r="BY136" s="226"/>
      <c r="BZ136" s="544"/>
      <c r="CA136" s="668"/>
      <c r="CB136" s="668"/>
      <c r="CC136" s="145"/>
      <c r="CD136" s="145"/>
      <c r="CE136" s="145"/>
      <c r="CF136" s="145"/>
      <c r="CG136" s="543"/>
      <c r="CH136" s="226"/>
      <c r="CI136" s="544"/>
      <c r="CJ136" s="537"/>
      <c r="CK136" s="537"/>
      <c r="CL136" s="145"/>
      <c r="CM136" s="145"/>
      <c r="CN136" s="145"/>
      <c r="CO136" s="145"/>
      <c r="CP136" s="543"/>
      <c r="CQ136" s="226"/>
      <c r="CR136" s="545"/>
      <c r="CS136" s="537"/>
      <c r="CT136" s="537"/>
      <c r="CU136" s="145"/>
      <c r="CV136" s="145"/>
      <c r="CW136" s="145"/>
      <c r="CX136" s="145"/>
    </row>
    <row r="137" spans="23:102" ht="15" customHeight="1">
      <c r="W137" s="668"/>
      <c r="X137" s="668"/>
      <c r="Y137" s="145"/>
      <c r="Z137" s="539"/>
      <c r="AA137" s="540"/>
      <c r="AB137" s="540"/>
      <c r="AC137" s="540"/>
      <c r="AD137" s="540"/>
      <c r="AE137" s="540"/>
      <c r="AF137" s="540"/>
      <c r="AG137" s="540"/>
      <c r="AH137" s="537"/>
      <c r="AI137" s="537"/>
      <c r="AJ137" s="145"/>
      <c r="AK137" s="539"/>
      <c r="AL137" s="540"/>
      <c r="AM137" s="540"/>
      <c r="AN137" s="540"/>
      <c r="AO137" s="540"/>
      <c r="AP137" s="540"/>
      <c r="AQ137" s="540"/>
      <c r="AR137" s="540"/>
      <c r="AS137" s="537"/>
      <c r="AT137" s="537"/>
      <c r="AU137" s="145"/>
      <c r="AV137" s="540"/>
      <c r="AW137" s="226"/>
      <c r="AX137" s="226"/>
      <c r="AY137" s="226"/>
      <c r="AZ137" s="226"/>
      <c r="BA137" s="226"/>
      <c r="BB137" s="226"/>
      <c r="BC137" s="226"/>
      <c r="BD137" s="23"/>
      <c r="BE137" s="226"/>
      <c r="BF137" s="226"/>
      <c r="BG137" s="226"/>
      <c r="BH137" s="226"/>
      <c r="BI137" s="23"/>
      <c r="BJ137" s="226"/>
      <c r="BK137" s="226"/>
      <c r="BL137" s="226"/>
      <c r="BM137" s="541"/>
      <c r="BN137" s="541"/>
      <c r="BO137" s="226"/>
      <c r="BP137" s="226"/>
      <c r="BQ137" s="542"/>
      <c r="BR137" s="226"/>
      <c r="BS137" s="226"/>
      <c r="BT137" s="226"/>
      <c r="BU137" s="543"/>
      <c r="BV137" s="543"/>
      <c r="BW137" s="226"/>
      <c r="BX137" s="543"/>
      <c r="BY137" s="226"/>
      <c r="BZ137" s="544"/>
      <c r="CA137" s="668"/>
      <c r="CB137" s="668"/>
      <c r="CC137" s="145"/>
      <c r="CD137" s="145"/>
      <c r="CE137" s="145"/>
      <c r="CF137" s="145"/>
      <c r="CG137" s="543"/>
      <c r="CH137" s="226"/>
      <c r="CI137" s="544"/>
      <c r="CJ137" s="537"/>
      <c r="CK137" s="537"/>
      <c r="CL137" s="145"/>
      <c r="CM137" s="145"/>
      <c r="CN137" s="145"/>
      <c r="CO137" s="145"/>
      <c r="CP137" s="543"/>
      <c r="CQ137" s="226"/>
      <c r="CR137" s="545"/>
      <c r="CS137" s="537"/>
      <c r="CT137" s="537"/>
      <c r="CU137" s="145"/>
      <c r="CV137" s="145"/>
      <c r="CW137" s="145"/>
      <c r="CX137" s="145"/>
    </row>
    <row r="138" spans="23:102" ht="15" customHeight="1">
      <c r="W138" s="668"/>
      <c r="X138" s="668"/>
      <c r="Y138" s="145"/>
      <c r="Z138" s="539"/>
      <c r="AA138" s="540"/>
      <c r="AB138" s="540"/>
      <c r="AC138" s="540"/>
      <c r="AD138" s="540"/>
      <c r="AE138" s="540"/>
      <c r="AF138" s="540"/>
      <c r="AG138" s="540"/>
      <c r="AH138" s="537"/>
      <c r="AI138" s="537"/>
      <c r="AJ138" s="145"/>
      <c r="AK138" s="539"/>
      <c r="AL138" s="540"/>
      <c r="AM138" s="540"/>
      <c r="AN138" s="540"/>
      <c r="AO138" s="540"/>
      <c r="AP138" s="540"/>
      <c r="AQ138" s="540"/>
      <c r="AR138" s="540"/>
      <c r="AS138" s="537"/>
      <c r="AT138" s="537"/>
      <c r="AU138" s="145"/>
      <c r="AV138" s="540"/>
      <c r="AW138" s="226"/>
      <c r="AX138" s="226"/>
      <c r="AY138" s="226"/>
      <c r="AZ138" s="226"/>
      <c r="BA138" s="226"/>
      <c r="BB138" s="226"/>
      <c r="BC138" s="226"/>
      <c r="BD138" s="23"/>
      <c r="BE138" s="226"/>
      <c r="BF138" s="226"/>
      <c r="BG138" s="226"/>
      <c r="BH138" s="226"/>
      <c r="BI138" s="23"/>
      <c r="BJ138" s="226"/>
      <c r="BK138" s="226"/>
      <c r="BL138" s="226"/>
      <c r="BM138" s="541"/>
      <c r="BN138" s="541"/>
      <c r="BO138" s="226"/>
      <c r="BP138" s="226"/>
      <c r="BQ138" s="542"/>
      <c r="BR138" s="226"/>
      <c r="BS138" s="226"/>
      <c r="BT138" s="226"/>
      <c r="BU138" s="543"/>
      <c r="BV138" s="543"/>
      <c r="BW138" s="226"/>
      <c r="BX138" s="543"/>
      <c r="BY138" s="226"/>
      <c r="BZ138" s="544"/>
      <c r="CA138" s="668"/>
      <c r="CB138" s="668"/>
      <c r="CC138" s="145"/>
      <c r="CD138" s="145"/>
      <c r="CE138" s="145"/>
      <c r="CF138" s="145"/>
      <c r="CG138" s="543"/>
      <c r="CH138" s="226"/>
      <c r="CI138" s="544"/>
      <c r="CJ138" s="537"/>
      <c r="CK138" s="537"/>
      <c r="CL138" s="145"/>
      <c r="CM138" s="145"/>
      <c r="CN138" s="145"/>
      <c r="CO138" s="145"/>
      <c r="CP138" s="543"/>
      <c r="CQ138" s="226"/>
      <c r="CR138" s="545"/>
      <c r="CS138" s="537"/>
      <c r="CT138" s="537"/>
      <c r="CU138" s="145"/>
      <c r="CV138" s="145"/>
      <c r="CW138" s="145"/>
      <c r="CX138" s="145"/>
    </row>
    <row r="139" spans="23:102" ht="15" customHeight="1">
      <c r="W139" s="668"/>
      <c r="X139" s="668"/>
      <c r="Y139" s="145"/>
      <c r="Z139" s="539"/>
      <c r="AA139" s="540"/>
      <c r="AB139" s="540"/>
      <c r="AC139" s="540"/>
      <c r="AD139" s="540"/>
      <c r="AE139" s="540"/>
      <c r="AF139" s="540"/>
      <c r="AG139" s="540"/>
      <c r="AH139" s="537"/>
      <c r="AI139" s="537"/>
      <c r="AJ139" s="145"/>
      <c r="AK139" s="539"/>
      <c r="AL139" s="540"/>
      <c r="AM139" s="540"/>
      <c r="AN139" s="540"/>
      <c r="AO139" s="540"/>
      <c r="AP139" s="540"/>
      <c r="AQ139" s="540"/>
      <c r="AR139" s="540"/>
      <c r="AS139" s="537"/>
      <c r="AT139" s="537"/>
      <c r="AU139" s="145"/>
      <c r="AV139" s="540"/>
      <c r="AW139" s="226"/>
      <c r="AX139" s="226"/>
      <c r="AY139" s="226"/>
      <c r="AZ139" s="226"/>
      <c r="BA139" s="226"/>
      <c r="BB139" s="226"/>
      <c r="BC139" s="226"/>
      <c r="BD139" s="23"/>
      <c r="BE139" s="226"/>
      <c r="BF139" s="226"/>
      <c r="BG139" s="226"/>
      <c r="BH139" s="226"/>
      <c r="BI139" s="23"/>
      <c r="BJ139" s="226"/>
      <c r="BK139" s="226"/>
      <c r="BL139" s="226"/>
      <c r="BM139" s="541"/>
      <c r="BN139" s="541"/>
      <c r="BO139" s="226"/>
      <c r="BP139" s="226"/>
      <c r="BQ139" s="542"/>
      <c r="BR139" s="226"/>
      <c r="BS139" s="226"/>
      <c r="BT139" s="226"/>
      <c r="BU139" s="543"/>
      <c r="BV139" s="543"/>
      <c r="BW139" s="226"/>
      <c r="BX139" s="543"/>
      <c r="BY139" s="226"/>
      <c r="BZ139" s="544"/>
      <c r="CA139" s="668"/>
      <c r="CB139" s="668"/>
      <c r="CC139" s="145"/>
      <c r="CD139" s="145"/>
      <c r="CE139" s="145"/>
      <c r="CF139" s="145"/>
      <c r="CG139" s="543"/>
      <c r="CH139" s="226"/>
      <c r="CI139" s="544"/>
      <c r="CJ139" s="537"/>
      <c r="CK139" s="537"/>
      <c r="CL139" s="145"/>
      <c r="CM139" s="145"/>
      <c r="CN139" s="145"/>
      <c r="CO139" s="145"/>
      <c r="CP139" s="543"/>
      <c r="CQ139" s="226"/>
      <c r="CR139" s="545"/>
      <c r="CS139" s="537"/>
      <c r="CT139" s="537"/>
      <c r="CU139" s="145"/>
      <c r="CV139" s="145"/>
      <c r="CW139" s="145"/>
      <c r="CX139" s="145"/>
    </row>
    <row r="140" spans="23:102" ht="15" customHeight="1">
      <c r="W140" s="668"/>
      <c r="X140" s="668"/>
      <c r="Y140" s="145"/>
      <c r="Z140" s="539"/>
      <c r="AA140" s="540"/>
      <c r="AB140" s="540"/>
      <c r="AC140" s="540"/>
      <c r="AD140" s="540"/>
      <c r="AE140" s="540"/>
      <c r="AF140" s="540"/>
      <c r="AG140" s="540"/>
      <c r="AH140" s="537"/>
      <c r="AI140" s="537"/>
      <c r="AJ140" s="145"/>
      <c r="AK140" s="539"/>
      <c r="AL140" s="540"/>
      <c r="AM140" s="540"/>
      <c r="AN140" s="540"/>
      <c r="AO140" s="540"/>
      <c r="AP140" s="540"/>
      <c r="AQ140" s="540"/>
      <c r="AR140" s="540"/>
      <c r="AS140" s="537"/>
      <c r="AT140" s="537"/>
      <c r="AU140" s="145"/>
      <c r="AV140" s="540"/>
      <c r="AW140" s="226"/>
      <c r="AX140" s="226"/>
      <c r="AY140" s="226"/>
      <c r="AZ140" s="226"/>
      <c r="BA140" s="226"/>
      <c r="BB140" s="226"/>
      <c r="BC140" s="226"/>
      <c r="BD140" s="23"/>
      <c r="BE140" s="226"/>
      <c r="BF140" s="226"/>
      <c r="BG140" s="226"/>
      <c r="BH140" s="226"/>
      <c r="BI140" s="23"/>
      <c r="BJ140" s="226"/>
      <c r="BK140" s="226"/>
      <c r="BL140" s="226"/>
      <c r="BM140" s="541"/>
      <c r="BN140" s="541"/>
      <c r="BO140" s="226"/>
      <c r="BP140" s="226"/>
      <c r="BQ140" s="542"/>
      <c r="BR140" s="226"/>
      <c r="BS140" s="226"/>
      <c r="BT140" s="226"/>
      <c r="BU140" s="543"/>
      <c r="BV140" s="543"/>
      <c r="BW140" s="226"/>
      <c r="BX140" s="543"/>
      <c r="BY140" s="226"/>
      <c r="BZ140" s="544"/>
      <c r="CA140" s="668"/>
      <c r="CB140" s="668"/>
      <c r="CC140" s="145"/>
      <c r="CD140" s="145"/>
      <c r="CE140" s="145"/>
      <c r="CF140" s="145"/>
      <c r="CG140" s="543"/>
      <c r="CH140" s="226"/>
      <c r="CI140" s="544"/>
      <c r="CJ140" s="537"/>
      <c r="CK140" s="537"/>
      <c r="CL140" s="145"/>
      <c r="CM140" s="145"/>
      <c r="CN140" s="145"/>
      <c r="CO140" s="145"/>
      <c r="CP140" s="543"/>
      <c r="CQ140" s="226"/>
      <c r="CR140" s="545"/>
      <c r="CS140" s="537"/>
      <c r="CT140" s="537"/>
      <c r="CU140" s="145"/>
      <c r="CV140" s="145"/>
      <c r="CW140" s="145"/>
      <c r="CX140" s="145"/>
    </row>
    <row r="141" spans="23:102" ht="15" customHeight="1">
      <c r="W141" s="668"/>
      <c r="X141" s="668"/>
      <c r="Y141" s="145"/>
      <c r="Z141" s="539"/>
      <c r="AA141" s="540"/>
      <c r="AB141" s="540"/>
      <c r="AC141" s="540"/>
      <c r="AD141" s="540"/>
      <c r="AE141" s="540"/>
      <c r="AF141" s="540"/>
      <c r="AG141" s="540"/>
      <c r="AH141" s="537"/>
      <c r="AI141" s="537"/>
      <c r="AJ141" s="145"/>
      <c r="AK141" s="539"/>
      <c r="AL141" s="540"/>
      <c r="AM141" s="540"/>
      <c r="AN141" s="540"/>
      <c r="AO141" s="540"/>
      <c r="AP141" s="540"/>
      <c r="AQ141" s="540"/>
      <c r="AR141" s="540"/>
      <c r="AS141" s="537"/>
      <c r="AT141" s="537"/>
      <c r="AU141" s="145"/>
      <c r="AV141" s="540"/>
      <c r="AW141" s="226"/>
      <c r="AX141" s="226"/>
      <c r="AY141" s="226"/>
      <c r="AZ141" s="226"/>
      <c r="BA141" s="226"/>
      <c r="BB141" s="226"/>
      <c r="BC141" s="226"/>
      <c r="BD141" s="23"/>
      <c r="BE141" s="226"/>
      <c r="BF141" s="226"/>
      <c r="BG141" s="226"/>
      <c r="BH141" s="226"/>
      <c r="BI141" s="23"/>
      <c r="BJ141" s="226"/>
      <c r="BK141" s="226"/>
      <c r="BL141" s="226"/>
      <c r="BM141" s="541"/>
      <c r="BN141" s="541"/>
      <c r="BO141" s="226"/>
      <c r="BP141" s="226"/>
      <c r="BQ141" s="542"/>
      <c r="BR141" s="226"/>
      <c r="BS141" s="226"/>
      <c r="BT141" s="226"/>
      <c r="BU141" s="543"/>
      <c r="BV141" s="543"/>
      <c r="BW141" s="226"/>
      <c r="BX141" s="543"/>
      <c r="BY141" s="226"/>
      <c r="BZ141" s="544"/>
      <c r="CA141" s="668"/>
      <c r="CB141" s="668"/>
      <c r="CC141" s="145"/>
      <c r="CD141" s="145"/>
      <c r="CE141" s="145"/>
      <c r="CF141" s="145"/>
      <c r="CG141" s="543"/>
      <c r="CH141" s="226"/>
      <c r="CI141" s="544"/>
      <c r="CJ141" s="537"/>
      <c r="CK141" s="537"/>
      <c r="CL141" s="145"/>
      <c r="CM141" s="145"/>
      <c r="CN141" s="145"/>
      <c r="CO141" s="145"/>
      <c r="CP141" s="543"/>
      <c r="CQ141" s="226"/>
      <c r="CR141" s="545"/>
      <c r="CS141" s="537"/>
      <c r="CT141" s="537"/>
      <c r="CU141" s="145"/>
      <c r="CV141" s="145"/>
      <c r="CW141" s="145"/>
      <c r="CX141" s="145"/>
    </row>
    <row r="142" spans="23:102" ht="15" customHeight="1">
      <c r="W142" s="669"/>
      <c r="X142" s="669"/>
      <c r="Y142" s="144"/>
      <c r="Z142" s="539"/>
      <c r="AA142" s="540"/>
      <c r="AB142" s="540"/>
      <c r="AC142" s="540"/>
      <c r="AD142" s="540"/>
      <c r="AE142" s="540"/>
      <c r="AF142" s="540"/>
      <c r="AG142" s="540"/>
      <c r="AH142" s="538"/>
      <c r="AI142" s="538"/>
      <c r="AJ142" s="144"/>
      <c r="AK142" s="539"/>
      <c r="AL142" s="540"/>
      <c r="AM142" s="540"/>
      <c r="AN142" s="540"/>
      <c r="AO142" s="540"/>
      <c r="AP142" s="540"/>
      <c r="AQ142" s="540"/>
      <c r="AR142" s="540"/>
      <c r="AS142" s="538"/>
      <c r="AT142" s="538"/>
      <c r="AU142" s="144"/>
      <c r="AV142" s="540"/>
      <c r="AW142" s="226"/>
      <c r="AX142" s="226"/>
      <c r="AY142" s="226"/>
      <c r="AZ142" s="226"/>
      <c r="BA142" s="226"/>
      <c r="BB142" s="226"/>
      <c r="BC142" s="226"/>
      <c r="BD142" s="23"/>
      <c r="BE142" s="226"/>
      <c r="BF142" s="226"/>
      <c r="BG142" s="226"/>
      <c r="BH142" s="226"/>
      <c r="BI142" s="23"/>
      <c r="BJ142" s="226"/>
      <c r="BK142" s="226"/>
      <c r="BL142" s="226"/>
      <c r="BM142" s="541"/>
      <c r="BN142" s="541"/>
      <c r="BO142" s="226"/>
      <c r="BP142" s="226"/>
      <c r="BQ142" s="542"/>
      <c r="BR142" s="226"/>
      <c r="BS142" s="226"/>
      <c r="BT142" s="226"/>
      <c r="BU142" s="543"/>
      <c r="BV142" s="543"/>
      <c r="BW142" s="226"/>
      <c r="BX142" s="543"/>
      <c r="BY142" s="226"/>
      <c r="BZ142" s="544"/>
      <c r="CA142" s="668"/>
      <c r="CB142" s="668"/>
      <c r="CC142" s="145"/>
      <c r="CD142" s="145"/>
      <c r="CE142" s="145"/>
      <c r="CF142" s="145"/>
      <c r="CG142" s="543"/>
      <c r="CH142" s="226"/>
      <c r="CI142" s="544"/>
      <c r="CJ142" s="538"/>
      <c r="CK142" s="538"/>
      <c r="CL142" s="144"/>
      <c r="CM142" s="144"/>
      <c r="CN142" s="144"/>
      <c r="CO142" s="144"/>
      <c r="CP142" s="543"/>
      <c r="CQ142" s="226"/>
      <c r="CR142" s="545"/>
      <c r="CS142" s="538"/>
      <c r="CT142" s="538"/>
      <c r="CU142" s="144"/>
      <c r="CV142" s="144"/>
      <c r="CW142" s="144"/>
      <c r="CX142" s="144"/>
    </row>
    <row r="143" spans="23:102" ht="15" customHeight="1">
      <c r="W143" s="668"/>
      <c r="X143" s="668"/>
      <c r="Y143" s="145"/>
      <c r="Z143" s="539"/>
      <c r="AA143" s="540"/>
      <c r="AB143" s="540"/>
      <c r="AC143" s="540"/>
      <c r="AD143" s="540"/>
      <c r="AE143" s="540"/>
      <c r="AF143" s="540"/>
      <c r="AG143" s="540"/>
      <c r="AH143" s="537"/>
      <c r="AI143" s="537"/>
      <c r="AJ143" s="145"/>
      <c r="AK143" s="539"/>
      <c r="AL143" s="540"/>
      <c r="AM143" s="540"/>
      <c r="AN143" s="540"/>
      <c r="AO143" s="540"/>
      <c r="AP143" s="540"/>
      <c r="AQ143" s="540"/>
      <c r="AR143" s="540"/>
      <c r="AS143" s="537"/>
      <c r="AT143" s="537"/>
      <c r="AU143" s="145"/>
      <c r="AV143" s="540"/>
      <c r="AW143" s="226"/>
      <c r="AX143" s="226"/>
      <c r="AY143" s="226"/>
      <c r="AZ143" s="226"/>
      <c r="BA143" s="226"/>
      <c r="BB143" s="226"/>
      <c r="BC143" s="226"/>
      <c r="BD143" s="23"/>
      <c r="BE143" s="226"/>
      <c r="BF143" s="226"/>
      <c r="BG143" s="226"/>
      <c r="BH143" s="226"/>
      <c r="BI143" s="23"/>
      <c r="BJ143" s="226"/>
      <c r="BK143" s="226"/>
      <c r="BL143" s="226"/>
      <c r="BM143" s="541"/>
      <c r="BN143" s="541"/>
      <c r="BO143" s="226"/>
      <c r="BP143" s="226"/>
      <c r="BQ143" s="542"/>
      <c r="BR143" s="226"/>
      <c r="BS143" s="226"/>
      <c r="BT143" s="226"/>
      <c r="BU143" s="543"/>
      <c r="BV143" s="543"/>
      <c r="BW143" s="226"/>
      <c r="BX143" s="543"/>
      <c r="BY143" s="226"/>
      <c r="BZ143" s="544"/>
      <c r="CA143" s="668"/>
      <c r="CB143" s="668"/>
      <c r="CC143" s="145"/>
      <c r="CD143" s="145"/>
      <c r="CE143" s="145"/>
      <c r="CF143" s="145"/>
      <c r="CG143" s="543"/>
      <c r="CH143" s="226"/>
      <c r="CI143" s="544"/>
      <c r="CJ143" s="537"/>
      <c r="CK143" s="537"/>
      <c r="CL143" s="145"/>
      <c r="CM143" s="145"/>
      <c r="CN143" s="145"/>
      <c r="CO143" s="145"/>
      <c r="CP143" s="543"/>
      <c r="CQ143" s="226"/>
      <c r="CR143" s="545"/>
      <c r="CS143" s="537"/>
      <c r="CT143" s="537"/>
      <c r="CU143" s="145"/>
      <c r="CV143" s="145"/>
      <c r="CW143" s="145"/>
      <c r="CX143" s="145"/>
    </row>
    <row r="144" spans="23:102" ht="15" customHeight="1">
      <c r="W144" s="668"/>
      <c r="X144" s="668"/>
      <c r="Y144" s="145"/>
      <c r="Z144" s="539"/>
      <c r="AA144" s="540"/>
      <c r="AB144" s="540"/>
      <c r="AC144" s="540"/>
      <c r="AD144" s="540"/>
      <c r="AE144" s="540"/>
      <c r="AF144" s="540"/>
      <c r="AG144" s="540"/>
      <c r="AH144" s="537"/>
      <c r="AI144" s="537"/>
      <c r="AJ144" s="145"/>
      <c r="AK144" s="539"/>
      <c r="AL144" s="540"/>
      <c r="AM144" s="540"/>
      <c r="AN144" s="540"/>
      <c r="AO144" s="540"/>
      <c r="AP144" s="540"/>
      <c r="AQ144" s="540"/>
      <c r="AR144" s="540"/>
      <c r="AS144" s="537"/>
      <c r="AT144" s="537"/>
      <c r="AU144" s="145"/>
      <c r="AV144" s="540"/>
      <c r="AW144" s="226"/>
      <c r="AX144" s="226"/>
      <c r="AY144" s="226"/>
      <c r="AZ144" s="226"/>
      <c r="BA144" s="226"/>
      <c r="BB144" s="226"/>
      <c r="BC144" s="226"/>
      <c r="BD144" s="23"/>
      <c r="BE144" s="226"/>
      <c r="BF144" s="226"/>
      <c r="BG144" s="226"/>
      <c r="BH144" s="226"/>
      <c r="BI144" s="23"/>
      <c r="BJ144" s="226"/>
      <c r="BK144" s="226"/>
      <c r="BL144" s="226"/>
      <c r="BM144" s="541"/>
      <c r="BN144" s="541"/>
      <c r="BO144" s="226"/>
      <c r="BP144" s="226"/>
      <c r="BQ144" s="542"/>
      <c r="BR144" s="226"/>
      <c r="BS144" s="226"/>
      <c r="BT144" s="226"/>
      <c r="BU144" s="543"/>
      <c r="BV144" s="543"/>
      <c r="BW144" s="226"/>
      <c r="BX144" s="543"/>
      <c r="BY144" s="226"/>
      <c r="BZ144" s="544"/>
      <c r="CA144" s="668"/>
      <c r="CB144" s="668"/>
      <c r="CC144" s="145"/>
      <c r="CD144" s="145"/>
      <c r="CE144" s="145"/>
      <c r="CF144" s="145"/>
      <c r="CG144" s="543"/>
      <c r="CH144" s="226"/>
      <c r="CI144" s="544"/>
      <c r="CJ144" s="537"/>
      <c r="CK144" s="537"/>
      <c r="CL144" s="145"/>
      <c r="CM144" s="145"/>
      <c r="CN144" s="145"/>
      <c r="CO144" s="145"/>
      <c r="CP144" s="543"/>
      <c r="CQ144" s="226"/>
      <c r="CR144" s="545"/>
      <c r="CS144" s="537"/>
      <c r="CT144" s="537"/>
      <c r="CU144" s="145"/>
      <c r="CV144" s="145"/>
      <c r="CW144" s="145"/>
      <c r="CX144" s="145"/>
    </row>
    <row r="145" spans="23:102" ht="15" customHeight="1">
      <c r="W145" s="668"/>
      <c r="X145" s="668"/>
      <c r="Y145" s="145"/>
      <c r="Z145" s="539"/>
      <c r="AA145" s="540"/>
      <c r="AB145" s="540"/>
      <c r="AC145" s="540"/>
      <c r="AD145" s="540"/>
      <c r="AE145" s="540"/>
      <c r="AF145" s="540"/>
      <c r="AG145" s="540"/>
      <c r="AH145" s="537"/>
      <c r="AI145" s="537"/>
      <c r="AJ145" s="145"/>
      <c r="AK145" s="539"/>
      <c r="AL145" s="540"/>
      <c r="AM145" s="540"/>
      <c r="AN145" s="540"/>
      <c r="AO145" s="540"/>
      <c r="AP145" s="540"/>
      <c r="AQ145" s="540"/>
      <c r="AR145" s="540"/>
      <c r="AS145" s="537"/>
      <c r="AT145" s="537"/>
      <c r="AU145" s="145"/>
      <c r="AV145" s="540"/>
      <c r="AW145" s="226"/>
      <c r="AX145" s="226"/>
      <c r="AY145" s="226"/>
      <c r="AZ145" s="226"/>
      <c r="BA145" s="226"/>
      <c r="BB145" s="226"/>
      <c r="BC145" s="226"/>
      <c r="BD145" s="23"/>
      <c r="BE145" s="226"/>
      <c r="BF145" s="226"/>
      <c r="BG145" s="226"/>
      <c r="BH145" s="226"/>
      <c r="BI145" s="23"/>
      <c r="BJ145" s="226"/>
      <c r="BK145" s="226"/>
      <c r="BL145" s="226"/>
      <c r="BM145" s="541"/>
      <c r="BN145" s="541"/>
      <c r="BO145" s="226"/>
      <c r="BP145" s="226"/>
      <c r="BQ145" s="542"/>
      <c r="BR145" s="226"/>
      <c r="BS145" s="226"/>
      <c r="BT145" s="226"/>
      <c r="BU145" s="543"/>
      <c r="BV145" s="543"/>
      <c r="BW145" s="226"/>
      <c r="BX145" s="543"/>
      <c r="BY145" s="226"/>
      <c r="BZ145" s="544"/>
      <c r="CA145" s="668"/>
      <c r="CB145" s="668"/>
      <c r="CC145" s="145"/>
      <c r="CD145" s="145"/>
      <c r="CE145" s="145"/>
      <c r="CF145" s="145"/>
      <c r="CG145" s="543"/>
      <c r="CH145" s="226"/>
      <c r="CI145" s="544"/>
      <c r="CJ145" s="537"/>
      <c r="CK145" s="537"/>
      <c r="CL145" s="145"/>
      <c r="CM145" s="145"/>
      <c r="CN145" s="145"/>
      <c r="CO145" s="145"/>
      <c r="CP145" s="543"/>
      <c r="CQ145" s="226"/>
      <c r="CR145" s="545"/>
      <c r="CS145" s="537"/>
      <c r="CT145" s="537"/>
      <c r="CU145" s="145"/>
      <c r="CV145" s="145"/>
      <c r="CW145" s="145"/>
      <c r="CX145" s="145"/>
    </row>
    <row r="146" spans="23:102" ht="15" customHeight="1">
      <c r="W146" s="668"/>
      <c r="X146" s="668"/>
      <c r="Y146" s="145"/>
      <c r="Z146" s="539"/>
      <c r="AA146" s="540"/>
      <c r="AB146" s="540"/>
      <c r="AC146" s="540"/>
      <c r="AD146" s="540"/>
      <c r="AE146" s="540"/>
      <c r="AF146" s="540"/>
      <c r="AG146" s="540"/>
      <c r="AH146" s="537"/>
      <c r="AI146" s="537"/>
      <c r="AJ146" s="145"/>
      <c r="AK146" s="539"/>
      <c r="AL146" s="540"/>
      <c r="AM146" s="540"/>
      <c r="AN146" s="540"/>
      <c r="AO146" s="540"/>
      <c r="AP146" s="540"/>
      <c r="AQ146" s="540"/>
      <c r="AR146" s="540"/>
      <c r="AS146" s="537"/>
      <c r="AT146" s="537"/>
      <c r="AU146" s="145"/>
      <c r="AV146" s="540"/>
      <c r="AW146" s="226"/>
      <c r="AX146" s="226"/>
      <c r="AY146" s="226"/>
      <c r="AZ146" s="226"/>
      <c r="BA146" s="226"/>
      <c r="BB146" s="226"/>
      <c r="BC146" s="226"/>
      <c r="BD146" s="23"/>
      <c r="BE146" s="226"/>
      <c r="BF146" s="226"/>
      <c r="BG146" s="226"/>
      <c r="BH146" s="226"/>
      <c r="BI146" s="23"/>
      <c r="BJ146" s="226"/>
      <c r="BK146" s="226"/>
      <c r="BL146" s="226"/>
      <c r="BM146" s="541"/>
      <c r="BN146" s="541"/>
      <c r="BO146" s="226"/>
      <c r="BP146" s="226"/>
      <c r="BQ146" s="542"/>
      <c r="BR146" s="226"/>
      <c r="BS146" s="226"/>
      <c r="BT146" s="226"/>
      <c r="BU146" s="543"/>
      <c r="BV146" s="543"/>
      <c r="BW146" s="226"/>
      <c r="BX146" s="543"/>
      <c r="BY146" s="226"/>
      <c r="BZ146" s="544"/>
      <c r="CA146" s="668"/>
      <c r="CB146" s="668"/>
      <c r="CC146" s="145"/>
      <c r="CD146" s="145"/>
      <c r="CE146" s="145"/>
      <c r="CF146" s="145"/>
      <c r="CG146" s="543"/>
      <c r="CH146" s="226"/>
      <c r="CI146" s="544"/>
      <c r="CJ146" s="537"/>
      <c r="CK146" s="537"/>
      <c r="CL146" s="145"/>
      <c r="CM146" s="145"/>
      <c r="CN146" s="145"/>
      <c r="CO146" s="145"/>
      <c r="CP146" s="543"/>
      <c r="CQ146" s="226"/>
      <c r="CR146" s="545"/>
      <c r="CS146" s="537"/>
      <c r="CT146" s="537"/>
      <c r="CU146" s="145"/>
      <c r="CV146" s="145"/>
      <c r="CW146" s="145"/>
      <c r="CX146" s="145"/>
    </row>
    <row r="147" spans="23:102" ht="15" customHeight="1">
      <c r="W147" s="668"/>
      <c r="X147" s="668"/>
      <c r="Y147" s="145"/>
      <c r="Z147" s="539"/>
      <c r="AA147" s="540"/>
      <c r="AB147" s="540"/>
      <c r="AC147" s="540"/>
      <c r="AD147" s="540"/>
      <c r="AE147" s="540"/>
      <c r="AF147" s="540"/>
      <c r="AG147" s="540"/>
      <c r="AH147" s="537"/>
      <c r="AI147" s="537"/>
      <c r="AJ147" s="145"/>
      <c r="AK147" s="539"/>
      <c r="AL147" s="540"/>
      <c r="AM147" s="540"/>
      <c r="AN147" s="540"/>
      <c r="AO147" s="540"/>
      <c r="AP147" s="540"/>
      <c r="AQ147" s="540"/>
      <c r="AR147" s="540"/>
      <c r="AS147" s="537"/>
      <c r="AT147" s="537"/>
      <c r="AU147" s="145"/>
      <c r="AV147" s="540"/>
      <c r="AW147" s="226"/>
      <c r="AX147" s="226"/>
      <c r="AY147" s="226"/>
      <c r="AZ147" s="226"/>
      <c r="BA147" s="226"/>
      <c r="BB147" s="226"/>
      <c r="BC147" s="226"/>
      <c r="BD147" s="23"/>
      <c r="BE147" s="226"/>
      <c r="BF147" s="226"/>
      <c r="BG147" s="226"/>
      <c r="BH147" s="226"/>
      <c r="BI147" s="23"/>
      <c r="BJ147" s="226"/>
      <c r="BK147" s="226"/>
      <c r="BL147" s="226"/>
      <c r="BM147" s="541"/>
      <c r="BN147" s="541"/>
      <c r="BO147" s="226"/>
      <c r="BP147" s="226"/>
      <c r="BQ147" s="542"/>
      <c r="BR147" s="226"/>
      <c r="BS147" s="226"/>
      <c r="BT147" s="226"/>
      <c r="BU147" s="543"/>
      <c r="BV147" s="543"/>
      <c r="BW147" s="226"/>
      <c r="BX147" s="543"/>
      <c r="BY147" s="226"/>
      <c r="BZ147" s="544"/>
      <c r="CA147" s="668"/>
      <c r="CB147" s="668"/>
      <c r="CC147" s="145"/>
      <c r="CD147" s="145"/>
      <c r="CE147" s="145"/>
      <c r="CF147" s="145"/>
      <c r="CG147" s="543"/>
      <c r="CH147" s="226"/>
      <c r="CI147" s="544"/>
      <c r="CJ147" s="537"/>
      <c r="CK147" s="537"/>
      <c r="CL147" s="145"/>
      <c r="CM147" s="145"/>
      <c r="CN147" s="145"/>
      <c r="CO147" s="145"/>
      <c r="CP147" s="543"/>
      <c r="CQ147" s="226"/>
      <c r="CR147" s="545"/>
      <c r="CS147" s="537"/>
      <c r="CT147" s="537"/>
      <c r="CU147" s="145"/>
      <c r="CV147" s="145"/>
      <c r="CW147" s="145"/>
      <c r="CX147" s="145"/>
    </row>
    <row r="148" spans="23:102" ht="15" customHeight="1">
      <c r="W148" s="669"/>
      <c r="X148" s="669"/>
      <c r="Y148" s="144"/>
      <c r="Z148" s="539"/>
      <c r="AA148" s="540"/>
      <c r="AB148" s="540"/>
      <c r="AC148" s="540"/>
      <c r="AD148" s="540"/>
      <c r="AE148" s="540"/>
      <c r="AF148" s="540"/>
      <c r="AG148" s="540"/>
      <c r="AH148" s="538"/>
      <c r="AI148" s="538"/>
      <c r="AJ148" s="144"/>
      <c r="AK148" s="539"/>
      <c r="AL148" s="540"/>
      <c r="AM148" s="540"/>
      <c r="AN148" s="540"/>
      <c r="AO148" s="540"/>
      <c r="AP148" s="540"/>
      <c r="AQ148" s="540"/>
      <c r="AR148" s="540"/>
      <c r="AS148" s="538"/>
      <c r="AT148" s="538"/>
      <c r="AU148" s="144"/>
      <c r="AV148" s="540"/>
      <c r="AW148" s="226"/>
      <c r="AX148" s="226"/>
      <c r="AY148" s="226"/>
      <c r="AZ148" s="226"/>
      <c r="BA148" s="226"/>
      <c r="BB148" s="226"/>
      <c r="BC148" s="226"/>
      <c r="BD148" s="23"/>
      <c r="BE148" s="226"/>
      <c r="BF148" s="226"/>
      <c r="BG148" s="226"/>
      <c r="BH148" s="226"/>
      <c r="BI148" s="23"/>
      <c r="BJ148" s="226"/>
      <c r="BK148" s="226"/>
      <c r="BL148" s="226"/>
      <c r="BM148" s="541"/>
      <c r="BN148" s="541"/>
      <c r="BO148" s="226"/>
      <c r="BP148" s="226"/>
      <c r="BQ148" s="542"/>
      <c r="BR148" s="226"/>
      <c r="BS148" s="226"/>
      <c r="BT148" s="226"/>
      <c r="BU148" s="543"/>
      <c r="BV148" s="543"/>
      <c r="BW148" s="226"/>
      <c r="BX148" s="543"/>
      <c r="BY148" s="226"/>
      <c r="BZ148" s="544"/>
      <c r="CA148" s="668"/>
      <c r="CB148" s="668"/>
      <c r="CC148" s="145"/>
      <c r="CD148" s="145"/>
      <c r="CE148" s="145"/>
      <c r="CF148" s="145"/>
      <c r="CG148" s="543"/>
      <c r="CH148" s="226"/>
      <c r="CI148" s="544"/>
      <c r="CJ148" s="538"/>
      <c r="CK148" s="538"/>
      <c r="CL148" s="144"/>
      <c r="CM148" s="144"/>
      <c r="CN148" s="144"/>
      <c r="CO148" s="144"/>
      <c r="CP148" s="543"/>
      <c r="CQ148" s="226"/>
      <c r="CR148" s="545"/>
      <c r="CS148" s="538"/>
      <c r="CT148" s="538"/>
      <c r="CU148" s="144"/>
      <c r="CV148" s="144"/>
      <c r="CW148" s="144"/>
      <c r="CX148" s="144"/>
    </row>
    <row r="149" spans="23:102" ht="15" customHeight="1">
      <c r="W149" s="668"/>
      <c r="X149" s="668"/>
      <c r="Y149" s="145"/>
      <c r="Z149" s="539"/>
      <c r="AA149" s="540"/>
      <c r="AB149" s="540"/>
      <c r="AC149" s="540"/>
      <c r="AD149" s="540"/>
      <c r="AE149" s="540"/>
      <c r="AF149" s="540"/>
      <c r="AG149" s="540"/>
      <c r="AH149" s="537"/>
      <c r="AI149" s="537"/>
      <c r="AJ149" s="145"/>
      <c r="AK149" s="539"/>
      <c r="AL149" s="540"/>
      <c r="AM149" s="540"/>
      <c r="AN149" s="540"/>
      <c r="AO149" s="540"/>
      <c r="AP149" s="540"/>
      <c r="AQ149" s="540"/>
      <c r="AR149" s="540"/>
      <c r="AS149" s="537"/>
      <c r="AT149" s="537"/>
      <c r="AU149" s="145"/>
      <c r="AV149" s="540"/>
      <c r="AW149" s="226"/>
      <c r="AX149" s="226"/>
      <c r="AY149" s="226"/>
      <c r="AZ149" s="226"/>
      <c r="BA149" s="226"/>
      <c r="BB149" s="226"/>
      <c r="BC149" s="226"/>
      <c r="BD149" s="23"/>
      <c r="BE149" s="226"/>
      <c r="BF149" s="226"/>
      <c r="BG149" s="226"/>
      <c r="BH149" s="226"/>
      <c r="BI149" s="23"/>
      <c r="BJ149" s="226"/>
      <c r="BK149" s="226"/>
      <c r="BL149" s="226"/>
      <c r="BM149" s="541"/>
      <c r="BN149" s="541"/>
      <c r="BO149" s="226"/>
      <c r="BP149" s="226"/>
      <c r="BQ149" s="542"/>
      <c r="BR149" s="226"/>
      <c r="BS149" s="226"/>
      <c r="BT149" s="226"/>
      <c r="BU149" s="543"/>
      <c r="BV149" s="543"/>
      <c r="BW149" s="226"/>
      <c r="BX149" s="543"/>
      <c r="BY149" s="226"/>
      <c r="BZ149" s="544"/>
      <c r="CA149" s="668"/>
      <c r="CB149" s="668"/>
      <c r="CC149" s="145"/>
      <c r="CD149" s="145"/>
      <c r="CE149" s="145"/>
      <c r="CF149" s="145"/>
      <c r="CG149" s="543"/>
      <c r="CH149" s="226"/>
      <c r="CI149" s="544"/>
      <c r="CJ149" s="537"/>
      <c r="CK149" s="537"/>
      <c r="CL149" s="145"/>
      <c r="CM149" s="145"/>
      <c r="CN149" s="145"/>
      <c r="CO149" s="145"/>
      <c r="CP149" s="543"/>
      <c r="CQ149" s="226"/>
      <c r="CR149" s="545"/>
      <c r="CS149" s="537"/>
      <c r="CT149" s="537"/>
      <c r="CU149" s="145"/>
      <c r="CV149" s="145"/>
      <c r="CW149" s="145"/>
      <c r="CX149" s="145"/>
    </row>
    <row r="150" spans="23:102" ht="15" customHeight="1">
      <c r="W150" s="668"/>
      <c r="X150" s="668"/>
      <c r="Y150" s="145"/>
      <c r="Z150" s="539"/>
      <c r="AA150" s="540"/>
      <c r="AB150" s="540"/>
      <c r="AC150" s="540"/>
      <c r="AD150" s="540"/>
      <c r="AE150" s="540"/>
      <c r="AF150" s="540"/>
      <c r="AG150" s="540"/>
      <c r="AH150" s="537"/>
      <c r="AI150" s="537"/>
      <c r="AJ150" s="145"/>
      <c r="AK150" s="539"/>
      <c r="AL150" s="540"/>
      <c r="AM150" s="540"/>
      <c r="AN150" s="540"/>
      <c r="AO150" s="540"/>
      <c r="AP150" s="540"/>
      <c r="AQ150" s="540"/>
      <c r="AR150" s="540"/>
      <c r="AS150" s="537"/>
      <c r="AT150" s="537"/>
      <c r="AU150" s="145"/>
      <c r="AV150" s="540"/>
      <c r="AW150" s="226"/>
      <c r="AX150" s="226"/>
      <c r="AY150" s="226"/>
      <c r="AZ150" s="226"/>
      <c r="BA150" s="226"/>
      <c r="BB150" s="226"/>
      <c r="BC150" s="226"/>
      <c r="BD150" s="23"/>
      <c r="BE150" s="226"/>
      <c r="BF150" s="226"/>
      <c r="BG150" s="226"/>
      <c r="BH150" s="226"/>
      <c r="BI150" s="23"/>
      <c r="BJ150" s="226"/>
      <c r="BK150" s="226"/>
      <c r="BL150" s="226"/>
      <c r="BM150" s="541"/>
      <c r="BN150" s="541"/>
      <c r="BO150" s="226"/>
      <c r="BP150" s="226"/>
      <c r="BQ150" s="542"/>
      <c r="BR150" s="226"/>
      <c r="BS150" s="226"/>
      <c r="BT150" s="226"/>
      <c r="BU150" s="543"/>
      <c r="BV150" s="543"/>
      <c r="BW150" s="226"/>
      <c r="BX150" s="543"/>
      <c r="BY150" s="226"/>
      <c r="BZ150" s="544"/>
      <c r="CA150" s="668"/>
      <c r="CB150" s="668"/>
      <c r="CC150" s="145"/>
      <c r="CD150" s="145"/>
      <c r="CE150" s="145"/>
      <c r="CF150" s="145"/>
      <c r="CG150" s="543"/>
      <c r="CH150" s="226"/>
      <c r="CI150" s="544"/>
      <c r="CJ150" s="537"/>
      <c r="CK150" s="537"/>
      <c r="CL150" s="145"/>
      <c r="CM150" s="145"/>
      <c r="CN150" s="145"/>
      <c r="CO150" s="145"/>
      <c r="CP150" s="543"/>
      <c r="CQ150" s="226"/>
      <c r="CR150" s="545"/>
      <c r="CS150" s="537"/>
      <c r="CT150" s="537"/>
      <c r="CU150" s="145"/>
      <c r="CV150" s="145"/>
      <c r="CW150" s="145"/>
      <c r="CX150" s="145"/>
    </row>
    <row r="151" spans="23:102" ht="15" customHeight="1">
      <c r="W151" s="668"/>
      <c r="X151" s="668"/>
      <c r="Y151" s="145"/>
      <c r="Z151" s="539"/>
      <c r="AA151" s="540"/>
      <c r="AB151" s="540"/>
      <c r="AC151" s="540"/>
      <c r="AD151" s="540"/>
      <c r="AE151" s="540"/>
      <c r="AF151" s="540"/>
      <c r="AG151" s="540"/>
      <c r="AH151" s="537"/>
      <c r="AI151" s="537"/>
      <c r="AJ151" s="145"/>
      <c r="AK151" s="539"/>
      <c r="AL151" s="540"/>
      <c r="AM151" s="540"/>
      <c r="AN151" s="540"/>
      <c r="AO151" s="540"/>
      <c r="AP151" s="540"/>
      <c r="AQ151" s="540"/>
      <c r="AR151" s="540"/>
      <c r="AS151" s="537"/>
      <c r="AT151" s="537"/>
      <c r="AU151" s="145"/>
      <c r="AV151" s="540"/>
      <c r="AW151" s="226"/>
      <c r="AX151" s="226"/>
      <c r="AY151" s="226"/>
      <c r="AZ151" s="226"/>
      <c r="BA151" s="226"/>
      <c r="BB151" s="226"/>
      <c r="BC151" s="226"/>
      <c r="BD151" s="23"/>
      <c r="BE151" s="226"/>
      <c r="BF151" s="226"/>
      <c r="BG151" s="226"/>
      <c r="BH151" s="226"/>
      <c r="BI151" s="23"/>
      <c r="BJ151" s="226"/>
      <c r="BK151" s="226"/>
      <c r="BL151" s="226"/>
      <c r="BM151" s="541"/>
      <c r="BN151" s="541"/>
      <c r="BO151" s="226"/>
      <c r="BP151" s="226"/>
      <c r="BQ151" s="542"/>
      <c r="BR151" s="226"/>
      <c r="BS151" s="226"/>
      <c r="BT151" s="226"/>
      <c r="BU151" s="543"/>
      <c r="BV151" s="543"/>
      <c r="BW151" s="226"/>
      <c r="BX151" s="543"/>
      <c r="BY151" s="226"/>
      <c r="BZ151" s="544"/>
      <c r="CA151" s="668"/>
      <c r="CB151" s="668"/>
      <c r="CC151" s="145"/>
      <c r="CD151" s="145"/>
      <c r="CE151" s="145"/>
      <c r="CF151" s="145"/>
      <c r="CG151" s="543"/>
      <c r="CH151" s="226"/>
      <c r="CI151" s="544"/>
      <c r="CJ151" s="537"/>
      <c r="CK151" s="537"/>
      <c r="CL151" s="145"/>
      <c r="CM151" s="145"/>
      <c r="CN151" s="145"/>
      <c r="CO151" s="145"/>
      <c r="CP151" s="543"/>
      <c r="CQ151" s="226"/>
      <c r="CR151" s="545"/>
      <c r="CS151" s="537"/>
      <c r="CT151" s="537"/>
      <c r="CU151" s="145"/>
      <c r="CV151" s="145"/>
      <c r="CW151" s="145"/>
      <c r="CX151" s="145"/>
    </row>
    <row r="152" spans="23:102" ht="15" customHeight="1">
      <c r="W152" s="668"/>
      <c r="X152" s="668"/>
      <c r="Y152" s="145"/>
      <c r="Z152" s="539"/>
      <c r="AA152" s="540"/>
      <c r="AB152" s="540"/>
      <c r="AC152" s="540"/>
      <c r="AD152" s="540"/>
      <c r="AE152" s="540"/>
      <c r="AF152" s="540"/>
      <c r="AG152" s="540"/>
      <c r="AH152" s="537"/>
      <c r="AI152" s="537"/>
      <c r="AJ152" s="145"/>
      <c r="AK152" s="539"/>
      <c r="AL152" s="540"/>
      <c r="AM152" s="540"/>
      <c r="AN152" s="540"/>
      <c r="AO152" s="540"/>
      <c r="AP152" s="540"/>
      <c r="AQ152" s="540"/>
      <c r="AR152" s="540"/>
      <c r="AS152" s="537"/>
      <c r="AT152" s="537"/>
      <c r="AU152" s="145"/>
      <c r="AV152" s="540"/>
      <c r="AW152" s="226"/>
      <c r="AX152" s="226"/>
      <c r="AY152" s="226"/>
      <c r="AZ152" s="226"/>
      <c r="BA152" s="226"/>
      <c r="BB152" s="226"/>
      <c r="BC152" s="226"/>
      <c r="BD152" s="23"/>
      <c r="BE152" s="226"/>
      <c r="BF152" s="226"/>
      <c r="BG152" s="226"/>
      <c r="BH152" s="226"/>
      <c r="BI152" s="23"/>
      <c r="BJ152" s="226"/>
      <c r="BK152" s="226"/>
      <c r="BL152" s="226"/>
      <c r="BM152" s="541"/>
      <c r="BN152" s="541"/>
      <c r="BO152" s="226"/>
      <c r="BP152" s="226"/>
      <c r="BQ152" s="542"/>
      <c r="BR152" s="226"/>
      <c r="BS152" s="226"/>
      <c r="BT152" s="226"/>
      <c r="BU152" s="543"/>
      <c r="BV152" s="543"/>
      <c r="BW152" s="226"/>
      <c r="BX152" s="543"/>
      <c r="BY152" s="226"/>
      <c r="BZ152" s="544"/>
      <c r="CA152" s="668"/>
      <c r="CB152" s="668"/>
      <c r="CC152" s="145"/>
      <c r="CD152" s="145"/>
      <c r="CE152" s="145"/>
      <c r="CF152" s="145"/>
      <c r="CG152" s="543"/>
      <c r="CH152" s="226"/>
      <c r="CI152" s="544"/>
      <c r="CJ152" s="537"/>
      <c r="CK152" s="537"/>
      <c r="CL152" s="145"/>
      <c r="CM152" s="145"/>
      <c r="CN152" s="145"/>
      <c r="CO152" s="145"/>
      <c r="CP152" s="543"/>
      <c r="CQ152" s="226"/>
      <c r="CR152" s="545"/>
      <c r="CS152" s="537"/>
      <c r="CT152" s="537"/>
      <c r="CU152" s="145"/>
      <c r="CV152" s="145"/>
      <c r="CW152" s="145"/>
      <c r="CX152" s="145"/>
    </row>
    <row r="153" spans="23:102" ht="15" customHeight="1">
      <c r="W153" s="668"/>
      <c r="X153" s="668"/>
      <c r="Y153" s="145"/>
      <c r="Z153" s="539"/>
      <c r="AA153" s="540"/>
      <c r="AB153" s="540"/>
      <c r="AC153" s="540"/>
      <c r="AD153" s="540"/>
      <c r="AE153" s="540"/>
      <c r="AF153" s="540"/>
      <c r="AG153" s="540"/>
      <c r="AH153" s="537"/>
      <c r="AI153" s="537"/>
      <c r="AJ153" s="145"/>
      <c r="AK153" s="539"/>
      <c r="AL153" s="540"/>
      <c r="AM153" s="540"/>
      <c r="AN153" s="540"/>
      <c r="AO153" s="540"/>
      <c r="AP153" s="540"/>
      <c r="AQ153" s="540"/>
      <c r="AR153" s="540"/>
      <c r="AS153" s="537"/>
      <c r="AT153" s="537"/>
      <c r="AU153" s="145"/>
      <c r="AV153" s="540"/>
      <c r="AW153" s="226"/>
      <c r="AX153" s="226"/>
      <c r="AY153" s="226"/>
      <c r="AZ153" s="226"/>
      <c r="BA153" s="226"/>
      <c r="BB153" s="226"/>
      <c r="BC153" s="226"/>
      <c r="BD153" s="23"/>
      <c r="BE153" s="226"/>
      <c r="BF153" s="226"/>
      <c r="BG153" s="226"/>
      <c r="BH153" s="226"/>
      <c r="BI153" s="23"/>
      <c r="BJ153" s="226"/>
      <c r="BK153" s="226"/>
      <c r="BL153" s="226"/>
      <c r="BM153" s="541"/>
      <c r="BN153" s="541"/>
      <c r="BO153" s="226"/>
      <c r="BP153" s="226"/>
      <c r="BQ153" s="542"/>
      <c r="BR153" s="226"/>
      <c r="BS153" s="226"/>
      <c r="BT153" s="226"/>
      <c r="BU153" s="543"/>
      <c r="BV153" s="543"/>
      <c r="BW153" s="226"/>
      <c r="BX153" s="543"/>
      <c r="BY153" s="226"/>
      <c r="BZ153" s="544"/>
      <c r="CA153" s="668"/>
      <c r="CB153" s="668"/>
      <c r="CC153" s="145"/>
      <c r="CD153" s="145"/>
      <c r="CE153" s="145"/>
      <c r="CF153" s="145"/>
      <c r="CG153" s="543"/>
      <c r="CH153" s="226"/>
      <c r="CI153" s="544"/>
      <c r="CJ153" s="537"/>
      <c r="CK153" s="537"/>
      <c r="CL153" s="145"/>
      <c r="CM153" s="145"/>
      <c r="CN153" s="145"/>
      <c r="CO153" s="145"/>
      <c r="CP153" s="543"/>
      <c r="CQ153" s="226"/>
      <c r="CR153" s="545"/>
      <c r="CS153" s="537"/>
      <c r="CT153" s="537"/>
      <c r="CU153" s="145"/>
      <c r="CV153" s="145"/>
      <c r="CW153" s="145"/>
      <c r="CX153" s="145"/>
    </row>
    <row r="154" spans="23:102" ht="15" customHeight="1">
      <c r="W154" s="669"/>
      <c r="X154" s="669"/>
      <c r="Y154" s="144"/>
      <c r="Z154" s="539"/>
      <c r="AA154" s="540"/>
      <c r="AB154" s="540"/>
      <c r="AC154" s="540"/>
      <c r="AD154" s="540"/>
      <c r="AE154" s="540"/>
      <c r="AF154" s="540"/>
      <c r="AG154" s="540"/>
      <c r="AH154" s="538"/>
      <c r="AI154" s="538"/>
      <c r="AJ154" s="144"/>
      <c r="AK154" s="539"/>
      <c r="AL154" s="540"/>
      <c r="AM154" s="540"/>
      <c r="AN154" s="540"/>
      <c r="AO154" s="540"/>
      <c r="AP154" s="540"/>
      <c r="AQ154" s="540"/>
      <c r="AR154" s="540"/>
      <c r="AS154" s="538"/>
      <c r="AT154" s="538"/>
      <c r="AU154" s="144"/>
      <c r="AV154" s="540"/>
      <c r="AW154" s="226"/>
      <c r="AX154" s="226"/>
      <c r="AY154" s="226"/>
      <c r="AZ154" s="226"/>
      <c r="BA154" s="226"/>
      <c r="BB154" s="226"/>
      <c r="BC154" s="226"/>
      <c r="BD154" s="23"/>
      <c r="BE154" s="226"/>
      <c r="BF154" s="226"/>
      <c r="BG154" s="226"/>
      <c r="BH154" s="226"/>
      <c r="BI154" s="23"/>
      <c r="BJ154" s="226"/>
      <c r="BK154" s="226"/>
      <c r="BL154" s="226"/>
      <c r="BM154" s="541"/>
      <c r="BN154" s="541"/>
      <c r="BO154" s="226"/>
      <c r="BP154" s="226"/>
      <c r="BQ154" s="542"/>
      <c r="BR154" s="226"/>
      <c r="BS154" s="226"/>
      <c r="BT154" s="226"/>
      <c r="BU154" s="543"/>
      <c r="BV154" s="543"/>
      <c r="BW154" s="226"/>
      <c r="BX154" s="543"/>
      <c r="BY154" s="226"/>
      <c r="BZ154" s="544"/>
      <c r="CA154" s="668"/>
      <c r="CB154" s="668"/>
      <c r="CC154" s="145"/>
      <c r="CD154" s="145"/>
      <c r="CE154" s="145"/>
      <c r="CF154" s="145"/>
      <c r="CG154" s="543"/>
      <c r="CH154" s="226"/>
      <c r="CI154" s="544"/>
      <c r="CJ154" s="538"/>
      <c r="CK154" s="538"/>
      <c r="CL154" s="144"/>
      <c r="CM154" s="144"/>
      <c r="CN154" s="144"/>
      <c r="CO154" s="144"/>
      <c r="CP154" s="543"/>
      <c r="CQ154" s="226"/>
      <c r="CR154" s="545"/>
      <c r="CS154" s="538"/>
      <c r="CT154" s="538"/>
      <c r="CU154" s="144"/>
      <c r="CV154" s="144"/>
      <c r="CW154" s="144"/>
      <c r="CX154" s="144"/>
    </row>
    <row r="155" spans="23:102" ht="15" customHeight="1">
      <c r="W155" s="668"/>
      <c r="X155" s="668"/>
      <c r="Y155" s="145"/>
      <c r="Z155" s="539"/>
      <c r="AA155" s="540"/>
      <c r="AB155" s="540"/>
      <c r="AC155" s="540"/>
      <c r="AD155" s="540"/>
      <c r="AE155" s="540"/>
      <c r="AF155" s="540"/>
      <c r="AG155" s="540"/>
      <c r="AH155" s="537"/>
      <c r="AI155" s="537"/>
      <c r="AJ155" s="145"/>
      <c r="AK155" s="539"/>
      <c r="AL155" s="540"/>
      <c r="AM155" s="540"/>
      <c r="AN155" s="540"/>
      <c r="AO155" s="540"/>
      <c r="AP155" s="540"/>
      <c r="AQ155" s="540"/>
      <c r="AR155" s="540"/>
      <c r="AS155" s="537"/>
      <c r="AT155" s="537"/>
      <c r="AU155" s="145"/>
      <c r="AV155" s="540"/>
      <c r="AW155" s="226"/>
      <c r="AX155" s="226"/>
      <c r="AY155" s="226"/>
      <c r="AZ155" s="226"/>
      <c r="BA155" s="226"/>
      <c r="BB155" s="226"/>
      <c r="BC155" s="226"/>
      <c r="BD155" s="23"/>
      <c r="BE155" s="226"/>
      <c r="BF155" s="226"/>
      <c r="BG155" s="226"/>
      <c r="BH155" s="226"/>
      <c r="BI155" s="23"/>
      <c r="BJ155" s="226"/>
      <c r="BK155" s="226"/>
      <c r="BL155" s="226"/>
      <c r="BM155" s="541"/>
      <c r="BN155" s="541"/>
      <c r="BO155" s="226"/>
      <c r="BP155" s="226"/>
      <c r="BQ155" s="542"/>
      <c r="BR155" s="226"/>
      <c r="BS155" s="226"/>
      <c r="BT155" s="226"/>
      <c r="BU155" s="543"/>
      <c r="BV155" s="543"/>
      <c r="BW155" s="226"/>
      <c r="BX155" s="543"/>
      <c r="BY155" s="226"/>
      <c r="BZ155" s="544"/>
      <c r="CA155" s="668"/>
      <c r="CB155" s="668"/>
      <c r="CC155" s="145"/>
      <c r="CD155" s="145"/>
      <c r="CE155" s="145"/>
      <c r="CF155" s="145"/>
      <c r="CG155" s="543"/>
      <c r="CH155" s="226"/>
      <c r="CI155" s="544"/>
      <c r="CJ155" s="537"/>
      <c r="CK155" s="537"/>
      <c r="CL155" s="145"/>
      <c r="CM155" s="145"/>
      <c r="CN155" s="145"/>
      <c r="CO155" s="145"/>
      <c r="CP155" s="543"/>
      <c r="CQ155" s="226"/>
      <c r="CR155" s="545"/>
      <c r="CS155" s="537"/>
      <c r="CT155" s="537"/>
      <c r="CU155" s="145"/>
      <c r="CV155" s="145"/>
      <c r="CW155" s="145"/>
      <c r="CX155" s="145"/>
    </row>
    <row r="156" spans="23:102" ht="15" customHeight="1">
      <c r="W156" s="668"/>
      <c r="X156" s="668"/>
      <c r="Y156" s="145"/>
      <c r="Z156" s="539"/>
      <c r="AA156" s="540"/>
      <c r="AB156" s="540"/>
      <c r="AC156" s="540"/>
      <c r="AD156" s="540"/>
      <c r="AE156" s="540"/>
      <c r="AF156" s="540"/>
      <c r="AG156" s="540"/>
      <c r="AH156" s="537"/>
      <c r="AI156" s="537"/>
      <c r="AJ156" s="145"/>
      <c r="AK156" s="539"/>
      <c r="AL156" s="540"/>
      <c r="AM156" s="540"/>
      <c r="AN156" s="540"/>
      <c r="AO156" s="540"/>
      <c r="AP156" s="540"/>
      <c r="AQ156" s="540"/>
      <c r="AR156" s="540"/>
      <c r="AS156" s="537"/>
      <c r="AT156" s="537"/>
      <c r="AU156" s="145"/>
      <c r="AV156" s="540"/>
      <c r="AW156" s="226"/>
      <c r="AX156" s="226"/>
      <c r="AY156" s="226"/>
      <c r="AZ156" s="226"/>
      <c r="BA156" s="226"/>
      <c r="BB156" s="226"/>
      <c r="BC156" s="226"/>
      <c r="BD156" s="23"/>
      <c r="BE156" s="226"/>
      <c r="BF156" s="226"/>
      <c r="BG156" s="226"/>
      <c r="BH156" s="226"/>
      <c r="BI156" s="23"/>
      <c r="BJ156" s="226"/>
      <c r="BK156" s="226"/>
      <c r="BL156" s="226"/>
      <c r="BM156" s="541"/>
      <c r="BN156" s="541"/>
      <c r="BO156" s="226"/>
      <c r="BP156" s="226"/>
      <c r="BQ156" s="542"/>
      <c r="BR156" s="226"/>
      <c r="BS156" s="226"/>
      <c r="BT156" s="226"/>
      <c r="BU156" s="543"/>
      <c r="BV156" s="543"/>
      <c r="BW156" s="226"/>
      <c r="BX156" s="543"/>
      <c r="BY156" s="226"/>
      <c r="BZ156" s="544"/>
      <c r="CA156" s="668"/>
      <c r="CB156" s="668"/>
      <c r="CC156" s="145"/>
      <c r="CD156" s="145"/>
      <c r="CE156" s="145"/>
      <c r="CF156" s="145"/>
      <c r="CG156" s="543"/>
      <c r="CH156" s="226"/>
      <c r="CI156" s="544"/>
      <c r="CJ156" s="537"/>
      <c r="CK156" s="537"/>
      <c r="CL156" s="145"/>
      <c r="CM156" s="145"/>
      <c r="CN156" s="145"/>
      <c r="CO156" s="145"/>
      <c r="CP156" s="543"/>
      <c r="CQ156" s="226"/>
      <c r="CR156" s="545"/>
      <c r="CS156" s="537"/>
      <c r="CT156" s="537"/>
      <c r="CU156" s="145"/>
      <c r="CV156" s="145"/>
      <c r="CW156" s="145"/>
      <c r="CX156" s="145"/>
    </row>
    <row r="157" spans="23:102" ht="15" customHeight="1">
      <c r="W157" s="668"/>
      <c r="X157" s="668"/>
      <c r="Y157" s="145"/>
      <c r="Z157" s="539"/>
      <c r="AA157" s="540"/>
      <c r="AB157" s="540"/>
      <c r="AC157" s="540"/>
      <c r="AD157" s="540"/>
      <c r="AE157" s="540"/>
      <c r="AF157" s="540"/>
      <c r="AG157" s="540"/>
      <c r="AH157" s="537"/>
      <c r="AI157" s="537"/>
      <c r="AJ157" s="145"/>
      <c r="AK157" s="539"/>
      <c r="AL157" s="540"/>
      <c r="AM157" s="540"/>
      <c r="AN157" s="540"/>
      <c r="AO157" s="540"/>
      <c r="AP157" s="540"/>
      <c r="AQ157" s="540"/>
      <c r="AR157" s="540"/>
      <c r="AS157" s="537"/>
      <c r="AT157" s="537"/>
      <c r="AU157" s="145"/>
      <c r="AV157" s="540"/>
      <c r="AW157" s="226"/>
      <c r="AX157" s="226"/>
      <c r="AY157" s="226"/>
      <c r="AZ157" s="226"/>
      <c r="BA157" s="226"/>
      <c r="BB157" s="226"/>
      <c r="BC157" s="226"/>
      <c r="BD157" s="23"/>
      <c r="BE157" s="226"/>
      <c r="BF157" s="226"/>
      <c r="BG157" s="226"/>
      <c r="BH157" s="226"/>
      <c r="BI157" s="23"/>
      <c r="BJ157" s="226"/>
      <c r="BK157" s="226"/>
      <c r="BL157" s="226"/>
      <c r="BM157" s="541"/>
      <c r="BN157" s="541"/>
      <c r="BO157" s="226"/>
      <c r="BP157" s="226"/>
      <c r="BQ157" s="542"/>
      <c r="BR157" s="226"/>
      <c r="BS157" s="226"/>
      <c r="BT157" s="226"/>
      <c r="BU157" s="543"/>
      <c r="BV157" s="543"/>
      <c r="BW157" s="226"/>
      <c r="BX157" s="543"/>
      <c r="BY157" s="226"/>
      <c r="BZ157" s="544"/>
      <c r="CA157" s="668"/>
      <c r="CB157" s="668"/>
      <c r="CC157" s="145"/>
      <c r="CD157" s="145"/>
      <c r="CE157" s="145"/>
      <c r="CF157" s="145"/>
      <c r="CG157" s="543"/>
      <c r="CH157" s="226"/>
      <c r="CI157" s="544"/>
      <c r="CJ157" s="537"/>
      <c r="CK157" s="537"/>
      <c r="CL157" s="145"/>
      <c r="CM157" s="145"/>
      <c r="CN157" s="145"/>
      <c r="CO157" s="145"/>
      <c r="CP157" s="543"/>
      <c r="CQ157" s="226"/>
      <c r="CR157" s="545"/>
      <c r="CS157" s="537"/>
      <c r="CT157" s="537"/>
      <c r="CU157" s="145"/>
      <c r="CV157" s="145"/>
      <c r="CW157" s="145"/>
      <c r="CX157" s="145"/>
    </row>
    <row r="158" spans="23:102" ht="15" customHeight="1">
      <c r="W158" s="668"/>
      <c r="X158" s="668"/>
      <c r="Y158" s="145"/>
      <c r="Z158" s="539"/>
      <c r="AA158" s="540"/>
      <c r="AB158" s="540"/>
      <c r="AC158" s="540"/>
      <c r="AD158" s="540"/>
      <c r="AE158" s="540"/>
      <c r="AF158" s="540"/>
      <c r="AG158" s="540"/>
      <c r="AH158" s="537"/>
      <c r="AI158" s="537"/>
      <c r="AJ158" s="145"/>
      <c r="AK158" s="539"/>
      <c r="AL158" s="540"/>
      <c r="AM158" s="540"/>
      <c r="AN158" s="540"/>
      <c r="AO158" s="540"/>
      <c r="AP158" s="540"/>
      <c r="AQ158" s="540"/>
      <c r="AR158" s="540"/>
      <c r="AS158" s="537"/>
      <c r="AT158" s="537"/>
      <c r="AU158" s="145"/>
      <c r="AV158" s="540"/>
      <c r="AW158" s="226"/>
      <c r="AX158" s="226"/>
      <c r="AY158" s="226"/>
      <c r="AZ158" s="226"/>
      <c r="BA158" s="226"/>
      <c r="BB158" s="226"/>
      <c r="BC158" s="226"/>
      <c r="BD158" s="23"/>
      <c r="BE158" s="226"/>
      <c r="BF158" s="226"/>
      <c r="BG158" s="226"/>
      <c r="BH158" s="226"/>
      <c r="BI158" s="23"/>
      <c r="BJ158" s="226"/>
      <c r="BK158" s="226"/>
      <c r="BL158" s="226"/>
      <c r="BM158" s="541"/>
      <c r="BN158" s="541"/>
      <c r="BO158" s="226"/>
      <c r="BP158" s="226"/>
      <c r="BQ158" s="542"/>
      <c r="BR158" s="226"/>
      <c r="BS158" s="226"/>
      <c r="BT158" s="226"/>
      <c r="BU158" s="543"/>
      <c r="BV158" s="543"/>
      <c r="BW158" s="226"/>
      <c r="BX158" s="543"/>
      <c r="BY158" s="226"/>
      <c r="BZ158" s="544"/>
      <c r="CA158" s="668"/>
      <c r="CB158" s="668"/>
      <c r="CC158" s="145"/>
      <c r="CD158" s="145"/>
      <c r="CE158" s="145"/>
      <c r="CF158" s="145"/>
      <c r="CG158" s="543"/>
      <c r="CH158" s="226"/>
      <c r="CI158" s="544"/>
      <c r="CJ158" s="537"/>
      <c r="CK158" s="537"/>
      <c r="CL158" s="145"/>
      <c r="CM158" s="145"/>
      <c r="CN158" s="145"/>
      <c r="CO158" s="145"/>
      <c r="CP158" s="543"/>
      <c r="CQ158" s="226"/>
      <c r="CR158" s="545"/>
      <c r="CS158" s="537"/>
      <c r="CT158" s="537"/>
      <c r="CU158" s="145"/>
      <c r="CV158" s="145"/>
      <c r="CW158" s="145"/>
      <c r="CX158" s="145"/>
    </row>
    <row r="159" spans="23:102" ht="15" customHeight="1">
      <c r="W159" s="668"/>
      <c r="X159" s="668"/>
      <c r="Y159" s="145"/>
      <c r="Z159" s="539"/>
      <c r="AA159" s="540"/>
      <c r="AB159" s="540"/>
      <c r="AC159" s="540"/>
      <c r="AD159" s="540"/>
      <c r="AE159" s="540"/>
      <c r="AF159" s="540"/>
      <c r="AG159" s="540"/>
      <c r="AH159" s="537"/>
      <c r="AI159" s="537"/>
      <c r="AJ159" s="145"/>
      <c r="AK159" s="539"/>
      <c r="AL159" s="540"/>
      <c r="AM159" s="540"/>
      <c r="AN159" s="540"/>
      <c r="AO159" s="540"/>
      <c r="AP159" s="540"/>
      <c r="AQ159" s="540"/>
      <c r="AR159" s="540"/>
      <c r="AS159" s="537"/>
      <c r="AT159" s="537"/>
      <c r="AU159" s="145"/>
      <c r="AV159" s="540"/>
      <c r="AW159" s="226"/>
      <c r="AX159" s="226"/>
      <c r="AY159" s="226"/>
      <c r="AZ159" s="226"/>
      <c r="BA159" s="226"/>
      <c r="BB159" s="226"/>
      <c r="BC159" s="226"/>
      <c r="BD159" s="23"/>
      <c r="BE159" s="226"/>
      <c r="BF159" s="226"/>
      <c r="BG159" s="226"/>
      <c r="BH159" s="226"/>
      <c r="BI159" s="23"/>
      <c r="BJ159" s="226"/>
      <c r="BK159" s="226"/>
      <c r="BL159" s="226"/>
      <c r="BM159" s="541"/>
      <c r="BN159" s="541"/>
      <c r="BO159" s="226"/>
      <c r="BP159" s="226"/>
      <c r="BQ159" s="542"/>
      <c r="BR159" s="226"/>
      <c r="BS159" s="226"/>
      <c r="BT159" s="226"/>
      <c r="BU159" s="543"/>
      <c r="BV159" s="543"/>
      <c r="BW159" s="226"/>
      <c r="BX159" s="543"/>
      <c r="BY159" s="226"/>
      <c r="BZ159" s="544"/>
      <c r="CA159" s="668"/>
      <c r="CB159" s="668"/>
      <c r="CC159" s="145"/>
      <c r="CD159" s="145"/>
      <c r="CE159" s="145"/>
      <c r="CF159" s="145"/>
      <c r="CG159" s="543"/>
      <c r="CH159" s="226"/>
      <c r="CI159" s="544"/>
      <c r="CJ159" s="537"/>
      <c r="CK159" s="537"/>
      <c r="CL159" s="145"/>
      <c r="CM159" s="145"/>
      <c r="CN159" s="145"/>
      <c r="CO159" s="145"/>
      <c r="CP159" s="543"/>
      <c r="CQ159" s="226"/>
      <c r="CR159" s="545"/>
      <c r="CS159" s="537"/>
      <c r="CT159" s="537"/>
      <c r="CU159" s="145"/>
      <c r="CV159" s="145"/>
      <c r="CW159" s="145"/>
      <c r="CX159" s="145"/>
    </row>
    <row r="160" spans="23:102" ht="15" customHeight="1">
      <c r="W160" s="669"/>
      <c r="X160" s="669"/>
      <c r="Y160" s="144"/>
      <c r="Z160" s="539"/>
      <c r="AA160" s="540"/>
      <c r="AB160" s="540"/>
      <c r="AC160" s="540"/>
      <c r="AD160" s="540"/>
      <c r="AE160" s="540"/>
      <c r="AF160" s="540"/>
      <c r="AG160" s="540"/>
      <c r="AH160" s="538"/>
      <c r="AI160" s="538"/>
      <c r="AJ160" s="144"/>
      <c r="AK160" s="539"/>
      <c r="AL160" s="540"/>
      <c r="AM160" s="540"/>
      <c r="AN160" s="540"/>
      <c r="AO160" s="540"/>
      <c r="AP160" s="540"/>
      <c r="AQ160" s="540"/>
      <c r="AR160" s="540"/>
      <c r="AS160" s="538"/>
      <c r="AT160" s="538"/>
      <c r="AU160" s="144"/>
      <c r="AV160" s="540"/>
      <c r="AW160" s="226"/>
      <c r="AX160" s="226"/>
      <c r="AY160" s="226"/>
      <c r="AZ160" s="226"/>
      <c r="BA160" s="226"/>
      <c r="BB160" s="226"/>
      <c r="BC160" s="226"/>
      <c r="BD160" s="23"/>
      <c r="BE160" s="226"/>
      <c r="BF160" s="226"/>
      <c r="BG160" s="226"/>
      <c r="BH160" s="226"/>
      <c r="BI160" s="23"/>
      <c r="BJ160" s="226"/>
      <c r="BK160" s="226"/>
      <c r="BL160" s="226"/>
      <c r="BM160" s="541"/>
      <c r="BN160" s="541"/>
      <c r="BO160" s="226"/>
      <c r="BP160" s="226"/>
      <c r="BQ160" s="542"/>
      <c r="BR160" s="226"/>
      <c r="BS160" s="226"/>
      <c r="BT160" s="226"/>
      <c r="BU160" s="543"/>
      <c r="BV160" s="543"/>
      <c r="BW160" s="226"/>
      <c r="BX160" s="543"/>
      <c r="BY160" s="226"/>
      <c r="BZ160" s="544"/>
      <c r="CA160" s="668"/>
      <c r="CB160" s="668"/>
      <c r="CC160" s="145"/>
      <c r="CD160" s="145"/>
      <c r="CE160" s="145"/>
      <c r="CF160" s="145"/>
      <c r="CG160" s="543"/>
      <c r="CH160" s="226"/>
      <c r="CI160" s="544"/>
      <c r="CJ160" s="538"/>
      <c r="CK160" s="538"/>
      <c r="CL160" s="144"/>
      <c r="CM160" s="144"/>
      <c r="CN160" s="144"/>
      <c r="CO160" s="144"/>
      <c r="CP160" s="543"/>
      <c r="CQ160" s="226"/>
      <c r="CR160" s="545"/>
      <c r="CS160" s="538"/>
      <c r="CT160" s="538"/>
      <c r="CU160" s="144"/>
      <c r="CV160" s="144"/>
      <c r="CW160" s="144"/>
      <c r="CX160" s="144"/>
    </row>
    <row r="161" spans="23:102" ht="15" customHeight="1">
      <c r="W161" s="668"/>
      <c r="X161" s="668"/>
      <c r="Y161" s="145"/>
      <c r="Z161" s="539"/>
      <c r="AA161" s="540"/>
      <c r="AB161" s="540"/>
      <c r="AC161" s="540"/>
      <c r="AD161" s="540"/>
      <c r="AE161" s="540"/>
      <c r="AF161" s="540"/>
      <c r="AG161" s="540"/>
      <c r="AH161" s="537"/>
      <c r="AI161" s="537"/>
      <c r="AJ161" s="145"/>
      <c r="AK161" s="539"/>
      <c r="AL161" s="540"/>
      <c r="AM161" s="540"/>
      <c r="AN161" s="540"/>
      <c r="AO161" s="540"/>
      <c r="AP161" s="540"/>
      <c r="AQ161" s="540"/>
      <c r="AR161" s="540"/>
      <c r="AS161" s="537"/>
      <c r="AT161" s="537"/>
      <c r="AU161" s="145"/>
      <c r="AV161" s="540"/>
      <c r="AW161" s="226"/>
      <c r="AX161" s="226"/>
      <c r="AY161" s="226"/>
      <c r="AZ161" s="226"/>
      <c r="BA161" s="226"/>
      <c r="BB161" s="226"/>
      <c r="BC161" s="226"/>
      <c r="BD161" s="23"/>
      <c r="BE161" s="226"/>
      <c r="BF161" s="226"/>
      <c r="BG161" s="226"/>
      <c r="BH161" s="226"/>
      <c r="BI161" s="23"/>
      <c r="BJ161" s="226"/>
      <c r="BK161" s="226"/>
      <c r="BL161" s="226"/>
      <c r="BM161" s="541"/>
      <c r="BN161" s="541"/>
      <c r="BO161" s="226"/>
      <c r="BP161" s="226"/>
      <c r="BQ161" s="542"/>
      <c r="BR161" s="226"/>
      <c r="BS161" s="226"/>
      <c r="BT161" s="226"/>
      <c r="BU161" s="543"/>
      <c r="BV161" s="543"/>
      <c r="BW161" s="226"/>
      <c r="BX161" s="543"/>
      <c r="BY161" s="226"/>
      <c r="BZ161" s="544"/>
      <c r="CA161" s="668"/>
      <c r="CB161" s="668"/>
      <c r="CC161" s="145"/>
      <c r="CD161" s="145"/>
      <c r="CE161" s="145"/>
      <c r="CF161" s="145"/>
      <c r="CG161" s="543"/>
      <c r="CH161" s="226"/>
      <c r="CI161" s="544"/>
      <c r="CJ161" s="537"/>
      <c r="CK161" s="537"/>
      <c r="CL161" s="145"/>
      <c r="CM161" s="145"/>
      <c r="CN161" s="145"/>
      <c r="CO161" s="145"/>
      <c r="CP161" s="543"/>
      <c r="CQ161" s="226"/>
      <c r="CR161" s="545"/>
      <c r="CS161" s="537"/>
      <c r="CT161" s="537"/>
      <c r="CU161" s="145"/>
      <c r="CV161" s="145"/>
      <c r="CW161" s="145"/>
      <c r="CX161" s="145"/>
    </row>
    <row r="162" spans="23:102" ht="15" customHeight="1">
      <c r="W162" s="668"/>
      <c r="X162" s="668"/>
      <c r="Y162" s="145"/>
      <c r="Z162" s="539"/>
      <c r="AA162" s="540"/>
      <c r="AB162" s="540"/>
      <c r="AC162" s="540"/>
      <c r="AD162" s="540"/>
      <c r="AE162" s="540"/>
      <c r="AF162" s="540"/>
      <c r="AG162" s="540"/>
      <c r="AH162" s="537"/>
      <c r="AI162" s="537"/>
      <c r="AJ162" s="145"/>
      <c r="AK162" s="539"/>
      <c r="AL162" s="540"/>
      <c r="AM162" s="540"/>
      <c r="AN162" s="540"/>
      <c r="AO162" s="540"/>
      <c r="AP162" s="540"/>
      <c r="AQ162" s="540"/>
      <c r="AR162" s="540"/>
      <c r="AS162" s="537"/>
      <c r="AT162" s="537"/>
      <c r="AU162" s="145"/>
      <c r="AV162" s="540"/>
      <c r="AW162" s="226"/>
      <c r="AX162" s="226"/>
      <c r="AY162" s="226"/>
      <c r="AZ162" s="226"/>
      <c r="BA162" s="226"/>
      <c r="BB162" s="226"/>
      <c r="BC162" s="226"/>
      <c r="BD162" s="23"/>
      <c r="BE162" s="226"/>
      <c r="BF162" s="226"/>
      <c r="BG162" s="226"/>
      <c r="BH162" s="226"/>
      <c r="BI162" s="23"/>
      <c r="BJ162" s="226"/>
      <c r="BK162" s="226"/>
      <c r="BL162" s="226"/>
      <c r="BM162" s="541"/>
      <c r="BN162" s="541"/>
      <c r="BO162" s="226"/>
      <c r="BP162" s="226"/>
      <c r="BQ162" s="542"/>
      <c r="BR162" s="226"/>
      <c r="BS162" s="226"/>
      <c r="BT162" s="226"/>
      <c r="BU162" s="543"/>
      <c r="BV162" s="543"/>
      <c r="BW162" s="226"/>
      <c r="BX162" s="543"/>
      <c r="BY162" s="226"/>
      <c r="BZ162" s="544"/>
      <c r="CA162" s="668"/>
      <c r="CB162" s="668"/>
      <c r="CC162" s="145"/>
      <c r="CD162" s="145"/>
      <c r="CE162" s="145"/>
      <c r="CF162" s="145"/>
      <c r="CG162" s="543"/>
      <c r="CH162" s="226"/>
      <c r="CI162" s="544"/>
      <c r="CJ162" s="537"/>
      <c r="CK162" s="537"/>
      <c r="CL162" s="145"/>
      <c r="CM162" s="145"/>
      <c r="CN162" s="145"/>
      <c r="CO162" s="145"/>
      <c r="CP162" s="543"/>
      <c r="CQ162" s="226"/>
      <c r="CR162" s="545"/>
      <c r="CS162" s="537"/>
      <c r="CT162" s="537"/>
      <c r="CU162" s="145"/>
      <c r="CV162" s="145"/>
      <c r="CW162" s="145"/>
      <c r="CX162" s="145"/>
    </row>
    <row r="163" spans="23:102" ht="15" customHeight="1">
      <c r="W163" s="668"/>
      <c r="X163" s="668"/>
      <c r="Y163" s="145"/>
      <c r="Z163" s="539"/>
      <c r="AA163" s="540"/>
      <c r="AB163" s="540"/>
      <c r="AC163" s="540"/>
      <c r="AD163" s="540"/>
      <c r="AE163" s="540"/>
      <c r="AF163" s="540"/>
      <c r="AG163" s="540"/>
      <c r="AH163" s="537"/>
      <c r="AI163" s="537"/>
      <c r="AJ163" s="145"/>
      <c r="AK163" s="539"/>
      <c r="AL163" s="540"/>
      <c r="AM163" s="540"/>
      <c r="AN163" s="540"/>
      <c r="AO163" s="540"/>
      <c r="AP163" s="540"/>
      <c r="AQ163" s="540"/>
      <c r="AR163" s="540"/>
      <c r="AS163" s="537"/>
      <c r="AT163" s="537"/>
      <c r="AU163" s="145"/>
      <c r="AV163" s="540"/>
      <c r="AW163" s="226"/>
      <c r="AX163" s="226"/>
      <c r="AY163" s="226"/>
      <c r="AZ163" s="226"/>
      <c r="BA163" s="226"/>
      <c r="BB163" s="226"/>
      <c r="BC163" s="226"/>
      <c r="BD163" s="23"/>
      <c r="BE163" s="226"/>
      <c r="BF163" s="226"/>
      <c r="BG163" s="226"/>
      <c r="BH163" s="226"/>
      <c r="BI163" s="23"/>
      <c r="BJ163" s="226"/>
      <c r="BK163" s="226"/>
      <c r="BL163" s="226"/>
      <c r="BM163" s="541"/>
      <c r="BN163" s="541"/>
      <c r="BO163" s="226"/>
      <c r="BP163" s="226"/>
      <c r="BQ163" s="542"/>
      <c r="BR163" s="226"/>
      <c r="BS163" s="226"/>
      <c r="BT163" s="226"/>
      <c r="BU163" s="543"/>
      <c r="BV163" s="543"/>
      <c r="BW163" s="226"/>
      <c r="BX163" s="543"/>
      <c r="BY163" s="226"/>
      <c r="BZ163" s="544"/>
      <c r="CA163" s="668"/>
      <c r="CB163" s="668"/>
      <c r="CC163" s="145"/>
      <c r="CD163" s="145"/>
      <c r="CE163" s="145"/>
      <c r="CF163" s="145"/>
      <c r="CG163" s="543"/>
      <c r="CH163" s="226"/>
      <c r="CI163" s="544"/>
      <c r="CJ163" s="537"/>
      <c r="CK163" s="537"/>
      <c r="CL163" s="145"/>
      <c r="CM163" s="145"/>
      <c r="CN163" s="145"/>
      <c r="CO163" s="145"/>
      <c r="CP163" s="543"/>
      <c r="CQ163" s="226"/>
      <c r="CR163" s="545"/>
      <c r="CS163" s="537"/>
      <c r="CT163" s="537"/>
      <c r="CU163" s="145"/>
      <c r="CV163" s="145"/>
      <c r="CW163" s="145"/>
      <c r="CX163" s="145"/>
    </row>
    <row r="164" spans="23:102" ht="15" customHeight="1">
      <c r="W164" s="668"/>
      <c r="X164" s="668"/>
      <c r="Y164" s="145"/>
      <c r="Z164" s="539"/>
      <c r="AA164" s="540"/>
      <c r="AB164" s="540"/>
      <c r="AC164" s="540"/>
      <c r="AD164" s="540"/>
      <c r="AE164" s="540"/>
      <c r="AF164" s="540"/>
      <c r="AG164" s="540"/>
      <c r="AH164" s="537"/>
      <c r="AI164" s="537"/>
      <c r="AJ164" s="145"/>
      <c r="AK164" s="539"/>
      <c r="AL164" s="540"/>
      <c r="AM164" s="540"/>
      <c r="AN164" s="540"/>
      <c r="AO164" s="540"/>
      <c r="AP164" s="540"/>
      <c r="AQ164" s="540"/>
      <c r="AR164" s="540"/>
      <c r="AS164" s="537"/>
      <c r="AT164" s="537"/>
      <c r="AU164" s="145"/>
      <c r="AV164" s="540"/>
      <c r="AW164" s="226"/>
      <c r="AX164" s="226"/>
      <c r="AY164" s="226"/>
      <c r="AZ164" s="226"/>
      <c r="BA164" s="226"/>
      <c r="BB164" s="226"/>
      <c r="BC164" s="226"/>
      <c r="BD164" s="23"/>
      <c r="BE164" s="226"/>
      <c r="BF164" s="226"/>
      <c r="BG164" s="226"/>
      <c r="BH164" s="226"/>
      <c r="BI164" s="23"/>
      <c r="BJ164" s="226"/>
      <c r="BK164" s="226"/>
      <c r="BL164" s="226"/>
      <c r="BM164" s="541"/>
      <c r="BN164" s="541"/>
      <c r="BO164" s="226"/>
      <c r="BP164" s="226"/>
      <c r="BQ164" s="542"/>
      <c r="BR164" s="226"/>
      <c r="BS164" s="226"/>
      <c r="BT164" s="226"/>
      <c r="BU164" s="543"/>
      <c r="BV164" s="543"/>
      <c r="BW164" s="226"/>
      <c r="BX164" s="543"/>
      <c r="BY164" s="226"/>
      <c r="BZ164" s="544"/>
      <c r="CA164" s="668"/>
      <c r="CB164" s="668"/>
      <c r="CC164" s="145"/>
      <c r="CD164" s="145"/>
      <c r="CE164" s="145"/>
      <c r="CF164" s="145"/>
      <c r="CG164" s="543"/>
      <c r="CH164" s="226"/>
      <c r="CI164" s="544"/>
      <c r="CJ164" s="537"/>
      <c r="CK164" s="537"/>
      <c r="CL164" s="145"/>
      <c r="CM164" s="145"/>
      <c r="CN164" s="145"/>
      <c r="CO164" s="145"/>
      <c r="CP164" s="543"/>
      <c r="CQ164" s="226"/>
      <c r="CR164" s="545"/>
      <c r="CS164" s="537"/>
      <c r="CT164" s="537"/>
      <c r="CU164" s="145"/>
      <c r="CV164" s="145"/>
      <c r="CW164" s="145"/>
      <c r="CX164" s="145"/>
    </row>
    <row r="165" spans="23:102" ht="15" customHeight="1">
      <c r="W165" s="668"/>
      <c r="X165" s="668"/>
      <c r="Y165" s="145"/>
      <c r="Z165" s="539"/>
      <c r="AA165" s="540"/>
      <c r="AB165" s="540"/>
      <c r="AC165" s="540"/>
      <c r="AD165" s="540"/>
      <c r="AE165" s="540"/>
      <c r="AF165" s="540"/>
      <c r="AG165" s="540"/>
      <c r="AH165" s="537"/>
      <c r="AI165" s="537"/>
      <c r="AJ165" s="145"/>
      <c r="AK165" s="539"/>
      <c r="AL165" s="540"/>
      <c r="AM165" s="540"/>
      <c r="AN165" s="540"/>
      <c r="AO165" s="540"/>
      <c r="AP165" s="540"/>
      <c r="AQ165" s="540"/>
      <c r="AR165" s="540"/>
      <c r="AS165" s="537"/>
      <c r="AT165" s="537"/>
      <c r="AU165" s="145"/>
      <c r="AV165" s="540"/>
      <c r="AW165" s="226"/>
      <c r="AX165" s="226"/>
      <c r="AY165" s="226"/>
      <c r="AZ165" s="226"/>
      <c r="BA165" s="226"/>
      <c r="BB165" s="226"/>
      <c r="BC165" s="226"/>
      <c r="BD165" s="23"/>
      <c r="BE165" s="226"/>
      <c r="BF165" s="226"/>
      <c r="BG165" s="226"/>
      <c r="BH165" s="226"/>
      <c r="BI165" s="23"/>
      <c r="BJ165" s="226"/>
      <c r="BK165" s="226"/>
      <c r="BL165" s="226"/>
      <c r="BM165" s="541"/>
      <c r="BN165" s="541"/>
      <c r="BO165" s="226"/>
      <c r="BP165" s="226"/>
      <c r="BQ165" s="542"/>
      <c r="BR165" s="226"/>
      <c r="BS165" s="226"/>
      <c r="BT165" s="226"/>
      <c r="BU165" s="543"/>
      <c r="BV165" s="543"/>
      <c r="BW165" s="226"/>
      <c r="BX165" s="543"/>
      <c r="BY165" s="226"/>
      <c r="BZ165" s="544"/>
      <c r="CA165" s="668"/>
      <c r="CB165" s="668"/>
      <c r="CC165" s="145"/>
      <c r="CD165" s="145"/>
      <c r="CE165" s="145"/>
      <c r="CF165" s="145"/>
      <c r="CG165" s="543"/>
      <c r="CH165" s="226"/>
      <c r="CI165" s="544"/>
      <c r="CJ165" s="537"/>
      <c r="CK165" s="537"/>
      <c r="CL165" s="145"/>
      <c r="CM165" s="145"/>
      <c r="CN165" s="145"/>
      <c r="CO165" s="145"/>
      <c r="CP165" s="543"/>
      <c r="CQ165" s="226"/>
      <c r="CR165" s="545"/>
      <c r="CS165" s="537"/>
      <c r="CT165" s="537"/>
      <c r="CU165" s="145"/>
      <c r="CV165" s="145"/>
      <c r="CW165" s="145"/>
      <c r="CX165" s="145"/>
    </row>
    <row r="166" spans="23:102" ht="15" customHeight="1">
      <c r="W166" s="669"/>
      <c r="X166" s="669"/>
      <c r="Y166" s="144"/>
      <c r="Z166" s="539"/>
      <c r="AA166" s="540"/>
      <c r="AB166" s="540"/>
      <c r="AC166" s="540"/>
      <c r="AD166" s="540"/>
      <c r="AE166" s="540"/>
      <c r="AF166" s="540"/>
      <c r="AG166" s="540"/>
      <c r="AH166" s="538"/>
      <c r="AI166" s="538"/>
      <c r="AJ166" s="144"/>
      <c r="AK166" s="539"/>
      <c r="AL166" s="540"/>
      <c r="AM166" s="540"/>
      <c r="AN166" s="540"/>
      <c r="AO166" s="540"/>
      <c r="AP166" s="540"/>
      <c r="AQ166" s="540"/>
      <c r="AR166" s="540"/>
      <c r="AS166" s="538"/>
      <c r="AT166" s="538"/>
      <c r="AU166" s="144"/>
      <c r="AV166" s="540"/>
      <c r="AW166" s="226"/>
      <c r="AX166" s="226"/>
      <c r="AY166" s="226"/>
      <c r="AZ166" s="226"/>
      <c r="BA166" s="226"/>
      <c r="BB166" s="226"/>
      <c r="BC166" s="226"/>
      <c r="BD166" s="23"/>
      <c r="BE166" s="226"/>
      <c r="BF166" s="226"/>
      <c r="BG166" s="226"/>
      <c r="BH166" s="226"/>
      <c r="BI166" s="23"/>
      <c r="BJ166" s="226"/>
      <c r="BK166" s="226"/>
      <c r="BL166" s="226"/>
      <c r="BM166" s="541"/>
      <c r="BN166" s="541"/>
      <c r="BO166" s="226"/>
      <c r="BP166" s="226"/>
      <c r="BQ166" s="542"/>
      <c r="BR166" s="226"/>
      <c r="BS166" s="226"/>
      <c r="BT166" s="226"/>
      <c r="BU166" s="543"/>
      <c r="BV166" s="543"/>
      <c r="BW166" s="226"/>
      <c r="BX166" s="543"/>
      <c r="BY166" s="226"/>
      <c r="BZ166" s="544"/>
      <c r="CA166" s="668"/>
      <c r="CB166" s="668"/>
      <c r="CC166" s="145"/>
      <c r="CD166" s="145"/>
      <c r="CE166" s="145"/>
      <c r="CF166" s="145"/>
      <c r="CG166" s="543"/>
      <c r="CH166" s="226"/>
      <c r="CI166" s="544"/>
      <c r="CJ166" s="538"/>
      <c r="CK166" s="538"/>
      <c r="CL166" s="144"/>
      <c r="CM166" s="144"/>
      <c r="CN166" s="144"/>
      <c r="CO166" s="144"/>
      <c r="CP166" s="543"/>
      <c r="CQ166" s="226"/>
      <c r="CR166" s="545"/>
      <c r="CS166" s="538"/>
      <c r="CT166" s="538"/>
      <c r="CU166" s="144"/>
      <c r="CV166" s="144"/>
      <c r="CW166" s="144"/>
      <c r="CX166" s="144"/>
    </row>
    <row r="167" spans="23:102" ht="15" customHeight="1">
      <c r="W167" s="668"/>
      <c r="X167" s="668"/>
      <c r="Y167" s="145"/>
      <c r="Z167" s="539"/>
      <c r="AA167" s="540"/>
      <c r="AB167" s="540"/>
      <c r="AC167" s="540"/>
      <c r="AD167" s="540"/>
      <c r="AE167" s="540"/>
      <c r="AF167" s="540"/>
      <c r="AG167" s="540"/>
      <c r="AH167" s="537"/>
      <c r="AI167" s="537"/>
      <c r="AJ167" s="145"/>
      <c r="AK167" s="539"/>
      <c r="AL167" s="540"/>
      <c r="AM167" s="540"/>
      <c r="AN167" s="540"/>
      <c r="AO167" s="540"/>
      <c r="AP167" s="540"/>
      <c r="AQ167" s="540"/>
      <c r="AR167" s="540"/>
      <c r="AS167" s="537"/>
      <c r="AT167" s="537"/>
      <c r="AU167" s="145"/>
      <c r="AV167" s="540"/>
      <c r="AW167" s="226"/>
      <c r="AX167" s="226"/>
      <c r="AY167" s="226"/>
      <c r="AZ167" s="226"/>
      <c r="BA167" s="226"/>
      <c r="BB167" s="226"/>
      <c r="BC167" s="226"/>
      <c r="BD167" s="23"/>
      <c r="BE167" s="226"/>
      <c r="BF167" s="226"/>
      <c r="BG167" s="226"/>
      <c r="BH167" s="226"/>
      <c r="BI167" s="23"/>
      <c r="BJ167" s="226"/>
      <c r="BK167" s="226"/>
      <c r="BL167" s="226"/>
      <c r="BM167" s="541"/>
      <c r="BN167" s="541"/>
      <c r="BO167" s="226"/>
      <c r="BP167" s="226"/>
      <c r="BQ167" s="542"/>
      <c r="BR167" s="226"/>
      <c r="BS167" s="226"/>
      <c r="BT167" s="226"/>
      <c r="BU167" s="543"/>
      <c r="BV167" s="543"/>
      <c r="BW167" s="226"/>
      <c r="BX167" s="543"/>
      <c r="BY167" s="226"/>
      <c r="BZ167" s="544"/>
      <c r="CA167" s="668"/>
      <c r="CB167" s="668"/>
      <c r="CC167" s="145"/>
      <c r="CD167" s="145"/>
      <c r="CE167" s="145"/>
      <c r="CF167" s="145"/>
      <c r="CG167" s="543"/>
      <c r="CH167" s="226"/>
      <c r="CI167" s="544"/>
      <c r="CJ167" s="537"/>
      <c r="CK167" s="537"/>
      <c r="CL167" s="145"/>
      <c r="CM167" s="145"/>
      <c r="CN167" s="145"/>
      <c r="CO167" s="145"/>
      <c r="CP167" s="543"/>
      <c r="CQ167" s="226"/>
      <c r="CR167" s="545"/>
      <c r="CS167" s="537"/>
      <c r="CT167" s="537"/>
      <c r="CU167" s="145"/>
      <c r="CV167" s="145"/>
      <c r="CW167" s="145"/>
      <c r="CX167" s="145"/>
    </row>
    <row r="168" spans="23:102" ht="15" customHeight="1">
      <c r="W168" s="668"/>
      <c r="X168" s="668"/>
      <c r="Y168" s="145"/>
      <c r="Z168" s="539"/>
      <c r="AA168" s="540"/>
      <c r="AB168" s="540"/>
      <c r="AC168" s="540"/>
      <c r="AD168" s="540"/>
      <c r="AE168" s="540"/>
      <c r="AF168" s="540"/>
      <c r="AG168" s="540"/>
      <c r="AH168" s="537"/>
      <c r="AI168" s="537"/>
      <c r="AJ168" s="145"/>
      <c r="AK168" s="539"/>
      <c r="AL168" s="540"/>
      <c r="AM168" s="540"/>
      <c r="AN168" s="540"/>
      <c r="AO168" s="540"/>
      <c r="AP168" s="540"/>
      <c r="AQ168" s="540"/>
      <c r="AR168" s="540"/>
      <c r="AS168" s="537"/>
      <c r="AT168" s="537"/>
      <c r="AU168" s="145"/>
      <c r="AV168" s="540"/>
      <c r="AW168" s="226"/>
      <c r="AX168" s="226"/>
      <c r="AY168" s="226"/>
      <c r="AZ168" s="226"/>
      <c r="BA168" s="226"/>
      <c r="BB168" s="226"/>
      <c r="BC168" s="226"/>
      <c r="BD168" s="23"/>
      <c r="BE168" s="226"/>
      <c r="BF168" s="226"/>
      <c r="BG168" s="226"/>
      <c r="BH168" s="226"/>
      <c r="BI168" s="23"/>
      <c r="BJ168" s="226"/>
      <c r="BK168" s="226"/>
      <c r="BL168" s="226"/>
      <c r="BM168" s="541"/>
      <c r="BN168" s="541"/>
      <c r="BO168" s="226"/>
      <c r="BP168" s="226"/>
      <c r="BQ168" s="542"/>
      <c r="BR168" s="226"/>
      <c r="BS168" s="226"/>
      <c r="BT168" s="226"/>
      <c r="BU168" s="543"/>
      <c r="BV168" s="543"/>
      <c r="BW168" s="226"/>
      <c r="BX168" s="543"/>
      <c r="BY168" s="226"/>
      <c r="BZ168" s="544"/>
      <c r="CA168" s="668"/>
      <c r="CB168" s="668"/>
      <c r="CC168" s="145"/>
      <c r="CD168" s="145"/>
      <c r="CE168" s="145"/>
      <c r="CF168" s="145"/>
      <c r="CG168" s="543"/>
      <c r="CH168" s="226"/>
      <c r="CI168" s="544"/>
      <c r="CJ168" s="537"/>
      <c r="CK168" s="537"/>
      <c r="CL168" s="145"/>
      <c r="CM168" s="145"/>
      <c r="CN168" s="145"/>
      <c r="CO168" s="145"/>
      <c r="CP168" s="543"/>
      <c r="CQ168" s="226"/>
      <c r="CR168" s="545"/>
      <c r="CS168" s="537"/>
      <c r="CT168" s="537"/>
      <c r="CU168" s="145"/>
      <c r="CV168" s="145"/>
      <c r="CW168" s="145"/>
      <c r="CX168" s="145"/>
    </row>
    <row r="169" spans="23:102" ht="15" customHeight="1">
      <c r="W169" s="668"/>
      <c r="X169" s="668"/>
      <c r="Y169" s="145"/>
      <c r="Z169" s="539"/>
      <c r="AA169" s="540"/>
      <c r="AB169" s="540"/>
      <c r="AC169" s="540"/>
      <c r="AD169" s="540"/>
      <c r="AE169" s="540"/>
      <c r="AF169" s="540"/>
      <c r="AG169" s="540"/>
      <c r="AH169" s="537"/>
      <c r="AI169" s="537"/>
      <c r="AJ169" s="145"/>
      <c r="AK169" s="539"/>
      <c r="AL169" s="540"/>
      <c r="AM169" s="540"/>
      <c r="AN169" s="540"/>
      <c r="AO169" s="540"/>
      <c r="AP169" s="540"/>
      <c r="AQ169" s="540"/>
      <c r="AR169" s="540"/>
      <c r="AS169" s="537"/>
      <c r="AT169" s="537"/>
      <c r="AU169" s="145"/>
      <c r="AV169" s="540"/>
      <c r="AW169" s="226"/>
      <c r="AX169" s="226"/>
      <c r="AY169" s="226"/>
      <c r="AZ169" s="226"/>
      <c r="BA169" s="226"/>
      <c r="BB169" s="226"/>
      <c r="BC169" s="226"/>
      <c r="BD169" s="23"/>
      <c r="BE169" s="226"/>
      <c r="BF169" s="226"/>
      <c r="BG169" s="226"/>
      <c r="BH169" s="226"/>
      <c r="BI169" s="23"/>
      <c r="BJ169" s="226"/>
      <c r="BK169" s="226"/>
      <c r="BL169" s="226"/>
      <c r="BM169" s="541"/>
      <c r="BN169" s="541"/>
      <c r="BO169" s="226"/>
      <c r="BP169" s="226"/>
      <c r="BQ169" s="542"/>
      <c r="BR169" s="226"/>
      <c r="BS169" s="226"/>
      <c r="BT169" s="226"/>
      <c r="BU169" s="543"/>
      <c r="BV169" s="543"/>
      <c r="BW169" s="226"/>
      <c r="BX169" s="543"/>
      <c r="BY169" s="226"/>
      <c r="BZ169" s="544"/>
      <c r="CA169" s="668"/>
      <c r="CB169" s="668"/>
      <c r="CC169" s="145"/>
      <c r="CD169" s="145"/>
      <c r="CE169" s="145"/>
      <c r="CF169" s="145"/>
      <c r="CG169" s="543"/>
      <c r="CH169" s="226"/>
      <c r="CI169" s="544"/>
      <c r="CJ169" s="537"/>
      <c r="CK169" s="537"/>
      <c r="CL169" s="145"/>
      <c r="CM169" s="145"/>
      <c r="CN169" s="145"/>
      <c r="CO169" s="145"/>
      <c r="CP169" s="543"/>
      <c r="CQ169" s="226"/>
      <c r="CR169" s="545"/>
      <c r="CS169" s="537"/>
      <c r="CT169" s="537"/>
      <c r="CU169" s="145"/>
      <c r="CV169" s="145"/>
      <c r="CW169" s="145"/>
      <c r="CX169" s="145"/>
    </row>
    <row r="170" spans="23:102" ht="15" customHeight="1">
      <c r="W170" s="668"/>
      <c r="X170" s="668"/>
      <c r="Y170" s="145"/>
      <c r="Z170" s="539"/>
      <c r="AA170" s="540"/>
      <c r="AB170" s="540"/>
      <c r="AC170" s="540"/>
      <c r="AD170" s="540"/>
      <c r="AE170" s="540"/>
      <c r="AF170" s="540"/>
      <c r="AG170" s="540"/>
      <c r="AH170" s="537"/>
      <c r="AI170" s="537"/>
      <c r="AJ170" s="145"/>
      <c r="AK170" s="539"/>
      <c r="AL170" s="540"/>
      <c r="AM170" s="540"/>
      <c r="AN170" s="540"/>
      <c r="AO170" s="540"/>
      <c r="AP170" s="540"/>
      <c r="AQ170" s="540"/>
      <c r="AR170" s="540"/>
      <c r="AS170" s="537"/>
      <c r="AT170" s="537"/>
      <c r="AU170" s="145"/>
      <c r="AV170" s="540"/>
      <c r="AW170" s="226"/>
      <c r="AX170" s="226"/>
      <c r="AY170" s="226"/>
      <c r="AZ170" s="226"/>
      <c r="BA170" s="226"/>
      <c r="BB170" s="226"/>
      <c r="BC170" s="226"/>
      <c r="BD170" s="23"/>
      <c r="BE170" s="226"/>
      <c r="BF170" s="226"/>
      <c r="BG170" s="226"/>
      <c r="BH170" s="226"/>
      <c r="BI170" s="23"/>
      <c r="BJ170" s="226"/>
      <c r="BK170" s="226"/>
      <c r="BL170" s="226"/>
      <c r="BM170" s="541"/>
      <c r="BN170" s="541"/>
      <c r="BO170" s="226"/>
      <c r="BP170" s="226"/>
      <c r="BQ170" s="542"/>
      <c r="BR170" s="226"/>
      <c r="BS170" s="226"/>
      <c r="BT170" s="226"/>
      <c r="BU170" s="543"/>
      <c r="BV170" s="543"/>
      <c r="BW170" s="226"/>
      <c r="BX170" s="543"/>
      <c r="BY170" s="226"/>
      <c r="BZ170" s="544"/>
      <c r="CA170" s="668"/>
      <c r="CB170" s="668"/>
      <c r="CC170" s="145"/>
      <c r="CD170" s="145"/>
      <c r="CE170" s="145"/>
      <c r="CF170" s="145"/>
      <c r="CG170" s="543"/>
      <c r="CH170" s="226"/>
      <c r="CI170" s="544"/>
      <c r="CJ170" s="537"/>
      <c r="CK170" s="537"/>
      <c r="CL170" s="145"/>
      <c r="CM170" s="145"/>
      <c r="CN170" s="145"/>
      <c r="CO170" s="145"/>
      <c r="CP170" s="543"/>
      <c r="CQ170" s="226"/>
      <c r="CR170" s="545"/>
      <c r="CS170" s="537"/>
      <c r="CT170" s="537"/>
      <c r="CU170" s="145"/>
      <c r="CV170" s="145"/>
      <c r="CW170" s="145"/>
      <c r="CX170" s="145"/>
    </row>
    <row r="171" spans="23:102" ht="15" customHeight="1">
      <c r="W171" s="668"/>
      <c r="X171" s="668"/>
      <c r="Y171" s="145"/>
      <c r="Z171" s="539"/>
      <c r="AA171" s="540"/>
      <c r="AB171" s="540"/>
      <c r="AC171" s="540"/>
      <c r="AD171" s="540"/>
      <c r="AE171" s="540"/>
      <c r="AF171" s="540"/>
      <c r="AG171" s="540"/>
      <c r="AH171" s="537"/>
      <c r="AI171" s="537"/>
      <c r="AJ171" s="145"/>
      <c r="AK171" s="539"/>
      <c r="AL171" s="540"/>
      <c r="AM171" s="540"/>
      <c r="AN171" s="540"/>
      <c r="AO171" s="540"/>
      <c r="AP171" s="540"/>
      <c r="AQ171" s="540"/>
      <c r="AR171" s="540"/>
      <c r="AS171" s="537"/>
      <c r="AT171" s="537"/>
      <c r="AU171" s="145"/>
      <c r="AV171" s="540"/>
      <c r="AW171" s="226"/>
      <c r="AX171" s="226"/>
      <c r="AY171" s="226"/>
      <c r="AZ171" s="226"/>
      <c r="BA171" s="226"/>
      <c r="BB171" s="226"/>
      <c r="BC171" s="226"/>
      <c r="BD171" s="23"/>
      <c r="BE171" s="226"/>
      <c r="BF171" s="226"/>
      <c r="BG171" s="226"/>
      <c r="BH171" s="226"/>
      <c r="BI171" s="23"/>
      <c r="BJ171" s="226"/>
      <c r="BK171" s="226"/>
      <c r="BL171" s="226"/>
      <c r="BM171" s="541"/>
      <c r="BN171" s="541"/>
      <c r="BO171" s="226"/>
      <c r="BP171" s="226"/>
      <c r="BQ171" s="542"/>
      <c r="BR171" s="226"/>
      <c r="BS171" s="226"/>
      <c r="BT171" s="226"/>
      <c r="BU171" s="543"/>
      <c r="BV171" s="543"/>
      <c r="BW171" s="226"/>
      <c r="BX171" s="543"/>
      <c r="BY171" s="226"/>
      <c r="BZ171" s="544"/>
      <c r="CA171" s="668"/>
      <c r="CB171" s="668"/>
      <c r="CC171" s="145"/>
      <c r="CD171" s="145"/>
      <c r="CE171" s="145"/>
      <c r="CF171" s="145"/>
      <c r="CG171" s="543"/>
      <c r="CH171" s="226"/>
      <c r="CI171" s="544"/>
      <c r="CJ171" s="537"/>
      <c r="CK171" s="537"/>
      <c r="CL171" s="145"/>
      <c r="CM171" s="145"/>
      <c r="CN171" s="145"/>
      <c r="CO171" s="145"/>
      <c r="CP171" s="543"/>
      <c r="CQ171" s="226"/>
      <c r="CR171" s="545"/>
      <c r="CS171" s="537"/>
      <c r="CT171" s="537"/>
      <c r="CU171" s="145"/>
      <c r="CV171" s="145"/>
      <c r="CW171" s="145"/>
      <c r="CX171" s="145"/>
    </row>
    <row r="172" spans="23:102" ht="15" customHeight="1">
      <c r="W172" s="669"/>
      <c r="X172" s="669"/>
      <c r="Y172" s="144"/>
      <c r="Z172" s="539"/>
      <c r="AA172" s="540"/>
      <c r="AB172" s="540"/>
      <c r="AC172" s="540"/>
      <c r="AD172" s="540"/>
      <c r="AE172" s="540"/>
      <c r="AF172" s="540"/>
      <c r="AG172" s="540"/>
      <c r="AH172" s="538"/>
      <c r="AI172" s="538"/>
      <c r="AJ172" s="144"/>
      <c r="AK172" s="539"/>
      <c r="AL172" s="540"/>
      <c r="AM172" s="540"/>
      <c r="AN172" s="540"/>
      <c r="AO172" s="540"/>
      <c r="AP172" s="540"/>
      <c r="AQ172" s="540"/>
      <c r="AR172" s="540"/>
      <c r="AS172" s="538"/>
      <c r="AT172" s="538"/>
      <c r="AU172" s="144"/>
      <c r="AV172" s="540"/>
      <c r="AW172" s="226"/>
      <c r="AX172" s="226"/>
      <c r="AY172" s="226"/>
      <c r="AZ172" s="226"/>
      <c r="BA172" s="226"/>
      <c r="BB172" s="226"/>
      <c r="BC172" s="226"/>
      <c r="BD172" s="23"/>
      <c r="BE172" s="226"/>
      <c r="BF172" s="226"/>
      <c r="BG172" s="226"/>
      <c r="BH172" s="226"/>
      <c r="BI172" s="23"/>
      <c r="BJ172" s="226"/>
      <c r="BK172" s="226"/>
      <c r="BL172" s="226"/>
      <c r="BM172" s="541"/>
      <c r="BN172" s="541"/>
      <c r="BO172" s="226"/>
      <c r="BP172" s="226"/>
      <c r="BQ172" s="542"/>
      <c r="BR172" s="226"/>
      <c r="BS172" s="226"/>
      <c r="BT172" s="226"/>
      <c r="BU172" s="543"/>
      <c r="BV172" s="543"/>
      <c r="BW172" s="226"/>
      <c r="BX172" s="543"/>
      <c r="BY172" s="226"/>
      <c r="BZ172" s="544"/>
      <c r="CA172" s="668"/>
      <c r="CB172" s="668"/>
      <c r="CC172" s="145"/>
      <c r="CD172" s="145"/>
      <c r="CE172" s="145"/>
      <c r="CF172" s="145"/>
      <c r="CG172" s="543"/>
      <c r="CH172" s="226"/>
      <c r="CI172" s="544"/>
      <c r="CJ172" s="538"/>
      <c r="CK172" s="538"/>
      <c r="CL172" s="144"/>
      <c r="CM172" s="144"/>
      <c r="CN172" s="144"/>
      <c r="CO172" s="144"/>
      <c r="CP172" s="543"/>
      <c r="CQ172" s="226"/>
      <c r="CR172" s="545"/>
      <c r="CS172" s="538"/>
      <c r="CT172" s="538"/>
      <c r="CU172" s="144"/>
      <c r="CV172" s="144"/>
      <c r="CW172" s="144"/>
      <c r="CX172" s="144"/>
    </row>
    <row r="173" spans="23:102" ht="15" customHeight="1">
      <c r="W173" s="668"/>
      <c r="X173" s="668"/>
      <c r="Y173" s="145"/>
      <c r="Z173" s="539"/>
      <c r="AA173" s="540"/>
      <c r="AB173" s="540"/>
      <c r="AC173" s="540"/>
      <c r="AD173" s="540"/>
      <c r="AE173" s="540"/>
      <c r="AF173" s="540"/>
      <c r="AG173" s="540"/>
      <c r="AH173" s="537"/>
      <c r="AI173" s="537"/>
      <c r="AJ173" s="145"/>
      <c r="AK173" s="539"/>
      <c r="AL173" s="540"/>
      <c r="AM173" s="540"/>
      <c r="AN173" s="540"/>
      <c r="AO173" s="540"/>
      <c r="AP173" s="540"/>
      <c r="AQ173" s="540"/>
      <c r="AR173" s="540"/>
      <c r="AS173" s="537"/>
      <c r="AT173" s="537"/>
      <c r="AU173" s="145"/>
      <c r="AV173" s="540"/>
      <c r="AW173" s="226"/>
      <c r="AX173" s="226"/>
      <c r="AY173" s="226"/>
      <c r="AZ173" s="226"/>
      <c r="BA173" s="226"/>
      <c r="BB173" s="226"/>
      <c r="BC173" s="226"/>
      <c r="BD173" s="23"/>
      <c r="BE173" s="226"/>
      <c r="BF173" s="226"/>
      <c r="BG173" s="226"/>
      <c r="BH173" s="226"/>
      <c r="BI173" s="23"/>
      <c r="BJ173" s="226"/>
      <c r="BK173" s="226"/>
      <c r="BL173" s="226"/>
      <c r="BM173" s="541"/>
      <c r="BN173" s="541"/>
      <c r="BO173" s="226"/>
      <c r="BP173" s="226"/>
      <c r="BQ173" s="542"/>
      <c r="BR173" s="226"/>
      <c r="BS173" s="226"/>
      <c r="BT173" s="226"/>
      <c r="BU173" s="543"/>
      <c r="BV173" s="543"/>
      <c r="BW173" s="226"/>
      <c r="BX173" s="543"/>
      <c r="BY173" s="226"/>
      <c r="BZ173" s="544"/>
      <c r="CA173" s="668"/>
      <c r="CB173" s="668"/>
      <c r="CC173" s="145"/>
      <c r="CD173" s="145"/>
      <c r="CE173" s="145"/>
      <c r="CF173" s="145"/>
      <c r="CG173" s="543"/>
      <c r="CH173" s="226"/>
      <c r="CI173" s="544"/>
      <c r="CJ173" s="537"/>
      <c r="CK173" s="537"/>
      <c r="CL173" s="145"/>
      <c r="CM173" s="145"/>
      <c r="CN173" s="145"/>
      <c r="CO173" s="145"/>
      <c r="CP173" s="543"/>
      <c r="CQ173" s="226"/>
      <c r="CR173" s="545"/>
      <c r="CS173" s="537"/>
      <c r="CT173" s="537"/>
      <c r="CU173" s="145"/>
      <c r="CV173" s="145"/>
      <c r="CW173" s="145"/>
      <c r="CX173" s="145"/>
    </row>
    <row r="174" spans="23:102" ht="15" customHeight="1">
      <c r="W174" s="668"/>
      <c r="X174" s="668"/>
      <c r="Y174" s="145"/>
      <c r="Z174" s="539"/>
      <c r="AA174" s="540"/>
      <c r="AB174" s="540"/>
      <c r="AC174" s="540"/>
      <c r="AD174" s="540"/>
      <c r="AE174" s="540"/>
      <c r="AF174" s="540"/>
      <c r="AG174" s="540"/>
      <c r="AH174" s="537"/>
      <c r="AI174" s="537"/>
      <c r="AJ174" s="145"/>
      <c r="AK174" s="539"/>
      <c r="AL174" s="540"/>
      <c r="AM174" s="540"/>
      <c r="AN174" s="540"/>
      <c r="AO174" s="540"/>
      <c r="AP174" s="540"/>
      <c r="AQ174" s="540"/>
      <c r="AR174" s="540"/>
      <c r="AS174" s="537"/>
      <c r="AT174" s="537"/>
      <c r="AU174" s="145"/>
      <c r="AV174" s="540"/>
      <c r="AW174" s="226"/>
      <c r="AX174" s="226"/>
      <c r="AY174" s="226"/>
      <c r="AZ174" s="226"/>
      <c r="BA174" s="226"/>
      <c r="BB174" s="226"/>
      <c r="BC174" s="226"/>
      <c r="BD174" s="23"/>
      <c r="BE174" s="226"/>
      <c r="BF174" s="226"/>
      <c r="BG174" s="226"/>
      <c r="BH174" s="226"/>
      <c r="BI174" s="23"/>
      <c r="BJ174" s="226"/>
      <c r="BK174" s="226"/>
      <c r="BL174" s="226"/>
      <c r="BM174" s="541"/>
      <c r="BN174" s="541"/>
      <c r="BO174" s="226"/>
      <c r="BP174" s="226"/>
      <c r="BQ174" s="542"/>
      <c r="BR174" s="226"/>
      <c r="BS174" s="226"/>
      <c r="BT174" s="226"/>
      <c r="BU174" s="543"/>
      <c r="BV174" s="543"/>
      <c r="BW174" s="226"/>
      <c r="BX174" s="543"/>
      <c r="BY174" s="226"/>
      <c r="BZ174" s="544"/>
      <c r="CA174" s="668"/>
      <c r="CB174" s="668"/>
      <c r="CC174" s="145"/>
      <c r="CD174" s="145"/>
      <c r="CE174" s="145"/>
      <c r="CF174" s="145"/>
      <c r="CG174" s="543"/>
      <c r="CH174" s="226"/>
      <c r="CI174" s="544"/>
      <c r="CJ174" s="537"/>
      <c r="CK174" s="537"/>
      <c r="CL174" s="145"/>
      <c r="CM174" s="145"/>
      <c r="CN174" s="145"/>
      <c r="CO174" s="145"/>
      <c r="CP174" s="543"/>
      <c r="CQ174" s="226"/>
      <c r="CR174" s="545"/>
      <c r="CS174" s="537"/>
      <c r="CT174" s="537"/>
      <c r="CU174" s="145"/>
      <c r="CV174" s="145"/>
      <c r="CW174" s="145"/>
      <c r="CX174" s="145"/>
    </row>
    <row r="175" spans="23:102" ht="15" customHeight="1">
      <c r="W175" s="668"/>
      <c r="X175" s="668"/>
      <c r="Y175" s="145"/>
      <c r="Z175" s="539"/>
      <c r="AA175" s="540"/>
      <c r="AB175" s="540"/>
      <c r="AC175" s="540"/>
      <c r="AD175" s="540"/>
      <c r="AE175" s="540"/>
      <c r="AF175" s="540"/>
      <c r="AG175" s="540"/>
      <c r="AH175" s="537"/>
      <c r="AI175" s="537"/>
      <c r="AJ175" s="145"/>
      <c r="AK175" s="539"/>
      <c r="AL175" s="540"/>
      <c r="AM175" s="540"/>
      <c r="AN175" s="540"/>
      <c r="AO175" s="540"/>
      <c r="AP175" s="540"/>
      <c r="AQ175" s="540"/>
      <c r="AR175" s="540"/>
      <c r="AS175" s="537"/>
      <c r="AT175" s="537"/>
      <c r="AU175" s="145"/>
      <c r="AV175" s="540"/>
      <c r="AW175" s="226"/>
      <c r="AX175" s="226"/>
      <c r="AY175" s="226"/>
      <c r="AZ175" s="226"/>
      <c r="BA175" s="226"/>
      <c r="BB175" s="226"/>
      <c r="BC175" s="226"/>
      <c r="BD175" s="23"/>
      <c r="BE175" s="226"/>
      <c r="BF175" s="226"/>
      <c r="BG175" s="226"/>
      <c r="BH175" s="226"/>
      <c r="BI175" s="23"/>
      <c r="BJ175" s="226"/>
      <c r="BK175" s="226"/>
      <c r="BL175" s="226"/>
      <c r="BM175" s="541"/>
      <c r="BN175" s="541"/>
      <c r="BO175" s="226"/>
      <c r="BP175" s="226"/>
      <c r="BQ175" s="542"/>
      <c r="BR175" s="226"/>
      <c r="BS175" s="226"/>
      <c r="BT175" s="226"/>
      <c r="BU175" s="543"/>
      <c r="BV175" s="543"/>
      <c r="BW175" s="226"/>
      <c r="BX175" s="543"/>
      <c r="BY175" s="226"/>
      <c r="BZ175" s="544"/>
      <c r="CA175" s="668"/>
      <c r="CB175" s="668"/>
      <c r="CC175" s="145"/>
      <c r="CD175" s="145"/>
      <c r="CE175" s="145"/>
      <c r="CF175" s="145"/>
      <c r="CG175" s="543"/>
      <c r="CH175" s="226"/>
      <c r="CI175" s="544"/>
      <c r="CJ175" s="537"/>
      <c r="CK175" s="537"/>
      <c r="CL175" s="145"/>
      <c r="CM175" s="145"/>
      <c r="CN175" s="145"/>
      <c r="CO175" s="145"/>
      <c r="CP175" s="543"/>
      <c r="CQ175" s="226"/>
      <c r="CR175" s="545"/>
      <c r="CS175" s="537"/>
      <c r="CT175" s="537"/>
      <c r="CU175" s="145"/>
      <c r="CV175" s="145"/>
      <c r="CW175" s="145"/>
      <c r="CX175" s="145"/>
    </row>
    <row r="176" spans="23:102" ht="15" customHeight="1">
      <c r="W176" s="668"/>
      <c r="X176" s="668"/>
      <c r="Y176" s="145"/>
      <c r="Z176" s="539"/>
      <c r="AA176" s="540"/>
      <c r="AB176" s="540"/>
      <c r="AC176" s="540"/>
      <c r="AD176" s="540"/>
      <c r="AE176" s="540"/>
      <c r="AF176" s="540"/>
      <c r="AG176" s="540"/>
      <c r="AH176" s="537"/>
      <c r="AI176" s="537"/>
      <c r="AJ176" s="145"/>
      <c r="AK176" s="539"/>
      <c r="AL176" s="540"/>
      <c r="AM176" s="540"/>
      <c r="AN176" s="540"/>
      <c r="AO176" s="540"/>
      <c r="AP176" s="540"/>
      <c r="AQ176" s="540"/>
      <c r="AR176" s="540"/>
      <c r="AS176" s="537"/>
      <c r="AT176" s="537"/>
      <c r="AU176" s="145"/>
      <c r="AV176" s="540"/>
      <c r="AW176" s="226"/>
      <c r="AX176" s="226"/>
      <c r="AY176" s="226"/>
      <c r="AZ176" s="226"/>
      <c r="BA176" s="226"/>
      <c r="BB176" s="226"/>
      <c r="BC176" s="226"/>
      <c r="BD176" s="23"/>
      <c r="BE176" s="226"/>
      <c r="BF176" s="226"/>
      <c r="BG176" s="226"/>
      <c r="BH176" s="226"/>
      <c r="BI176" s="23"/>
      <c r="BJ176" s="226"/>
      <c r="BK176" s="226"/>
      <c r="BL176" s="226"/>
      <c r="BM176" s="541"/>
      <c r="BN176" s="541"/>
      <c r="BO176" s="226"/>
      <c r="BP176" s="226"/>
      <c r="BQ176" s="542"/>
      <c r="BR176" s="226"/>
      <c r="BS176" s="226"/>
      <c r="BT176" s="226"/>
      <c r="BU176" s="543"/>
      <c r="BV176" s="543"/>
      <c r="BW176" s="226"/>
      <c r="BX176" s="543"/>
      <c r="BY176" s="226"/>
      <c r="BZ176" s="544"/>
      <c r="CA176" s="668"/>
      <c r="CB176" s="668"/>
      <c r="CC176" s="145"/>
      <c r="CD176" s="145"/>
      <c r="CE176" s="145"/>
      <c r="CF176" s="145"/>
      <c r="CG176" s="543"/>
      <c r="CH176" s="226"/>
      <c r="CI176" s="544"/>
      <c r="CJ176" s="537"/>
      <c r="CK176" s="537"/>
      <c r="CL176" s="145"/>
      <c r="CM176" s="145"/>
      <c r="CN176" s="145"/>
      <c r="CO176" s="145"/>
      <c r="CP176" s="543"/>
      <c r="CQ176" s="226"/>
      <c r="CR176" s="545"/>
      <c r="CS176" s="537"/>
      <c r="CT176" s="537"/>
      <c r="CU176" s="145"/>
      <c r="CV176" s="145"/>
      <c r="CW176" s="145"/>
      <c r="CX176" s="145"/>
    </row>
    <row r="177" spans="23:102" ht="15" customHeight="1">
      <c r="W177" s="668"/>
      <c r="X177" s="668"/>
      <c r="Y177" s="145"/>
      <c r="Z177" s="539"/>
      <c r="AA177" s="540"/>
      <c r="AB177" s="540"/>
      <c r="AC177" s="540"/>
      <c r="AD177" s="540"/>
      <c r="AE177" s="540"/>
      <c r="AF177" s="540"/>
      <c r="AG177" s="540"/>
      <c r="AH177" s="537"/>
      <c r="AI177" s="537"/>
      <c r="AJ177" s="145"/>
      <c r="AK177" s="539"/>
      <c r="AL177" s="540"/>
      <c r="AM177" s="540"/>
      <c r="AN177" s="540"/>
      <c r="AO177" s="540"/>
      <c r="AP177" s="540"/>
      <c r="AQ177" s="540"/>
      <c r="AR177" s="540"/>
      <c r="AS177" s="537"/>
      <c r="AT177" s="537"/>
      <c r="AU177" s="145"/>
      <c r="AV177" s="540"/>
      <c r="AW177" s="226"/>
      <c r="AX177" s="226"/>
      <c r="AY177" s="226"/>
      <c r="AZ177" s="226"/>
      <c r="BA177" s="226"/>
      <c r="BB177" s="226"/>
      <c r="BC177" s="226"/>
      <c r="BD177" s="23"/>
      <c r="BE177" s="226"/>
      <c r="BF177" s="226"/>
      <c r="BG177" s="226"/>
      <c r="BH177" s="226"/>
      <c r="BI177" s="23"/>
      <c r="BJ177" s="226"/>
      <c r="BK177" s="226"/>
      <c r="BL177" s="226"/>
      <c r="BM177" s="541"/>
      <c r="BN177" s="541"/>
      <c r="BO177" s="226"/>
      <c r="BP177" s="226"/>
      <c r="BQ177" s="542"/>
      <c r="BR177" s="226"/>
      <c r="BS177" s="226"/>
      <c r="BT177" s="226"/>
      <c r="BU177" s="543"/>
      <c r="BV177" s="543"/>
      <c r="BW177" s="226"/>
      <c r="BX177" s="543"/>
      <c r="BY177" s="226"/>
      <c r="BZ177" s="544"/>
      <c r="CA177" s="668"/>
      <c r="CB177" s="668"/>
      <c r="CC177" s="145"/>
      <c r="CD177" s="145"/>
      <c r="CE177" s="145"/>
      <c r="CF177" s="145"/>
      <c r="CG177" s="543"/>
      <c r="CH177" s="226"/>
      <c r="CI177" s="544"/>
      <c r="CJ177" s="537"/>
      <c r="CK177" s="537"/>
      <c r="CL177" s="145"/>
      <c r="CM177" s="145"/>
      <c r="CN177" s="145"/>
      <c r="CO177" s="145"/>
      <c r="CP177" s="543"/>
      <c r="CQ177" s="226"/>
      <c r="CR177" s="545"/>
      <c r="CS177" s="537"/>
      <c r="CT177" s="537"/>
      <c r="CU177" s="145"/>
      <c r="CV177" s="145"/>
      <c r="CW177" s="145"/>
      <c r="CX177" s="145"/>
    </row>
    <row r="178" spans="23:102" ht="15" customHeight="1">
      <c r="W178" s="669"/>
      <c r="X178" s="669"/>
      <c r="Y178" s="144"/>
      <c r="Z178" s="539"/>
      <c r="AA178" s="540"/>
      <c r="AB178" s="540"/>
      <c r="AC178" s="540"/>
      <c r="AD178" s="540"/>
      <c r="AE178" s="540"/>
      <c r="AF178" s="540"/>
      <c r="AG178" s="540"/>
      <c r="AH178" s="538"/>
      <c r="AI178" s="538"/>
      <c r="AJ178" s="144"/>
      <c r="AK178" s="539"/>
      <c r="AL178" s="540"/>
      <c r="AM178" s="540"/>
      <c r="AN178" s="540"/>
      <c r="AO178" s="540"/>
      <c r="AP178" s="540"/>
      <c r="AQ178" s="540"/>
      <c r="AR178" s="540"/>
      <c r="AS178" s="538"/>
      <c r="AT178" s="538"/>
      <c r="AU178" s="144"/>
      <c r="AV178" s="540"/>
      <c r="AW178" s="226"/>
      <c r="AX178" s="226"/>
      <c r="AY178" s="226"/>
      <c r="AZ178" s="226"/>
      <c r="BA178" s="226"/>
      <c r="BB178" s="226"/>
      <c r="BC178" s="226"/>
      <c r="BD178" s="23"/>
      <c r="BE178" s="226"/>
      <c r="BF178" s="226"/>
      <c r="BG178" s="226"/>
      <c r="BH178" s="226"/>
      <c r="BI178" s="23"/>
      <c r="BJ178" s="226"/>
      <c r="BK178" s="226"/>
      <c r="BL178" s="226"/>
      <c r="BM178" s="541"/>
      <c r="BN178" s="541"/>
      <c r="BO178" s="226"/>
      <c r="BP178" s="226"/>
      <c r="BQ178" s="542"/>
      <c r="BR178" s="226"/>
      <c r="BS178" s="226"/>
      <c r="BT178" s="226"/>
      <c r="BU178" s="543"/>
      <c r="BV178" s="543"/>
      <c r="BW178" s="226"/>
      <c r="BX178" s="543"/>
      <c r="BY178" s="226"/>
      <c r="BZ178" s="544"/>
      <c r="CA178" s="668"/>
      <c r="CB178" s="668"/>
      <c r="CC178" s="145"/>
      <c r="CD178" s="145"/>
      <c r="CE178" s="145"/>
      <c r="CF178" s="145"/>
      <c r="CG178" s="543"/>
      <c r="CH178" s="226"/>
      <c r="CI178" s="544"/>
      <c r="CJ178" s="538"/>
      <c r="CK178" s="538"/>
      <c r="CL178" s="144"/>
      <c r="CM178" s="144"/>
      <c r="CN178" s="144"/>
      <c r="CO178" s="144"/>
      <c r="CP178" s="543"/>
      <c r="CQ178" s="226"/>
      <c r="CR178" s="545"/>
      <c r="CS178" s="538"/>
      <c r="CT178" s="538"/>
      <c r="CU178" s="144"/>
      <c r="CV178" s="144"/>
      <c r="CW178" s="144"/>
      <c r="CX178" s="144"/>
    </row>
    <row r="179" spans="23:102" ht="15" customHeight="1">
      <c r="W179" s="668"/>
      <c r="X179" s="668"/>
      <c r="Y179" s="145"/>
      <c r="Z179" s="539"/>
      <c r="AA179" s="540"/>
      <c r="AB179" s="540"/>
      <c r="AC179" s="540"/>
      <c r="AD179" s="540"/>
      <c r="AE179" s="540"/>
      <c r="AF179" s="540"/>
      <c r="AG179" s="540"/>
      <c r="AH179" s="537"/>
      <c r="AI179" s="537"/>
      <c r="AJ179" s="145"/>
      <c r="AK179" s="539"/>
      <c r="AL179" s="540"/>
      <c r="AM179" s="540"/>
      <c r="AN179" s="540"/>
      <c r="AO179" s="540"/>
      <c r="AP179" s="540"/>
      <c r="AQ179" s="540"/>
      <c r="AR179" s="540"/>
      <c r="AS179" s="537"/>
      <c r="AT179" s="537"/>
      <c r="AU179" s="145"/>
      <c r="AV179" s="540"/>
      <c r="AW179" s="226"/>
      <c r="AX179" s="226"/>
      <c r="AY179" s="226"/>
      <c r="AZ179" s="226"/>
      <c r="BA179" s="226"/>
      <c r="BB179" s="226"/>
      <c r="BC179" s="226"/>
      <c r="BD179" s="23"/>
      <c r="BE179" s="226"/>
      <c r="BF179" s="226"/>
      <c r="BG179" s="226"/>
      <c r="BH179" s="226"/>
      <c r="BI179" s="23"/>
      <c r="BJ179" s="226"/>
      <c r="BK179" s="226"/>
      <c r="BL179" s="226"/>
      <c r="BM179" s="541"/>
      <c r="BN179" s="541"/>
      <c r="BO179" s="226"/>
      <c r="BP179" s="226"/>
      <c r="BQ179" s="542"/>
      <c r="BR179" s="226"/>
      <c r="BS179" s="226"/>
      <c r="BT179" s="226"/>
      <c r="BU179" s="543"/>
      <c r="BV179" s="543"/>
      <c r="BW179" s="226"/>
      <c r="BX179" s="543"/>
      <c r="BY179" s="226"/>
      <c r="BZ179" s="544"/>
      <c r="CA179" s="668"/>
      <c r="CB179" s="668"/>
      <c r="CC179" s="145"/>
      <c r="CD179" s="145"/>
      <c r="CE179" s="145"/>
      <c r="CF179" s="145"/>
      <c r="CG179" s="543"/>
      <c r="CH179" s="226"/>
      <c r="CI179" s="544"/>
      <c r="CJ179" s="537"/>
      <c r="CK179" s="537"/>
      <c r="CL179" s="145"/>
      <c r="CM179" s="145"/>
      <c r="CN179" s="145"/>
      <c r="CO179" s="145"/>
      <c r="CP179" s="543"/>
      <c r="CQ179" s="226"/>
      <c r="CR179" s="545"/>
      <c r="CS179" s="537"/>
      <c r="CT179" s="537"/>
      <c r="CU179" s="145"/>
      <c r="CV179" s="145"/>
      <c r="CW179" s="145"/>
      <c r="CX179" s="145"/>
    </row>
    <row r="180" spans="23:102" ht="15" customHeight="1">
      <c r="W180" s="668"/>
      <c r="X180" s="668"/>
      <c r="Y180" s="145"/>
      <c r="Z180" s="539"/>
      <c r="AA180" s="540"/>
      <c r="AB180" s="540"/>
      <c r="AC180" s="540"/>
      <c r="AD180" s="540"/>
      <c r="AE180" s="540"/>
      <c r="AF180" s="540"/>
      <c r="AG180" s="540"/>
      <c r="AH180" s="537"/>
      <c r="AI180" s="537"/>
      <c r="AJ180" s="145"/>
      <c r="AK180" s="539"/>
      <c r="AL180" s="540"/>
      <c r="AM180" s="540"/>
      <c r="AN180" s="540"/>
      <c r="AO180" s="540"/>
      <c r="AP180" s="540"/>
      <c r="AQ180" s="540"/>
      <c r="AR180" s="540"/>
      <c r="AS180" s="537"/>
      <c r="AT180" s="537"/>
      <c r="AU180" s="145"/>
      <c r="AV180" s="540"/>
      <c r="AW180" s="226"/>
      <c r="AX180" s="226"/>
      <c r="AY180" s="226"/>
      <c r="AZ180" s="226"/>
      <c r="BA180" s="226"/>
      <c r="BB180" s="226"/>
      <c r="BC180" s="226"/>
      <c r="BD180" s="23"/>
      <c r="BE180" s="226"/>
      <c r="BF180" s="226"/>
      <c r="BG180" s="226"/>
      <c r="BH180" s="226"/>
      <c r="BI180" s="23"/>
      <c r="BJ180" s="226"/>
      <c r="BK180" s="226"/>
      <c r="BL180" s="226"/>
      <c r="BM180" s="541"/>
      <c r="BN180" s="541"/>
      <c r="BO180" s="226"/>
      <c r="BP180" s="226"/>
      <c r="BQ180" s="542"/>
      <c r="BR180" s="226"/>
      <c r="BS180" s="226"/>
      <c r="BT180" s="226"/>
      <c r="BU180" s="543"/>
      <c r="BV180" s="543"/>
      <c r="BW180" s="226"/>
      <c r="BX180" s="543"/>
      <c r="BY180" s="226"/>
      <c r="BZ180" s="544"/>
      <c r="CA180" s="668"/>
      <c r="CB180" s="668"/>
      <c r="CC180" s="145"/>
      <c r="CD180" s="145"/>
      <c r="CE180" s="145"/>
      <c r="CF180" s="145"/>
      <c r="CG180" s="543"/>
      <c r="CH180" s="226"/>
      <c r="CI180" s="544"/>
      <c r="CJ180" s="537"/>
      <c r="CK180" s="537"/>
      <c r="CL180" s="145"/>
      <c r="CM180" s="145"/>
      <c r="CN180" s="145"/>
      <c r="CO180" s="145"/>
      <c r="CP180" s="543"/>
      <c r="CQ180" s="226"/>
      <c r="CR180" s="545"/>
      <c r="CS180" s="537"/>
      <c r="CT180" s="537"/>
      <c r="CU180" s="145"/>
      <c r="CV180" s="145"/>
      <c r="CW180" s="145"/>
      <c r="CX180" s="145"/>
    </row>
    <row r="181" spans="23:102" ht="15" customHeight="1">
      <c r="W181" s="668"/>
      <c r="X181" s="668"/>
      <c r="Y181" s="145"/>
      <c r="Z181" s="539"/>
      <c r="AA181" s="540"/>
      <c r="AB181" s="540"/>
      <c r="AC181" s="540"/>
      <c r="AD181" s="540"/>
      <c r="AE181" s="540"/>
      <c r="AF181" s="540"/>
      <c r="AG181" s="540"/>
      <c r="AH181" s="537"/>
      <c r="AI181" s="537"/>
      <c r="AJ181" s="145"/>
      <c r="AK181" s="539"/>
      <c r="AL181" s="540"/>
      <c r="AM181" s="540"/>
      <c r="AN181" s="540"/>
      <c r="AO181" s="540"/>
      <c r="AP181" s="540"/>
      <c r="AQ181" s="540"/>
      <c r="AR181" s="540"/>
      <c r="AS181" s="537"/>
      <c r="AT181" s="537"/>
      <c r="AU181" s="145"/>
      <c r="AV181" s="540"/>
      <c r="AW181" s="226"/>
      <c r="AX181" s="226"/>
      <c r="AY181" s="226"/>
      <c r="AZ181" s="226"/>
      <c r="BA181" s="226"/>
      <c r="BB181" s="226"/>
      <c r="BC181" s="226"/>
      <c r="BD181" s="23"/>
      <c r="BE181" s="226"/>
      <c r="BF181" s="226"/>
      <c r="BG181" s="226"/>
      <c r="BH181" s="226"/>
      <c r="BI181" s="23"/>
      <c r="BJ181" s="226"/>
      <c r="BK181" s="226"/>
      <c r="BL181" s="226"/>
      <c r="BM181" s="541"/>
      <c r="BN181" s="541"/>
      <c r="BO181" s="226"/>
      <c r="BP181" s="226"/>
      <c r="BQ181" s="542"/>
      <c r="BR181" s="226"/>
      <c r="BS181" s="226"/>
      <c r="BT181" s="226"/>
      <c r="BU181" s="543"/>
      <c r="BV181" s="543"/>
      <c r="BW181" s="226"/>
      <c r="BX181" s="543"/>
      <c r="BY181" s="226"/>
      <c r="BZ181" s="544"/>
      <c r="CA181" s="668"/>
      <c r="CB181" s="668"/>
      <c r="CC181" s="145"/>
      <c r="CD181" s="145"/>
      <c r="CE181" s="145"/>
      <c r="CF181" s="145"/>
      <c r="CG181" s="543"/>
      <c r="CH181" s="226"/>
      <c r="CI181" s="544"/>
      <c r="CJ181" s="537"/>
      <c r="CK181" s="537"/>
      <c r="CL181" s="145"/>
      <c r="CM181" s="145"/>
      <c r="CN181" s="145"/>
      <c r="CO181" s="145"/>
      <c r="CP181" s="543"/>
      <c r="CQ181" s="226"/>
      <c r="CR181" s="545"/>
      <c r="CS181" s="537"/>
      <c r="CT181" s="537"/>
      <c r="CU181" s="145"/>
      <c r="CV181" s="145"/>
      <c r="CW181" s="145"/>
      <c r="CX181" s="145"/>
    </row>
    <row r="182" spans="23:102" ht="15" customHeight="1">
      <c r="W182" s="668"/>
      <c r="X182" s="668"/>
      <c r="Y182" s="145"/>
      <c r="Z182" s="539"/>
      <c r="AA182" s="540"/>
      <c r="AB182" s="540"/>
      <c r="AC182" s="540"/>
      <c r="AD182" s="540"/>
      <c r="AE182" s="540"/>
      <c r="AF182" s="540"/>
      <c r="AG182" s="540"/>
      <c r="AH182" s="537"/>
      <c r="AI182" s="537"/>
      <c r="AJ182" s="145"/>
      <c r="AK182" s="539"/>
      <c r="AL182" s="540"/>
      <c r="AM182" s="540"/>
      <c r="AN182" s="540"/>
      <c r="AO182" s="540"/>
      <c r="AP182" s="540"/>
      <c r="AQ182" s="540"/>
      <c r="AR182" s="540"/>
      <c r="AS182" s="537"/>
      <c r="AT182" s="537"/>
      <c r="AU182" s="145"/>
      <c r="AV182" s="540"/>
      <c r="AW182" s="226"/>
      <c r="AX182" s="226"/>
      <c r="AY182" s="226"/>
      <c r="AZ182" s="226"/>
      <c r="BA182" s="226"/>
      <c r="BB182" s="226"/>
      <c r="BC182" s="226"/>
      <c r="BD182" s="23"/>
      <c r="BE182" s="226"/>
      <c r="BF182" s="226"/>
      <c r="BG182" s="226"/>
      <c r="BH182" s="226"/>
      <c r="BI182" s="23"/>
      <c r="BJ182" s="226"/>
      <c r="BK182" s="226"/>
      <c r="BL182" s="226"/>
      <c r="BM182" s="541"/>
      <c r="BN182" s="541"/>
      <c r="BO182" s="226"/>
      <c r="BP182" s="226"/>
      <c r="BQ182" s="542"/>
      <c r="BR182" s="226"/>
      <c r="BS182" s="226"/>
      <c r="BT182" s="226"/>
      <c r="BU182" s="543"/>
      <c r="BV182" s="543"/>
      <c r="BW182" s="226"/>
      <c r="BX182" s="543"/>
      <c r="BY182" s="226"/>
      <c r="BZ182" s="544"/>
      <c r="CA182" s="668"/>
      <c r="CB182" s="668"/>
      <c r="CC182" s="145"/>
      <c r="CD182" s="145"/>
      <c r="CE182" s="145"/>
      <c r="CF182" s="145"/>
      <c r="CG182" s="543"/>
      <c r="CH182" s="226"/>
      <c r="CI182" s="544"/>
      <c r="CJ182" s="537"/>
      <c r="CK182" s="537"/>
      <c r="CL182" s="145"/>
      <c r="CM182" s="145"/>
      <c r="CN182" s="145"/>
      <c r="CO182" s="145"/>
      <c r="CP182" s="543"/>
      <c r="CQ182" s="226"/>
      <c r="CR182" s="545"/>
      <c r="CS182" s="537"/>
      <c r="CT182" s="537"/>
      <c r="CU182" s="145"/>
      <c r="CV182" s="145"/>
      <c r="CW182" s="145"/>
      <c r="CX182" s="145"/>
    </row>
    <row r="183" spans="23:102" ht="15" customHeight="1">
      <c r="W183" s="668"/>
      <c r="X183" s="668"/>
      <c r="Y183" s="145"/>
      <c r="Z183" s="539"/>
      <c r="AA183" s="540"/>
      <c r="AB183" s="540"/>
      <c r="AC183" s="540"/>
      <c r="AD183" s="540"/>
      <c r="AE183" s="540"/>
      <c r="AF183" s="540"/>
      <c r="AG183" s="540"/>
      <c r="AH183" s="537"/>
      <c r="AI183" s="537"/>
      <c r="AJ183" s="145"/>
      <c r="AK183" s="539"/>
      <c r="AL183" s="540"/>
      <c r="AM183" s="540"/>
      <c r="AN183" s="540"/>
      <c r="AO183" s="540"/>
      <c r="AP183" s="540"/>
      <c r="AQ183" s="540"/>
      <c r="AR183" s="540"/>
      <c r="AS183" s="537"/>
      <c r="AT183" s="537"/>
      <c r="AU183" s="145"/>
      <c r="AV183" s="540"/>
      <c r="AW183" s="226"/>
      <c r="AX183" s="226"/>
      <c r="AY183" s="226"/>
      <c r="AZ183" s="226"/>
      <c r="BA183" s="226"/>
      <c r="BB183" s="226"/>
      <c r="BC183" s="226"/>
      <c r="BD183" s="23"/>
      <c r="BE183" s="226"/>
      <c r="BF183" s="226"/>
      <c r="BG183" s="226"/>
      <c r="BH183" s="226"/>
      <c r="BI183" s="23"/>
      <c r="BJ183" s="226"/>
      <c r="BK183" s="226"/>
      <c r="BL183" s="226"/>
      <c r="BM183" s="541"/>
      <c r="BN183" s="541"/>
      <c r="BO183" s="226"/>
      <c r="BP183" s="226"/>
      <c r="BQ183" s="542"/>
      <c r="BR183" s="226"/>
      <c r="BS183" s="226"/>
      <c r="BT183" s="226"/>
      <c r="BU183" s="543"/>
      <c r="BV183" s="543"/>
      <c r="BW183" s="226"/>
      <c r="BX183" s="543"/>
      <c r="BY183" s="226"/>
      <c r="BZ183" s="544"/>
      <c r="CA183" s="668"/>
      <c r="CB183" s="668"/>
      <c r="CC183" s="145"/>
      <c r="CD183" s="145"/>
      <c r="CE183" s="145"/>
      <c r="CF183" s="145"/>
      <c r="CG183" s="543"/>
      <c r="CH183" s="226"/>
      <c r="CI183" s="544"/>
      <c r="CJ183" s="537"/>
      <c r="CK183" s="537"/>
      <c r="CL183" s="145"/>
      <c r="CM183" s="145"/>
      <c r="CN183" s="145"/>
      <c r="CO183" s="145"/>
      <c r="CP183" s="543"/>
      <c r="CQ183" s="226"/>
      <c r="CR183" s="545"/>
      <c r="CS183" s="537"/>
      <c r="CT183" s="537"/>
      <c r="CU183" s="145"/>
      <c r="CV183" s="145"/>
      <c r="CW183" s="145"/>
      <c r="CX183" s="145"/>
    </row>
    <row r="184" spans="23:102" ht="15" customHeight="1">
      <c r="W184" s="669"/>
      <c r="X184" s="669"/>
      <c r="Y184" s="144"/>
      <c r="Z184" s="539"/>
      <c r="AA184" s="540"/>
      <c r="AB184" s="540"/>
      <c r="AC184" s="540"/>
      <c r="AD184" s="540"/>
      <c r="AE184" s="540"/>
      <c r="AF184" s="540"/>
      <c r="AG184" s="540"/>
      <c r="AH184" s="538"/>
      <c r="AI184" s="538"/>
      <c r="AJ184" s="144"/>
      <c r="AK184" s="539"/>
      <c r="AL184" s="540"/>
      <c r="AM184" s="540"/>
      <c r="AN184" s="540"/>
      <c r="AO184" s="540"/>
      <c r="AP184" s="540"/>
      <c r="AQ184" s="540"/>
      <c r="AR184" s="540"/>
      <c r="AS184" s="538"/>
      <c r="AT184" s="538"/>
      <c r="AU184" s="144"/>
      <c r="AV184" s="540"/>
      <c r="AW184" s="226"/>
      <c r="AX184" s="226"/>
      <c r="AY184" s="226"/>
      <c r="AZ184" s="226"/>
      <c r="BA184" s="226"/>
      <c r="BB184" s="226"/>
      <c r="BC184" s="226"/>
      <c r="BD184" s="23"/>
      <c r="BE184" s="226"/>
      <c r="BF184" s="226"/>
      <c r="BG184" s="226"/>
      <c r="BH184" s="226"/>
      <c r="BI184" s="23"/>
      <c r="BJ184" s="226"/>
      <c r="BK184" s="226"/>
      <c r="BL184" s="226"/>
      <c r="BM184" s="541"/>
      <c r="BN184" s="541"/>
      <c r="BO184" s="226"/>
      <c r="BP184" s="226"/>
      <c r="BQ184" s="542"/>
      <c r="BR184" s="226"/>
      <c r="BS184" s="226"/>
      <c r="BT184" s="226"/>
      <c r="BU184" s="543"/>
      <c r="BV184" s="543"/>
      <c r="BW184" s="226"/>
      <c r="BX184" s="543"/>
      <c r="BY184" s="226"/>
      <c r="BZ184" s="544"/>
      <c r="CA184" s="668"/>
      <c r="CB184" s="668"/>
      <c r="CC184" s="145"/>
      <c r="CD184" s="145"/>
      <c r="CE184" s="145"/>
      <c r="CF184" s="145"/>
      <c r="CG184" s="543"/>
      <c r="CH184" s="226"/>
      <c r="CI184" s="544"/>
      <c r="CJ184" s="538"/>
      <c r="CK184" s="538"/>
      <c r="CL184" s="144"/>
      <c r="CM184" s="144"/>
      <c r="CN184" s="144"/>
      <c r="CO184" s="144"/>
      <c r="CP184" s="543"/>
      <c r="CQ184" s="226"/>
      <c r="CR184" s="545"/>
      <c r="CS184" s="538"/>
      <c r="CT184" s="538"/>
      <c r="CU184" s="144"/>
      <c r="CV184" s="144"/>
      <c r="CW184" s="144"/>
      <c r="CX184" s="144"/>
    </row>
    <row r="185" spans="23:102" ht="15" customHeight="1">
      <c r="W185" s="668"/>
      <c r="X185" s="668"/>
      <c r="Y185" s="145"/>
      <c r="Z185" s="539"/>
      <c r="AA185" s="540"/>
      <c r="AB185" s="540"/>
      <c r="AC185" s="540"/>
      <c r="AD185" s="540"/>
      <c r="AE185" s="540"/>
      <c r="AF185" s="540"/>
      <c r="AG185" s="540"/>
      <c r="AH185" s="537"/>
      <c r="AI185" s="537"/>
      <c r="AJ185" s="145"/>
      <c r="AK185" s="539"/>
      <c r="AL185" s="540"/>
      <c r="AM185" s="540"/>
      <c r="AN185" s="540"/>
      <c r="AO185" s="540"/>
      <c r="AP185" s="540"/>
      <c r="AQ185" s="540"/>
      <c r="AR185" s="540"/>
      <c r="AS185" s="537"/>
      <c r="AT185" s="537"/>
      <c r="AU185" s="145"/>
      <c r="AV185" s="540"/>
      <c r="AW185" s="226"/>
      <c r="AX185" s="226"/>
      <c r="AY185" s="226"/>
      <c r="AZ185" s="226"/>
      <c r="BA185" s="226"/>
      <c r="BB185" s="226"/>
      <c r="BC185" s="226"/>
      <c r="BD185" s="23"/>
      <c r="BE185" s="226"/>
      <c r="BF185" s="226"/>
      <c r="BG185" s="226"/>
      <c r="BH185" s="226"/>
      <c r="BI185" s="23"/>
      <c r="BJ185" s="226"/>
      <c r="BK185" s="226"/>
      <c r="BL185" s="226"/>
      <c r="BM185" s="541"/>
      <c r="BN185" s="541"/>
      <c r="BO185" s="226"/>
      <c r="BP185" s="226"/>
      <c r="BQ185" s="542"/>
      <c r="BR185" s="226"/>
      <c r="BS185" s="226"/>
      <c r="BT185" s="226"/>
      <c r="BU185" s="543"/>
      <c r="BV185" s="543"/>
      <c r="BW185" s="226"/>
      <c r="BX185" s="543"/>
      <c r="BY185" s="226"/>
      <c r="BZ185" s="544"/>
      <c r="CA185" s="668"/>
      <c r="CB185" s="668"/>
      <c r="CC185" s="145"/>
      <c r="CD185" s="145"/>
      <c r="CE185" s="145"/>
      <c r="CF185" s="145"/>
      <c r="CG185" s="543"/>
      <c r="CH185" s="226"/>
      <c r="CI185" s="544"/>
      <c r="CJ185" s="537"/>
      <c r="CK185" s="537"/>
      <c r="CL185" s="145"/>
      <c r="CM185" s="145"/>
      <c r="CN185" s="145"/>
      <c r="CO185" s="145"/>
      <c r="CP185" s="543"/>
      <c r="CQ185" s="226"/>
      <c r="CR185" s="545"/>
      <c r="CS185" s="537"/>
      <c r="CT185" s="537"/>
      <c r="CU185" s="145"/>
      <c r="CV185" s="145"/>
      <c r="CW185" s="145"/>
      <c r="CX185" s="145"/>
    </row>
    <row r="186" spans="23:102" ht="15" customHeight="1">
      <c r="W186" s="668"/>
      <c r="X186" s="668"/>
      <c r="Y186" s="145"/>
      <c r="Z186" s="539"/>
      <c r="AA186" s="540"/>
      <c r="AB186" s="540"/>
      <c r="AC186" s="540"/>
      <c r="AD186" s="540"/>
      <c r="AE186" s="540"/>
      <c r="AF186" s="540"/>
      <c r="AG186" s="540"/>
      <c r="AH186" s="537"/>
      <c r="AI186" s="537"/>
      <c r="AJ186" s="145"/>
      <c r="AK186" s="539"/>
      <c r="AL186" s="540"/>
      <c r="AM186" s="540"/>
      <c r="AN186" s="540"/>
      <c r="AO186" s="540"/>
      <c r="AP186" s="540"/>
      <c r="AQ186" s="540"/>
      <c r="AR186" s="540"/>
      <c r="AS186" s="537"/>
      <c r="AT186" s="537"/>
      <c r="AU186" s="145"/>
      <c r="AV186" s="540"/>
      <c r="AW186" s="226"/>
      <c r="AX186" s="226"/>
      <c r="AY186" s="226"/>
      <c r="AZ186" s="226"/>
      <c r="BA186" s="226"/>
      <c r="BB186" s="226"/>
      <c r="BC186" s="226"/>
      <c r="BD186" s="23"/>
      <c r="BE186" s="226"/>
      <c r="BF186" s="226"/>
      <c r="BG186" s="226"/>
      <c r="BH186" s="226"/>
      <c r="BI186" s="23"/>
      <c r="BJ186" s="226"/>
      <c r="BK186" s="226"/>
      <c r="BL186" s="226"/>
      <c r="BM186" s="541"/>
      <c r="BN186" s="541"/>
      <c r="BO186" s="226"/>
      <c r="BP186" s="226"/>
      <c r="BQ186" s="542"/>
      <c r="BR186" s="226"/>
      <c r="BS186" s="226"/>
      <c r="BT186" s="226"/>
      <c r="BU186" s="543"/>
      <c r="BV186" s="543"/>
      <c r="BW186" s="226"/>
      <c r="BX186" s="543"/>
      <c r="BY186" s="226"/>
      <c r="BZ186" s="544"/>
      <c r="CA186" s="668"/>
      <c r="CB186" s="668"/>
      <c r="CC186" s="145"/>
      <c r="CD186" s="145"/>
      <c r="CE186" s="145"/>
      <c r="CF186" s="145"/>
      <c r="CG186" s="543"/>
      <c r="CH186" s="226"/>
      <c r="CI186" s="544"/>
      <c r="CJ186" s="537"/>
      <c r="CK186" s="537"/>
      <c r="CL186" s="145"/>
      <c r="CM186" s="145"/>
      <c r="CN186" s="145"/>
      <c r="CO186" s="145"/>
      <c r="CP186" s="543"/>
      <c r="CQ186" s="226"/>
      <c r="CR186" s="545"/>
      <c r="CS186" s="537"/>
      <c r="CT186" s="537"/>
      <c r="CU186" s="145"/>
      <c r="CV186" s="145"/>
      <c r="CW186" s="145"/>
      <c r="CX186" s="145"/>
    </row>
    <row r="187" spans="23:102" ht="15" customHeight="1">
      <c r="W187" s="668"/>
      <c r="X187" s="668"/>
      <c r="Y187" s="145"/>
      <c r="Z187" s="539"/>
      <c r="AA187" s="540"/>
      <c r="AB187" s="540"/>
      <c r="AC187" s="540"/>
      <c r="AD187" s="540"/>
      <c r="AE187" s="540"/>
      <c r="AF187" s="540"/>
      <c r="AG187" s="540"/>
      <c r="AH187" s="537"/>
      <c r="AI187" s="537"/>
      <c r="AJ187" s="145"/>
      <c r="AK187" s="539"/>
      <c r="AL187" s="540"/>
      <c r="AM187" s="540"/>
      <c r="AN187" s="540"/>
      <c r="AO187" s="540"/>
      <c r="AP187" s="540"/>
      <c r="AQ187" s="540"/>
      <c r="AR187" s="540"/>
      <c r="AS187" s="537"/>
      <c r="AT187" s="537"/>
      <c r="AU187" s="145"/>
      <c r="AV187" s="540"/>
      <c r="AW187" s="226"/>
      <c r="AX187" s="226"/>
      <c r="AY187" s="226"/>
      <c r="AZ187" s="226"/>
      <c r="BA187" s="226"/>
      <c r="BB187" s="226"/>
      <c r="BC187" s="226"/>
      <c r="BD187" s="23"/>
      <c r="BE187" s="226"/>
      <c r="BF187" s="226"/>
      <c r="BG187" s="226"/>
      <c r="BH187" s="226"/>
      <c r="BI187" s="23"/>
      <c r="BJ187" s="226"/>
      <c r="BK187" s="226"/>
      <c r="BL187" s="226"/>
      <c r="BM187" s="541"/>
      <c r="BN187" s="541"/>
      <c r="BO187" s="226"/>
      <c r="BP187" s="226"/>
      <c r="BQ187" s="542"/>
      <c r="BR187" s="226"/>
      <c r="BS187" s="226"/>
      <c r="BT187" s="226"/>
      <c r="BU187" s="543"/>
      <c r="BV187" s="543"/>
      <c r="BW187" s="226"/>
      <c r="BX187" s="543"/>
      <c r="BY187" s="226"/>
      <c r="BZ187" s="544"/>
      <c r="CA187" s="668"/>
      <c r="CB187" s="668"/>
      <c r="CC187" s="145"/>
      <c r="CD187" s="145"/>
      <c r="CE187" s="145"/>
      <c r="CF187" s="145"/>
      <c r="CG187" s="543"/>
      <c r="CH187" s="226"/>
      <c r="CI187" s="544"/>
      <c r="CJ187" s="537"/>
      <c r="CK187" s="537"/>
      <c r="CL187" s="145"/>
      <c r="CM187" s="145"/>
      <c r="CN187" s="145"/>
      <c r="CO187" s="145"/>
      <c r="CP187" s="543"/>
      <c r="CQ187" s="226"/>
      <c r="CR187" s="545"/>
      <c r="CS187" s="537"/>
      <c r="CT187" s="537"/>
      <c r="CU187" s="145"/>
      <c r="CV187" s="145"/>
      <c r="CW187" s="145"/>
      <c r="CX187" s="145"/>
    </row>
    <row r="188" spans="23:102" ht="15" customHeight="1">
      <c r="W188" s="668"/>
      <c r="X188" s="668"/>
      <c r="Y188" s="145"/>
      <c r="Z188" s="539"/>
      <c r="AA188" s="540"/>
      <c r="AB188" s="540"/>
      <c r="AC188" s="540"/>
      <c r="AD188" s="540"/>
      <c r="AE188" s="540"/>
      <c r="AF188" s="540"/>
      <c r="AG188" s="540"/>
      <c r="AH188" s="537"/>
      <c r="AI188" s="537"/>
      <c r="AJ188" s="145"/>
      <c r="AK188" s="539"/>
      <c r="AL188" s="540"/>
      <c r="AM188" s="540"/>
      <c r="AN188" s="540"/>
      <c r="AO188" s="540"/>
      <c r="AP188" s="540"/>
      <c r="AQ188" s="540"/>
      <c r="AR188" s="540"/>
      <c r="AS188" s="537"/>
      <c r="AT188" s="537"/>
      <c r="AU188" s="145"/>
      <c r="AV188" s="540"/>
      <c r="AW188" s="226"/>
      <c r="AX188" s="226"/>
      <c r="AY188" s="226"/>
      <c r="AZ188" s="226"/>
      <c r="BA188" s="226"/>
      <c r="BB188" s="226"/>
      <c r="BC188" s="226"/>
      <c r="BD188" s="23"/>
      <c r="BE188" s="226"/>
      <c r="BF188" s="226"/>
      <c r="BG188" s="226"/>
      <c r="BH188" s="226"/>
      <c r="BI188" s="23"/>
      <c r="BJ188" s="226"/>
      <c r="BK188" s="226"/>
      <c r="BL188" s="226"/>
      <c r="BM188" s="541"/>
      <c r="BN188" s="541"/>
      <c r="BO188" s="226"/>
      <c r="BP188" s="226"/>
      <c r="BQ188" s="542"/>
      <c r="BR188" s="226"/>
      <c r="BS188" s="226"/>
      <c r="BT188" s="226"/>
      <c r="BU188" s="543"/>
      <c r="BV188" s="543"/>
      <c r="BW188" s="226"/>
      <c r="BX188" s="543"/>
      <c r="BY188" s="226"/>
      <c r="BZ188" s="544"/>
      <c r="CA188" s="668"/>
      <c r="CB188" s="668"/>
      <c r="CC188" s="145"/>
      <c r="CD188" s="145"/>
      <c r="CE188" s="145"/>
      <c r="CF188" s="145"/>
      <c r="CG188" s="543"/>
      <c r="CH188" s="226"/>
      <c r="CI188" s="544"/>
      <c r="CJ188" s="537"/>
      <c r="CK188" s="537"/>
      <c r="CL188" s="145"/>
      <c r="CM188" s="145"/>
      <c r="CN188" s="145"/>
      <c r="CO188" s="145"/>
      <c r="CP188" s="543"/>
      <c r="CQ188" s="226"/>
      <c r="CR188" s="545"/>
      <c r="CS188" s="537"/>
      <c r="CT188" s="537"/>
      <c r="CU188" s="145"/>
      <c r="CV188" s="145"/>
      <c r="CW188" s="145"/>
      <c r="CX188" s="145"/>
    </row>
    <row r="189" spans="23:102" ht="15" customHeight="1">
      <c r="W189" s="668"/>
      <c r="X189" s="668"/>
      <c r="Y189" s="145"/>
      <c r="Z189" s="539"/>
      <c r="AA189" s="540"/>
      <c r="AB189" s="540"/>
      <c r="AC189" s="540"/>
      <c r="AD189" s="540"/>
      <c r="AE189" s="540"/>
      <c r="AF189" s="540"/>
      <c r="AG189" s="540"/>
      <c r="AH189" s="537"/>
      <c r="AI189" s="537"/>
      <c r="AJ189" s="145"/>
      <c r="AK189" s="539"/>
      <c r="AL189" s="540"/>
      <c r="AM189" s="540"/>
      <c r="AN189" s="540"/>
      <c r="AO189" s="540"/>
      <c r="AP189" s="540"/>
      <c r="AQ189" s="540"/>
      <c r="AR189" s="540"/>
      <c r="AS189" s="537"/>
      <c r="AT189" s="537"/>
      <c r="AU189" s="145"/>
      <c r="AV189" s="540"/>
      <c r="AW189" s="226"/>
      <c r="AX189" s="226"/>
      <c r="AY189" s="226"/>
      <c r="AZ189" s="226"/>
      <c r="BA189" s="226"/>
      <c r="BB189" s="226"/>
      <c r="BC189" s="226"/>
      <c r="BD189" s="23"/>
      <c r="BE189" s="226"/>
      <c r="BF189" s="226"/>
      <c r="BG189" s="226"/>
      <c r="BH189" s="226"/>
      <c r="BI189" s="23"/>
      <c r="BJ189" s="226"/>
      <c r="BK189" s="226"/>
      <c r="BL189" s="226"/>
      <c r="BM189" s="541"/>
      <c r="BN189" s="541"/>
      <c r="BO189" s="226"/>
      <c r="BP189" s="226"/>
      <c r="BQ189" s="542"/>
      <c r="BR189" s="226"/>
      <c r="BS189" s="226"/>
      <c r="BT189" s="226"/>
      <c r="BU189" s="543"/>
      <c r="BV189" s="543"/>
      <c r="BW189" s="226"/>
      <c r="BX189" s="543"/>
      <c r="BY189" s="226"/>
      <c r="BZ189" s="544"/>
      <c r="CA189" s="668"/>
      <c r="CB189" s="668"/>
      <c r="CC189" s="145"/>
      <c r="CD189" s="145"/>
      <c r="CE189" s="145"/>
      <c r="CF189" s="145"/>
      <c r="CG189" s="543"/>
      <c r="CH189" s="226"/>
      <c r="CI189" s="544"/>
      <c r="CJ189" s="537"/>
      <c r="CK189" s="537"/>
      <c r="CL189" s="145"/>
      <c r="CM189" s="145"/>
      <c r="CN189" s="145"/>
      <c r="CO189" s="145"/>
      <c r="CP189" s="543"/>
      <c r="CQ189" s="226"/>
      <c r="CR189" s="545"/>
      <c r="CS189" s="537"/>
      <c r="CT189" s="537"/>
      <c r="CU189" s="145"/>
      <c r="CV189" s="145"/>
      <c r="CW189" s="145"/>
      <c r="CX189" s="145"/>
    </row>
    <row r="190" spans="23:102" ht="15" customHeight="1">
      <c r="W190" s="669"/>
      <c r="X190" s="669"/>
      <c r="Y190" s="144"/>
      <c r="Z190" s="539"/>
      <c r="AA190" s="540"/>
      <c r="AB190" s="540"/>
      <c r="AC190" s="540"/>
      <c r="AD190" s="540"/>
      <c r="AE190" s="540"/>
      <c r="AF190" s="540"/>
      <c r="AG190" s="540"/>
      <c r="AH190" s="538"/>
      <c r="AI190" s="538"/>
      <c r="AJ190" s="144"/>
      <c r="AK190" s="539"/>
      <c r="AL190" s="540"/>
      <c r="AM190" s="540"/>
      <c r="AN190" s="540"/>
      <c r="AO190" s="540"/>
      <c r="AP190" s="540"/>
      <c r="AQ190" s="540"/>
      <c r="AR190" s="540"/>
      <c r="AS190" s="538"/>
      <c r="AT190" s="538"/>
      <c r="AU190" s="144"/>
      <c r="AV190" s="540"/>
      <c r="AW190" s="226"/>
      <c r="AX190" s="226"/>
      <c r="AY190" s="226"/>
      <c r="AZ190" s="226"/>
      <c r="BA190" s="226"/>
      <c r="BB190" s="226"/>
      <c r="BC190" s="226"/>
      <c r="BD190" s="23"/>
      <c r="BE190" s="226"/>
      <c r="BF190" s="226"/>
      <c r="BG190" s="226"/>
      <c r="BH190" s="226"/>
      <c r="BI190" s="23"/>
      <c r="BJ190" s="226"/>
      <c r="BK190" s="226"/>
      <c r="BL190" s="226"/>
      <c r="BM190" s="541"/>
      <c r="BN190" s="541"/>
      <c r="BO190" s="226"/>
      <c r="BP190" s="226"/>
      <c r="BQ190" s="542"/>
      <c r="BR190" s="226"/>
      <c r="BS190" s="226"/>
      <c r="BT190" s="226"/>
      <c r="BU190" s="543"/>
      <c r="BV190" s="543"/>
      <c r="BW190" s="226"/>
      <c r="BX190" s="543"/>
      <c r="BY190" s="226"/>
      <c r="BZ190" s="544"/>
      <c r="CA190" s="668"/>
      <c r="CB190" s="668"/>
      <c r="CC190" s="145"/>
      <c r="CD190" s="145"/>
      <c r="CE190" s="145"/>
      <c r="CF190" s="145"/>
      <c r="CG190" s="543"/>
      <c r="CH190" s="226"/>
      <c r="CI190" s="544"/>
      <c r="CJ190" s="538"/>
      <c r="CK190" s="538"/>
      <c r="CL190" s="144"/>
      <c r="CM190" s="144"/>
      <c r="CN190" s="144"/>
      <c r="CO190" s="144"/>
      <c r="CP190" s="543"/>
      <c r="CQ190" s="226"/>
      <c r="CR190" s="545"/>
      <c r="CS190" s="538"/>
      <c r="CT190" s="538"/>
      <c r="CU190" s="144"/>
      <c r="CV190" s="144"/>
      <c r="CW190" s="144"/>
      <c r="CX190" s="144"/>
    </row>
    <row r="191" spans="23:102" ht="15" customHeight="1">
      <c r="W191" s="668"/>
      <c r="X191" s="668"/>
      <c r="Y191" s="145"/>
      <c r="Z191" s="539"/>
      <c r="AA191" s="540"/>
      <c r="AB191" s="540"/>
      <c r="AC191" s="540"/>
      <c r="AD191" s="540"/>
      <c r="AE191" s="540"/>
      <c r="AF191" s="540"/>
      <c r="AG191" s="540"/>
      <c r="AH191" s="537"/>
      <c r="AI191" s="537"/>
      <c r="AJ191" s="145"/>
      <c r="AK191" s="539"/>
      <c r="AL191" s="540"/>
      <c r="AM191" s="540"/>
      <c r="AN191" s="540"/>
      <c r="AO191" s="540"/>
      <c r="AP191" s="540"/>
      <c r="AQ191" s="540"/>
      <c r="AR191" s="540"/>
      <c r="AS191" s="537"/>
      <c r="AT191" s="537"/>
      <c r="AU191" s="145"/>
      <c r="AV191" s="540"/>
      <c r="AW191" s="226"/>
      <c r="AX191" s="226"/>
      <c r="AY191" s="226"/>
      <c r="AZ191" s="226"/>
      <c r="BA191" s="226"/>
      <c r="BB191" s="226"/>
      <c r="BC191" s="226"/>
      <c r="BD191" s="23"/>
      <c r="BE191" s="226"/>
      <c r="BF191" s="226"/>
      <c r="BG191" s="226"/>
      <c r="BH191" s="226"/>
      <c r="BI191" s="23"/>
      <c r="BJ191" s="226"/>
      <c r="BK191" s="226"/>
      <c r="BL191" s="226"/>
      <c r="BM191" s="541"/>
      <c r="BN191" s="541"/>
      <c r="BO191" s="226"/>
      <c r="BP191" s="226"/>
      <c r="BQ191" s="542"/>
      <c r="BR191" s="226"/>
      <c r="BS191" s="226"/>
      <c r="BT191" s="226"/>
      <c r="BU191" s="543"/>
      <c r="BV191" s="543"/>
      <c r="BW191" s="226"/>
      <c r="BX191" s="543"/>
      <c r="BY191" s="226"/>
      <c r="BZ191" s="544"/>
      <c r="CA191" s="668"/>
      <c r="CB191" s="668"/>
      <c r="CC191" s="145"/>
      <c r="CD191" s="145"/>
      <c r="CE191" s="145"/>
      <c r="CF191" s="145"/>
      <c r="CG191" s="543"/>
      <c r="CH191" s="226"/>
      <c r="CI191" s="544"/>
      <c r="CJ191" s="537"/>
      <c r="CK191" s="537"/>
      <c r="CL191" s="145"/>
      <c r="CM191" s="145"/>
      <c r="CN191" s="145"/>
      <c r="CO191" s="145"/>
      <c r="CP191" s="543"/>
      <c r="CQ191" s="226"/>
      <c r="CR191" s="545"/>
      <c r="CS191" s="537"/>
      <c r="CT191" s="537"/>
      <c r="CU191" s="145"/>
      <c r="CV191" s="145"/>
      <c r="CW191" s="145"/>
      <c r="CX191" s="145"/>
    </row>
    <row r="192" spans="23:102" ht="15" customHeight="1">
      <c r="W192" s="668"/>
      <c r="X192" s="668"/>
      <c r="Y192" s="145"/>
      <c r="Z192" s="539"/>
      <c r="AA192" s="540"/>
      <c r="AB192" s="540"/>
      <c r="AC192" s="540"/>
      <c r="AD192" s="540"/>
      <c r="AE192" s="540"/>
      <c r="AF192" s="540"/>
      <c r="AG192" s="540"/>
      <c r="AH192" s="537"/>
      <c r="AI192" s="537"/>
      <c r="AJ192" s="145"/>
      <c r="AK192" s="539"/>
      <c r="AL192" s="540"/>
      <c r="AM192" s="540"/>
      <c r="AN192" s="540"/>
      <c r="AO192" s="540"/>
      <c r="AP192" s="540"/>
      <c r="AQ192" s="540"/>
      <c r="AR192" s="540"/>
      <c r="AS192" s="537"/>
      <c r="AT192" s="537"/>
      <c r="AU192" s="145"/>
      <c r="AV192" s="540"/>
      <c r="AW192" s="226"/>
      <c r="AX192" s="226"/>
      <c r="AY192" s="226"/>
      <c r="AZ192" s="226"/>
      <c r="BA192" s="226"/>
      <c r="BB192" s="226"/>
      <c r="BC192" s="226"/>
      <c r="BD192" s="23"/>
      <c r="BE192" s="226"/>
      <c r="BF192" s="226"/>
      <c r="BG192" s="226"/>
      <c r="BH192" s="226"/>
      <c r="BI192" s="23"/>
      <c r="BJ192" s="226"/>
      <c r="BK192" s="226"/>
      <c r="BL192" s="226"/>
      <c r="BM192" s="541"/>
      <c r="BN192" s="541"/>
      <c r="BO192" s="226"/>
      <c r="BP192" s="226"/>
      <c r="BQ192" s="542"/>
      <c r="BR192" s="226"/>
      <c r="BS192" s="226"/>
      <c r="BT192" s="226"/>
      <c r="BU192" s="543"/>
      <c r="BV192" s="543"/>
      <c r="BW192" s="226"/>
      <c r="BX192" s="543"/>
      <c r="BY192" s="226"/>
      <c r="BZ192" s="544"/>
      <c r="CA192" s="668"/>
      <c r="CB192" s="668"/>
      <c r="CC192" s="145"/>
      <c r="CD192" s="145"/>
      <c r="CE192" s="145"/>
      <c r="CF192" s="145"/>
      <c r="CG192" s="543"/>
      <c r="CH192" s="226"/>
      <c r="CI192" s="544"/>
      <c r="CJ192" s="537"/>
      <c r="CK192" s="537"/>
      <c r="CL192" s="145"/>
      <c r="CM192" s="145"/>
      <c r="CN192" s="145"/>
      <c r="CO192" s="145"/>
      <c r="CP192" s="543"/>
      <c r="CQ192" s="226"/>
      <c r="CR192" s="545"/>
      <c r="CS192" s="537"/>
      <c r="CT192" s="537"/>
      <c r="CU192" s="145"/>
      <c r="CV192" s="145"/>
      <c r="CW192" s="145"/>
      <c r="CX192" s="145"/>
    </row>
    <row r="193" spans="23:102" ht="15" customHeight="1">
      <c r="W193" s="668"/>
      <c r="X193" s="668"/>
      <c r="Y193" s="145"/>
      <c r="Z193" s="539"/>
      <c r="AA193" s="540"/>
      <c r="AB193" s="540"/>
      <c r="AC193" s="540"/>
      <c r="AD193" s="540"/>
      <c r="AE193" s="540"/>
      <c r="AF193" s="540"/>
      <c r="AG193" s="540"/>
      <c r="AH193" s="537"/>
      <c r="AI193" s="537"/>
      <c r="AJ193" s="145"/>
      <c r="AK193" s="539"/>
      <c r="AL193" s="540"/>
      <c r="AM193" s="540"/>
      <c r="AN193" s="540"/>
      <c r="AO193" s="540"/>
      <c r="AP193" s="540"/>
      <c r="AQ193" s="540"/>
      <c r="AR193" s="540"/>
      <c r="AS193" s="537"/>
      <c r="AT193" s="537"/>
      <c r="AU193" s="145"/>
      <c r="AV193" s="540"/>
      <c r="AW193" s="226"/>
      <c r="AX193" s="226"/>
      <c r="AY193" s="226"/>
      <c r="AZ193" s="226"/>
      <c r="BA193" s="226"/>
      <c r="BB193" s="226"/>
      <c r="BC193" s="226"/>
      <c r="BD193" s="23"/>
      <c r="BE193" s="226"/>
      <c r="BF193" s="226"/>
      <c r="BG193" s="226"/>
      <c r="BH193" s="226"/>
      <c r="BI193" s="23"/>
      <c r="BJ193" s="226"/>
      <c r="BK193" s="226"/>
      <c r="BL193" s="226"/>
      <c r="BM193" s="541"/>
      <c r="BN193" s="541"/>
      <c r="BO193" s="226"/>
      <c r="BP193" s="226"/>
      <c r="BQ193" s="542"/>
      <c r="BR193" s="226"/>
      <c r="BS193" s="226"/>
      <c r="BT193" s="226"/>
      <c r="BU193" s="543"/>
      <c r="BV193" s="543"/>
      <c r="BW193" s="226"/>
      <c r="BX193" s="543"/>
      <c r="BY193" s="226"/>
      <c r="BZ193" s="544"/>
      <c r="CA193" s="668"/>
      <c r="CB193" s="668"/>
      <c r="CC193" s="145"/>
      <c r="CD193" s="145"/>
      <c r="CE193" s="145"/>
      <c r="CF193" s="145"/>
      <c r="CG193" s="543"/>
      <c r="CH193" s="226"/>
      <c r="CI193" s="544"/>
      <c r="CJ193" s="537"/>
      <c r="CK193" s="537"/>
      <c r="CL193" s="145"/>
      <c r="CM193" s="145"/>
      <c r="CN193" s="145"/>
      <c r="CO193" s="145"/>
      <c r="CP193" s="543"/>
      <c r="CQ193" s="226"/>
      <c r="CR193" s="545"/>
      <c r="CS193" s="537"/>
      <c r="CT193" s="537"/>
      <c r="CU193" s="145"/>
      <c r="CV193" s="145"/>
      <c r="CW193" s="145"/>
      <c r="CX193" s="145"/>
    </row>
    <row r="194" spans="23:102" ht="15" customHeight="1">
      <c r="W194" s="668"/>
      <c r="X194" s="668"/>
      <c r="Y194" s="145"/>
      <c r="Z194" s="539"/>
      <c r="AA194" s="540"/>
      <c r="AB194" s="540"/>
      <c r="AC194" s="540"/>
      <c r="AD194" s="540"/>
      <c r="AE194" s="540"/>
      <c r="AF194" s="540"/>
      <c r="AG194" s="540"/>
      <c r="AH194" s="537"/>
      <c r="AI194" s="537"/>
      <c r="AJ194" s="145"/>
      <c r="AK194" s="539"/>
      <c r="AL194" s="540"/>
      <c r="AM194" s="540"/>
      <c r="AN194" s="540"/>
      <c r="AO194" s="540"/>
      <c r="AP194" s="540"/>
      <c r="AQ194" s="540"/>
      <c r="AR194" s="540"/>
      <c r="AS194" s="537"/>
      <c r="AT194" s="537"/>
      <c r="AU194" s="145"/>
      <c r="AV194" s="540"/>
      <c r="AW194" s="226"/>
      <c r="AX194" s="226"/>
      <c r="AY194" s="226"/>
      <c r="AZ194" s="226"/>
      <c r="BA194" s="226"/>
      <c r="BB194" s="226"/>
      <c r="BC194" s="226"/>
      <c r="BD194" s="23"/>
      <c r="BE194" s="226"/>
      <c r="BF194" s="226"/>
      <c r="BG194" s="226"/>
      <c r="BH194" s="226"/>
      <c r="BI194" s="23"/>
      <c r="BJ194" s="226"/>
      <c r="BK194" s="226"/>
      <c r="BL194" s="226"/>
      <c r="BM194" s="541"/>
      <c r="BN194" s="541"/>
      <c r="BO194" s="226"/>
      <c r="BP194" s="226"/>
      <c r="BQ194" s="542"/>
      <c r="BR194" s="226"/>
      <c r="BS194" s="226"/>
      <c r="BT194" s="226"/>
      <c r="BU194" s="543"/>
      <c r="BV194" s="543"/>
      <c r="BW194" s="226"/>
      <c r="BX194" s="543"/>
      <c r="BY194" s="226"/>
      <c r="BZ194" s="544"/>
      <c r="CA194" s="668"/>
      <c r="CB194" s="668"/>
      <c r="CC194" s="145"/>
      <c r="CD194" s="145"/>
      <c r="CE194" s="145"/>
      <c r="CF194" s="145"/>
      <c r="CG194" s="543"/>
      <c r="CH194" s="226"/>
      <c r="CI194" s="544"/>
      <c r="CJ194" s="537"/>
      <c r="CK194" s="537"/>
      <c r="CL194" s="145"/>
      <c r="CM194" s="145"/>
      <c r="CN194" s="145"/>
      <c r="CO194" s="145"/>
      <c r="CP194" s="543"/>
      <c r="CQ194" s="226"/>
      <c r="CR194" s="545"/>
      <c r="CS194" s="537"/>
      <c r="CT194" s="537"/>
      <c r="CU194" s="145"/>
      <c r="CV194" s="145"/>
      <c r="CW194" s="145"/>
      <c r="CX194" s="145"/>
    </row>
    <row r="195" spans="23:102" ht="15" customHeight="1">
      <c r="W195" s="668"/>
      <c r="X195" s="668"/>
      <c r="Y195" s="145"/>
      <c r="Z195" s="539"/>
      <c r="AA195" s="540"/>
      <c r="AB195" s="540"/>
      <c r="AC195" s="540"/>
      <c r="AD195" s="540"/>
      <c r="AE195" s="540"/>
      <c r="AF195" s="540"/>
      <c r="AG195" s="540"/>
      <c r="AH195" s="537"/>
      <c r="AI195" s="537"/>
      <c r="AJ195" s="145"/>
      <c r="AK195" s="539"/>
      <c r="AL195" s="540"/>
      <c r="AM195" s="540"/>
      <c r="AN195" s="540"/>
      <c r="AO195" s="540"/>
      <c r="AP195" s="540"/>
      <c r="AQ195" s="540"/>
      <c r="AR195" s="540"/>
      <c r="AS195" s="537"/>
      <c r="AT195" s="537"/>
      <c r="AU195" s="145"/>
      <c r="AV195" s="540"/>
      <c r="AW195" s="226"/>
      <c r="AX195" s="226"/>
      <c r="AY195" s="226"/>
      <c r="AZ195" s="226"/>
      <c r="BA195" s="226"/>
      <c r="BB195" s="226"/>
      <c r="BC195" s="226"/>
      <c r="BD195" s="23"/>
      <c r="BE195" s="226"/>
      <c r="BF195" s="226"/>
      <c r="BG195" s="226"/>
      <c r="BH195" s="226"/>
      <c r="BI195" s="23"/>
      <c r="BJ195" s="226"/>
      <c r="BK195" s="226"/>
      <c r="BL195" s="226"/>
      <c r="BM195" s="541"/>
      <c r="BN195" s="541"/>
      <c r="BO195" s="226"/>
      <c r="BP195" s="226"/>
      <c r="BQ195" s="542"/>
      <c r="BR195" s="226"/>
      <c r="BS195" s="226"/>
      <c r="BT195" s="226"/>
      <c r="BU195" s="543"/>
      <c r="BV195" s="543"/>
      <c r="BW195" s="226"/>
      <c r="BX195" s="543"/>
      <c r="BY195" s="226"/>
      <c r="BZ195" s="544"/>
      <c r="CA195" s="668"/>
      <c r="CB195" s="668"/>
      <c r="CC195" s="145"/>
      <c r="CD195" s="145"/>
      <c r="CE195" s="145"/>
      <c r="CF195" s="145"/>
      <c r="CG195" s="543"/>
      <c r="CH195" s="226"/>
      <c r="CI195" s="544"/>
      <c r="CJ195" s="537"/>
      <c r="CK195" s="537"/>
      <c r="CL195" s="145"/>
      <c r="CM195" s="145"/>
      <c r="CN195" s="145"/>
      <c r="CO195" s="145"/>
      <c r="CP195" s="543"/>
      <c r="CQ195" s="226"/>
      <c r="CR195" s="545"/>
      <c r="CS195" s="537"/>
      <c r="CT195" s="537"/>
      <c r="CU195" s="145"/>
      <c r="CV195" s="145"/>
      <c r="CW195" s="145"/>
      <c r="CX195" s="145"/>
    </row>
    <row r="196" spans="23:102" ht="15" customHeight="1">
      <c r="W196" s="669"/>
      <c r="X196" s="669"/>
      <c r="Y196" s="144"/>
      <c r="Z196" s="539"/>
      <c r="AA196" s="540"/>
      <c r="AB196" s="540"/>
      <c r="AC196" s="540"/>
      <c r="AD196" s="540"/>
      <c r="AE196" s="540"/>
      <c r="AF196" s="540"/>
      <c r="AG196" s="540"/>
      <c r="AH196" s="538"/>
      <c r="AI196" s="538"/>
      <c r="AJ196" s="144"/>
      <c r="AK196" s="539"/>
      <c r="AL196" s="540"/>
      <c r="AM196" s="540"/>
      <c r="AN196" s="540"/>
      <c r="AO196" s="540"/>
      <c r="AP196" s="540"/>
      <c r="AQ196" s="540"/>
      <c r="AR196" s="540"/>
      <c r="AS196" s="538"/>
      <c r="AT196" s="538"/>
      <c r="AU196" s="144"/>
      <c r="AV196" s="540"/>
      <c r="AW196" s="226"/>
      <c r="AX196" s="226"/>
      <c r="AY196" s="226"/>
      <c r="AZ196" s="226"/>
      <c r="BA196" s="226"/>
      <c r="BB196" s="226"/>
      <c r="BC196" s="226"/>
      <c r="BD196" s="23"/>
      <c r="BE196" s="226"/>
      <c r="BF196" s="226"/>
      <c r="BG196" s="226"/>
      <c r="BH196" s="226"/>
      <c r="BI196" s="23"/>
      <c r="BJ196" s="226"/>
      <c r="BK196" s="226"/>
      <c r="BL196" s="226"/>
      <c r="BM196" s="541"/>
      <c r="BN196" s="541"/>
      <c r="BO196" s="226"/>
      <c r="BP196" s="226"/>
      <c r="BQ196" s="542"/>
      <c r="BR196" s="226"/>
      <c r="BS196" s="226"/>
      <c r="BT196" s="226"/>
      <c r="BU196" s="543"/>
      <c r="BV196" s="543"/>
      <c r="BW196" s="226"/>
      <c r="BX196" s="543"/>
      <c r="BY196" s="226"/>
      <c r="BZ196" s="544"/>
      <c r="CA196" s="668"/>
      <c r="CB196" s="668"/>
      <c r="CC196" s="145"/>
      <c r="CD196" s="145"/>
      <c r="CE196" s="145"/>
      <c r="CF196" s="145"/>
      <c r="CG196" s="543"/>
      <c r="CH196" s="226"/>
      <c r="CI196" s="544"/>
      <c r="CJ196" s="538"/>
      <c r="CK196" s="538"/>
      <c r="CL196" s="144"/>
      <c r="CM196" s="144"/>
      <c r="CN196" s="144"/>
      <c r="CO196" s="144"/>
      <c r="CP196" s="543"/>
      <c r="CQ196" s="226"/>
      <c r="CR196" s="545"/>
      <c r="CS196" s="538"/>
      <c r="CT196" s="538"/>
      <c r="CU196" s="144"/>
      <c r="CV196" s="144"/>
      <c r="CW196" s="144"/>
      <c r="CX196" s="144"/>
    </row>
    <row r="197" spans="23:102" ht="15" customHeight="1">
      <c r="W197" s="668"/>
      <c r="X197" s="668"/>
      <c r="Y197" s="145"/>
      <c r="Z197" s="539"/>
      <c r="AA197" s="540"/>
      <c r="AB197" s="540"/>
      <c r="AC197" s="540"/>
      <c r="AD197" s="540"/>
      <c r="AE197" s="540"/>
      <c r="AF197" s="540"/>
      <c r="AG197" s="540"/>
      <c r="AH197" s="537"/>
      <c r="AI197" s="537"/>
      <c r="AJ197" s="145"/>
      <c r="AK197" s="539"/>
      <c r="AL197" s="540"/>
      <c r="AM197" s="540"/>
      <c r="AN197" s="540"/>
      <c r="AO197" s="540"/>
      <c r="AP197" s="540"/>
      <c r="AQ197" s="540"/>
      <c r="AR197" s="540"/>
      <c r="AS197" s="537"/>
      <c r="AT197" s="537"/>
      <c r="AU197" s="145"/>
      <c r="AV197" s="540"/>
      <c r="AW197" s="226"/>
      <c r="AX197" s="226"/>
      <c r="AY197" s="226"/>
      <c r="AZ197" s="226"/>
      <c r="BA197" s="226"/>
      <c r="BB197" s="226"/>
      <c r="BC197" s="226"/>
      <c r="BD197" s="23"/>
      <c r="BE197" s="226"/>
      <c r="BF197" s="226"/>
      <c r="BG197" s="226"/>
      <c r="BH197" s="226"/>
      <c r="BI197" s="23"/>
      <c r="BJ197" s="226"/>
      <c r="BK197" s="226"/>
      <c r="BL197" s="226"/>
      <c r="BM197" s="541"/>
      <c r="BN197" s="541"/>
      <c r="BO197" s="226"/>
      <c r="BP197" s="226"/>
      <c r="BQ197" s="542"/>
      <c r="BR197" s="226"/>
      <c r="BS197" s="226"/>
      <c r="BT197" s="226"/>
      <c r="BU197" s="543"/>
      <c r="BV197" s="543"/>
      <c r="BW197" s="226"/>
      <c r="BX197" s="543"/>
      <c r="BY197" s="226"/>
      <c r="BZ197" s="544"/>
      <c r="CA197" s="668"/>
      <c r="CB197" s="668"/>
      <c r="CC197" s="145"/>
      <c r="CD197" s="145"/>
      <c r="CE197" s="145"/>
      <c r="CF197" s="145"/>
      <c r="CG197" s="543"/>
      <c r="CH197" s="226"/>
      <c r="CI197" s="544"/>
      <c r="CJ197" s="537"/>
      <c r="CK197" s="537"/>
      <c r="CL197" s="145"/>
      <c r="CM197" s="145"/>
      <c r="CN197" s="145"/>
      <c r="CO197" s="145"/>
      <c r="CP197" s="543"/>
      <c r="CQ197" s="226"/>
      <c r="CR197" s="545"/>
      <c r="CS197" s="537"/>
      <c r="CT197" s="537"/>
      <c r="CU197" s="145"/>
      <c r="CV197" s="145"/>
      <c r="CW197" s="145"/>
      <c r="CX197" s="145"/>
    </row>
    <row r="198" spans="23:102" ht="15" customHeight="1">
      <c r="W198" s="668"/>
      <c r="X198" s="668"/>
      <c r="Y198" s="145"/>
      <c r="Z198" s="539"/>
      <c r="AA198" s="540"/>
      <c r="AB198" s="540"/>
      <c r="AC198" s="540"/>
      <c r="AD198" s="540"/>
      <c r="AE198" s="540"/>
      <c r="AF198" s="540"/>
      <c r="AG198" s="540"/>
      <c r="AH198" s="537"/>
      <c r="AI198" s="537"/>
      <c r="AJ198" s="145"/>
      <c r="AK198" s="539"/>
      <c r="AL198" s="540"/>
      <c r="AM198" s="540"/>
      <c r="AN198" s="540"/>
      <c r="AO198" s="540"/>
      <c r="AP198" s="540"/>
      <c r="AQ198" s="540"/>
      <c r="AR198" s="540"/>
      <c r="AS198" s="537"/>
      <c r="AT198" s="537"/>
      <c r="AU198" s="145"/>
      <c r="AV198" s="540"/>
      <c r="AW198" s="226"/>
      <c r="AX198" s="226"/>
      <c r="AY198" s="226"/>
      <c r="AZ198" s="226"/>
      <c r="BA198" s="226"/>
      <c r="BB198" s="226"/>
      <c r="BC198" s="226"/>
      <c r="BD198" s="23"/>
      <c r="BE198" s="226"/>
      <c r="BF198" s="226"/>
      <c r="BG198" s="226"/>
      <c r="BH198" s="226"/>
      <c r="BI198" s="23"/>
      <c r="BJ198" s="226"/>
      <c r="BK198" s="226"/>
      <c r="BL198" s="226"/>
      <c r="BM198" s="541"/>
      <c r="BN198" s="541"/>
      <c r="BO198" s="226"/>
      <c r="BP198" s="226"/>
      <c r="BQ198" s="542"/>
      <c r="BR198" s="226"/>
      <c r="BS198" s="226"/>
      <c r="BT198" s="226"/>
      <c r="BU198" s="543"/>
      <c r="BV198" s="543"/>
      <c r="BW198" s="226"/>
      <c r="BX198" s="543"/>
      <c r="BY198" s="226"/>
      <c r="BZ198" s="544"/>
      <c r="CA198" s="668"/>
      <c r="CB198" s="668"/>
      <c r="CC198" s="145"/>
      <c r="CD198" s="145"/>
      <c r="CE198" s="145"/>
      <c r="CF198" s="145"/>
      <c r="CG198" s="543"/>
      <c r="CH198" s="226"/>
      <c r="CI198" s="544"/>
      <c r="CJ198" s="537"/>
      <c r="CK198" s="537"/>
      <c r="CL198" s="145"/>
      <c r="CM198" s="145"/>
      <c r="CN198" s="145"/>
      <c r="CO198" s="145"/>
      <c r="CP198" s="543"/>
      <c r="CQ198" s="226"/>
      <c r="CR198" s="545"/>
      <c r="CS198" s="537"/>
      <c r="CT198" s="537"/>
      <c r="CU198" s="145"/>
      <c r="CV198" s="145"/>
      <c r="CW198" s="145"/>
      <c r="CX198" s="145"/>
    </row>
    <row r="199" spans="23:102" ht="15" customHeight="1">
      <c r="W199" s="668"/>
      <c r="X199" s="668"/>
      <c r="Y199" s="145"/>
      <c r="Z199" s="539"/>
      <c r="AA199" s="540"/>
      <c r="AB199" s="540"/>
      <c r="AC199" s="540"/>
      <c r="AD199" s="540"/>
      <c r="AE199" s="540"/>
      <c r="AF199" s="540"/>
      <c r="AG199" s="540"/>
      <c r="AH199" s="537"/>
      <c r="AI199" s="537"/>
      <c r="AJ199" s="145"/>
      <c r="AK199" s="539"/>
      <c r="AL199" s="540"/>
      <c r="AM199" s="540"/>
      <c r="AN199" s="540"/>
      <c r="AO199" s="540"/>
      <c r="AP199" s="540"/>
      <c r="AQ199" s="540"/>
      <c r="AR199" s="540"/>
      <c r="AS199" s="537"/>
      <c r="AT199" s="537"/>
      <c r="AU199" s="145"/>
      <c r="AV199" s="540"/>
      <c r="AW199" s="226"/>
      <c r="AX199" s="226"/>
      <c r="AY199" s="226"/>
      <c r="AZ199" s="226"/>
      <c r="BA199" s="226"/>
      <c r="BB199" s="226"/>
      <c r="BC199" s="226"/>
      <c r="BD199" s="23"/>
      <c r="BE199" s="226"/>
      <c r="BF199" s="226"/>
      <c r="BG199" s="226"/>
      <c r="BH199" s="226"/>
      <c r="BI199" s="23"/>
      <c r="BJ199" s="226"/>
      <c r="BK199" s="226"/>
      <c r="BL199" s="226"/>
      <c r="BM199" s="541"/>
      <c r="BN199" s="541"/>
      <c r="BO199" s="226"/>
      <c r="BP199" s="226"/>
      <c r="BQ199" s="542"/>
      <c r="BR199" s="226"/>
      <c r="BS199" s="226"/>
      <c r="BT199" s="226"/>
      <c r="BU199" s="543"/>
      <c r="BV199" s="543"/>
      <c r="BW199" s="226"/>
      <c r="BX199" s="543"/>
      <c r="BY199" s="226"/>
      <c r="BZ199" s="544"/>
      <c r="CA199" s="668"/>
      <c r="CB199" s="668"/>
      <c r="CC199" s="145"/>
      <c r="CD199" s="145"/>
      <c r="CE199" s="145"/>
      <c r="CF199" s="145"/>
      <c r="CG199" s="543"/>
      <c r="CH199" s="226"/>
      <c r="CI199" s="544"/>
      <c r="CJ199" s="537"/>
      <c r="CK199" s="537"/>
      <c r="CL199" s="145"/>
      <c r="CM199" s="145"/>
      <c r="CN199" s="145"/>
      <c r="CO199" s="145"/>
      <c r="CP199" s="543"/>
      <c r="CQ199" s="226"/>
      <c r="CR199" s="545"/>
      <c r="CS199" s="537"/>
      <c r="CT199" s="537"/>
      <c r="CU199" s="145"/>
      <c r="CV199" s="145"/>
      <c r="CW199" s="145"/>
      <c r="CX199" s="145"/>
    </row>
    <row r="200" spans="23:102" ht="15" customHeight="1">
      <c r="W200" s="668"/>
      <c r="X200" s="668"/>
      <c r="Y200" s="145"/>
      <c r="Z200" s="539"/>
      <c r="AA200" s="540"/>
      <c r="AB200" s="540"/>
      <c r="AC200" s="540"/>
      <c r="AD200" s="540"/>
      <c r="AE200" s="540"/>
      <c r="AF200" s="540"/>
      <c r="AG200" s="540"/>
      <c r="AH200" s="537"/>
      <c r="AI200" s="537"/>
      <c r="AJ200" s="145"/>
      <c r="AK200" s="539"/>
      <c r="AL200" s="540"/>
      <c r="AM200" s="540"/>
      <c r="AN200" s="540"/>
      <c r="AO200" s="540"/>
      <c r="AP200" s="540"/>
      <c r="AQ200" s="540"/>
      <c r="AR200" s="540"/>
      <c r="AS200" s="537"/>
      <c r="AT200" s="537"/>
      <c r="AU200" s="145"/>
      <c r="AV200" s="540"/>
      <c r="AW200" s="226"/>
      <c r="AX200" s="226"/>
      <c r="AY200" s="226"/>
      <c r="AZ200" s="226"/>
      <c r="BA200" s="226"/>
      <c r="BB200" s="226"/>
      <c r="BC200" s="226"/>
      <c r="BD200" s="23"/>
      <c r="BE200" s="226"/>
      <c r="BF200" s="226"/>
      <c r="BG200" s="226"/>
      <c r="BH200" s="226"/>
      <c r="BI200" s="23"/>
      <c r="BJ200" s="226"/>
      <c r="BK200" s="226"/>
      <c r="BL200" s="226"/>
      <c r="BM200" s="541"/>
      <c r="BN200" s="541"/>
      <c r="BO200" s="226"/>
      <c r="BP200" s="226"/>
      <c r="BQ200" s="542"/>
      <c r="BR200" s="226"/>
      <c r="BS200" s="226"/>
      <c r="BT200" s="226"/>
      <c r="BU200" s="543"/>
      <c r="BV200" s="543"/>
      <c r="BW200" s="226"/>
      <c r="BX200" s="543"/>
      <c r="BY200" s="226"/>
      <c r="BZ200" s="544"/>
      <c r="CA200" s="668"/>
      <c r="CB200" s="668"/>
      <c r="CC200" s="145"/>
      <c r="CD200" s="145"/>
      <c r="CE200" s="145"/>
      <c r="CF200" s="145"/>
      <c r="CG200" s="543"/>
      <c r="CH200" s="226"/>
      <c r="CI200" s="544"/>
      <c r="CJ200" s="537"/>
      <c r="CK200" s="537"/>
      <c r="CL200" s="145"/>
      <c r="CM200" s="145"/>
      <c r="CN200" s="145"/>
      <c r="CO200" s="145"/>
      <c r="CP200" s="543"/>
      <c r="CQ200" s="226"/>
      <c r="CR200" s="545"/>
      <c r="CS200" s="537"/>
      <c r="CT200" s="537"/>
      <c r="CU200" s="145"/>
      <c r="CV200" s="145"/>
      <c r="CW200" s="145"/>
      <c r="CX200" s="145"/>
    </row>
    <row r="201" spans="23:102" ht="15" customHeight="1">
      <c r="W201" s="668"/>
      <c r="X201" s="668"/>
      <c r="Y201" s="145"/>
      <c r="Z201" s="539"/>
      <c r="AA201" s="540"/>
      <c r="AB201" s="540"/>
      <c r="AC201" s="540"/>
      <c r="AD201" s="540"/>
      <c r="AE201" s="540"/>
      <c r="AF201" s="540"/>
      <c r="AG201" s="540"/>
      <c r="AH201" s="537"/>
      <c r="AI201" s="537"/>
      <c r="AJ201" s="145"/>
      <c r="AK201" s="539"/>
      <c r="AL201" s="540"/>
      <c r="AM201" s="540"/>
      <c r="AN201" s="540"/>
      <c r="AO201" s="540"/>
      <c r="AP201" s="540"/>
      <c r="AQ201" s="540"/>
      <c r="AR201" s="540"/>
      <c r="AS201" s="537"/>
      <c r="AT201" s="537"/>
      <c r="AU201" s="145"/>
      <c r="AV201" s="540"/>
      <c r="AW201" s="226"/>
      <c r="AX201" s="226"/>
      <c r="AY201" s="226"/>
      <c r="AZ201" s="226"/>
      <c r="BA201" s="226"/>
      <c r="BB201" s="226"/>
      <c r="BC201" s="226"/>
      <c r="BD201" s="23"/>
      <c r="BE201" s="226"/>
      <c r="BF201" s="226"/>
      <c r="BG201" s="226"/>
      <c r="BH201" s="226"/>
      <c r="BI201" s="23"/>
      <c r="BJ201" s="226"/>
      <c r="BK201" s="226"/>
      <c r="BL201" s="226"/>
      <c r="BM201" s="541"/>
      <c r="BN201" s="541"/>
      <c r="BO201" s="226"/>
      <c r="BP201" s="226"/>
      <c r="BQ201" s="542"/>
      <c r="BR201" s="226"/>
      <c r="BS201" s="226"/>
      <c r="BT201" s="226"/>
      <c r="BU201" s="543"/>
      <c r="BV201" s="543"/>
      <c r="BW201" s="226"/>
      <c r="BX201" s="543"/>
      <c r="BY201" s="226"/>
      <c r="BZ201" s="544"/>
      <c r="CA201" s="668"/>
      <c r="CB201" s="668"/>
      <c r="CC201" s="145"/>
      <c r="CD201" s="145"/>
      <c r="CE201" s="145"/>
      <c r="CF201" s="145"/>
      <c r="CG201" s="543"/>
      <c r="CH201" s="226"/>
      <c r="CI201" s="544"/>
      <c r="CJ201" s="537"/>
      <c r="CK201" s="537"/>
      <c r="CL201" s="145"/>
      <c r="CM201" s="145"/>
      <c r="CN201" s="145"/>
      <c r="CO201" s="145"/>
      <c r="CP201" s="543"/>
      <c r="CQ201" s="226"/>
      <c r="CR201" s="545"/>
      <c r="CS201" s="537"/>
      <c r="CT201" s="537"/>
      <c r="CU201" s="145"/>
      <c r="CV201" s="145"/>
      <c r="CW201" s="145"/>
      <c r="CX201" s="145"/>
    </row>
    <row r="202" spans="23:102" ht="15" customHeight="1">
      <c r="W202" s="669"/>
      <c r="X202" s="669"/>
      <c r="Y202" s="144"/>
      <c r="Z202" s="539"/>
      <c r="AA202" s="540"/>
      <c r="AB202" s="540"/>
      <c r="AC202" s="540"/>
      <c r="AD202" s="540"/>
      <c r="AE202" s="540"/>
      <c r="AF202" s="540"/>
      <c r="AG202" s="540"/>
      <c r="AH202" s="538"/>
      <c r="AI202" s="538"/>
      <c r="AJ202" s="144"/>
      <c r="AK202" s="539"/>
      <c r="AL202" s="540"/>
      <c r="AM202" s="540"/>
      <c r="AN202" s="540"/>
      <c r="AO202" s="540"/>
      <c r="AP202" s="540"/>
      <c r="AQ202" s="540"/>
      <c r="AR202" s="540"/>
      <c r="AS202" s="538"/>
      <c r="AT202" s="538"/>
      <c r="AU202" s="144"/>
      <c r="AV202" s="540"/>
      <c r="AW202" s="226"/>
      <c r="AX202" s="226"/>
      <c r="AY202" s="226"/>
      <c r="AZ202" s="226"/>
      <c r="BA202" s="226"/>
      <c r="BB202" s="226"/>
      <c r="BC202" s="226"/>
      <c r="BD202" s="23"/>
      <c r="BE202" s="226"/>
      <c r="BF202" s="226"/>
      <c r="BG202" s="226"/>
      <c r="BH202" s="226"/>
      <c r="BI202" s="23"/>
      <c r="BJ202" s="226"/>
      <c r="BK202" s="226"/>
      <c r="BL202" s="226"/>
      <c r="BM202" s="541"/>
      <c r="BN202" s="541"/>
      <c r="BO202" s="226"/>
      <c r="BP202" s="226"/>
      <c r="BQ202" s="542"/>
      <c r="BR202" s="226"/>
      <c r="BS202" s="226"/>
      <c r="BT202" s="226"/>
      <c r="BU202" s="543"/>
      <c r="BV202" s="543"/>
      <c r="BW202" s="226"/>
      <c r="BX202" s="543"/>
      <c r="BY202" s="226"/>
      <c r="BZ202" s="544"/>
      <c r="CA202" s="668"/>
      <c r="CB202" s="668"/>
      <c r="CC202" s="145"/>
      <c r="CD202" s="145"/>
      <c r="CE202" s="145"/>
      <c r="CF202" s="145"/>
      <c r="CG202" s="543"/>
      <c r="CH202" s="226"/>
      <c r="CI202" s="544"/>
      <c r="CJ202" s="538"/>
      <c r="CK202" s="538"/>
      <c r="CL202" s="144"/>
      <c r="CM202" s="144"/>
      <c r="CN202" s="144"/>
      <c r="CO202" s="144"/>
      <c r="CP202" s="543"/>
      <c r="CQ202" s="226"/>
      <c r="CR202" s="545"/>
      <c r="CS202" s="538"/>
      <c r="CT202" s="538"/>
      <c r="CU202" s="144"/>
      <c r="CV202" s="144"/>
      <c r="CW202" s="144"/>
      <c r="CX202" s="144"/>
    </row>
    <row r="203" spans="23:102" ht="15" customHeight="1">
      <c r="W203" s="668"/>
      <c r="X203" s="668"/>
      <c r="Y203" s="145"/>
      <c r="Z203" s="539"/>
      <c r="AA203" s="540"/>
      <c r="AB203" s="540"/>
      <c r="AC203" s="540"/>
      <c r="AD203" s="540"/>
      <c r="AE203" s="540"/>
      <c r="AF203" s="540"/>
      <c r="AG203" s="540"/>
      <c r="AH203" s="537"/>
      <c r="AI203" s="537"/>
      <c r="AJ203" s="145"/>
      <c r="AK203" s="539"/>
      <c r="AL203" s="540"/>
      <c r="AM203" s="540"/>
      <c r="AN203" s="540"/>
      <c r="AO203" s="540"/>
      <c r="AP203" s="540"/>
      <c r="AQ203" s="540"/>
      <c r="AR203" s="540"/>
      <c r="AS203" s="537"/>
      <c r="AT203" s="537"/>
      <c r="AU203" s="145"/>
      <c r="AV203" s="540"/>
      <c r="AW203" s="226"/>
      <c r="AX203" s="226"/>
      <c r="AY203" s="226"/>
      <c r="AZ203" s="226"/>
      <c r="BA203" s="226"/>
      <c r="BB203" s="226"/>
      <c r="BC203" s="226"/>
      <c r="BD203" s="23"/>
      <c r="BE203" s="226"/>
      <c r="BF203" s="226"/>
      <c r="BG203" s="226"/>
      <c r="BH203" s="226"/>
      <c r="BI203" s="23"/>
      <c r="BJ203" s="226"/>
      <c r="BK203" s="226"/>
      <c r="BL203" s="226"/>
      <c r="BM203" s="541"/>
      <c r="BN203" s="541"/>
      <c r="BO203" s="226"/>
      <c r="BP203" s="226"/>
      <c r="BQ203" s="542"/>
      <c r="BR203" s="226"/>
      <c r="BS203" s="226"/>
      <c r="BT203" s="226"/>
      <c r="BU203" s="543"/>
      <c r="BV203" s="543"/>
      <c r="BW203" s="226"/>
      <c r="BX203" s="543"/>
      <c r="BY203" s="226"/>
      <c r="BZ203" s="544"/>
      <c r="CA203" s="668"/>
      <c r="CB203" s="668"/>
      <c r="CC203" s="145"/>
      <c r="CD203" s="145"/>
      <c r="CE203" s="145"/>
      <c r="CF203" s="145"/>
      <c r="CG203" s="543"/>
      <c r="CH203" s="226"/>
      <c r="CI203" s="544"/>
      <c r="CJ203" s="537"/>
      <c r="CK203" s="537"/>
      <c r="CL203" s="145"/>
      <c r="CM203" s="145"/>
      <c r="CN203" s="145"/>
      <c r="CO203" s="145"/>
      <c r="CP203" s="543"/>
      <c r="CQ203" s="226"/>
      <c r="CR203" s="545"/>
      <c r="CS203" s="537"/>
      <c r="CT203" s="537"/>
      <c r="CU203" s="145"/>
      <c r="CV203" s="145"/>
      <c r="CW203" s="145"/>
      <c r="CX203" s="145"/>
    </row>
    <row r="204" spans="23:102" ht="15" customHeight="1">
      <c r="W204" s="668"/>
      <c r="X204" s="668"/>
      <c r="Y204" s="145"/>
      <c r="Z204" s="539"/>
      <c r="AA204" s="540"/>
      <c r="AB204" s="540"/>
      <c r="AC204" s="540"/>
      <c r="AD204" s="540"/>
      <c r="AE204" s="540"/>
      <c r="AF204" s="540"/>
      <c r="AG204" s="540"/>
      <c r="AH204" s="537"/>
      <c r="AI204" s="537"/>
      <c r="AJ204" s="145"/>
      <c r="AK204" s="539"/>
      <c r="AL204" s="540"/>
      <c r="AM204" s="540"/>
      <c r="AN204" s="540"/>
      <c r="AO204" s="540"/>
      <c r="AP204" s="540"/>
      <c r="AQ204" s="540"/>
      <c r="AR204" s="540"/>
      <c r="AS204" s="537"/>
      <c r="AT204" s="537"/>
      <c r="AU204" s="145"/>
      <c r="AV204" s="540"/>
      <c r="AW204" s="226"/>
      <c r="AX204" s="226"/>
      <c r="AY204" s="226"/>
      <c r="AZ204" s="226"/>
      <c r="BA204" s="226"/>
      <c r="BB204" s="226"/>
      <c r="BC204" s="226"/>
      <c r="BD204" s="23"/>
      <c r="BE204" s="226"/>
      <c r="BF204" s="226"/>
      <c r="BG204" s="226"/>
      <c r="BH204" s="226"/>
      <c r="BI204" s="23"/>
      <c r="BJ204" s="226"/>
      <c r="BK204" s="226"/>
      <c r="BL204" s="226"/>
      <c r="BM204" s="541"/>
      <c r="BN204" s="541"/>
      <c r="BO204" s="226"/>
      <c r="BP204" s="226"/>
      <c r="BQ204" s="542"/>
      <c r="BR204" s="226"/>
      <c r="BS204" s="226"/>
      <c r="BT204" s="226"/>
      <c r="BU204" s="543"/>
      <c r="BV204" s="543"/>
      <c r="BW204" s="226"/>
      <c r="BX204" s="543"/>
      <c r="BY204" s="226"/>
      <c r="BZ204" s="544"/>
      <c r="CA204" s="668"/>
      <c r="CB204" s="668"/>
      <c r="CC204" s="145"/>
      <c r="CD204" s="145"/>
      <c r="CE204" s="145"/>
      <c r="CF204" s="145"/>
      <c r="CG204" s="543"/>
      <c r="CH204" s="226"/>
      <c r="CI204" s="544"/>
      <c r="CJ204" s="537"/>
      <c r="CK204" s="537"/>
      <c r="CL204" s="145"/>
      <c r="CM204" s="145"/>
      <c r="CN204" s="145"/>
      <c r="CO204" s="145"/>
      <c r="CP204" s="543"/>
      <c r="CQ204" s="226"/>
      <c r="CR204" s="545"/>
      <c r="CS204" s="537"/>
      <c r="CT204" s="537"/>
      <c r="CU204" s="145"/>
      <c r="CV204" s="145"/>
      <c r="CW204" s="145"/>
      <c r="CX204" s="145"/>
    </row>
    <row r="205" spans="23:102" ht="15" customHeight="1">
      <c r="W205" s="668"/>
      <c r="X205" s="668"/>
      <c r="Y205" s="145"/>
      <c r="Z205" s="539"/>
      <c r="AA205" s="540"/>
      <c r="AB205" s="540"/>
      <c r="AC205" s="540"/>
      <c r="AD205" s="540"/>
      <c r="AE205" s="540"/>
      <c r="AF205" s="540"/>
      <c r="AG205" s="540"/>
      <c r="AH205" s="537"/>
      <c r="AI205" s="537"/>
      <c r="AJ205" s="145"/>
      <c r="AK205" s="539"/>
      <c r="AL205" s="540"/>
      <c r="AM205" s="540"/>
      <c r="AN205" s="540"/>
      <c r="AO205" s="540"/>
      <c r="AP205" s="540"/>
      <c r="AQ205" s="540"/>
      <c r="AR205" s="540"/>
      <c r="AS205" s="537"/>
      <c r="AT205" s="537"/>
      <c r="AU205" s="145"/>
      <c r="AV205" s="540"/>
      <c r="AW205" s="226"/>
      <c r="AX205" s="226"/>
      <c r="AY205" s="226"/>
      <c r="AZ205" s="226"/>
      <c r="BA205" s="226"/>
      <c r="BB205" s="226"/>
      <c r="BC205" s="226"/>
      <c r="BD205" s="23"/>
      <c r="BE205" s="226"/>
      <c r="BF205" s="226"/>
      <c r="BG205" s="226"/>
      <c r="BH205" s="226"/>
      <c r="BI205" s="23"/>
      <c r="BJ205" s="226"/>
      <c r="BK205" s="226"/>
      <c r="BL205" s="226"/>
      <c r="BM205" s="541"/>
      <c r="BN205" s="541"/>
      <c r="BO205" s="226"/>
      <c r="BP205" s="226"/>
      <c r="BQ205" s="542"/>
      <c r="BR205" s="226"/>
      <c r="BS205" s="226"/>
      <c r="BT205" s="226"/>
      <c r="BU205" s="543"/>
      <c r="BV205" s="543"/>
      <c r="BW205" s="226"/>
      <c r="BX205" s="543"/>
      <c r="BY205" s="226"/>
      <c r="BZ205" s="544"/>
      <c r="CA205" s="668"/>
      <c r="CB205" s="668"/>
      <c r="CC205" s="145"/>
      <c r="CD205" s="145"/>
      <c r="CE205" s="145"/>
      <c r="CF205" s="145"/>
      <c r="CG205" s="543"/>
      <c r="CH205" s="226"/>
      <c r="CI205" s="544"/>
      <c r="CJ205" s="537"/>
      <c r="CK205" s="537"/>
      <c r="CL205" s="145"/>
      <c r="CM205" s="145"/>
      <c r="CN205" s="145"/>
      <c r="CO205" s="145"/>
      <c r="CP205" s="543"/>
      <c r="CQ205" s="226"/>
      <c r="CR205" s="545"/>
      <c r="CS205" s="537"/>
      <c r="CT205" s="537"/>
      <c r="CU205" s="145"/>
      <c r="CV205" s="145"/>
      <c r="CW205" s="145"/>
      <c r="CX205" s="145"/>
    </row>
    <row r="206" spans="23:102" ht="15" customHeight="1">
      <c r="W206" s="668"/>
      <c r="X206" s="668"/>
      <c r="Y206" s="145"/>
      <c r="Z206" s="539"/>
      <c r="AA206" s="540"/>
      <c r="AB206" s="540"/>
      <c r="AC206" s="540"/>
      <c r="AD206" s="540"/>
      <c r="AE206" s="540"/>
      <c r="AF206" s="540"/>
      <c r="AG206" s="540"/>
      <c r="AH206" s="537"/>
      <c r="AI206" s="537"/>
      <c r="AJ206" s="145"/>
      <c r="AK206" s="539"/>
      <c r="AL206" s="540"/>
      <c r="AM206" s="540"/>
      <c r="AN206" s="540"/>
      <c r="AO206" s="540"/>
      <c r="AP206" s="540"/>
      <c r="AQ206" s="540"/>
      <c r="AR206" s="540"/>
      <c r="AS206" s="537"/>
      <c r="AT206" s="537"/>
      <c r="AU206" s="145"/>
      <c r="AV206" s="540"/>
      <c r="AW206" s="226"/>
      <c r="AX206" s="226"/>
      <c r="AY206" s="226"/>
      <c r="AZ206" s="226"/>
      <c r="BA206" s="226"/>
      <c r="BB206" s="226"/>
      <c r="BC206" s="226"/>
      <c r="BD206" s="23"/>
      <c r="BE206" s="226"/>
      <c r="BF206" s="226"/>
      <c r="BG206" s="226"/>
      <c r="BH206" s="226"/>
      <c r="BI206" s="23"/>
      <c r="BJ206" s="226"/>
      <c r="BK206" s="226"/>
      <c r="BL206" s="226"/>
      <c r="BM206" s="541"/>
      <c r="BN206" s="541"/>
      <c r="BO206" s="226"/>
      <c r="BP206" s="226"/>
      <c r="BQ206" s="542"/>
      <c r="BR206" s="226"/>
      <c r="BS206" s="226"/>
      <c r="BT206" s="226"/>
      <c r="BU206" s="543"/>
      <c r="BV206" s="543"/>
      <c r="BW206" s="226"/>
      <c r="BX206" s="543"/>
      <c r="BY206" s="226"/>
      <c r="BZ206" s="544"/>
      <c r="CA206" s="668"/>
      <c r="CB206" s="668"/>
      <c r="CC206" s="145"/>
      <c r="CD206" s="145"/>
      <c r="CE206" s="145"/>
      <c r="CF206" s="145"/>
      <c r="CG206" s="543"/>
      <c r="CH206" s="226"/>
      <c r="CI206" s="544"/>
      <c r="CJ206" s="537"/>
      <c r="CK206" s="537"/>
      <c r="CL206" s="145"/>
      <c r="CM206" s="145"/>
      <c r="CN206" s="145"/>
      <c r="CO206" s="145"/>
      <c r="CP206" s="543"/>
      <c r="CQ206" s="226"/>
      <c r="CR206" s="545"/>
      <c r="CS206" s="537"/>
      <c r="CT206" s="537"/>
      <c r="CU206" s="145"/>
      <c r="CV206" s="145"/>
      <c r="CW206" s="145"/>
      <c r="CX206" s="145"/>
    </row>
    <row r="207" spans="23:102" ht="15" customHeight="1">
      <c r="W207" s="668"/>
      <c r="X207" s="668"/>
      <c r="Y207" s="145"/>
      <c r="Z207" s="539"/>
      <c r="AA207" s="540"/>
      <c r="AB207" s="540"/>
      <c r="AC207" s="540"/>
      <c r="AD207" s="540"/>
      <c r="AE207" s="540"/>
      <c r="AF207" s="540"/>
      <c r="AG207" s="540"/>
      <c r="AH207" s="537"/>
      <c r="AI207" s="537"/>
      <c r="AJ207" s="145"/>
      <c r="AK207" s="539"/>
      <c r="AL207" s="540"/>
      <c r="AM207" s="540"/>
      <c r="AN207" s="540"/>
      <c r="AO207" s="540"/>
      <c r="AP207" s="540"/>
      <c r="AQ207" s="540"/>
      <c r="AR207" s="540"/>
      <c r="AS207" s="537"/>
      <c r="AT207" s="537"/>
      <c r="AU207" s="145"/>
      <c r="AV207" s="540"/>
      <c r="AW207" s="226"/>
      <c r="AX207" s="226"/>
      <c r="AY207" s="226"/>
      <c r="AZ207" s="226"/>
      <c r="BA207" s="226"/>
      <c r="BB207" s="226"/>
      <c r="BC207" s="226"/>
      <c r="BD207" s="23"/>
      <c r="BE207" s="226"/>
      <c r="BF207" s="226"/>
      <c r="BG207" s="226"/>
      <c r="BH207" s="226"/>
      <c r="BI207" s="23"/>
      <c r="BJ207" s="226"/>
      <c r="BK207" s="226"/>
      <c r="BL207" s="226"/>
      <c r="BM207" s="541"/>
      <c r="BN207" s="541"/>
      <c r="BO207" s="226"/>
      <c r="BP207" s="226"/>
      <c r="BQ207" s="542"/>
      <c r="BR207" s="226"/>
      <c r="BS207" s="226"/>
      <c r="BT207" s="226"/>
      <c r="BU207" s="543"/>
      <c r="BV207" s="543"/>
      <c r="BW207" s="226"/>
      <c r="BX207" s="543"/>
      <c r="BY207" s="226"/>
      <c r="BZ207" s="544"/>
      <c r="CA207" s="668"/>
      <c r="CB207" s="668"/>
      <c r="CC207" s="145"/>
      <c r="CD207" s="145"/>
      <c r="CE207" s="145"/>
      <c r="CF207" s="145"/>
      <c r="CG207" s="543"/>
      <c r="CH207" s="226"/>
      <c r="CI207" s="544"/>
      <c r="CJ207" s="537"/>
      <c r="CK207" s="537"/>
      <c r="CL207" s="145"/>
      <c r="CM207" s="145"/>
      <c r="CN207" s="145"/>
      <c r="CO207" s="145"/>
      <c r="CP207" s="543"/>
      <c r="CQ207" s="226"/>
      <c r="CR207" s="545"/>
      <c r="CS207" s="537"/>
      <c r="CT207" s="537"/>
      <c r="CU207" s="145"/>
      <c r="CV207" s="145"/>
      <c r="CW207" s="145"/>
      <c r="CX207" s="145"/>
    </row>
    <row r="208" spans="23:102" ht="15" customHeight="1">
      <c r="W208" s="669"/>
      <c r="X208" s="669"/>
      <c r="Y208" s="144"/>
      <c r="Z208" s="539"/>
      <c r="AA208" s="540"/>
      <c r="AB208" s="540"/>
      <c r="AC208" s="540"/>
      <c r="AD208" s="540"/>
      <c r="AE208" s="540"/>
      <c r="AF208" s="540"/>
      <c r="AG208" s="540"/>
      <c r="AH208" s="538"/>
      <c r="AI208" s="538"/>
      <c r="AJ208" s="144"/>
      <c r="AK208" s="539"/>
      <c r="AL208" s="540"/>
      <c r="AM208" s="540"/>
      <c r="AN208" s="540"/>
      <c r="AO208" s="540"/>
      <c r="AP208" s="540"/>
      <c r="AQ208" s="540"/>
      <c r="AR208" s="540"/>
      <c r="AS208" s="538"/>
      <c r="AT208" s="538"/>
      <c r="AU208" s="144"/>
      <c r="AV208" s="540"/>
      <c r="AW208" s="226"/>
      <c r="AX208" s="226"/>
      <c r="AY208" s="226"/>
      <c r="AZ208" s="226"/>
      <c r="BA208" s="226"/>
      <c r="BB208" s="226"/>
      <c r="BC208" s="226"/>
      <c r="BD208" s="23"/>
      <c r="BE208" s="226"/>
      <c r="BF208" s="226"/>
      <c r="BG208" s="226"/>
      <c r="BH208" s="226"/>
      <c r="BI208" s="23"/>
      <c r="BJ208" s="226"/>
      <c r="BK208" s="226"/>
      <c r="BL208" s="226"/>
      <c r="BM208" s="541"/>
      <c r="BN208" s="541"/>
      <c r="BO208" s="226"/>
      <c r="BP208" s="226"/>
      <c r="BQ208" s="542"/>
      <c r="BR208" s="226"/>
      <c r="BS208" s="226"/>
      <c r="BT208" s="226"/>
      <c r="BU208" s="543"/>
      <c r="BV208" s="543"/>
      <c r="BW208" s="226"/>
      <c r="BX208" s="543"/>
      <c r="BY208" s="226"/>
      <c r="BZ208" s="544"/>
      <c r="CA208" s="668"/>
      <c r="CB208" s="668"/>
      <c r="CC208" s="145"/>
      <c r="CD208" s="145"/>
      <c r="CE208" s="145"/>
      <c r="CF208" s="145"/>
      <c r="CG208" s="543"/>
      <c r="CH208" s="226"/>
      <c r="CI208" s="544"/>
      <c r="CJ208" s="538"/>
      <c r="CK208" s="538"/>
      <c r="CL208" s="144"/>
      <c r="CM208" s="144"/>
      <c r="CN208" s="144"/>
      <c r="CO208" s="144"/>
      <c r="CP208" s="543"/>
      <c r="CQ208" s="226"/>
      <c r="CR208" s="545"/>
      <c r="CS208" s="538"/>
      <c r="CT208" s="538"/>
      <c r="CU208" s="144"/>
      <c r="CV208" s="144"/>
      <c r="CW208" s="144"/>
      <c r="CX208" s="144"/>
    </row>
    <row r="209" spans="23:102" ht="15" customHeight="1">
      <c r="W209" s="668"/>
      <c r="X209" s="668"/>
      <c r="Y209" s="145"/>
      <c r="Z209" s="539"/>
      <c r="AA209" s="540"/>
      <c r="AB209" s="540"/>
      <c r="AC209" s="540"/>
      <c r="AD209" s="540"/>
      <c r="AE209" s="540"/>
      <c r="AF209" s="540"/>
      <c r="AG209" s="540"/>
      <c r="AH209" s="537"/>
      <c r="AI209" s="537"/>
      <c r="AJ209" s="145"/>
      <c r="AK209" s="539"/>
      <c r="AL209" s="540"/>
      <c r="AM209" s="540"/>
      <c r="AN209" s="540"/>
      <c r="AO209" s="540"/>
      <c r="AP209" s="540"/>
      <c r="AQ209" s="540"/>
      <c r="AR209" s="540"/>
      <c r="AS209" s="537"/>
      <c r="AT209" s="537"/>
      <c r="AU209" s="145"/>
      <c r="AV209" s="540"/>
      <c r="AW209" s="226"/>
      <c r="AX209" s="226"/>
      <c r="AY209" s="226"/>
      <c r="AZ209" s="226"/>
      <c r="BA209" s="226"/>
      <c r="BB209" s="226"/>
      <c r="BC209" s="226"/>
      <c r="BD209" s="23"/>
      <c r="BE209" s="226"/>
      <c r="BF209" s="226"/>
      <c r="BG209" s="226"/>
      <c r="BH209" s="226"/>
      <c r="BI209" s="23"/>
      <c r="BJ209" s="226"/>
      <c r="BK209" s="226"/>
      <c r="BL209" s="226"/>
      <c r="BM209" s="541"/>
      <c r="BN209" s="541"/>
      <c r="BO209" s="226"/>
      <c r="BP209" s="226"/>
      <c r="BQ209" s="542"/>
      <c r="BR209" s="226"/>
      <c r="BS209" s="226"/>
      <c r="BT209" s="226"/>
      <c r="BU209" s="543"/>
      <c r="BV209" s="543"/>
      <c r="BW209" s="226"/>
      <c r="BX209" s="543"/>
      <c r="BY209" s="226"/>
      <c r="BZ209" s="544"/>
      <c r="CA209" s="668"/>
      <c r="CB209" s="668"/>
      <c r="CC209" s="145"/>
      <c r="CD209" s="145"/>
      <c r="CE209" s="145"/>
      <c r="CF209" s="145"/>
      <c r="CG209" s="543"/>
      <c r="CH209" s="226"/>
      <c r="CI209" s="544"/>
      <c r="CJ209" s="537"/>
      <c r="CK209" s="537"/>
      <c r="CL209" s="145"/>
      <c r="CM209" s="145"/>
      <c r="CN209" s="145"/>
      <c r="CO209" s="145"/>
      <c r="CP209" s="543"/>
      <c r="CQ209" s="226"/>
      <c r="CR209" s="545"/>
      <c r="CS209" s="537"/>
      <c r="CT209" s="537"/>
      <c r="CU209" s="145"/>
      <c r="CV209" s="145"/>
      <c r="CW209" s="145"/>
      <c r="CX209" s="145"/>
    </row>
    <row r="210" spans="23:102" ht="15" customHeight="1">
      <c r="W210" s="668"/>
      <c r="X210" s="668"/>
      <c r="Y210" s="145"/>
      <c r="Z210" s="539"/>
      <c r="AA210" s="540"/>
      <c r="AB210" s="540"/>
      <c r="AC210" s="540"/>
      <c r="AD210" s="540"/>
      <c r="AE210" s="540"/>
      <c r="AF210" s="540"/>
      <c r="AG210" s="540"/>
      <c r="AH210" s="537"/>
      <c r="AI210" s="537"/>
      <c r="AJ210" s="145"/>
      <c r="AK210" s="539"/>
      <c r="AL210" s="540"/>
      <c r="AM210" s="540"/>
      <c r="AN210" s="540"/>
      <c r="AO210" s="540"/>
      <c r="AP210" s="540"/>
      <c r="AQ210" s="540"/>
      <c r="AR210" s="540"/>
      <c r="AS210" s="537"/>
      <c r="AT210" s="537"/>
      <c r="AU210" s="145"/>
      <c r="AV210" s="540"/>
      <c r="AW210" s="226"/>
      <c r="AX210" s="226"/>
      <c r="AY210" s="226"/>
      <c r="AZ210" s="226"/>
      <c r="BA210" s="226"/>
      <c r="BB210" s="226"/>
      <c r="BC210" s="226"/>
      <c r="BD210" s="23"/>
      <c r="BE210" s="226"/>
      <c r="BF210" s="226"/>
      <c r="BG210" s="226"/>
      <c r="BH210" s="226"/>
      <c r="BI210" s="23"/>
      <c r="BJ210" s="226"/>
      <c r="BK210" s="226"/>
      <c r="BL210" s="226"/>
      <c r="BM210" s="541"/>
      <c r="BN210" s="541"/>
      <c r="BO210" s="226"/>
      <c r="BP210" s="226"/>
      <c r="BQ210" s="542"/>
      <c r="BR210" s="226"/>
      <c r="BS210" s="226"/>
      <c r="BT210" s="226"/>
      <c r="BU210" s="543"/>
      <c r="BV210" s="543"/>
      <c r="BW210" s="226"/>
      <c r="BX210" s="543"/>
      <c r="BY210" s="226"/>
      <c r="BZ210" s="544"/>
      <c r="CA210" s="668"/>
      <c r="CB210" s="668"/>
      <c r="CC210" s="145"/>
      <c r="CD210" s="145"/>
      <c r="CE210" s="145"/>
      <c r="CF210" s="145"/>
      <c r="CG210" s="543"/>
      <c r="CH210" s="226"/>
      <c r="CI210" s="544"/>
      <c r="CJ210" s="537"/>
      <c r="CK210" s="537"/>
      <c r="CL210" s="145"/>
      <c r="CM210" s="145"/>
      <c r="CN210" s="145"/>
      <c r="CO210" s="145"/>
      <c r="CP210" s="543"/>
      <c r="CQ210" s="226"/>
      <c r="CR210" s="545"/>
      <c r="CS210" s="537"/>
      <c r="CT210" s="537"/>
      <c r="CU210" s="145"/>
      <c r="CV210" s="145"/>
      <c r="CW210" s="145"/>
      <c r="CX210" s="145"/>
    </row>
    <row r="211" spans="23:102" ht="15" customHeight="1">
      <c r="W211" s="668"/>
      <c r="X211" s="668"/>
      <c r="Y211" s="145"/>
      <c r="Z211" s="539"/>
      <c r="AA211" s="540"/>
      <c r="AB211" s="540"/>
      <c r="AC211" s="540"/>
      <c r="AD211" s="540"/>
      <c r="AE211" s="540"/>
      <c r="AF211" s="540"/>
      <c r="AG211" s="540"/>
      <c r="AH211" s="537"/>
      <c r="AI211" s="537"/>
      <c r="AJ211" s="145"/>
      <c r="AK211" s="539"/>
      <c r="AL211" s="540"/>
      <c r="AM211" s="540"/>
      <c r="AN211" s="540"/>
      <c r="AO211" s="540"/>
      <c r="AP211" s="540"/>
      <c r="AQ211" s="540"/>
      <c r="AR211" s="540"/>
      <c r="AS211" s="537"/>
      <c r="AT211" s="537"/>
      <c r="AU211" s="145"/>
      <c r="AV211" s="540"/>
      <c r="AW211" s="226"/>
      <c r="AX211" s="226"/>
      <c r="AY211" s="226"/>
      <c r="AZ211" s="226"/>
      <c r="BA211" s="226"/>
      <c r="BB211" s="226"/>
      <c r="BC211" s="226"/>
      <c r="BD211" s="23"/>
      <c r="BE211" s="226"/>
      <c r="BF211" s="226"/>
      <c r="BG211" s="226"/>
      <c r="BH211" s="226"/>
      <c r="BI211" s="23"/>
      <c r="BJ211" s="226"/>
      <c r="BK211" s="226"/>
      <c r="BL211" s="226"/>
      <c r="BM211" s="541"/>
      <c r="BN211" s="541"/>
      <c r="BO211" s="226"/>
      <c r="BP211" s="226"/>
      <c r="BQ211" s="542"/>
      <c r="BR211" s="226"/>
      <c r="BS211" s="226"/>
      <c r="BT211" s="226"/>
      <c r="BU211" s="543"/>
      <c r="BV211" s="543"/>
      <c r="BW211" s="226"/>
      <c r="BX211" s="543"/>
      <c r="BY211" s="226"/>
      <c r="BZ211" s="544"/>
      <c r="CA211" s="668"/>
      <c r="CB211" s="668"/>
      <c r="CC211" s="145"/>
      <c r="CD211" s="145"/>
      <c r="CE211" s="145"/>
      <c r="CF211" s="145"/>
      <c r="CG211" s="543"/>
      <c r="CH211" s="226"/>
      <c r="CI211" s="544"/>
      <c r="CJ211" s="537"/>
      <c r="CK211" s="537"/>
      <c r="CL211" s="145"/>
      <c r="CM211" s="145"/>
      <c r="CN211" s="145"/>
      <c r="CO211" s="145"/>
      <c r="CP211" s="543"/>
      <c r="CQ211" s="226"/>
      <c r="CR211" s="545"/>
      <c r="CS211" s="537"/>
      <c r="CT211" s="537"/>
      <c r="CU211" s="145"/>
      <c r="CV211" s="145"/>
      <c r="CW211" s="145"/>
      <c r="CX211" s="145"/>
    </row>
    <row r="212" spans="23:102" ht="15" customHeight="1">
      <c r="W212" s="668"/>
      <c r="X212" s="668"/>
      <c r="Y212" s="145"/>
      <c r="Z212" s="539"/>
      <c r="AA212" s="540"/>
      <c r="AB212" s="540"/>
      <c r="AC212" s="540"/>
      <c r="AD212" s="540"/>
      <c r="AE212" s="540"/>
      <c r="AF212" s="540"/>
      <c r="AG212" s="540"/>
      <c r="AH212" s="537"/>
      <c r="AI212" s="537"/>
      <c r="AJ212" s="145"/>
      <c r="AK212" s="539"/>
      <c r="AL212" s="540"/>
      <c r="AM212" s="540"/>
      <c r="AN212" s="540"/>
      <c r="AO212" s="540"/>
      <c r="AP212" s="540"/>
      <c r="AQ212" s="540"/>
      <c r="AR212" s="540"/>
      <c r="AS212" s="537"/>
      <c r="AT212" s="537"/>
      <c r="AU212" s="145"/>
      <c r="AV212" s="540"/>
      <c r="AW212" s="226"/>
      <c r="AX212" s="226"/>
      <c r="AY212" s="226"/>
      <c r="AZ212" s="226"/>
      <c r="BA212" s="226"/>
      <c r="BB212" s="226"/>
      <c r="BC212" s="226"/>
      <c r="BD212" s="23"/>
      <c r="BE212" s="226"/>
      <c r="BF212" s="226"/>
      <c r="BG212" s="226"/>
      <c r="BH212" s="226"/>
      <c r="BI212" s="23"/>
      <c r="BJ212" s="226"/>
      <c r="BK212" s="226"/>
      <c r="BL212" s="226"/>
      <c r="BM212" s="541"/>
      <c r="BN212" s="541"/>
      <c r="BO212" s="226"/>
      <c r="BP212" s="226"/>
      <c r="BQ212" s="542"/>
      <c r="BR212" s="226"/>
      <c r="BS212" s="226"/>
      <c r="BT212" s="226"/>
      <c r="BU212" s="543"/>
      <c r="BV212" s="543"/>
      <c r="BW212" s="226"/>
      <c r="BX212" s="543"/>
      <c r="BY212" s="226"/>
      <c r="BZ212" s="544"/>
      <c r="CA212" s="668"/>
      <c r="CB212" s="668"/>
      <c r="CC212" s="145"/>
      <c r="CD212" s="145"/>
      <c r="CE212" s="145"/>
      <c r="CF212" s="145"/>
      <c r="CG212" s="543"/>
      <c r="CH212" s="226"/>
      <c r="CI212" s="544"/>
      <c r="CJ212" s="537"/>
      <c r="CK212" s="537"/>
      <c r="CL212" s="145"/>
      <c r="CM212" s="145"/>
      <c r="CN212" s="145"/>
      <c r="CO212" s="145"/>
      <c r="CP212" s="543"/>
      <c r="CQ212" s="226"/>
      <c r="CR212" s="545"/>
      <c r="CS212" s="537"/>
      <c r="CT212" s="537"/>
      <c r="CU212" s="145"/>
      <c r="CV212" s="145"/>
      <c r="CW212" s="145"/>
      <c r="CX212" s="145"/>
    </row>
    <row r="213" spans="23:102" ht="15" customHeight="1">
      <c r="W213" s="668"/>
      <c r="X213" s="668"/>
      <c r="Y213" s="145"/>
      <c r="Z213" s="539"/>
      <c r="AA213" s="540"/>
      <c r="AB213" s="540"/>
      <c r="AC213" s="540"/>
      <c r="AD213" s="540"/>
      <c r="AE213" s="540"/>
      <c r="AF213" s="540"/>
      <c r="AG213" s="540"/>
      <c r="AH213" s="537"/>
      <c r="AI213" s="537"/>
      <c r="AJ213" s="145"/>
      <c r="AK213" s="539"/>
      <c r="AL213" s="540"/>
      <c r="AM213" s="540"/>
      <c r="AN213" s="540"/>
      <c r="AO213" s="540"/>
      <c r="AP213" s="540"/>
      <c r="AQ213" s="540"/>
      <c r="AR213" s="540"/>
      <c r="AS213" s="537"/>
      <c r="AT213" s="537"/>
      <c r="AU213" s="145"/>
      <c r="AV213" s="540"/>
      <c r="AW213" s="226"/>
      <c r="AX213" s="226"/>
      <c r="AY213" s="226"/>
      <c r="AZ213" s="226"/>
      <c r="BA213" s="226"/>
      <c r="BB213" s="226"/>
      <c r="BC213" s="226"/>
      <c r="BD213" s="23"/>
      <c r="BE213" s="226"/>
      <c r="BF213" s="226"/>
      <c r="BG213" s="226"/>
      <c r="BH213" s="226"/>
      <c r="BI213" s="23"/>
      <c r="BJ213" s="226"/>
      <c r="BK213" s="226"/>
      <c r="BL213" s="226"/>
      <c r="BM213" s="541"/>
      <c r="BN213" s="541"/>
      <c r="BO213" s="226"/>
      <c r="BP213" s="226"/>
      <c r="BQ213" s="542"/>
      <c r="BR213" s="226"/>
      <c r="BS213" s="226"/>
      <c r="BT213" s="226"/>
      <c r="BU213" s="543"/>
      <c r="BV213" s="543"/>
      <c r="BW213" s="226"/>
      <c r="BX213" s="543"/>
      <c r="BY213" s="226"/>
      <c r="BZ213" s="544"/>
      <c r="CA213" s="668"/>
      <c r="CB213" s="668"/>
      <c r="CC213" s="145"/>
      <c r="CD213" s="145"/>
      <c r="CE213" s="145"/>
      <c r="CF213" s="145"/>
      <c r="CG213" s="543"/>
      <c r="CH213" s="226"/>
      <c r="CI213" s="544"/>
      <c r="CJ213" s="537"/>
      <c r="CK213" s="537"/>
      <c r="CL213" s="145"/>
      <c r="CM213" s="145"/>
      <c r="CN213" s="145"/>
      <c r="CO213" s="145"/>
      <c r="CP213" s="543"/>
      <c r="CQ213" s="226"/>
      <c r="CR213" s="545"/>
      <c r="CS213" s="537"/>
      <c r="CT213" s="537"/>
      <c r="CU213" s="145"/>
      <c r="CV213" s="145"/>
      <c r="CW213" s="145"/>
      <c r="CX213" s="145"/>
    </row>
    <row r="214" spans="23:102" ht="15" customHeight="1">
      <c r="W214" s="669"/>
      <c r="X214" s="669"/>
      <c r="Y214" s="144"/>
      <c r="Z214" s="539"/>
      <c r="AA214" s="540"/>
      <c r="AB214" s="540"/>
      <c r="AC214" s="540"/>
      <c r="AD214" s="540"/>
      <c r="AE214" s="540"/>
      <c r="AF214" s="540"/>
      <c r="AG214" s="540"/>
      <c r="AH214" s="538"/>
      <c r="AI214" s="538"/>
      <c r="AJ214" s="144"/>
      <c r="AK214" s="539"/>
      <c r="AL214" s="540"/>
      <c r="AM214" s="540"/>
      <c r="AN214" s="540"/>
      <c r="AO214" s="540"/>
      <c r="AP214" s="540"/>
      <c r="AQ214" s="540"/>
      <c r="AR214" s="540"/>
      <c r="AS214" s="538"/>
      <c r="AT214" s="538"/>
      <c r="AU214" s="144"/>
      <c r="AV214" s="540"/>
      <c r="AW214" s="226"/>
      <c r="AX214" s="226"/>
      <c r="AY214" s="226"/>
      <c r="AZ214" s="226"/>
      <c r="BA214" s="226"/>
      <c r="BB214" s="226"/>
      <c r="BC214" s="226"/>
      <c r="BD214" s="23"/>
      <c r="BE214" s="226"/>
      <c r="BF214" s="226"/>
      <c r="BG214" s="226"/>
      <c r="BH214" s="226"/>
      <c r="BI214" s="23"/>
      <c r="BJ214" s="226"/>
      <c r="BK214" s="226"/>
      <c r="BL214" s="226"/>
      <c r="BM214" s="541"/>
      <c r="BN214" s="541"/>
      <c r="BO214" s="226"/>
      <c r="BP214" s="226"/>
      <c r="BQ214" s="542"/>
      <c r="BR214" s="226"/>
      <c r="BS214" s="226"/>
      <c r="BT214" s="226"/>
      <c r="BU214" s="543"/>
      <c r="BV214" s="543"/>
      <c r="BW214" s="226"/>
      <c r="BX214" s="543"/>
      <c r="BY214" s="226"/>
      <c r="BZ214" s="544"/>
      <c r="CA214" s="668"/>
      <c r="CB214" s="668"/>
      <c r="CC214" s="145"/>
      <c r="CD214" s="145"/>
      <c r="CE214" s="145"/>
      <c r="CF214" s="145"/>
      <c r="CG214" s="543"/>
      <c r="CH214" s="226"/>
      <c r="CI214" s="544"/>
      <c r="CJ214" s="538"/>
      <c r="CK214" s="538"/>
      <c r="CL214" s="144"/>
      <c r="CM214" s="144"/>
      <c r="CN214" s="144"/>
      <c r="CO214" s="144"/>
      <c r="CP214" s="543"/>
      <c r="CQ214" s="226"/>
      <c r="CR214" s="545"/>
      <c r="CS214" s="538"/>
      <c r="CT214" s="538"/>
      <c r="CU214" s="144"/>
      <c r="CV214" s="144"/>
      <c r="CW214" s="144"/>
      <c r="CX214" s="144"/>
    </row>
    <row r="215" spans="23:102" ht="15" customHeight="1">
      <c r="W215" s="668"/>
      <c r="X215" s="668"/>
      <c r="Y215" s="145"/>
      <c r="Z215" s="539"/>
      <c r="AA215" s="540"/>
      <c r="AB215" s="540"/>
      <c r="AC215" s="540"/>
      <c r="AD215" s="540"/>
      <c r="AE215" s="540"/>
      <c r="AF215" s="540"/>
      <c r="AG215" s="540"/>
      <c r="AH215" s="537"/>
      <c r="AI215" s="537"/>
      <c r="AJ215" s="145"/>
      <c r="AK215" s="539"/>
      <c r="AL215" s="540"/>
      <c r="AM215" s="540"/>
      <c r="AN215" s="540"/>
      <c r="AO215" s="540"/>
      <c r="AP215" s="540"/>
      <c r="AQ215" s="540"/>
      <c r="AR215" s="540"/>
      <c r="AS215" s="537"/>
      <c r="AT215" s="537"/>
      <c r="AU215" s="145"/>
      <c r="AV215" s="540"/>
      <c r="AW215" s="226"/>
      <c r="AX215" s="226"/>
      <c r="AY215" s="226"/>
      <c r="AZ215" s="226"/>
      <c r="BA215" s="226"/>
      <c r="BB215" s="226"/>
      <c r="BC215" s="226"/>
      <c r="BD215" s="23"/>
      <c r="BE215" s="226"/>
      <c r="BF215" s="226"/>
      <c r="BG215" s="226"/>
      <c r="BH215" s="226"/>
      <c r="BI215" s="23"/>
      <c r="BJ215" s="226"/>
      <c r="BK215" s="226"/>
      <c r="BL215" s="226"/>
      <c r="BM215" s="541"/>
      <c r="BN215" s="541"/>
      <c r="BO215" s="226"/>
      <c r="BP215" s="226"/>
      <c r="BQ215" s="542"/>
      <c r="BR215" s="226"/>
      <c r="BS215" s="226"/>
      <c r="BT215" s="226"/>
      <c r="BU215" s="543"/>
      <c r="BV215" s="543"/>
      <c r="BW215" s="226"/>
      <c r="BX215" s="543"/>
      <c r="BY215" s="226"/>
      <c r="BZ215" s="544"/>
      <c r="CA215" s="668"/>
      <c r="CB215" s="668"/>
      <c r="CC215" s="145"/>
      <c r="CD215" s="145"/>
      <c r="CE215" s="145"/>
      <c r="CF215" s="145"/>
      <c r="CG215" s="543"/>
      <c r="CH215" s="226"/>
      <c r="CI215" s="544"/>
      <c r="CJ215" s="537"/>
      <c r="CK215" s="537"/>
      <c r="CL215" s="145"/>
      <c r="CM215" s="145"/>
      <c r="CN215" s="145"/>
      <c r="CO215" s="145"/>
      <c r="CP215" s="543"/>
      <c r="CQ215" s="226"/>
      <c r="CR215" s="545"/>
      <c r="CS215" s="537"/>
      <c r="CT215" s="537"/>
      <c r="CU215" s="145"/>
      <c r="CV215" s="145"/>
      <c r="CW215" s="145"/>
      <c r="CX215" s="145"/>
    </row>
    <row r="216" spans="23:102" ht="15" customHeight="1">
      <c r="W216" s="668"/>
      <c r="X216" s="668"/>
      <c r="Y216" s="145"/>
      <c r="Z216" s="539"/>
      <c r="AA216" s="540"/>
      <c r="AB216" s="540"/>
      <c r="AC216" s="540"/>
      <c r="AD216" s="540"/>
      <c r="AE216" s="540"/>
      <c r="AF216" s="540"/>
      <c r="AG216" s="540"/>
      <c r="AH216" s="537"/>
      <c r="AI216" s="537"/>
      <c r="AJ216" s="145"/>
      <c r="AK216" s="539"/>
      <c r="AL216" s="540"/>
      <c r="AM216" s="540"/>
      <c r="AN216" s="540"/>
      <c r="AO216" s="540"/>
      <c r="AP216" s="540"/>
      <c r="AQ216" s="540"/>
      <c r="AR216" s="540"/>
      <c r="AS216" s="537"/>
      <c r="AT216" s="537"/>
      <c r="AU216" s="145"/>
      <c r="AV216" s="540"/>
      <c r="AW216" s="226"/>
      <c r="AX216" s="226"/>
      <c r="AY216" s="226"/>
      <c r="AZ216" s="226"/>
      <c r="BA216" s="226"/>
      <c r="BB216" s="226"/>
      <c r="BC216" s="226"/>
      <c r="BD216" s="23"/>
      <c r="BE216" s="226"/>
      <c r="BF216" s="226"/>
      <c r="BG216" s="226"/>
      <c r="BH216" s="226"/>
      <c r="BI216" s="23"/>
      <c r="BJ216" s="226"/>
      <c r="BK216" s="226"/>
      <c r="BL216" s="226"/>
      <c r="BM216" s="541"/>
      <c r="BN216" s="541"/>
      <c r="BO216" s="226"/>
      <c r="BP216" s="226"/>
      <c r="BQ216" s="542"/>
      <c r="BR216" s="226"/>
      <c r="BS216" s="226"/>
      <c r="BT216" s="226"/>
      <c r="BU216" s="543"/>
      <c r="BV216" s="543"/>
      <c r="BW216" s="226"/>
      <c r="BX216" s="543"/>
      <c r="BY216" s="226"/>
      <c r="BZ216" s="544"/>
      <c r="CA216" s="668"/>
      <c r="CB216" s="668"/>
      <c r="CC216" s="145"/>
      <c r="CD216" s="145"/>
      <c r="CE216" s="145"/>
      <c r="CF216" s="145"/>
      <c r="CG216" s="543"/>
      <c r="CH216" s="226"/>
      <c r="CI216" s="544"/>
      <c r="CJ216" s="537"/>
      <c r="CK216" s="537"/>
      <c r="CL216" s="145"/>
      <c r="CM216" s="145"/>
      <c r="CN216" s="145"/>
      <c r="CO216" s="145"/>
      <c r="CP216" s="543"/>
      <c r="CQ216" s="226"/>
      <c r="CR216" s="545"/>
      <c r="CS216" s="537"/>
      <c r="CT216" s="537"/>
      <c r="CU216" s="145"/>
      <c r="CV216" s="145"/>
      <c r="CW216" s="145"/>
      <c r="CX216" s="145"/>
    </row>
    <row r="217" spans="23:102" ht="15" customHeight="1">
      <c r="W217" s="668"/>
      <c r="X217" s="668"/>
      <c r="Y217" s="145"/>
      <c r="Z217" s="539"/>
      <c r="AA217" s="540"/>
      <c r="AB217" s="540"/>
      <c r="AC217" s="540"/>
      <c r="AD217" s="540"/>
      <c r="AE217" s="540"/>
      <c r="AF217" s="540"/>
      <c r="AG217" s="540"/>
      <c r="AH217" s="537"/>
      <c r="AI217" s="537"/>
      <c r="AJ217" s="145"/>
      <c r="AK217" s="539"/>
      <c r="AL217" s="540"/>
      <c r="AM217" s="540"/>
      <c r="AN217" s="540"/>
      <c r="AO217" s="540"/>
      <c r="AP217" s="540"/>
      <c r="AQ217" s="540"/>
      <c r="AR217" s="540"/>
      <c r="AS217" s="537"/>
      <c r="AT217" s="537"/>
      <c r="AU217" s="145"/>
      <c r="AV217" s="540"/>
      <c r="AW217" s="226"/>
      <c r="AX217" s="226"/>
      <c r="AY217" s="226"/>
      <c r="AZ217" s="226"/>
      <c r="BA217" s="226"/>
      <c r="BB217" s="226"/>
      <c r="BC217" s="226"/>
      <c r="BD217" s="23"/>
      <c r="BE217" s="226"/>
      <c r="BF217" s="226"/>
      <c r="BG217" s="226"/>
      <c r="BH217" s="226"/>
      <c r="BI217" s="23"/>
      <c r="BJ217" s="226"/>
      <c r="BK217" s="226"/>
      <c r="BL217" s="226"/>
      <c r="BM217" s="541"/>
      <c r="BN217" s="541"/>
      <c r="BO217" s="226"/>
      <c r="BP217" s="226"/>
      <c r="BQ217" s="542"/>
      <c r="BR217" s="226"/>
      <c r="BS217" s="226"/>
      <c r="BT217" s="226"/>
      <c r="BU217" s="543"/>
      <c r="BV217" s="543"/>
      <c r="BW217" s="226"/>
      <c r="BX217" s="543"/>
      <c r="BY217" s="226"/>
      <c r="BZ217" s="544"/>
      <c r="CA217" s="668"/>
      <c r="CB217" s="668"/>
      <c r="CC217" s="145"/>
      <c r="CD217" s="145"/>
      <c r="CE217" s="145"/>
      <c r="CF217" s="145"/>
      <c r="CG217" s="543"/>
      <c r="CH217" s="226"/>
      <c r="CI217" s="544"/>
      <c r="CJ217" s="537"/>
      <c r="CK217" s="537"/>
      <c r="CL217" s="145"/>
      <c r="CM217" s="145"/>
      <c r="CN217" s="145"/>
      <c r="CO217" s="145"/>
      <c r="CP217" s="543"/>
      <c r="CQ217" s="226"/>
      <c r="CR217" s="545"/>
      <c r="CS217" s="537"/>
      <c r="CT217" s="537"/>
      <c r="CU217" s="145"/>
      <c r="CV217" s="145"/>
      <c r="CW217" s="145"/>
      <c r="CX217" s="145"/>
    </row>
    <row r="218" spans="23:102" ht="15" customHeight="1">
      <c r="W218" s="668"/>
      <c r="X218" s="668"/>
      <c r="Y218" s="145"/>
      <c r="Z218" s="539"/>
      <c r="AA218" s="540"/>
      <c r="AB218" s="540"/>
      <c r="AC218" s="540"/>
      <c r="AD218" s="540"/>
      <c r="AE218" s="540"/>
      <c r="AF218" s="540"/>
      <c r="AG218" s="540"/>
      <c r="AH218" s="537"/>
      <c r="AI218" s="537"/>
      <c r="AJ218" s="145"/>
      <c r="AK218" s="539"/>
      <c r="AL218" s="540"/>
      <c r="AM218" s="540"/>
      <c r="AN218" s="540"/>
      <c r="AO218" s="540"/>
      <c r="AP218" s="540"/>
      <c r="AQ218" s="540"/>
      <c r="AR218" s="540"/>
      <c r="AS218" s="537"/>
      <c r="AT218" s="537"/>
      <c r="AU218" s="145"/>
      <c r="AV218" s="540"/>
      <c r="AW218" s="226"/>
      <c r="AX218" s="226"/>
      <c r="AY218" s="226"/>
      <c r="AZ218" s="226"/>
      <c r="BA218" s="226"/>
      <c r="BB218" s="226"/>
      <c r="BC218" s="226"/>
      <c r="BD218" s="23"/>
      <c r="BE218" s="226"/>
      <c r="BF218" s="226"/>
      <c r="BG218" s="226"/>
      <c r="BH218" s="226"/>
      <c r="BI218" s="23"/>
      <c r="BJ218" s="226"/>
      <c r="BK218" s="226"/>
      <c r="BL218" s="226"/>
      <c r="BM218" s="541"/>
      <c r="BN218" s="541"/>
      <c r="BO218" s="226"/>
      <c r="BP218" s="226"/>
      <c r="BQ218" s="542"/>
      <c r="BR218" s="226"/>
      <c r="BS218" s="226"/>
      <c r="BT218" s="226"/>
      <c r="BU218" s="543"/>
      <c r="BV218" s="543"/>
      <c r="BW218" s="226"/>
      <c r="BX218" s="543"/>
      <c r="BY218" s="226"/>
      <c r="BZ218" s="544"/>
      <c r="CA218" s="668"/>
      <c r="CB218" s="668"/>
      <c r="CC218" s="145"/>
      <c r="CD218" s="145"/>
      <c r="CE218" s="145"/>
      <c r="CF218" s="145"/>
      <c r="CG218" s="543"/>
      <c r="CH218" s="226"/>
      <c r="CI218" s="544"/>
      <c r="CJ218" s="537"/>
      <c r="CK218" s="537"/>
      <c r="CL218" s="145"/>
      <c r="CM218" s="145"/>
      <c r="CN218" s="145"/>
      <c r="CO218" s="145"/>
      <c r="CP218" s="543"/>
      <c r="CQ218" s="226"/>
      <c r="CR218" s="545"/>
      <c r="CS218" s="537"/>
      <c r="CT218" s="537"/>
      <c r="CU218" s="145"/>
      <c r="CV218" s="145"/>
      <c r="CW218" s="145"/>
      <c r="CX218" s="145"/>
    </row>
    <row r="219" spans="23:102" ht="15" customHeight="1">
      <c r="W219" s="668"/>
      <c r="X219" s="668"/>
      <c r="Y219" s="145"/>
      <c r="Z219" s="539"/>
      <c r="AA219" s="540"/>
      <c r="AB219" s="540"/>
      <c r="AC219" s="540"/>
      <c r="AD219" s="540"/>
      <c r="AE219" s="540"/>
      <c r="AF219" s="540"/>
      <c r="AG219" s="540"/>
      <c r="AH219" s="537"/>
      <c r="AI219" s="537"/>
      <c r="AJ219" s="145"/>
      <c r="AK219" s="539"/>
      <c r="AL219" s="540"/>
      <c r="AM219" s="540"/>
      <c r="AN219" s="540"/>
      <c r="AO219" s="540"/>
      <c r="AP219" s="540"/>
      <c r="AQ219" s="540"/>
      <c r="AR219" s="540"/>
      <c r="AS219" s="537"/>
      <c r="AT219" s="537"/>
      <c r="AU219" s="145"/>
      <c r="AV219" s="540"/>
      <c r="AW219" s="226"/>
      <c r="AX219" s="226"/>
      <c r="AY219" s="226"/>
      <c r="AZ219" s="226"/>
      <c r="BA219" s="226"/>
      <c r="BB219" s="226"/>
      <c r="BC219" s="226"/>
      <c r="BD219" s="23"/>
      <c r="BE219" s="226"/>
      <c r="BF219" s="226"/>
      <c r="BG219" s="226"/>
      <c r="BH219" s="226"/>
      <c r="BI219" s="23"/>
      <c r="BJ219" s="226"/>
      <c r="BK219" s="226"/>
      <c r="BL219" s="226"/>
      <c r="BM219" s="541"/>
      <c r="BN219" s="541"/>
      <c r="BO219" s="226"/>
      <c r="BP219" s="226"/>
      <c r="BQ219" s="542"/>
      <c r="BR219" s="226"/>
      <c r="BS219" s="226"/>
      <c r="BT219" s="226"/>
      <c r="BU219" s="543"/>
      <c r="BV219" s="543"/>
      <c r="BW219" s="226"/>
      <c r="BX219" s="543"/>
      <c r="BY219" s="226"/>
      <c r="BZ219" s="544"/>
      <c r="CA219" s="668"/>
      <c r="CB219" s="668"/>
      <c r="CC219" s="145"/>
      <c r="CD219" s="145"/>
      <c r="CE219" s="145"/>
      <c r="CF219" s="145"/>
      <c r="CG219" s="543"/>
      <c r="CH219" s="226"/>
      <c r="CI219" s="544"/>
      <c r="CJ219" s="537"/>
      <c r="CK219" s="537"/>
      <c r="CL219" s="145"/>
      <c r="CM219" s="145"/>
      <c r="CN219" s="145"/>
      <c r="CO219" s="145"/>
      <c r="CP219" s="543"/>
      <c r="CQ219" s="226"/>
      <c r="CR219" s="545"/>
      <c r="CS219" s="537"/>
      <c r="CT219" s="537"/>
      <c r="CU219" s="145"/>
      <c r="CV219" s="145"/>
      <c r="CW219" s="145"/>
      <c r="CX219" s="145"/>
    </row>
    <row r="220" spans="23:102" ht="15" customHeight="1">
      <c r="W220" s="669"/>
      <c r="X220" s="669"/>
      <c r="Y220" s="144"/>
      <c r="Z220" s="539"/>
      <c r="AA220" s="540"/>
      <c r="AB220" s="540"/>
      <c r="AC220" s="540"/>
      <c r="AD220" s="540"/>
      <c r="AE220" s="540"/>
      <c r="AF220" s="540"/>
      <c r="AG220" s="540"/>
      <c r="AH220" s="538"/>
      <c r="AI220" s="538"/>
      <c r="AJ220" s="144"/>
      <c r="AK220" s="539"/>
      <c r="AL220" s="540"/>
      <c r="AM220" s="540"/>
      <c r="AN220" s="540"/>
      <c r="AO220" s="540"/>
      <c r="AP220" s="540"/>
      <c r="AQ220" s="540"/>
      <c r="AR220" s="540"/>
      <c r="AS220" s="538"/>
      <c r="AT220" s="538"/>
      <c r="AU220" s="144"/>
      <c r="AV220" s="540"/>
      <c r="AW220" s="226"/>
      <c r="AX220" s="226"/>
      <c r="AY220" s="226"/>
      <c r="AZ220" s="226"/>
      <c r="BA220" s="226"/>
      <c r="BB220" s="226"/>
      <c r="BC220" s="226"/>
      <c r="BD220" s="23"/>
      <c r="BE220" s="226"/>
      <c r="BF220" s="226"/>
      <c r="BG220" s="226"/>
      <c r="BH220" s="226"/>
      <c r="BI220" s="23"/>
      <c r="BJ220" s="226"/>
      <c r="BK220" s="226"/>
      <c r="BL220" s="226"/>
      <c r="BM220" s="541"/>
      <c r="BN220" s="541"/>
      <c r="BO220" s="226"/>
      <c r="BP220" s="226"/>
      <c r="BQ220" s="542"/>
      <c r="BR220" s="226"/>
      <c r="BS220" s="226"/>
      <c r="BT220" s="226"/>
      <c r="BU220" s="543"/>
      <c r="BV220" s="543"/>
      <c r="BW220" s="226"/>
      <c r="BX220" s="543"/>
      <c r="BY220" s="226"/>
      <c r="BZ220" s="544"/>
      <c r="CA220" s="668"/>
      <c r="CB220" s="668"/>
      <c r="CC220" s="145"/>
      <c r="CD220" s="145"/>
      <c r="CE220" s="145"/>
      <c r="CF220" s="145"/>
      <c r="CG220" s="543"/>
      <c r="CH220" s="226"/>
      <c r="CI220" s="544"/>
      <c r="CJ220" s="538"/>
      <c r="CK220" s="538"/>
      <c r="CL220" s="144"/>
      <c r="CM220" s="144"/>
      <c r="CN220" s="144"/>
      <c r="CO220" s="144"/>
      <c r="CP220" s="543"/>
      <c r="CQ220" s="226"/>
      <c r="CR220" s="545"/>
      <c r="CS220" s="538"/>
      <c r="CT220" s="538"/>
      <c r="CU220" s="144"/>
      <c r="CV220" s="144"/>
      <c r="CW220" s="144"/>
      <c r="CX220" s="144"/>
    </row>
    <row r="221" spans="23:102" ht="15" customHeight="1">
      <c r="W221" s="668"/>
      <c r="X221" s="668"/>
      <c r="Y221" s="145"/>
      <c r="Z221" s="539"/>
      <c r="AA221" s="540"/>
      <c r="AB221" s="540"/>
      <c r="AC221" s="540"/>
      <c r="AD221" s="540"/>
      <c r="AE221" s="540"/>
      <c r="AF221" s="540"/>
      <c r="AG221" s="540"/>
      <c r="AH221" s="537"/>
      <c r="AI221" s="537"/>
      <c r="AJ221" s="145"/>
      <c r="AK221" s="539"/>
      <c r="AL221" s="540"/>
      <c r="AM221" s="540"/>
      <c r="AN221" s="540"/>
      <c r="AO221" s="540"/>
      <c r="AP221" s="540"/>
      <c r="AQ221" s="540"/>
      <c r="AR221" s="540"/>
      <c r="AS221" s="537"/>
      <c r="AT221" s="537"/>
      <c r="AU221" s="145"/>
      <c r="AV221" s="540"/>
      <c r="AW221" s="226"/>
      <c r="AX221" s="226"/>
      <c r="AY221" s="226"/>
      <c r="AZ221" s="226"/>
      <c r="BA221" s="226"/>
      <c r="BB221" s="226"/>
      <c r="BC221" s="226"/>
      <c r="BD221" s="23"/>
      <c r="BE221" s="226"/>
      <c r="BF221" s="226"/>
      <c r="BG221" s="226"/>
      <c r="BH221" s="226"/>
      <c r="BI221" s="23"/>
      <c r="BJ221" s="226"/>
      <c r="BK221" s="226"/>
      <c r="BL221" s="226"/>
      <c r="BM221" s="541"/>
      <c r="BN221" s="541"/>
      <c r="BO221" s="226"/>
      <c r="BP221" s="226"/>
      <c r="BQ221" s="542"/>
      <c r="BR221" s="226"/>
      <c r="BS221" s="226"/>
      <c r="BT221" s="226"/>
      <c r="BU221" s="543"/>
      <c r="BV221" s="543"/>
      <c r="BW221" s="226"/>
      <c r="BX221" s="543"/>
      <c r="BY221" s="226"/>
      <c r="BZ221" s="544"/>
      <c r="CA221" s="668"/>
      <c r="CB221" s="668"/>
      <c r="CC221" s="145"/>
      <c r="CD221" s="145"/>
      <c r="CE221" s="145"/>
      <c r="CF221" s="145"/>
      <c r="CG221" s="543"/>
      <c r="CH221" s="226"/>
      <c r="CI221" s="544"/>
      <c r="CJ221" s="537"/>
      <c r="CK221" s="537"/>
      <c r="CL221" s="145"/>
      <c r="CM221" s="145"/>
      <c r="CN221" s="145"/>
      <c r="CO221" s="145"/>
      <c r="CP221" s="543"/>
      <c r="CQ221" s="226"/>
      <c r="CR221" s="545"/>
      <c r="CS221" s="537"/>
      <c r="CT221" s="537"/>
      <c r="CU221" s="145"/>
      <c r="CV221" s="145"/>
      <c r="CW221" s="145"/>
      <c r="CX221" s="145"/>
    </row>
    <row r="222" spans="23:102" ht="15" customHeight="1">
      <c r="W222" s="668"/>
      <c r="X222" s="668"/>
      <c r="Y222" s="145"/>
      <c r="Z222" s="539"/>
      <c r="AA222" s="540"/>
      <c r="AB222" s="540"/>
      <c r="AC222" s="540"/>
      <c r="AD222" s="540"/>
      <c r="AE222" s="540"/>
      <c r="AF222" s="540"/>
      <c r="AG222" s="540"/>
      <c r="AH222" s="537"/>
      <c r="AI222" s="537"/>
      <c r="AJ222" s="145"/>
      <c r="AK222" s="539"/>
      <c r="AL222" s="540"/>
      <c r="AM222" s="540"/>
      <c r="AN222" s="540"/>
      <c r="AO222" s="540"/>
      <c r="AP222" s="540"/>
      <c r="AQ222" s="540"/>
      <c r="AR222" s="540"/>
      <c r="AS222" s="537"/>
      <c r="AT222" s="537"/>
      <c r="AU222" s="145"/>
      <c r="AV222" s="540"/>
      <c r="AW222" s="226"/>
      <c r="AX222" s="226"/>
      <c r="AY222" s="226"/>
      <c r="AZ222" s="226"/>
      <c r="BA222" s="226"/>
      <c r="BB222" s="226"/>
      <c r="BC222" s="226"/>
      <c r="BD222" s="23"/>
      <c r="BE222" s="226"/>
      <c r="BF222" s="226"/>
      <c r="BG222" s="226"/>
      <c r="BH222" s="226"/>
      <c r="BI222" s="23"/>
      <c r="BJ222" s="226"/>
      <c r="BK222" s="226"/>
      <c r="BL222" s="226"/>
      <c r="BM222" s="541"/>
      <c r="BN222" s="541"/>
      <c r="BO222" s="226"/>
      <c r="BP222" s="226"/>
      <c r="BQ222" s="542"/>
      <c r="BR222" s="226"/>
      <c r="BS222" s="226"/>
      <c r="BT222" s="226"/>
      <c r="BU222" s="543"/>
      <c r="BV222" s="543"/>
      <c r="BW222" s="226"/>
      <c r="BX222" s="543"/>
      <c r="BY222" s="226"/>
      <c r="BZ222" s="544"/>
      <c r="CA222" s="668"/>
      <c r="CB222" s="668"/>
      <c r="CC222" s="145"/>
      <c r="CD222" s="145"/>
      <c r="CE222" s="145"/>
      <c r="CF222" s="145"/>
      <c r="CG222" s="543"/>
      <c r="CH222" s="226"/>
      <c r="CI222" s="544"/>
      <c r="CJ222" s="537"/>
      <c r="CK222" s="537"/>
      <c r="CL222" s="145"/>
      <c r="CM222" s="145"/>
      <c r="CN222" s="145"/>
      <c r="CO222" s="145"/>
      <c r="CP222" s="543"/>
      <c r="CQ222" s="226"/>
      <c r="CR222" s="545"/>
      <c r="CS222" s="537"/>
      <c r="CT222" s="537"/>
      <c r="CU222" s="145"/>
      <c r="CV222" s="145"/>
      <c r="CW222" s="145"/>
      <c r="CX222" s="145"/>
    </row>
    <row r="223" spans="23:102" ht="15" customHeight="1">
      <c r="W223" s="668"/>
      <c r="X223" s="668"/>
      <c r="Y223" s="145"/>
      <c r="Z223" s="539"/>
      <c r="AA223" s="540"/>
      <c r="AB223" s="540"/>
      <c r="AC223" s="540"/>
      <c r="AD223" s="540"/>
      <c r="AE223" s="540"/>
      <c r="AF223" s="540"/>
      <c r="AG223" s="540"/>
      <c r="AH223" s="537"/>
      <c r="AI223" s="537"/>
      <c r="AJ223" s="145"/>
      <c r="AK223" s="539"/>
      <c r="AL223" s="540"/>
      <c r="AM223" s="540"/>
      <c r="AN223" s="540"/>
      <c r="AO223" s="540"/>
      <c r="AP223" s="540"/>
      <c r="AQ223" s="540"/>
      <c r="AR223" s="540"/>
      <c r="AS223" s="537"/>
      <c r="AT223" s="537"/>
      <c r="AU223" s="145"/>
      <c r="AV223" s="540"/>
      <c r="AW223" s="226"/>
      <c r="AX223" s="226"/>
      <c r="AY223" s="226"/>
      <c r="AZ223" s="226"/>
      <c r="BA223" s="226"/>
      <c r="BB223" s="226"/>
      <c r="BC223" s="226"/>
      <c r="BD223" s="23"/>
      <c r="BE223" s="226"/>
      <c r="BF223" s="226"/>
      <c r="BG223" s="226"/>
      <c r="BH223" s="226"/>
      <c r="BI223" s="23"/>
      <c r="BJ223" s="226"/>
      <c r="BK223" s="226"/>
      <c r="BL223" s="226"/>
      <c r="BM223" s="541"/>
      <c r="BN223" s="541"/>
      <c r="BO223" s="226"/>
      <c r="BP223" s="226"/>
      <c r="BQ223" s="542"/>
      <c r="BR223" s="226"/>
      <c r="BS223" s="226"/>
      <c r="BT223" s="226"/>
      <c r="BU223" s="543"/>
      <c r="BV223" s="543"/>
      <c r="BW223" s="226"/>
      <c r="BX223" s="543"/>
      <c r="BY223" s="226"/>
      <c r="BZ223" s="544"/>
      <c r="CA223" s="668"/>
      <c r="CB223" s="668"/>
      <c r="CC223" s="145"/>
      <c r="CD223" s="145"/>
      <c r="CE223" s="145"/>
      <c r="CF223" s="145"/>
      <c r="CG223" s="543"/>
      <c r="CH223" s="226"/>
      <c r="CI223" s="544"/>
      <c r="CJ223" s="537"/>
      <c r="CK223" s="537"/>
      <c r="CL223" s="145"/>
      <c r="CM223" s="145"/>
      <c r="CN223" s="145"/>
      <c r="CO223" s="145"/>
      <c r="CP223" s="543"/>
      <c r="CQ223" s="226"/>
      <c r="CR223" s="545"/>
      <c r="CS223" s="537"/>
      <c r="CT223" s="537"/>
      <c r="CU223" s="145"/>
      <c r="CV223" s="145"/>
      <c r="CW223" s="145"/>
      <c r="CX223" s="145"/>
    </row>
    <row r="224" spans="23:102" ht="15" customHeight="1">
      <c r="W224" s="668"/>
      <c r="X224" s="668"/>
      <c r="Y224" s="145"/>
      <c r="Z224" s="539"/>
      <c r="AA224" s="540"/>
      <c r="AB224" s="540"/>
      <c r="AC224" s="540"/>
      <c r="AD224" s="540"/>
      <c r="AE224" s="540"/>
      <c r="AF224" s="540"/>
      <c r="AG224" s="540"/>
      <c r="AH224" s="537"/>
      <c r="AI224" s="537"/>
      <c r="AJ224" s="145"/>
      <c r="AK224" s="539"/>
      <c r="AL224" s="540"/>
      <c r="AM224" s="540"/>
      <c r="AN224" s="540"/>
      <c r="AO224" s="540"/>
      <c r="AP224" s="540"/>
      <c r="AQ224" s="540"/>
      <c r="AR224" s="540"/>
      <c r="AS224" s="537"/>
      <c r="AT224" s="537"/>
      <c r="AU224" s="145"/>
      <c r="AV224" s="540"/>
      <c r="AW224" s="226"/>
      <c r="AX224" s="226"/>
      <c r="AY224" s="226"/>
      <c r="AZ224" s="226"/>
      <c r="BA224" s="226"/>
      <c r="BB224" s="226"/>
      <c r="BC224" s="226"/>
      <c r="BD224" s="23"/>
      <c r="BE224" s="226"/>
      <c r="BF224" s="226"/>
      <c r="BG224" s="226"/>
      <c r="BH224" s="226"/>
      <c r="BI224" s="23"/>
      <c r="BJ224" s="226"/>
      <c r="BK224" s="226"/>
      <c r="BL224" s="226"/>
      <c r="BM224" s="541"/>
      <c r="BN224" s="541"/>
      <c r="BO224" s="226"/>
      <c r="BP224" s="226"/>
      <c r="BQ224" s="542"/>
      <c r="BR224" s="226"/>
      <c r="BS224" s="226"/>
      <c r="BT224" s="226"/>
      <c r="BU224" s="543"/>
      <c r="BV224" s="543"/>
      <c r="BW224" s="226"/>
      <c r="BX224" s="543"/>
      <c r="BY224" s="226"/>
      <c r="BZ224" s="544"/>
      <c r="CA224" s="668"/>
      <c r="CB224" s="668"/>
      <c r="CC224" s="145"/>
      <c r="CD224" s="145"/>
      <c r="CE224" s="145"/>
      <c r="CF224" s="145"/>
      <c r="CG224" s="543"/>
      <c r="CH224" s="226"/>
      <c r="CI224" s="544"/>
      <c r="CJ224" s="537"/>
      <c r="CK224" s="537"/>
      <c r="CL224" s="145"/>
      <c r="CM224" s="145"/>
      <c r="CN224" s="145"/>
      <c r="CO224" s="145"/>
      <c r="CP224" s="543"/>
      <c r="CQ224" s="226"/>
      <c r="CR224" s="545"/>
      <c r="CS224" s="537"/>
      <c r="CT224" s="537"/>
      <c r="CU224" s="145"/>
      <c r="CV224" s="145"/>
      <c r="CW224" s="145"/>
      <c r="CX224" s="145"/>
    </row>
    <row r="225" spans="23:102" ht="15" customHeight="1">
      <c r="W225" s="668"/>
      <c r="X225" s="668"/>
      <c r="Y225" s="145"/>
      <c r="Z225" s="539"/>
      <c r="AA225" s="540"/>
      <c r="AB225" s="540"/>
      <c r="AC225" s="540"/>
      <c r="AD225" s="540"/>
      <c r="AE225" s="540"/>
      <c r="AF225" s="540"/>
      <c r="AG225" s="540"/>
      <c r="AH225" s="537"/>
      <c r="AI225" s="537"/>
      <c r="AJ225" s="145"/>
      <c r="AK225" s="539"/>
      <c r="AL225" s="540"/>
      <c r="AM225" s="540"/>
      <c r="AN225" s="540"/>
      <c r="AO225" s="540"/>
      <c r="AP225" s="540"/>
      <c r="AQ225" s="540"/>
      <c r="AR225" s="540"/>
      <c r="AS225" s="537"/>
      <c r="AT225" s="537"/>
      <c r="AU225" s="145"/>
      <c r="AV225" s="540"/>
      <c r="AW225" s="226"/>
      <c r="AX225" s="226"/>
      <c r="AY225" s="226"/>
      <c r="AZ225" s="226"/>
      <c r="BA225" s="226"/>
      <c r="BB225" s="226"/>
      <c r="BC225" s="226"/>
      <c r="BD225" s="23"/>
      <c r="BE225" s="226"/>
      <c r="BF225" s="226"/>
      <c r="BG225" s="226"/>
      <c r="BH225" s="226"/>
      <c r="BI225" s="23"/>
      <c r="BJ225" s="226"/>
      <c r="BK225" s="226"/>
      <c r="BL225" s="226"/>
      <c r="BM225" s="541"/>
      <c r="BN225" s="541"/>
      <c r="BO225" s="226"/>
      <c r="BP225" s="226"/>
      <c r="BQ225" s="542"/>
      <c r="BR225" s="226"/>
      <c r="BS225" s="226"/>
      <c r="BT225" s="226"/>
      <c r="BU225" s="543"/>
      <c r="BV225" s="543"/>
      <c r="BW225" s="226"/>
      <c r="BX225" s="543"/>
      <c r="BY225" s="226"/>
      <c r="BZ225" s="544"/>
      <c r="CA225" s="668"/>
      <c r="CB225" s="668"/>
      <c r="CC225" s="145"/>
      <c r="CD225" s="145"/>
      <c r="CE225" s="145"/>
      <c r="CF225" s="145"/>
      <c r="CG225" s="543"/>
      <c r="CH225" s="226"/>
      <c r="CI225" s="544"/>
      <c r="CJ225" s="537"/>
      <c r="CK225" s="537"/>
      <c r="CL225" s="145"/>
      <c r="CM225" s="145"/>
      <c r="CN225" s="145"/>
      <c r="CO225" s="145"/>
      <c r="CP225" s="543"/>
      <c r="CQ225" s="226"/>
      <c r="CR225" s="545"/>
      <c r="CS225" s="537"/>
      <c r="CT225" s="537"/>
      <c r="CU225" s="145"/>
      <c r="CV225" s="145"/>
      <c r="CW225" s="145"/>
      <c r="CX225" s="145"/>
    </row>
    <row r="226" spans="23:102" ht="15" customHeight="1">
      <c r="W226" s="669"/>
      <c r="X226" s="669"/>
      <c r="Y226" s="144"/>
      <c r="Z226" s="539"/>
      <c r="AA226" s="540"/>
      <c r="AB226" s="540"/>
      <c r="AC226" s="540"/>
      <c r="AD226" s="540"/>
      <c r="AE226" s="540"/>
      <c r="AF226" s="540"/>
      <c r="AG226" s="540"/>
      <c r="AH226" s="538"/>
      <c r="AI226" s="538"/>
      <c r="AJ226" s="144"/>
      <c r="AK226" s="539"/>
      <c r="AL226" s="540"/>
      <c r="AM226" s="540"/>
      <c r="AN226" s="540"/>
      <c r="AO226" s="540"/>
      <c r="AP226" s="540"/>
      <c r="AQ226" s="540"/>
      <c r="AR226" s="540"/>
      <c r="AS226" s="538"/>
      <c r="AT226" s="538"/>
      <c r="AU226" s="144"/>
      <c r="AV226" s="540"/>
      <c r="AW226" s="226"/>
      <c r="AX226" s="226"/>
      <c r="AY226" s="226"/>
      <c r="AZ226" s="226"/>
      <c r="BA226" s="226"/>
      <c r="BB226" s="226"/>
      <c r="BC226" s="226"/>
      <c r="BD226" s="23"/>
      <c r="BE226" s="226"/>
      <c r="BF226" s="226"/>
      <c r="BG226" s="226"/>
      <c r="BH226" s="226"/>
      <c r="BI226" s="23"/>
      <c r="BJ226" s="226"/>
      <c r="BK226" s="226"/>
      <c r="BL226" s="226"/>
      <c r="BM226" s="541"/>
      <c r="BN226" s="541"/>
      <c r="BO226" s="226"/>
      <c r="BP226" s="226"/>
      <c r="BQ226" s="542"/>
      <c r="BR226" s="226"/>
      <c r="BS226" s="226"/>
      <c r="BT226" s="226"/>
      <c r="BU226" s="543"/>
      <c r="BV226" s="543"/>
      <c r="BW226" s="226"/>
      <c r="BX226" s="543"/>
      <c r="BY226" s="226"/>
      <c r="BZ226" s="544"/>
      <c r="CA226" s="668"/>
      <c r="CB226" s="668"/>
      <c r="CC226" s="145"/>
      <c r="CD226" s="145"/>
      <c r="CE226" s="145"/>
      <c r="CF226" s="145"/>
      <c r="CG226" s="543"/>
      <c r="CH226" s="226"/>
      <c r="CI226" s="544"/>
      <c r="CJ226" s="538"/>
      <c r="CK226" s="538"/>
      <c r="CL226" s="144"/>
      <c r="CM226" s="144"/>
      <c r="CN226" s="144"/>
      <c r="CO226" s="144"/>
      <c r="CP226" s="543"/>
      <c r="CQ226" s="226"/>
      <c r="CR226" s="545"/>
      <c r="CS226" s="538"/>
      <c r="CT226" s="538"/>
      <c r="CU226" s="144"/>
      <c r="CV226" s="144"/>
      <c r="CW226" s="144"/>
      <c r="CX226" s="144"/>
    </row>
    <row r="227" spans="23:102" ht="15" customHeight="1">
      <c r="W227" s="668"/>
      <c r="X227" s="668"/>
      <c r="Y227" s="145"/>
      <c r="Z227" s="539"/>
      <c r="AA227" s="540"/>
      <c r="AB227" s="540"/>
      <c r="AC227" s="540"/>
      <c r="AD227" s="540"/>
      <c r="AE227" s="540"/>
      <c r="AF227" s="540"/>
      <c r="AG227" s="540"/>
      <c r="AH227" s="537"/>
      <c r="AI227" s="537"/>
      <c r="AJ227" s="145"/>
      <c r="AK227" s="539"/>
      <c r="AL227" s="540"/>
      <c r="AM227" s="540"/>
      <c r="AN227" s="540"/>
      <c r="AO227" s="540"/>
      <c r="AP227" s="540"/>
      <c r="AQ227" s="540"/>
      <c r="AR227" s="540"/>
      <c r="AS227" s="537"/>
      <c r="AT227" s="537"/>
      <c r="AU227" s="145"/>
      <c r="AV227" s="540"/>
      <c r="AW227" s="226"/>
      <c r="AX227" s="226"/>
      <c r="AY227" s="226"/>
      <c r="AZ227" s="226"/>
      <c r="BA227" s="226"/>
      <c r="BB227" s="226"/>
      <c r="BC227" s="226"/>
      <c r="BD227" s="23"/>
      <c r="BE227" s="226"/>
      <c r="BF227" s="226"/>
      <c r="BG227" s="226"/>
      <c r="BH227" s="226"/>
      <c r="BI227" s="23"/>
      <c r="BJ227" s="226"/>
      <c r="BK227" s="226"/>
      <c r="BL227" s="226"/>
      <c r="BM227" s="541"/>
      <c r="BN227" s="541"/>
      <c r="BO227" s="226"/>
      <c r="BP227" s="226"/>
      <c r="BQ227" s="542"/>
      <c r="BR227" s="226"/>
      <c r="BS227" s="226"/>
      <c r="BT227" s="226"/>
      <c r="BU227" s="543"/>
      <c r="BV227" s="543"/>
      <c r="BW227" s="226"/>
      <c r="BX227" s="543"/>
      <c r="BY227" s="226"/>
      <c r="BZ227" s="544"/>
      <c r="CA227" s="668"/>
      <c r="CB227" s="668"/>
      <c r="CC227" s="145"/>
      <c r="CD227" s="145"/>
      <c r="CE227" s="145"/>
      <c r="CF227" s="145"/>
      <c r="CG227" s="543"/>
      <c r="CH227" s="226"/>
      <c r="CI227" s="544"/>
      <c r="CJ227" s="537"/>
      <c r="CK227" s="537"/>
      <c r="CL227" s="145"/>
      <c r="CM227" s="145"/>
      <c r="CN227" s="145"/>
      <c r="CO227" s="145"/>
      <c r="CP227" s="543"/>
      <c r="CQ227" s="226"/>
      <c r="CR227" s="545"/>
      <c r="CS227" s="537"/>
      <c r="CT227" s="537"/>
      <c r="CU227" s="145"/>
      <c r="CV227" s="145"/>
      <c r="CW227" s="145"/>
      <c r="CX227" s="145"/>
    </row>
    <row r="228" spans="23:102" ht="15" customHeight="1">
      <c r="W228" s="668"/>
      <c r="X228" s="668"/>
      <c r="Y228" s="145"/>
      <c r="Z228" s="539"/>
      <c r="AA228" s="540"/>
      <c r="AB228" s="540"/>
      <c r="AC228" s="540"/>
      <c r="AD228" s="540"/>
      <c r="AE228" s="540"/>
      <c r="AF228" s="540"/>
      <c r="AG228" s="540"/>
      <c r="AH228" s="537"/>
      <c r="AI228" s="537"/>
      <c r="AJ228" s="145"/>
      <c r="AK228" s="539"/>
      <c r="AL228" s="540"/>
      <c r="AM228" s="540"/>
      <c r="AN228" s="540"/>
      <c r="AO228" s="540"/>
      <c r="AP228" s="540"/>
      <c r="AQ228" s="540"/>
      <c r="AR228" s="540"/>
      <c r="AS228" s="537"/>
      <c r="AT228" s="537"/>
      <c r="AU228" s="145"/>
      <c r="AV228" s="540"/>
      <c r="AW228" s="226"/>
      <c r="AX228" s="226"/>
      <c r="AY228" s="226"/>
      <c r="AZ228" s="226"/>
      <c r="BA228" s="226"/>
      <c r="BB228" s="226"/>
      <c r="BC228" s="226"/>
      <c r="BD228" s="23"/>
      <c r="BE228" s="226"/>
      <c r="BF228" s="226"/>
      <c r="BG228" s="226"/>
      <c r="BH228" s="226"/>
      <c r="BI228" s="23"/>
      <c r="BJ228" s="226"/>
      <c r="BK228" s="226"/>
      <c r="BL228" s="226"/>
      <c r="BM228" s="541"/>
      <c r="BN228" s="541"/>
      <c r="BO228" s="226"/>
      <c r="BP228" s="226"/>
      <c r="BQ228" s="542"/>
      <c r="BR228" s="226"/>
      <c r="BS228" s="226"/>
      <c r="BT228" s="226"/>
      <c r="BU228" s="543"/>
      <c r="BV228" s="543"/>
      <c r="BW228" s="226"/>
      <c r="BX228" s="543"/>
      <c r="BY228" s="226"/>
      <c r="BZ228" s="544"/>
      <c r="CA228" s="668"/>
      <c r="CB228" s="668"/>
      <c r="CC228" s="145"/>
      <c r="CD228" s="145"/>
      <c r="CE228" s="145"/>
      <c r="CF228" s="145"/>
      <c r="CG228" s="543"/>
      <c r="CH228" s="226"/>
      <c r="CI228" s="544"/>
      <c r="CJ228" s="537"/>
      <c r="CK228" s="537"/>
      <c r="CL228" s="145"/>
      <c r="CM228" s="145"/>
      <c r="CN228" s="145"/>
      <c r="CO228" s="145"/>
      <c r="CP228" s="543"/>
      <c r="CQ228" s="226"/>
      <c r="CR228" s="545"/>
      <c r="CS228" s="537"/>
      <c r="CT228" s="537"/>
      <c r="CU228" s="145"/>
      <c r="CV228" s="145"/>
      <c r="CW228" s="145"/>
      <c r="CX228" s="145"/>
    </row>
    <row r="229" spans="23:102" ht="15" customHeight="1">
      <c r="W229" s="668"/>
      <c r="X229" s="668"/>
      <c r="Y229" s="145"/>
      <c r="Z229" s="539"/>
      <c r="AA229" s="540"/>
      <c r="AB229" s="540"/>
      <c r="AC229" s="540"/>
      <c r="AD229" s="540"/>
      <c r="AE229" s="540"/>
      <c r="AF229" s="540"/>
      <c r="AG229" s="540"/>
      <c r="AH229" s="537"/>
      <c r="AI229" s="537"/>
      <c r="AJ229" s="145"/>
      <c r="AK229" s="539"/>
      <c r="AL229" s="540"/>
      <c r="AM229" s="540"/>
      <c r="AN229" s="540"/>
      <c r="AO229" s="540"/>
      <c r="AP229" s="540"/>
      <c r="AQ229" s="540"/>
      <c r="AR229" s="540"/>
      <c r="AS229" s="537"/>
      <c r="AT229" s="537"/>
      <c r="AU229" s="145"/>
      <c r="AV229" s="540"/>
      <c r="AW229" s="226"/>
      <c r="AX229" s="226"/>
      <c r="AY229" s="226"/>
      <c r="AZ229" s="226"/>
      <c r="BA229" s="226"/>
      <c r="BB229" s="226"/>
      <c r="BC229" s="226"/>
      <c r="BD229" s="23"/>
      <c r="BE229" s="226"/>
      <c r="BF229" s="226"/>
      <c r="BG229" s="226"/>
      <c r="BH229" s="226"/>
      <c r="BI229" s="23"/>
      <c r="BJ229" s="226"/>
      <c r="BK229" s="226"/>
      <c r="BL229" s="226"/>
      <c r="BM229" s="541"/>
      <c r="BN229" s="541"/>
      <c r="BO229" s="226"/>
      <c r="BP229" s="226"/>
      <c r="BQ229" s="542"/>
      <c r="BR229" s="226"/>
      <c r="BS229" s="226"/>
      <c r="BT229" s="226"/>
      <c r="BU229" s="543"/>
      <c r="BV229" s="543"/>
      <c r="BW229" s="226"/>
      <c r="BX229" s="543"/>
      <c r="BY229" s="226"/>
      <c r="BZ229" s="544"/>
      <c r="CA229" s="668"/>
      <c r="CB229" s="668"/>
      <c r="CC229" s="145"/>
      <c r="CD229" s="145"/>
      <c r="CE229" s="145"/>
      <c r="CF229" s="145"/>
      <c r="CG229" s="543"/>
      <c r="CH229" s="226"/>
      <c r="CI229" s="544"/>
      <c r="CJ229" s="537"/>
      <c r="CK229" s="537"/>
      <c r="CL229" s="145"/>
      <c r="CM229" s="145"/>
      <c r="CN229" s="145"/>
      <c r="CO229" s="145"/>
      <c r="CP229" s="543"/>
      <c r="CQ229" s="226"/>
      <c r="CR229" s="545"/>
      <c r="CS229" s="537"/>
      <c r="CT229" s="537"/>
      <c r="CU229" s="145"/>
      <c r="CV229" s="145"/>
      <c r="CW229" s="145"/>
      <c r="CX229" s="145"/>
    </row>
    <row r="230" spans="23:102" ht="15" customHeight="1">
      <c r="W230" s="668"/>
      <c r="X230" s="668"/>
      <c r="Y230" s="145"/>
      <c r="Z230" s="539"/>
      <c r="AA230" s="540"/>
      <c r="AB230" s="540"/>
      <c r="AC230" s="540"/>
      <c r="AD230" s="540"/>
      <c r="AE230" s="540"/>
      <c r="AF230" s="540"/>
      <c r="AG230" s="540"/>
      <c r="AH230" s="537"/>
      <c r="AI230" s="537"/>
      <c r="AJ230" s="145"/>
      <c r="AK230" s="539"/>
      <c r="AL230" s="540"/>
      <c r="AM230" s="540"/>
      <c r="AN230" s="540"/>
      <c r="AO230" s="540"/>
      <c r="AP230" s="540"/>
      <c r="AQ230" s="540"/>
      <c r="AR230" s="540"/>
      <c r="AS230" s="537"/>
      <c r="AT230" s="537"/>
      <c r="AU230" s="145"/>
      <c r="AV230" s="540"/>
      <c r="AW230" s="226"/>
      <c r="AX230" s="226"/>
      <c r="AY230" s="226"/>
      <c r="AZ230" s="226"/>
      <c r="BA230" s="226"/>
      <c r="BB230" s="226"/>
      <c r="BC230" s="226"/>
      <c r="BD230" s="23"/>
      <c r="BE230" s="226"/>
      <c r="BF230" s="226"/>
      <c r="BG230" s="226"/>
      <c r="BH230" s="226"/>
      <c r="BI230" s="23"/>
      <c r="BJ230" s="226"/>
      <c r="BK230" s="226"/>
      <c r="BL230" s="226"/>
      <c r="BM230" s="541"/>
      <c r="BN230" s="541"/>
      <c r="BO230" s="226"/>
      <c r="BP230" s="226"/>
      <c r="BQ230" s="542"/>
      <c r="BR230" s="226"/>
      <c r="BS230" s="226"/>
      <c r="BT230" s="226"/>
      <c r="BU230" s="543"/>
      <c r="BV230" s="543"/>
      <c r="BW230" s="226"/>
      <c r="BX230" s="543"/>
      <c r="BY230" s="226"/>
      <c r="BZ230" s="544"/>
      <c r="CA230" s="668"/>
      <c r="CB230" s="668"/>
      <c r="CC230" s="145"/>
      <c r="CD230" s="145"/>
      <c r="CE230" s="145"/>
      <c r="CF230" s="145"/>
      <c r="CG230" s="543"/>
      <c r="CH230" s="226"/>
      <c r="CI230" s="544"/>
      <c r="CJ230" s="537"/>
      <c r="CK230" s="537"/>
      <c r="CL230" s="145"/>
      <c r="CM230" s="145"/>
      <c r="CN230" s="145"/>
      <c r="CO230" s="145"/>
      <c r="CP230" s="543"/>
      <c r="CQ230" s="226"/>
      <c r="CR230" s="545"/>
      <c r="CS230" s="537"/>
      <c r="CT230" s="537"/>
      <c r="CU230" s="145"/>
      <c r="CV230" s="145"/>
      <c r="CW230" s="145"/>
      <c r="CX230" s="145"/>
    </row>
    <row r="231" spans="23:102" ht="15" customHeight="1">
      <c r="W231" s="668"/>
      <c r="X231" s="668"/>
      <c r="Y231" s="145"/>
      <c r="Z231" s="539"/>
      <c r="AA231" s="540"/>
      <c r="AB231" s="540"/>
      <c r="AC231" s="540"/>
      <c r="AD231" s="540"/>
      <c r="AE231" s="540"/>
      <c r="AF231" s="540"/>
      <c r="AG231" s="540"/>
      <c r="AH231" s="537"/>
      <c r="AI231" s="537"/>
      <c r="AJ231" s="145"/>
      <c r="AK231" s="539"/>
      <c r="AL231" s="540"/>
      <c r="AM231" s="540"/>
      <c r="AN231" s="540"/>
      <c r="AO231" s="540"/>
      <c r="AP231" s="540"/>
      <c r="AQ231" s="540"/>
      <c r="AR231" s="540"/>
      <c r="AS231" s="537"/>
      <c r="AT231" s="537"/>
      <c r="AU231" s="145"/>
      <c r="AV231" s="540"/>
      <c r="AW231" s="226"/>
      <c r="AX231" s="226"/>
      <c r="AY231" s="226"/>
      <c r="AZ231" s="226"/>
      <c r="BA231" s="226"/>
      <c r="BB231" s="226"/>
      <c r="BC231" s="226"/>
      <c r="BD231" s="23"/>
      <c r="BE231" s="226"/>
      <c r="BF231" s="226"/>
      <c r="BG231" s="226"/>
      <c r="BH231" s="226"/>
      <c r="BI231" s="23"/>
      <c r="BJ231" s="226"/>
      <c r="BK231" s="226"/>
      <c r="BL231" s="226"/>
      <c r="BM231" s="541"/>
      <c r="BN231" s="541"/>
      <c r="BO231" s="226"/>
      <c r="BP231" s="226"/>
      <c r="BQ231" s="542"/>
      <c r="BR231" s="226"/>
      <c r="BS231" s="226"/>
      <c r="BT231" s="226"/>
      <c r="BU231" s="543"/>
      <c r="BV231" s="543"/>
      <c r="BW231" s="226"/>
      <c r="BX231" s="543"/>
      <c r="BY231" s="226"/>
      <c r="BZ231" s="544"/>
      <c r="CA231" s="668"/>
      <c r="CB231" s="668"/>
      <c r="CC231" s="145"/>
      <c r="CD231" s="145"/>
      <c r="CE231" s="145"/>
      <c r="CF231" s="145"/>
      <c r="CG231" s="543"/>
      <c r="CH231" s="226"/>
      <c r="CI231" s="544"/>
      <c r="CJ231" s="537"/>
      <c r="CK231" s="537"/>
      <c r="CL231" s="145"/>
      <c r="CM231" s="145"/>
      <c r="CN231" s="145"/>
      <c r="CO231" s="145"/>
      <c r="CP231" s="543"/>
      <c r="CQ231" s="226"/>
      <c r="CR231" s="545"/>
      <c r="CS231" s="537"/>
      <c r="CT231" s="537"/>
      <c r="CU231" s="145"/>
      <c r="CV231" s="145"/>
      <c r="CW231" s="145"/>
      <c r="CX231" s="145"/>
    </row>
    <row r="232" spans="23:102" ht="15" customHeight="1">
      <c r="W232" s="669"/>
      <c r="X232" s="669"/>
      <c r="Y232" s="144"/>
      <c r="Z232" s="539"/>
      <c r="AA232" s="540"/>
      <c r="AB232" s="540"/>
      <c r="AC232" s="540"/>
      <c r="AD232" s="540"/>
      <c r="AE232" s="540"/>
      <c r="AF232" s="540"/>
      <c r="AG232" s="540"/>
      <c r="AH232" s="538"/>
      <c r="AI232" s="538"/>
      <c r="AJ232" s="144"/>
      <c r="AK232" s="539"/>
      <c r="AL232" s="540"/>
      <c r="AM232" s="540"/>
      <c r="AN232" s="540"/>
      <c r="AO232" s="540"/>
      <c r="AP232" s="540"/>
      <c r="AQ232" s="540"/>
      <c r="AR232" s="540"/>
      <c r="AS232" s="538"/>
      <c r="AT232" s="538"/>
      <c r="AU232" s="144"/>
      <c r="AV232" s="540"/>
      <c r="AW232" s="226"/>
      <c r="AX232" s="226"/>
      <c r="AY232" s="226"/>
      <c r="AZ232" s="226"/>
      <c r="BA232" s="226"/>
      <c r="BB232" s="226"/>
      <c r="BC232" s="226"/>
      <c r="BD232" s="23"/>
      <c r="BE232" s="226"/>
      <c r="BF232" s="226"/>
      <c r="BG232" s="226"/>
      <c r="BH232" s="226"/>
      <c r="BI232" s="23"/>
      <c r="BJ232" s="226"/>
      <c r="BK232" s="226"/>
      <c r="BL232" s="226"/>
      <c r="BM232" s="541"/>
      <c r="BN232" s="541"/>
      <c r="BO232" s="226"/>
      <c r="BP232" s="226"/>
      <c r="BQ232" s="542"/>
      <c r="BR232" s="226"/>
      <c r="BS232" s="226"/>
      <c r="BT232" s="226"/>
      <c r="BU232" s="543"/>
      <c r="BV232" s="543"/>
      <c r="BW232" s="226"/>
      <c r="BX232" s="543"/>
      <c r="BY232" s="226"/>
      <c r="BZ232" s="544"/>
      <c r="CA232" s="668"/>
      <c r="CB232" s="668"/>
      <c r="CC232" s="145"/>
      <c r="CD232" s="145"/>
      <c r="CE232" s="145"/>
      <c r="CF232" s="145"/>
      <c r="CG232" s="543"/>
      <c r="CH232" s="226"/>
      <c r="CI232" s="544"/>
      <c r="CJ232" s="538"/>
      <c r="CK232" s="538"/>
      <c r="CL232" s="144"/>
      <c r="CM232" s="144"/>
      <c r="CN232" s="144"/>
      <c r="CO232" s="144"/>
      <c r="CP232" s="543"/>
      <c r="CQ232" s="226"/>
      <c r="CR232" s="545"/>
      <c r="CS232" s="538"/>
      <c r="CT232" s="538"/>
      <c r="CU232" s="144"/>
      <c r="CV232" s="144"/>
      <c r="CW232" s="144"/>
      <c r="CX232" s="144"/>
    </row>
    <row r="233" spans="23:102" ht="15" customHeight="1">
      <c r="W233" s="668"/>
      <c r="X233" s="668"/>
      <c r="Y233" s="145"/>
      <c r="Z233" s="539"/>
      <c r="AA233" s="540"/>
      <c r="AB233" s="540"/>
      <c r="AC233" s="540"/>
      <c r="AD233" s="540"/>
      <c r="AE233" s="540"/>
      <c r="AF233" s="540"/>
      <c r="AG233" s="540"/>
      <c r="AH233" s="537"/>
      <c r="AI233" s="537"/>
      <c r="AJ233" s="145"/>
      <c r="AK233" s="539"/>
      <c r="AL233" s="540"/>
      <c r="AM233" s="540"/>
      <c r="AN233" s="540"/>
      <c r="AO233" s="540"/>
      <c r="AP233" s="540"/>
      <c r="AQ233" s="540"/>
      <c r="AR233" s="540"/>
      <c r="AS233" s="537"/>
      <c r="AT233" s="537"/>
      <c r="AU233" s="145"/>
      <c r="AV233" s="540"/>
      <c r="AW233" s="226"/>
      <c r="AX233" s="226"/>
      <c r="AY233" s="226"/>
      <c r="AZ233" s="226"/>
      <c r="BA233" s="226"/>
      <c r="BB233" s="226"/>
      <c r="BC233" s="226"/>
      <c r="BD233" s="23"/>
      <c r="BE233" s="226"/>
      <c r="BF233" s="226"/>
      <c r="BG233" s="226"/>
      <c r="BH233" s="226"/>
      <c r="BI233" s="23"/>
      <c r="BJ233" s="226"/>
      <c r="BK233" s="226"/>
      <c r="BL233" s="226"/>
      <c r="BM233" s="541"/>
      <c r="BN233" s="541"/>
      <c r="BO233" s="226"/>
      <c r="BP233" s="226"/>
      <c r="BQ233" s="542"/>
      <c r="BR233" s="226"/>
      <c r="BS233" s="226"/>
      <c r="BT233" s="226"/>
      <c r="BU233" s="543"/>
      <c r="BV233" s="543"/>
      <c r="BW233" s="226"/>
      <c r="BX233" s="543"/>
      <c r="BY233" s="226"/>
      <c r="BZ233" s="544"/>
      <c r="CA233" s="668"/>
      <c r="CB233" s="668"/>
      <c r="CC233" s="145"/>
      <c r="CD233" s="145"/>
      <c r="CE233" s="145"/>
      <c r="CF233" s="145"/>
      <c r="CG233" s="543"/>
      <c r="CH233" s="226"/>
      <c r="CI233" s="544"/>
      <c r="CJ233" s="537"/>
      <c r="CK233" s="537"/>
      <c r="CL233" s="145"/>
      <c r="CM233" s="145"/>
      <c r="CN233" s="145"/>
      <c r="CO233" s="145"/>
      <c r="CP233" s="543"/>
      <c r="CQ233" s="226"/>
      <c r="CR233" s="545"/>
      <c r="CS233" s="537"/>
      <c r="CT233" s="537"/>
      <c r="CU233" s="145"/>
      <c r="CV233" s="145"/>
      <c r="CW233" s="145"/>
      <c r="CX233" s="145"/>
    </row>
    <row r="234" spans="23:102" ht="15" customHeight="1">
      <c r="W234" s="668"/>
      <c r="X234" s="668"/>
      <c r="Y234" s="145"/>
      <c r="Z234" s="539"/>
      <c r="AA234" s="540"/>
      <c r="AB234" s="540"/>
      <c r="AC234" s="540"/>
      <c r="AD234" s="540"/>
      <c r="AE234" s="540"/>
      <c r="AF234" s="540"/>
      <c r="AG234" s="540"/>
      <c r="AH234" s="537"/>
      <c r="AI234" s="537"/>
      <c r="AJ234" s="145"/>
      <c r="AK234" s="539"/>
      <c r="AL234" s="540"/>
      <c r="AM234" s="540"/>
      <c r="AN234" s="540"/>
      <c r="AO234" s="540"/>
      <c r="AP234" s="540"/>
      <c r="AQ234" s="540"/>
      <c r="AR234" s="540"/>
      <c r="AS234" s="537"/>
      <c r="AT234" s="537"/>
      <c r="AU234" s="145"/>
      <c r="AV234" s="540"/>
      <c r="AW234" s="226"/>
      <c r="AX234" s="226"/>
      <c r="AY234" s="226"/>
      <c r="AZ234" s="226"/>
      <c r="BA234" s="226"/>
      <c r="BB234" s="226"/>
      <c r="BC234" s="226"/>
      <c r="BD234" s="23"/>
      <c r="BE234" s="226"/>
      <c r="BF234" s="226"/>
      <c r="BG234" s="226"/>
      <c r="BH234" s="226"/>
      <c r="BI234" s="23"/>
      <c r="BJ234" s="226"/>
      <c r="BK234" s="226"/>
      <c r="BL234" s="226"/>
      <c r="BM234" s="541"/>
      <c r="BN234" s="541"/>
      <c r="BO234" s="226"/>
      <c r="BP234" s="226"/>
      <c r="BQ234" s="542"/>
      <c r="BR234" s="226"/>
      <c r="BS234" s="226"/>
      <c r="BT234" s="226"/>
      <c r="BU234" s="543"/>
      <c r="BV234" s="543"/>
      <c r="BW234" s="226"/>
      <c r="BX234" s="543"/>
      <c r="BY234" s="226"/>
      <c r="BZ234" s="544"/>
      <c r="CA234" s="668"/>
      <c r="CB234" s="668"/>
      <c r="CC234" s="145"/>
      <c r="CD234" s="145"/>
      <c r="CE234" s="145"/>
      <c r="CF234" s="145"/>
      <c r="CG234" s="543"/>
      <c r="CH234" s="226"/>
      <c r="CI234" s="544"/>
      <c r="CJ234" s="537"/>
      <c r="CK234" s="537"/>
      <c r="CL234" s="145"/>
      <c r="CM234" s="145"/>
      <c r="CN234" s="145"/>
      <c r="CO234" s="145"/>
      <c r="CP234" s="543"/>
      <c r="CQ234" s="226"/>
      <c r="CR234" s="545"/>
      <c r="CS234" s="537"/>
      <c r="CT234" s="537"/>
      <c r="CU234" s="145"/>
      <c r="CV234" s="145"/>
      <c r="CW234" s="145"/>
      <c r="CX234" s="145"/>
    </row>
    <row r="235" spans="23:102" ht="15" customHeight="1">
      <c r="W235" s="668"/>
      <c r="X235" s="668"/>
      <c r="Y235" s="145"/>
      <c r="Z235" s="539"/>
      <c r="AA235" s="540"/>
      <c r="AB235" s="540"/>
      <c r="AC235" s="540"/>
      <c r="AD235" s="540"/>
      <c r="AE235" s="540"/>
      <c r="AF235" s="540"/>
      <c r="AG235" s="540"/>
      <c r="AH235" s="537"/>
      <c r="AI235" s="537"/>
      <c r="AJ235" s="145"/>
      <c r="AK235" s="539"/>
      <c r="AL235" s="540"/>
      <c r="AM235" s="540"/>
      <c r="AN235" s="540"/>
      <c r="AO235" s="540"/>
      <c r="AP235" s="540"/>
      <c r="AQ235" s="540"/>
      <c r="AR235" s="540"/>
      <c r="AS235" s="537"/>
      <c r="AT235" s="537"/>
      <c r="AU235" s="145"/>
      <c r="AV235" s="540"/>
      <c r="AW235" s="226"/>
      <c r="AX235" s="226"/>
      <c r="AY235" s="226"/>
      <c r="AZ235" s="226"/>
      <c r="BA235" s="226"/>
      <c r="BB235" s="226"/>
      <c r="BC235" s="226"/>
      <c r="BD235" s="23"/>
      <c r="BE235" s="226"/>
      <c r="BF235" s="226"/>
      <c r="BG235" s="226"/>
      <c r="BH235" s="226"/>
      <c r="BI235" s="23"/>
      <c r="BJ235" s="226"/>
      <c r="BK235" s="226"/>
      <c r="BL235" s="226"/>
      <c r="BM235" s="541"/>
      <c r="BN235" s="541"/>
      <c r="BO235" s="226"/>
      <c r="BP235" s="226"/>
      <c r="BQ235" s="542"/>
      <c r="BR235" s="226"/>
      <c r="BS235" s="226"/>
      <c r="BT235" s="226"/>
      <c r="BU235" s="543"/>
      <c r="BV235" s="543"/>
      <c r="BW235" s="226"/>
      <c r="BX235" s="543"/>
      <c r="BY235" s="226"/>
      <c r="BZ235" s="544"/>
      <c r="CA235" s="668"/>
      <c r="CB235" s="668"/>
      <c r="CC235" s="145"/>
      <c r="CD235" s="145"/>
      <c r="CE235" s="145"/>
      <c r="CF235" s="145"/>
      <c r="CG235" s="543"/>
      <c r="CH235" s="226"/>
      <c r="CI235" s="544"/>
      <c r="CJ235" s="537"/>
      <c r="CK235" s="537"/>
      <c r="CL235" s="145"/>
      <c r="CM235" s="145"/>
      <c r="CN235" s="145"/>
      <c r="CO235" s="145"/>
      <c r="CP235" s="543"/>
      <c r="CQ235" s="226"/>
      <c r="CR235" s="545"/>
      <c r="CS235" s="537"/>
      <c r="CT235" s="537"/>
      <c r="CU235" s="145"/>
      <c r="CV235" s="145"/>
      <c r="CW235" s="145"/>
      <c r="CX235" s="145"/>
    </row>
    <row r="236" spans="23:102" ht="15" customHeight="1">
      <c r="W236" s="668"/>
      <c r="X236" s="668"/>
      <c r="Y236" s="145"/>
      <c r="Z236" s="539"/>
      <c r="AA236" s="540"/>
      <c r="AB236" s="540"/>
      <c r="AC236" s="540"/>
      <c r="AD236" s="540"/>
      <c r="AE236" s="540"/>
      <c r="AF236" s="540"/>
      <c r="AG236" s="540"/>
      <c r="AH236" s="537"/>
      <c r="AI236" s="537"/>
      <c r="AJ236" s="145"/>
      <c r="AK236" s="539"/>
      <c r="AL236" s="540"/>
      <c r="AM236" s="540"/>
      <c r="AN236" s="540"/>
      <c r="AO236" s="540"/>
      <c r="AP236" s="540"/>
      <c r="AQ236" s="540"/>
      <c r="AR236" s="540"/>
      <c r="AS236" s="537"/>
      <c r="AT236" s="537"/>
      <c r="AU236" s="145"/>
      <c r="AV236" s="540"/>
      <c r="AW236" s="226"/>
      <c r="AX236" s="226"/>
      <c r="AY236" s="226"/>
      <c r="AZ236" s="226"/>
      <c r="BA236" s="226"/>
      <c r="BB236" s="226"/>
      <c r="BC236" s="226"/>
      <c r="BD236" s="23"/>
      <c r="BE236" s="226"/>
      <c r="BF236" s="226"/>
      <c r="BG236" s="226"/>
      <c r="BH236" s="226"/>
      <c r="BI236" s="23"/>
      <c r="BJ236" s="226"/>
      <c r="BK236" s="226"/>
      <c r="BL236" s="226"/>
      <c r="BM236" s="541"/>
      <c r="BN236" s="541"/>
      <c r="BO236" s="226"/>
      <c r="BP236" s="226"/>
      <c r="BQ236" s="542"/>
      <c r="BR236" s="226"/>
      <c r="BS236" s="226"/>
      <c r="BT236" s="226"/>
      <c r="BU236" s="543"/>
      <c r="BV236" s="543"/>
      <c r="BW236" s="226"/>
      <c r="BX236" s="543"/>
      <c r="BY236" s="226"/>
      <c r="BZ236" s="544"/>
      <c r="CA236" s="668"/>
      <c r="CB236" s="668"/>
      <c r="CC236" s="145"/>
      <c r="CD236" s="145"/>
      <c r="CE236" s="145"/>
      <c r="CF236" s="145"/>
      <c r="CG236" s="543"/>
      <c r="CH236" s="226"/>
      <c r="CI236" s="544"/>
      <c r="CJ236" s="537"/>
      <c r="CK236" s="537"/>
      <c r="CL236" s="145"/>
      <c r="CM236" s="145"/>
      <c r="CN236" s="145"/>
      <c r="CO236" s="145"/>
      <c r="CP236" s="543"/>
      <c r="CQ236" s="226"/>
      <c r="CR236" s="545"/>
      <c r="CS236" s="537"/>
      <c r="CT236" s="537"/>
      <c r="CU236" s="145"/>
      <c r="CV236" s="145"/>
      <c r="CW236" s="145"/>
      <c r="CX236" s="145"/>
    </row>
    <row r="237" spans="23:102" ht="15" customHeight="1">
      <c r="W237" s="668"/>
      <c r="X237" s="668"/>
      <c r="Y237" s="145"/>
      <c r="Z237" s="539"/>
      <c r="AA237" s="540"/>
      <c r="AB237" s="540"/>
      <c r="AC237" s="540"/>
      <c r="AD237" s="540"/>
      <c r="AE237" s="540"/>
      <c r="AF237" s="540"/>
      <c r="AG237" s="540"/>
      <c r="AH237" s="537"/>
      <c r="AI237" s="537"/>
      <c r="AJ237" s="145"/>
      <c r="AK237" s="539"/>
      <c r="AL237" s="540"/>
      <c r="AM237" s="540"/>
      <c r="AN237" s="540"/>
      <c r="AO237" s="540"/>
      <c r="AP237" s="540"/>
      <c r="AQ237" s="540"/>
      <c r="AR237" s="540"/>
      <c r="AS237" s="537"/>
      <c r="AT237" s="537"/>
      <c r="AU237" s="145"/>
      <c r="AV237" s="540"/>
      <c r="AW237" s="226"/>
      <c r="AX237" s="226"/>
      <c r="AY237" s="226"/>
      <c r="AZ237" s="226"/>
      <c r="BA237" s="226"/>
      <c r="BB237" s="226"/>
      <c r="BC237" s="226"/>
      <c r="BD237" s="23"/>
      <c r="BE237" s="226"/>
      <c r="BF237" s="226"/>
      <c r="BG237" s="226"/>
      <c r="BH237" s="226"/>
      <c r="BI237" s="23"/>
      <c r="BJ237" s="226"/>
      <c r="BK237" s="226"/>
      <c r="BL237" s="226"/>
      <c r="BM237" s="541"/>
      <c r="BN237" s="541"/>
      <c r="BO237" s="226"/>
      <c r="BP237" s="226"/>
      <c r="BQ237" s="542"/>
      <c r="BR237" s="226"/>
      <c r="BS237" s="226"/>
      <c r="BT237" s="226"/>
      <c r="BU237" s="543"/>
      <c r="BV237" s="543"/>
      <c r="BW237" s="226"/>
      <c r="BX237" s="543"/>
      <c r="BY237" s="226"/>
      <c r="BZ237" s="544"/>
      <c r="CA237" s="668"/>
      <c r="CB237" s="668"/>
      <c r="CC237" s="145"/>
      <c r="CD237" s="145"/>
      <c r="CE237" s="145"/>
      <c r="CF237" s="145"/>
      <c r="CG237" s="543"/>
      <c r="CH237" s="226"/>
      <c r="CI237" s="544"/>
      <c r="CJ237" s="537"/>
      <c r="CK237" s="537"/>
      <c r="CL237" s="145"/>
      <c r="CM237" s="145"/>
      <c r="CN237" s="145"/>
      <c r="CO237" s="145"/>
      <c r="CP237" s="543"/>
      <c r="CQ237" s="226"/>
      <c r="CR237" s="545"/>
      <c r="CS237" s="537"/>
      <c r="CT237" s="537"/>
      <c r="CU237" s="145"/>
      <c r="CV237" s="145"/>
      <c r="CW237" s="145"/>
      <c r="CX237" s="145"/>
    </row>
    <row r="238" spans="23:102" ht="15" customHeight="1">
      <c r="W238" s="669"/>
      <c r="X238" s="669"/>
      <c r="Y238" s="144"/>
      <c r="Z238" s="539"/>
      <c r="AA238" s="540"/>
      <c r="AB238" s="540"/>
      <c r="AC238" s="540"/>
      <c r="AD238" s="540"/>
      <c r="AE238" s="540"/>
      <c r="AF238" s="540"/>
      <c r="AG238" s="540"/>
      <c r="AH238" s="538"/>
      <c r="AI238" s="538"/>
      <c r="AJ238" s="144"/>
      <c r="AK238" s="539"/>
      <c r="AL238" s="540"/>
      <c r="AM238" s="540"/>
      <c r="AN238" s="540"/>
      <c r="AO238" s="540"/>
      <c r="AP238" s="540"/>
      <c r="AQ238" s="540"/>
      <c r="AR238" s="540"/>
      <c r="AS238" s="538"/>
      <c r="AT238" s="538"/>
      <c r="AU238" s="144"/>
      <c r="AV238" s="540"/>
      <c r="AW238" s="226"/>
      <c r="AX238" s="226"/>
      <c r="AY238" s="226"/>
      <c r="AZ238" s="226"/>
      <c r="BA238" s="226"/>
      <c r="BB238" s="226"/>
      <c r="BC238" s="226"/>
      <c r="BD238" s="23"/>
      <c r="BE238" s="226"/>
      <c r="BF238" s="226"/>
      <c r="BG238" s="226"/>
      <c r="BH238" s="226"/>
      <c r="BI238" s="23"/>
      <c r="BJ238" s="226"/>
      <c r="BK238" s="226"/>
      <c r="BL238" s="226"/>
      <c r="BM238" s="541"/>
      <c r="BN238" s="541"/>
      <c r="BO238" s="226"/>
      <c r="BP238" s="226"/>
      <c r="BQ238" s="542"/>
      <c r="BR238" s="226"/>
      <c r="BS238" s="226"/>
      <c r="BT238" s="226"/>
      <c r="BU238" s="543"/>
      <c r="BV238" s="543"/>
      <c r="BW238" s="226"/>
      <c r="BX238" s="543"/>
      <c r="BY238" s="226"/>
      <c r="BZ238" s="544"/>
      <c r="CA238" s="668"/>
      <c r="CB238" s="668"/>
      <c r="CC238" s="145"/>
      <c r="CD238" s="145"/>
      <c r="CE238" s="145"/>
      <c r="CF238" s="145"/>
      <c r="CG238" s="543"/>
      <c r="CH238" s="226"/>
      <c r="CI238" s="544"/>
      <c r="CJ238" s="538"/>
      <c r="CK238" s="538"/>
      <c r="CL238" s="144"/>
      <c r="CM238" s="144"/>
      <c r="CN238" s="144"/>
      <c r="CO238" s="144"/>
      <c r="CP238" s="543"/>
      <c r="CQ238" s="226"/>
      <c r="CR238" s="545"/>
      <c r="CS238" s="538"/>
      <c r="CT238" s="538"/>
      <c r="CU238" s="144"/>
      <c r="CV238" s="144"/>
      <c r="CW238" s="144"/>
      <c r="CX238" s="144"/>
    </row>
    <row r="239" spans="23:102" ht="15" customHeight="1">
      <c r="W239" s="668"/>
      <c r="X239" s="668"/>
      <c r="Y239" s="145"/>
      <c r="Z239" s="539"/>
      <c r="AA239" s="540"/>
      <c r="AB239" s="540"/>
      <c r="AC239" s="540"/>
      <c r="AD239" s="540"/>
      <c r="AE239" s="540"/>
      <c r="AF239" s="540"/>
      <c r="AG239" s="540"/>
      <c r="AH239" s="537"/>
      <c r="AI239" s="537"/>
      <c r="AJ239" s="145"/>
      <c r="AK239" s="539"/>
      <c r="AL239" s="540"/>
      <c r="AM239" s="540"/>
      <c r="AN239" s="540"/>
      <c r="AO239" s="540"/>
      <c r="AP239" s="540"/>
      <c r="AQ239" s="540"/>
      <c r="AR239" s="540"/>
      <c r="AS239" s="537"/>
      <c r="AT239" s="537"/>
      <c r="AU239" s="145"/>
      <c r="AV239" s="540"/>
      <c r="AW239" s="226"/>
      <c r="AX239" s="226"/>
      <c r="AY239" s="226"/>
      <c r="AZ239" s="226"/>
      <c r="BA239" s="226"/>
      <c r="BB239" s="226"/>
      <c r="BC239" s="226"/>
      <c r="BD239" s="23"/>
      <c r="BE239" s="226"/>
      <c r="BF239" s="226"/>
      <c r="BG239" s="226"/>
      <c r="BH239" s="226"/>
      <c r="BI239" s="23"/>
      <c r="BJ239" s="226"/>
      <c r="BK239" s="226"/>
      <c r="BL239" s="226"/>
      <c r="BM239" s="541"/>
      <c r="BN239" s="541"/>
      <c r="BO239" s="226"/>
      <c r="BP239" s="226"/>
      <c r="BQ239" s="542"/>
      <c r="BR239" s="226"/>
      <c r="BS239" s="226"/>
      <c r="BT239" s="226"/>
      <c r="BU239" s="543"/>
      <c r="BV239" s="543"/>
      <c r="BW239" s="226"/>
      <c r="BX239" s="543"/>
      <c r="BY239" s="226"/>
      <c r="BZ239" s="544"/>
      <c r="CA239" s="668"/>
      <c r="CB239" s="668"/>
      <c r="CC239" s="145"/>
      <c r="CD239" s="145"/>
      <c r="CE239" s="145"/>
      <c r="CF239" s="145"/>
      <c r="CG239" s="543"/>
      <c r="CH239" s="226"/>
      <c r="CI239" s="544"/>
      <c r="CJ239" s="537"/>
      <c r="CK239" s="537"/>
      <c r="CL239" s="145"/>
      <c r="CM239" s="145"/>
      <c r="CN239" s="145"/>
      <c r="CO239" s="145"/>
      <c r="CP239" s="543"/>
      <c r="CQ239" s="226"/>
      <c r="CR239" s="545"/>
      <c r="CS239" s="537"/>
      <c r="CT239" s="537"/>
      <c r="CU239" s="145"/>
      <c r="CV239" s="145"/>
      <c r="CW239" s="145"/>
      <c r="CX239" s="145"/>
    </row>
    <row r="240" spans="23:102" ht="15" customHeight="1">
      <c r="W240" s="668"/>
      <c r="X240" s="668"/>
      <c r="Y240" s="145"/>
      <c r="Z240" s="539"/>
      <c r="AA240" s="540"/>
      <c r="AB240" s="540"/>
      <c r="AC240" s="540"/>
      <c r="AD240" s="540"/>
      <c r="AE240" s="540"/>
      <c r="AF240" s="540"/>
      <c r="AG240" s="540"/>
      <c r="AH240" s="537"/>
      <c r="AI240" s="537"/>
      <c r="AJ240" s="145"/>
      <c r="AK240" s="539"/>
      <c r="AL240" s="540"/>
      <c r="AM240" s="540"/>
      <c r="AN240" s="540"/>
      <c r="AO240" s="540"/>
      <c r="AP240" s="540"/>
      <c r="AQ240" s="540"/>
      <c r="AR240" s="540"/>
      <c r="AS240" s="537"/>
      <c r="AT240" s="537"/>
      <c r="AU240" s="145"/>
      <c r="AV240" s="540"/>
      <c r="AW240" s="226"/>
      <c r="AX240" s="226"/>
      <c r="AY240" s="226"/>
      <c r="AZ240" s="226"/>
      <c r="BA240" s="226"/>
      <c r="BB240" s="226"/>
      <c r="BC240" s="226"/>
      <c r="BD240" s="23"/>
      <c r="BE240" s="226"/>
      <c r="BF240" s="226"/>
      <c r="BG240" s="226"/>
      <c r="BH240" s="226"/>
      <c r="BI240" s="23"/>
      <c r="BJ240" s="226"/>
      <c r="BK240" s="226"/>
      <c r="BL240" s="226"/>
      <c r="BM240" s="541"/>
      <c r="BN240" s="541"/>
      <c r="BO240" s="226"/>
      <c r="BP240" s="226"/>
      <c r="BQ240" s="542"/>
      <c r="BR240" s="226"/>
      <c r="BS240" s="226"/>
      <c r="BT240" s="226"/>
      <c r="BU240" s="543"/>
      <c r="BV240" s="543"/>
      <c r="BW240" s="226"/>
      <c r="BX240" s="543"/>
      <c r="BY240" s="226"/>
      <c r="BZ240" s="544"/>
      <c r="CA240" s="668"/>
      <c r="CB240" s="668"/>
      <c r="CC240" s="145"/>
      <c r="CD240" s="145"/>
      <c r="CE240" s="145"/>
      <c r="CF240" s="145"/>
      <c r="CG240" s="543"/>
      <c r="CH240" s="226"/>
      <c r="CI240" s="544"/>
      <c r="CJ240" s="537"/>
      <c r="CK240" s="537"/>
      <c r="CL240" s="145"/>
      <c r="CM240" s="145"/>
      <c r="CN240" s="145"/>
      <c r="CO240" s="145"/>
      <c r="CP240" s="543"/>
      <c r="CQ240" s="226"/>
      <c r="CR240" s="545"/>
      <c r="CS240" s="537"/>
      <c r="CT240" s="537"/>
      <c r="CU240" s="145"/>
      <c r="CV240" s="145"/>
      <c r="CW240" s="145"/>
      <c r="CX240" s="145"/>
    </row>
    <row r="241" spans="23:102" ht="15" customHeight="1">
      <c r="W241" s="668"/>
      <c r="X241" s="668"/>
      <c r="Y241" s="145"/>
      <c r="Z241" s="539"/>
      <c r="AA241" s="540"/>
      <c r="AB241" s="540"/>
      <c r="AC241" s="540"/>
      <c r="AD241" s="540"/>
      <c r="AE241" s="540"/>
      <c r="AF241" s="540"/>
      <c r="AG241" s="540"/>
      <c r="AH241" s="537"/>
      <c r="AI241" s="537"/>
      <c r="AJ241" s="145"/>
      <c r="AK241" s="539"/>
      <c r="AL241" s="540"/>
      <c r="AM241" s="540"/>
      <c r="AN241" s="540"/>
      <c r="AO241" s="540"/>
      <c r="AP241" s="540"/>
      <c r="AQ241" s="540"/>
      <c r="AR241" s="540"/>
      <c r="AS241" s="537"/>
      <c r="AT241" s="537"/>
      <c r="AU241" s="145"/>
      <c r="AV241" s="540"/>
      <c r="AW241" s="226"/>
      <c r="AX241" s="226"/>
      <c r="AY241" s="226"/>
      <c r="AZ241" s="226"/>
      <c r="BA241" s="226"/>
      <c r="BB241" s="226"/>
      <c r="BC241" s="226"/>
      <c r="BD241" s="23"/>
      <c r="BE241" s="226"/>
      <c r="BF241" s="226"/>
      <c r="BG241" s="226"/>
      <c r="BH241" s="226"/>
      <c r="BI241" s="23"/>
      <c r="BJ241" s="226"/>
      <c r="BK241" s="226"/>
      <c r="BL241" s="226"/>
      <c r="BM241" s="541"/>
      <c r="BN241" s="541"/>
      <c r="BO241" s="226"/>
      <c r="BP241" s="226"/>
      <c r="BQ241" s="542"/>
      <c r="BR241" s="226"/>
      <c r="BS241" s="226"/>
      <c r="BT241" s="226"/>
      <c r="BU241" s="543"/>
      <c r="BV241" s="543"/>
      <c r="BW241" s="226"/>
      <c r="BX241" s="543"/>
      <c r="BY241" s="226"/>
      <c r="BZ241" s="544"/>
      <c r="CA241" s="668"/>
      <c r="CB241" s="668"/>
      <c r="CC241" s="145"/>
      <c r="CD241" s="145"/>
      <c r="CE241" s="145"/>
      <c r="CF241" s="145"/>
      <c r="CG241" s="543"/>
      <c r="CH241" s="226"/>
      <c r="CI241" s="544"/>
      <c r="CJ241" s="537"/>
      <c r="CK241" s="537"/>
      <c r="CL241" s="145"/>
      <c r="CM241" s="145"/>
      <c r="CN241" s="145"/>
      <c r="CO241" s="145"/>
      <c r="CP241" s="543"/>
      <c r="CQ241" s="226"/>
      <c r="CR241" s="545"/>
      <c r="CS241" s="537"/>
      <c r="CT241" s="537"/>
      <c r="CU241" s="145"/>
      <c r="CV241" s="145"/>
      <c r="CW241" s="145"/>
      <c r="CX241" s="145"/>
    </row>
    <row r="242" spans="23:102" ht="15" customHeight="1">
      <c r="W242" s="668"/>
      <c r="X242" s="668"/>
      <c r="Y242" s="145"/>
      <c r="Z242" s="539"/>
      <c r="AA242" s="540"/>
      <c r="AB242" s="540"/>
      <c r="AC242" s="540"/>
      <c r="AD242" s="540"/>
      <c r="AE242" s="540"/>
      <c r="AF242" s="540"/>
      <c r="AG242" s="540"/>
      <c r="AH242" s="537"/>
      <c r="AI242" s="537"/>
      <c r="AJ242" s="145"/>
      <c r="AK242" s="539"/>
      <c r="AL242" s="540"/>
      <c r="AM242" s="540"/>
      <c r="AN242" s="540"/>
      <c r="AO242" s="540"/>
      <c r="AP242" s="540"/>
      <c r="AQ242" s="540"/>
      <c r="AR242" s="540"/>
      <c r="AS242" s="537"/>
      <c r="AT242" s="537"/>
      <c r="AU242" s="145"/>
      <c r="AV242" s="540"/>
      <c r="AW242" s="226"/>
      <c r="AX242" s="226"/>
      <c r="AY242" s="226"/>
      <c r="AZ242" s="226"/>
      <c r="BA242" s="226"/>
      <c r="BB242" s="226"/>
      <c r="BC242" s="226"/>
      <c r="BD242" s="23"/>
      <c r="BE242" s="226"/>
      <c r="BF242" s="226"/>
      <c r="BG242" s="226"/>
      <c r="BH242" s="226"/>
      <c r="BI242" s="23"/>
      <c r="BJ242" s="226"/>
      <c r="BK242" s="226"/>
      <c r="BL242" s="226"/>
      <c r="BM242" s="541"/>
      <c r="BN242" s="541"/>
      <c r="BO242" s="226"/>
      <c r="BP242" s="226"/>
      <c r="BQ242" s="542"/>
      <c r="BR242" s="226"/>
      <c r="BS242" s="226"/>
      <c r="BT242" s="226"/>
      <c r="BU242" s="543"/>
      <c r="BV242" s="543"/>
      <c r="BW242" s="226"/>
      <c r="BX242" s="543"/>
      <c r="BY242" s="226"/>
      <c r="BZ242" s="544"/>
      <c r="CA242" s="668"/>
      <c r="CB242" s="668"/>
      <c r="CC242" s="145"/>
      <c r="CD242" s="145"/>
      <c r="CE242" s="145"/>
      <c r="CF242" s="145"/>
      <c r="CG242" s="543"/>
      <c r="CH242" s="226"/>
      <c r="CI242" s="544"/>
      <c r="CJ242" s="537"/>
      <c r="CK242" s="537"/>
      <c r="CL242" s="145"/>
      <c r="CM242" s="145"/>
      <c r="CN242" s="145"/>
      <c r="CO242" s="145"/>
      <c r="CP242" s="543"/>
      <c r="CQ242" s="226"/>
      <c r="CR242" s="545"/>
      <c r="CS242" s="537"/>
      <c r="CT242" s="537"/>
      <c r="CU242" s="145"/>
      <c r="CV242" s="145"/>
      <c r="CW242" s="145"/>
      <c r="CX242" s="145"/>
    </row>
    <row r="243" spans="23:102" ht="15" customHeight="1">
      <c r="W243" s="668"/>
      <c r="X243" s="668"/>
      <c r="Y243" s="145"/>
      <c r="Z243" s="539"/>
      <c r="AA243" s="540"/>
      <c r="AB243" s="540"/>
      <c r="AC243" s="540"/>
      <c r="AD243" s="540"/>
      <c r="AE243" s="540"/>
      <c r="AF243" s="540"/>
      <c r="AG243" s="540"/>
      <c r="AH243" s="537"/>
      <c r="AI243" s="537"/>
      <c r="AJ243" s="145"/>
      <c r="AK243" s="539"/>
      <c r="AL243" s="540"/>
      <c r="AM243" s="540"/>
      <c r="AN243" s="540"/>
      <c r="AO243" s="540"/>
      <c r="AP243" s="540"/>
      <c r="AQ243" s="540"/>
      <c r="AR243" s="540"/>
      <c r="AS243" s="537"/>
      <c r="AT243" s="537"/>
      <c r="AU243" s="145"/>
      <c r="AV243" s="540"/>
      <c r="AW243" s="226"/>
      <c r="AX243" s="226"/>
      <c r="AY243" s="226"/>
      <c r="AZ243" s="226"/>
      <c r="BA243" s="226"/>
      <c r="BB243" s="226"/>
      <c r="BC243" s="226"/>
      <c r="BD243" s="23"/>
      <c r="BE243" s="226"/>
      <c r="BF243" s="226"/>
      <c r="BG243" s="226"/>
      <c r="BH243" s="226"/>
      <c r="BI243" s="23"/>
      <c r="BJ243" s="226"/>
      <c r="BK243" s="226"/>
      <c r="BL243" s="226"/>
      <c r="BM243" s="541"/>
      <c r="BN243" s="541"/>
      <c r="BO243" s="226"/>
      <c r="BP243" s="226"/>
      <c r="BQ243" s="542"/>
      <c r="BR243" s="226"/>
      <c r="BS243" s="226"/>
      <c r="BT243" s="226"/>
      <c r="BU243" s="543"/>
      <c r="BV243" s="543"/>
      <c r="BW243" s="226"/>
      <c r="BX243" s="543"/>
      <c r="BY243" s="226"/>
      <c r="BZ243" s="544"/>
      <c r="CA243" s="668"/>
      <c r="CB243" s="668"/>
      <c r="CC243" s="145"/>
      <c r="CD243" s="145"/>
      <c r="CE243" s="145"/>
      <c r="CF243" s="145"/>
      <c r="CG243" s="543"/>
      <c r="CH243" s="226"/>
      <c r="CI243" s="544"/>
      <c r="CJ243" s="537"/>
      <c r="CK243" s="537"/>
      <c r="CL243" s="145"/>
      <c r="CM243" s="145"/>
      <c r="CN243" s="145"/>
      <c r="CO243" s="145"/>
      <c r="CP243" s="543"/>
      <c r="CQ243" s="226"/>
      <c r="CR243" s="545"/>
      <c r="CS243" s="537"/>
      <c r="CT243" s="537"/>
      <c r="CU243" s="145"/>
      <c r="CV243" s="145"/>
      <c r="CW243" s="145"/>
      <c r="CX243" s="145"/>
    </row>
    <row r="244" spans="23:102" ht="15" customHeight="1">
      <c r="W244" s="669"/>
      <c r="X244" s="669"/>
      <c r="Y244" s="144"/>
      <c r="Z244" s="539"/>
      <c r="AA244" s="540"/>
      <c r="AB244" s="540"/>
      <c r="AC244" s="540"/>
      <c r="AD244" s="540"/>
      <c r="AE244" s="540"/>
      <c r="AF244" s="540"/>
      <c r="AG244" s="540"/>
      <c r="AH244" s="538"/>
      <c r="AI244" s="538"/>
      <c r="AJ244" s="144"/>
      <c r="AK244" s="539"/>
      <c r="AL244" s="540"/>
      <c r="AM244" s="540"/>
      <c r="AN244" s="540"/>
      <c r="AO244" s="540"/>
      <c r="AP244" s="540"/>
      <c r="AQ244" s="540"/>
      <c r="AR244" s="540"/>
      <c r="AS244" s="538"/>
      <c r="AT244" s="538"/>
      <c r="AU244" s="144"/>
      <c r="AV244" s="540"/>
      <c r="AW244" s="226"/>
      <c r="AX244" s="226"/>
      <c r="AY244" s="226"/>
      <c r="AZ244" s="226"/>
      <c r="BA244" s="226"/>
      <c r="BB244" s="226"/>
      <c r="BC244" s="226"/>
      <c r="BD244" s="23"/>
      <c r="BE244" s="226"/>
      <c r="BF244" s="226"/>
      <c r="BG244" s="226"/>
      <c r="BH244" s="226"/>
      <c r="BI244" s="23"/>
      <c r="BJ244" s="226"/>
      <c r="BK244" s="226"/>
      <c r="BL244" s="226"/>
      <c r="BM244" s="541"/>
      <c r="BN244" s="541"/>
      <c r="BO244" s="226"/>
      <c r="BP244" s="226"/>
      <c r="BQ244" s="542"/>
      <c r="BR244" s="226"/>
      <c r="BS244" s="226"/>
      <c r="BT244" s="226"/>
      <c r="BU244" s="543"/>
      <c r="BV244" s="543"/>
      <c r="BW244" s="226"/>
      <c r="BX244" s="543"/>
      <c r="BY244" s="226"/>
      <c r="BZ244" s="544"/>
      <c r="CA244" s="668"/>
      <c r="CB244" s="668"/>
      <c r="CC244" s="145"/>
      <c r="CD244" s="145"/>
      <c r="CE244" s="145"/>
      <c r="CF244" s="145"/>
      <c r="CG244" s="543"/>
      <c r="CH244" s="226"/>
      <c r="CI244" s="544"/>
      <c r="CJ244" s="538"/>
      <c r="CK244" s="538"/>
      <c r="CL244" s="144"/>
      <c r="CM244" s="144"/>
      <c r="CN244" s="144"/>
      <c r="CO244" s="144"/>
      <c r="CP244" s="543"/>
      <c r="CQ244" s="226"/>
      <c r="CR244" s="545"/>
      <c r="CS244" s="538"/>
      <c r="CT244" s="538"/>
      <c r="CU244" s="144"/>
      <c r="CV244" s="144"/>
      <c r="CW244" s="144"/>
      <c r="CX244" s="144"/>
    </row>
    <row r="245" spans="23:102" ht="15" customHeight="1">
      <c r="W245" s="668"/>
      <c r="X245" s="668"/>
      <c r="Y245" s="145"/>
      <c r="Z245" s="539"/>
      <c r="AA245" s="540"/>
      <c r="AB245" s="540"/>
      <c r="AC245" s="540"/>
      <c r="AD245" s="540"/>
      <c r="AE245" s="540"/>
      <c r="AF245" s="540"/>
      <c r="AG245" s="540"/>
      <c r="AH245" s="537"/>
      <c r="AI245" s="537"/>
      <c r="AJ245" s="145"/>
      <c r="AK245" s="539"/>
      <c r="AL245" s="540"/>
      <c r="AM245" s="540"/>
      <c r="AN245" s="540"/>
      <c r="AO245" s="540"/>
      <c r="AP245" s="540"/>
      <c r="AQ245" s="540"/>
      <c r="AR245" s="540"/>
      <c r="AS245" s="537"/>
      <c r="AT245" s="537"/>
      <c r="AU245" s="145"/>
      <c r="AV245" s="540"/>
      <c r="AW245" s="226"/>
      <c r="AX245" s="226"/>
      <c r="AY245" s="226"/>
      <c r="AZ245" s="226"/>
      <c r="BA245" s="226"/>
      <c r="BB245" s="226"/>
      <c r="BC245" s="226"/>
      <c r="BD245" s="23"/>
      <c r="BE245" s="226"/>
      <c r="BF245" s="226"/>
      <c r="BG245" s="226"/>
      <c r="BH245" s="226"/>
      <c r="BI245" s="23"/>
      <c r="BJ245" s="226"/>
      <c r="BK245" s="226"/>
      <c r="BL245" s="226"/>
      <c r="BM245" s="541"/>
      <c r="BN245" s="541"/>
      <c r="BO245" s="226"/>
      <c r="BP245" s="226"/>
      <c r="BQ245" s="542"/>
      <c r="BR245" s="226"/>
      <c r="BS245" s="226"/>
      <c r="BT245" s="226"/>
      <c r="BU245" s="543"/>
      <c r="BV245" s="543"/>
      <c r="BW245" s="226"/>
      <c r="BX245" s="543"/>
      <c r="BY245" s="226"/>
      <c r="BZ245" s="544"/>
      <c r="CA245" s="668"/>
      <c r="CB245" s="668"/>
      <c r="CC245" s="145"/>
      <c r="CD245" s="145"/>
      <c r="CE245" s="145"/>
      <c r="CF245" s="145"/>
      <c r="CG245" s="543"/>
      <c r="CH245" s="226"/>
      <c r="CI245" s="544"/>
      <c r="CJ245" s="537"/>
      <c r="CK245" s="537"/>
      <c r="CL245" s="145"/>
      <c r="CM245" s="145"/>
      <c r="CN245" s="145"/>
      <c r="CO245" s="145"/>
      <c r="CP245" s="543"/>
      <c r="CQ245" s="226"/>
      <c r="CR245" s="545"/>
      <c r="CS245" s="537"/>
      <c r="CT245" s="537"/>
      <c r="CU245" s="145"/>
      <c r="CV245" s="145"/>
      <c r="CW245" s="145"/>
      <c r="CX245" s="145"/>
    </row>
    <row r="246" spans="23:102" ht="15" customHeight="1">
      <c r="W246" s="668"/>
      <c r="X246" s="668"/>
      <c r="Y246" s="145"/>
      <c r="Z246" s="539"/>
      <c r="AA246" s="540"/>
      <c r="AB246" s="540"/>
      <c r="AC246" s="540"/>
      <c r="AD246" s="540"/>
      <c r="AE246" s="540"/>
      <c r="AF246" s="540"/>
      <c r="AG246" s="540"/>
      <c r="AH246" s="537"/>
      <c r="AI246" s="537"/>
      <c r="AJ246" s="145"/>
      <c r="AK246" s="539"/>
      <c r="AL246" s="540"/>
      <c r="AM246" s="540"/>
      <c r="AN246" s="540"/>
      <c r="AO246" s="540"/>
      <c r="AP246" s="540"/>
      <c r="AQ246" s="540"/>
      <c r="AR246" s="540"/>
      <c r="AS246" s="537"/>
      <c r="AT246" s="537"/>
      <c r="AU246" s="145"/>
      <c r="AV246" s="540"/>
      <c r="AW246" s="226"/>
      <c r="AX246" s="226"/>
      <c r="AY246" s="226"/>
      <c r="AZ246" s="226"/>
      <c r="BA246" s="226"/>
      <c r="BB246" s="226"/>
      <c r="BC246" s="226"/>
      <c r="BD246" s="23"/>
      <c r="BE246" s="226"/>
      <c r="BF246" s="226"/>
      <c r="BG246" s="226"/>
      <c r="BH246" s="226"/>
      <c r="BI246" s="23"/>
      <c r="BJ246" s="226"/>
      <c r="BK246" s="226"/>
      <c r="BL246" s="226"/>
      <c r="BM246" s="541"/>
      <c r="BN246" s="541"/>
      <c r="BO246" s="226"/>
      <c r="BP246" s="226"/>
      <c r="BQ246" s="542"/>
      <c r="BR246" s="226"/>
      <c r="BS246" s="226"/>
      <c r="BT246" s="226"/>
      <c r="BU246" s="543"/>
      <c r="BV246" s="543"/>
      <c r="BW246" s="226"/>
      <c r="BX246" s="543"/>
      <c r="BY246" s="226"/>
      <c r="BZ246" s="544"/>
      <c r="CA246" s="668"/>
      <c r="CB246" s="668"/>
      <c r="CC246" s="145"/>
      <c r="CD246" s="145"/>
      <c r="CE246" s="145"/>
      <c r="CF246" s="145"/>
      <c r="CG246" s="543"/>
      <c r="CH246" s="226"/>
      <c r="CI246" s="544"/>
      <c r="CJ246" s="537"/>
      <c r="CK246" s="537"/>
      <c r="CL246" s="145"/>
      <c r="CM246" s="145"/>
      <c r="CN246" s="145"/>
      <c r="CO246" s="145"/>
      <c r="CP246" s="543"/>
      <c r="CQ246" s="226"/>
      <c r="CR246" s="545"/>
      <c r="CS246" s="537"/>
      <c r="CT246" s="537"/>
      <c r="CU246" s="145"/>
      <c r="CV246" s="145"/>
      <c r="CW246" s="145"/>
      <c r="CX246" s="145"/>
    </row>
    <row r="247" spans="23:102" ht="15" customHeight="1">
      <c r="W247" s="668"/>
      <c r="X247" s="668"/>
      <c r="Y247" s="145"/>
      <c r="Z247" s="539"/>
      <c r="AA247" s="540"/>
      <c r="AB247" s="540"/>
      <c r="AC247" s="540"/>
      <c r="AD247" s="540"/>
      <c r="AE247" s="540"/>
      <c r="AF247" s="540"/>
      <c r="AG247" s="540"/>
      <c r="AH247" s="537"/>
      <c r="AI247" s="537"/>
      <c r="AJ247" s="145"/>
      <c r="AK247" s="539"/>
      <c r="AL247" s="540"/>
      <c r="AM247" s="540"/>
      <c r="AN247" s="540"/>
      <c r="AO247" s="540"/>
      <c r="AP247" s="540"/>
      <c r="AQ247" s="540"/>
      <c r="AR247" s="540"/>
      <c r="AS247" s="537"/>
      <c r="AT247" s="537"/>
      <c r="AU247" s="145"/>
      <c r="AV247" s="540"/>
      <c r="AW247" s="226"/>
      <c r="AX247" s="226"/>
      <c r="AY247" s="226"/>
      <c r="AZ247" s="226"/>
      <c r="BA247" s="226"/>
      <c r="BB247" s="226"/>
      <c r="BC247" s="226"/>
      <c r="BD247" s="23"/>
      <c r="BE247" s="226"/>
      <c r="BF247" s="226"/>
      <c r="BG247" s="226"/>
      <c r="BH247" s="226"/>
      <c r="BI247" s="23"/>
      <c r="BJ247" s="226"/>
      <c r="BK247" s="226"/>
      <c r="BL247" s="226"/>
      <c r="BM247" s="541"/>
      <c r="BN247" s="541"/>
      <c r="BO247" s="226"/>
      <c r="BP247" s="226"/>
      <c r="BQ247" s="542"/>
      <c r="BR247" s="226"/>
      <c r="BS247" s="226"/>
      <c r="BT247" s="226"/>
      <c r="BU247" s="543"/>
      <c r="BV247" s="543"/>
      <c r="BW247" s="226"/>
      <c r="BX247" s="543"/>
      <c r="BY247" s="226"/>
      <c r="BZ247" s="544"/>
      <c r="CA247" s="668"/>
      <c r="CB247" s="668"/>
      <c r="CC247" s="145"/>
      <c r="CD247" s="145"/>
      <c r="CE247" s="145"/>
      <c r="CF247" s="145"/>
      <c r="CG247" s="543"/>
      <c r="CH247" s="226"/>
      <c r="CI247" s="544"/>
      <c r="CJ247" s="537"/>
      <c r="CK247" s="537"/>
      <c r="CL247" s="145"/>
      <c r="CM247" s="145"/>
      <c r="CN247" s="145"/>
      <c r="CO247" s="145"/>
      <c r="CP247" s="543"/>
      <c r="CQ247" s="226"/>
      <c r="CR247" s="545"/>
      <c r="CS247" s="537"/>
      <c r="CT247" s="537"/>
      <c r="CU247" s="145"/>
      <c r="CV247" s="145"/>
      <c r="CW247" s="145"/>
      <c r="CX247" s="145"/>
    </row>
    <row r="248" spans="23:102" ht="15" customHeight="1">
      <c r="W248" s="668"/>
      <c r="X248" s="668"/>
      <c r="Y248" s="145"/>
      <c r="Z248" s="539"/>
      <c r="AA248" s="540"/>
      <c r="AB248" s="540"/>
      <c r="AC248" s="540"/>
      <c r="AD248" s="540"/>
      <c r="AE248" s="540"/>
      <c r="AF248" s="540"/>
      <c r="AG248" s="540"/>
      <c r="AH248" s="537"/>
      <c r="AI248" s="537"/>
      <c r="AJ248" s="145"/>
      <c r="AK248" s="539"/>
      <c r="AL248" s="540"/>
      <c r="AM248" s="540"/>
      <c r="AN248" s="540"/>
      <c r="AO248" s="540"/>
      <c r="AP248" s="540"/>
      <c r="AQ248" s="540"/>
      <c r="AR248" s="540"/>
      <c r="AS248" s="537"/>
      <c r="AT248" s="537"/>
      <c r="AU248" s="145"/>
      <c r="AV248" s="540"/>
      <c r="AW248" s="226"/>
      <c r="AX248" s="226"/>
      <c r="AY248" s="226"/>
      <c r="AZ248" s="226"/>
      <c r="BA248" s="226"/>
      <c r="BB248" s="226"/>
      <c r="BC248" s="226"/>
      <c r="BD248" s="23"/>
      <c r="BE248" s="226"/>
      <c r="BF248" s="226"/>
      <c r="BG248" s="226"/>
      <c r="BH248" s="226"/>
      <c r="BI248" s="23"/>
      <c r="BJ248" s="226"/>
      <c r="BK248" s="226"/>
      <c r="BL248" s="226"/>
      <c r="BM248" s="541"/>
      <c r="BN248" s="541"/>
      <c r="BO248" s="226"/>
      <c r="BP248" s="226"/>
      <c r="BQ248" s="542"/>
      <c r="BR248" s="226"/>
      <c r="BS248" s="226"/>
      <c r="BT248" s="226"/>
      <c r="BU248" s="543"/>
      <c r="BV248" s="543"/>
      <c r="BW248" s="226"/>
      <c r="BX248" s="543"/>
      <c r="BY248" s="226"/>
      <c r="BZ248" s="544"/>
      <c r="CA248" s="668"/>
      <c r="CB248" s="668"/>
      <c r="CC248" s="145"/>
      <c r="CD248" s="145"/>
      <c r="CE248" s="145"/>
      <c r="CF248" s="145"/>
      <c r="CG248" s="543"/>
      <c r="CH248" s="226"/>
      <c r="CI248" s="544"/>
      <c r="CJ248" s="537"/>
      <c r="CK248" s="537"/>
      <c r="CL248" s="145"/>
      <c r="CM248" s="145"/>
      <c r="CN248" s="145"/>
      <c r="CO248" s="145"/>
      <c r="CP248" s="543"/>
      <c r="CQ248" s="226"/>
      <c r="CR248" s="545"/>
      <c r="CS248" s="537"/>
      <c r="CT248" s="537"/>
      <c r="CU248" s="145"/>
      <c r="CV248" s="145"/>
      <c r="CW248" s="145"/>
      <c r="CX248" s="145"/>
    </row>
    <row r="249" spans="23:102" ht="15" customHeight="1">
      <c r="W249" s="668"/>
      <c r="X249" s="668"/>
      <c r="Y249" s="145"/>
      <c r="Z249" s="539"/>
      <c r="AA249" s="540"/>
      <c r="AB249" s="540"/>
      <c r="AC249" s="540"/>
      <c r="AD249" s="540"/>
      <c r="AE249" s="540"/>
      <c r="AF249" s="540"/>
      <c r="AG249" s="540"/>
      <c r="AH249" s="537"/>
      <c r="AI249" s="537"/>
      <c r="AJ249" s="145"/>
      <c r="AK249" s="539"/>
      <c r="AL249" s="540"/>
      <c r="AM249" s="540"/>
      <c r="AN249" s="540"/>
      <c r="AO249" s="540"/>
      <c r="AP249" s="540"/>
      <c r="AQ249" s="540"/>
      <c r="AR249" s="540"/>
      <c r="AS249" s="537"/>
      <c r="AT249" s="537"/>
      <c r="AU249" s="145"/>
      <c r="AV249" s="540"/>
      <c r="AW249" s="226"/>
      <c r="AX249" s="226"/>
      <c r="AY249" s="226"/>
      <c r="AZ249" s="226"/>
      <c r="BA249" s="226"/>
      <c r="BB249" s="226"/>
      <c r="BC249" s="226"/>
      <c r="BD249" s="23"/>
      <c r="BE249" s="226"/>
      <c r="BF249" s="226"/>
      <c r="BG249" s="226"/>
      <c r="BH249" s="226"/>
      <c r="BI249" s="23"/>
      <c r="BJ249" s="226"/>
      <c r="BK249" s="226"/>
      <c r="BL249" s="226"/>
      <c r="BM249" s="541"/>
      <c r="BN249" s="541"/>
      <c r="BO249" s="226"/>
      <c r="BP249" s="226"/>
      <c r="BQ249" s="542"/>
      <c r="BR249" s="226"/>
      <c r="BS249" s="226"/>
      <c r="BT249" s="226"/>
      <c r="BU249" s="543"/>
      <c r="BV249" s="543"/>
      <c r="BW249" s="226"/>
      <c r="BX249" s="543"/>
      <c r="BY249" s="226"/>
      <c r="BZ249" s="544"/>
      <c r="CA249" s="668"/>
      <c r="CB249" s="668"/>
      <c r="CC249" s="145"/>
      <c r="CD249" s="145"/>
      <c r="CE249" s="145"/>
      <c r="CF249" s="145"/>
      <c r="CG249" s="543"/>
      <c r="CH249" s="226"/>
      <c r="CI249" s="544"/>
      <c r="CJ249" s="537"/>
      <c r="CK249" s="537"/>
      <c r="CL249" s="145"/>
      <c r="CM249" s="145"/>
      <c r="CN249" s="145"/>
      <c r="CO249" s="145"/>
      <c r="CP249" s="543"/>
      <c r="CQ249" s="226"/>
      <c r="CR249" s="545"/>
      <c r="CS249" s="537"/>
      <c r="CT249" s="537"/>
      <c r="CU249" s="145"/>
      <c r="CV249" s="145"/>
      <c r="CW249" s="145"/>
      <c r="CX249" s="145"/>
    </row>
    <row r="250" spans="23:102" ht="15" customHeight="1">
      <c r="W250" s="669"/>
      <c r="X250" s="669"/>
      <c r="Y250" s="144"/>
      <c r="Z250" s="539"/>
      <c r="AA250" s="540"/>
      <c r="AB250" s="540"/>
      <c r="AC250" s="540"/>
      <c r="AD250" s="540"/>
      <c r="AE250" s="540"/>
      <c r="AF250" s="540"/>
      <c r="AG250" s="540"/>
      <c r="AH250" s="538"/>
      <c r="AI250" s="538"/>
      <c r="AJ250" s="144"/>
      <c r="AK250" s="539"/>
      <c r="AL250" s="540"/>
      <c r="AM250" s="540"/>
      <c r="AN250" s="540"/>
      <c r="AO250" s="540"/>
      <c r="AP250" s="540"/>
      <c r="AQ250" s="540"/>
      <c r="AR250" s="540"/>
      <c r="AS250" s="538"/>
      <c r="AT250" s="538"/>
      <c r="AU250" s="144"/>
      <c r="AV250" s="540"/>
      <c r="AW250" s="226"/>
      <c r="AX250" s="226"/>
      <c r="AY250" s="226"/>
      <c r="AZ250" s="226"/>
      <c r="BA250" s="226"/>
      <c r="BB250" s="226"/>
      <c r="BC250" s="226"/>
      <c r="BD250" s="23"/>
      <c r="BE250" s="226"/>
      <c r="BF250" s="226"/>
      <c r="BG250" s="226"/>
      <c r="BH250" s="226"/>
      <c r="BI250" s="23"/>
      <c r="BJ250" s="226"/>
      <c r="BK250" s="226"/>
      <c r="BL250" s="226"/>
      <c r="BM250" s="541"/>
      <c r="BN250" s="541"/>
      <c r="BO250" s="226"/>
      <c r="BP250" s="226"/>
      <c r="BQ250" s="542"/>
      <c r="BR250" s="226"/>
      <c r="BS250" s="226"/>
      <c r="BT250" s="226"/>
      <c r="BU250" s="543"/>
      <c r="BV250" s="543"/>
      <c r="BW250" s="226"/>
      <c r="BX250" s="543"/>
      <c r="BY250" s="226"/>
      <c r="BZ250" s="544"/>
      <c r="CA250" s="668"/>
      <c r="CB250" s="668"/>
      <c r="CC250" s="145"/>
      <c r="CD250" s="145"/>
      <c r="CE250" s="145"/>
      <c r="CF250" s="145"/>
      <c r="CG250" s="543"/>
      <c r="CH250" s="226"/>
      <c r="CI250" s="544"/>
      <c r="CJ250" s="538"/>
      <c r="CK250" s="538"/>
      <c r="CL250" s="144"/>
      <c r="CM250" s="144"/>
      <c r="CN250" s="144"/>
      <c r="CO250" s="144"/>
      <c r="CP250" s="543"/>
      <c r="CQ250" s="226"/>
      <c r="CR250" s="545"/>
      <c r="CS250" s="538"/>
      <c r="CT250" s="538"/>
      <c r="CU250" s="144"/>
      <c r="CV250" s="144"/>
      <c r="CW250" s="144"/>
      <c r="CX250" s="144"/>
    </row>
    <row r="251" spans="23:102" ht="15" customHeight="1">
      <c r="W251" s="668"/>
      <c r="X251" s="668"/>
      <c r="Y251" s="145"/>
      <c r="Z251" s="539"/>
      <c r="AA251" s="540"/>
      <c r="AB251" s="540"/>
      <c r="AC251" s="540"/>
      <c r="AD251" s="540"/>
      <c r="AE251" s="540"/>
      <c r="AF251" s="540"/>
      <c r="AG251" s="540"/>
      <c r="AH251" s="537"/>
      <c r="AI251" s="537"/>
      <c r="AJ251" s="145"/>
      <c r="AK251" s="539"/>
      <c r="AL251" s="540"/>
      <c r="AM251" s="540"/>
      <c r="AN251" s="540"/>
      <c r="AO251" s="540"/>
      <c r="AP251" s="540"/>
      <c r="AQ251" s="540"/>
      <c r="AR251" s="540"/>
      <c r="AS251" s="537"/>
      <c r="AT251" s="537"/>
      <c r="AU251" s="145"/>
      <c r="AV251" s="540"/>
      <c r="AW251" s="226"/>
      <c r="AX251" s="226"/>
      <c r="AY251" s="226"/>
      <c r="AZ251" s="226"/>
      <c r="BA251" s="226"/>
      <c r="BB251" s="226"/>
      <c r="BC251" s="226"/>
      <c r="BD251" s="23"/>
      <c r="BE251" s="226"/>
      <c r="BF251" s="226"/>
      <c r="BG251" s="226"/>
      <c r="BH251" s="226"/>
      <c r="BI251" s="23"/>
      <c r="BJ251" s="226"/>
      <c r="BK251" s="226"/>
      <c r="BL251" s="226"/>
      <c r="BM251" s="541"/>
      <c r="BN251" s="541"/>
      <c r="BO251" s="226"/>
      <c r="BP251" s="226"/>
      <c r="BQ251" s="542"/>
      <c r="BR251" s="226"/>
      <c r="BS251" s="226"/>
      <c r="BT251" s="226"/>
      <c r="BU251" s="543"/>
      <c r="BV251" s="543"/>
      <c r="BW251" s="226"/>
      <c r="BX251" s="543"/>
      <c r="BY251" s="226"/>
      <c r="BZ251" s="544"/>
      <c r="CA251" s="668"/>
      <c r="CB251" s="668"/>
      <c r="CC251" s="145"/>
      <c r="CD251" s="145"/>
      <c r="CE251" s="145"/>
      <c r="CF251" s="145"/>
      <c r="CG251" s="543"/>
      <c r="CH251" s="226"/>
      <c r="CI251" s="544"/>
      <c r="CJ251" s="537"/>
      <c r="CK251" s="537"/>
      <c r="CL251" s="145"/>
      <c r="CM251" s="145"/>
      <c r="CN251" s="145"/>
      <c r="CO251" s="145"/>
      <c r="CP251" s="543"/>
      <c r="CQ251" s="226"/>
      <c r="CR251" s="545"/>
      <c r="CS251" s="537"/>
      <c r="CT251" s="537"/>
      <c r="CU251" s="145"/>
      <c r="CV251" s="145"/>
      <c r="CW251" s="145"/>
      <c r="CX251" s="145"/>
    </row>
    <row r="252" spans="23:102" ht="15" customHeight="1">
      <c r="W252" s="668"/>
      <c r="X252" s="668"/>
      <c r="Y252" s="145"/>
      <c r="Z252" s="539"/>
      <c r="AA252" s="540"/>
      <c r="AB252" s="540"/>
      <c r="AC252" s="540"/>
      <c r="AD252" s="540"/>
      <c r="AE252" s="540"/>
      <c r="AF252" s="540"/>
      <c r="AG252" s="540"/>
      <c r="AH252" s="537"/>
      <c r="AI252" s="537"/>
      <c r="AJ252" s="145"/>
      <c r="AK252" s="539"/>
      <c r="AL252" s="540"/>
      <c r="AM252" s="540"/>
      <c r="AN252" s="540"/>
      <c r="AO252" s="540"/>
      <c r="AP252" s="540"/>
      <c r="AQ252" s="540"/>
      <c r="AR252" s="540"/>
      <c r="AS252" s="537"/>
      <c r="AT252" s="537"/>
      <c r="AU252" s="145"/>
      <c r="AV252" s="540"/>
      <c r="AW252" s="226"/>
      <c r="AX252" s="226"/>
      <c r="AY252" s="226"/>
      <c r="AZ252" s="226"/>
      <c r="BA252" s="226"/>
      <c r="BB252" s="226"/>
      <c r="BC252" s="226"/>
      <c r="BD252" s="23"/>
      <c r="BE252" s="226"/>
      <c r="BF252" s="226"/>
      <c r="BG252" s="226"/>
      <c r="BH252" s="226"/>
      <c r="BI252" s="23"/>
      <c r="BJ252" s="226"/>
      <c r="BK252" s="226"/>
      <c r="BL252" s="226"/>
      <c r="BM252" s="541"/>
      <c r="BN252" s="541"/>
      <c r="BO252" s="226"/>
      <c r="BP252" s="226"/>
      <c r="BQ252" s="542"/>
      <c r="BR252" s="226"/>
      <c r="BS252" s="226"/>
      <c r="BT252" s="226"/>
      <c r="BU252" s="543"/>
      <c r="BV252" s="543"/>
      <c r="BW252" s="226"/>
      <c r="BX252" s="543"/>
      <c r="BY252" s="226"/>
      <c r="BZ252" s="544"/>
      <c r="CA252" s="668"/>
      <c r="CB252" s="668"/>
      <c r="CC252" s="145"/>
      <c r="CD252" s="145"/>
      <c r="CE252" s="145"/>
      <c r="CF252" s="145"/>
      <c r="CG252" s="543"/>
      <c r="CH252" s="226"/>
      <c r="CI252" s="544"/>
      <c r="CJ252" s="537"/>
      <c r="CK252" s="537"/>
      <c r="CL252" s="145"/>
      <c r="CM252" s="145"/>
      <c r="CN252" s="145"/>
      <c r="CO252" s="145"/>
      <c r="CP252" s="543"/>
      <c r="CQ252" s="226"/>
      <c r="CR252" s="545"/>
      <c r="CS252" s="537"/>
      <c r="CT252" s="537"/>
      <c r="CU252" s="145"/>
      <c r="CV252" s="145"/>
      <c r="CW252" s="145"/>
      <c r="CX252" s="145"/>
    </row>
    <row r="253" spans="23:102" ht="15" customHeight="1">
      <c r="W253" s="668"/>
      <c r="X253" s="668"/>
      <c r="Y253" s="145"/>
      <c r="Z253" s="539"/>
      <c r="AA253" s="540"/>
      <c r="AB253" s="540"/>
      <c r="AC253" s="540"/>
      <c r="AD253" s="540"/>
      <c r="AE253" s="540"/>
      <c r="AF253" s="540"/>
      <c r="AG253" s="540"/>
      <c r="AH253" s="537"/>
      <c r="AI253" s="537"/>
      <c r="AJ253" s="145"/>
      <c r="AK253" s="539"/>
      <c r="AL253" s="540"/>
      <c r="AM253" s="540"/>
      <c r="AN253" s="540"/>
      <c r="AO253" s="540"/>
      <c r="AP253" s="540"/>
      <c r="AQ253" s="540"/>
      <c r="AR253" s="540"/>
      <c r="AS253" s="537"/>
      <c r="AT253" s="537"/>
      <c r="AU253" s="145"/>
      <c r="AV253" s="540"/>
      <c r="AW253" s="226"/>
      <c r="AX253" s="226"/>
      <c r="AY253" s="226"/>
      <c r="AZ253" s="226"/>
      <c r="BA253" s="226"/>
      <c r="BB253" s="226"/>
      <c r="BC253" s="226"/>
      <c r="BD253" s="23"/>
      <c r="BE253" s="226"/>
      <c r="BF253" s="226"/>
      <c r="BG253" s="226"/>
      <c r="BH253" s="226"/>
      <c r="BI253" s="23"/>
      <c r="BJ253" s="226"/>
      <c r="BK253" s="226"/>
      <c r="BL253" s="226"/>
      <c r="BM253" s="541"/>
      <c r="BN253" s="541"/>
      <c r="BO253" s="226"/>
      <c r="BP253" s="226"/>
      <c r="BQ253" s="542"/>
      <c r="BR253" s="226"/>
      <c r="BS253" s="226"/>
      <c r="BT253" s="226"/>
      <c r="BU253" s="543"/>
      <c r="BV253" s="543"/>
      <c r="BW253" s="226"/>
      <c r="BX253" s="543"/>
      <c r="BY253" s="226"/>
      <c r="BZ253" s="544"/>
      <c r="CA253" s="668"/>
      <c r="CB253" s="668"/>
      <c r="CC253" s="145"/>
      <c r="CD253" s="145"/>
      <c r="CE253" s="145"/>
      <c r="CF253" s="145"/>
      <c r="CG253" s="543"/>
      <c r="CH253" s="226"/>
      <c r="CI253" s="544"/>
      <c r="CJ253" s="537"/>
      <c r="CK253" s="537"/>
      <c r="CL253" s="145"/>
      <c r="CM253" s="145"/>
      <c r="CN253" s="145"/>
      <c r="CO253" s="145"/>
      <c r="CP253" s="543"/>
      <c r="CQ253" s="226"/>
      <c r="CR253" s="545"/>
      <c r="CS253" s="537"/>
      <c r="CT253" s="537"/>
      <c r="CU253" s="145"/>
      <c r="CV253" s="145"/>
      <c r="CW253" s="145"/>
      <c r="CX253" s="145"/>
    </row>
    <row r="254" spans="23:102" ht="15" customHeight="1">
      <c r="W254" s="668"/>
      <c r="X254" s="668"/>
      <c r="Y254" s="145"/>
      <c r="Z254" s="539"/>
      <c r="AA254" s="540"/>
      <c r="AB254" s="540"/>
      <c r="AC254" s="540"/>
      <c r="AD254" s="540"/>
      <c r="AE254" s="540"/>
      <c r="AF254" s="540"/>
      <c r="AG254" s="540"/>
      <c r="AH254" s="537"/>
      <c r="AI254" s="537"/>
      <c r="AJ254" s="145"/>
      <c r="AK254" s="539"/>
      <c r="AL254" s="540"/>
      <c r="AM254" s="540"/>
      <c r="AN254" s="540"/>
      <c r="AO254" s="540"/>
      <c r="AP254" s="540"/>
      <c r="AQ254" s="540"/>
      <c r="AR254" s="540"/>
      <c r="AS254" s="537"/>
      <c r="AT254" s="537"/>
      <c r="AU254" s="145"/>
      <c r="AV254" s="540"/>
      <c r="AW254" s="226"/>
      <c r="AX254" s="226"/>
      <c r="AY254" s="226"/>
      <c r="AZ254" s="226"/>
      <c r="BA254" s="226"/>
      <c r="BB254" s="226"/>
      <c r="BC254" s="226"/>
      <c r="BD254" s="23"/>
      <c r="BE254" s="226"/>
      <c r="BF254" s="226"/>
      <c r="BG254" s="226"/>
      <c r="BH254" s="226"/>
      <c r="BI254" s="23"/>
      <c r="BJ254" s="226"/>
      <c r="BK254" s="226"/>
      <c r="BL254" s="226"/>
      <c r="BM254" s="541"/>
      <c r="BN254" s="541"/>
      <c r="BO254" s="226"/>
      <c r="BP254" s="226"/>
      <c r="BQ254" s="542"/>
      <c r="BR254" s="226"/>
      <c r="BS254" s="226"/>
      <c r="BT254" s="226"/>
      <c r="BU254" s="543"/>
      <c r="BV254" s="543"/>
      <c r="BW254" s="226"/>
      <c r="BX254" s="543"/>
      <c r="BY254" s="226"/>
      <c r="BZ254" s="544"/>
      <c r="CA254" s="668"/>
      <c r="CB254" s="668"/>
      <c r="CC254" s="145"/>
      <c r="CD254" s="145"/>
      <c r="CE254" s="145"/>
      <c r="CF254" s="145"/>
      <c r="CG254" s="543"/>
      <c r="CH254" s="226"/>
      <c r="CI254" s="544"/>
      <c r="CJ254" s="537"/>
      <c r="CK254" s="537"/>
      <c r="CL254" s="145"/>
      <c r="CM254" s="145"/>
      <c r="CN254" s="145"/>
      <c r="CO254" s="145"/>
      <c r="CP254" s="543"/>
      <c r="CQ254" s="226"/>
      <c r="CR254" s="545"/>
      <c r="CS254" s="537"/>
      <c r="CT254" s="537"/>
      <c r="CU254" s="145"/>
      <c r="CV254" s="145"/>
      <c r="CW254" s="145"/>
      <c r="CX254" s="145"/>
    </row>
    <row r="255" spans="23:102" ht="15" customHeight="1">
      <c r="W255" s="668"/>
      <c r="X255" s="668"/>
      <c r="Y255" s="145"/>
      <c r="Z255" s="539"/>
      <c r="AA255" s="540"/>
      <c r="AB255" s="540"/>
      <c r="AC255" s="540"/>
      <c r="AD255" s="540"/>
      <c r="AE255" s="540"/>
      <c r="AF255" s="540"/>
      <c r="AG255" s="540"/>
      <c r="AH255" s="537"/>
      <c r="AI255" s="537"/>
      <c r="AJ255" s="145"/>
      <c r="AK255" s="539"/>
      <c r="AL255" s="540"/>
      <c r="AM255" s="540"/>
      <c r="AN255" s="540"/>
      <c r="AO255" s="540"/>
      <c r="AP255" s="540"/>
      <c r="AQ255" s="540"/>
      <c r="AR255" s="540"/>
      <c r="AS255" s="537"/>
      <c r="AT255" s="537"/>
      <c r="AU255" s="145"/>
      <c r="AV255" s="540"/>
      <c r="AW255" s="226"/>
      <c r="AX255" s="226"/>
      <c r="AY255" s="226"/>
      <c r="AZ255" s="226"/>
      <c r="BA255" s="226"/>
      <c r="BB255" s="226"/>
      <c r="BC255" s="226"/>
      <c r="BD255" s="23"/>
      <c r="BE255" s="226"/>
      <c r="BF255" s="226"/>
      <c r="BG255" s="226"/>
      <c r="BH255" s="226"/>
      <c r="BI255" s="23"/>
      <c r="BJ255" s="226"/>
      <c r="BK255" s="226"/>
      <c r="BL255" s="226"/>
      <c r="BM255" s="541"/>
      <c r="BN255" s="541"/>
      <c r="BO255" s="226"/>
      <c r="BP255" s="226"/>
      <c r="BQ255" s="542"/>
      <c r="BR255" s="226"/>
      <c r="BS255" s="226"/>
      <c r="BT255" s="226"/>
      <c r="BU255" s="543"/>
      <c r="BV255" s="543"/>
      <c r="BW255" s="226"/>
      <c r="BX255" s="543"/>
      <c r="BY255" s="226"/>
      <c r="BZ255" s="544"/>
      <c r="CA255" s="668"/>
      <c r="CB255" s="668"/>
      <c r="CC255" s="145"/>
      <c r="CD255" s="145"/>
      <c r="CE255" s="145"/>
      <c r="CF255" s="145"/>
      <c r="CG255" s="543"/>
      <c r="CH255" s="226"/>
      <c r="CI255" s="544"/>
      <c r="CJ255" s="537"/>
      <c r="CK255" s="537"/>
      <c r="CL255" s="145"/>
      <c r="CM255" s="145"/>
      <c r="CN255" s="145"/>
      <c r="CO255" s="145"/>
      <c r="CP255" s="543"/>
      <c r="CQ255" s="226"/>
      <c r="CR255" s="545"/>
      <c r="CS255" s="537"/>
      <c r="CT255" s="537"/>
      <c r="CU255" s="145"/>
      <c r="CV255" s="145"/>
      <c r="CW255" s="145"/>
      <c r="CX255" s="145"/>
    </row>
    <row r="256" spans="23:102" ht="15" customHeight="1">
      <c r="W256" s="669"/>
      <c r="X256" s="669"/>
      <c r="Y256" s="144"/>
      <c r="Z256" s="539"/>
      <c r="AA256" s="540"/>
      <c r="AB256" s="540"/>
      <c r="AC256" s="540"/>
      <c r="AD256" s="540"/>
      <c r="AE256" s="540"/>
      <c r="AF256" s="540"/>
      <c r="AG256" s="540"/>
      <c r="AH256" s="538"/>
      <c r="AI256" s="538"/>
      <c r="AJ256" s="144"/>
      <c r="AK256" s="539"/>
      <c r="AL256" s="540"/>
      <c r="AM256" s="540"/>
      <c r="AN256" s="540"/>
      <c r="AO256" s="540"/>
      <c r="AP256" s="540"/>
      <c r="AQ256" s="540"/>
      <c r="AR256" s="540"/>
      <c r="AS256" s="538"/>
      <c r="AT256" s="538"/>
      <c r="AU256" s="144"/>
      <c r="AV256" s="540"/>
      <c r="AW256" s="226"/>
      <c r="AX256" s="226"/>
      <c r="AY256" s="226"/>
      <c r="AZ256" s="226"/>
      <c r="BA256" s="226"/>
      <c r="BB256" s="226"/>
      <c r="BC256" s="226"/>
      <c r="BD256" s="23"/>
      <c r="BE256" s="226"/>
      <c r="BF256" s="226"/>
      <c r="BG256" s="226"/>
      <c r="BH256" s="226"/>
      <c r="BI256" s="23"/>
      <c r="BJ256" s="226"/>
      <c r="BK256" s="226"/>
      <c r="BL256" s="226"/>
      <c r="BM256" s="541"/>
      <c r="BN256" s="541"/>
      <c r="BO256" s="226"/>
      <c r="BP256" s="226"/>
      <c r="BQ256" s="542"/>
      <c r="BR256" s="226"/>
      <c r="BS256" s="226"/>
      <c r="BT256" s="226"/>
      <c r="BU256" s="543"/>
      <c r="BV256" s="543"/>
      <c r="BW256" s="226"/>
      <c r="BX256" s="543"/>
      <c r="BY256" s="226"/>
      <c r="BZ256" s="544"/>
      <c r="CA256" s="668"/>
      <c r="CB256" s="668"/>
      <c r="CC256" s="145"/>
      <c r="CD256" s="145"/>
      <c r="CE256" s="145"/>
      <c r="CF256" s="145"/>
      <c r="CG256" s="543"/>
      <c r="CH256" s="226"/>
      <c r="CI256" s="544"/>
      <c r="CJ256" s="538"/>
      <c r="CK256" s="538"/>
      <c r="CL256" s="144"/>
      <c r="CM256" s="144"/>
      <c r="CN256" s="144"/>
      <c r="CO256" s="144"/>
      <c r="CP256" s="543"/>
      <c r="CQ256" s="226"/>
      <c r="CR256" s="545"/>
      <c r="CS256" s="538"/>
      <c r="CT256" s="538"/>
      <c r="CU256" s="144"/>
      <c r="CV256" s="144"/>
      <c r="CW256" s="144"/>
      <c r="CX256" s="144"/>
    </row>
    <row r="257" spans="23:102" ht="15" customHeight="1">
      <c r="W257" s="668"/>
      <c r="X257" s="668"/>
      <c r="Y257" s="145"/>
      <c r="Z257" s="539"/>
      <c r="AA257" s="540"/>
      <c r="AB257" s="540"/>
      <c r="AC257" s="540"/>
      <c r="AD257" s="540"/>
      <c r="AE257" s="540"/>
      <c r="AF257" s="540"/>
      <c r="AG257" s="540"/>
      <c r="AH257" s="537"/>
      <c r="AI257" s="537"/>
      <c r="AJ257" s="145"/>
      <c r="AK257" s="539"/>
      <c r="AL257" s="540"/>
      <c r="AM257" s="540"/>
      <c r="AN257" s="540"/>
      <c r="AO257" s="540"/>
      <c r="AP257" s="540"/>
      <c r="AQ257" s="540"/>
      <c r="AR257" s="540"/>
      <c r="AS257" s="537"/>
      <c r="AT257" s="537"/>
      <c r="AU257" s="145"/>
      <c r="AV257" s="540"/>
      <c r="AW257" s="226"/>
      <c r="AX257" s="226"/>
      <c r="AY257" s="226"/>
      <c r="AZ257" s="226"/>
      <c r="BA257" s="226"/>
      <c r="BB257" s="226"/>
      <c r="BC257" s="226"/>
      <c r="BD257" s="23"/>
      <c r="BE257" s="226"/>
      <c r="BF257" s="226"/>
      <c r="BG257" s="226"/>
      <c r="BH257" s="226"/>
      <c r="BI257" s="23"/>
      <c r="BJ257" s="226"/>
      <c r="BK257" s="226"/>
      <c r="BL257" s="226"/>
      <c r="BM257" s="541"/>
      <c r="BN257" s="541"/>
      <c r="BO257" s="226"/>
      <c r="BP257" s="226"/>
      <c r="BQ257" s="542"/>
      <c r="BR257" s="226"/>
      <c r="BS257" s="226"/>
      <c r="BT257" s="226"/>
      <c r="BU257" s="543"/>
      <c r="BV257" s="543"/>
      <c r="BW257" s="226"/>
      <c r="BX257" s="543"/>
      <c r="BY257" s="226"/>
      <c r="BZ257" s="544"/>
      <c r="CA257" s="668"/>
      <c r="CB257" s="668"/>
      <c r="CC257" s="145"/>
      <c r="CD257" s="145"/>
      <c r="CE257" s="145"/>
      <c r="CF257" s="145"/>
      <c r="CG257" s="543"/>
      <c r="CH257" s="226"/>
      <c r="CI257" s="544"/>
      <c r="CJ257" s="537"/>
      <c r="CK257" s="537"/>
      <c r="CL257" s="145"/>
      <c r="CM257" s="145"/>
      <c r="CN257" s="145"/>
      <c r="CO257" s="145"/>
      <c r="CP257" s="543"/>
      <c r="CQ257" s="226"/>
      <c r="CR257" s="545"/>
      <c r="CS257" s="537"/>
      <c r="CT257" s="537"/>
      <c r="CU257" s="145"/>
      <c r="CV257" s="145"/>
      <c r="CW257" s="145"/>
      <c r="CX257" s="145"/>
    </row>
    <row r="258" spans="23:102" ht="15" customHeight="1">
      <c r="W258" s="668"/>
      <c r="X258" s="668"/>
      <c r="Y258" s="145"/>
      <c r="Z258" s="539"/>
      <c r="AA258" s="540"/>
      <c r="AB258" s="540"/>
      <c r="AC258" s="540"/>
      <c r="AD258" s="540"/>
      <c r="AE258" s="540"/>
      <c r="AF258" s="540"/>
      <c r="AG258" s="540"/>
      <c r="AH258" s="537"/>
      <c r="AI258" s="537"/>
      <c r="AJ258" s="145"/>
      <c r="AK258" s="539"/>
      <c r="AL258" s="540"/>
      <c r="AM258" s="540"/>
      <c r="AN258" s="540"/>
      <c r="AO258" s="540"/>
      <c r="AP258" s="540"/>
      <c r="AQ258" s="540"/>
      <c r="AR258" s="540"/>
      <c r="AS258" s="537"/>
      <c r="AT258" s="537"/>
      <c r="AU258" s="145"/>
      <c r="AV258" s="540"/>
      <c r="AW258" s="226"/>
      <c r="AX258" s="226"/>
      <c r="AY258" s="226"/>
      <c r="AZ258" s="226"/>
      <c r="BA258" s="226"/>
      <c r="BB258" s="226"/>
      <c r="BC258" s="226"/>
      <c r="BD258" s="23"/>
      <c r="BE258" s="226"/>
      <c r="BF258" s="226"/>
      <c r="BG258" s="226"/>
      <c r="BH258" s="226"/>
      <c r="BI258" s="23"/>
      <c r="BJ258" s="226"/>
      <c r="BK258" s="226"/>
      <c r="BL258" s="226"/>
      <c r="BM258" s="541"/>
      <c r="BN258" s="541"/>
      <c r="BO258" s="226"/>
      <c r="BP258" s="226"/>
      <c r="BQ258" s="542"/>
      <c r="BR258" s="226"/>
      <c r="BS258" s="226"/>
      <c r="BT258" s="226"/>
      <c r="BU258" s="543"/>
      <c r="BV258" s="543"/>
      <c r="BW258" s="226"/>
      <c r="BX258" s="543"/>
      <c r="BY258" s="226"/>
      <c r="BZ258" s="544"/>
      <c r="CA258" s="668"/>
      <c r="CB258" s="668"/>
      <c r="CC258" s="145"/>
      <c r="CD258" s="145"/>
      <c r="CE258" s="145"/>
      <c r="CF258" s="145"/>
      <c r="CG258" s="543"/>
      <c r="CH258" s="226"/>
      <c r="CI258" s="544"/>
      <c r="CJ258" s="537"/>
      <c r="CK258" s="537"/>
      <c r="CL258" s="145"/>
      <c r="CM258" s="145"/>
      <c r="CN258" s="145"/>
      <c r="CO258" s="145"/>
      <c r="CP258" s="543"/>
      <c r="CQ258" s="226"/>
      <c r="CR258" s="545"/>
      <c r="CS258" s="537"/>
      <c r="CT258" s="537"/>
      <c r="CU258" s="145"/>
      <c r="CV258" s="145"/>
      <c r="CW258" s="145"/>
      <c r="CX258" s="145"/>
    </row>
    <row r="259" spans="23:102" ht="15" customHeight="1">
      <c r="W259" s="668"/>
      <c r="X259" s="668"/>
      <c r="Y259" s="145"/>
      <c r="Z259" s="539"/>
      <c r="AA259" s="540"/>
      <c r="AB259" s="540"/>
      <c r="AC259" s="540"/>
      <c r="AD259" s="540"/>
      <c r="AE259" s="540"/>
      <c r="AF259" s="540"/>
      <c r="AG259" s="540"/>
      <c r="AH259" s="537"/>
      <c r="AI259" s="537"/>
      <c r="AJ259" s="145"/>
      <c r="AK259" s="539"/>
      <c r="AL259" s="540"/>
      <c r="AM259" s="540"/>
      <c r="AN259" s="540"/>
      <c r="AO259" s="540"/>
      <c r="AP259" s="540"/>
      <c r="AQ259" s="540"/>
      <c r="AR259" s="540"/>
      <c r="AS259" s="537"/>
      <c r="AT259" s="537"/>
      <c r="AU259" s="145"/>
      <c r="AV259" s="540"/>
      <c r="AW259" s="226"/>
      <c r="AX259" s="226"/>
      <c r="AY259" s="226"/>
      <c r="AZ259" s="226"/>
      <c r="BA259" s="226"/>
      <c r="BB259" s="226"/>
      <c r="BC259" s="226"/>
      <c r="BD259" s="23"/>
      <c r="BE259" s="226"/>
      <c r="BF259" s="226"/>
      <c r="BG259" s="226"/>
      <c r="BH259" s="226"/>
      <c r="BI259" s="23"/>
      <c r="BJ259" s="226"/>
      <c r="BK259" s="226"/>
      <c r="BL259" s="226"/>
      <c r="BM259" s="541"/>
      <c r="BN259" s="541"/>
      <c r="BO259" s="226"/>
      <c r="BP259" s="226"/>
      <c r="BQ259" s="542"/>
      <c r="BR259" s="226"/>
      <c r="BS259" s="226"/>
      <c r="BT259" s="226"/>
      <c r="BU259" s="543"/>
      <c r="BV259" s="543"/>
      <c r="BW259" s="226"/>
      <c r="BX259" s="543"/>
      <c r="BY259" s="226"/>
      <c r="BZ259" s="544"/>
      <c r="CA259" s="668"/>
      <c r="CB259" s="668"/>
      <c r="CC259" s="145"/>
      <c r="CD259" s="145"/>
      <c r="CE259" s="145"/>
      <c r="CF259" s="145"/>
      <c r="CG259" s="543"/>
      <c r="CH259" s="226"/>
      <c r="CI259" s="544"/>
      <c r="CJ259" s="537"/>
      <c r="CK259" s="537"/>
      <c r="CL259" s="145"/>
      <c r="CM259" s="145"/>
      <c r="CN259" s="145"/>
      <c r="CO259" s="145"/>
      <c r="CP259" s="543"/>
      <c r="CQ259" s="226"/>
      <c r="CR259" s="545"/>
      <c r="CS259" s="537"/>
      <c r="CT259" s="537"/>
      <c r="CU259" s="145"/>
      <c r="CV259" s="145"/>
      <c r="CW259" s="145"/>
      <c r="CX259" s="145"/>
    </row>
    <row r="260" spans="23:102" ht="15" customHeight="1">
      <c r="W260" s="668"/>
      <c r="X260" s="668"/>
      <c r="Y260" s="145"/>
      <c r="Z260" s="539"/>
      <c r="AA260" s="540"/>
      <c r="AB260" s="540"/>
      <c r="AC260" s="540"/>
      <c r="AD260" s="540"/>
      <c r="AE260" s="540"/>
      <c r="AF260" s="540"/>
      <c r="AG260" s="540"/>
      <c r="AH260" s="537"/>
      <c r="AI260" s="537"/>
      <c r="AJ260" s="145"/>
      <c r="AK260" s="539"/>
      <c r="AL260" s="540"/>
      <c r="AM260" s="540"/>
      <c r="AN260" s="540"/>
      <c r="AO260" s="540"/>
      <c r="AP260" s="540"/>
      <c r="AQ260" s="540"/>
      <c r="AR260" s="540"/>
      <c r="AS260" s="537"/>
      <c r="AT260" s="537"/>
      <c r="AU260" s="145"/>
      <c r="AV260" s="540"/>
      <c r="AW260" s="226"/>
      <c r="AX260" s="226"/>
      <c r="AY260" s="226"/>
      <c r="AZ260" s="226"/>
      <c r="BA260" s="226"/>
      <c r="BB260" s="226"/>
      <c r="BC260" s="226"/>
      <c r="BD260" s="23"/>
      <c r="BE260" s="226"/>
      <c r="BF260" s="226"/>
      <c r="BG260" s="226"/>
      <c r="BH260" s="226"/>
      <c r="BI260" s="23"/>
      <c r="BJ260" s="226"/>
      <c r="BK260" s="226"/>
      <c r="BL260" s="226"/>
      <c r="BM260" s="541"/>
      <c r="BN260" s="541"/>
      <c r="BO260" s="226"/>
      <c r="BP260" s="226"/>
      <c r="BQ260" s="542"/>
      <c r="BR260" s="226"/>
      <c r="BS260" s="226"/>
      <c r="BT260" s="226"/>
      <c r="BU260" s="543"/>
      <c r="BV260" s="543"/>
      <c r="BW260" s="226"/>
      <c r="BX260" s="543"/>
      <c r="BY260" s="226"/>
      <c r="BZ260" s="544"/>
      <c r="CA260" s="668"/>
      <c r="CB260" s="668"/>
      <c r="CC260" s="145"/>
      <c r="CD260" s="145"/>
      <c r="CE260" s="145"/>
      <c r="CF260" s="145"/>
      <c r="CG260" s="543"/>
      <c r="CH260" s="226"/>
      <c r="CI260" s="544"/>
      <c r="CJ260" s="537"/>
      <c r="CK260" s="537"/>
      <c r="CL260" s="145"/>
      <c r="CM260" s="145"/>
      <c r="CN260" s="145"/>
      <c r="CO260" s="145"/>
      <c r="CP260" s="543"/>
      <c r="CQ260" s="226"/>
      <c r="CR260" s="545"/>
      <c r="CS260" s="537"/>
      <c r="CT260" s="537"/>
      <c r="CU260" s="145"/>
      <c r="CV260" s="145"/>
      <c r="CW260" s="145"/>
      <c r="CX260" s="145"/>
    </row>
    <row r="261" spans="23:102" ht="15" customHeight="1">
      <c r="W261" s="668"/>
      <c r="X261" s="668"/>
      <c r="Y261" s="145"/>
      <c r="Z261" s="539"/>
      <c r="AA261" s="540"/>
      <c r="AB261" s="540"/>
      <c r="AC261" s="540"/>
      <c r="AD261" s="540"/>
      <c r="AE261" s="540"/>
      <c r="AF261" s="540"/>
      <c r="AG261" s="540"/>
      <c r="AH261" s="537"/>
      <c r="AI261" s="537"/>
      <c r="AJ261" s="145"/>
      <c r="AK261" s="539"/>
      <c r="AL261" s="540"/>
      <c r="AM261" s="540"/>
      <c r="AN261" s="540"/>
      <c r="AO261" s="540"/>
      <c r="AP261" s="540"/>
      <c r="AQ261" s="540"/>
      <c r="AR261" s="540"/>
      <c r="AS261" s="537"/>
      <c r="AT261" s="537"/>
      <c r="AU261" s="145"/>
      <c r="AV261" s="540"/>
      <c r="AW261" s="226"/>
      <c r="AX261" s="226"/>
      <c r="AY261" s="226"/>
      <c r="AZ261" s="226"/>
      <c r="BA261" s="226"/>
      <c r="BB261" s="226"/>
      <c r="BC261" s="226"/>
      <c r="BD261" s="23"/>
      <c r="BE261" s="226"/>
      <c r="BF261" s="226"/>
      <c r="BG261" s="226"/>
      <c r="BH261" s="226"/>
      <c r="BI261" s="23"/>
      <c r="BJ261" s="226"/>
      <c r="BK261" s="226"/>
      <c r="BL261" s="226"/>
      <c r="BM261" s="541"/>
      <c r="BN261" s="541"/>
      <c r="BO261" s="226"/>
      <c r="BP261" s="226"/>
      <c r="BQ261" s="542"/>
      <c r="BR261" s="226"/>
      <c r="BS261" s="226"/>
      <c r="BT261" s="226"/>
      <c r="BU261" s="543"/>
      <c r="BV261" s="543"/>
      <c r="BW261" s="226"/>
      <c r="BX261" s="543"/>
      <c r="BY261" s="226"/>
      <c r="BZ261" s="544"/>
      <c r="CA261" s="668"/>
      <c r="CB261" s="668"/>
      <c r="CC261" s="145"/>
      <c r="CD261" s="145"/>
      <c r="CE261" s="145"/>
      <c r="CF261" s="145"/>
      <c r="CG261" s="543"/>
      <c r="CH261" s="226"/>
      <c r="CI261" s="544"/>
      <c r="CJ261" s="537"/>
      <c r="CK261" s="537"/>
      <c r="CL261" s="145"/>
      <c r="CM261" s="145"/>
      <c r="CN261" s="145"/>
      <c r="CO261" s="145"/>
      <c r="CP261" s="543"/>
      <c r="CQ261" s="226"/>
      <c r="CR261" s="545"/>
      <c r="CS261" s="537"/>
      <c r="CT261" s="537"/>
      <c r="CU261" s="145"/>
      <c r="CV261" s="145"/>
      <c r="CW261" s="145"/>
      <c r="CX261" s="145"/>
    </row>
    <row r="262" spans="23:102" ht="15" customHeight="1">
      <c r="W262" s="669"/>
      <c r="X262" s="669"/>
      <c r="Y262" s="144"/>
      <c r="Z262" s="539"/>
      <c r="AA262" s="540"/>
      <c r="AB262" s="540"/>
      <c r="AC262" s="540"/>
      <c r="AD262" s="540"/>
      <c r="AE262" s="540"/>
      <c r="AF262" s="540"/>
      <c r="AG262" s="540"/>
      <c r="AH262" s="538"/>
      <c r="AI262" s="538"/>
      <c r="AJ262" s="144"/>
      <c r="AK262" s="539"/>
      <c r="AL262" s="540"/>
      <c r="AM262" s="540"/>
      <c r="AN262" s="540"/>
      <c r="AO262" s="540"/>
      <c r="AP262" s="540"/>
      <c r="AQ262" s="540"/>
      <c r="AR262" s="540"/>
      <c r="AS262" s="538"/>
      <c r="AT262" s="538"/>
      <c r="AU262" s="144"/>
      <c r="AV262" s="540"/>
      <c r="AW262" s="226"/>
      <c r="AX262" s="226"/>
      <c r="AY262" s="226"/>
      <c r="AZ262" s="226"/>
      <c r="BA262" s="226"/>
      <c r="BB262" s="226"/>
      <c r="BC262" s="226"/>
      <c r="BD262" s="23"/>
      <c r="BE262" s="226"/>
      <c r="BF262" s="226"/>
      <c r="BG262" s="226"/>
      <c r="BH262" s="226"/>
      <c r="BI262" s="23"/>
      <c r="BJ262" s="226"/>
      <c r="BK262" s="226"/>
      <c r="BL262" s="226"/>
      <c r="BM262" s="541"/>
      <c r="BN262" s="541"/>
      <c r="BO262" s="226"/>
      <c r="BP262" s="226"/>
      <c r="BQ262" s="542"/>
      <c r="BR262" s="226"/>
      <c r="BS262" s="226"/>
      <c r="BT262" s="226"/>
      <c r="BU262" s="543"/>
      <c r="BV262" s="543"/>
      <c r="BW262" s="226"/>
      <c r="BX262" s="543"/>
      <c r="BY262" s="226"/>
      <c r="BZ262" s="544"/>
      <c r="CA262" s="668"/>
      <c r="CB262" s="668"/>
      <c r="CC262" s="145"/>
      <c r="CD262" s="145"/>
      <c r="CE262" s="145"/>
      <c r="CF262" s="145"/>
      <c r="CG262" s="543"/>
      <c r="CH262" s="226"/>
      <c r="CI262" s="544"/>
      <c r="CJ262" s="538"/>
      <c r="CK262" s="538"/>
      <c r="CL262" s="144"/>
      <c r="CM262" s="144"/>
      <c r="CN262" s="144"/>
      <c r="CO262" s="144"/>
      <c r="CP262" s="543"/>
      <c r="CQ262" s="226"/>
      <c r="CR262" s="545"/>
      <c r="CS262" s="538"/>
      <c r="CT262" s="538"/>
      <c r="CU262" s="144"/>
      <c r="CV262" s="144"/>
      <c r="CW262" s="144"/>
      <c r="CX262" s="144"/>
    </row>
    <row r="263" spans="23:102" ht="15" customHeight="1">
      <c r="W263" s="668"/>
      <c r="X263" s="668"/>
      <c r="Y263" s="145"/>
      <c r="Z263" s="539"/>
      <c r="AA263" s="540"/>
      <c r="AB263" s="540"/>
      <c r="AC263" s="540"/>
      <c r="AD263" s="540"/>
      <c r="AE263" s="540"/>
      <c r="AF263" s="540"/>
      <c r="AG263" s="540"/>
      <c r="AH263" s="537"/>
      <c r="AI263" s="537"/>
      <c r="AJ263" s="145"/>
      <c r="AK263" s="539"/>
      <c r="AL263" s="540"/>
      <c r="AM263" s="540"/>
      <c r="AN263" s="540"/>
      <c r="AO263" s="540"/>
      <c r="AP263" s="540"/>
      <c r="AQ263" s="540"/>
      <c r="AR263" s="540"/>
      <c r="AS263" s="537"/>
      <c r="AT263" s="537"/>
      <c r="AU263" s="145"/>
      <c r="AV263" s="540"/>
      <c r="AW263" s="226"/>
      <c r="AX263" s="226"/>
      <c r="AY263" s="226"/>
      <c r="AZ263" s="226"/>
      <c r="BA263" s="226"/>
      <c r="BB263" s="226"/>
      <c r="BC263" s="226"/>
      <c r="BD263" s="23"/>
      <c r="BE263" s="226"/>
      <c r="BF263" s="226"/>
      <c r="BG263" s="226"/>
      <c r="BH263" s="226"/>
      <c r="BI263" s="23"/>
      <c r="BJ263" s="226"/>
      <c r="BK263" s="226"/>
      <c r="BL263" s="226"/>
      <c r="BM263" s="541"/>
      <c r="BN263" s="541"/>
      <c r="BO263" s="226"/>
      <c r="BP263" s="226"/>
      <c r="BQ263" s="542"/>
      <c r="BR263" s="226"/>
      <c r="BS263" s="226"/>
      <c r="BT263" s="226"/>
      <c r="BU263" s="543"/>
      <c r="BV263" s="543"/>
      <c r="BW263" s="226"/>
      <c r="BX263" s="543"/>
      <c r="BY263" s="226"/>
      <c r="BZ263" s="544"/>
      <c r="CA263" s="668"/>
      <c r="CB263" s="668"/>
      <c r="CC263" s="145"/>
      <c r="CD263" s="145"/>
      <c r="CE263" s="145"/>
      <c r="CF263" s="145"/>
      <c r="CG263" s="543"/>
      <c r="CH263" s="226"/>
      <c r="CI263" s="544"/>
      <c r="CJ263" s="537"/>
      <c r="CK263" s="537"/>
      <c r="CL263" s="145"/>
      <c r="CM263" s="145"/>
      <c r="CN263" s="145"/>
      <c r="CO263" s="145"/>
      <c r="CP263" s="543"/>
      <c r="CQ263" s="226"/>
      <c r="CR263" s="545"/>
      <c r="CS263" s="537"/>
      <c r="CT263" s="537"/>
      <c r="CU263" s="145"/>
      <c r="CV263" s="145"/>
      <c r="CW263" s="145"/>
      <c r="CX263" s="145"/>
    </row>
    <row r="264" spans="23:102" ht="15" customHeight="1">
      <c r="W264" s="668"/>
      <c r="X264" s="668"/>
      <c r="Y264" s="145"/>
      <c r="Z264" s="539"/>
      <c r="AA264" s="540"/>
      <c r="AB264" s="540"/>
      <c r="AC264" s="540"/>
      <c r="AD264" s="540"/>
      <c r="AE264" s="540"/>
      <c r="AF264" s="540"/>
      <c r="AG264" s="540"/>
      <c r="AH264" s="537"/>
      <c r="AI264" s="537"/>
      <c r="AJ264" s="145"/>
      <c r="AK264" s="539"/>
      <c r="AL264" s="540"/>
      <c r="AM264" s="540"/>
      <c r="AN264" s="540"/>
      <c r="AO264" s="540"/>
      <c r="AP264" s="540"/>
      <c r="AQ264" s="540"/>
      <c r="AR264" s="540"/>
      <c r="AS264" s="537"/>
      <c r="AT264" s="537"/>
      <c r="AU264" s="145"/>
      <c r="AV264" s="540"/>
      <c r="AW264" s="226"/>
      <c r="AX264" s="226"/>
      <c r="AY264" s="226"/>
      <c r="AZ264" s="226"/>
      <c r="BA264" s="226"/>
      <c r="BB264" s="226"/>
      <c r="BC264" s="226"/>
      <c r="BD264" s="23"/>
      <c r="BE264" s="226"/>
      <c r="BF264" s="226"/>
      <c r="BG264" s="226"/>
      <c r="BH264" s="226"/>
      <c r="BI264" s="23"/>
      <c r="BJ264" s="226"/>
      <c r="BK264" s="226"/>
      <c r="BL264" s="226"/>
      <c r="BM264" s="541"/>
      <c r="BN264" s="541"/>
      <c r="BO264" s="226"/>
      <c r="BP264" s="226"/>
      <c r="BQ264" s="542"/>
      <c r="BR264" s="226"/>
      <c r="BS264" s="226"/>
      <c r="BT264" s="226"/>
      <c r="BU264" s="543"/>
      <c r="BV264" s="543"/>
      <c r="BW264" s="226"/>
      <c r="BX264" s="543"/>
      <c r="BY264" s="226"/>
      <c r="BZ264" s="544"/>
      <c r="CA264" s="668"/>
      <c r="CB264" s="668"/>
      <c r="CC264" s="145"/>
      <c r="CD264" s="145"/>
      <c r="CE264" s="145"/>
      <c r="CF264" s="145"/>
      <c r="CG264" s="543"/>
      <c r="CH264" s="226"/>
      <c r="CI264" s="544"/>
      <c r="CJ264" s="537"/>
      <c r="CK264" s="537"/>
      <c r="CL264" s="145"/>
      <c r="CM264" s="145"/>
      <c r="CN264" s="145"/>
      <c r="CO264" s="145"/>
      <c r="CP264" s="543"/>
      <c r="CQ264" s="226"/>
      <c r="CR264" s="545"/>
      <c r="CS264" s="537"/>
      <c r="CT264" s="537"/>
      <c r="CU264" s="145"/>
      <c r="CV264" s="145"/>
      <c r="CW264" s="145"/>
      <c r="CX264" s="145"/>
    </row>
    <row r="265" spans="23:102" ht="15" customHeight="1">
      <c r="W265" s="668"/>
      <c r="X265" s="668"/>
      <c r="Y265" s="145"/>
      <c r="Z265" s="539"/>
      <c r="AA265" s="540"/>
      <c r="AB265" s="540"/>
      <c r="AC265" s="540"/>
      <c r="AD265" s="540"/>
      <c r="AE265" s="540"/>
      <c r="AF265" s="540"/>
      <c r="AG265" s="540"/>
      <c r="AH265" s="537"/>
      <c r="AI265" s="537"/>
      <c r="AJ265" s="145"/>
      <c r="AK265" s="539"/>
      <c r="AL265" s="540"/>
      <c r="AM265" s="540"/>
      <c r="AN265" s="540"/>
      <c r="AO265" s="540"/>
      <c r="AP265" s="540"/>
      <c r="AQ265" s="540"/>
      <c r="AR265" s="540"/>
      <c r="AS265" s="537"/>
      <c r="AT265" s="537"/>
      <c r="AU265" s="145"/>
      <c r="AV265" s="540"/>
      <c r="AW265" s="226"/>
      <c r="AX265" s="226"/>
      <c r="AY265" s="226"/>
      <c r="AZ265" s="226"/>
      <c r="BA265" s="226"/>
      <c r="BB265" s="226"/>
      <c r="BC265" s="226"/>
      <c r="BD265" s="23"/>
      <c r="BE265" s="226"/>
      <c r="BF265" s="226"/>
      <c r="BG265" s="226"/>
      <c r="BH265" s="226"/>
      <c r="BI265" s="23"/>
      <c r="BJ265" s="226"/>
      <c r="BK265" s="226"/>
      <c r="BL265" s="226"/>
      <c r="BM265" s="541"/>
      <c r="BN265" s="541"/>
      <c r="BO265" s="226"/>
      <c r="BP265" s="226"/>
      <c r="BQ265" s="542"/>
      <c r="BR265" s="226"/>
      <c r="BS265" s="226"/>
      <c r="BT265" s="226"/>
      <c r="BU265" s="543"/>
      <c r="BV265" s="543"/>
      <c r="BW265" s="226"/>
      <c r="BX265" s="543"/>
      <c r="BY265" s="226"/>
      <c r="BZ265" s="544"/>
      <c r="CA265" s="668"/>
      <c r="CB265" s="668"/>
      <c r="CC265" s="145"/>
      <c r="CD265" s="145"/>
      <c r="CE265" s="145"/>
      <c r="CF265" s="145"/>
      <c r="CG265" s="543"/>
      <c r="CH265" s="226"/>
      <c r="CI265" s="544"/>
      <c r="CJ265" s="537"/>
      <c r="CK265" s="537"/>
      <c r="CL265" s="145"/>
      <c r="CM265" s="145"/>
      <c r="CN265" s="145"/>
      <c r="CO265" s="145"/>
      <c r="CP265" s="543"/>
      <c r="CQ265" s="226"/>
      <c r="CR265" s="545"/>
      <c r="CS265" s="537"/>
      <c r="CT265" s="537"/>
      <c r="CU265" s="145"/>
      <c r="CV265" s="145"/>
      <c r="CW265" s="145"/>
      <c r="CX265" s="145"/>
    </row>
    <row r="266" spans="23:102" ht="15" customHeight="1">
      <c r="W266" s="668"/>
      <c r="X266" s="668"/>
      <c r="Y266" s="145"/>
      <c r="Z266" s="539"/>
      <c r="AA266" s="540"/>
      <c r="AB266" s="540"/>
      <c r="AC266" s="540"/>
      <c r="AD266" s="540"/>
      <c r="AE266" s="540"/>
      <c r="AF266" s="540"/>
      <c r="AG266" s="540"/>
      <c r="AH266" s="537"/>
      <c r="AI266" s="537"/>
      <c r="AJ266" s="145"/>
      <c r="AK266" s="539"/>
      <c r="AL266" s="540"/>
      <c r="AM266" s="540"/>
      <c r="AN266" s="540"/>
      <c r="AO266" s="540"/>
      <c r="AP266" s="540"/>
      <c r="AQ266" s="540"/>
      <c r="AR266" s="540"/>
      <c r="AS266" s="537"/>
      <c r="AT266" s="537"/>
      <c r="AU266" s="145"/>
      <c r="AV266" s="540"/>
      <c r="AW266" s="226"/>
      <c r="AX266" s="226"/>
      <c r="AY266" s="226"/>
      <c r="AZ266" s="226"/>
      <c r="BA266" s="226"/>
      <c r="BB266" s="226"/>
      <c r="BC266" s="226"/>
      <c r="BD266" s="23"/>
      <c r="BE266" s="226"/>
      <c r="BF266" s="226"/>
      <c r="BG266" s="226"/>
      <c r="BH266" s="226"/>
      <c r="BI266" s="23"/>
      <c r="BJ266" s="226"/>
      <c r="BK266" s="226"/>
      <c r="BL266" s="226"/>
      <c r="BM266" s="541"/>
      <c r="BN266" s="541"/>
      <c r="BO266" s="226"/>
      <c r="BP266" s="226"/>
      <c r="BQ266" s="542"/>
      <c r="BR266" s="226"/>
      <c r="BS266" s="226"/>
      <c r="BT266" s="226"/>
      <c r="BU266" s="543"/>
      <c r="BV266" s="543"/>
      <c r="BW266" s="226"/>
      <c r="BX266" s="543"/>
      <c r="BY266" s="226"/>
      <c r="BZ266" s="544"/>
      <c r="CA266" s="668"/>
      <c r="CB266" s="668"/>
      <c r="CC266" s="145"/>
      <c r="CD266" s="145"/>
      <c r="CE266" s="145"/>
      <c r="CF266" s="145"/>
      <c r="CG266" s="543"/>
      <c r="CH266" s="226"/>
      <c r="CI266" s="544"/>
      <c r="CJ266" s="537"/>
      <c r="CK266" s="537"/>
      <c r="CL266" s="145"/>
      <c r="CM266" s="145"/>
      <c r="CN266" s="145"/>
      <c r="CO266" s="145"/>
      <c r="CP266" s="543"/>
      <c r="CQ266" s="226"/>
      <c r="CR266" s="545"/>
      <c r="CS266" s="537"/>
      <c r="CT266" s="537"/>
      <c r="CU266" s="145"/>
      <c r="CV266" s="145"/>
      <c r="CW266" s="145"/>
      <c r="CX266" s="145"/>
    </row>
    <row r="267" spans="23:102" ht="15" customHeight="1">
      <c r="W267" s="668"/>
      <c r="X267" s="668"/>
      <c r="Y267" s="145"/>
      <c r="Z267" s="539"/>
      <c r="AA267" s="540"/>
      <c r="AB267" s="540"/>
      <c r="AC267" s="540"/>
      <c r="AD267" s="540"/>
      <c r="AE267" s="540"/>
      <c r="AF267" s="540"/>
      <c r="AG267" s="540"/>
      <c r="AH267" s="537"/>
      <c r="AI267" s="537"/>
      <c r="AJ267" s="145"/>
      <c r="AK267" s="539"/>
      <c r="AL267" s="540"/>
      <c r="AM267" s="540"/>
      <c r="AN267" s="540"/>
      <c r="AO267" s="540"/>
      <c r="AP267" s="540"/>
      <c r="AQ267" s="540"/>
      <c r="AR267" s="540"/>
      <c r="AS267" s="537"/>
      <c r="AT267" s="537"/>
      <c r="AU267" s="145"/>
      <c r="AV267" s="540"/>
      <c r="AW267" s="226"/>
      <c r="AX267" s="226"/>
      <c r="AY267" s="226"/>
      <c r="AZ267" s="226"/>
      <c r="BA267" s="226"/>
      <c r="BB267" s="226"/>
      <c r="BC267" s="226"/>
      <c r="BD267" s="23"/>
      <c r="BE267" s="226"/>
      <c r="BF267" s="226"/>
      <c r="BG267" s="226"/>
      <c r="BH267" s="226"/>
      <c r="BI267" s="23"/>
      <c r="BJ267" s="226"/>
      <c r="BK267" s="226"/>
      <c r="BL267" s="226"/>
      <c r="BM267" s="541"/>
      <c r="BN267" s="541"/>
      <c r="BO267" s="226"/>
      <c r="BP267" s="226"/>
      <c r="BQ267" s="542"/>
      <c r="BR267" s="226"/>
      <c r="BS267" s="226"/>
      <c r="BT267" s="226"/>
      <c r="BU267" s="543"/>
      <c r="BV267" s="543"/>
      <c r="BW267" s="226"/>
      <c r="BX267" s="543"/>
      <c r="BY267" s="226"/>
      <c r="BZ267" s="544"/>
      <c r="CA267" s="668"/>
      <c r="CB267" s="668"/>
      <c r="CC267" s="145"/>
      <c r="CD267" s="145"/>
      <c r="CE267" s="145"/>
      <c r="CF267" s="145"/>
      <c r="CG267" s="543"/>
      <c r="CH267" s="226"/>
      <c r="CI267" s="544"/>
      <c r="CJ267" s="537"/>
      <c r="CK267" s="537"/>
      <c r="CL267" s="145"/>
      <c r="CM267" s="145"/>
      <c r="CN267" s="145"/>
      <c r="CO267" s="145"/>
      <c r="CP267" s="543"/>
      <c r="CQ267" s="226"/>
      <c r="CR267" s="545"/>
      <c r="CS267" s="537"/>
      <c r="CT267" s="537"/>
      <c r="CU267" s="145"/>
      <c r="CV267" s="145"/>
      <c r="CW267" s="145"/>
      <c r="CX267" s="145"/>
    </row>
    <row r="268" spans="23:102" ht="15" customHeight="1">
      <c r="Z268" s="539"/>
      <c r="AA268" s="540"/>
      <c r="AB268" s="540"/>
      <c r="AC268" s="540"/>
      <c r="AD268" s="540"/>
      <c r="AE268" s="540"/>
      <c r="AF268" s="540"/>
      <c r="AG268" s="540"/>
      <c r="AK268" s="539"/>
      <c r="AL268" s="540"/>
      <c r="AM268" s="540"/>
      <c r="AN268" s="540"/>
      <c r="AO268" s="540"/>
      <c r="AP268" s="540"/>
      <c r="AQ268" s="540"/>
      <c r="AR268" s="540"/>
      <c r="AV268" s="540"/>
      <c r="AW268" s="226"/>
      <c r="AX268" s="226"/>
      <c r="AY268" s="226"/>
      <c r="AZ268" s="226"/>
      <c r="BA268" s="226"/>
      <c r="BB268" s="226"/>
      <c r="BC268" s="226"/>
      <c r="BD268" s="23"/>
      <c r="BE268" s="226"/>
      <c r="BF268" s="226"/>
      <c r="BG268" s="226"/>
      <c r="BH268" s="226"/>
      <c r="BI268" s="23"/>
      <c r="BJ268" s="226"/>
      <c r="BK268" s="226"/>
      <c r="BL268" s="226"/>
      <c r="BM268" s="541"/>
      <c r="BN268" s="541"/>
      <c r="BO268" s="226"/>
      <c r="BP268" s="226"/>
      <c r="BQ268" s="542"/>
      <c r="BR268" s="226"/>
      <c r="BS268" s="226"/>
      <c r="BT268" s="226"/>
      <c r="BU268" s="543"/>
      <c r="BV268" s="543"/>
      <c r="BW268" s="226"/>
      <c r="BX268" s="543"/>
      <c r="BY268" s="226"/>
      <c r="BZ268" s="544"/>
      <c r="CG268" s="543"/>
      <c r="CH268" s="226"/>
      <c r="CI268" s="544"/>
      <c r="CP268" s="543"/>
      <c r="CQ268" s="226"/>
      <c r="CR268" s="545"/>
    </row>
    <row r="269" spans="23:102" ht="15" customHeight="1">
      <c r="Z269" s="539"/>
      <c r="AA269" s="540"/>
      <c r="AB269" s="540"/>
      <c r="AC269" s="540"/>
      <c r="AD269" s="540"/>
      <c r="AE269" s="540"/>
      <c r="AF269" s="540"/>
      <c r="AG269" s="540"/>
      <c r="AK269" s="539"/>
      <c r="AL269" s="540"/>
      <c r="AM269" s="540"/>
      <c r="AN269" s="540"/>
      <c r="AO269" s="540"/>
      <c r="AP269" s="540"/>
      <c r="AQ269" s="540"/>
      <c r="AR269" s="540"/>
      <c r="AV269" s="540"/>
      <c r="AW269" s="226"/>
      <c r="AX269" s="226"/>
      <c r="AY269" s="226"/>
      <c r="AZ269" s="226"/>
      <c r="BA269" s="226"/>
      <c r="BB269" s="226"/>
      <c r="BC269" s="226"/>
      <c r="BD269" s="23"/>
      <c r="BE269" s="226"/>
      <c r="BF269" s="226"/>
      <c r="BG269" s="226"/>
      <c r="BH269" s="226"/>
      <c r="BI269" s="23"/>
      <c r="BJ269" s="226"/>
      <c r="BK269" s="226"/>
      <c r="BL269" s="226"/>
      <c r="BM269" s="541"/>
      <c r="BN269" s="541"/>
      <c r="BO269" s="226"/>
      <c r="BP269" s="226"/>
      <c r="BQ269" s="542"/>
      <c r="BR269" s="226"/>
      <c r="BS269" s="226"/>
      <c r="BT269" s="226"/>
      <c r="BU269" s="543"/>
      <c r="BV269" s="543"/>
      <c r="BW269" s="226"/>
      <c r="BX269" s="543"/>
      <c r="BY269" s="226"/>
      <c r="BZ269" s="544"/>
      <c r="CG269" s="543"/>
      <c r="CH269" s="226"/>
      <c r="CI269" s="544"/>
      <c r="CP269" s="543"/>
      <c r="CQ269" s="226"/>
      <c r="CR269" s="545"/>
    </row>
    <row r="270" spans="23:102" ht="15" customHeight="1">
      <c r="Z270" s="539"/>
      <c r="AA270" s="540"/>
      <c r="AB270" s="540"/>
      <c r="AC270" s="540"/>
      <c r="AD270" s="540"/>
      <c r="AE270" s="540"/>
      <c r="AF270" s="540"/>
      <c r="AG270" s="540"/>
      <c r="AK270" s="539"/>
      <c r="AL270" s="540"/>
      <c r="AM270" s="540"/>
      <c r="AN270" s="540"/>
      <c r="AO270" s="540"/>
      <c r="AP270" s="540"/>
      <c r="AQ270" s="540"/>
      <c r="AR270" s="540"/>
      <c r="AV270" s="540"/>
      <c r="AW270" s="226"/>
      <c r="AX270" s="226"/>
      <c r="AY270" s="226"/>
      <c r="AZ270" s="226"/>
      <c r="BA270" s="226"/>
      <c r="BB270" s="226"/>
      <c r="BC270" s="226"/>
      <c r="BD270" s="23"/>
      <c r="BE270" s="226"/>
      <c r="BF270" s="226"/>
      <c r="BG270" s="226"/>
      <c r="BH270" s="226"/>
      <c r="BI270" s="23"/>
      <c r="BJ270" s="226"/>
      <c r="BK270" s="226"/>
      <c r="BL270" s="226"/>
      <c r="BM270" s="541"/>
      <c r="BN270" s="541"/>
      <c r="BO270" s="226"/>
      <c r="BP270" s="226"/>
      <c r="BQ270" s="542"/>
      <c r="BR270" s="226"/>
      <c r="BS270" s="226"/>
      <c r="BT270" s="226"/>
      <c r="BU270" s="543"/>
      <c r="BV270" s="543"/>
      <c r="BW270" s="226"/>
      <c r="BX270" s="543"/>
      <c r="BY270" s="226"/>
      <c r="BZ270" s="544"/>
      <c r="CG270" s="543"/>
      <c r="CH270" s="226"/>
      <c r="CI270" s="544"/>
      <c r="CP270" s="543"/>
      <c r="CQ270" s="226"/>
      <c r="CR270" s="545"/>
    </row>
    <row r="271" spans="23:102" ht="15" customHeight="1">
      <c r="Z271" s="539"/>
      <c r="AA271" s="540"/>
      <c r="AB271" s="540"/>
      <c r="AC271" s="540"/>
      <c r="AD271" s="540"/>
      <c r="AE271" s="540"/>
      <c r="AF271" s="540"/>
      <c r="AG271" s="540"/>
      <c r="AK271" s="539"/>
      <c r="AL271" s="540"/>
      <c r="AM271" s="540"/>
      <c r="AN271" s="540"/>
      <c r="AO271" s="540"/>
      <c r="AP271" s="540"/>
      <c r="AQ271" s="540"/>
      <c r="AR271" s="540"/>
      <c r="AV271" s="540"/>
      <c r="AW271" s="226"/>
      <c r="AX271" s="226"/>
      <c r="AY271" s="226"/>
      <c r="AZ271" s="226"/>
      <c r="BA271" s="226"/>
      <c r="BB271" s="226"/>
      <c r="BC271" s="226"/>
      <c r="BD271" s="23"/>
      <c r="BE271" s="226"/>
      <c r="BF271" s="226"/>
      <c r="BG271" s="226"/>
      <c r="BH271" s="226"/>
      <c r="BI271" s="23"/>
      <c r="BJ271" s="226"/>
      <c r="BK271" s="226"/>
      <c r="BL271" s="226"/>
      <c r="BM271" s="541"/>
      <c r="BN271" s="541"/>
      <c r="BO271" s="226"/>
      <c r="BP271" s="226"/>
      <c r="BQ271" s="542"/>
      <c r="BR271" s="226"/>
      <c r="BS271" s="226"/>
      <c r="BT271" s="226"/>
      <c r="BU271" s="543"/>
      <c r="BV271" s="543"/>
      <c r="BW271" s="226"/>
      <c r="BX271" s="543"/>
      <c r="BY271" s="226"/>
      <c r="BZ271" s="544"/>
      <c r="CG271" s="543"/>
      <c r="CH271" s="226"/>
      <c r="CI271" s="544"/>
      <c r="CP271" s="543"/>
      <c r="CQ271" s="226"/>
      <c r="CR271" s="545"/>
    </row>
    <row r="272" spans="23:102" ht="15" customHeight="1">
      <c r="Z272" s="539"/>
      <c r="AA272" s="540"/>
      <c r="AB272" s="540"/>
      <c r="AC272" s="540"/>
      <c r="AD272" s="540"/>
      <c r="AE272" s="540"/>
      <c r="AF272" s="540"/>
      <c r="AG272" s="540"/>
      <c r="AK272" s="539"/>
      <c r="AL272" s="540"/>
      <c r="AM272" s="540"/>
      <c r="AN272" s="540"/>
      <c r="AO272" s="540"/>
      <c r="AP272" s="540"/>
      <c r="AQ272" s="540"/>
      <c r="AR272" s="540"/>
      <c r="AV272" s="540"/>
      <c r="AW272" s="226"/>
      <c r="AX272" s="226"/>
      <c r="AY272" s="226"/>
      <c r="AZ272" s="226"/>
      <c r="BA272" s="226"/>
      <c r="BB272" s="226"/>
      <c r="BC272" s="226"/>
      <c r="BD272" s="23"/>
      <c r="BE272" s="226"/>
      <c r="BF272" s="226"/>
      <c r="BG272" s="226"/>
      <c r="BH272" s="226"/>
      <c r="BI272" s="23"/>
      <c r="BJ272" s="226"/>
      <c r="BK272" s="226"/>
      <c r="BL272" s="226"/>
      <c r="BM272" s="541"/>
      <c r="BN272" s="541"/>
      <c r="BO272" s="226"/>
      <c r="BP272" s="226"/>
      <c r="BQ272" s="542"/>
      <c r="BR272" s="226"/>
      <c r="BS272" s="226"/>
      <c r="BT272" s="226"/>
      <c r="BU272" s="543"/>
      <c r="BV272" s="543"/>
      <c r="BW272" s="226"/>
      <c r="BX272" s="543"/>
      <c r="BY272" s="226"/>
      <c r="BZ272" s="544"/>
      <c r="CG272" s="543"/>
      <c r="CH272" s="226"/>
      <c r="CI272" s="544"/>
      <c r="CP272" s="543"/>
      <c r="CQ272" s="226"/>
      <c r="CR272" s="545"/>
    </row>
    <row r="273" spans="26:96" ht="15" customHeight="1">
      <c r="Z273" s="539"/>
      <c r="AA273" s="540"/>
      <c r="AB273" s="540"/>
      <c r="AC273" s="540"/>
      <c r="AD273" s="540"/>
      <c r="AE273" s="540"/>
      <c r="AF273" s="540"/>
      <c r="AG273" s="540"/>
      <c r="AK273" s="539"/>
      <c r="AL273" s="540"/>
      <c r="AM273" s="540"/>
      <c r="AN273" s="540"/>
      <c r="AO273" s="540"/>
      <c r="AP273" s="540"/>
      <c r="AQ273" s="540"/>
      <c r="AR273" s="540"/>
      <c r="AV273" s="540"/>
      <c r="AW273" s="226"/>
      <c r="AX273" s="226"/>
      <c r="AY273" s="226"/>
      <c r="AZ273" s="226"/>
      <c r="BA273" s="226"/>
      <c r="BB273" s="226"/>
      <c r="BC273" s="226"/>
      <c r="BD273" s="23"/>
      <c r="BE273" s="226"/>
      <c r="BF273" s="226"/>
      <c r="BG273" s="226"/>
      <c r="BH273" s="226"/>
      <c r="BI273" s="23"/>
      <c r="BJ273" s="226"/>
      <c r="BK273" s="226"/>
      <c r="BL273" s="226"/>
      <c r="BM273" s="541"/>
      <c r="BN273" s="541"/>
      <c r="BO273" s="226"/>
      <c r="BP273" s="226"/>
      <c r="BQ273" s="542"/>
      <c r="BR273" s="226"/>
      <c r="BS273" s="226"/>
      <c r="BT273" s="226"/>
      <c r="BU273" s="543"/>
      <c r="BV273" s="543"/>
      <c r="BW273" s="226"/>
      <c r="BX273" s="543"/>
      <c r="BY273" s="226"/>
      <c r="BZ273" s="544"/>
      <c r="CG273" s="543"/>
      <c r="CH273" s="226"/>
      <c r="CI273" s="544"/>
      <c r="CP273" s="543"/>
      <c r="CQ273" s="226"/>
      <c r="CR273" s="545"/>
    </row>
    <row r="274" spans="26:96" ht="15" customHeight="1">
      <c r="Z274" s="539"/>
      <c r="AA274" s="540"/>
      <c r="AB274" s="540"/>
      <c r="AC274" s="540"/>
      <c r="AD274" s="540"/>
      <c r="AE274" s="540"/>
      <c r="AF274" s="540"/>
      <c r="AG274" s="540"/>
      <c r="AK274" s="539"/>
      <c r="AL274" s="540"/>
      <c r="AM274" s="540"/>
      <c r="AN274" s="540"/>
      <c r="AO274" s="540"/>
      <c r="AP274" s="540"/>
      <c r="AQ274" s="540"/>
      <c r="AR274" s="540"/>
      <c r="AV274" s="540"/>
      <c r="AW274" s="226"/>
      <c r="AX274" s="226"/>
      <c r="AY274" s="226"/>
      <c r="AZ274" s="226"/>
      <c r="BA274" s="226"/>
      <c r="BB274" s="226"/>
      <c r="BC274" s="226"/>
      <c r="BD274" s="23"/>
      <c r="BE274" s="226"/>
      <c r="BF274" s="226"/>
      <c r="BG274" s="226"/>
      <c r="BH274" s="226"/>
      <c r="BI274" s="23"/>
      <c r="BJ274" s="226"/>
      <c r="BK274" s="226"/>
      <c r="BL274" s="226"/>
      <c r="BM274" s="541"/>
      <c r="BN274" s="541"/>
      <c r="BO274" s="226"/>
      <c r="BP274" s="226"/>
      <c r="BQ274" s="542"/>
      <c r="BR274" s="226"/>
      <c r="BS274" s="226"/>
      <c r="BT274" s="226"/>
      <c r="BU274" s="543"/>
      <c r="BV274" s="543"/>
      <c r="BW274" s="226"/>
      <c r="BX274" s="543"/>
      <c r="BY274" s="226"/>
      <c r="BZ274" s="544"/>
      <c r="CG274" s="543"/>
      <c r="CH274" s="226"/>
      <c r="CI274" s="544"/>
      <c r="CP274" s="543"/>
      <c r="CQ274" s="226"/>
      <c r="CR274" s="545"/>
    </row>
    <row r="275" spans="26:96" ht="15" customHeight="1">
      <c r="Z275" s="539"/>
      <c r="AA275" s="540"/>
      <c r="AB275" s="540"/>
      <c r="AC275" s="540"/>
      <c r="AD275" s="540"/>
      <c r="AE275" s="540"/>
      <c r="AF275" s="540"/>
      <c r="AG275" s="540"/>
      <c r="AK275" s="539"/>
      <c r="AL275" s="540"/>
      <c r="AM275" s="540"/>
      <c r="AN275" s="540"/>
      <c r="AO275" s="540"/>
      <c r="AP275" s="540"/>
      <c r="AQ275" s="540"/>
      <c r="AR275" s="540"/>
      <c r="AV275" s="540"/>
      <c r="AW275" s="226"/>
      <c r="AX275" s="226"/>
      <c r="AY275" s="226"/>
      <c r="AZ275" s="226"/>
      <c r="BA275" s="226"/>
      <c r="BB275" s="226"/>
      <c r="BC275" s="226"/>
      <c r="BD275" s="23"/>
      <c r="BE275" s="226"/>
      <c r="BF275" s="226"/>
      <c r="BG275" s="226"/>
      <c r="BH275" s="226"/>
      <c r="BI275" s="23"/>
      <c r="BJ275" s="226"/>
      <c r="BK275" s="226"/>
      <c r="BL275" s="226"/>
      <c r="BM275" s="541"/>
      <c r="BN275" s="541"/>
      <c r="BO275" s="226"/>
      <c r="BP275" s="226"/>
      <c r="BQ275" s="542"/>
      <c r="BR275" s="226"/>
      <c r="BS275" s="226"/>
      <c r="BT275" s="226"/>
      <c r="BU275" s="543"/>
      <c r="BV275" s="543"/>
      <c r="BW275" s="226"/>
      <c r="BX275" s="543"/>
      <c r="BY275" s="226"/>
      <c r="BZ275" s="544"/>
      <c r="CG275" s="543"/>
      <c r="CH275" s="226"/>
      <c r="CI275" s="544"/>
      <c r="CP275" s="543"/>
      <c r="CQ275" s="226"/>
      <c r="CR275" s="545"/>
    </row>
    <row r="276" spans="26:96" ht="15" customHeight="1">
      <c r="Z276" s="539"/>
      <c r="AA276" s="540"/>
      <c r="AB276" s="540"/>
      <c r="AC276" s="540"/>
      <c r="AD276" s="540"/>
      <c r="AE276" s="540"/>
      <c r="AF276" s="540"/>
      <c r="AG276" s="540"/>
      <c r="AK276" s="539"/>
      <c r="AL276" s="540"/>
      <c r="AM276" s="540"/>
      <c r="AN276" s="540"/>
      <c r="AO276" s="540"/>
      <c r="AP276" s="540"/>
      <c r="AQ276" s="540"/>
      <c r="AR276" s="540"/>
      <c r="AV276" s="540"/>
      <c r="AW276" s="226"/>
      <c r="AX276" s="226"/>
      <c r="AY276" s="226"/>
      <c r="AZ276" s="226"/>
      <c r="BA276" s="226"/>
      <c r="BB276" s="226"/>
      <c r="BC276" s="226"/>
      <c r="BD276" s="23"/>
      <c r="BE276" s="226"/>
      <c r="BF276" s="226"/>
      <c r="BG276" s="226"/>
      <c r="BH276" s="226"/>
      <c r="BI276" s="23"/>
      <c r="BJ276" s="226"/>
      <c r="BK276" s="226"/>
      <c r="BL276" s="226"/>
      <c r="BM276" s="541"/>
      <c r="BN276" s="541"/>
      <c r="BO276" s="226"/>
      <c r="BP276" s="226"/>
      <c r="BQ276" s="542"/>
      <c r="BR276" s="226"/>
      <c r="BS276" s="226"/>
      <c r="BT276" s="226"/>
      <c r="BU276" s="543"/>
      <c r="BV276" s="543"/>
      <c r="BW276" s="226"/>
      <c r="BX276" s="543"/>
      <c r="BY276" s="226"/>
      <c r="BZ276" s="544"/>
      <c r="CG276" s="543"/>
      <c r="CH276" s="226"/>
      <c r="CI276" s="544"/>
      <c r="CP276" s="543"/>
      <c r="CQ276" s="226"/>
      <c r="CR276" s="545"/>
    </row>
    <row r="277" spans="26:96" ht="15" customHeight="1">
      <c r="Z277" s="539"/>
      <c r="AA277" s="540"/>
      <c r="AB277" s="540"/>
      <c r="AC277" s="540"/>
      <c r="AD277" s="540"/>
      <c r="AE277" s="540"/>
      <c r="AF277" s="540"/>
      <c r="AG277" s="540"/>
      <c r="AK277" s="539"/>
      <c r="AL277" s="540"/>
      <c r="AM277" s="540"/>
      <c r="AN277" s="540"/>
      <c r="AO277" s="540"/>
      <c r="AP277" s="540"/>
      <c r="AQ277" s="540"/>
      <c r="AR277" s="540"/>
      <c r="AV277" s="540"/>
      <c r="AW277" s="226"/>
      <c r="AX277" s="226"/>
      <c r="AY277" s="226"/>
      <c r="AZ277" s="226"/>
      <c r="BA277" s="226"/>
      <c r="BB277" s="226"/>
      <c r="BC277" s="226"/>
      <c r="BD277" s="23"/>
      <c r="BE277" s="226"/>
      <c r="BF277" s="226"/>
      <c r="BG277" s="226"/>
      <c r="BH277" s="226"/>
      <c r="BI277" s="23"/>
      <c r="BJ277" s="226"/>
      <c r="BK277" s="226"/>
      <c r="BL277" s="226"/>
      <c r="BM277" s="541"/>
      <c r="BN277" s="541"/>
      <c r="BO277" s="226"/>
      <c r="BP277" s="226"/>
      <c r="BQ277" s="542"/>
      <c r="BR277" s="226"/>
      <c r="BS277" s="226"/>
      <c r="BT277" s="226"/>
      <c r="BU277" s="543"/>
      <c r="BV277" s="543"/>
      <c r="BW277" s="226"/>
      <c r="BX277" s="543"/>
      <c r="BY277" s="226"/>
      <c r="BZ277" s="544"/>
      <c r="CG277" s="543"/>
      <c r="CH277" s="226"/>
      <c r="CI277" s="544"/>
      <c r="CP277" s="543"/>
      <c r="CQ277" s="226"/>
      <c r="CR277" s="545"/>
    </row>
    <row r="278" spans="26:96" ht="15" customHeight="1">
      <c r="Z278" s="539"/>
      <c r="AA278" s="540"/>
      <c r="AB278" s="540"/>
      <c r="AC278" s="540"/>
      <c r="AD278" s="540"/>
      <c r="AE278" s="540"/>
      <c r="AF278" s="540"/>
      <c r="AG278" s="540"/>
      <c r="AK278" s="539"/>
      <c r="AL278" s="540"/>
      <c r="AM278" s="540"/>
      <c r="AN278" s="540"/>
      <c r="AO278" s="540"/>
      <c r="AP278" s="540"/>
      <c r="AQ278" s="540"/>
      <c r="AR278" s="540"/>
      <c r="AV278" s="540"/>
      <c r="AW278" s="226"/>
      <c r="AX278" s="226"/>
      <c r="AY278" s="226"/>
      <c r="AZ278" s="226"/>
      <c r="BA278" s="226"/>
      <c r="BB278" s="226"/>
      <c r="BC278" s="226"/>
      <c r="BD278" s="23"/>
      <c r="BE278" s="226"/>
      <c r="BF278" s="226"/>
      <c r="BG278" s="226"/>
      <c r="BH278" s="226"/>
      <c r="BI278" s="23"/>
      <c r="BJ278" s="226"/>
      <c r="BK278" s="226"/>
      <c r="BL278" s="226"/>
      <c r="BM278" s="541"/>
      <c r="BN278" s="541"/>
      <c r="BO278" s="226"/>
      <c r="BP278" s="226"/>
      <c r="BQ278" s="542"/>
      <c r="BR278" s="226"/>
      <c r="BS278" s="226"/>
      <c r="BT278" s="226"/>
      <c r="BU278" s="543"/>
      <c r="BV278" s="543"/>
      <c r="BW278" s="226"/>
      <c r="BX278" s="543"/>
      <c r="BY278" s="226"/>
      <c r="BZ278" s="544"/>
      <c r="CG278" s="543"/>
      <c r="CH278" s="226"/>
      <c r="CI278" s="544"/>
      <c r="CP278" s="543"/>
      <c r="CQ278" s="226"/>
      <c r="CR278" s="545"/>
    </row>
  </sheetData>
  <autoFilter ref="A9:CX82" xr:uid="{00000000-0001-0000-0400-000000000000}"/>
  <mergeCells count="111">
    <mergeCell ref="CS5:CX5"/>
    <mergeCell ref="CS6:CX7"/>
    <mergeCell ref="CS8:CU8"/>
    <mergeCell ref="CV8:CX8"/>
    <mergeCell ref="CJ5:CO5"/>
    <mergeCell ref="CJ6:CO7"/>
    <mergeCell ref="CJ8:CL8"/>
    <mergeCell ref="CM8:CO8"/>
    <mergeCell ref="BQ5:BW7"/>
    <mergeCell ref="BW8:BW9"/>
    <mergeCell ref="BQ8:BQ9"/>
    <mergeCell ref="BX8:BX9"/>
    <mergeCell ref="BY8:BY9"/>
    <mergeCell ref="BZ8:BZ9"/>
    <mergeCell ref="CP5:CR5"/>
    <mergeCell ref="CP6:CR7"/>
    <mergeCell ref="CG8:CG9"/>
    <mergeCell ref="CH8:CH9"/>
    <mergeCell ref="BR8:BR9"/>
    <mergeCell ref="BS8:BS9"/>
    <mergeCell ref="BU8:BU9"/>
    <mergeCell ref="M8:M9"/>
    <mergeCell ref="N8:N9"/>
    <mergeCell ref="K8:K9"/>
    <mergeCell ref="L8:L9"/>
    <mergeCell ref="AV8:AV9"/>
    <mergeCell ref="BJ8:BJ9"/>
    <mergeCell ref="BK8:BK9"/>
    <mergeCell ref="W8:Y8"/>
    <mergeCell ref="AH8:AJ8"/>
    <mergeCell ref="O8:O9"/>
    <mergeCell ref="P8:P9"/>
    <mergeCell ref="AK8:AK9"/>
    <mergeCell ref="AL8:AL9"/>
    <mergeCell ref="Z8:Z9"/>
    <mergeCell ref="AA8:AA9"/>
    <mergeCell ref="BA8:BA9"/>
    <mergeCell ref="AW8:AW9"/>
    <mergeCell ref="AX8:AX9"/>
    <mergeCell ref="AS8:AU8"/>
    <mergeCell ref="BC8:BC9"/>
    <mergeCell ref="BI8:BI9"/>
    <mergeCell ref="AP8:AR8"/>
    <mergeCell ref="Q8:S8"/>
    <mergeCell ref="T8:V8"/>
    <mergeCell ref="B8:B9"/>
    <mergeCell ref="H8:H9"/>
    <mergeCell ref="I8:I9"/>
    <mergeCell ref="C8:C9"/>
    <mergeCell ref="F8:F9"/>
    <mergeCell ref="E8:E9"/>
    <mergeCell ref="G8:G9"/>
    <mergeCell ref="D8:D9"/>
    <mergeCell ref="B5:J6"/>
    <mergeCell ref="J8:J9"/>
    <mergeCell ref="K6:M6"/>
    <mergeCell ref="AW7:BC7"/>
    <mergeCell ref="BG7:BI7"/>
    <mergeCell ref="BJ7:BK7"/>
    <mergeCell ref="K5:N5"/>
    <mergeCell ref="O5:P5"/>
    <mergeCell ref="Z5:AA5"/>
    <mergeCell ref="AK5:AL5"/>
    <mergeCell ref="O6:P7"/>
    <mergeCell ref="BD7:BF7"/>
    <mergeCell ref="AV5:BP5"/>
    <mergeCell ref="AV6:BP6"/>
    <mergeCell ref="W5:Y5"/>
    <mergeCell ref="W6:Y7"/>
    <mergeCell ref="AH5:AJ5"/>
    <mergeCell ref="AH6:AJ7"/>
    <mergeCell ref="AS5:AU5"/>
    <mergeCell ref="Z6:AA7"/>
    <mergeCell ref="AK6:AL7"/>
    <mergeCell ref="AS6:AU7"/>
    <mergeCell ref="B1:C3"/>
    <mergeCell ref="E1:CQ3"/>
    <mergeCell ref="CR1:CX1"/>
    <mergeCell ref="CR2:CX2"/>
    <mergeCell ref="CR3:CX3"/>
    <mergeCell ref="AY8:AY9"/>
    <mergeCell ref="BE8:BE9"/>
    <mergeCell ref="BF8:BF9"/>
    <mergeCell ref="BG8:BG9"/>
    <mergeCell ref="BH8:BH9"/>
    <mergeCell ref="AZ8:AZ9"/>
    <mergeCell ref="BB8:BB9"/>
    <mergeCell ref="BD8:BD9"/>
    <mergeCell ref="BO8:BO9"/>
    <mergeCell ref="BL7:BP7"/>
    <mergeCell ref="BT8:BT9"/>
    <mergeCell ref="CQ8:CQ9"/>
    <mergeCell ref="CR8:CR9"/>
    <mergeCell ref="BX5:BZ5"/>
    <mergeCell ref="BX6:BZ7"/>
    <mergeCell ref="CG5:CI5"/>
    <mergeCell ref="CG6:CI7"/>
    <mergeCell ref="CI8:CI9"/>
    <mergeCell ref="CP8:CP9"/>
    <mergeCell ref="AB8:AD8"/>
    <mergeCell ref="AE8:AG8"/>
    <mergeCell ref="AM8:AO8"/>
    <mergeCell ref="BV8:BV9"/>
    <mergeCell ref="CA5:CF5"/>
    <mergeCell ref="CA6:CF7"/>
    <mergeCell ref="CA8:CC8"/>
    <mergeCell ref="CD8:CF8"/>
    <mergeCell ref="BL8:BL9"/>
    <mergeCell ref="BM8:BM9"/>
    <mergeCell ref="BN8:BN9"/>
    <mergeCell ref="BP8:BP9"/>
  </mergeCells>
  <conditionalFormatting sqref="M10:M82 BO10:BO82">
    <cfRule type="containsText" dxfId="129" priority="1" operator="containsText" text="MODERADO">
      <formula>NOT(ISERROR(SEARCH("MODERADO",M10)))</formula>
    </cfRule>
    <cfRule type="containsText" dxfId="128" priority="2" operator="containsText" text="ALTO">
      <formula>NOT(ISERROR(SEARCH("ALTO",M10)))</formula>
    </cfRule>
    <cfRule type="containsText" dxfId="127" priority="3" operator="containsText" text="EXTREMO">
      <formula>NOT(ISERROR(SEARCH("EXTREMO",M10)))</formula>
    </cfRule>
    <cfRule type="containsText" dxfId="126" priority="4" operator="containsText" text="BAJO">
      <formula>NOT(ISERROR(SEARCH("BAJO",M10)))</formula>
    </cfRule>
  </conditionalFormatting>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50F40C31-EC13-BA46-AAD2-A5979F9551C4}">
          <x14:formula1>
            <xm:f>'DATOS OCULTOS'!$H$17:$H$19</xm:f>
          </x14:formula1>
          <xm:sqref>M10</xm:sqref>
        </x14:dataValidation>
        <x14:dataValidation type="list" allowBlank="1" showInputMessage="1" showErrorMessage="1" xr:uid="{00000000-0002-0000-0400-000003000000}">
          <x14:formula1>
            <xm:f>'DATOS OCULTOS'!$F$4:$F$5</xm:f>
          </x14:formula1>
          <xm:sqref>AW36:AW39 AW42:AW46 AW80:AW82 AW10:AW33 AW55:AW77</xm:sqref>
        </x14:dataValidation>
        <x14:dataValidation type="list" allowBlank="1" showInputMessage="1" showErrorMessage="1" xr:uid="{00000000-0002-0000-0400-000007000000}">
          <x14:formula1>
            <xm:f>'DATOS OCULTOS'!$E$14:$G$14</xm:f>
          </x14:formula1>
          <xm:sqref>BH36:BH39 BH42:BH46 BH80:BH82 BH10:BH33 BH55:BH77</xm:sqref>
        </x14:dataValidation>
        <x14:dataValidation type="list" allowBlank="1" showInputMessage="1" showErrorMessage="1" xr:uid="{00000000-0002-0000-0400-000008000000}">
          <x14:formula1>
            <xm:f>'DATOS OCULTOS'!$E$10:$G$10</xm:f>
          </x14:formula1>
          <xm:sqref>BE36:BE39 BE42:BE46 BE80:BE82 BE10:BE33 BE55:BE77</xm:sqref>
        </x14:dataValidation>
        <x14:dataValidation type="list" allowBlank="1" showInputMessage="1" showErrorMessage="1" xr:uid="{00000000-0002-0000-0400-000009000000}">
          <x14:formula1>
            <xm:f>'DATOS OCULTOS'!$H$10:$J$10</xm:f>
          </x14:formula1>
          <xm:sqref>BF36:BF39 BF42:BF46 BF80:BF82 BF10:BF33 BF55:BF77</xm:sqref>
        </x14:dataValidation>
        <x14:dataValidation type="list" allowBlank="1" showInputMessage="1" showErrorMessage="1" xr:uid="{00000000-0002-0000-0400-00000A000000}">
          <x14:formula1>
            <xm:f>'DATOS OCULTOS'!$K$10:$M$10</xm:f>
          </x14:formula1>
          <xm:sqref>BG36:BG39 BG80:BG82 BK42:BK46 BG42:BG46 BK80:BK82 BG10:BG33 BK10:BK39 BG55:BG77 BK55:BK77</xm:sqref>
        </x14:dataValidation>
        <x14:dataValidation type="list" allowBlank="1" showInputMessage="1" showErrorMessage="1" xr:uid="{00000000-0002-0000-0400-00000B000000}">
          <x14:formula1>
            <xm:f>'DATOS OCULTOS'!$H$4:$H$5</xm:f>
          </x14:formula1>
          <xm:sqref>AX36:AX39 AX42:AX46 AX80:AX82 AX10:AX33 AX55:AX77</xm:sqref>
        </x14:dataValidation>
        <x14:dataValidation type="list" allowBlank="1" showInputMessage="1" showErrorMessage="1" xr:uid="{00000000-0002-0000-0400-00000C000000}">
          <x14:formula1>
            <xm:f>'DATOS OCULTOS'!$J$4:$J$5</xm:f>
          </x14:formula1>
          <xm:sqref>AY36:AY39 AY42:AY46 AY80:AY82 AY10:AY33 AY55:AY77</xm:sqref>
        </x14:dataValidation>
        <x14:dataValidation type="list" allowBlank="1" showInputMessage="1" showErrorMessage="1" xr:uid="{00000000-0002-0000-0400-00000D000000}">
          <x14:formula1>
            <xm:f>'DATOS OCULTOS'!$K$5:$M$5</xm:f>
          </x14:formula1>
          <xm:sqref>AZ36:AZ39 AZ42:AZ46 AZ80:AZ82 AZ10:AZ33 AZ55:AZ77</xm:sqref>
        </x14:dataValidation>
        <x14:dataValidation type="list" allowBlank="1" showInputMessage="1" showErrorMessage="1" xr:uid="{00000000-0002-0000-0400-00000E000000}">
          <x14:formula1>
            <xm:f>'DATOS OCULTOS'!$E$8:$F$8</xm:f>
          </x14:formula1>
          <xm:sqref>BA36:BA39 BA42:BA46 BA80:BA82 BA10:BA33 BA55:BA77</xm:sqref>
        </x14:dataValidation>
        <x14:dataValidation type="list" allowBlank="1" showInputMessage="1" showErrorMessage="1" xr:uid="{00000000-0002-0000-0400-00000F000000}">
          <x14:formula1>
            <xm:f>'DATOS OCULTOS'!$G$8:$H$8</xm:f>
          </x14:formula1>
          <xm:sqref>BB36:BB39 BB42:BB46 BB80:BB82 BB10:BB33 BB55:BB77</xm:sqref>
        </x14:dataValidation>
        <x14:dataValidation type="list" allowBlank="1" showInputMessage="1" showErrorMessage="1" xr:uid="{00000000-0002-0000-0400-000010000000}">
          <x14:formula1>
            <xm:f>'DATOS OCULTOS'!$I$8:$K$8</xm:f>
          </x14:formula1>
          <xm:sqref>BC36:BC39 BC42:BC46 BC80:BC82 BC10:BC33 BC55:BC77</xm:sqref>
        </x14:dataValidation>
        <x14:dataValidation type="list" allowBlank="1" showInputMessage="1" showErrorMessage="1" xr:uid="{00000000-0002-0000-0400-000011000000}">
          <x14:formula1>
            <xm:f>'DATOS OCULTOS'!$I$24:$I$27</xm:f>
          </x14:formula1>
          <xm:sqref>BP10:BP17 BP22:BP82</xm:sqref>
        </x14:dataValidation>
        <x14:dataValidation type="list" allowBlank="1" showInputMessage="1" showErrorMessage="1" xr:uid="{00000000-0002-0000-0400-000014000000}">
          <x14:formula1>
            <xm:f>'DATOS OCULTOS'!$B$32:$D$32</xm:f>
          </x14:formula1>
          <xm:sqref>AV36:AV39 AV42:AV46 AV80:AV82 AV10:AV33 AV55:AV77</xm:sqref>
        </x14:dataValidation>
        <x14:dataValidation type="list" allowBlank="1" showInputMessage="1" showErrorMessage="1" xr:uid="{00000000-0002-0000-0400-000005000000}">
          <x14:formula1>
            <xm:f>'DATOS OCULTOS'!$F$25:$F$27</xm:f>
          </x14:formula1>
          <xm:sqref>BL80:BL82 BL10:BL39 BL42:BL77</xm:sqref>
        </x14:dataValidation>
        <x14:dataValidation type="list" allowBlank="1" showInputMessage="1" showErrorMessage="1" xr:uid="{00000000-0002-0000-0400-000015000000}">
          <x14:formula1>
            <xm:f>'DATOS OCULTOS'!$F$16:$F$20</xm:f>
          </x14:formula1>
          <xm:sqref>BM80:BM82 BM10:BM77</xm:sqref>
        </x14:dataValidation>
        <x14:dataValidation type="list" allowBlank="1" showInputMessage="1" showErrorMessage="1" xr:uid="{00000000-0002-0000-0400-000016000000}">
          <x14:formula1>
            <xm:f>'DATOS OCULTOS'!$G$16:$G$20</xm:f>
          </x14:formula1>
          <xm:sqref>BN80:BN82 BN10:BN77</xm:sqref>
        </x14:dataValidation>
        <x14:dataValidation type="list" allowBlank="1" showInputMessage="1" showErrorMessage="1" xr:uid="{00000000-0002-0000-0400-000002000000}">
          <x14:formula1>
            <xm:f>'DATOS OCULTOS'!$B$24:$B$29</xm:f>
          </x14:formula1>
          <xm:sqref>F10:F82</xm:sqref>
        </x14:dataValidation>
        <x14:dataValidation type="list" allowBlank="1" showInputMessage="1" showErrorMessage="1" xr:uid="{00000000-0002-0000-0400-000004000000}">
          <x14:formula1>
            <xm:f>'DATOS OCULTOS'!$H$16:$H$19</xm:f>
          </x14:formula1>
          <xm:sqref>M11:M82 BO10:BO82</xm:sqref>
        </x14:dataValidation>
        <x14:dataValidation type="list" allowBlank="1" showErrorMessage="1" xr:uid="{00000000-0002-0000-0400-000006000000}">
          <x14:formula1>
            <xm:f>'DATOS OCULTOS'!$B$3:$B$21</xm:f>
          </x14:formula1>
          <xm:sqref>C10:C82</xm:sqref>
        </x14:dataValidation>
        <x14:dataValidation type="list" allowBlank="1" showInputMessage="1" showErrorMessage="1" xr:uid="{00000000-0002-0000-0400-000012000000}">
          <x14:formula1>
            <xm:f>'DATOS OCULTOS'!$A$37:$A$41</xm:f>
          </x14:formula1>
          <xm:sqref>K10:K82</xm:sqref>
        </x14:dataValidation>
        <x14:dataValidation type="list" allowBlank="1" showInputMessage="1" showErrorMessage="1" xr:uid="{00000000-0002-0000-0400-000013000000}">
          <x14:formula1>
            <xm:f>'DATOS OCULTOS'!$D$37:$D$41</xm:f>
          </x14:formula1>
          <xm:sqref>L10:L82</xm:sqref>
        </x14:dataValidation>
        <x14:dataValidation type="list" allowBlank="1" showErrorMessage="1" xr:uid="{B34D4C68-9710-704B-95F9-67BEC5B5C0B5}">
          <x14:formula1>
            <xm:f>'DATOS OCULTOS'!$B$99:$B$107</xm:f>
          </x14:formula1>
          <xm:sqref>J10:J82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E0E6-5A00-DE44-A7B5-EBD63B799B39}">
  <dimension ref="A1:AC641"/>
  <sheetViews>
    <sheetView topLeftCell="A77" zoomScaleNormal="100" workbookViewId="0">
      <selection activeCell="A80" sqref="A80:I80"/>
    </sheetView>
  </sheetViews>
  <sheetFormatPr baseColWidth="10" defaultColWidth="14.44140625" defaultRowHeight="13.8"/>
  <cols>
    <col min="1" max="1" width="16" style="426" customWidth="1"/>
    <col min="2" max="2" width="77.6640625" style="426" customWidth="1"/>
    <col min="3" max="3" width="11.33203125" style="426" customWidth="1"/>
    <col min="4" max="4" width="28" style="426" customWidth="1"/>
    <col min="5" max="5" width="4" style="426" customWidth="1"/>
    <col min="6" max="6" width="16" style="426" customWidth="1"/>
    <col min="7" max="7" width="78.44140625" style="426" customWidth="1"/>
    <col min="8" max="8" width="11.33203125" style="426" customWidth="1"/>
    <col min="9" max="9" width="14.33203125" style="426" customWidth="1"/>
    <col min="10" max="10" width="6.109375" style="426" customWidth="1"/>
    <col min="11" max="11" width="14.44140625" style="426" customWidth="1"/>
    <col min="12" max="12" width="78.44140625" style="426" customWidth="1"/>
    <col min="13" max="14" width="15.109375" style="426" customWidth="1"/>
    <col min="15" max="15" width="6.109375" style="426" customWidth="1"/>
    <col min="16" max="16" width="14.44140625" style="426" customWidth="1"/>
    <col min="17" max="17" width="78.44140625" style="426" customWidth="1"/>
    <col min="18" max="19" width="15.109375" style="426" customWidth="1"/>
    <col min="20" max="20" width="8.33203125" style="426" customWidth="1"/>
    <col min="21" max="21" width="14.44140625" style="426" customWidth="1"/>
    <col min="22" max="22" width="78.44140625" style="426" customWidth="1"/>
    <col min="23" max="24" width="15.109375" style="426" customWidth="1"/>
    <col min="25" max="25" width="6.44140625" style="426" customWidth="1"/>
    <col min="26" max="26" width="14.44140625" style="426"/>
    <col min="27" max="27" width="78.44140625" style="426" customWidth="1"/>
    <col min="28" max="29" width="15.109375" style="426" customWidth="1"/>
    <col min="30" max="16384" width="14.44140625" style="426"/>
  </cols>
  <sheetData>
    <row r="1" spans="1:9" ht="29.25" customHeight="1">
      <c r="A1" s="1584"/>
      <c r="B1" s="1585" t="s">
        <v>417</v>
      </c>
      <c r="C1" s="1586"/>
      <c r="D1" s="411" t="s">
        <v>56</v>
      </c>
    </row>
    <row r="2" spans="1:9" ht="29.25" customHeight="1">
      <c r="A2" s="1584"/>
      <c r="B2" s="1586"/>
      <c r="C2" s="1586"/>
      <c r="D2" s="411" t="s">
        <v>1174</v>
      </c>
    </row>
    <row r="3" spans="1:9" ht="29.25" customHeight="1">
      <c r="A3" s="1584"/>
      <c r="B3" s="1586"/>
      <c r="C3" s="1586"/>
      <c r="D3" s="411" t="s">
        <v>1787</v>
      </c>
    </row>
    <row r="5" spans="1:9" ht="14.4" thickBot="1">
      <c r="A5" s="427" t="s">
        <v>228</v>
      </c>
      <c r="B5" s="1510" t="s">
        <v>148</v>
      </c>
      <c r="C5" s="1511"/>
      <c r="D5" s="1509"/>
      <c r="F5" s="427" t="s">
        <v>228</v>
      </c>
      <c r="G5" s="1510" t="s">
        <v>148</v>
      </c>
      <c r="H5" s="1511"/>
      <c r="I5" s="1509"/>
    </row>
    <row r="6" spans="1:9" ht="18.600000000000001" thickBot="1">
      <c r="A6" s="1512" t="s">
        <v>227</v>
      </c>
      <c r="B6" s="1513"/>
      <c r="C6" s="1513"/>
      <c r="D6" s="1514"/>
      <c r="F6" s="1512" t="s">
        <v>227</v>
      </c>
      <c r="G6" s="1513"/>
      <c r="H6" s="1513"/>
      <c r="I6" s="1514"/>
    </row>
    <row r="7" spans="1:9" ht="18">
      <c r="A7" s="428"/>
      <c r="B7" s="428"/>
      <c r="C7" s="428"/>
      <c r="D7" s="428"/>
      <c r="F7" s="428"/>
      <c r="G7" s="428"/>
      <c r="H7" s="428"/>
      <c r="I7" s="428"/>
    </row>
    <row r="8" spans="1:9" ht="40.049999999999997" customHeight="1">
      <c r="A8" s="625" t="s">
        <v>2021</v>
      </c>
      <c r="B8" s="1515" t="s">
        <v>1176</v>
      </c>
      <c r="C8" s="1511"/>
      <c r="D8" s="1509"/>
      <c r="F8" s="625" t="s">
        <v>2022</v>
      </c>
      <c r="G8" s="1515" t="s">
        <v>1182</v>
      </c>
      <c r="H8" s="1511"/>
      <c r="I8" s="1509"/>
    </row>
    <row r="9" spans="1:9">
      <c r="A9" s="1518"/>
      <c r="B9" s="1519"/>
      <c r="C9" s="1519"/>
      <c r="D9" s="1519"/>
      <c r="F9" s="1518"/>
      <c r="G9" s="1519"/>
      <c r="H9" s="1519"/>
      <c r="I9" s="1519"/>
    </row>
    <row r="10" spans="1:9">
      <c r="A10" s="1520" t="s">
        <v>249</v>
      </c>
      <c r="B10" s="1511"/>
      <c r="C10" s="1511"/>
      <c r="D10" s="1509"/>
      <c r="F10" s="1520" t="s">
        <v>249</v>
      </c>
      <c r="G10" s="1511"/>
      <c r="H10" s="1511"/>
      <c r="I10" s="1509"/>
    </row>
    <row r="11" spans="1:9" ht="14.4">
      <c r="A11" s="429" t="s">
        <v>102</v>
      </c>
      <c r="B11" s="430" t="s">
        <v>103</v>
      </c>
      <c r="C11" s="430" t="s">
        <v>104</v>
      </c>
      <c r="D11" s="430" t="s">
        <v>105</v>
      </c>
      <c r="F11" s="429" t="s">
        <v>102</v>
      </c>
      <c r="G11" s="430" t="s">
        <v>103</v>
      </c>
      <c r="H11" s="430" t="s">
        <v>104</v>
      </c>
      <c r="I11" s="430" t="s">
        <v>105</v>
      </c>
    </row>
    <row r="12" spans="1:9">
      <c r="A12" s="431">
        <v>1</v>
      </c>
      <c r="B12" s="432" t="s">
        <v>106</v>
      </c>
      <c r="C12" s="433">
        <v>1</v>
      </c>
      <c r="D12" s="433"/>
      <c r="F12" s="431">
        <v>1</v>
      </c>
      <c r="G12" s="432" t="s">
        <v>106</v>
      </c>
      <c r="H12" s="433">
        <v>1</v>
      </c>
      <c r="I12" s="433"/>
    </row>
    <row r="13" spans="1:9">
      <c r="A13" s="431">
        <v>2</v>
      </c>
      <c r="B13" s="432" t="s">
        <v>107</v>
      </c>
      <c r="C13" s="433">
        <v>1</v>
      </c>
      <c r="D13" s="433"/>
      <c r="F13" s="431">
        <v>2</v>
      </c>
      <c r="G13" s="432" t="s">
        <v>107</v>
      </c>
      <c r="H13" s="433"/>
      <c r="I13" s="433">
        <v>1</v>
      </c>
    </row>
    <row r="14" spans="1:9">
      <c r="A14" s="431">
        <v>3</v>
      </c>
      <c r="B14" s="432" t="s">
        <v>109</v>
      </c>
      <c r="C14" s="433"/>
      <c r="D14" s="433">
        <v>1</v>
      </c>
      <c r="F14" s="431">
        <v>3</v>
      </c>
      <c r="G14" s="432" t="s">
        <v>109</v>
      </c>
      <c r="H14" s="433">
        <v>1</v>
      </c>
      <c r="I14" s="433"/>
    </row>
    <row r="15" spans="1:9">
      <c r="A15" s="431">
        <v>4</v>
      </c>
      <c r="B15" s="432" t="s">
        <v>108</v>
      </c>
      <c r="C15" s="433"/>
      <c r="D15" s="433">
        <v>1</v>
      </c>
      <c r="F15" s="431">
        <v>4</v>
      </c>
      <c r="G15" s="432" t="s">
        <v>108</v>
      </c>
      <c r="H15" s="433"/>
      <c r="I15" s="433">
        <v>1</v>
      </c>
    </row>
    <row r="16" spans="1:9">
      <c r="A16" s="431">
        <v>5</v>
      </c>
      <c r="B16" s="432" t="s">
        <v>110</v>
      </c>
      <c r="C16" s="433"/>
      <c r="D16" s="433">
        <v>1</v>
      </c>
      <c r="F16" s="431">
        <v>5</v>
      </c>
      <c r="G16" s="432" t="s">
        <v>110</v>
      </c>
      <c r="H16" s="433">
        <v>1</v>
      </c>
      <c r="I16" s="433"/>
    </row>
    <row r="17" spans="1:9">
      <c r="A17" s="431">
        <v>6</v>
      </c>
      <c r="B17" s="432" t="s">
        <v>111</v>
      </c>
      <c r="C17" s="433">
        <v>1</v>
      </c>
      <c r="D17" s="433"/>
      <c r="F17" s="431">
        <v>6</v>
      </c>
      <c r="G17" s="432" t="s">
        <v>111</v>
      </c>
      <c r="H17" s="433">
        <v>1</v>
      </c>
      <c r="I17" s="433"/>
    </row>
    <row r="18" spans="1:9">
      <c r="A18" s="431">
        <v>7</v>
      </c>
      <c r="B18" s="432" t="s">
        <v>112</v>
      </c>
      <c r="C18" s="433">
        <v>1</v>
      </c>
      <c r="D18" s="433"/>
      <c r="F18" s="431">
        <v>7</v>
      </c>
      <c r="G18" s="432" t="s">
        <v>112</v>
      </c>
      <c r="H18" s="433">
        <v>1</v>
      </c>
      <c r="I18" s="433"/>
    </row>
    <row r="19" spans="1:9" ht="27.6">
      <c r="A19" s="431">
        <v>8</v>
      </c>
      <c r="B19" s="432" t="s">
        <v>115</v>
      </c>
      <c r="C19" s="433"/>
      <c r="D19" s="433">
        <v>1</v>
      </c>
      <c r="F19" s="431">
        <v>8</v>
      </c>
      <c r="G19" s="432" t="s">
        <v>115</v>
      </c>
      <c r="H19" s="433"/>
      <c r="I19" s="433">
        <v>1</v>
      </c>
    </row>
    <row r="20" spans="1:9">
      <c r="A20" s="431">
        <v>9</v>
      </c>
      <c r="B20" s="432" t="s">
        <v>118</v>
      </c>
      <c r="C20" s="433"/>
      <c r="D20" s="433">
        <v>1</v>
      </c>
      <c r="F20" s="431">
        <v>9</v>
      </c>
      <c r="G20" s="432" t="s">
        <v>118</v>
      </c>
      <c r="H20" s="433"/>
      <c r="I20" s="433">
        <v>1</v>
      </c>
    </row>
    <row r="21" spans="1:9">
      <c r="A21" s="431">
        <v>10</v>
      </c>
      <c r="B21" s="432" t="s">
        <v>1333</v>
      </c>
      <c r="C21" s="433"/>
      <c r="D21" s="433">
        <v>1</v>
      </c>
      <c r="F21" s="431">
        <v>10</v>
      </c>
      <c r="G21" s="432" t="s">
        <v>1333</v>
      </c>
      <c r="H21" s="433">
        <v>1</v>
      </c>
      <c r="I21" s="433"/>
    </row>
    <row r="22" spans="1:9">
      <c r="A22" s="431">
        <v>11</v>
      </c>
      <c r="B22" s="432" t="s">
        <v>114</v>
      </c>
      <c r="C22" s="433"/>
      <c r="D22" s="433">
        <v>1</v>
      </c>
      <c r="F22" s="431">
        <v>11</v>
      </c>
      <c r="G22" s="432" t="s">
        <v>114</v>
      </c>
      <c r="H22" s="433">
        <v>1</v>
      </c>
      <c r="I22" s="433"/>
    </row>
    <row r="23" spans="1:9">
      <c r="A23" s="431">
        <v>12</v>
      </c>
      <c r="B23" s="432" t="s">
        <v>116</v>
      </c>
      <c r="C23" s="433"/>
      <c r="D23" s="433">
        <v>1</v>
      </c>
      <c r="F23" s="431">
        <v>12</v>
      </c>
      <c r="G23" s="432" t="s">
        <v>116</v>
      </c>
      <c r="H23" s="433">
        <v>1</v>
      </c>
      <c r="I23" s="433"/>
    </row>
    <row r="24" spans="1:9">
      <c r="A24" s="431">
        <v>13</v>
      </c>
      <c r="B24" s="432" t="s">
        <v>117</v>
      </c>
      <c r="C24" s="433"/>
      <c r="D24" s="433">
        <v>1</v>
      </c>
      <c r="F24" s="431">
        <v>13</v>
      </c>
      <c r="G24" s="432" t="s">
        <v>117</v>
      </c>
      <c r="H24" s="433">
        <v>1</v>
      </c>
      <c r="I24" s="433"/>
    </row>
    <row r="25" spans="1:9">
      <c r="A25" s="431">
        <v>14</v>
      </c>
      <c r="B25" s="432" t="s">
        <v>119</v>
      </c>
      <c r="C25" s="433"/>
      <c r="D25" s="433">
        <v>1</v>
      </c>
      <c r="F25" s="431">
        <v>14</v>
      </c>
      <c r="G25" s="432" t="s">
        <v>119</v>
      </c>
      <c r="H25" s="433">
        <v>1</v>
      </c>
      <c r="I25" s="433"/>
    </row>
    <row r="26" spans="1:9">
      <c r="A26" s="431">
        <v>15</v>
      </c>
      <c r="B26" s="432" t="s">
        <v>122</v>
      </c>
      <c r="C26" s="433"/>
      <c r="D26" s="433">
        <v>1</v>
      </c>
      <c r="F26" s="431">
        <v>15</v>
      </c>
      <c r="G26" s="432" t="s">
        <v>122</v>
      </c>
      <c r="H26" s="433">
        <v>1</v>
      </c>
      <c r="I26" s="433"/>
    </row>
    <row r="27" spans="1:9">
      <c r="A27" s="431">
        <v>16</v>
      </c>
      <c r="B27" s="432" t="s">
        <v>125</v>
      </c>
      <c r="C27" s="433"/>
      <c r="D27" s="433">
        <v>1</v>
      </c>
      <c r="F27" s="431">
        <v>16</v>
      </c>
      <c r="G27" s="432" t="s">
        <v>125</v>
      </c>
      <c r="H27" s="433"/>
      <c r="I27" s="433">
        <v>1</v>
      </c>
    </row>
    <row r="28" spans="1:9">
      <c r="A28" s="431">
        <v>17</v>
      </c>
      <c r="B28" s="432" t="s">
        <v>123</v>
      </c>
      <c r="C28" s="433"/>
      <c r="D28" s="433">
        <v>1</v>
      </c>
      <c r="F28" s="431">
        <v>17</v>
      </c>
      <c r="G28" s="432" t="s">
        <v>123</v>
      </c>
      <c r="H28" s="433"/>
      <c r="I28" s="433">
        <v>1</v>
      </c>
    </row>
    <row r="29" spans="1:9">
      <c r="A29" s="431">
        <v>18</v>
      </c>
      <c r="B29" s="432" t="s">
        <v>124</v>
      </c>
      <c r="C29" s="433"/>
      <c r="D29" s="433">
        <v>1</v>
      </c>
      <c r="F29" s="431">
        <v>18</v>
      </c>
      <c r="G29" s="432" t="s">
        <v>124</v>
      </c>
      <c r="H29" s="433">
        <v>1</v>
      </c>
      <c r="I29" s="433"/>
    </row>
    <row r="30" spans="1:9">
      <c r="A30" s="431">
        <v>19</v>
      </c>
      <c r="B30" s="432" t="s">
        <v>126</v>
      </c>
      <c r="C30" s="433"/>
      <c r="D30" s="433">
        <v>1</v>
      </c>
      <c r="F30" s="431">
        <v>19</v>
      </c>
      <c r="G30" s="432" t="s">
        <v>126</v>
      </c>
      <c r="H30" s="433">
        <v>1</v>
      </c>
      <c r="I30" s="433"/>
    </row>
    <row r="31" spans="1:9">
      <c r="A31" s="198"/>
      <c r="B31" s="434" t="s">
        <v>253</v>
      </c>
      <c r="C31" s="1508">
        <f>SUM(C12:C30)</f>
        <v>4</v>
      </c>
      <c r="D31" s="1509"/>
      <c r="F31" s="198"/>
      <c r="G31" s="434" t="s">
        <v>253</v>
      </c>
      <c r="H31" s="1508">
        <f>SUM(H12:H30)</f>
        <v>13</v>
      </c>
      <c r="I31" s="1509"/>
    </row>
    <row r="32" spans="1:9">
      <c r="A32" s="198"/>
      <c r="B32" s="434" t="s">
        <v>254</v>
      </c>
      <c r="C32" s="1508">
        <f>SUM(D12:D30)</f>
        <v>15</v>
      </c>
      <c r="D32" s="1509"/>
      <c r="F32" s="198"/>
      <c r="G32" s="434" t="s">
        <v>254</v>
      </c>
      <c r="H32" s="1508">
        <f>SUM(I12:I30)</f>
        <v>6</v>
      </c>
      <c r="I32" s="1509"/>
    </row>
    <row r="33" spans="1:9">
      <c r="A33" s="198"/>
      <c r="B33" s="435" t="s">
        <v>127</v>
      </c>
      <c r="C33" s="436">
        <f>C31</f>
        <v>4</v>
      </c>
      <c r="D33" s="436" t="s">
        <v>191</v>
      </c>
      <c r="F33" s="198"/>
      <c r="G33" s="435" t="s">
        <v>127</v>
      </c>
      <c r="H33" s="436">
        <f>H31</f>
        <v>13</v>
      </c>
      <c r="I33" s="436" t="s">
        <v>1334</v>
      </c>
    </row>
    <row r="34" spans="1:9" ht="14.4" thickBot="1">
      <c r="A34" s="198"/>
      <c r="B34" s="198"/>
      <c r="C34" s="198"/>
      <c r="D34" s="198"/>
      <c r="F34" s="198"/>
      <c r="G34" s="198"/>
      <c r="H34" s="198"/>
      <c r="I34" s="198"/>
    </row>
    <row r="35" spans="1:9">
      <c r="A35" s="198"/>
      <c r="B35" s="1522" t="s">
        <v>1335</v>
      </c>
      <c r="C35" s="1523"/>
      <c r="D35" s="1524"/>
      <c r="F35" s="198"/>
      <c r="G35" s="1522" t="s">
        <v>1335</v>
      </c>
      <c r="H35" s="1523"/>
      <c r="I35" s="1524"/>
    </row>
    <row r="36" spans="1:9">
      <c r="A36" s="198"/>
      <c r="B36" s="1525" t="s">
        <v>1336</v>
      </c>
      <c r="C36" s="1511"/>
      <c r="D36" s="1526"/>
      <c r="F36" s="198"/>
      <c r="G36" s="1525" t="s">
        <v>1336</v>
      </c>
      <c r="H36" s="1511"/>
      <c r="I36" s="1526"/>
    </row>
    <row r="37" spans="1:9" ht="14.4" thickBot="1">
      <c r="A37" s="198"/>
      <c r="B37" s="1530" t="s">
        <v>1337</v>
      </c>
      <c r="C37" s="1531"/>
      <c r="D37" s="1532"/>
      <c r="F37" s="198"/>
      <c r="G37" s="1530" t="s">
        <v>1337</v>
      </c>
      <c r="H37" s="1531"/>
      <c r="I37" s="1532"/>
    </row>
    <row r="38" spans="1:9">
      <c r="A38" s="198"/>
      <c r="B38" s="198"/>
      <c r="C38" s="198"/>
      <c r="D38" s="198"/>
      <c r="F38" s="198"/>
      <c r="G38" s="198"/>
      <c r="H38" s="198"/>
      <c r="I38" s="198"/>
    </row>
    <row r="39" spans="1:9">
      <c r="A39" s="198"/>
      <c r="B39" s="198"/>
      <c r="C39" s="198"/>
      <c r="D39" s="198"/>
      <c r="F39" s="198"/>
      <c r="G39" s="198"/>
      <c r="H39" s="198"/>
      <c r="I39" s="198"/>
    </row>
    <row r="40" spans="1:9">
      <c r="A40" s="198"/>
      <c r="B40" s="198"/>
      <c r="C40" s="198"/>
      <c r="D40" s="198"/>
      <c r="F40" s="198"/>
      <c r="G40" s="198"/>
      <c r="H40" s="198"/>
      <c r="I40" s="198"/>
    </row>
    <row r="41" spans="1:9" ht="14.4" thickBot="1">
      <c r="A41" s="427" t="s">
        <v>228</v>
      </c>
      <c r="B41" s="1510" t="s">
        <v>152</v>
      </c>
      <c r="C41" s="1511"/>
      <c r="D41" s="1509"/>
      <c r="F41" s="427" t="s">
        <v>228</v>
      </c>
      <c r="G41" s="1510" t="s">
        <v>152</v>
      </c>
      <c r="H41" s="1511"/>
      <c r="I41" s="1509"/>
    </row>
    <row r="42" spans="1:9" ht="18.600000000000001" thickBot="1">
      <c r="A42" s="1512" t="s">
        <v>227</v>
      </c>
      <c r="B42" s="1513"/>
      <c r="C42" s="1513"/>
      <c r="D42" s="1514"/>
      <c r="F42" s="1512" t="s">
        <v>227</v>
      </c>
      <c r="G42" s="1513"/>
      <c r="H42" s="1513"/>
      <c r="I42" s="1514"/>
    </row>
    <row r="43" spans="1:9" ht="18">
      <c r="A43" s="428"/>
      <c r="B43" s="428"/>
      <c r="C43" s="428"/>
      <c r="D43" s="428"/>
      <c r="F43" s="428"/>
      <c r="G43" s="428"/>
      <c r="H43" s="428"/>
      <c r="I43" s="428"/>
    </row>
    <row r="44" spans="1:9" ht="22.5" customHeight="1">
      <c r="A44" s="625" t="s">
        <v>2020</v>
      </c>
      <c r="B44" s="1515" t="s">
        <v>1189</v>
      </c>
      <c r="C44" s="1511"/>
      <c r="D44" s="1509"/>
      <c r="F44" s="625" t="s">
        <v>2019</v>
      </c>
      <c r="G44" s="1515" t="s">
        <v>1338</v>
      </c>
      <c r="H44" s="1511"/>
      <c r="I44" s="1509"/>
    </row>
    <row r="45" spans="1:9">
      <c r="A45" s="1518"/>
      <c r="B45" s="1519"/>
      <c r="C45" s="1519"/>
      <c r="D45" s="1519"/>
      <c r="F45" s="1518"/>
      <c r="G45" s="1519"/>
      <c r="H45" s="1519"/>
      <c r="I45" s="1519"/>
    </row>
    <row r="46" spans="1:9">
      <c r="A46" s="1520" t="s">
        <v>249</v>
      </c>
      <c r="B46" s="1511"/>
      <c r="C46" s="1511"/>
      <c r="D46" s="1509"/>
      <c r="F46" s="1520" t="s">
        <v>249</v>
      </c>
      <c r="G46" s="1511"/>
      <c r="H46" s="1511"/>
      <c r="I46" s="1509"/>
    </row>
    <row r="47" spans="1:9" ht="14.4">
      <c r="A47" s="429" t="s">
        <v>102</v>
      </c>
      <c r="B47" s="430" t="s">
        <v>103</v>
      </c>
      <c r="C47" s="430" t="s">
        <v>104</v>
      </c>
      <c r="D47" s="430" t="s">
        <v>105</v>
      </c>
      <c r="F47" s="429" t="s">
        <v>102</v>
      </c>
      <c r="G47" s="430" t="s">
        <v>103</v>
      </c>
      <c r="H47" s="430" t="s">
        <v>104</v>
      </c>
      <c r="I47" s="430" t="s">
        <v>105</v>
      </c>
    </row>
    <row r="48" spans="1:9">
      <c r="A48" s="431">
        <v>1</v>
      </c>
      <c r="B48" s="432" t="s">
        <v>106</v>
      </c>
      <c r="C48" s="433">
        <v>1</v>
      </c>
      <c r="D48" s="433"/>
      <c r="F48" s="431">
        <v>1</v>
      </c>
      <c r="G48" s="432" t="s">
        <v>106</v>
      </c>
      <c r="H48" s="437">
        <v>1</v>
      </c>
      <c r="I48" s="437"/>
    </row>
    <row r="49" spans="1:9">
      <c r="A49" s="431">
        <v>2</v>
      </c>
      <c r="B49" s="432" t="s">
        <v>107</v>
      </c>
      <c r="C49" s="433">
        <v>1</v>
      </c>
      <c r="D49" s="433"/>
      <c r="F49" s="431">
        <v>2</v>
      </c>
      <c r="G49" s="432" t="s">
        <v>107</v>
      </c>
      <c r="H49" s="437"/>
      <c r="I49" s="437">
        <v>1</v>
      </c>
    </row>
    <row r="50" spans="1:9">
      <c r="A50" s="431">
        <v>3</v>
      </c>
      <c r="B50" s="432" t="s">
        <v>109</v>
      </c>
      <c r="C50" s="433">
        <v>1</v>
      </c>
      <c r="D50" s="433"/>
      <c r="F50" s="431">
        <v>3</v>
      </c>
      <c r="G50" s="432" t="s">
        <v>109</v>
      </c>
      <c r="H50" s="437">
        <v>1</v>
      </c>
      <c r="I50" s="437"/>
    </row>
    <row r="51" spans="1:9">
      <c r="A51" s="431">
        <v>4</v>
      </c>
      <c r="B51" s="432" t="s">
        <v>108</v>
      </c>
      <c r="C51" s="433"/>
      <c r="D51" s="433">
        <v>1</v>
      </c>
      <c r="F51" s="431">
        <v>4</v>
      </c>
      <c r="G51" s="432" t="s">
        <v>108</v>
      </c>
      <c r="H51" s="437"/>
      <c r="I51" s="437">
        <v>1</v>
      </c>
    </row>
    <row r="52" spans="1:9">
      <c r="A52" s="431">
        <v>5</v>
      </c>
      <c r="B52" s="432" t="s">
        <v>110</v>
      </c>
      <c r="C52" s="433">
        <v>1</v>
      </c>
      <c r="D52" s="433"/>
      <c r="F52" s="431">
        <v>5</v>
      </c>
      <c r="G52" s="432" t="s">
        <v>110</v>
      </c>
      <c r="H52" s="437">
        <v>1</v>
      </c>
      <c r="I52" s="437"/>
    </row>
    <row r="53" spans="1:9">
      <c r="A53" s="431">
        <v>6</v>
      </c>
      <c r="B53" s="432" t="s">
        <v>111</v>
      </c>
      <c r="C53" s="433">
        <v>1</v>
      </c>
      <c r="D53" s="433"/>
      <c r="F53" s="431">
        <v>6</v>
      </c>
      <c r="G53" s="432" t="s">
        <v>111</v>
      </c>
      <c r="H53" s="437">
        <v>1</v>
      </c>
      <c r="I53" s="437"/>
    </row>
    <row r="54" spans="1:9">
      <c r="A54" s="431">
        <v>7</v>
      </c>
      <c r="B54" s="432" t="s">
        <v>112</v>
      </c>
      <c r="C54" s="433">
        <v>1</v>
      </c>
      <c r="D54" s="433"/>
      <c r="F54" s="431">
        <v>7</v>
      </c>
      <c r="G54" s="432" t="s">
        <v>112</v>
      </c>
      <c r="H54" s="437">
        <v>1</v>
      </c>
      <c r="I54" s="437"/>
    </row>
    <row r="55" spans="1:9" ht="27.6">
      <c r="A55" s="431">
        <v>8</v>
      </c>
      <c r="B55" s="432" t="s">
        <v>115</v>
      </c>
      <c r="C55" s="433"/>
      <c r="D55" s="433">
        <v>1</v>
      </c>
      <c r="F55" s="431">
        <v>8</v>
      </c>
      <c r="G55" s="432" t="s">
        <v>115</v>
      </c>
      <c r="H55" s="437"/>
      <c r="I55" s="437">
        <v>1</v>
      </c>
    </row>
    <row r="56" spans="1:9">
      <c r="A56" s="431">
        <v>9</v>
      </c>
      <c r="B56" s="432" t="s">
        <v>118</v>
      </c>
      <c r="C56" s="433">
        <v>1</v>
      </c>
      <c r="D56" s="433"/>
      <c r="F56" s="431">
        <v>9</v>
      </c>
      <c r="G56" s="432" t="s">
        <v>118</v>
      </c>
      <c r="H56" s="437"/>
      <c r="I56" s="437">
        <v>1</v>
      </c>
    </row>
    <row r="57" spans="1:9">
      <c r="A57" s="431">
        <v>10</v>
      </c>
      <c r="B57" s="432" t="s">
        <v>1333</v>
      </c>
      <c r="C57" s="433">
        <v>1</v>
      </c>
      <c r="D57" s="433"/>
      <c r="F57" s="431">
        <v>10</v>
      </c>
      <c r="G57" s="432" t="s">
        <v>1333</v>
      </c>
      <c r="H57" s="437">
        <v>1</v>
      </c>
      <c r="I57" s="437"/>
    </row>
    <row r="58" spans="1:9">
      <c r="A58" s="431">
        <v>11</v>
      </c>
      <c r="B58" s="432" t="s">
        <v>114</v>
      </c>
      <c r="C58" s="433">
        <v>1</v>
      </c>
      <c r="D58" s="433"/>
      <c r="F58" s="431">
        <v>11</v>
      </c>
      <c r="G58" s="432" t="s">
        <v>114</v>
      </c>
      <c r="H58" s="437">
        <v>1</v>
      </c>
      <c r="I58" s="437"/>
    </row>
    <row r="59" spans="1:9">
      <c r="A59" s="431">
        <v>12</v>
      </c>
      <c r="B59" s="432" t="s">
        <v>116</v>
      </c>
      <c r="C59" s="433">
        <v>1</v>
      </c>
      <c r="D59" s="433"/>
      <c r="F59" s="431">
        <v>12</v>
      </c>
      <c r="G59" s="432" t="s">
        <v>116</v>
      </c>
      <c r="H59" s="437">
        <v>1</v>
      </c>
      <c r="I59" s="437"/>
    </row>
    <row r="60" spans="1:9">
      <c r="A60" s="431">
        <v>13</v>
      </c>
      <c r="B60" s="432" t="s">
        <v>117</v>
      </c>
      <c r="C60" s="433">
        <v>1</v>
      </c>
      <c r="D60" s="433"/>
      <c r="F60" s="431">
        <v>13</v>
      </c>
      <c r="G60" s="432" t="s">
        <v>117</v>
      </c>
      <c r="H60" s="437">
        <v>1</v>
      </c>
      <c r="I60" s="437"/>
    </row>
    <row r="61" spans="1:9">
      <c r="A61" s="431">
        <v>14</v>
      </c>
      <c r="B61" s="432" t="s">
        <v>119</v>
      </c>
      <c r="C61" s="433">
        <v>1</v>
      </c>
      <c r="D61" s="433"/>
      <c r="F61" s="431">
        <v>14</v>
      </c>
      <c r="G61" s="432" t="s">
        <v>119</v>
      </c>
      <c r="H61" s="437">
        <v>1</v>
      </c>
      <c r="I61" s="437"/>
    </row>
    <row r="62" spans="1:9">
      <c r="A62" s="431">
        <v>15</v>
      </c>
      <c r="B62" s="432" t="s">
        <v>122</v>
      </c>
      <c r="C62" s="433"/>
      <c r="D62" s="433">
        <v>1</v>
      </c>
      <c r="F62" s="431">
        <v>15</v>
      </c>
      <c r="G62" s="432" t="s">
        <v>122</v>
      </c>
      <c r="H62" s="437">
        <v>1</v>
      </c>
      <c r="I62" s="437"/>
    </row>
    <row r="63" spans="1:9">
      <c r="A63" s="431">
        <v>16</v>
      </c>
      <c r="B63" s="432" t="s">
        <v>125</v>
      </c>
      <c r="C63" s="433"/>
      <c r="D63" s="433">
        <v>1</v>
      </c>
      <c r="F63" s="431">
        <v>16</v>
      </c>
      <c r="G63" s="432" t="s">
        <v>125</v>
      </c>
      <c r="H63" s="437"/>
      <c r="I63" s="437">
        <v>1</v>
      </c>
    </row>
    <row r="64" spans="1:9">
      <c r="A64" s="431">
        <v>17</v>
      </c>
      <c r="B64" s="432" t="s">
        <v>123</v>
      </c>
      <c r="C64" s="433">
        <v>1</v>
      </c>
      <c r="D64" s="433"/>
      <c r="F64" s="431">
        <v>17</v>
      </c>
      <c r="G64" s="432" t="s">
        <v>123</v>
      </c>
      <c r="H64" s="437"/>
      <c r="I64" s="437">
        <v>1</v>
      </c>
    </row>
    <row r="65" spans="1:9">
      <c r="A65" s="431">
        <v>18</v>
      </c>
      <c r="B65" s="432" t="s">
        <v>124</v>
      </c>
      <c r="C65" s="433"/>
      <c r="D65" s="433">
        <v>1</v>
      </c>
      <c r="F65" s="431">
        <v>18</v>
      </c>
      <c r="G65" s="432" t="s">
        <v>124</v>
      </c>
      <c r="H65" s="437">
        <v>1</v>
      </c>
      <c r="I65" s="437"/>
    </row>
    <row r="66" spans="1:9">
      <c r="A66" s="431">
        <v>19</v>
      </c>
      <c r="B66" s="432" t="s">
        <v>126</v>
      </c>
      <c r="C66" s="433">
        <v>1</v>
      </c>
      <c r="D66" s="433"/>
      <c r="F66" s="431">
        <v>19</v>
      </c>
      <c r="G66" s="432" t="s">
        <v>126</v>
      </c>
      <c r="H66" s="437">
        <v>1</v>
      </c>
      <c r="I66" s="437"/>
    </row>
    <row r="67" spans="1:9">
      <c r="A67" s="198"/>
      <c r="B67" s="434" t="s">
        <v>253</v>
      </c>
      <c r="C67" s="1508">
        <f>SUM(C48:C66)</f>
        <v>14</v>
      </c>
      <c r="D67" s="1509"/>
      <c r="F67" s="198"/>
      <c r="G67" s="434" t="s">
        <v>253</v>
      </c>
      <c r="H67" s="1508">
        <f>SUM(H48:H66)</f>
        <v>13</v>
      </c>
      <c r="I67" s="1509"/>
    </row>
    <row r="68" spans="1:9">
      <c r="A68" s="198"/>
      <c r="B68" s="434" t="s">
        <v>254</v>
      </c>
      <c r="C68" s="1508">
        <f>SUM(D48:D66)</f>
        <v>5</v>
      </c>
      <c r="D68" s="1509"/>
      <c r="F68" s="198"/>
      <c r="G68" s="434" t="s">
        <v>254</v>
      </c>
      <c r="H68" s="1508">
        <f>SUM(I48:I66)</f>
        <v>6</v>
      </c>
      <c r="I68" s="1509"/>
    </row>
    <row r="69" spans="1:9">
      <c r="A69" s="198"/>
      <c r="B69" s="435" t="s">
        <v>127</v>
      </c>
      <c r="C69" s="436">
        <f>C67</f>
        <v>14</v>
      </c>
      <c r="D69" s="436" t="s">
        <v>1334</v>
      </c>
      <c r="F69" s="198"/>
      <c r="G69" s="435" t="s">
        <v>127</v>
      </c>
      <c r="H69" s="436">
        <f>H67</f>
        <v>13</v>
      </c>
      <c r="I69" s="436" t="s">
        <v>1334</v>
      </c>
    </row>
    <row r="70" spans="1:9" ht="14.4" thickBot="1">
      <c r="A70" s="198"/>
      <c r="B70" s="198"/>
      <c r="C70" s="198"/>
      <c r="D70" s="198"/>
      <c r="F70" s="198"/>
      <c r="G70" s="198"/>
      <c r="H70" s="198"/>
      <c r="I70" s="198"/>
    </row>
    <row r="71" spans="1:9">
      <c r="A71" s="198"/>
      <c r="B71" s="1522" t="s">
        <v>1335</v>
      </c>
      <c r="C71" s="1523"/>
      <c r="D71" s="1524"/>
      <c r="F71" s="198"/>
      <c r="G71" s="1522" t="s">
        <v>1335</v>
      </c>
      <c r="H71" s="1523"/>
      <c r="I71" s="1524"/>
    </row>
    <row r="72" spans="1:9">
      <c r="A72" s="198"/>
      <c r="B72" s="1525" t="s">
        <v>1336</v>
      </c>
      <c r="C72" s="1511"/>
      <c r="D72" s="1526"/>
      <c r="F72" s="198"/>
      <c r="G72" s="1525" t="s">
        <v>1336</v>
      </c>
      <c r="H72" s="1511"/>
      <c r="I72" s="1526"/>
    </row>
    <row r="73" spans="1:9" ht="14.4" thickBot="1">
      <c r="A73" s="198"/>
      <c r="B73" s="1530" t="s">
        <v>1337</v>
      </c>
      <c r="C73" s="1531"/>
      <c r="D73" s="1532"/>
      <c r="F73" s="198"/>
      <c r="G73" s="1530" t="s">
        <v>1337</v>
      </c>
      <c r="H73" s="1531"/>
      <c r="I73" s="1532"/>
    </row>
    <row r="74" spans="1:9">
      <c r="A74" s="198"/>
      <c r="B74" s="198"/>
      <c r="C74" s="198"/>
      <c r="D74" s="198"/>
      <c r="F74" s="198"/>
      <c r="G74" s="198"/>
      <c r="H74" s="198"/>
      <c r="I74" s="198"/>
    </row>
    <row r="75" spans="1:9">
      <c r="A75" s="198"/>
      <c r="B75" s="198"/>
      <c r="C75" s="198"/>
      <c r="D75" s="198"/>
      <c r="F75" s="198"/>
      <c r="G75" s="198"/>
      <c r="H75" s="198"/>
      <c r="I75" s="198"/>
    </row>
    <row r="76" spans="1:9">
      <c r="A76" s="198"/>
      <c r="B76" s="198"/>
      <c r="C76" s="198"/>
      <c r="D76" s="198"/>
      <c r="F76" s="198"/>
      <c r="G76" s="198"/>
      <c r="H76" s="198"/>
      <c r="I76" s="198"/>
    </row>
    <row r="77" spans="1:9" ht="14.4" thickBot="1">
      <c r="A77" s="438" t="s">
        <v>228</v>
      </c>
      <c r="B77" s="1580" t="s">
        <v>150</v>
      </c>
      <c r="C77" s="1580"/>
      <c r="D77" s="1580"/>
      <c r="F77" s="438" t="s">
        <v>228</v>
      </c>
      <c r="G77" s="1580" t="s">
        <v>150</v>
      </c>
      <c r="H77" s="1580"/>
      <c r="I77" s="1580"/>
    </row>
    <row r="78" spans="1:9" ht="18.600000000000001" thickBot="1">
      <c r="A78" s="1512" t="s">
        <v>227</v>
      </c>
      <c r="B78" s="1581"/>
      <c r="C78" s="1581"/>
      <c r="D78" s="1582"/>
      <c r="F78" s="1512" t="s">
        <v>227</v>
      </c>
      <c r="G78" s="1581"/>
      <c r="H78" s="1581"/>
      <c r="I78" s="1582"/>
    </row>
    <row r="79" spans="1:9" ht="18">
      <c r="A79" s="428"/>
      <c r="B79" s="428"/>
      <c r="C79" s="428"/>
      <c r="D79" s="428"/>
      <c r="F79" s="428"/>
      <c r="G79" s="428"/>
      <c r="H79" s="428"/>
      <c r="I79" s="428"/>
    </row>
    <row r="80" spans="1:9" ht="36" customHeight="1">
      <c r="A80" s="625" t="s">
        <v>2018</v>
      </c>
      <c r="B80" s="1583" t="s">
        <v>2071</v>
      </c>
      <c r="C80" s="1583"/>
      <c r="D80" s="1583"/>
      <c r="F80" s="625" t="s">
        <v>2017</v>
      </c>
      <c r="G80" s="1562" t="s">
        <v>2072</v>
      </c>
      <c r="H80" s="1562"/>
      <c r="I80" s="1562"/>
    </row>
    <row r="81" spans="1:9">
      <c r="A81" s="1518"/>
      <c r="B81" s="1576"/>
      <c r="C81" s="1576"/>
      <c r="D81" s="1576"/>
      <c r="F81" s="1518"/>
      <c r="G81" s="1576"/>
      <c r="H81" s="1576"/>
      <c r="I81" s="1576"/>
    </row>
    <row r="82" spans="1:9">
      <c r="A82" s="1577" t="s">
        <v>249</v>
      </c>
      <c r="B82" s="1578"/>
      <c r="C82" s="1578"/>
      <c r="D82" s="1579"/>
      <c r="F82" s="1577" t="s">
        <v>249</v>
      </c>
      <c r="G82" s="1578"/>
      <c r="H82" s="1578"/>
      <c r="I82" s="1579"/>
    </row>
    <row r="83" spans="1:9" ht="14.4">
      <c r="A83" s="429" t="s">
        <v>102</v>
      </c>
      <c r="B83" s="430" t="s">
        <v>103</v>
      </c>
      <c r="C83" s="430" t="s">
        <v>104</v>
      </c>
      <c r="D83" s="430" t="s">
        <v>105</v>
      </c>
      <c r="F83" s="429" t="s">
        <v>102</v>
      </c>
      <c r="G83" s="430" t="s">
        <v>103</v>
      </c>
      <c r="H83" s="430" t="s">
        <v>104</v>
      </c>
      <c r="I83" s="430" t="s">
        <v>105</v>
      </c>
    </row>
    <row r="84" spans="1:9">
      <c r="A84" s="431">
        <v>1</v>
      </c>
      <c r="B84" s="432" t="s">
        <v>106</v>
      </c>
      <c r="C84" s="431">
        <v>1</v>
      </c>
      <c r="D84" s="431"/>
      <c r="F84" s="431">
        <v>1</v>
      </c>
      <c r="G84" s="432" t="s">
        <v>106</v>
      </c>
      <c r="H84" s="431">
        <v>1</v>
      </c>
      <c r="I84" s="431"/>
    </row>
    <row r="85" spans="1:9">
      <c r="A85" s="431">
        <v>2</v>
      </c>
      <c r="B85" s="432" t="s">
        <v>107</v>
      </c>
      <c r="C85" s="431">
        <v>1</v>
      </c>
      <c r="D85" s="431"/>
      <c r="F85" s="431">
        <v>2</v>
      </c>
      <c r="G85" s="432" t="s">
        <v>107</v>
      </c>
      <c r="H85" s="431"/>
      <c r="I85" s="431">
        <v>1</v>
      </c>
    </row>
    <row r="86" spans="1:9">
      <c r="A86" s="431">
        <v>3</v>
      </c>
      <c r="B86" s="432" t="s">
        <v>109</v>
      </c>
      <c r="C86" s="431"/>
      <c r="D86" s="431">
        <v>1</v>
      </c>
      <c r="F86" s="431">
        <v>3</v>
      </c>
      <c r="G86" s="432" t="s">
        <v>109</v>
      </c>
      <c r="H86" s="431">
        <v>1</v>
      </c>
      <c r="I86" s="431"/>
    </row>
    <row r="87" spans="1:9">
      <c r="A87" s="431">
        <v>4</v>
      </c>
      <c r="B87" s="432" t="s">
        <v>108</v>
      </c>
      <c r="C87" s="431"/>
      <c r="D87" s="431">
        <v>1</v>
      </c>
      <c r="F87" s="431">
        <v>4</v>
      </c>
      <c r="G87" s="432" t="s">
        <v>108</v>
      </c>
      <c r="H87" s="431"/>
      <c r="I87" s="431">
        <v>1</v>
      </c>
    </row>
    <row r="88" spans="1:9">
      <c r="A88" s="431">
        <v>5</v>
      </c>
      <c r="B88" s="432" t="s">
        <v>110</v>
      </c>
      <c r="C88" s="431">
        <v>1</v>
      </c>
      <c r="D88" s="431"/>
      <c r="F88" s="431">
        <v>5</v>
      </c>
      <c r="G88" s="432" t="s">
        <v>110</v>
      </c>
      <c r="H88" s="431">
        <v>1</v>
      </c>
      <c r="I88" s="431"/>
    </row>
    <row r="89" spans="1:9">
      <c r="A89" s="431">
        <v>6</v>
      </c>
      <c r="B89" s="432" t="s">
        <v>111</v>
      </c>
      <c r="C89" s="431"/>
      <c r="D89" s="431">
        <v>1</v>
      </c>
      <c r="F89" s="431">
        <v>6</v>
      </c>
      <c r="G89" s="432" t="s">
        <v>111</v>
      </c>
      <c r="H89" s="431">
        <v>1</v>
      </c>
      <c r="I89" s="431"/>
    </row>
    <row r="90" spans="1:9">
      <c r="A90" s="431">
        <v>7</v>
      </c>
      <c r="B90" s="432" t="s">
        <v>112</v>
      </c>
      <c r="C90" s="431"/>
      <c r="D90" s="431">
        <v>1</v>
      </c>
      <c r="F90" s="431">
        <v>7</v>
      </c>
      <c r="G90" s="432" t="s">
        <v>112</v>
      </c>
      <c r="H90" s="431">
        <v>1</v>
      </c>
      <c r="I90" s="431"/>
    </row>
    <row r="91" spans="1:9" ht="27.6">
      <c r="A91" s="431">
        <v>8</v>
      </c>
      <c r="B91" s="432" t="s">
        <v>115</v>
      </c>
      <c r="C91" s="431"/>
      <c r="D91" s="431">
        <v>1</v>
      </c>
      <c r="F91" s="431">
        <v>8</v>
      </c>
      <c r="G91" s="432" t="s">
        <v>115</v>
      </c>
      <c r="H91" s="431"/>
      <c r="I91" s="431">
        <v>1</v>
      </c>
    </row>
    <row r="92" spans="1:9">
      <c r="A92" s="431">
        <v>9</v>
      </c>
      <c r="B92" s="432" t="s">
        <v>118</v>
      </c>
      <c r="C92" s="431">
        <v>1</v>
      </c>
      <c r="D92" s="431"/>
      <c r="F92" s="431">
        <v>9</v>
      </c>
      <c r="G92" s="432" t="s">
        <v>118</v>
      </c>
      <c r="H92" s="431"/>
      <c r="I92" s="431">
        <v>1</v>
      </c>
    </row>
    <row r="93" spans="1:9">
      <c r="A93" s="431">
        <v>10</v>
      </c>
      <c r="B93" s="432" t="s">
        <v>121</v>
      </c>
      <c r="C93" s="431">
        <v>1</v>
      </c>
      <c r="D93" s="431"/>
      <c r="F93" s="431">
        <v>10</v>
      </c>
      <c r="G93" s="432" t="s">
        <v>121</v>
      </c>
      <c r="H93" s="431">
        <v>1</v>
      </c>
      <c r="I93" s="431"/>
    </row>
    <row r="94" spans="1:9">
      <c r="A94" s="431">
        <v>11</v>
      </c>
      <c r="B94" s="432" t="s">
        <v>114</v>
      </c>
      <c r="C94" s="431">
        <v>1</v>
      </c>
      <c r="D94" s="431"/>
      <c r="F94" s="431">
        <v>11</v>
      </c>
      <c r="G94" s="432" t="s">
        <v>114</v>
      </c>
      <c r="H94" s="431">
        <v>1</v>
      </c>
      <c r="I94" s="431"/>
    </row>
    <row r="95" spans="1:9">
      <c r="A95" s="431">
        <v>12</v>
      </c>
      <c r="B95" s="432" t="s">
        <v>116</v>
      </c>
      <c r="C95" s="431">
        <v>1</v>
      </c>
      <c r="D95" s="431"/>
      <c r="F95" s="431">
        <v>12</v>
      </c>
      <c r="G95" s="432" t="s">
        <v>116</v>
      </c>
      <c r="H95" s="431">
        <v>1</v>
      </c>
      <c r="I95" s="431"/>
    </row>
    <row r="96" spans="1:9">
      <c r="A96" s="431">
        <v>13</v>
      </c>
      <c r="B96" s="432" t="s">
        <v>117</v>
      </c>
      <c r="C96" s="431"/>
      <c r="D96" s="431">
        <v>1</v>
      </c>
      <c r="F96" s="431">
        <v>13</v>
      </c>
      <c r="G96" s="432" t="s">
        <v>117</v>
      </c>
      <c r="H96" s="431">
        <v>1</v>
      </c>
      <c r="I96" s="431"/>
    </row>
    <row r="97" spans="1:9">
      <c r="A97" s="431">
        <v>14</v>
      </c>
      <c r="B97" s="432" t="s">
        <v>119</v>
      </c>
      <c r="C97" s="431"/>
      <c r="D97" s="431">
        <v>1</v>
      </c>
      <c r="F97" s="431">
        <v>14</v>
      </c>
      <c r="G97" s="432" t="s">
        <v>119</v>
      </c>
      <c r="H97" s="431">
        <v>1</v>
      </c>
      <c r="I97" s="431"/>
    </row>
    <row r="98" spans="1:9">
      <c r="A98" s="431">
        <v>15</v>
      </c>
      <c r="B98" s="432" t="s">
        <v>122</v>
      </c>
      <c r="C98" s="431">
        <v>1</v>
      </c>
      <c r="D98" s="431"/>
      <c r="F98" s="431">
        <v>15</v>
      </c>
      <c r="G98" s="432" t="s">
        <v>122</v>
      </c>
      <c r="H98" s="431">
        <v>1</v>
      </c>
      <c r="I98" s="431"/>
    </row>
    <row r="99" spans="1:9">
      <c r="A99" s="431">
        <v>16</v>
      </c>
      <c r="B99" s="432" t="s">
        <v>125</v>
      </c>
      <c r="C99" s="431"/>
      <c r="D99" s="431">
        <v>1</v>
      </c>
      <c r="F99" s="431">
        <v>16</v>
      </c>
      <c r="G99" s="432" t="s">
        <v>125</v>
      </c>
      <c r="H99" s="431"/>
      <c r="I99" s="431">
        <v>1</v>
      </c>
    </row>
    <row r="100" spans="1:9">
      <c r="A100" s="431">
        <v>17</v>
      </c>
      <c r="B100" s="432" t="s">
        <v>123</v>
      </c>
      <c r="C100" s="431">
        <v>1</v>
      </c>
      <c r="D100" s="431"/>
      <c r="F100" s="431">
        <v>17</v>
      </c>
      <c r="G100" s="432" t="s">
        <v>123</v>
      </c>
      <c r="H100" s="431"/>
      <c r="I100" s="431">
        <v>1</v>
      </c>
    </row>
    <row r="101" spans="1:9">
      <c r="A101" s="431">
        <v>18</v>
      </c>
      <c r="B101" s="432" t="s">
        <v>124</v>
      </c>
      <c r="C101" s="431">
        <v>1</v>
      </c>
      <c r="D101" s="431"/>
      <c r="F101" s="431">
        <v>18</v>
      </c>
      <c r="G101" s="432" t="s">
        <v>124</v>
      </c>
      <c r="H101" s="431">
        <v>1</v>
      </c>
      <c r="I101" s="431"/>
    </row>
    <row r="102" spans="1:9">
      <c r="A102" s="431">
        <v>19</v>
      </c>
      <c r="B102" s="432" t="s">
        <v>126</v>
      </c>
      <c r="C102" s="431"/>
      <c r="D102" s="431">
        <v>1</v>
      </c>
      <c r="F102" s="431">
        <v>19</v>
      </c>
      <c r="G102" s="432" t="s">
        <v>126</v>
      </c>
      <c r="H102" s="431"/>
      <c r="I102" s="431">
        <v>1</v>
      </c>
    </row>
    <row r="103" spans="1:9">
      <c r="A103" s="198"/>
      <c r="B103" s="434" t="s">
        <v>253</v>
      </c>
      <c r="C103" s="1508">
        <f>SUM(C84:C102)</f>
        <v>10</v>
      </c>
      <c r="D103" s="1571"/>
      <c r="F103" s="198"/>
      <c r="G103" s="434" t="s">
        <v>253</v>
      </c>
      <c r="H103" s="1508">
        <f>SUM(H84:H102)</f>
        <v>12</v>
      </c>
      <c r="I103" s="1571"/>
    </row>
    <row r="104" spans="1:9">
      <c r="A104" s="198"/>
      <c r="B104" s="434" t="s">
        <v>254</v>
      </c>
      <c r="C104" s="1508">
        <f>SUM(D84:D102)</f>
        <v>9</v>
      </c>
      <c r="D104" s="1571"/>
      <c r="F104" s="198"/>
      <c r="G104" s="434" t="s">
        <v>254</v>
      </c>
      <c r="H104" s="1508">
        <f>SUM(I84:I102)</f>
        <v>7</v>
      </c>
      <c r="I104" s="1571"/>
    </row>
    <row r="105" spans="1:9">
      <c r="A105" s="198"/>
      <c r="B105" s="435" t="s">
        <v>127</v>
      </c>
      <c r="C105" s="436">
        <f>C103</f>
        <v>10</v>
      </c>
      <c r="D105" s="436" t="s">
        <v>1339</v>
      </c>
      <c r="F105" s="198"/>
      <c r="G105" s="435" t="s">
        <v>127</v>
      </c>
      <c r="H105" s="436">
        <f>H103</f>
        <v>12</v>
      </c>
      <c r="I105" s="436" t="s">
        <v>1334</v>
      </c>
    </row>
    <row r="106" spans="1:9" ht="14.4" thickBot="1">
      <c r="A106" s="198"/>
      <c r="B106" s="198"/>
      <c r="C106" s="198"/>
      <c r="D106" s="198"/>
      <c r="F106" s="198"/>
      <c r="G106" s="198"/>
      <c r="H106" s="198"/>
      <c r="I106" s="198"/>
    </row>
    <row r="107" spans="1:9">
      <c r="A107" s="198"/>
      <c r="B107" s="1522" t="s">
        <v>250</v>
      </c>
      <c r="C107" s="1572"/>
      <c r="D107" s="1573"/>
      <c r="F107" s="198"/>
      <c r="G107" s="1522" t="s">
        <v>250</v>
      </c>
      <c r="H107" s="1572"/>
      <c r="I107" s="1573"/>
    </row>
    <row r="108" spans="1:9">
      <c r="A108" s="198"/>
      <c r="B108" s="1525" t="s">
        <v>251</v>
      </c>
      <c r="C108" s="1574"/>
      <c r="D108" s="1575"/>
      <c r="F108" s="198"/>
      <c r="G108" s="1525" t="s">
        <v>251</v>
      </c>
      <c r="H108" s="1574"/>
      <c r="I108" s="1575"/>
    </row>
    <row r="109" spans="1:9" ht="14.4" thickBot="1">
      <c r="A109" s="198"/>
      <c r="B109" s="1530" t="s">
        <v>252</v>
      </c>
      <c r="C109" s="1565"/>
      <c r="D109" s="1566"/>
      <c r="F109" s="198"/>
      <c r="G109" s="1530" t="s">
        <v>252</v>
      </c>
      <c r="H109" s="1565"/>
      <c r="I109" s="1566"/>
    </row>
    <row r="110" spans="1:9">
      <c r="A110" s="198"/>
      <c r="B110" s="198"/>
      <c r="C110" s="198"/>
      <c r="D110" s="198"/>
      <c r="F110" s="198"/>
      <c r="G110" s="198"/>
      <c r="H110" s="198"/>
      <c r="I110" s="198"/>
    </row>
    <row r="111" spans="1:9">
      <c r="A111" s="198"/>
      <c r="B111" s="198"/>
      <c r="C111" s="198"/>
      <c r="D111" s="198"/>
      <c r="F111" s="198"/>
      <c r="G111" s="198"/>
      <c r="H111" s="198"/>
      <c r="I111" s="198"/>
    </row>
    <row r="112" spans="1:9">
      <c r="A112" s="198"/>
      <c r="B112" s="198"/>
      <c r="C112" s="198"/>
      <c r="D112" s="198"/>
      <c r="F112" s="198"/>
      <c r="G112" s="198"/>
      <c r="H112" s="198"/>
      <c r="I112" s="198"/>
    </row>
    <row r="113" spans="1:15" ht="14.4" thickBot="1">
      <c r="A113" s="439" t="s">
        <v>228</v>
      </c>
      <c r="B113" s="1567" t="s">
        <v>189</v>
      </c>
      <c r="C113" s="1567"/>
      <c r="D113" s="1567"/>
      <c r="E113" s="166"/>
      <c r="F113" s="439" t="s">
        <v>228</v>
      </c>
      <c r="G113" s="1567" t="s">
        <v>189</v>
      </c>
      <c r="H113" s="1567"/>
      <c r="I113" s="1567"/>
      <c r="J113" s="166"/>
      <c r="K113" s="439" t="s">
        <v>228</v>
      </c>
      <c r="L113" s="1567" t="s">
        <v>189</v>
      </c>
      <c r="M113" s="1567"/>
      <c r="N113" s="1567"/>
      <c r="O113" s="166"/>
    </row>
    <row r="114" spans="1:15" ht="16.5" customHeight="1" thickBot="1">
      <c r="A114" s="1568" t="s">
        <v>227</v>
      </c>
      <c r="B114" s="1569"/>
      <c r="C114" s="1569"/>
      <c r="D114" s="1570"/>
      <c r="E114" s="440"/>
      <c r="F114" s="1568" t="s">
        <v>227</v>
      </c>
      <c r="G114" s="1569"/>
      <c r="H114" s="1569"/>
      <c r="I114" s="1570"/>
      <c r="J114" s="440"/>
      <c r="K114" s="1568" t="s">
        <v>227</v>
      </c>
      <c r="L114" s="1569"/>
      <c r="M114" s="1569"/>
      <c r="N114" s="1570"/>
      <c r="O114" s="440"/>
    </row>
    <row r="115" spans="1:15" ht="18">
      <c r="A115" s="441"/>
      <c r="B115" s="441"/>
      <c r="C115" s="441"/>
      <c r="D115" s="441"/>
      <c r="E115" s="166"/>
      <c r="F115" s="441"/>
      <c r="G115" s="441"/>
      <c r="H115" s="441"/>
      <c r="I115" s="441"/>
      <c r="J115" s="166"/>
      <c r="K115" s="441"/>
      <c r="L115" s="441"/>
      <c r="M115" s="441"/>
      <c r="N115" s="441"/>
      <c r="O115" s="166"/>
    </row>
    <row r="116" spans="1:15" ht="15.6">
      <c r="A116" s="625" t="s">
        <v>2014</v>
      </c>
      <c r="B116" s="1562" t="s">
        <v>1200</v>
      </c>
      <c r="C116" s="1562"/>
      <c r="D116" s="1562"/>
      <c r="E116" s="166"/>
      <c r="F116" s="625" t="s">
        <v>2016</v>
      </c>
      <c r="G116" s="1562" t="s">
        <v>1201</v>
      </c>
      <c r="H116" s="1562"/>
      <c r="I116" s="1562"/>
      <c r="J116" s="166"/>
      <c r="K116" s="625" t="s">
        <v>2015</v>
      </c>
      <c r="L116" s="1562" t="s">
        <v>1202</v>
      </c>
      <c r="M116" s="1562"/>
      <c r="N116" s="1562"/>
      <c r="O116" s="166"/>
    </row>
    <row r="117" spans="1:15">
      <c r="A117" s="1563"/>
      <c r="B117" s="1564"/>
      <c r="C117" s="1564"/>
      <c r="D117" s="1564"/>
      <c r="E117" s="166"/>
      <c r="F117" s="1563"/>
      <c r="G117" s="1564"/>
      <c r="H117" s="1564"/>
      <c r="I117" s="1564"/>
      <c r="J117" s="166"/>
      <c r="K117" s="1563"/>
      <c r="L117" s="1564"/>
      <c r="M117" s="1564"/>
      <c r="N117" s="1564"/>
      <c r="O117" s="166"/>
    </row>
    <row r="118" spans="1:15" ht="12.75" customHeight="1">
      <c r="A118" s="1559" t="s">
        <v>249</v>
      </c>
      <c r="B118" s="1560"/>
      <c r="C118" s="1560"/>
      <c r="D118" s="1561"/>
      <c r="E118" s="166"/>
      <c r="F118" s="1559" t="s">
        <v>249</v>
      </c>
      <c r="G118" s="1560"/>
      <c r="H118" s="1560"/>
      <c r="I118" s="1561"/>
      <c r="J118" s="166"/>
      <c r="K118" s="1559" t="s">
        <v>249</v>
      </c>
      <c r="L118" s="1560"/>
      <c r="M118" s="1560"/>
      <c r="N118" s="1561"/>
      <c r="O118" s="166"/>
    </row>
    <row r="119" spans="1:15" ht="14.4">
      <c r="A119" s="442" t="s">
        <v>102</v>
      </c>
      <c r="B119" s="443" t="s">
        <v>103</v>
      </c>
      <c r="C119" s="443" t="s">
        <v>104</v>
      </c>
      <c r="D119" s="443" t="s">
        <v>105</v>
      </c>
      <c r="E119" s="166"/>
      <c r="F119" s="442" t="s">
        <v>102</v>
      </c>
      <c r="G119" s="443" t="s">
        <v>103</v>
      </c>
      <c r="H119" s="443" t="s">
        <v>104</v>
      </c>
      <c r="I119" s="443" t="s">
        <v>105</v>
      </c>
      <c r="J119" s="166"/>
      <c r="K119" s="442" t="s">
        <v>102</v>
      </c>
      <c r="L119" s="443" t="s">
        <v>103</v>
      </c>
      <c r="M119" s="443" t="s">
        <v>104</v>
      </c>
      <c r="N119" s="443" t="s">
        <v>105</v>
      </c>
      <c r="O119" s="166"/>
    </row>
    <row r="120" spans="1:15">
      <c r="A120" s="444">
        <v>1</v>
      </c>
      <c r="B120" s="432" t="s">
        <v>106</v>
      </c>
      <c r="C120" s="445">
        <v>1</v>
      </c>
      <c r="D120" s="445"/>
      <c r="E120" s="166"/>
      <c r="F120" s="444">
        <v>1</v>
      </c>
      <c r="G120" s="432" t="s">
        <v>106</v>
      </c>
      <c r="H120" s="445">
        <v>1</v>
      </c>
      <c r="I120" s="445"/>
      <c r="J120" s="166"/>
      <c r="K120" s="444">
        <v>1</v>
      </c>
      <c r="L120" s="432" t="s">
        <v>106</v>
      </c>
      <c r="M120" s="445">
        <v>1</v>
      </c>
      <c r="N120" s="445"/>
      <c r="O120" s="166"/>
    </row>
    <row r="121" spans="1:15">
      <c r="A121" s="444">
        <v>2</v>
      </c>
      <c r="B121" s="432" t="s">
        <v>107</v>
      </c>
      <c r="C121" s="445"/>
      <c r="D121" s="445">
        <v>1</v>
      </c>
      <c r="E121" s="166"/>
      <c r="F121" s="444">
        <v>2</v>
      </c>
      <c r="G121" s="432" t="s">
        <v>107</v>
      </c>
      <c r="H121" s="445">
        <v>1</v>
      </c>
      <c r="I121" s="445"/>
      <c r="J121" s="166"/>
      <c r="K121" s="444">
        <v>2</v>
      </c>
      <c r="L121" s="432" t="s">
        <v>107</v>
      </c>
      <c r="M121" s="445"/>
      <c r="N121" s="445">
        <v>1</v>
      </c>
      <c r="O121" s="166"/>
    </row>
    <row r="122" spans="1:15">
      <c r="A122" s="444">
        <v>3</v>
      </c>
      <c r="B122" s="432" t="s">
        <v>109</v>
      </c>
      <c r="C122" s="445"/>
      <c r="D122" s="445">
        <v>1</v>
      </c>
      <c r="E122" s="166"/>
      <c r="F122" s="444">
        <v>3</v>
      </c>
      <c r="G122" s="432" t="s">
        <v>109</v>
      </c>
      <c r="H122" s="445">
        <v>1</v>
      </c>
      <c r="I122" s="445"/>
      <c r="J122" s="166"/>
      <c r="K122" s="444">
        <v>3</v>
      </c>
      <c r="L122" s="432" t="s">
        <v>109</v>
      </c>
      <c r="M122" s="445"/>
      <c r="N122" s="445">
        <v>1</v>
      </c>
      <c r="O122" s="166"/>
    </row>
    <row r="123" spans="1:15">
      <c r="A123" s="444">
        <v>4</v>
      </c>
      <c r="B123" s="432" t="s">
        <v>108</v>
      </c>
      <c r="C123" s="445"/>
      <c r="D123" s="445">
        <v>1</v>
      </c>
      <c r="E123" s="166"/>
      <c r="F123" s="444">
        <v>4</v>
      </c>
      <c r="G123" s="432" t="s">
        <v>108</v>
      </c>
      <c r="H123" s="445">
        <v>1</v>
      </c>
      <c r="I123" s="445"/>
      <c r="J123" s="166"/>
      <c r="K123" s="444">
        <v>4</v>
      </c>
      <c r="L123" s="432" t="s">
        <v>108</v>
      </c>
      <c r="M123" s="445"/>
      <c r="N123" s="445">
        <v>1</v>
      </c>
      <c r="O123" s="166"/>
    </row>
    <row r="124" spans="1:15">
      <c r="A124" s="444">
        <v>5</v>
      </c>
      <c r="B124" s="432" t="s">
        <v>110</v>
      </c>
      <c r="C124" s="445">
        <v>1</v>
      </c>
      <c r="D124" s="445"/>
      <c r="E124" s="166"/>
      <c r="F124" s="444">
        <v>5</v>
      </c>
      <c r="G124" s="432" t="s">
        <v>110</v>
      </c>
      <c r="H124" s="445">
        <v>1</v>
      </c>
      <c r="I124" s="445"/>
      <c r="J124" s="166"/>
      <c r="K124" s="444">
        <v>5</v>
      </c>
      <c r="L124" s="432" t="s">
        <v>110</v>
      </c>
      <c r="M124" s="445">
        <v>1</v>
      </c>
      <c r="N124" s="445"/>
      <c r="O124" s="166"/>
    </row>
    <row r="125" spans="1:15">
      <c r="A125" s="444">
        <v>6</v>
      </c>
      <c r="B125" s="432" t="s">
        <v>111</v>
      </c>
      <c r="C125" s="445"/>
      <c r="D125" s="445">
        <v>1</v>
      </c>
      <c r="E125" s="166"/>
      <c r="F125" s="444">
        <v>6</v>
      </c>
      <c r="G125" s="432" t="s">
        <v>111</v>
      </c>
      <c r="H125" s="445"/>
      <c r="I125" s="445">
        <v>1</v>
      </c>
      <c r="J125" s="166"/>
      <c r="K125" s="444">
        <v>6</v>
      </c>
      <c r="L125" s="432" t="s">
        <v>111</v>
      </c>
      <c r="M125" s="445">
        <v>1</v>
      </c>
      <c r="N125" s="445"/>
      <c r="O125" s="166"/>
    </row>
    <row r="126" spans="1:15">
      <c r="A126" s="444">
        <v>7</v>
      </c>
      <c r="B126" s="432" t="s">
        <v>112</v>
      </c>
      <c r="C126" s="445"/>
      <c r="D126" s="445">
        <v>1</v>
      </c>
      <c r="E126" s="166"/>
      <c r="F126" s="444">
        <v>7</v>
      </c>
      <c r="G126" s="432" t="s">
        <v>112</v>
      </c>
      <c r="H126" s="445"/>
      <c r="I126" s="445">
        <v>1</v>
      </c>
      <c r="J126" s="166"/>
      <c r="K126" s="444">
        <v>7</v>
      </c>
      <c r="L126" s="432" t="s">
        <v>112</v>
      </c>
      <c r="M126" s="445"/>
      <c r="N126" s="445">
        <v>1</v>
      </c>
      <c r="O126" s="166"/>
    </row>
    <row r="127" spans="1:15" ht="27.6">
      <c r="A127" s="444">
        <v>8</v>
      </c>
      <c r="B127" s="432" t="s">
        <v>115</v>
      </c>
      <c r="C127" s="445"/>
      <c r="D127" s="445">
        <v>1</v>
      </c>
      <c r="E127" s="166"/>
      <c r="F127" s="444">
        <v>8</v>
      </c>
      <c r="G127" s="432" t="s">
        <v>115</v>
      </c>
      <c r="H127" s="445"/>
      <c r="I127" s="445">
        <v>1</v>
      </c>
      <c r="J127" s="166"/>
      <c r="K127" s="444">
        <v>8</v>
      </c>
      <c r="L127" s="432" t="s">
        <v>115</v>
      </c>
      <c r="M127" s="445"/>
      <c r="N127" s="445">
        <v>1</v>
      </c>
      <c r="O127" s="166"/>
    </row>
    <row r="128" spans="1:15">
      <c r="A128" s="444">
        <v>9</v>
      </c>
      <c r="B128" s="432" t="s">
        <v>118</v>
      </c>
      <c r="C128" s="445">
        <v>1</v>
      </c>
      <c r="D128" s="445"/>
      <c r="E128" s="166"/>
      <c r="F128" s="444">
        <v>9</v>
      </c>
      <c r="G128" s="432" t="s">
        <v>118</v>
      </c>
      <c r="H128" s="445">
        <v>1</v>
      </c>
      <c r="I128" s="445"/>
      <c r="J128" s="166"/>
      <c r="K128" s="444">
        <v>9</v>
      </c>
      <c r="L128" s="432" t="s">
        <v>118</v>
      </c>
      <c r="M128" s="445">
        <v>1</v>
      </c>
      <c r="N128" s="445"/>
      <c r="O128" s="166"/>
    </row>
    <row r="129" spans="1:15">
      <c r="A129" s="444">
        <v>10</v>
      </c>
      <c r="B129" s="432" t="s">
        <v>121</v>
      </c>
      <c r="C129" s="445">
        <v>1</v>
      </c>
      <c r="D129" s="445"/>
      <c r="E129" s="166"/>
      <c r="F129" s="444">
        <v>10</v>
      </c>
      <c r="G129" s="432" t="s">
        <v>121</v>
      </c>
      <c r="H129" s="445">
        <v>1</v>
      </c>
      <c r="I129" s="445"/>
      <c r="J129" s="166"/>
      <c r="K129" s="444">
        <v>10</v>
      </c>
      <c r="L129" s="432" t="s">
        <v>121</v>
      </c>
      <c r="M129" s="445">
        <v>1</v>
      </c>
      <c r="N129" s="445"/>
      <c r="O129" s="166"/>
    </row>
    <row r="130" spans="1:15">
      <c r="A130" s="444">
        <v>11</v>
      </c>
      <c r="B130" s="432" t="s">
        <v>114</v>
      </c>
      <c r="C130" s="445"/>
      <c r="D130" s="445">
        <v>1</v>
      </c>
      <c r="E130" s="166"/>
      <c r="F130" s="444">
        <v>11</v>
      </c>
      <c r="G130" s="432" t="s">
        <v>114</v>
      </c>
      <c r="H130" s="445"/>
      <c r="I130" s="445">
        <v>1</v>
      </c>
      <c r="J130" s="166"/>
      <c r="K130" s="444">
        <v>11</v>
      </c>
      <c r="L130" s="432" t="s">
        <v>114</v>
      </c>
      <c r="M130" s="445"/>
      <c r="N130" s="445">
        <v>1</v>
      </c>
      <c r="O130" s="166"/>
    </row>
    <row r="131" spans="1:15">
      <c r="A131" s="444">
        <v>12</v>
      </c>
      <c r="B131" s="432" t="s">
        <v>116</v>
      </c>
      <c r="C131" s="445">
        <v>1</v>
      </c>
      <c r="D131" s="445"/>
      <c r="E131" s="166"/>
      <c r="F131" s="444">
        <v>12</v>
      </c>
      <c r="G131" s="432" t="s">
        <v>116</v>
      </c>
      <c r="H131" s="445">
        <v>1</v>
      </c>
      <c r="I131" s="445"/>
      <c r="J131" s="166"/>
      <c r="K131" s="444">
        <v>12</v>
      </c>
      <c r="L131" s="432" t="s">
        <v>116</v>
      </c>
      <c r="M131" s="445">
        <v>1</v>
      </c>
      <c r="N131" s="445"/>
      <c r="O131" s="166"/>
    </row>
    <row r="132" spans="1:15">
      <c r="A132" s="444">
        <v>13</v>
      </c>
      <c r="B132" s="432" t="s">
        <v>117</v>
      </c>
      <c r="C132" s="445"/>
      <c r="D132" s="445">
        <v>1</v>
      </c>
      <c r="E132" s="166"/>
      <c r="F132" s="444">
        <v>13</v>
      </c>
      <c r="G132" s="432" t="s">
        <v>117</v>
      </c>
      <c r="H132" s="445"/>
      <c r="I132" s="445">
        <v>1</v>
      </c>
      <c r="J132" s="166"/>
      <c r="K132" s="444">
        <v>13</v>
      </c>
      <c r="L132" s="432" t="s">
        <v>117</v>
      </c>
      <c r="M132" s="445">
        <v>1</v>
      </c>
      <c r="N132" s="445"/>
      <c r="O132" s="166"/>
    </row>
    <row r="133" spans="1:15">
      <c r="A133" s="444">
        <v>14</v>
      </c>
      <c r="B133" s="432" t="s">
        <v>119</v>
      </c>
      <c r="C133" s="445">
        <v>1</v>
      </c>
      <c r="D133" s="445"/>
      <c r="E133" s="166"/>
      <c r="F133" s="444">
        <v>14</v>
      </c>
      <c r="G133" s="432" t="s">
        <v>119</v>
      </c>
      <c r="H133" s="445"/>
      <c r="I133" s="445">
        <v>1</v>
      </c>
      <c r="J133" s="166"/>
      <c r="K133" s="444">
        <v>14</v>
      </c>
      <c r="L133" s="432" t="s">
        <v>119</v>
      </c>
      <c r="M133" s="445">
        <v>1</v>
      </c>
      <c r="N133" s="445"/>
      <c r="O133" s="166"/>
    </row>
    <row r="134" spans="1:15">
      <c r="A134" s="444">
        <v>15</v>
      </c>
      <c r="B134" s="432" t="s">
        <v>122</v>
      </c>
      <c r="C134" s="445">
        <v>1</v>
      </c>
      <c r="D134" s="445"/>
      <c r="E134" s="166"/>
      <c r="F134" s="444">
        <v>15</v>
      </c>
      <c r="G134" s="432" t="s">
        <v>122</v>
      </c>
      <c r="H134" s="445">
        <v>1</v>
      </c>
      <c r="I134" s="445"/>
      <c r="J134" s="166"/>
      <c r="K134" s="444">
        <v>15</v>
      </c>
      <c r="L134" s="432" t="s">
        <v>122</v>
      </c>
      <c r="M134" s="445">
        <v>1</v>
      </c>
      <c r="N134" s="445"/>
      <c r="O134" s="166"/>
    </row>
    <row r="135" spans="1:15">
      <c r="A135" s="444">
        <v>16</v>
      </c>
      <c r="B135" s="432" t="s">
        <v>125</v>
      </c>
      <c r="C135" s="445"/>
      <c r="D135" s="445">
        <v>1</v>
      </c>
      <c r="E135" s="166"/>
      <c r="F135" s="444">
        <v>16</v>
      </c>
      <c r="G135" s="432" t="s">
        <v>125</v>
      </c>
      <c r="H135" s="445"/>
      <c r="I135" s="445">
        <v>1</v>
      </c>
      <c r="J135" s="166"/>
      <c r="K135" s="444">
        <v>16</v>
      </c>
      <c r="L135" s="432" t="s">
        <v>125</v>
      </c>
      <c r="M135" s="445"/>
      <c r="N135" s="445">
        <v>1</v>
      </c>
      <c r="O135" s="166"/>
    </row>
    <row r="136" spans="1:15">
      <c r="A136" s="444">
        <v>17</v>
      </c>
      <c r="B136" s="432" t="s">
        <v>123</v>
      </c>
      <c r="C136" s="445"/>
      <c r="D136" s="445">
        <v>1</v>
      </c>
      <c r="E136" s="166"/>
      <c r="F136" s="444">
        <v>17</v>
      </c>
      <c r="G136" s="432" t="s">
        <v>123</v>
      </c>
      <c r="H136" s="445"/>
      <c r="I136" s="445">
        <v>1</v>
      </c>
      <c r="J136" s="166"/>
      <c r="K136" s="444">
        <v>17</v>
      </c>
      <c r="L136" s="432" t="s">
        <v>123</v>
      </c>
      <c r="M136" s="445">
        <v>1</v>
      </c>
      <c r="N136" s="445"/>
      <c r="O136" s="166"/>
    </row>
    <row r="137" spans="1:15">
      <c r="A137" s="444">
        <v>18</v>
      </c>
      <c r="B137" s="432" t="s">
        <v>124</v>
      </c>
      <c r="C137" s="445">
        <v>1</v>
      </c>
      <c r="D137" s="445"/>
      <c r="E137" s="166"/>
      <c r="F137" s="444">
        <v>18</v>
      </c>
      <c r="G137" s="432" t="s">
        <v>124</v>
      </c>
      <c r="H137" s="445"/>
      <c r="I137" s="445">
        <v>1</v>
      </c>
      <c r="J137" s="166"/>
      <c r="K137" s="444">
        <v>18</v>
      </c>
      <c r="L137" s="432" t="s">
        <v>124</v>
      </c>
      <c r="M137" s="445">
        <v>1</v>
      </c>
      <c r="N137" s="445"/>
      <c r="O137" s="166"/>
    </row>
    <row r="138" spans="1:15">
      <c r="A138" s="444">
        <v>19</v>
      </c>
      <c r="B138" s="432" t="s">
        <v>126</v>
      </c>
      <c r="C138" s="445"/>
      <c r="D138" s="445">
        <v>1</v>
      </c>
      <c r="E138" s="166"/>
      <c r="F138" s="444">
        <v>19</v>
      </c>
      <c r="G138" s="432" t="s">
        <v>126</v>
      </c>
      <c r="H138" s="445"/>
      <c r="I138" s="445">
        <v>1</v>
      </c>
      <c r="J138" s="166"/>
      <c r="K138" s="444">
        <v>19</v>
      </c>
      <c r="L138" s="432" t="s">
        <v>126</v>
      </c>
      <c r="M138" s="445"/>
      <c r="N138" s="445">
        <v>1</v>
      </c>
      <c r="O138" s="166"/>
    </row>
    <row r="139" spans="1:15">
      <c r="A139" s="167"/>
      <c r="B139" s="434" t="s">
        <v>253</v>
      </c>
      <c r="C139" s="1555">
        <f>SUM(C120:C138)</f>
        <v>8</v>
      </c>
      <c r="D139" s="1556"/>
      <c r="E139" s="166"/>
      <c r="F139" s="166"/>
      <c r="G139" s="434" t="s">
        <v>253</v>
      </c>
      <c r="H139" s="1555">
        <f>SUM(H120:H138)</f>
        <v>9</v>
      </c>
      <c r="I139" s="1556"/>
      <c r="J139" s="166"/>
      <c r="K139" s="166"/>
      <c r="L139" s="434" t="s">
        <v>253</v>
      </c>
      <c r="M139" s="1555">
        <f>SUM(M120:M138)</f>
        <v>11</v>
      </c>
      <c r="N139" s="1556"/>
      <c r="O139" s="166"/>
    </row>
    <row r="140" spans="1:15">
      <c r="A140" s="167"/>
      <c r="B140" s="434" t="s">
        <v>254</v>
      </c>
      <c r="C140" s="1555">
        <f>SUM(D120:D138)</f>
        <v>11</v>
      </c>
      <c r="D140" s="1556"/>
      <c r="E140" s="166"/>
      <c r="F140" s="166"/>
      <c r="G140" s="434" t="s">
        <v>254</v>
      </c>
      <c r="H140" s="1555">
        <f>SUM(I120:I138)</f>
        <v>10</v>
      </c>
      <c r="I140" s="1556"/>
      <c r="J140" s="166"/>
      <c r="K140" s="166"/>
      <c r="L140" s="434" t="s">
        <v>254</v>
      </c>
      <c r="M140" s="1555">
        <f>SUM(N120:N138)</f>
        <v>8</v>
      </c>
      <c r="N140" s="1556"/>
      <c r="O140" s="166"/>
    </row>
    <row r="141" spans="1:15">
      <c r="A141" s="167"/>
      <c r="B141" s="435" t="s">
        <v>127</v>
      </c>
      <c r="C141" s="446">
        <f>C139</f>
        <v>8</v>
      </c>
      <c r="D141" s="446" t="s">
        <v>1339</v>
      </c>
      <c r="E141" s="166"/>
      <c r="F141" s="166"/>
      <c r="G141" s="435" t="s">
        <v>127</v>
      </c>
      <c r="H141" s="446">
        <f>H139</f>
        <v>9</v>
      </c>
      <c r="I141" s="446" t="s">
        <v>1339</v>
      </c>
      <c r="J141" s="166"/>
      <c r="K141" s="166"/>
      <c r="L141" s="435" t="s">
        <v>127</v>
      </c>
      <c r="M141" s="446">
        <f>M139</f>
        <v>11</v>
      </c>
      <c r="N141" s="446" t="s">
        <v>1339</v>
      </c>
      <c r="O141" s="166"/>
    </row>
    <row r="142" spans="1:15" ht="14.4" thickBot="1">
      <c r="A142" s="167"/>
      <c r="B142" s="167"/>
      <c r="C142" s="167"/>
      <c r="D142" s="167"/>
      <c r="E142" s="166"/>
      <c r="F142" s="166"/>
      <c r="G142" s="167"/>
      <c r="H142" s="167"/>
      <c r="I142" s="167"/>
      <c r="J142" s="166"/>
      <c r="K142" s="166"/>
      <c r="L142" s="167"/>
      <c r="M142" s="167"/>
      <c r="N142" s="167"/>
      <c r="O142" s="166"/>
    </row>
    <row r="143" spans="1:15" ht="12.75" customHeight="1">
      <c r="A143" s="167"/>
      <c r="B143" s="1522" t="s">
        <v>1340</v>
      </c>
      <c r="C143" s="1557"/>
      <c r="D143" s="1558"/>
      <c r="E143" s="166"/>
      <c r="F143" s="166"/>
      <c r="G143" s="1522" t="s">
        <v>1340</v>
      </c>
      <c r="H143" s="1557"/>
      <c r="I143" s="1558"/>
      <c r="J143" s="166"/>
      <c r="K143" s="166"/>
      <c r="L143" s="1522" t="s">
        <v>1340</v>
      </c>
      <c r="M143" s="1557"/>
      <c r="N143" s="1558"/>
      <c r="O143" s="166"/>
    </row>
    <row r="144" spans="1:15" ht="12.75" customHeight="1">
      <c r="A144" s="167"/>
      <c r="B144" s="1525" t="s">
        <v>251</v>
      </c>
      <c r="C144" s="1551"/>
      <c r="D144" s="1552"/>
      <c r="E144" s="166"/>
      <c r="F144" s="166"/>
      <c r="G144" s="1525" t="s">
        <v>251</v>
      </c>
      <c r="H144" s="1551"/>
      <c r="I144" s="1552"/>
      <c r="J144" s="166"/>
      <c r="K144" s="166"/>
      <c r="L144" s="1525" t="s">
        <v>251</v>
      </c>
      <c r="M144" s="1551"/>
      <c r="N144" s="1552"/>
      <c r="O144" s="166"/>
    </row>
    <row r="145" spans="1:15" ht="13.5" customHeight="1" thickBot="1">
      <c r="A145" s="167"/>
      <c r="B145" s="1530" t="s">
        <v>252</v>
      </c>
      <c r="C145" s="1553"/>
      <c r="D145" s="1554"/>
      <c r="E145" s="166"/>
      <c r="F145" s="166"/>
      <c r="G145" s="1530" t="s">
        <v>252</v>
      </c>
      <c r="H145" s="1553"/>
      <c r="I145" s="1554"/>
      <c r="J145" s="166"/>
      <c r="K145" s="166"/>
      <c r="L145" s="1530" t="s">
        <v>252</v>
      </c>
      <c r="M145" s="1553"/>
      <c r="N145" s="1554"/>
      <c r="O145" s="166"/>
    </row>
    <row r="149" spans="1:15" ht="14.4" thickBot="1">
      <c r="A149" s="427" t="s">
        <v>228</v>
      </c>
      <c r="B149" s="1510" t="s">
        <v>149</v>
      </c>
      <c r="C149" s="1511"/>
      <c r="D149" s="1509"/>
    </row>
    <row r="150" spans="1:15" ht="18.600000000000001" thickBot="1">
      <c r="A150" s="1512" t="s">
        <v>227</v>
      </c>
      <c r="B150" s="1513"/>
      <c r="C150" s="1513"/>
      <c r="D150" s="1514"/>
    </row>
    <row r="151" spans="1:15" ht="18">
      <c r="A151" s="428"/>
      <c r="B151" s="428"/>
      <c r="C151" s="428"/>
      <c r="D151" s="428"/>
    </row>
    <row r="152" spans="1:15" ht="37.049999999999997" customHeight="1">
      <c r="A152" s="625" t="s">
        <v>2012</v>
      </c>
      <c r="B152" s="1515" t="s">
        <v>2013</v>
      </c>
      <c r="C152" s="1511"/>
      <c r="D152" s="1509"/>
    </row>
    <row r="153" spans="1:15">
      <c r="A153" s="1518"/>
      <c r="B153" s="1519"/>
      <c r="C153" s="1519"/>
      <c r="D153" s="1519"/>
    </row>
    <row r="154" spans="1:15">
      <c r="A154" s="1520" t="s">
        <v>249</v>
      </c>
      <c r="B154" s="1511"/>
      <c r="C154" s="1511"/>
      <c r="D154" s="1509"/>
    </row>
    <row r="155" spans="1:15" ht="14.4">
      <c r="A155" s="429" t="s">
        <v>102</v>
      </c>
      <c r="B155" s="430" t="s">
        <v>103</v>
      </c>
      <c r="C155" s="430" t="s">
        <v>104</v>
      </c>
      <c r="D155" s="430" t="s">
        <v>105</v>
      </c>
    </row>
    <row r="156" spans="1:15">
      <c r="A156" s="431">
        <v>1</v>
      </c>
      <c r="B156" s="432" t="s">
        <v>106</v>
      </c>
      <c r="C156" s="447">
        <v>1</v>
      </c>
      <c r="D156" s="448"/>
    </row>
    <row r="157" spans="1:15">
      <c r="A157" s="431">
        <v>2</v>
      </c>
      <c r="B157" s="432" t="s">
        <v>107</v>
      </c>
      <c r="C157" s="449"/>
      <c r="D157" s="437">
        <v>1</v>
      </c>
    </row>
    <row r="158" spans="1:15">
      <c r="A158" s="431">
        <v>3</v>
      </c>
      <c r="B158" s="432" t="s">
        <v>109</v>
      </c>
      <c r="C158" s="449">
        <v>1</v>
      </c>
      <c r="D158" s="437"/>
    </row>
    <row r="159" spans="1:15">
      <c r="A159" s="431">
        <v>4</v>
      </c>
      <c r="B159" s="432" t="s">
        <v>108</v>
      </c>
      <c r="C159" s="449"/>
      <c r="D159" s="437">
        <v>1</v>
      </c>
    </row>
    <row r="160" spans="1:15">
      <c r="A160" s="431">
        <v>5</v>
      </c>
      <c r="B160" s="432" t="s">
        <v>110</v>
      </c>
      <c r="C160" s="449">
        <v>1</v>
      </c>
      <c r="D160" s="437"/>
    </row>
    <row r="161" spans="1:4">
      <c r="A161" s="431">
        <v>6</v>
      </c>
      <c r="B161" s="432" t="s">
        <v>111</v>
      </c>
      <c r="C161" s="449">
        <v>1</v>
      </c>
      <c r="D161" s="437"/>
    </row>
    <row r="162" spans="1:4">
      <c r="A162" s="431">
        <v>7</v>
      </c>
      <c r="B162" s="432" t="s">
        <v>112</v>
      </c>
      <c r="C162" s="449">
        <v>1</v>
      </c>
      <c r="D162" s="437"/>
    </row>
    <row r="163" spans="1:4" ht="27.6">
      <c r="A163" s="431">
        <v>8</v>
      </c>
      <c r="B163" s="432" t="s">
        <v>115</v>
      </c>
      <c r="C163" s="449"/>
      <c r="D163" s="437">
        <v>1</v>
      </c>
    </row>
    <row r="164" spans="1:4">
      <c r="A164" s="431">
        <v>9</v>
      </c>
      <c r="B164" s="432" t="s">
        <v>118</v>
      </c>
      <c r="C164" s="449"/>
      <c r="D164" s="437">
        <v>1</v>
      </c>
    </row>
    <row r="165" spans="1:4">
      <c r="A165" s="431">
        <v>10</v>
      </c>
      <c r="B165" s="432" t="s">
        <v>1333</v>
      </c>
      <c r="C165" s="449">
        <v>1</v>
      </c>
      <c r="D165" s="437"/>
    </row>
    <row r="166" spans="1:4">
      <c r="A166" s="431">
        <v>11</v>
      </c>
      <c r="B166" s="432" t="s">
        <v>114</v>
      </c>
      <c r="C166" s="449">
        <v>1</v>
      </c>
      <c r="D166" s="437"/>
    </row>
    <row r="167" spans="1:4">
      <c r="A167" s="431">
        <v>12</v>
      </c>
      <c r="B167" s="432" t="s">
        <v>116</v>
      </c>
      <c r="C167" s="449">
        <v>1</v>
      </c>
      <c r="D167" s="437"/>
    </row>
    <row r="168" spans="1:4">
      <c r="A168" s="431">
        <v>13</v>
      </c>
      <c r="B168" s="432" t="s">
        <v>117</v>
      </c>
      <c r="C168" s="449">
        <v>1</v>
      </c>
      <c r="D168" s="437"/>
    </row>
    <row r="169" spans="1:4">
      <c r="A169" s="431">
        <v>14</v>
      </c>
      <c r="B169" s="432" t="s">
        <v>119</v>
      </c>
      <c r="C169" s="449">
        <v>1</v>
      </c>
      <c r="D169" s="437"/>
    </row>
    <row r="170" spans="1:4">
      <c r="A170" s="431">
        <v>15</v>
      </c>
      <c r="B170" s="432" t="s">
        <v>122</v>
      </c>
      <c r="C170" s="449">
        <v>1</v>
      </c>
      <c r="D170" s="437"/>
    </row>
    <row r="171" spans="1:4">
      <c r="A171" s="431">
        <v>16</v>
      </c>
      <c r="B171" s="432" t="s">
        <v>125</v>
      </c>
      <c r="C171" s="449"/>
      <c r="D171" s="437">
        <v>1</v>
      </c>
    </row>
    <row r="172" spans="1:4">
      <c r="A172" s="431">
        <v>17</v>
      </c>
      <c r="B172" s="432" t="s">
        <v>123</v>
      </c>
      <c r="C172" s="449"/>
      <c r="D172" s="437">
        <v>1</v>
      </c>
    </row>
    <row r="173" spans="1:4">
      <c r="A173" s="431">
        <v>18</v>
      </c>
      <c r="B173" s="432" t="s">
        <v>124</v>
      </c>
      <c r="C173" s="449">
        <v>1</v>
      </c>
      <c r="D173" s="437"/>
    </row>
    <row r="174" spans="1:4">
      <c r="A174" s="431">
        <v>19</v>
      </c>
      <c r="B174" s="432" t="s">
        <v>126</v>
      </c>
      <c r="C174" s="449">
        <v>1</v>
      </c>
      <c r="D174" s="437"/>
    </row>
    <row r="175" spans="1:4">
      <c r="A175" s="198"/>
      <c r="B175" s="434" t="s">
        <v>253</v>
      </c>
      <c r="C175" s="1508">
        <f>SUM(C156:C174)</f>
        <v>13</v>
      </c>
      <c r="D175" s="1509"/>
    </row>
    <row r="176" spans="1:4">
      <c r="A176" s="198"/>
      <c r="B176" s="434" t="s">
        <v>254</v>
      </c>
      <c r="C176" s="1508">
        <f>SUM(D156:D174)</f>
        <v>6</v>
      </c>
      <c r="D176" s="1509"/>
    </row>
    <row r="177" spans="1:9">
      <c r="A177" s="198"/>
      <c r="B177" s="435" t="s">
        <v>127</v>
      </c>
      <c r="C177" s="436">
        <f>C175</f>
        <v>13</v>
      </c>
      <c r="D177" s="436" t="s">
        <v>1334</v>
      </c>
    </row>
    <row r="178" spans="1:9" ht="14.4" thickBot="1">
      <c r="A178" s="198"/>
      <c r="B178" s="198"/>
      <c r="C178" s="198"/>
      <c r="D178" s="198"/>
    </row>
    <row r="179" spans="1:9">
      <c r="A179" s="198"/>
      <c r="B179" s="1522" t="s">
        <v>1335</v>
      </c>
      <c r="C179" s="1523"/>
      <c r="D179" s="1524"/>
    </row>
    <row r="180" spans="1:9">
      <c r="A180" s="198"/>
      <c r="B180" s="1525" t="s">
        <v>1336</v>
      </c>
      <c r="C180" s="1511"/>
      <c r="D180" s="1526"/>
    </row>
    <row r="181" spans="1:9" ht="14.4" thickBot="1">
      <c r="A181" s="198"/>
      <c r="B181" s="1530" t="s">
        <v>1337</v>
      </c>
      <c r="C181" s="1531"/>
      <c r="D181" s="1532"/>
    </row>
    <row r="182" spans="1:9">
      <c r="A182" s="198"/>
      <c r="B182" s="198"/>
      <c r="C182" s="198"/>
      <c r="D182" s="198"/>
    </row>
    <row r="183" spans="1:9">
      <c r="A183" s="198"/>
      <c r="B183" s="198"/>
      <c r="C183" s="198"/>
      <c r="D183" s="198"/>
    </row>
    <row r="184" spans="1:9">
      <c r="A184" s="198"/>
      <c r="B184" s="198"/>
      <c r="C184" s="198"/>
      <c r="D184" s="198"/>
    </row>
    <row r="185" spans="1:9" ht="14.4" thickBot="1">
      <c r="A185" s="427" t="s">
        <v>228</v>
      </c>
      <c r="B185" s="1510" t="s">
        <v>153</v>
      </c>
      <c r="C185" s="1511"/>
      <c r="D185" s="1509"/>
      <c r="F185" s="427" t="s">
        <v>228</v>
      </c>
      <c r="G185" s="1510" t="s">
        <v>153</v>
      </c>
      <c r="H185" s="1511"/>
      <c r="I185" s="1509"/>
    </row>
    <row r="186" spans="1:9" ht="18.600000000000001" thickBot="1">
      <c r="A186" s="1512" t="s">
        <v>227</v>
      </c>
      <c r="B186" s="1513"/>
      <c r="C186" s="1513"/>
      <c r="D186" s="1514"/>
      <c r="F186" s="1512" t="s">
        <v>227</v>
      </c>
      <c r="G186" s="1513"/>
      <c r="H186" s="1513"/>
      <c r="I186" s="1514"/>
    </row>
    <row r="187" spans="1:9" ht="18">
      <c r="A187" s="428"/>
      <c r="B187" s="428"/>
      <c r="C187" s="428"/>
      <c r="D187" s="428"/>
      <c r="F187" s="428"/>
      <c r="G187" s="428"/>
      <c r="H187" s="428"/>
      <c r="I187" s="428"/>
    </row>
    <row r="188" spans="1:9" ht="28.05" customHeight="1">
      <c r="A188" s="625" t="s">
        <v>2010</v>
      </c>
      <c r="B188" s="1515" t="s">
        <v>2008</v>
      </c>
      <c r="C188" s="1516"/>
      <c r="D188" s="1517"/>
      <c r="F188" s="625" t="s">
        <v>2011</v>
      </c>
      <c r="G188" s="1515" t="s">
        <v>2009</v>
      </c>
      <c r="H188" s="1511"/>
      <c r="I188" s="1509"/>
    </row>
    <row r="189" spans="1:9">
      <c r="A189" s="1518"/>
      <c r="B189" s="1519"/>
      <c r="C189" s="1519"/>
      <c r="D189" s="1519"/>
      <c r="F189" s="1518"/>
      <c r="G189" s="1519"/>
      <c r="H189" s="1519"/>
      <c r="I189" s="1519"/>
    </row>
    <row r="190" spans="1:9">
      <c r="A190" s="1520" t="s">
        <v>249</v>
      </c>
      <c r="B190" s="1511"/>
      <c r="C190" s="1511"/>
      <c r="D190" s="1509"/>
      <c r="F190" s="1520" t="s">
        <v>249</v>
      </c>
      <c r="G190" s="1511"/>
      <c r="H190" s="1511"/>
      <c r="I190" s="1509"/>
    </row>
    <row r="191" spans="1:9" ht="14.4">
      <c r="A191" s="429" t="s">
        <v>102</v>
      </c>
      <c r="B191" s="430" t="s">
        <v>103</v>
      </c>
      <c r="C191" s="430" t="s">
        <v>104</v>
      </c>
      <c r="D191" s="430" t="s">
        <v>105</v>
      </c>
      <c r="F191" s="429" t="s">
        <v>102</v>
      </c>
      <c r="G191" s="430" t="s">
        <v>103</v>
      </c>
      <c r="H191" s="430" t="s">
        <v>104</v>
      </c>
      <c r="I191" s="430" t="s">
        <v>105</v>
      </c>
    </row>
    <row r="192" spans="1:9">
      <c r="A192" s="431">
        <v>1</v>
      </c>
      <c r="B192" s="432" t="s">
        <v>106</v>
      </c>
      <c r="C192" s="433">
        <v>1</v>
      </c>
      <c r="D192" s="433"/>
      <c r="F192" s="431">
        <v>1</v>
      </c>
      <c r="G192" s="432" t="s">
        <v>106</v>
      </c>
      <c r="H192" s="447">
        <v>1</v>
      </c>
      <c r="I192" s="448"/>
    </row>
    <row r="193" spans="1:9">
      <c r="A193" s="431">
        <v>2</v>
      </c>
      <c r="B193" s="432" t="s">
        <v>107</v>
      </c>
      <c r="C193" s="433">
        <v>1</v>
      </c>
      <c r="D193" s="433"/>
      <c r="F193" s="431">
        <v>2</v>
      </c>
      <c r="G193" s="432" t="s">
        <v>107</v>
      </c>
      <c r="H193" s="449"/>
      <c r="I193" s="437">
        <v>1</v>
      </c>
    </row>
    <row r="194" spans="1:9">
      <c r="A194" s="431">
        <v>3</v>
      </c>
      <c r="B194" s="432" t="s">
        <v>109</v>
      </c>
      <c r="C194" s="433"/>
      <c r="D194" s="433">
        <v>1</v>
      </c>
      <c r="F194" s="431">
        <v>3</v>
      </c>
      <c r="G194" s="432" t="s">
        <v>109</v>
      </c>
      <c r="H194" s="449">
        <v>1</v>
      </c>
      <c r="I194" s="437"/>
    </row>
    <row r="195" spans="1:9">
      <c r="A195" s="431">
        <v>4</v>
      </c>
      <c r="B195" s="432" t="s">
        <v>108</v>
      </c>
      <c r="C195" s="433"/>
      <c r="D195" s="433">
        <v>1</v>
      </c>
      <c r="F195" s="431">
        <v>4</v>
      </c>
      <c r="G195" s="432" t="s">
        <v>108</v>
      </c>
      <c r="H195" s="449"/>
      <c r="I195" s="437">
        <v>1</v>
      </c>
    </row>
    <row r="196" spans="1:9">
      <c r="A196" s="431">
        <v>5</v>
      </c>
      <c r="B196" s="432" t="s">
        <v>110</v>
      </c>
      <c r="C196" s="433">
        <v>1</v>
      </c>
      <c r="D196" s="433"/>
      <c r="F196" s="431">
        <v>5</v>
      </c>
      <c r="G196" s="432" t="s">
        <v>110</v>
      </c>
      <c r="H196" s="449">
        <v>1</v>
      </c>
      <c r="I196" s="437"/>
    </row>
    <row r="197" spans="1:9">
      <c r="A197" s="431">
        <v>6</v>
      </c>
      <c r="B197" s="432" t="s">
        <v>111</v>
      </c>
      <c r="C197" s="433"/>
      <c r="D197" s="433">
        <v>1</v>
      </c>
      <c r="F197" s="431">
        <v>6</v>
      </c>
      <c r="G197" s="432" t="s">
        <v>111</v>
      </c>
      <c r="H197" s="449">
        <v>1</v>
      </c>
      <c r="I197" s="437"/>
    </row>
    <row r="198" spans="1:9">
      <c r="A198" s="431">
        <v>7</v>
      </c>
      <c r="B198" s="432" t="s">
        <v>112</v>
      </c>
      <c r="C198" s="433"/>
      <c r="D198" s="433">
        <v>1</v>
      </c>
      <c r="F198" s="431">
        <v>7</v>
      </c>
      <c r="G198" s="432" t="s">
        <v>112</v>
      </c>
      <c r="H198" s="449">
        <v>1</v>
      </c>
      <c r="I198" s="437"/>
    </row>
    <row r="199" spans="1:9" ht="27.6">
      <c r="A199" s="431">
        <v>8</v>
      </c>
      <c r="B199" s="432" t="s">
        <v>115</v>
      </c>
      <c r="C199" s="433"/>
      <c r="D199" s="433">
        <v>1</v>
      </c>
      <c r="F199" s="431">
        <v>8</v>
      </c>
      <c r="G199" s="432" t="s">
        <v>115</v>
      </c>
      <c r="H199" s="449"/>
      <c r="I199" s="437">
        <v>1</v>
      </c>
    </row>
    <row r="200" spans="1:9">
      <c r="A200" s="431">
        <v>9</v>
      </c>
      <c r="B200" s="432" t="s">
        <v>118</v>
      </c>
      <c r="C200" s="433">
        <v>1</v>
      </c>
      <c r="D200" s="433"/>
      <c r="F200" s="431">
        <v>9</v>
      </c>
      <c r="G200" s="432" t="s">
        <v>118</v>
      </c>
      <c r="H200" s="449"/>
      <c r="I200" s="437">
        <v>1</v>
      </c>
    </row>
    <row r="201" spans="1:9">
      <c r="A201" s="431">
        <v>10</v>
      </c>
      <c r="B201" s="432" t="s">
        <v>1333</v>
      </c>
      <c r="C201" s="433">
        <v>1</v>
      </c>
      <c r="D201" s="433"/>
      <c r="F201" s="431">
        <v>10</v>
      </c>
      <c r="G201" s="432" t="s">
        <v>1333</v>
      </c>
      <c r="H201" s="449">
        <v>1</v>
      </c>
      <c r="I201" s="437"/>
    </row>
    <row r="202" spans="1:9">
      <c r="A202" s="431">
        <v>11</v>
      </c>
      <c r="B202" s="432" t="s">
        <v>114</v>
      </c>
      <c r="C202" s="433"/>
      <c r="D202" s="433">
        <v>1</v>
      </c>
      <c r="F202" s="431">
        <v>11</v>
      </c>
      <c r="G202" s="432" t="s">
        <v>114</v>
      </c>
      <c r="H202" s="449">
        <v>1</v>
      </c>
      <c r="I202" s="437"/>
    </row>
    <row r="203" spans="1:9">
      <c r="A203" s="431">
        <v>12</v>
      </c>
      <c r="B203" s="432" t="s">
        <v>116</v>
      </c>
      <c r="C203" s="433"/>
      <c r="D203" s="433">
        <v>1</v>
      </c>
      <c r="F203" s="431">
        <v>12</v>
      </c>
      <c r="G203" s="432" t="s">
        <v>116</v>
      </c>
      <c r="H203" s="449">
        <v>1</v>
      </c>
      <c r="I203" s="437"/>
    </row>
    <row r="204" spans="1:9">
      <c r="A204" s="431">
        <v>13</v>
      </c>
      <c r="B204" s="432" t="s">
        <v>117</v>
      </c>
      <c r="C204" s="433"/>
      <c r="D204" s="433">
        <v>1</v>
      </c>
      <c r="F204" s="431">
        <v>13</v>
      </c>
      <c r="G204" s="432" t="s">
        <v>117</v>
      </c>
      <c r="H204" s="449">
        <v>1</v>
      </c>
      <c r="I204" s="437"/>
    </row>
    <row r="205" spans="1:9">
      <c r="A205" s="431">
        <v>14</v>
      </c>
      <c r="B205" s="432" t="s">
        <v>119</v>
      </c>
      <c r="C205" s="433"/>
      <c r="D205" s="433">
        <v>1</v>
      </c>
      <c r="F205" s="431">
        <v>14</v>
      </c>
      <c r="G205" s="432" t="s">
        <v>119</v>
      </c>
      <c r="H205" s="449">
        <v>1</v>
      </c>
      <c r="I205" s="437"/>
    </row>
    <row r="206" spans="1:9">
      <c r="A206" s="431">
        <v>15</v>
      </c>
      <c r="B206" s="432" t="s">
        <v>122</v>
      </c>
      <c r="C206" s="433">
        <v>1</v>
      </c>
      <c r="D206" s="433"/>
      <c r="F206" s="431">
        <v>15</v>
      </c>
      <c r="G206" s="432" t="s">
        <v>122</v>
      </c>
      <c r="H206" s="449">
        <v>1</v>
      </c>
      <c r="I206" s="437"/>
    </row>
    <row r="207" spans="1:9">
      <c r="A207" s="431">
        <v>16</v>
      </c>
      <c r="B207" s="432" t="s">
        <v>125</v>
      </c>
      <c r="C207" s="433"/>
      <c r="D207" s="433">
        <v>1</v>
      </c>
      <c r="F207" s="431">
        <v>16</v>
      </c>
      <c r="G207" s="432" t="s">
        <v>125</v>
      </c>
      <c r="H207" s="449"/>
      <c r="I207" s="437">
        <v>1</v>
      </c>
    </row>
    <row r="208" spans="1:9">
      <c r="A208" s="431">
        <v>17</v>
      </c>
      <c r="B208" s="432" t="s">
        <v>123</v>
      </c>
      <c r="C208" s="433"/>
      <c r="D208" s="433">
        <v>1</v>
      </c>
      <c r="F208" s="431">
        <v>17</v>
      </c>
      <c r="G208" s="432" t="s">
        <v>123</v>
      </c>
      <c r="H208" s="449"/>
      <c r="I208" s="437">
        <v>1</v>
      </c>
    </row>
    <row r="209" spans="1:24">
      <c r="A209" s="431">
        <v>18</v>
      </c>
      <c r="B209" s="432" t="s">
        <v>124</v>
      </c>
      <c r="C209" s="433"/>
      <c r="D209" s="433">
        <v>1</v>
      </c>
      <c r="F209" s="431">
        <v>18</v>
      </c>
      <c r="G209" s="432" t="s">
        <v>124</v>
      </c>
      <c r="H209" s="449">
        <v>1</v>
      </c>
      <c r="I209" s="437"/>
    </row>
    <row r="210" spans="1:24">
      <c r="A210" s="431">
        <v>19</v>
      </c>
      <c r="B210" s="432" t="s">
        <v>126</v>
      </c>
      <c r="C210" s="433"/>
      <c r="D210" s="433">
        <v>1</v>
      </c>
      <c r="F210" s="431">
        <v>19</v>
      </c>
      <c r="G210" s="432" t="s">
        <v>126</v>
      </c>
      <c r="H210" s="449">
        <v>1</v>
      </c>
      <c r="I210" s="437"/>
    </row>
    <row r="211" spans="1:24">
      <c r="A211" s="198"/>
      <c r="B211" s="434" t="s">
        <v>253</v>
      </c>
      <c r="C211" s="1508">
        <f>SUM(C192:C210)</f>
        <v>6</v>
      </c>
      <c r="D211" s="1509"/>
      <c r="F211" s="198"/>
      <c r="G211" s="434" t="s">
        <v>253</v>
      </c>
      <c r="H211" s="1508">
        <f>SUM(H192:H210)</f>
        <v>13</v>
      </c>
      <c r="I211" s="1509"/>
    </row>
    <row r="212" spans="1:24">
      <c r="A212" s="198"/>
      <c r="B212" s="434" t="s">
        <v>254</v>
      </c>
      <c r="C212" s="1508">
        <f>SUM(D192:D210)</f>
        <v>13</v>
      </c>
      <c r="D212" s="1509"/>
      <c r="F212" s="198"/>
      <c r="G212" s="434" t="s">
        <v>254</v>
      </c>
      <c r="H212" s="1508">
        <f>SUM(I192:I210)</f>
        <v>6</v>
      </c>
      <c r="I212" s="1509"/>
    </row>
    <row r="213" spans="1:24">
      <c r="A213" s="198"/>
      <c r="B213" s="435" t="s">
        <v>127</v>
      </c>
      <c r="C213" s="436">
        <f>C211</f>
        <v>6</v>
      </c>
      <c r="D213" s="436" t="s">
        <v>1339</v>
      </c>
      <c r="F213" s="198"/>
      <c r="G213" s="435" t="s">
        <v>127</v>
      </c>
      <c r="H213" s="436">
        <f>H211</f>
        <v>13</v>
      </c>
      <c r="I213" s="436" t="s">
        <v>1334</v>
      </c>
    </row>
    <row r="214" spans="1:24" ht="14.4" thickBot="1">
      <c r="A214" s="198"/>
      <c r="B214" s="198"/>
      <c r="C214" s="198"/>
      <c r="D214" s="198"/>
      <c r="F214" s="198"/>
      <c r="G214" s="198"/>
      <c r="H214" s="198"/>
      <c r="I214" s="198"/>
    </row>
    <row r="215" spans="1:24">
      <c r="A215" s="198"/>
      <c r="B215" s="1522" t="s">
        <v>1335</v>
      </c>
      <c r="C215" s="1523"/>
      <c r="D215" s="1524"/>
      <c r="F215" s="198"/>
      <c r="G215" s="1522" t="s">
        <v>1335</v>
      </c>
      <c r="H215" s="1523"/>
      <c r="I215" s="1524"/>
    </row>
    <row r="216" spans="1:24">
      <c r="A216" s="198"/>
      <c r="B216" s="1525" t="s">
        <v>1336</v>
      </c>
      <c r="C216" s="1511"/>
      <c r="D216" s="1526"/>
      <c r="F216" s="198"/>
      <c r="G216" s="1525" t="s">
        <v>1336</v>
      </c>
      <c r="H216" s="1511"/>
      <c r="I216" s="1526"/>
    </row>
    <row r="217" spans="1:24" ht="14.4" thickBot="1">
      <c r="A217" s="198"/>
      <c r="B217" s="1530" t="s">
        <v>1337</v>
      </c>
      <c r="C217" s="1531"/>
      <c r="D217" s="1532"/>
      <c r="F217" s="198"/>
      <c r="G217" s="1530" t="s">
        <v>1337</v>
      </c>
      <c r="H217" s="1531"/>
      <c r="I217" s="1532"/>
    </row>
    <row r="218" spans="1:24">
      <c r="A218" s="198"/>
      <c r="B218" s="198"/>
      <c r="C218" s="198"/>
      <c r="D218" s="198"/>
      <c r="F218" s="198"/>
      <c r="G218" s="198"/>
      <c r="H218" s="198"/>
      <c r="I218" s="198"/>
    </row>
    <row r="219" spans="1:24">
      <c r="A219" s="198"/>
      <c r="B219" s="198"/>
      <c r="C219" s="198"/>
      <c r="D219" s="198"/>
      <c r="F219" s="198"/>
      <c r="G219" s="198"/>
      <c r="H219" s="198"/>
      <c r="I219" s="198"/>
    </row>
    <row r="220" spans="1:24" s="198" customFormat="1" ht="14.4" thickBot="1">
      <c r="A220" s="427" t="s">
        <v>228</v>
      </c>
      <c r="B220" s="1510" t="s">
        <v>151</v>
      </c>
      <c r="C220" s="1511"/>
      <c r="D220" s="1509"/>
      <c r="E220" s="426"/>
      <c r="F220" s="427" t="s">
        <v>228</v>
      </c>
      <c r="G220" s="1510" t="s">
        <v>151</v>
      </c>
      <c r="H220" s="1511"/>
      <c r="I220" s="1509"/>
      <c r="J220" s="426"/>
      <c r="K220" s="427" t="s">
        <v>228</v>
      </c>
      <c r="L220" s="1510" t="s">
        <v>151</v>
      </c>
      <c r="M220" s="1511"/>
      <c r="N220" s="1509"/>
      <c r="O220" s="426"/>
      <c r="P220" s="427" t="s">
        <v>228</v>
      </c>
      <c r="Q220" s="1510" t="s">
        <v>151</v>
      </c>
      <c r="R220" s="1511"/>
      <c r="S220" s="1509"/>
      <c r="U220" s="599"/>
      <c r="V220" s="1550"/>
      <c r="W220" s="1542"/>
      <c r="X220" s="1542"/>
    </row>
    <row r="221" spans="1:24" s="198" customFormat="1" ht="18.600000000000001" thickBot="1">
      <c r="A221" s="1512" t="s">
        <v>227</v>
      </c>
      <c r="B221" s="1513"/>
      <c r="C221" s="1513"/>
      <c r="D221" s="1514"/>
      <c r="E221" s="426"/>
      <c r="F221" s="1512" t="s">
        <v>227</v>
      </c>
      <c r="G221" s="1513"/>
      <c r="H221" s="1513"/>
      <c r="I221" s="1514"/>
      <c r="J221" s="426"/>
      <c r="K221" s="1512" t="s">
        <v>227</v>
      </c>
      <c r="L221" s="1513"/>
      <c r="M221" s="1513"/>
      <c r="N221" s="1514"/>
      <c r="O221" s="426"/>
      <c r="P221" s="1512" t="s">
        <v>227</v>
      </c>
      <c r="Q221" s="1513"/>
      <c r="R221" s="1513"/>
      <c r="S221" s="1514"/>
      <c r="U221" s="1549"/>
      <c r="V221" s="1542"/>
      <c r="W221" s="1542"/>
      <c r="X221" s="1542"/>
    </row>
    <row r="222" spans="1:24" s="198" customFormat="1" ht="18">
      <c r="A222" s="428"/>
      <c r="B222" s="428"/>
      <c r="C222" s="428"/>
      <c r="D222" s="428"/>
      <c r="E222" s="426"/>
      <c r="F222" s="428"/>
      <c r="G222" s="428"/>
      <c r="H222" s="428"/>
      <c r="I222" s="428"/>
      <c r="J222" s="426"/>
      <c r="K222" s="428"/>
      <c r="L222" s="428"/>
      <c r="M222" s="428"/>
      <c r="N222" s="428"/>
      <c r="O222" s="426"/>
      <c r="P222" s="428"/>
      <c r="Q222" s="428"/>
      <c r="R222" s="428"/>
      <c r="S222" s="428"/>
      <c r="U222" s="600"/>
      <c r="V222" s="600"/>
      <c r="W222" s="600"/>
      <c r="X222" s="600"/>
    </row>
    <row r="223" spans="1:24" ht="25.05" customHeight="1">
      <c r="A223" s="625" t="s">
        <v>2006</v>
      </c>
      <c r="B223" s="1538" t="s">
        <v>1870</v>
      </c>
      <c r="C223" s="1546"/>
      <c r="D223" s="1547"/>
      <c r="F223" s="598" t="s">
        <v>1889</v>
      </c>
      <c r="G223" s="1538" t="s">
        <v>1888</v>
      </c>
      <c r="H223" s="1546"/>
      <c r="I223" s="1547"/>
      <c r="K223" s="625" t="s">
        <v>2007</v>
      </c>
      <c r="L223" s="1538" t="s">
        <v>1876</v>
      </c>
      <c r="M223" s="1546"/>
      <c r="N223" s="1547"/>
      <c r="P223" s="450" t="s">
        <v>1890</v>
      </c>
      <c r="Q223" s="1538" t="s">
        <v>1887</v>
      </c>
      <c r="R223" s="1546"/>
      <c r="S223" s="1547"/>
      <c r="U223" s="601"/>
      <c r="V223" s="1548"/>
      <c r="W223" s="1542"/>
      <c r="X223" s="1542"/>
    </row>
    <row r="224" spans="1:24" s="198" customFormat="1">
      <c r="A224" s="1518"/>
      <c r="B224" s="1519"/>
      <c r="C224" s="1519"/>
      <c r="D224" s="1519"/>
      <c r="E224" s="426"/>
      <c r="F224" s="1518"/>
      <c r="G224" s="1519"/>
      <c r="H224" s="1519"/>
      <c r="I224" s="1519"/>
      <c r="J224" s="426"/>
      <c r="K224" s="1518"/>
      <c r="L224" s="1519"/>
      <c r="M224" s="1519"/>
      <c r="N224" s="1519"/>
      <c r="O224" s="426"/>
      <c r="P224" s="1518"/>
      <c r="Q224" s="1519"/>
      <c r="R224" s="1519"/>
      <c r="S224" s="1519"/>
      <c r="U224" s="1545"/>
      <c r="V224" s="1542"/>
      <c r="W224" s="1542"/>
      <c r="X224" s="1542"/>
    </row>
    <row r="225" spans="1:24" s="198" customFormat="1">
      <c r="A225" s="1520" t="s">
        <v>249</v>
      </c>
      <c r="B225" s="1511"/>
      <c r="C225" s="1511"/>
      <c r="D225" s="1509"/>
      <c r="E225" s="426"/>
      <c r="F225" s="1520" t="s">
        <v>249</v>
      </c>
      <c r="G225" s="1511"/>
      <c r="H225" s="1511"/>
      <c r="I225" s="1509"/>
      <c r="J225" s="426"/>
      <c r="K225" s="1520" t="s">
        <v>249</v>
      </c>
      <c r="L225" s="1511"/>
      <c r="M225" s="1511"/>
      <c r="N225" s="1509"/>
      <c r="O225" s="426"/>
      <c r="P225" s="1520" t="s">
        <v>249</v>
      </c>
      <c r="Q225" s="1511"/>
      <c r="R225" s="1511"/>
      <c r="S225" s="1509"/>
      <c r="U225" s="1544"/>
      <c r="V225" s="1542"/>
      <c r="W225" s="1542"/>
      <c r="X225" s="1542"/>
    </row>
    <row r="226" spans="1:24" s="198" customFormat="1" ht="14.4">
      <c r="A226" s="429" t="s">
        <v>102</v>
      </c>
      <c r="B226" s="430" t="s">
        <v>103</v>
      </c>
      <c r="C226" s="430" t="s">
        <v>104</v>
      </c>
      <c r="D226" s="430" t="s">
        <v>105</v>
      </c>
      <c r="E226" s="426"/>
      <c r="F226" s="429" t="s">
        <v>102</v>
      </c>
      <c r="G226" s="430" t="s">
        <v>103</v>
      </c>
      <c r="H226" s="430" t="s">
        <v>104</v>
      </c>
      <c r="I226" s="430" t="s">
        <v>105</v>
      </c>
      <c r="J226" s="426"/>
      <c r="K226" s="429" t="s">
        <v>102</v>
      </c>
      <c r="L226" s="430" t="s">
        <v>103</v>
      </c>
      <c r="M226" s="430" t="s">
        <v>104</v>
      </c>
      <c r="N226" s="430" t="s">
        <v>105</v>
      </c>
      <c r="O226" s="426"/>
      <c r="P226" s="429" t="s">
        <v>102</v>
      </c>
      <c r="Q226" s="430" t="s">
        <v>103</v>
      </c>
      <c r="R226" s="430" t="s">
        <v>104</v>
      </c>
      <c r="S226" s="430" t="s">
        <v>105</v>
      </c>
      <c r="U226" s="29"/>
      <c r="V226" s="603"/>
      <c r="W226" s="603"/>
      <c r="X226" s="603"/>
    </row>
    <row r="227" spans="1:24" s="198" customFormat="1" ht="14.4">
      <c r="A227" s="431">
        <v>1</v>
      </c>
      <c r="B227" s="432" t="s">
        <v>106</v>
      </c>
      <c r="C227" s="451">
        <v>1</v>
      </c>
      <c r="D227" s="451"/>
      <c r="E227" s="426"/>
      <c r="F227" s="431">
        <v>1</v>
      </c>
      <c r="G227" s="432" t="s">
        <v>106</v>
      </c>
      <c r="H227" s="447">
        <v>1</v>
      </c>
      <c r="I227" s="448"/>
      <c r="J227" s="426"/>
      <c r="K227" s="431">
        <v>1</v>
      </c>
      <c r="L227" s="432" t="s">
        <v>106</v>
      </c>
      <c r="M227" s="451">
        <v>1</v>
      </c>
      <c r="N227" s="451"/>
      <c r="O227" s="426"/>
      <c r="P227" s="431">
        <v>1</v>
      </c>
      <c r="Q227" s="432" t="s">
        <v>106</v>
      </c>
      <c r="R227" s="447">
        <v>1</v>
      </c>
      <c r="S227" s="448"/>
      <c r="U227" s="568"/>
      <c r="V227" s="604"/>
      <c r="W227" s="605"/>
      <c r="X227" s="605"/>
    </row>
    <row r="228" spans="1:24" s="198" customFormat="1" ht="14.4">
      <c r="A228" s="431">
        <v>2</v>
      </c>
      <c r="B228" s="432" t="s">
        <v>107</v>
      </c>
      <c r="C228" s="451"/>
      <c r="D228" s="451">
        <v>1</v>
      </c>
      <c r="E228" s="426"/>
      <c r="F228" s="431">
        <v>2</v>
      </c>
      <c r="G228" s="432" t="s">
        <v>107</v>
      </c>
      <c r="H228" s="449">
        <v>1</v>
      </c>
      <c r="I228" s="437"/>
      <c r="J228" s="426"/>
      <c r="K228" s="431">
        <v>2</v>
      </c>
      <c r="L228" s="432" t="s">
        <v>107</v>
      </c>
      <c r="M228" s="451"/>
      <c r="N228" s="451">
        <v>1</v>
      </c>
      <c r="O228" s="426"/>
      <c r="P228" s="431">
        <v>2</v>
      </c>
      <c r="Q228" s="432" t="s">
        <v>107</v>
      </c>
      <c r="R228" s="449"/>
      <c r="S228" s="437">
        <v>1</v>
      </c>
      <c r="U228" s="568"/>
      <c r="V228" s="604"/>
      <c r="W228" s="605"/>
      <c r="X228" s="605"/>
    </row>
    <row r="229" spans="1:24" s="198" customFormat="1" ht="14.4">
      <c r="A229" s="431">
        <v>3</v>
      </c>
      <c r="B229" s="432" t="s">
        <v>109</v>
      </c>
      <c r="C229" s="451"/>
      <c r="D229" s="451">
        <v>1</v>
      </c>
      <c r="E229" s="426"/>
      <c r="F229" s="431">
        <v>3</v>
      </c>
      <c r="G229" s="432" t="s">
        <v>109</v>
      </c>
      <c r="H229" s="449">
        <v>1</v>
      </c>
      <c r="I229" s="437"/>
      <c r="J229" s="426"/>
      <c r="K229" s="431">
        <v>3</v>
      </c>
      <c r="L229" s="432" t="s">
        <v>109</v>
      </c>
      <c r="M229" s="451"/>
      <c r="N229" s="451">
        <v>1</v>
      </c>
      <c r="O229" s="426"/>
      <c r="P229" s="431">
        <v>3</v>
      </c>
      <c r="Q229" s="432" t="s">
        <v>109</v>
      </c>
      <c r="R229" s="449">
        <v>1</v>
      </c>
      <c r="S229" s="437"/>
      <c r="U229" s="568"/>
      <c r="V229" s="604"/>
      <c r="W229" s="605"/>
      <c r="X229" s="605"/>
    </row>
    <row r="230" spans="1:24" s="198" customFormat="1" ht="14.4">
      <c r="A230" s="431">
        <v>4</v>
      </c>
      <c r="B230" s="432" t="s">
        <v>108</v>
      </c>
      <c r="C230" s="451"/>
      <c r="D230" s="451">
        <v>1</v>
      </c>
      <c r="E230" s="426"/>
      <c r="F230" s="431">
        <v>4</v>
      </c>
      <c r="G230" s="432" t="s">
        <v>108</v>
      </c>
      <c r="H230" s="449">
        <v>1</v>
      </c>
      <c r="I230" s="437"/>
      <c r="J230" s="426"/>
      <c r="K230" s="431">
        <v>4</v>
      </c>
      <c r="L230" s="432" t="s">
        <v>108</v>
      </c>
      <c r="M230" s="451"/>
      <c r="N230" s="451">
        <v>1</v>
      </c>
      <c r="O230" s="426"/>
      <c r="P230" s="431">
        <v>4</v>
      </c>
      <c r="Q230" s="432" t="s">
        <v>108</v>
      </c>
      <c r="R230" s="449"/>
      <c r="S230" s="437">
        <v>1</v>
      </c>
      <c r="U230" s="568"/>
      <c r="V230" s="604"/>
      <c r="W230" s="605"/>
      <c r="X230" s="605"/>
    </row>
    <row r="231" spans="1:24" s="198" customFormat="1" ht="14.4">
      <c r="A231" s="431">
        <v>5</v>
      </c>
      <c r="B231" s="432" t="s">
        <v>110</v>
      </c>
      <c r="C231" s="451">
        <v>1</v>
      </c>
      <c r="D231" s="451"/>
      <c r="E231" s="426"/>
      <c r="F231" s="431">
        <v>5</v>
      </c>
      <c r="G231" s="432" t="s">
        <v>110</v>
      </c>
      <c r="H231" s="449">
        <v>1</v>
      </c>
      <c r="I231" s="437"/>
      <c r="J231" s="426"/>
      <c r="K231" s="431">
        <v>5</v>
      </c>
      <c r="L231" s="432" t="s">
        <v>110</v>
      </c>
      <c r="M231" s="451">
        <v>1</v>
      </c>
      <c r="N231" s="451"/>
      <c r="O231" s="426"/>
      <c r="P231" s="431">
        <v>5</v>
      </c>
      <c r="Q231" s="432" t="s">
        <v>110</v>
      </c>
      <c r="R231" s="449">
        <v>1</v>
      </c>
      <c r="S231" s="437"/>
      <c r="U231" s="568"/>
      <c r="V231" s="604"/>
      <c r="W231" s="605"/>
      <c r="X231" s="605"/>
    </row>
    <row r="232" spans="1:24" s="198" customFormat="1" ht="14.4">
      <c r="A232" s="431">
        <v>6</v>
      </c>
      <c r="B232" s="432" t="s">
        <v>111</v>
      </c>
      <c r="C232" s="451">
        <v>1</v>
      </c>
      <c r="D232" s="451"/>
      <c r="E232" s="426"/>
      <c r="F232" s="431">
        <v>6</v>
      </c>
      <c r="G232" s="432" t="s">
        <v>111</v>
      </c>
      <c r="H232" s="449">
        <v>1</v>
      </c>
      <c r="I232" s="437"/>
      <c r="J232" s="426"/>
      <c r="K232" s="431">
        <v>6</v>
      </c>
      <c r="L232" s="432" t="s">
        <v>111</v>
      </c>
      <c r="M232" s="451">
        <v>1</v>
      </c>
      <c r="N232" s="451"/>
      <c r="O232" s="426"/>
      <c r="P232" s="431">
        <v>6</v>
      </c>
      <c r="Q232" s="432" t="s">
        <v>111</v>
      </c>
      <c r="R232" s="449">
        <v>1</v>
      </c>
      <c r="S232" s="437"/>
      <c r="U232" s="568"/>
      <c r="V232" s="604"/>
      <c r="W232" s="605"/>
      <c r="X232" s="605"/>
    </row>
    <row r="233" spans="1:24" s="198" customFormat="1" ht="14.4">
      <c r="A233" s="431">
        <v>7</v>
      </c>
      <c r="B233" s="432" t="s">
        <v>112</v>
      </c>
      <c r="C233" s="451"/>
      <c r="D233" s="451">
        <v>1</v>
      </c>
      <c r="E233" s="426"/>
      <c r="F233" s="431">
        <v>7</v>
      </c>
      <c r="G233" s="432" t="s">
        <v>112</v>
      </c>
      <c r="H233" s="449">
        <v>1</v>
      </c>
      <c r="I233" s="437"/>
      <c r="J233" s="426"/>
      <c r="K233" s="431">
        <v>7</v>
      </c>
      <c r="L233" s="432" t="s">
        <v>112</v>
      </c>
      <c r="M233" s="451"/>
      <c r="N233" s="451">
        <v>1</v>
      </c>
      <c r="O233" s="426"/>
      <c r="P233" s="431">
        <v>7</v>
      </c>
      <c r="Q233" s="432" t="s">
        <v>112</v>
      </c>
      <c r="R233" s="449">
        <v>1</v>
      </c>
      <c r="S233" s="437"/>
      <c r="U233" s="568"/>
      <c r="V233" s="604"/>
      <c r="W233" s="605"/>
      <c r="X233" s="605"/>
    </row>
    <row r="234" spans="1:24" s="198" customFormat="1" ht="27.6">
      <c r="A234" s="431">
        <v>8</v>
      </c>
      <c r="B234" s="432" t="s">
        <v>115</v>
      </c>
      <c r="C234" s="451">
        <v>1</v>
      </c>
      <c r="D234" s="451"/>
      <c r="E234" s="426"/>
      <c r="F234" s="431">
        <v>8</v>
      </c>
      <c r="G234" s="432" t="s">
        <v>115</v>
      </c>
      <c r="H234" s="449">
        <v>1</v>
      </c>
      <c r="I234" s="437"/>
      <c r="J234" s="426"/>
      <c r="K234" s="431">
        <v>8</v>
      </c>
      <c r="L234" s="432" t="s">
        <v>115</v>
      </c>
      <c r="M234" s="451">
        <v>1</v>
      </c>
      <c r="N234" s="451"/>
      <c r="O234" s="426"/>
      <c r="P234" s="431">
        <v>8</v>
      </c>
      <c r="Q234" s="432" t="s">
        <v>115</v>
      </c>
      <c r="R234" s="449"/>
      <c r="S234" s="437">
        <v>1</v>
      </c>
      <c r="U234" s="568"/>
      <c r="V234" s="604"/>
      <c r="W234" s="605"/>
      <c r="X234" s="605"/>
    </row>
    <row r="235" spans="1:24" s="198" customFormat="1" ht="14.4">
      <c r="A235" s="431">
        <v>9</v>
      </c>
      <c r="B235" s="432" t="s">
        <v>118</v>
      </c>
      <c r="C235" s="451">
        <v>1</v>
      </c>
      <c r="D235" s="451"/>
      <c r="E235" s="426"/>
      <c r="F235" s="431">
        <v>9</v>
      </c>
      <c r="G235" s="432" t="s">
        <v>118</v>
      </c>
      <c r="H235" s="449">
        <v>1</v>
      </c>
      <c r="I235" s="437"/>
      <c r="J235" s="426"/>
      <c r="K235" s="431">
        <v>9</v>
      </c>
      <c r="L235" s="432" t="s">
        <v>118</v>
      </c>
      <c r="M235" s="451">
        <v>1</v>
      </c>
      <c r="N235" s="451"/>
      <c r="O235" s="426"/>
      <c r="P235" s="431">
        <v>9</v>
      </c>
      <c r="Q235" s="432" t="s">
        <v>118</v>
      </c>
      <c r="R235" s="449"/>
      <c r="S235" s="437">
        <v>1</v>
      </c>
      <c r="U235" s="568"/>
      <c r="V235" s="604"/>
      <c r="W235" s="605"/>
      <c r="X235" s="605"/>
    </row>
    <row r="236" spans="1:24" s="198" customFormat="1" ht="14.4">
      <c r="A236" s="431">
        <v>10</v>
      </c>
      <c r="B236" s="432" t="s">
        <v>1333</v>
      </c>
      <c r="C236" s="451">
        <v>1</v>
      </c>
      <c r="D236" s="451"/>
      <c r="E236" s="426"/>
      <c r="F236" s="431">
        <v>10</v>
      </c>
      <c r="G236" s="432" t="s">
        <v>1333</v>
      </c>
      <c r="H236" s="449">
        <v>1</v>
      </c>
      <c r="I236" s="437"/>
      <c r="J236" s="426"/>
      <c r="K236" s="431">
        <v>10</v>
      </c>
      <c r="L236" s="432" t="s">
        <v>1333</v>
      </c>
      <c r="M236" s="451">
        <v>1</v>
      </c>
      <c r="N236" s="451"/>
      <c r="O236" s="426"/>
      <c r="P236" s="431">
        <v>10</v>
      </c>
      <c r="Q236" s="432" t="s">
        <v>1333</v>
      </c>
      <c r="R236" s="449">
        <v>1</v>
      </c>
      <c r="S236" s="437"/>
      <c r="U236" s="568"/>
      <c r="V236" s="604"/>
      <c r="W236" s="605"/>
      <c r="X236" s="605"/>
    </row>
    <row r="237" spans="1:24" s="198" customFormat="1" ht="14.4">
      <c r="A237" s="431">
        <v>11</v>
      </c>
      <c r="B237" s="432" t="s">
        <v>114</v>
      </c>
      <c r="C237" s="451"/>
      <c r="D237" s="451">
        <v>1</v>
      </c>
      <c r="E237" s="426"/>
      <c r="F237" s="431">
        <v>11</v>
      </c>
      <c r="G237" s="432" t="s">
        <v>114</v>
      </c>
      <c r="H237" s="449">
        <v>1</v>
      </c>
      <c r="I237" s="437"/>
      <c r="J237" s="426"/>
      <c r="K237" s="431">
        <v>11</v>
      </c>
      <c r="L237" s="432" t="s">
        <v>114</v>
      </c>
      <c r="M237" s="451"/>
      <c r="N237" s="451">
        <v>1</v>
      </c>
      <c r="O237" s="426"/>
      <c r="P237" s="431">
        <v>11</v>
      </c>
      <c r="Q237" s="432" t="s">
        <v>114</v>
      </c>
      <c r="R237" s="449">
        <v>1</v>
      </c>
      <c r="S237" s="437"/>
      <c r="U237" s="568"/>
      <c r="V237" s="604"/>
      <c r="W237" s="605"/>
      <c r="X237" s="605"/>
    </row>
    <row r="238" spans="1:24" s="198" customFormat="1" ht="14.4">
      <c r="A238" s="431">
        <v>12</v>
      </c>
      <c r="B238" s="432" t="s">
        <v>116</v>
      </c>
      <c r="C238" s="451">
        <v>1</v>
      </c>
      <c r="D238" s="451"/>
      <c r="E238" s="426"/>
      <c r="F238" s="431">
        <v>12</v>
      </c>
      <c r="G238" s="432" t="s">
        <v>116</v>
      </c>
      <c r="H238" s="449">
        <v>1</v>
      </c>
      <c r="I238" s="437"/>
      <c r="J238" s="426"/>
      <c r="K238" s="431">
        <v>12</v>
      </c>
      <c r="L238" s="432" t="s">
        <v>116</v>
      </c>
      <c r="M238" s="451">
        <v>1</v>
      </c>
      <c r="N238" s="451"/>
      <c r="O238" s="426"/>
      <c r="P238" s="431">
        <v>12</v>
      </c>
      <c r="Q238" s="432" t="s">
        <v>116</v>
      </c>
      <c r="R238" s="449">
        <v>1</v>
      </c>
      <c r="S238" s="437"/>
      <c r="U238" s="568"/>
      <c r="V238" s="604"/>
      <c r="W238" s="605"/>
      <c r="X238" s="605"/>
    </row>
    <row r="239" spans="1:24" s="198" customFormat="1" ht="14.4">
      <c r="A239" s="431">
        <v>13</v>
      </c>
      <c r="B239" s="432" t="s">
        <v>117</v>
      </c>
      <c r="C239" s="451">
        <v>1</v>
      </c>
      <c r="D239" s="451"/>
      <c r="E239" s="426"/>
      <c r="F239" s="431">
        <v>13</v>
      </c>
      <c r="G239" s="432" t="s">
        <v>117</v>
      </c>
      <c r="H239" s="449">
        <v>1</v>
      </c>
      <c r="I239" s="437"/>
      <c r="J239" s="426"/>
      <c r="K239" s="431">
        <v>13</v>
      </c>
      <c r="L239" s="432" t="s">
        <v>117</v>
      </c>
      <c r="M239" s="451">
        <v>1</v>
      </c>
      <c r="N239" s="451"/>
      <c r="O239" s="426"/>
      <c r="P239" s="431">
        <v>13</v>
      </c>
      <c r="Q239" s="432" t="s">
        <v>117</v>
      </c>
      <c r="R239" s="449">
        <v>1</v>
      </c>
      <c r="S239" s="437"/>
      <c r="U239" s="568"/>
      <c r="V239" s="604"/>
      <c r="W239" s="605"/>
      <c r="X239" s="605"/>
    </row>
    <row r="240" spans="1:24" s="198" customFormat="1" ht="14.4">
      <c r="A240" s="431">
        <v>14</v>
      </c>
      <c r="B240" s="432" t="s">
        <v>119</v>
      </c>
      <c r="C240" s="451"/>
      <c r="D240" s="451">
        <v>1</v>
      </c>
      <c r="E240" s="426"/>
      <c r="F240" s="431">
        <v>14</v>
      </c>
      <c r="G240" s="432" t="s">
        <v>119</v>
      </c>
      <c r="H240" s="449">
        <v>1</v>
      </c>
      <c r="I240" s="437"/>
      <c r="J240" s="426"/>
      <c r="K240" s="431">
        <v>14</v>
      </c>
      <c r="L240" s="432" t="s">
        <v>119</v>
      </c>
      <c r="M240" s="451"/>
      <c r="N240" s="451">
        <v>1</v>
      </c>
      <c r="O240" s="426"/>
      <c r="P240" s="431">
        <v>14</v>
      </c>
      <c r="Q240" s="432" t="s">
        <v>119</v>
      </c>
      <c r="R240" s="449">
        <v>1</v>
      </c>
      <c r="S240" s="437"/>
      <c r="U240" s="568"/>
      <c r="V240" s="604"/>
      <c r="W240" s="605"/>
      <c r="X240" s="605"/>
    </row>
    <row r="241" spans="1:24" s="198" customFormat="1" ht="14.4">
      <c r="A241" s="431">
        <v>15</v>
      </c>
      <c r="B241" s="432" t="s">
        <v>122</v>
      </c>
      <c r="C241" s="451">
        <v>1</v>
      </c>
      <c r="D241" s="451"/>
      <c r="E241" s="426"/>
      <c r="F241" s="431">
        <v>15</v>
      </c>
      <c r="G241" s="432" t="s">
        <v>122</v>
      </c>
      <c r="H241" s="449">
        <v>1</v>
      </c>
      <c r="I241" s="437"/>
      <c r="J241" s="426"/>
      <c r="K241" s="431">
        <v>15</v>
      </c>
      <c r="L241" s="432" t="s">
        <v>122</v>
      </c>
      <c r="M241" s="451">
        <v>1</v>
      </c>
      <c r="N241" s="451"/>
      <c r="O241" s="426"/>
      <c r="P241" s="431">
        <v>15</v>
      </c>
      <c r="Q241" s="432" t="s">
        <v>122</v>
      </c>
      <c r="R241" s="449">
        <v>1</v>
      </c>
      <c r="S241" s="437"/>
      <c r="U241" s="568"/>
      <c r="V241" s="604"/>
      <c r="W241" s="605"/>
      <c r="X241" s="605"/>
    </row>
    <row r="242" spans="1:24" s="198" customFormat="1" ht="14.4">
      <c r="A242" s="431">
        <v>16</v>
      </c>
      <c r="B242" s="432" t="s">
        <v>125</v>
      </c>
      <c r="C242" s="451"/>
      <c r="D242" s="451">
        <v>1</v>
      </c>
      <c r="E242" s="426"/>
      <c r="F242" s="431">
        <v>16</v>
      </c>
      <c r="G242" s="432" t="s">
        <v>125</v>
      </c>
      <c r="H242" s="449"/>
      <c r="I242" s="437">
        <v>1</v>
      </c>
      <c r="J242" s="426"/>
      <c r="K242" s="431">
        <v>16</v>
      </c>
      <c r="L242" s="432" t="s">
        <v>125</v>
      </c>
      <c r="M242" s="451"/>
      <c r="N242" s="451">
        <v>1</v>
      </c>
      <c r="O242" s="426"/>
      <c r="P242" s="431">
        <v>16</v>
      </c>
      <c r="Q242" s="432" t="s">
        <v>125</v>
      </c>
      <c r="R242" s="449"/>
      <c r="S242" s="437">
        <v>1</v>
      </c>
      <c r="U242" s="568"/>
      <c r="V242" s="604"/>
      <c r="W242" s="605"/>
      <c r="X242" s="605"/>
    </row>
    <row r="243" spans="1:24" s="198" customFormat="1" ht="14.4">
      <c r="A243" s="431">
        <v>17</v>
      </c>
      <c r="B243" s="432" t="s">
        <v>123</v>
      </c>
      <c r="C243" s="451">
        <v>1</v>
      </c>
      <c r="D243" s="451"/>
      <c r="E243" s="426"/>
      <c r="F243" s="431">
        <v>17</v>
      </c>
      <c r="G243" s="432" t="s">
        <v>123</v>
      </c>
      <c r="H243" s="449">
        <v>1</v>
      </c>
      <c r="I243" s="437"/>
      <c r="J243" s="426"/>
      <c r="K243" s="431">
        <v>17</v>
      </c>
      <c r="L243" s="432" t="s">
        <v>123</v>
      </c>
      <c r="M243" s="451">
        <v>1</v>
      </c>
      <c r="N243" s="451"/>
      <c r="O243" s="426"/>
      <c r="P243" s="431">
        <v>17</v>
      </c>
      <c r="Q243" s="432" t="s">
        <v>123</v>
      </c>
      <c r="R243" s="449"/>
      <c r="S243" s="437">
        <v>1</v>
      </c>
      <c r="U243" s="568"/>
      <c r="V243" s="604"/>
      <c r="W243" s="605"/>
      <c r="X243" s="605"/>
    </row>
    <row r="244" spans="1:24" s="198" customFormat="1" ht="14.4">
      <c r="A244" s="431">
        <v>18</v>
      </c>
      <c r="B244" s="432" t="s">
        <v>124</v>
      </c>
      <c r="C244" s="451">
        <v>1</v>
      </c>
      <c r="D244" s="451"/>
      <c r="E244" s="426"/>
      <c r="F244" s="431">
        <v>18</v>
      </c>
      <c r="G244" s="432" t="s">
        <v>124</v>
      </c>
      <c r="H244" s="449">
        <v>1</v>
      </c>
      <c r="I244" s="437"/>
      <c r="J244" s="426"/>
      <c r="K244" s="431">
        <v>18</v>
      </c>
      <c r="L244" s="432" t="s">
        <v>124</v>
      </c>
      <c r="M244" s="451">
        <v>1</v>
      </c>
      <c r="N244" s="451"/>
      <c r="O244" s="426"/>
      <c r="P244" s="431">
        <v>18</v>
      </c>
      <c r="Q244" s="432" t="s">
        <v>124</v>
      </c>
      <c r="R244" s="449">
        <v>1</v>
      </c>
      <c r="S244" s="437"/>
      <c r="U244" s="568"/>
      <c r="V244" s="604"/>
      <c r="W244" s="605"/>
      <c r="X244" s="605"/>
    </row>
    <row r="245" spans="1:24" s="198" customFormat="1" ht="14.4">
      <c r="A245" s="431">
        <v>19</v>
      </c>
      <c r="B245" s="432" t="s">
        <v>126</v>
      </c>
      <c r="C245" s="451"/>
      <c r="D245" s="451">
        <v>1</v>
      </c>
      <c r="E245" s="426"/>
      <c r="F245" s="431">
        <v>19</v>
      </c>
      <c r="G245" s="432" t="s">
        <v>126</v>
      </c>
      <c r="H245" s="449">
        <v>1</v>
      </c>
      <c r="I245" s="437"/>
      <c r="J245" s="426"/>
      <c r="K245" s="431">
        <v>19</v>
      </c>
      <c r="L245" s="432" t="s">
        <v>126</v>
      </c>
      <c r="M245" s="451"/>
      <c r="N245" s="451">
        <v>1</v>
      </c>
      <c r="O245" s="426"/>
      <c r="P245" s="431">
        <v>19</v>
      </c>
      <c r="Q245" s="432" t="s">
        <v>126</v>
      </c>
      <c r="R245" s="449"/>
      <c r="S245" s="437">
        <v>1</v>
      </c>
      <c r="U245" s="568"/>
      <c r="V245" s="604"/>
      <c r="W245" s="605"/>
      <c r="X245" s="605"/>
    </row>
    <row r="246" spans="1:24" s="198" customFormat="1">
      <c r="B246" s="434" t="s">
        <v>253</v>
      </c>
      <c r="C246" s="1508">
        <f>SUM(C227:C245)</f>
        <v>11</v>
      </c>
      <c r="D246" s="1509"/>
      <c r="E246" s="426"/>
      <c r="G246" s="434" t="s">
        <v>253</v>
      </c>
      <c r="H246" s="1508">
        <f>SUM(H227:H245)</f>
        <v>18</v>
      </c>
      <c r="I246" s="1509"/>
      <c r="J246" s="426"/>
      <c r="L246" s="434" t="s">
        <v>253</v>
      </c>
      <c r="M246" s="1508">
        <f>SUM(M227:M245)</f>
        <v>11</v>
      </c>
      <c r="N246" s="1509"/>
      <c r="O246" s="426"/>
      <c r="Q246" s="434" t="s">
        <v>253</v>
      </c>
      <c r="R246" s="1508">
        <f>SUM(R227:R245)</f>
        <v>12</v>
      </c>
      <c r="S246" s="1509"/>
      <c r="V246" s="606"/>
      <c r="W246" s="1543"/>
      <c r="X246" s="1542"/>
    </row>
    <row r="247" spans="1:24" s="198" customFormat="1">
      <c r="B247" s="434" t="s">
        <v>254</v>
      </c>
      <c r="C247" s="1508">
        <f>SUM(D227:D245)</f>
        <v>8</v>
      </c>
      <c r="D247" s="1509"/>
      <c r="E247" s="426"/>
      <c r="G247" s="434" t="s">
        <v>254</v>
      </c>
      <c r="H247" s="1508">
        <f>SUM(I227:I245)</f>
        <v>1</v>
      </c>
      <c r="I247" s="1509"/>
      <c r="J247" s="426"/>
      <c r="L247" s="434" t="s">
        <v>254</v>
      </c>
      <c r="M247" s="1508">
        <f>SUM(N227:N245)</f>
        <v>8</v>
      </c>
      <c r="N247" s="1509"/>
      <c r="O247" s="426"/>
      <c r="Q247" s="434" t="s">
        <v>254</v>
      </c>
      <c r="R247" s="1508">
        <f>SUM(S227:S245)</f>
        <v>7</v>
      </c>
      <c r="S247" s="1509"/>
      <c r="V247" s="606"/>
      <c r="W247" s="1543"/>
      <c r="X247" s="1542"/>
    </row>
    <row r="248" spans="1:24" s="198" customFormat="1">
      <c r="B248" s="435" t="s">
        <v>127</v>
      </c>
      <c r="C248" s="436">
        <f>C246</f>
        <v>11</v>
      </c>
      <c r="D248" s="436" t="s">
        <v>1339</v>
      </c>
      <c r="E248" s="426"/>
      <c r="G248" s="435" t="s">
        <v>127</v>
      </c>
      <c r="H248" s="436">
        <f>H246</f>
        <v>18</v>
      </c>
      <c r="I248" s="436" t="s">
        <v>1334</v>
      </c>
      <c r="J248" s="426"/>
      <c r="L248" s="435" t="s">
        <v>127</v>
      </c>
      <c r="M248" s="436">
        <f>M246</f>
        <v>11</v>
      </c>
      <c r="N248" s="436" t="s">
        <v>1339</v>
      </c>
      <c r="O248" s="426"/>
      <c r="Q248" s="435" t="s">
        <v>127</v>
      </c>
      <c r="R248" s="436">
        <f>R246</f>
        <v>12</v>
      </c>
      <c r="S248" s="436" t="s">
        <v>1334</v>
      </c>
      <c r="V248" s="606"/>
      <c r="W248" s="602"/>
      <c r="X248" s="602"/>
    </row>
    <row r="249" spans="1:24" s="198" customFormat="1" ht="14.4" thickBot="1">
      <c r="E249" s="426"/>
      <c r="J249" s="426"/>
      <c r="O249" s="426"/>
    </row>
    <row r="250" spans="1:24" s="198" customFormat="1">
      <c r="B250" s="1522" t="s">
        <v>1335</v>
      </c>
      <c r="C250" s="1523"/>
      <c r="D250" s="1524"/>
      <c r="E250" s="426"/>
      <c r="G250" s="1522" t="s">
        <v>1335</v>
      </c>
      <c r="H250" s="1523"/>
      <c r="I250" s="1524"/>
      <c r="J250" s="426"/>
      <c r="L250" s="1522" t="s">
        <v>1335</v>
      </c>
      <c r="M250" s="1523"/>
      <c r="N250" s="1524"/>
      <c r="O250" s="426"/>
      <c r="Q250" s="1522" t="s">
        <v>1335</v>
      </c>
      <c r="R250" s="1523"/>
      <c r="S250" s="1524"/>
      <c r="V250" s="1541"/>
      <c r="W250" s="1542"/>
      <c r="X250" s="1542"/>
    </row>
    <row r="251" spans="1:24" s="198" customFormat="1">
      <c r="B251" s="1525" t="s">
        <v>1336</v>
      </c>
      <c r="C251" s="1511"/>
      <c r="D251" s="1526"/>
      <c r="E251" s="426"/>
      <c r="G251" s="1525" t="s">
        <v>1336</v>
      </c>
      <c r="H251" s="1511"/>
      <c r="I251" s="1526"/>
      <c r="J251" s="426"/>
      <c r="L251" s="1525" t="s">
        <v>1336</v>
      </c>
      <c r="M251" s="1511"/>
      <c r="N251" s="1526"/>
      <c r="O251" s="426"/>
      <c r="Q251" s="1525" t="s">
        <v>1336</v>
      </c>
      <c r="R251" s="1511"/>
      <c r="S251" s="1526"/>
      <c r="V251" s="1541"/>
      <c r="W251" s="1542"/>
      <c r="X251" s="1542"/>
    </row>
    <row r="252" spans="1:24" s="198" customFormat="1" ht="14.4" thickBot="1">
      <c r="B252" s="1530" t="s">
        <v>1337</v>
      </c>
      <c r="C252" s="1531"/>
      <c r="D252" s="1532"/>
      <c r="E252" s="426"/>
      <c r="G252" s="1530" t="s">
        <v>1337</v>
      </c>
      <c r="H252" s="1531"/>
      <c r="I252" s="1532"/>
      <c r="J252" s="426"/>
      <c r="L252" s="1530" t="s">
        <v>1337</v>
      </c>
      <c r="M252" s="1531"/>
      <c r="N252" s="1532"/>
      <c r="O252" s="426"/>
      <c r="Q252" s="1530" t="s">
        <v>1337</v>
      </c>
      <c r="R252" s="1531"/>
      <c r="S252" s="1532"/>
      <c r="V252" s="1541"/>
      <c r="W252" s="1542"/>
      <c r="X252" s="1542"/>
    </row>
    <row r="253" spans="1:24" s="198" customFormat="1">
      <c r="E253" s="426"/>
      <c r="J253" s="426"/>
      <c r="O253" s="426"/>
    </row>
    <row r="254" spans="1:24" s="198" customFormat="1">
      <c r="E254" s="426"/>
      <c r="J254" s="426"/>
      <c r="O254" s="426"/>
    </row>
    <row r="255" spans="1:24" s="198" customFormat="1" ht="14.4" thickBot="1">
      <c r="A255" s="427" t="s">
        <v>228</v>
      </c>
      <c r="B255" s="1510" t="s">
        <v>164</v>
      </c>
      <c r="C255" s="1511"/>
      <c r="D255" s="1509"/>
      <c r="E255" s="426"/>
      <c r="J255" s="426"/>
      <c r="O255" s="426"/>
    </row>
    <row r="256" spans="1:24" s="198" customFormat="1" ht="18.600000000000001" thickBot="1">
      <c r="A256" s="1512" t="s">
        <v>227</v>
      </c>
      <c r="B256" s="1513"/>
      <c r="C256" s="1513"/>
      <c r="D256" s="1514"/>
      <c r="E256" s="426"/>
      <c r="J256" s="426"/>
      <c r="O256" s="426"/>
    </row>
    <row r="257" spans="1:15" s="198" customFormat="1" ht="18">
      <c r="A257" s="428"/>
      <c r="B257" s="428"/>
      <c r="C257" s="428"/>
      <c r="D257" s="428"/>
      <c r="E257" s="426"/>
      <c r="J257" s="426"/>
      <c r="O257" s="426"/>
    </row>
    <row r="258" spans="1:15" s="198" customFormat="1" ht="34.950000000000003" customHeight="1">
      <c r="A258" s="625" t="s">
        <v>2005</v>
      </c>
      <c r="B258" s="1515" t="s">
        <v>2004</v>
      </c>
      <c r="C258" s="1511"/>
      <c r="D258" s="1509"/>
      <c r="E258" s="426"/>
      <c r="J258" s="426"/>
      <c r="O258" s="426"/>
    </row>
    <row r="259" spans="1:15" s="198" customFormat="1">
      <c r="A259" s="1518"/>
      <c r="B259" s="1519"/>
      <c r="C259" s="1519"/>
      <c r="D259" s="1519"/>
      <c r="E259" s="426"/>
      <c r="J259" s="426"/>
      <c r="O259" s="426"/>
    </row>
    <row r="260" spans="1:15" s="198" customFormat="1">
      <c r="A260" s="1520" t="s">
        <v>249</v>
      </c>
      <c r="B260" s="1511"/>
      <c r="C260" s="1511"/>
      <c r="D260" s="1509"/>
      <c r="E260" s="426"/>
      <c r="J260" s="426"/>
      <c r="O260" s="426"/>
    </row>
    <row r="261" spans="1:15" s="198" customFormat="1" ht="14.4">
      <c r="A261" s="429" t="s">
        <v>102</v>
      </c>
      <c r="B261" s="430" t="s">
        <v>103</v>
      </c>
      <c r="C261" s="430" t="s">
        <v>104</v>
      </c>
      <c r="D261" s="430" t="s">
        <v>105</v>
      </c>
      <c r="E261" s="426"/>
      <c r="J261" s="426"/>
      <c r="O261" s="426"/>
    </row>
    <row r="262" spans="1:15" s="198" customFormat="1">
      <c r="A262" s="431">
        <v>1</v>
      </c>
      <c r="B262" s="432" t="s">
        <v>106</v>
      </c>
      <c r="C262" s="447">
        <v>1</v>
      </c>
      <c r="D262" s="448"/>
      <c r="E262" s="426"/>
      <c r="J262" s="426"/>
      <c r="O262" s="426"/>
    </row>
    <row r="263" spans="1:15" s="198" customFormat="1">
      <c r="A263" s="431">
        <v>2</v>
      </c>
      <c r="B263" s="432" t="s">
        <v>107</v>
      </c>
      <c r="C263" s="449"/>
      <c r="D263" s="437">
        <v>1</v>
      </c>
      <c r="E263" s="426"/>
      <c r="J263" s="426"/>
      <c r="O263" s="426"/>
    </row>
    <row r="264" spans="1:15" s="198" customFormat="1">
      <c r="A264" s="431">
        <v>3</v>
      </c>
      <c r="B264" s="432" t="s">
        <v>109</v>
      </c>
      <c r="C264" s="449">
        <v>1</v>
      </c>
      <c r="D264" s="437"/>
      <c r="E264" s="426"/>
      <c r="J264" s="426"/>
      <c r="O264" s="426"/>
    </row>
    <row r="265" spans="1:15" s="198" customFormat="1">
      <c r="A265" s="431">
        <v>4</v>
      </c>
      <c r="B265" s="432" t="s">
        <v>108</v>
      </c>
      <c r="C265" s="449"/>
      <c r="D265" s="437">
        <v>1</v>
      </c>
      <c r="E265" s="426"/>
      <c r="J265" s="426"/>
      <c r="O265" s="426"/>
    </row>
    <row r="266" spans="1:15" s="198" customFormat="1">
      <c r="A266" s="431">
        <v>5</v>
      </c>
      <c r="B266" s="432" t="s">
        <v>110</v>
      </c>
      <c r="C266" s="449">
        <v>1</v>
      </c>
      <c r="D266" s="437"/>
      <c r="E266" s="426"/>
      <c r="J266" s="426"/>
      <c r="O266" s="426"/>
    </row>
    <row r="267" spans="1:15" s="198" customFormat="1">
      <c r="A267" s="431">
        <v>6</v>
      </c>
      <c r="B267" s="432" t="s">
        <v>111</v>
      </c>
      <c r="C267" s="449">
        <v>1</v>
      </c>
      <c r="D267" s="437"/>
      <c r="E267" s="426"/>
      <c r="J267" s="426"/>
      <c r="O267" s="426"/>
    </row>
    <row r="268" spans="1:15" s="198" customFormat="1">
      <c r="A268" s="431">
        <v>7</v>
      </c>
      <c r="B268" s="432" t="s">
        <v>112</v>
      </c>
      <c r="C268" s="449">
        <v>1</v>
      </c>
      <c r="D268" s="437"/>
      <c r="E268" s="426"/>
      <c r="J268" s="426"/>
      <c r="O268" s="426"/>
    </row>
    <row r="269" spans="1:15" s="198" customFormat="1" ht="27.6">
      <c r="A269" s="431">
        <v>8</v>
      </c>
      <c r="B269" s="432" t="s">
        <v>115</v>
      </c>
      <c r="C269" s="449"/>
      <c r="D269" s="437">
        <v>1</v>
      </c>
      <c r="E269" s="426"/>
      <c r="J269" s="426"/>
      <c r="O269" s="426"/>
    </row>
    <row r="270" spans="1:15" s="198" customFormat="1">
      <c r="A270" s="431">
        <v>9</v>
      </c>
      <c r="B270" s="432" t="s">
        <v>118</v>
      </c>
      <c r="C270" s="449"/>
      <c r="D270" s="437">
        <v>1</v>
      </c>
      <c r="E270" s="426"/>
      <c r="J270" s="426"/>
      <c r="O270" s="426"/>
    </row>
    <row r="271" spans="1:15" s="198" customFormat="1">
      <c r="A271" s="431">
        <v>10</v>
      </c>
      <c r="B271" s="432" t="s">
        <v>1333</v>
      </c>
      <c r="C271" s="449">
        <v>1</v>
      </c>
      <c r="D271" s="437"/>
      <c r="E271" s="426"/>
      <c r="J271" s="426"/>
      <c r="O271" s="426"/>
    </row>
    <row r="272" spans="1:15" s="198" customFormat="1">
      <c r="A272" s="431">
        <v>11</v>
      </c>
      <c r="B272" s="432" t="s">
        <v>114</v>
      </c>
      <c r="C272" s="449">
        <v>1</v>
      </c>
      <c r="D272" s="437"/>
      <c r="E272" s="426"/>
      <c r="J272" s="426"/>
      <c r="O272" s="426"/>
    </row>
    <row r="273" spans="1:15" s="198" customFormat="1">
      <c r="A273" s="431">
        <v>12</v>
      </c>
      <c r="B273" s="432" t="s">
        <v>116</v>
      </c>
      <c r="C273" s="449">
        <v>1</v>
      </c>
      <c r="D273" s="437"/>
      <c r="E273" s="426"/>
      <c r="J273" s="426"/>
      <c r="O273" s="426"/>
    </row>
    <row r="274" spans="1:15" s="198" customFormat="1">
      <c r="A274" s="431">
        <v>13</v>
      </c>
      <c r="B274" s="432" t="s">
        <v>117</v>
      </c>
      <c r="C274" s="449">
        <v>1</v>
      </c>
      <c r="D274" s="437"/>
      <c r="E274" s="426"/>
      <c r="J274" s="426"/>
      <c r="O274" s="426"/>
    </row>
    <row r="275" spans="1:15" s="198" customFormat="1">
      <c r="A275" s="431">
        <v>14</v>
      </c>
      <c r="B275" s="432" t="s">
        <v>119</v>
      </c>
      <c r="C275" s="449">
        <v>1</v>
      </c>
      <c r="D275" s="437"/>
      <c r="E275" s="426"/>
      <c r="J275" s="426"/>
      <c r="O275" s="426"/>
    </row>
    <row r="276" spans="1:15" s="198" customFormat="1">
      <c r="A276" s="431">
        <v>15</v>
      </c>
      <c r="B276" s="432" t="s">
        <v>122</v>
      </c>
      <c r="C276" s="449">
        <v>1</v>
      </c>
      <c r="D276" s="437"/>
      <c r="E276" s="426"/>
      <c r="J276" s="426"/>
      <c r="O276" s="426"/>
    </row>
    <row r="277" spans="1:15" s="198" customFormat="1">
      <c r="A277" s="431">
        <v>16</v>
      </c>
      <c r="B277" s="432" t="s">
        <v>125</v>
      </c>
      <c r="C277" s="449"/>
      <c r="D277" s="437">
        <v>1</v>
      </c>
      <c r="E277" s="426"/>
      <c r="J277" s="426"/>
      <c r="O277" s="426"/>
    </row>
    <row r="278" spans="1:15" s="198" customFormat="1">
      <c r="A278" s="431">
        <v>17</v>
      </c>
      <c r="B278" s="432" t="s">
        <v>123</v>
      </c>
      <c r="C278" s="449"/>
      <c r="D278" s="437">
        <v>1</v>
      </c>
      <c r="E278" s="426"/>
      <c r="J278" s="426"/>
      <c r="O278" s="426"/>
    </row>
    <row r="279" spans="1:15" s="198" customFormat="1">
      <c r="A279" s="431">
        <v>18</v>
      </c>
      <c r="B279" s="432" t="s">
        <v>124</v>
      </c>
      <c r="C279" s="449">
        <v>1</v>
      </c>
      <c r="D279" s="437"/>
      <c r="E279" s="426"/>
      <c r="J279" s="426"/>
      <c r="O279" s="426"/>
    </row>
    <row r="280" spans="1:15" s="198" customFormat="1">
      <c r="A280" s="431">
        <v>19</v>
      </c>
      <c r="B280" s="432" t="s">
        <v>126</v>
      </c>
      <c r="C280" s="449">
        <v>1</v>
      </c>
      <c r="D280" s="437"/>
      <c r="E280" s="426"/>
      <c r="J280" s="426"/>
      <c r="O280" s="426"/>
    </row>
    <row r="281" spans="1:15" s="198" customFormat="1">
      <c r="B281" s="434" t="s">
        <v>253</v>
      </c>
      <c r="C281" s="1508">
        <f>SUM(C262:C280)</f>
        <v>13</v>
      </c>
      <c r="D281" s="1509"/>
      <c r="E281" s="426"/>
      <c r="J281" s="426"/>
      <c r="O281" s="426"/>
    </row>
    <row r="282" spans="1:15" s="198" customFormat="1">
      <c r="B282" s="434" t="s">
        <v>254</v>
      </c>
      <c r="C282" s="1508">
        <f>SUM(D262:D280)</f>
        <v>6</v>
      </c>
      <c r="D282" s="1509"/>
      <c r="E282" s="426"/>
      <c r="J282" s="426"/>
      <c r="O282" s="426"/>
    </row>
    <row r="283" spans="1:15" s="198" customFormat="1">
      <c r="B283" s="435" t="s">
        <v>127</v>
      </c>
      <c r="C283" s="436">
        <f>C281</f>
        <v>13</v>
      </c>
      <c r="D283" s="436" t="s">
        <v>1334</v>
      </c>
      <c r="E283" s="426"/>
      <c r="J283" s="426"/>
      <c r="O283" s="426"/>
    </row>
    <row r="284" spans="1:15" s="198" customFormat="1" ht="14.4" thickBot="1">
      <c r="E284" s="426"/>
      <c r="J284" s="426"/>
      <c r="O284" s="426"/>
    </row>
    <row r="285" spans="1:15" s="198" customFormat="1">
      <c r="B285" s="1522" t="s">
        <v>1335</v>
      </c>
      <c r="C285" s="1523"/>
      <c r="D285" s="1524"/>
      <c r="E285" s="426"/>
      <c r="J285" s="426"/>
      <c r="O285" s="426"/>
    </row>
    <row r="286" spans="1:15" s="198" customFormat="1">
      <c r="B286" s="1525" t="s">
        <v>1336</v>
      </c>
      <c r="C286" s="1511"/>
      <c r="D286" s="1526"/>
      <c r="E286" s="426"/>
      <c r="J286" s="426"/>
      <c r="O286" s="426"/>
    </row>
    <row r="287" spans="1:15" s="198" customFormat="1" ht="14.4" thickBot="1">
      <c r="B287" s="1530" t="s">
        <v>1337</v>
      </c>
      <c r="C287" s="1531"/>
      <c r="D287" s="1532"/>
      <c r="E287" s="426"/>
      <c r="J287" s="426"/>
      <c r="O287" s="426"/>
    </row>
    <row r="288" spans="1:15" s="198" customFormat="1">
      <c r="E288" s="426"/>
      <c r="J288" s="426"/>
      <c r="O288" s="426"/>
    </row>
    <row r="289" spans="1:15" s="198" customFormat="1">
      <c r="E289" s="426"/>
      <c r="J289" s="426"/>
      <c r="O289" s="426"/>
    </row>
    <row r="290" spans="1:15" s="198" customFormat="1" ht="14.4" thickBot="1">
      <c r="A290" s="427" t="s">
        <v>228</v>
      </c>
      <c r="B290" s="1510" t="s">
        <v>161</v>
      </c>
      <c r="C290" s="1511"/>
      <c r="D290" s="1509"/>
      <c r="E290" s="426"/>
      <c r="F290" s="427" t="s">
        <v>228</v>
      </c>
      <c r="G290" s="1510" t="s">
        <v>161</v>
      </c>
      <c r="H290" s="1511"/>
      <c r="I290" s="1509"/>
      <c r="J290" s="426"/>
      <c r="O290" s="426"/>
    </row>
    <row r="291" spans="1:15" s="198" customFormat="1" ht="18.600000000000001" thickBot="1">
      <c r="A291" s="1512" t="s">
        <v>227</v>
      </c>
      <c r="B291" s="1513"/>
      <c r="C291" s="1513"/>
      <c r="D291" s="1514"/>
      <c r="E291" s="426"/>
      <c r="F291" s="1512" t="s">
        <v>227</v>
      </c>
      <c r="G291" s="1513"/>
      <c r="H291" s="1513"/>
      <c r="I291" s="1514"/>
      <c r="J291" s="426"/>
      <c r="O291" s="426"/>
    </row>
    <row r="292" spans="1:15" s="198" customFormat="1" ht="18">
      <c r="A292" s="428"/>
      <c r="B292" s="428"/>
      <c r="C292" s="428"/>
      <c r="D292" s="428"/>
      <c r="E292" s="426"/>
      <c r="F292" s="428"/>
      <c r="G292" s="428"/>
      <c r="H292" s="428"/>
      <c r="I292" s="428"/>
      <c r="J292" s="426"/>
      <c r="O292" s="426"/>
    </row>
    <row r="293" spans="1:15" ht="34.950000000000003" customHeight="1">
      <c r="A293" s="625" t="s">
        <v>2003</v>
      </c>
      <c r="B293" s="1538" t="s">
        <v>1997</v>
      </c>
      <c r="C293" s="1539"/>
      <c r="D293" s="1540"/>
      <c r="F293" s="625" t="s">
        <v>2001</v>
      </c>
      <c r="G293" s="1538" t="s">
        <v>2002</v>
      </c>
      <c r="H293" s="1539"/>
      <c r="I293" s="1540"/>
    </row>
    <row r="294" spans="1:15" s="198" customFormat="1">
      <c r="A294" s="1518"/>
      <c r="B294" s="1519"/>
      <c r="C294" s="1519"/>
      <c r="D294" s="1519"/>
      <c r="E294" s="426"/>
      <c r="F294" s="1518"/>
      <c r="G294" s="1519"/>
      <c r="H294" s="1519"/>
      <c r="I294" s="1519"/>
      <c r="J294" s="426"/>
      <c r="O294" s="426"/>
    </row>
    <row r="295" spans="1:15" s="198" customFormat="1">
      <c r="A295" s="1520" t="s">
        <v>249</v>
      </c>
      <c r="B295" s="1511"/>
      <c r="C295" s="1511"/>
      <c r="D295" s="1509"/>
      <c r="E295" s="426"/>
      <c r="F295" s="1520" t="s">
        <v>249</v>
      </c>
      <c r="G295" s="1511"/>
      <c r="H295" s="1511"/>
      <c r="I295" s="1509"/>
      <c r="J295" s="426"/>
      <c r="O295" s="426"/>
    </row>
    <row r="296" spans="1:15" s="198" customFormat="1" ht="14.4">
      <c r="A296" s="429" t="s">
        <v>102</v>
      </c>
      <c r="B296" s="430" t="s">
        <v>103</v>
      </c>
      <c r="C296" s="430" t="s">
        <v>104</v>
      </c>
      <c r="D296" s="430" t="s">
        <v>105</v>
      </c>
      <c r="E296" s="426"/>
      <c r="F296" s="429" t="s">
        <v>102</v>
      </c>
      <c r="G296" s="430" t="s">
        <v>103</v>
      </c>
      <c r="H296" s="430" t="s">
        <v>104</v>
      </c>
      <c r="I296" s="430" t="s">
        <v>105</v>
      </c>
      <c r="J296" s="426"/>
      <c r="O296" s="426"/>
    </row>
    <row r="297" spans="1:15" s="198" customFormat="1">
      <c r="A297" s="431">
        <v>1</v>
      </c>
      <c r="B297" s="432" t="s">
        <v>106</v>
      </c>
      <c r="C297" s="433">
        <v>1</v>
      </c>
      <c r="D297" s="433"/>
      <c r="E297" s="426"/>
      <c r="F297" s="431">
        <v>1</v>
      </c>
      <c r="G297" s="432" t="s">
        <v>106</v>
      </c>
      <c r="H297" s="433">
        <v>1</v>
      </c>
      <c r="I297" s="433"/>
      <c r="J297" s="426"/>
      <c r="O297" s="426"/>
    </row>
    <row r="298" spans="1:15" s="198" customFormat="1">
      <c r="A298" s="431">
        <v>2</v>
      </c>
      <c r="B298" s="432" t="s">
        <v>107</v>
      </c>
      <c r="C298" s="433">
        <v>1</v>
      </c>
      <c r="D298" s="433"/>
      <c r="E298" s="426"/>
      <c r="F298" s="431">
        <v>2</v>
      </c>
      <c r="G298" s="432" t="s">
        <v>107</v>
      </c>
      <c r="H298" s="433"/>
      <c r="I298" s="433">
        <v>1</v>
      </c>
      <c r="J298" s="426"/>
      <c r="O298" s="426"/>
    </row>
    <row r="299" spans="1:15" s="198" customFormat="1">
      <c r="A299" s="431">
        <v>3</v>
      </c>
      <c r="B299" s="432" t="s">
        <v>109</v>
      </c>
      <c r="C299" s="433"/>
      <c r="D299" s="433">
        <v>1</v>
      </c>
      <c r="E299" s="426"/>
      <c r="F299" s="431">
        <v>3</v>
      </c>
      <c r="G299" s="432" t="s">
        <v>109</v>
      </c>
      <c r="H299" s="433">
        <v>1</v>
      </c>
      <c r="I299" s="433"/>
      <c r="J299" s="426"/>
      <c r="O299" s="426"/>
    </row>
    <row r="300" spans="1:15" s="198" customFormat="1">
      <c r="A300" s="431">
        <v>4</v>
      </c>
      <c r="B300" s="432" t="s">
        <v>108</v>
      </c>
      <c r="C300" s="433"/>
      <c r="D300" s="433">
        <v>1</v>
      </c>
      <c r="E300" s="426"/>
      <c r="F300" s="431">
        <v>4</v>
      </c>
      <c r="G300" s="432" t="s">
        <v>108</v>
      </c>
      <c r="H300" s="433"/>
      <c r="I300" s="433">
        <v>1</v>
      </c>
      <c r="J300" s="426"/>
      <c r="O300" s="426"/>
    </row>
    <row r="301" spans="1:15" s="198" customFormat="1">
      <c r="A301" s="431">
        <v>5</v>
      </c>
      <c r="B301" s="432" t="s">
        <v>110</v>
      </c>
      <c r="C301" s="433"/>
      <c r="D301" s="433">
        <v>1</v>
      </c>
      <c r="E301" s="426"/>
      <c r="F301" s="431">
        <v>5</v>
      </c>
      <c r="G301" s="432" t="s">
        <v>110</v>
      </c>
      <c r="H301" s="433">
        <v>1</v>
      </c>
      <c r="I301" s="433"/>
      <c r="J301" s="426"/>
      <c r="O301" s="426"/>
    </row>
    <row r="302" spans="1:15" s="198" customFormat="1">
      <c r="A302" s="431">
        <v>6</v>
      </c>
      <c r="B302" s="432" t="s">
        <v>111</v>
      </c>
      <c r="C302" s="433">
        <v>1</v>
      </c>
      <c r="D302" s="433"/>
      <c r="E302" s="426"/>
      <c r="F302" s="431">
        <v>6</v>
      </c>
      <c r="G302" s="432" t="s">
        <v>111</v>
      </c>
      <c r="H302" s="433">
        <v>1</v>
      </c>
      <c r="I302" s="433"/>
      <c r="J302" s="426"/>
      <c r="O302" s="426"/>
    </row>
    <row r="303" spans="1:15" s="198" customFormat="1">
      <c r="A303" s="431">
        <v>7</v>
      </c>
      <c r="B303" s="432" t="s">
        <v>112</v>
      </c>
      <c r="C303" s="433">
        <v>1</v>
      </c>
      <c r="D303" s="433"/>
      <c r="E303" s="426"/>
      <c r="F303" s="431">
        <v>7</v>
      </c>
      <c r="G303" s="432" t="s">
        <v>112</v>
      </c>
      <c r="H303" s="433">
        <v>1</v>
      </c>
      <c r="I303" s="433"/>
      <c r="J303" s="426"/>
      <c r="O303" s="426"/>
    </row>
    <row r="304" spans="1:15" s="198" customFormat="1" ht="27.6">
      <c r="A304" s="431">
        <v>8</v>
      </c>
      <c r="B304" s="432" t="s">
        <v>115</v>
      </c>
      <c r="C304" s="433">
        <v>1</v>
      </c>
      <c r="D304" s="433"/>
      <c r="E304" s="426"/>
      <c r="F304" s="431">
        <v>8</v>
      </c>
      <c r="G304" s="432" t="s">
        <v>115</v>
      </c>
      <c r="H304" s="433"/>
      <c r="I304" s="433">
        <v>1</v>
      </c>
      <c r="J304" s="426"/>
      <c r="O304" s="426"/>
    </row>
    <row r="305" spans="1:15" s="198" customFormat="1">
      <c r="A305" s="431">
        <v>9</v>
      </c>
      <c r="B305" s="432" t="s">
        <v>118</v>
      </c>
      <c r="C305" s="433"/>
      <c r="D305" s="433">
        <v>1</v>
      </c>
      <c r="E305" s="426"/>
      <c r="F305" s="431">
        <v>9</v>
      </c>
      <c r="G305" s="432" t="s">
        <v>118</v>
      </c>
      <c r="H305" s="433"/>
      <c r="I305" s="433">
        <v>1</v>
      </c>
      <c r="J305" s="426"/>
      <c r="O305" s="426"/>
    </row>
    <row r="306" spans="1:15" s="198" customFormat="1">
      <c r="A306" s="431">
        <v>10</v>
      </c>
      <c r="B306" s="432" t="s">
        <v>121</v>
      </c>
      <c r="C306" s="433">
        <v>1</v>
      </c>
      <c r="D306" s="433"/>
      <c r="E306" s="426"/>
      <c r="F306" s="431">
        <v>10</v>
      </c>
      <c r="G306" s="432" t="s">
        <v>121</v>
      </c>
      <c r="H306" s="433">
        <v>1</v>
      </c>
      <c r="I306" s="433"/>
      <c r="J306" s="426"/>
      <c r="O306" s="426"/>
    </row>
    <row r="307" spans="1:15" s="198" customFormat="1">
      <c r="A307" s="431">
        <v>11</v>
      </c>
      <c r="B307" s="432" t="s">
        <v>114</v>
      </c>
      <c r="C307" s="433">
        <v>1</v>
      </c>
      <c r="D307" s="433"/>
      <c r="E307" s="426"/>
      <c r="F307" s="431">
        <v>11</v>
      </c>
      <c r="G307" s="432" t="s">
        <v>114</v>
      </c>
      <c r="H307" s="433">
        <v>1</v>
      </c>
      <c r="I307" s="433"/>
      <c r="J307" s="426"/>
      <c r="O307" s="426"/>
    </row>
    <row r="308" spans="1:15" s="198" customFormat="1">
      <c r="A308" s="431">
        <v>12</v>
      </c>
      <c r="B308" s="432" t="s">
        <v>116</v>
      </c>
      <c r="C308" s="433">
        <v>1</v>
      </c>
      <c r="D308" s="433"/>
      <c r="E308" s="426"/>
      <c r="F308" s="431">
        <v>12</v>
      </c>
      <c r="G308" s="432" t="s">
        <v>116</v>
      </c>
      <c r="H308" s="433">
        <v>1</v>
      </c>
      <c r="I308" s="433"/>
      <c r="J308" s="426"/>
      <c r="O308" s="426"/>
    </row>
    <row r="309" spans="1:15" s="198" customFormat="1">
      <c r="A309" s="431">
        <v>13</v>
      </c>
      <c r="B309" s="432" t="s">
        <v>117</v>
      </c>
      <c r="C309" s="433">
        <v>1</v>
      </c>
      <c r="D309" s="433"/>
      <c r="E309" s="426"/>
      <c r="F309" s="431">
        <v>13</v>
      </c>
      <c r="G309" s="432" t="s">
        <v>117</v>
      </c>
      <c r="H309" s="433">
        <v>1</v>
      </c>
      <c r="I309" s="433"/>
      <c r="J309" s="426"/>
      <c r="O309" s="426"/>
    </row>
    <row r="310" spans="1:15" s="198" customFormat="1">
      <c r="A310" s="431">
        <v>14</v>
      </c>
      <c r="B310" s="432" t="s">
        <v>119</v>
      </c>
      <c r="C310" s="433">
        <v>1</v>
      </c>
      <c r="D310" s="433"/>
      <c r="E310" s="426"/>
      <c r="F310" s="431">
        <v>14</v>
      </c>
      <c r="G310" s="432" t="s">
        <v>119</v>
      </c>
      <c r="H310" s="433">
        <v>1</v>
      </c>
      <c r="I310" s="433"/>
      <c r="J310" s="426"/>
      <c r="O310" s="426"/>
    </row>
    <row r="311" spans="1:15" s="198" customFormat="1">
      <c r="A311" s="431">
        <v>15</v>
      </c>
      <c r="B311" s="432" t="s">
        <v>122</v>
      </c>
      <c r="C311" s="433"/>
      <c r="D311" s="433">
        <v>1</v>
      </c>
      <c r="E311" s="426"/>
      <c r="F311" s="431">
        <v>15</v>
      </c>
      <c r="G311" s="432" t="s">
        <v>122</v>
      </c>
      <c r="H311" s="433">
        <v>1</v>
      </c>
      <c r="I311" s="433"/>
      <c r="J311" s="426"/>
      <c r="O311" s="426"/>
    </row>
    <row r="312" spans="1:15" s="198" customFormat="1">
      <c r="A312" s="431">
        <v>16</v>
      </c>
      <c r="B312" s="432" t="s">
        <v>125</v>
      </c>
      <c r="C312" s="433"/>
      <c r="D312" s="433">
        <v>1</v>
      </c>
      <c r="E312" s="426"/>
      <c r="F312" s="431">
        <v>16</v>
      </c>
      <c r="G312" s="432" t="s">
        <v>125</v>
      </c>
      <c r="H312" s="433"/>
      <c r="I312" s="433">
        <v>1</v>
      </c>
      <c r="J312" s="426"/>
      <c r="O312" s="426"/>
    </row>
    <row r="313" spans="1:15" s="198" customFormat="1">
      <c r="A313" s="431">
        <v>17</v>
      </c>
      <c r="B313" s="432" t="s">
        <v>123</v>
      </c>
      <c r="C313" s="433"/>
      <c r="D313" s="433">
        <v>1</v>
      </c>
      <c r="E313" s="426"/>
      <c r="F313" s="431">
        <v>17</v>
      </c>
      <c r="G313" s="432" t="s">
        <v>123</v>
      </c>
      <c r="H313" s="433"/>
      <c r="I313" s="433">
        <v>1</v>
      </c>
      <c r="J313" s="426"/>
      <c r="O313" s="426"/>
    </row>
    <row r="314" spans="1:15" s="198" customFormat="1">
      <c r="A314" s="431">
        <v>18</v>
      </c>
      <c r="B314" s="432" t="s">
        <v>124</v>
      </c>
      <c r="C314" s="433"/>
      <c r="D314" s="433">
        <v>1</v>
      </c>
      <c r="E314" s="426"/>
      <c r="F314" s="431">
        <v>18</v>
      </c>
      <c r="G314" s="432" t="s">
        <v>124</v>
      </c>
      <c r="H314" s="433">
        <v>1</v>
      </c>
      <c r="I314" s="433"/>
      <c r="J314" s="426"/>
      <c r="O314" s="426"/>
    </row>
    <row r="315" spans="1:15" s="198" customFormat="1">
      <c r="A315" s="431">
        <v>19</v>
      </c>
      <c r="B315" s="432" t="s">
        <v>126</v>
      </c>
      <c r="C315" s="433"/>
      <c r="D315" s="433">
        <v>1</v>
      </c>
      <c r="E315" s="426"/>
      <c r="F315" s="431">
        <v>19</v>
      </c>
      <c r="G315" s="432" t="s">
        <v>126</v>
      </c>
      <c r="H315" s="433">
        <v>1</v>
      </c>
      <c r="I315" s="433"/>
      <c r="J315" s="426"/>
      <c r="O315" s="426"/>
    </row>
    <row r="316" spans="1:15" s="198" customFormat="1">
      <c r="B316" s="434" t="s">
        <v>253</v>
      </c>
      <c r="C316" s="1508">
        <f>SUM(C297:C315)</f>
        <v>10</v>
      </c>
      <c r="D316" s="1509"/>
      <c r="E316" s="426"/>
      <c r="G316" s="434" t="s">
        <v>253</v>
      </c>
      <c r="H316" s="1508">
        <f>SUM(H297:H315)</f>
        <v>13</v>
      </c>
      <c r="I316" s="1509"/>
      <c r="J316" s="426"/>
      <c r="O316" s="426"/>
    </row>
    <row r="317" spans="1:15" s="198" customFormat="1">
      <c r="B317" s="434" t="s">
        <v>254</v>
      </c>
      <c r="C317" s="1508">
        <f>SUM(D297:D315)</f>
        <v>9</v>
      </c>
      <c r="D317" s="1509"/>
      <c r="E317" s="426"/>
      <c r="G317" s="434" t="s">
        <v>254</v>
      </c>
      <c r="H317" s="1508">
        <f>SUM(I297:I315)</f>
        <v>6</v>
      </c>
      <c r="I317" s="1509"/>
      <c r="J317" s="426"/>
      <c r="O317" s="426"/>
    </row>
    <row r="318" spans="1:15" s="198" customFormat="1">
      <c r="B318" s="435" t="s">
        <v>127</v>
      </c>
      <c r="C318" s="436">
        <f>C316</f>
        <v>10</v>
      </c>
      <c r="D318" s="436" t="s">
        <v>1339</v>
      </c>
      <c r="E318" s="426"/>
      <c r="G318" s="435" t="s">
        <v>127</v>
      </c>
      <c r="H318" s="436">
        <f>H316</f>
        <v>13</v>
      </c>
      <c r="I318" s="436" t="s">
        <v>1334</v>
      </c>
      <c r="J318" s="426"/>
      <c r="O318" s="426"/>
    </row>
    <row r="319" spans="1:15" s="198" customFormat="1" ht="14.4" thickBot="1">
      <c r="E319" s="426"/>
      <c r="J319" s="426"/>
      <c r="O319" s="426"/>
    </row>
    <row r="320" spans="1:15" s="198" customFormat="1">
      <c r="B320" s="1522" t="s">
        <v>1335</v>
      </c>
      <c r="C320" s="1523"/>
      <c r="D320" s="1524"/>
      <c r="E320" s="426"/>
      <c r="G320" s="1522" t="s">
        <v>1335</v>
      </c>
      <c r="H320" s="1523"/>
      <c r="I320" s="1524"/>
      <c r="J320" s="426"/>
      <c r="O320" s="426"/>
    </row>
    <row r="321" spans="1:15" s="198" customFormat="1">
      <c r="B321" s="1525" t="s">
        <v>1336</v>
      </c>
      <c r="C321" s="1511"/>
      <c r="D321" s="1526"/>
      <c r="E321" s="426"/>
      <c r="G321" s="1525" t="s">
        <v>1336</v>
      </c>
      <c r="H321" s="1511"/>
      <c r="I321" s="1526"/>
      <c r="J321" s="426"/>
      <c r="O321" s="426"/>
    </row>
    <row r="322" spans="1:15" s="198" customFormat="1" ht="14.4" thickBot="1">
      <c r="B322" s="1530" t="s">
        <v>1337</v>
      </c>
      <c r="C322" s="1531"/>
      <c r="D322" s="1532"/>
      <c r="E322" s="426"/>
      <c r="G322" s="1530" t="s">
        <v>1337</v>
      </c>
      <c r="H322" s="1531"/>
      <c r="I322" s="1532"/>
      <c r="J322" s="426"/>
      <c r="O322" s="426"/>
    </row>
    <row r="323" spans="1:15" s="198" customFormat="1">
      <c r="E323" s="426"/>
      <c r="J323" s="426"/>
      <c r="O323" s="426"/>
    </row>
    <row r="324" spans="1:15" s="198" customFormat="1">
      <c r="E324" s="426"/>
      <c r="J324" s="426"/>
      <c r="O324" s="426"/>
    </row>
    <row r="325" spans="1:15" s="198" customFormat="1" ht="14.4" thickBot="1">
      <c r="A325" s="427" t="s">
        <v>228</v>
      </c>
      <c r="B325" s="1510" t="s">
        <v>155</v>
      </c>
      <c r="C325" s="1511"/>
      <c r="D325" s="1509"/>
      <c r="E325" s="426"/>
      <c r="F325" s="427" t="s">
        <v>228</v>
      </c>
      <c r="G325" s="1510" t="s">
        <v>155</v>
      </c>
      <c r="H325" s="1511"/>
      <c r="I325" s="1509"/>
      <c r="J325" s="426"/>
      <c r="O325" s="426"/>
    </row>
    <row r="326" spans="1:15" s="198" customFormat="1" ht="18.600000000000001" thickBot="1">
      <c r="A326" s="1512" t="s">
        <v>227</v>
      </c>
      <c r="B326" s="1513"/>
      <c r="C326" s="1513"/>
      <c r="D326" s="1514"/>
      <c r="E326" s="426"/>
      <c r="F326" s="1512" t="s">
        <v>227</v>
      </c>
      <c r="G326" s="1513"/>
      <c r="H326" s="1513"/>
      <c r="I326" s="1514"/>
      <c r="J326" s="426"/>
      <c r="O326" s="426"/>
    </row>
    <row r="327" spans="1:15" s="198" customFormat="1" ht="18">
      <c r="A327" s="428"/>
      <c r="B327" s="428"/>
      <c r="C327" s="428"/>
      <c r="D327" s="428"/>
      <c r="E327" s="426"/>
      <c r="F327" s="428"/>
      <c r="G327" s="428"/>
      <c r="H327" s="428"/>
      <c r="I327" s="428"/>
      <c r="J327" s="426"/>
      <c r="O327" s="426"/>
    </row>
    <row r="328" spans="1:15" s="198" customFormat="1" ht="31.95" customHeight="1">
      <c r="A328" s="625" t="s">
        <v>1977</v>
      </c>
      <c r="B328" s="1537" t="s">
        <v>1244</v>
      </c>
      <c r="C328" s="1511"/>
      <c r="D328" s="1509"/>
      <c r="E328" s="426"/>
      <c r="F328" s="625" t="s">
        <v>1996</v>
      </c>
      <c r="G328" s="1515" t="s">
        <v>1249</v>
      </c>
      <c r="H328" s="1511"/>
      <c r="I328" s="1509"/>
      <c r="J328" s="426"/>
      <c r="O328" s="426"/>
    </row>
    <row r="329" spans="1:15" s="198" customFormat="1">
      <c r="A329" s="1518"/>
      <c r="B329" s="1519"/>
      <c r="C329" s="1519"/>
      <c r="D329" s="1519"/>
      <c r="E329" s="426"/>
      <c r="F329" s="1518"/>
      <c r="G329" s="1519"/>
      <c r="H329" s="1519"/>
      <c r="I329" s="1519"/>
      <c r="J329" s="426"/>
      <c r="O329" s="426"/>
    </row>
    <row r="330" spans="1:15" s="198" customFormat="1">
      <c r="A330" s="1520" t="s">
        <v>249</v>
      </c>
      <c r="B330" s="1511"/>
      <c r="C330" s="1511"/>
      <c r="D330" s="1509"/>
      <c r="E330" s="426"/>
      <c r="F330" s="1520" t="s">
        <v>249</v>
      </c>
      <c r="G330" s="1511"/>
      <c r="H330" s="1511"/>
      <c r="I330" s="1509"/>
      <c r="J330" s="426"/>
      <c r="O330" s="426"/>
    </row>
    <row r="331" spans="1:15" s="198" customFormat="1" ht="14.4">
      <c r="A331" s="429" t="s">
        <v>102</v>
      </c>
      <c r="B331" s="430" t="s">
        <v>103</v>
      </c>
      <c r="C331" s="430" t="s">
        <v>104</v>
      </c>
      <c r="D331" s="430" t="s">
        <v>105</v>
      </c>
      <c r="E331" s="426"/>
      <c r="F331" s="429" t="s">
        <v>102</v>
      </c>
      <c r="G331" s="430" t="s">
        <v>103</v>
      </c>
      <c r="H331" s="430" t="s">
        <v>104</v>
      </c>
      <c r="I331" s="430" t="s">
        <v>105</v>
      </c>
      <c r="J331" s="426"/>
      <c r="O331" s="426"/>
    </row>
    <row r="332" spans="1:15" s="198" customFormat="1">
      <c r="A332" s="431">
        <v>1</v>
      </c>
      <c r="B332" s="432" t="s">
        <v>106</v>
      </c>
      <c r="C332" s="452"/>
      <c r="D332" s="452">
        <v>1</v>
      </c>
      <c r="E332" s="426"/>
      <c r="F332" s="431">
        <v>1</v>
      </c>
      <c r="G332" s="432" t="s">
        <v>106</v>
      </c>
      <c r="H332" s="437">
        <v>1</v>
      </c>
      <c r="I332" s="437"/>
      <c r="J332" s="426"/>
      <c r="O332" s="426"/>
    </row>
    <row r="333" spans="1:15" s="198" customFormat="1">
      <c r="A333" s="431">
        <v>2</v>
      </c>
      <c r="B333" s="432" t="s">
        <v>107</v>
      </c>
      <c r="C333" s="452">
        <v>1</v>
      </c>
      <c r="D333" s="452"/>
      <c r="E333" s="426"/>
      <c r="F333" s="431">
        <v>2</v>
      </c>
      <c r="G333" s="432" t="s">
        <v>107</v>
      </c>
      <c r="H333" s="437"/>
      <c r="I333" s="437">
        <v>1</v>
      </c>
      <c r="J333" s="426"/>
      <c r="O333" s="426"/>
    </row>
    <row r="334" spans="1:15" s="198" customFormat="1">
      <c r="A334" s="431">
        <v>3</v>
      </c>
      <c r="B334" s="432" t="s">
        <v>109</v>
      </c>
      <c r="C334" s="452">
        <v>1</v>
      </c>
      <c r="D334" s="452"/>
      <c r="E334" s="426"/>
      <c r="F334" s="431">
        <v>3</v>
      </c>
      <c r="G334" s="432" t="s">
        <v>109</v>
      </c>
      <c r="H334" s="437">
        <v>1</v>
      </c>
      <c r="I334" s="437"/>
      <c r="J334" s="426"/>
      <c r="O334" s="426"/>
    </row>
    <row r="335" spans="1:15" s="198" customFormat="1">
      <c r="A335" s="431">
        <v>4</v>
      </c>
      <c r="B335" s="432" t="s">
        <v>108</v>
      </c>
      <c r="C335" s="452">
        <v>1</v>
      </c>
      <c r="D335" s="452"/>
      <c r="E335" s="426"/>
      <c r="F335" s="431">
        <v>4</v>
      </c>
      <c r="G335" s="432" t="s">
        <v>108</v>
      </c>
      <c r="H335" s="437"/>
      <c r="I335" s="437">
        <v>1</v>
      </c>
      <c r="J335" s="426"/>
      <c r="O335" s="426"/>
    </row>
    <row r="336" spans="1:15" s="198" customFormat="1">
      <c r="A336" s="431">
        <v>5</v>
      </c>
      <c r="B336" s="432" t="s">
        <v>110</v>
      </c>
      <c r="C336" s="452">
        <v>1</v>
      </c>
      <c r="D336" s="452"/>
      <c r="E336" s="426"/>
      <c r="F336" s="431">
        <v>5</v>
      </c>
      <c r="G336" s="432" t="s">
        <v>110</v>
      </c>
      <c r="H336" s="437">
        <v>1</v>
      </c>
      <c r="I336" s="437"/>
      <c r="J336" s="426"/>
      <c r="O336" s="426"/>
    </row>
    <row r="337" spans="1:15" s="198" customFormat="1">
      <c r="A337" s="431">
        <v>6</v>
      </c>
      <c r="B337" s="432" t="s">
        <v>111</v>
      </c>
      <c r="C337" s="452">
        <v>1</v>
      </c>
      <c r="D337" s="452"/>
      <c r="E337" s="426"/>
      <c r="F337" s="431">
        <v>6</v>
      </c>
      <c r="G337" s="432" t="s">
        <v>111</v>
      </c>
      <c r="H337" s="437">
        <v>1</v>
      </c>
      <c r="I337" s="437"/>
      <c r="J337" s="426"/>
      <c r="O337" s="426"/>
    </row>
    <row r="338" spans="1:15" s="198" customFormat="1">
      <c r="A338" s="431">
        <v>7</v>
      </c>
      <c r="B338" s="432" t="s">
        <v>112</v>
      </c>
      <c r="C338" s="452">
        <v>1</v>
      </c>
      <c r="D338" s="452"/>
      <c r="E338" s="426"/>
      <c r="F338" s="431">
        <v>7</v>
      </c>
      <c r="G338" s="432" t="s">
        <v>112</v>
      </c>
      <c r="H338" s="437">
        <v>1</v>
      </c>
      <c r="I338" s="437"/>
      <c r="J338" s="426"/>
      <c r="O338" s="426"/>
    </row>
    <row r="339" spans="1:15" s="198" customFormat="1" ht="27.6">
      <c r="A339" s="431">
        <v>8</v>
      </c>
      <c r="B339" s="432" t="s">
        <v>115</v>
      </c>
      <c r="C339" s="452">
        <v>1</v>
      </c>
      <c r="D339" s="452"/>
      <c r="E339" s="426"/>
      <c r="F339" s="431">
        <v>8</v>
      </c>
      <c r="G339" s="432" t="s">
        <v>115</v>
      </c>
      <c r="H339" s="437"/>
      <c r="I339" s="437">
        <v>1</v>
      </c>
      <c r="J339" s="426"/>
      <c r="O339" s="426"/>
    </row>
    <row r="340" spans="1:15" s="198" customFormat="1">
      <c r="A340" s="431">
        <v>9</v>
      </c>
      <c r="B340" s="432" t="s">
        <v>118</v>
      </c>
      <c r="C340" s="452">
        <v>1</v>
      </c>
      <c r="D340" s="452"/>
      <c r="E340" s="426"/>
      <c r="F340" s="431">
        <v>9</v>
      </c>
      <c r="G340" s="432" t="s">
        <v>118</v>
      </c>
      <c r="H340" s="437"/>
      <c r="I340" s="437">
        <v>1</v>
      </c>
      <c r="J340" s="426"/>
      <c r="O340" s="426"/>
    </row>
    <row r="341" spans="1:15" s="198" customFormat="1">
      <c r="A341" s="431">
        <v>10</v>
      </c>
      <c r="B341" s="432" t="s">
        <v>1333</v>
      </c>
      <c r="C341" s="452">
        <v>1</v>
      </c>
      <c r="D341" s="452"/>
      <c r="E341" s="426"/>
      <c r="F341" s="431">
        <v>10</v>
      </c>
      <c r="G341" s="432" t="s">
        <v>1333</v>
      </c>
      <c r="H341" s="437">
        <v>1</v>
      </c>
      <c r="I341" s="437"/>
      <c r="J341" s="426"/>
      <c r="O341" s="426"/>
    </row>
    <row r="342" spans="1:15" s="198" customFormat="1">
      <c r="A342" s="431">
        <v>11</v>
      </c>
      <c r="B342" s="432" t="s">
        <v>114</v>
      </c>
      <c r="C342" s="452"/>
      <c r="D342" s="452">
        <v>1</v>
      </c>
      <c r="E342" s="426"/>
      <c r="F342" s="431">
        <v>11</v>
      </c>
      <c r="G342" s="432" t="s">
        <v>114</v>
      </c>
      <c r="H342" s="437">
        <v>1</v>
      </c>
      <c r="I342" s="437"/>
      <c r="J342" s="426"/>
      <c r="O342" s="426"/>
    </row>
    <row r="343" spans="1:15" s="198" customFormat="1">
      <c r="A343" s="431">
        <v>12</v>
      </c>
      <c r="B343" s="432" t="s">
        <v>116</v>
      </c>
      <c r="C343" s="452">
        <v>1</v>
      </c>
      <c r="D343" s="452"/>
      <c r="E343" s="426"/>
      <c r="F343" s="431">
        <v>12</v>
      </c>
      <c r="G343" s="432" t="s">
        <v>116</v>
      </c>
      <c r="H343" s="437">
        <v>1</v>
      </c>
      <c r="I343" s="437"/>
      <c r="J343" s="426"/>
      <c r="O343" s="426"/>
    </row>
    <row r="344" spans="1:15" s="198" customFormat="1">
      <c r="A344" s="431">
        <v>13</v>
      </c>
      <c r="B344" s="432" t="s">
        <v>117</v>
      </c>
      <c r="C344" s="452">
        <v>1</v>
      </c>
      <c r="D344" s="452"/>
      <c r="E344" s="426"/>
      <c r="F344" s="431">
        <v>13</v>
      </c>
      <c r="G344" s="432" t="s">
        <v>117</v>
      </c>
      <c r="H344" s="437">
        <v>1</v>
      </c>
      <c r="I344" s="437"/>
      <c r="J344" s="426"/>
      <c r="O344" s="426"/>
    </row>
    <row r="345" spans="1:15" s="198" customFormat="1">
      <c r="A345" s="431">
        <v>14</v>
      </c>
      <c r="B345" s="432" t="s">
        <v>119</v>
      </c>
      <c r="C345" s="452">
        <v>1</v>
      </c>
      <c r="D345" s="452"/>
      <c r="E345" s="426"/>
      <c r="F345" s="431">
        <v>14</v>
      </c>
      <c r="G345" s="432" t="s">
        <v>119</v>
      </c>
      <c r="H345" s="437">
        <v>1</v>
      </c>
      <c r="I345" s="437"/>
      <c r="J345" s="426"/>
      <c r="O345" s="426"/>
    </row>
    <row r="346" spans="1:15" s="198" customFormat="1">
      <c r="A346" s="431">
        <v>15</v>
      </c>
      <c r="B346" s="432" t="s">
        <v>122</v>
      </c>
      <c r="C346" s="452">
        <v>1</v>
      </c>
      <c r="D346" s="452"/>
      <c r="E346" s="426"/>
      <c r="F346" s="431">
        <v>15</v>
      </c>
      <c r="G346" s="432" t="s">
        <v>122</v>
      </c>
      <c r="H346" s="437">
        <v>1</v>
      </c>
      <c r="I346" s="437"/>
      <c r="J346" s="426"/>
      <c r="O346" s="426"/>
    </row>
    <row r="347" spans="1:15" s="198" customFormat="1">
      <c r="A347" s="431">
        <v>16</v>
      </c>
      <c r="B347" s="432" t="s">
        <v>125</v>
      </c>
      <c r="C347" s="452"/>
      <c r="D347" s="452">
        <v>1</v>
      </c>
      <c r="E347" s="426"/>
      <c r="F347" s="431">
        <v>16</v>
      </c>
      <c r="G347" s="432" t="s">
        <v>125</v>
      </c>
      <c r="H347" s="437"/>
      <c r="I347" s="437">
        <v>1</v>
      </c>
      <c r="J347" s="426"/>
      <c r="O347" s="426"/>
    </row>
    <row r="348" spans="1:15" s="198" customFormat="1">
      <c r="A348" s="431">
        <v>17</v>
      </c>
      <c r="B348" s="432" t="s">
        <v>123</v>
      </c>
      <c r="C348" s="452">
        <v>1</v>
      </c>
      <c r="D348" s="452"/>
      <c r="E348" s="426"/>
      <c r="F348" s="431">
        <v>17</v>
      </c>
      <c r="G348" s="432" t="s">
        <v>123</v>
      </c>
      <c r="H348" s="437"/>
      <c r="I348" s="437">
        <v>1</v>
      </c>
      <c r="J348" s="426"/>
      <c r="O348" s="426"/>
    </row>
    <row r="349" spans="1:15" s="198" customFormat="1">
      <c r="A349" s="431">
        <v>18</v>
      </c>
      <c r="B349" s="432" t="s">
        <v>124</v>
      </c>
      <c r="C349" s="452">
        <v>1</v>
      </c>
      <c r="D349" s="452"/>
      <c r="E349" s="426"/>
      <c r="F349" s="431">
        <v>18</v>
      </c>
      <c r="G349" s="432" t="s">
        <v>124</v>
      </c>
      <c r="H349" s="437">
        <v>1</v>
      </c>
      <c r="I349" s="437"/>
      <c r="J349" s="426"/>
      <c r="O349" s="426"/>
    </row>
    <row r="350" spans="1:15" s="198" customFormat="1">
      <c r="A350" s="431">
        <v>19</v>
      </c>
      <c r="B350" s="432" t="s">
        <v>126</v>
      </c>
      <c r="C350" s="452">
        <v>1</v>
      </c>
      <c r="D350" s="452"/>
      <c r="E350" s="426"/>
      <c r="F350" s="431">
        <v>19</v>
      </c>
      <c r="G350" s="432" t="s">
        <v>126</v>
      </c>
      <c r="H350" s="437">
        <v>1</v>
      </c>
      <c r="I350" s="437"/>
      <c r="J350" s="426"/>
      <c r="O350" s="426"/>
    </row>
    <row r="351" spans="1:15" s="198" customFormat="1">
      <c r="B351" s="434" t="s">
        <v>253</v>
      </c>
      <c r="C351" s="1508">
        <f>SUM(C332:C350)</f>
        <v>16</v>
      </c>
      <c r="D351" s="1509"/>
      <c r="E351" s="426"/>
      <c r="G351" s="434" t="s">
        <v>253</v>
      </c>
      <c r="H351" s="1508">
        <f>SUM(H332:H350)</f>
        <v>13</v>
      </c>
      <c r="I351" s="1509"/>
      <c r="J351" s="426"/>
      <c r="O351" s="426"/>
    </row>
    <row r="352" spans="1:15" s="198" customFormat="1">
      <c r="B352" s="434" t="s">
        <v>254</v>
      </c>
      <c r="C352" s="1508">
        <f>SUM(D332:D350)</f>
        <v>3</v>
      </c>
      <c r="D352" s="1509"/>
      <c r="E352" s="426"/>
      <c r="G352" s="434" t="s">
        <v>254</v>
      </c>
      <c r="H352" s="1508">
        <f>SUM(I332:I350)</f>
        <v>6</v>
      </c>
      <c r="I352" s="1509"/>
      <c r="J352" s="426"/>
      <c r="O352" s="426"/>
    </row>
    <row r="353" spans="1:15" s="198" customFormat="1">
      <c r="B353" s="435" t="s">
        <v>127</v>
      </c>
      <c r="C353" s="436">
        <f>C351</f>
        <v>16</v>
      </c>
      <c r="D353" s="436" t="s">
        <v>1334</v>
      </c>
      <c r="E353" s="426"/>
      <c r="G353" s="435" t="s">
        <v>127</v>
      </c>
      <c r="H353" s="436">
        <f>H351</f>
        <v>13</v>
      </c>
      <c r="I353" s="436" t="s">
        <v>1334</v>
      </c>
      <c r="J353" s="426"/>
      <c r="O353" s="426"/>
    </row>
    <row r="354" spans="1:15" s="198" customFormat="1" ht="14.4" thickBot="1">
      <c r="E354" s="426"/>
      <c r="J354" s="426"/>
      <c r="O354" s="426"/>
    </row>
    <row r="355" spans="1:15" s="198" customFormat="1">
      <c r="B355" s="1522" t="s">
        <v>1335</v>
      </c>
      <c r="C355" s="1523"/>
      <c r="D355" s="1524"/>
      <c r="E355" s="426"/>
      <c r="G355" s="1522" t="s">
        <v>1335</v>
      </c>
      <c r="H355" s="1523"/>
      <c r="I355" s="1524"/>
      <c r="J355" s="426"/>
      <c r="O355" s="426"/>
    </row>
    <row r="356" spans="1:15" s="198" customFormat="1">
      <c r="B356" s="1525" t="s">
        <v>1336</v>
      </c>
      <c r="C356" s="1511"/>
      <c r="D356" s="1526"/>
      <c r="E356" s="426"/>
      <c r="G356" s="1525" t="s">
        <v>1336</v>
      </c>
      <c r="H356" s="1511"/>
      <c r="I356" s="1526"/>
      <c r="J356" s="426"/>
      <c r="O356" s="426"/>
    </row>
    <row r="357" spans="1:15" s="198" customFormat="1" ht="14.4" thickBot="1">
      <c r="B357" s="1530" t="s">
        <v>1337</v>
      </c>
      <c r="C357" s="1531"/>
      <c r="D357" s="1532"/>
      <c r="E357" s="426"/>
      <c r="G357" s="1530" t="s">
        <v>1337</v>
      </c>
      <c r="H357" s="1531"/>
      <c r="I357" s="1532"/>
      <c r="J357" s="426"/>
      <c r="O357" s="426"/>
    </row>
    <row r="358" spans="1:15" s="198" customFormat="1">
      <c r="E358" s="426"/>
      <c r="J358" s="426"/>
      <c r="O358" s="426"/>
    </row>
    <row r="359" spans="1:15" s="198" customFormat="1">
      <c r="E359" s="426"/>
      <c r="J359" s="426"/>
      <c r="O359" s="426"/>
    </row>
    <row r="360" spans="1:15" s="198" customFormat="1" ht="14.4" thickBot="1">
      <c r="A360" s="427" t="s">
        <v>228</v>
      </c>
      <c r="B360" s="1510" t="s">
        <v>1342</v>
      </c>
      <c r="C360" s="1511"/>
      <c r="D360" s="1509"/>
      <c r="E360" s="426"/>
      <c r="F360" s="427" t="s">
        <v>228</v>
      </c>
      <c r="G360" s="1510" t="s">
        <v>1342</v>
      </c>
      <c r="H360" s="1511"/>
      <c r="I360" s="1509"/>
      <c r="J360" s="426"/>
      <c r="O360" s="426"/>
    </row>
    <row r="361" spans="1:15" s="198" customFormat="1" ht="18.600000000000001" thickBot="1">
      <c r="A361" s="1512" t="s">
        <v>227</v>
      </c>
      <c r="B361" s="1513"/>
      <c r="C361" s="1513"/>
      <c r="D361" s="1514"/>
      <c r="E361" s="426"/>
      <c r="F361" s="1512" t="s">
        <v>227</v>
      </c>
      <c r="G361" s="1513"/>
      <c r="H361" s="1513"/>
      <c r="I361" s="1514"/>
      <c r="J361" s="426"/>
      <c r="O361" s="426"/>
    </row>
    <row r="362" spans="1:15" s="198" customFormat="1" ht="18">
      <c r="A362" s="428"/>
      <c r="B362" s="428"/>
      <c r="C362" s="428"/>
      <c r="D362" s="428"/>
      <c r="E362" s="426"/>
      <c r="F362" s="428"/>
      <c r="G362" s="428"/>
      <c r="H362" s="428"/>
      <c r="I362" s="428"/>
      <c r="J362" s="426"/>
      <c r="O362" s="426"/>
    </row>
    <row r="363" spans="1:15" s="198" customFormat="1" ht="36" customHeight="1">
      <c r="A363" s="625" t="s">
        <v>1994</v>
      </c>
      <c r="B363" s="1537" t="s">
        <v>1992</v>
      </c>
      <c r="C363" s="1511"/>
      <c r="D363" s="1509"/>
      <c r="E363" s="426"/>
      <c r="F363" s="625" t="s">
        <v>1993</v>
      </c>
      <c r="G363" s="1515" t="s">
        <v>1995</v>
      </c>
      <c r="H363" s="1511"/>
      <c r="I363" s="1509"/>
      <c r="J363" s="426"/>
      <c r="O363" s="426"/>
    </row>
    <row r="364" spans="1:15" s="198" customFormat="1">
      <c r="A364" s="1518"/>
      <c r="B364" s="1519"/>
      <c r="C364" s="1519"/>
      <c r="D364" s="1519"/>
      <c r="E364" s="426"/>
      <c r="F364" s="1518"/>
      <c r="G364" s="1519"/>
      <c r="H364" s="1519"/>
      <c r="I364" s="1519"/>
      <c r="J364" s="426"/>
      <c r="O364" s="426"/>
    </row>
    <row r="365" spans="1:15" s="198" customFormat="1">
      <c r="A365" s="1520" t="s">
        <v>249</v>
      </c>
      <c r="B365" s="1511"/>
      <c r="C365" s="1511"/>
      <c r="D365" s="1509"/>
      <c r="E365" s="426"/>
      <c r="F365" s="1520" t="s">
        <v>249</v>
      </c>
      <c r="G365" s="1511"/>
      <c r="H365" s="1511"/>
      <c r="I365" s="1509"/>
      <c r="J365" s="426"/>
      <c r="O365" s="426"/>
    </row>
    <row r="366" spans="1:15" s="198" customFormat="1" ht="14.4">
      <c r="A366" s="429" t="s">
        <v>102</v>
      </c>
      <c r="B366" s="430" t="s">
        <v>103</v>
      </c>
      <c r="C366" s="430" t="s">
        <v>104</v>
      </c>
      <c r="D366" s="430" t="s">
        <v>105</v>
      </c>
      <c r="E366" s="426"/>
      <c r="F366" s="429" t="s">
        <v>102</v>
      </c>
      <c r="G366" s="430" t="s">
        <v>103</v>
      </c>
      <c r="H366" s="430" t="s">
        <v>104</v>
      </c>
      <c r="I366" s="430" t="s">
        <v>105</v>
      </c>
      <c r="J366" s="426"/>
      <c r="O366" s="426"/>
    </row>
    <row r="367" spans="1:15" s="198" customFormat="1">
      <c r="A367" s="431">
        <v>1</v>
      </c>
      <c r="B367" s="432" t="s">
        <v>106</v>
      </c>
      <c r="C367" s="433">
        <v>1</v>
      </c>
      <c r="D367" s="433"/>
      <c r="E367" s="426"/>
      <c r="F367" s="431">
        <v>1</v>
      </c>
      <c r="G367" s="432" t="s">
        <v>106</v>
      </c>
      <c r="H367" s="437">
        <v>1</v>
      </c>
      <c r="I367" s="437"/>
      <c r="J367" s="426"/>
      <c r="O367" s="426"/>
    </row>
    <row r="368" spans="1:15" s="198" customFormat="1">
      <c r="A368" s="431">
        <v>2</v>
      </c>
      <c r="B368" s="432" t="s">
        <v>107</v>
      </c>
      <c r="C368" s="433">
        <v>1</v>
      </c>
      <c r="D368" s="433"/>
      <c r="E368" s="426"/>
      <c r="F368" s="431">
        <v>2</v>
      </c>
      <c r="G368" s="432" t="s">
        <v>107</v>
      </c>
      <c r="H368" s="437"/>
      <c r="I368" s="437">
        <v>1</v>
      </c>
      <c r="J368" s="426"/>
      <c r="O368" s="426"/>
    </row>
    <row r="369" spans="1:15" s="198" customFormat="1">
      <c r="A369" s="431">
        <v>3</v>
      </c>
      <c r="B369" s="432" t="s">
        <v>109</v>
      </c>
      <c r="C369" s="433"/>
      <c r="D369" s="433">
        <v>1</v>
      </c>
      <c r="E369" s="426"/>
      <c r="F369" s="431">
        <v>3</v>
      </c>
      <c r="G369" s="432" t="s">
        <v>109</v>
      </c>
      <c r="H369" s="437">
        <v>1</v>
      </c>
      <c r="I369" s="437"/>
      <c r="J369" s="426"/>
      <c r="O369" s="426"/>
    </row>
    <row r="370" spans="1:15" s="198" customFormat="1">
      <c r="A370" s="431">
        <v>4</v>
      </c>
      <c r="B370" s="432" t="s">
        <v>108</v>
      </c>
      <c r="C370" s="433"/>
      <c r="D370" s="433">
        <v>1</v>
      </c>
      <c r="E370" s="426"/>
      <c r="F370" s="431">
        <v>4</v>
      </c>
      <c r="G370" s="432" t="s">
        <v>108</v>
      </c>
      <c r="H370" s="437"/>
      <c r="I370" s="437">
        <v>1</v>
      </c>
      <c r="J370" s="426"/>
      <c r="O370" s="426"/>
    </row>
    <row r="371" spans="1:15" s="198" customFormat="1">
      <c r="A371" s="431">
        <v>5</v>
      </c>
      <c r="B371" s="432" t="s">
        <v>110</v>
      </c>
      <c r="C371" s="433">
        <v>1</v>
      </c>
      <c r="D371" s="433"/>
      <c r="E371" s="426"/>
      <c r="F371" s="431">
        <v>5</v>
      </c>
      <c r="G371" s="432" t="s">
        <v>110</v>
      </c>
      <c r="H371" s="437">
        <v>1</v>
      </c>
      <c r="I371" s="437"/>
      <c r="J371" s="426"/>
      <c r="O371" s="426"/>
    </row>
    <row r="372" spans="1:15" s="198" customFormat="1">
      <c r="A372" s="431">
        <v>6</v>
      </c>
      <c r="B372" s="432" t="s">
        <v>111</v>
      </c>
      <c r="C372" s="433">
        <v>1</v>
      </c>
      <c r="D372" s="433"/>
      <c r="E372" s="426"/>
      <c r="F372" s="431">
        <v>6</v>
      </c>
      <c r="G372" s="432" t="s">
        <v>111</v>
      </c>
      <c r="H372" s="437">
        <v>1</v>
      </c>
      <c r="I372" s="437"/>
      <c r="J372" s="426"/>
      <c r="O372" s="426"/>
    </row>
    <row r="373" spans="1:15" s="198" customFormat="1">
      <c r="A373" s="431">
        <v>7</v>
      </c>
      <c r="B373" s="432" t="s">
        <v>112</v>
      </c>
      <c r="C373" s="433">
        <v>1</v>
      </c>
      <c r="D373" s="433"/>
      <c r="E373" s="426"/>
      <c r="F373" s="431">
        <v>7</v>
      </c>
      <c r="G373" s="432" t="s">
        <v>112</v>
      </c>
      <c r="H373" s="437">
        <v>1</v>
      </c>
      <c r="I373" s="437"/>
      <c r="J373" s="426"/>
      <c r="O373" s="426"/>
    </row>
    <row r="374" spans="1:15" s="198" customFormat="1" ht="27.6">
      <c r="A374" s="431">
        <v>8</v>
      </c>
      <c r="B374" s="432" t="s">
        <v>115</v>
      </c>
      <c r="C374" s="433"/>
      <c r="D374" s="433">
        <v>1</v>
      </c>
      <c r="E374" s="426"/>
      <c r="F374" s="431">
        <v>8</v>
      </c>
      <c r="G374" s="432" t="s">
        <v>115</v>
      </c>
      <c r="H374" s="437"/>
      <c r="I374" s="437">
        <v>1</v>
      </c>
      <c r="J374" s="426"/>
      <c r="O374" s="426"/>
    </row>
    <row r="375" spans="1:15" s="198" customFormat="1">
      <c r="A375" s="431">
        <v>9</v>
      </c>
      <c r="B375" s="432" t="s">
        <v>118</v>
      </c>
      <c r="C375" s="433">
        <v>1</v>
      </c>
      <c r="D375" s="433"/>
      <c r="E375" s="426"/>
      <c r="F375" s="431">
        <v>9</v>
      </c>
      <c r="G375" s="432" t="s">
        <v>118</v>
      </c>
      <c r="H375" s="437"/>
      <c r="I375" s="437">
        <v>1</v>
      </c>
      <c r="J375" s="426"/>
      <c r="O375" s="426"/>
    </row>
    <row r="376" spans="1:15" s="198" customFormat="1">
      <c r="A376" s="431">
        <v>10</v>
      </c>
      <c r="B376" s="432" t="s">
        <v>1333</v>
      </c>
      <c r="C376" s="433">
        <v>1</v>
      </c>
      <c r="D376" s="433"/>
      <c r="E376" s="426"/>
      <c r="F376" s="431">
        <v>10</v>
      </c>
      <c r="G376" s="432" t="s">
        <v>1333</v>
      </c>
      <c r="H376" s="437">
        <v>1</v>
      </c>
      <c r="I376" s="437"/>
      <c r="J376" s="426"/>
      <c r="O376" s="426"/>
    </row>
    <row r="377" spans="1:15" s="198" customFormat="1">
      <c r="A377" s="431">
        <v>11</v>
      </c>
      <c r="B377" s="432" t="s">
        <v>114</v>
      </c>
      <c r="C377" s="433">
        <v>1</v>
      </c>
      <c r="D377" s="433"/>
      <c r="E377" s="426"/>
      <c r="F377" s="431">
        <v>11</v>
      </c>
      <c r="G377" s="432" t="s">
        <v>114</v>
      </c>
      <c r="H377" s="437">
        <v>1</v>
      </c>
      <c r="I377" s="437"/>
      <c r="J377" s="426"/>
      <c r="O377" s="426"/>
    </row>
    <row r="378" spans="1:15" s="198" customFormat="1">
      <c r="A378" s="431">
        <v>12</v>
      </c>
      <c r="B378" s="432" t="s">
        <v>116</v>
      </c>
      <c r="C378" s="433">
        <v>1</v>
      </c>
      <c r="D378" s="433"/>
      <c r="E378" s="426"/>
      <c r="F378" s="431">
        <v>12</v>
      </c>
      <c r="G378" s="432" t="s">
        <v>116</v>
      </c>
      <c r="H378" s="437">
        <v>1</v>
      </c>
      <c r="I378" s="437"/>
      <c r="J378" s="426"/>
      <c r="O378" s="426"/>
    </row>
    <row r="379" spans="1:15" s="198" customFormat="1">
      <c r="A379" s="431">
        <v>13</v>
      </c>
      <c r="B379" s="432" t="s">
        <v>117</v>
      </c>
      <c r="C379" s="433">
        <v>1</v>
      </c>
      <c r="D379" s="433"/>
      <c r="E379" s="426"/>
      <c r="F379" s="431">
        <v>13</v>
      </c>
      <c r="G379" s="432" t="s">
        <v>117</v>
      </c>
      <c r="H379" s="437">
        <v>1</v>
      </c>
      <c r="I379" s="437"/>
      <c r="J379" s="426"/>
      <c r="O379" s="426"/>
    </row>
    <row r="380" spans="1:15" s="198" customFormat="1">
      <c r="A380" s="431">
        <v>14</v>
      </c>
      <c r="B380" s="432" t="s">
        <v>119</v>
      </c>
      <c r="C380" s="433">
        <v>1</v>
      </c>
      <c r="D380" s="433"/>
      <c r="E380" s="426"/>
      <c r="F380" s="431">
        <v>14</v>
      </c>
      <c r="G380" s="432" t="s">
        <v>119</v>
      </c>
      <c r="H380" s="437">
        <v>1</v>
      </c>
      <c r="I380" s="437"/>
      <c r="J380" s="426"/>
      <c r="O380" s="426"/>
    </row>
    <row r="381" spans="1:15" s="198" customFormat="1">
      <c r="A381" s="431">
        <v>15</v>
      </c>
      <c r="B381" s="432" t="s">
        <v>122</v>
      </c>
      <c r="C381" s="433">
        <v>1</v>
      </c>
      <c r="D381" s="433"/>
      <c r="E381" s="426"/>
      <c r="F381" s="431">
        <v>15</v>
      </c>
      <c r="G381" s="432" t="s">
        <v>122</v>
      </c>
      <c r="H381" s="437">
        <v>1</v>
      </c>
      <c r="I381" s="437"/>
      <c r="J381" s="426"/>
      <c r="O381" s="426"/>
    </row>
    <row r="382" spans="1:15" s="198" customFormat="1">
      <c r="A382" s="431">
        <v>16</v>
      </c>
      <c r="B382" s="432" t="s">
        <v>125</v>
      </c>
      <c r="C382" s="433"/>
      <c r="D382" s="433">
        <v>1</v>
      </c>
      <c r="E382" s="426"/>
      <c r="F382" s="431">
        <v>16</v>
      </c>
      <c r="G382" s="432" t="s">
        <v>125</v>
      </c>
      <c r="H382" s="437"/>
      <c r="I382" s="437">
        <v>1</v>
      </c>
      <c r="J382" s="426"/>
      <c r="O382" s="426"/>
    </row>
    <row r="383" spans="1:15" s="198" customFormat="1">
      <c r="A383" s="431">
        <v>17</v>
      </c>
      <c r="B383" s="432" t="s">
        <v>123</v>
      </c>
      <c r="C383" s="433"/>
      <c r="D383" s="433">
        <v>1</v>
      </c>
      <c r="E383" s="426"/>
      <c r="F383" s="431">
        <v>17</v>
      </c>
      <c r="G383" s="432" t="s">
        <v>123</v>
      </c>
      <c r="H383" s="437"/>
      <c r="I383" s="437">
        <v>1</v>
      </c>
      <c r="J383" s="426"/>
      <c r="O383" s="426"/>
    </row>
    <row r="384" spans="1:15" s="198" customFormat="1">
      <c r="A384" s="431">
        <v>18</v>
      </c>
      <c r="B384" s="432" t="s">
        <v>124</v>
      </c>
      <c r="C384" s="433"/>
      <c r="D384" s="433">
        <v>1</v>
      </c>
      <c r="E384" s="426"/>
      <c r="F384" s="431">
        <v>18</v>
      </c>
      <c r="G384" s="432" t="s">
        <v>124</v>
      </c>
      <c r="H384" s="437">
        <v>1</v>
      </c>
      <c r="I384" s="437"/>
      <c r="J384" s="426"/>
      <c r="O384" s="426"/>
    </row>
    <row r="385" spans="1:15" s="198" customFormat="1">
      <c r="A385" s="431">
        <v>19</v>
      </c>
      <c r="B385" s="432" t="s">
        <v>126</v>
      </c>
      <c r="C385" s="433"/>
      <c r="D385" s="433">
        <v>1</v>
      </c>
      <c r="E385" s="426"/>
      <c r="F385" s="431">
        <v>19</v>
      </c>
      <c r="G385" s="432" t="s">
        <v>126</v>
      </c>
      <c r="H385" s="437">
        <v>1</v>
      </c>
      <c r="I385" s="437"/>
      <c r="J385" s="426"/>
      <c r="O385" s="426"/>
    </row>
    <row r="386" spans="1:15" s="198" customFormat="1">
      <c r="B386" s="434" t="s">
        <v>253</v>
      </c>
      <c r="C386" s="1508">
        <f>SUM(C367:C385)</f>
        <v>12</v>
      </c>
      <c r="D386" s="1509"/>
      <c r="E386" s="426"/>
      <c r="G386" s="434" t="s">
        <v>253</v>
      </c>
      <c r="H386" s="1508">
        <f>SUM(H367:H385)</f>
        <v>13</v>
      </c>
      <c r="I386" s="1509"/>
      <c r="J386" s="426"/>
      <c r="O386" s="426"/>
    </row>
    <row r="387" spans="1:15" s="198" customFormat="1">
      <c r="B387" s="434" t="s">
        <v>254</v>
      </c>
      <c r="C387" s="1508">
        <f>SUM(D367:D385)</f>
        <v>7</v>
      </c>
      <c r="D387" s="1509"/>
      <c r="E387" s="426"/>
      <c r="G387" s="434" t="s">
        <v>254</v>
      </c>
      <c r="H387" s="1508">
        <f>SUM(I367:I385)</f>
        <v>6</v>
      </c>
      <c r="I387" s="1509"/>
      <c r="J387" s="426"/>
      <c r="O387" s="426"/>
    </row>
    <row r="388" spans="1:15" s="198" customFormat="1">
      <c r="B388" s="435" t="s">
        <v>127</v>
      </c>
      <c r="C388" s="436">
        <f>C386</f>
        <v>12</v>
      </c>
      <c r="D388" s="436" t="s">
        <v>1334</v>
      </c>
      <c r="E388" s="426"/>
      <c r="G388" s="435" t="s">
        <v>127</v>
      </c>
      <c r="H388" s="436">
        <f>H386</f>
        <v>13</v>
      </c>
      <c r="I388" s="436" t="s">
        <v>1334</v>
      </c>
      <c r="J388" s="426"/>
      <c r="O388" s="426"/>
    </row>
    <row r="389" spans="1:15" s="198" customFormat="1" ht="14.4" thickBot="1">
      <c r="E389" s="426"/>
      <c r="J389" s="426"/>
      <c r="O389" s="426"/>
    </row>
    <row r="390" spans="1:15" s="198" customFormat="1">
      <c r="B390" s="1522" t="s">
        <v>1335</v>
      </c>
      <c r="C390" s="1523"/>
      <c r="D390" s="1524"/>
      <c r="E390" s="426"/>
      <c r="G390" s="1522" t="s">
        <v>1335</v>
      </c>
      <c r="H390" s="1523"/>
      <c r="I390" s="1524"/>
      <c r="J390" s="426"/>
      <c r="O390" s="426"/>
    </row>
    <row r="391" spans="1:15" s="198" customFormat="1">
      <c r="B391" s="1525" t="s">
        <v>1336</v>
      </c>
      <c r="C391" s="1511"/>
      <c r="D391" s="1526"/>
      <c r="E391" s="426"/>
      <c r="G391" s="1525" t="s">
        <v>1336</v>
      </c>
      <c r="H391" s="1511"/>
      <c r="I391" s="1526"/>
      <c r="J391" s="426"/>
      <c r="O391" s="426"/>
    </row>
    <row r="392" spans="1:15" s="198" customFormat="1" ht="14.4" thickBot="1">
      <c r="B392" s="1530" t="s">
        <v>1337</v>
      </c>
      <c r="C392" s="1531"/>
      <c r="D392" s="1532"/>
      <c r="E392" s="426"/>
      <c r="G392" s="1530" t="s">
        <v>1337</v>
      </c>
      <c r="H392" s="1531"/>
      <c r="I392" s="1532"/>
      <c r="J392" s="426"/>
      <c r="O392" s="426"/>
    </row>
    <row r="393" spans="1:15" s="198" customFormat="1">
      <c r="E393" s="426"/>
      <c r="J393" s="426"/>
      <c r="O393" s="426"/>
    </row>
    <row r="394" spans="1:15" s="198" customFormat="1">
      <c r="E394" s="426"/>
      <c r="J394" s="426"/>
      <c r="O394" s="426"/>
    </row>
    <row r="395" spans="1:15" s="198" customFormat="1" ht="14.4" thickBot="1">
      <c r="A395" s="427" t="s">
        <v>228</v>
      </c>
      <c r="B395" s="1510" t="s">
        <v>160</v>
      </c>
      <c r="C395" s="1511"/>
      <c r="D395" s="1509"/>
      <c r="E395" s="426"/>
      <c r="F395" s="427" t="s">
        <v>228</v>
      </c>
      <c r="G395" s="1510" t="s">
        <v>160</v>
      </c>
      <c r="H395" s="1511"/>
      <c r="I395" s="1509"/>
      <c r="J395" s="426"/>
      <c r="O395" s="426"/>
    </row>
    <row r="396" spans="1:15" s="198" customFormat="1" ht="18.600000000000001" thickBot="1">
      <c r="A396" s="1512" t="s">
        <v>227</v>
      </c>
      <c r="B396" s="1513"/>
      <c r="C396" s="1513"/>
      <c r="D396" s="1514"/>
      <c r="E396" s="426"/>
      <c r="F396" s="1512" t="s">
        <v>227</v>
      </c>
      <c r="G396" s="1513"/>
      <c r="H396" s="1513"/>
      <c r="I396" s="1514"/>
      <c r="J396" s="426"/>
      <c r="O396" s="426"/>
    </row>
    <row r="397" spans="1:15" s="198" customFormat="1" ht="18">
      <c r="A397" s="428"/>
      <c r="B397" s="428"/>
      <c r="C397" s="428"/>
      <c r="D397" s="428"/>
      <c r="E397" s="426"/>
      <c r="F397" s="428"/>
      <c r="G397" s="428"/>
      <c r="H397" s="428"/>
      <c r="I397" s="428"/>
      <c r="J397" s="426"/>
      <c r="O397" s="426"/>
    </row>
    <row r="398" spans="1:15" s="198" customFormat="1" ht="30" customHeight="1">
      <c r="A398" s="625" t="s">
        <v>1989</v>
      </c>
      <c r="B398" s="1515" t="s">
        <v>1988</v>
      </c>
      <c r="C398" s="1511"/>
      <c r="D398" s="1509"/>
      <c r="E398" s="426"/>
      <c r="F398" s="625" t="s">
        <v>1990</v>
      </c>
      <c r="G398" s="1515" t="s">
        <v>1991</v>
      </c>
      <c r="H398" s="1511"/>
      <c r="I398" s="1509"/>
      <c r="J398" s="426"/>
      <c r="O398" s="426"/>
    </row>
    <row r="399" spans="1:15" s="198" customFormat="1">
      <c r="A399" s="1518"/>
      <c r="B399" s="1519"/>
      <c r="C399" s="1519"/>
      <c r="D399" s="1519"/>
      <c r="E399" s="426"/>
      <c r="F399" s="1518"/>
      <c r="G399" s="1519"/>
      <c r="H399" s="1519"/>
      <c r="I399" s="1519"/>
      <c r="J399" s="426"/>
      <c r="O399" s="426"/>
    </row>
    <row r="400" spans="1:15" s="198" customFormat="1">
      <c r="A400" s="1520" t="s">
        <v>249</v>
      </c>
      <c r="B400" s="1511"/>
      <c r="C400" s="1511"/>
      <c r="D400" s="1509"/>
      <c r="E400" s="426"/>
      <c r="F400" s="1520" t="s">
        <v>249</v>
      </c>
      <c r="G400" s="1511"/>
      <c r="H400" s="1511"/>
      <c r="I400" s="1509"/>
      <c r="J400" s="426"/>
      <c r="O400" s="426"/>
    </row>
    <row r="401" spans="1:15" s="198" customFormat="1" ht="14.4">
      <c r="A401" s="429" t="s">
        <v>102</v>
      </c>
      <c r="B401" s="430" t="s">
        <v>103</v>
      </c>
      <c r="C401" s="430" t="s">
        <v>104</v>
      </c>
      <c r="D401" s="430" t="s">
        <v>105</v>
      </c>
      <c r="E401" s="426"/>
      <c r="F401" s="429" t="s">
        <v>102</v>
      </c>
      <c r="G401" s="430" t="s">
        <v>103</v>
      </c>
      <c r="H401" s="430" t="s">
        <v>104</v>
      </c>
      <c r="I401" s="430" t="s">
        <v>105</v>
      </c>
      <c r="J401" s="426"/>
      <c r="O401" s="426"/>
    </row>
    <row r="402" spans="1:15" s="198" customFormat="1">
      <c r="A402" s="431">
        <v>1</v>
      </c>
      <c r="B402" s="432" t="s">
        <v>106</v>
      </c>
      <c r="C402" s="433">
        <v>1</v>
      </c>
      <c r="D402" s="433"/>
      <c r="E402" s="426"/>
      <c r="F402" s="431">
        <v>1</v>
      </c>
      <c r="G402" s="432" t="s">
        <v>106</v>
      </c>
      <c r="H402" s="437">
        <v>1</v>
      </c>
      <c r="I402" s="437"/>
      <c r="J402" s="426"/>
      <c r="O402" s="426"/>
    </row>
    <row r="403" spans="1:15" s="198" customFormat="1">
      <c r="A403" s="431">
        <v>2</v>
      </c>
      <c r="B403" s="432" t="s">
        <v>107</v>
      </c>
      <c r="C403" s="433">
        <v>1</v>
      </c>
      <c r="D403" s="433"/>
      <c r="E403" s="426"/>
      <c r="F403" s="431">
        <v>2</v>
      </c>
      <c r="G403" s="432" t="s">
        <v>107</v>
      </c>
      <c r="H403" s="437"/>
      <c r="I403" s="437">
        <v>1</v>
      </c>
      <c r="J403" s="426"/>
      <c r="O403" s="426"/>
    </row>
    <row r="404" spans="1:15" s="198" customFormat="1">
      <c r="A404" s="431">
        <v>3</v>
      </c>
      <c r="B404" s="432" t="s">
        <v>109</v>
      </c>
      <c r="C404" s="433">
        <v>1</v>
      </c>
      <c r="D404" s="433"/>
      <c r="E404" s="426"/>
      <c r="F404" s="431">
        <v>3</v>
      </c>
      <c r="G404" s="432" t="s">
        <v>109</v>
      </c>
      <c r="H404" s="437">
        <v>1</v>
      </c>
      <c r="I404" s="437"/>
      <c r="J404" s="426"/>
      <c r="O404" s="426"/>
    </row>
    <row r="405" spans="1:15" s="198" customFormat="1">
      <c r="A405" s="431">
        <v>4</v>
      </c>
      <c r="B405" s="432" t="s">
        <v>108</v>
      </c>
      <c r="C405" s="433">
        <v>1</v>
      </c>
      <c r="D405" s="433"/>
      <c r="E405" s="426"/>
      <c r="F405" s="431">
        <v>4</v>
      </c>
      <c r="G405" s="432" t="s">
        <v>108</v>
      </c>
      <c r="H405" s="437"/>
      <c r="I405" s="437">
        <v>1</v>
      </c>
      <c r="J405" s="426"/>
      <c r="O405" s="426"/>
    </row>
    <row r="406" spans="1:15" s="198" customFormat="1">
      <c r="A406" s="431">
        <v>5</v>
      </c>
      <c r="B406" s="432" t="s">
        <v>110</v>
      </c>
      <c r="C406" s="433">
        <v>1</v>
      </c>
      <c r="D406" s="433"/>
      <c r="E406" s="426"/>
      <c r="F406" s="431">
        <v>5</v>
      </c>
      <c r="G406" s="432" t="s">
        <v>110</v>
      </c>
      <c r="H406" s="437">
        <v>1</v>
      </c>
      <c r="I406" s="437"/>
      <c r="J406" s="426"/>
      <c r="O406" s="426"/>
    </row>
    <row r="407" spans="1:15" s="198" customFormat="1">
      <c r="A407" s="431">
        <v>6</v>
      </c>
      <c r="B407" s="432" t="s">
        <v>111</v>
      </c>
      <c r="C407" s="433">
        <v>1</v>
      </c>
      <c r="D407" s="433"/>
      <c r="E407" s="426"/>
      <c r="F407" s="431">
        <v>6</v>
      </c>
      <c r="G407" s="432" t="s">
        <v>111</v>
      </c>
      <c r="H407" s="437">
        <v>1</v>
      </c>
      <c r="I407" s="437"/>
      <c r="J407" s="426"/>
      <c r="O407" s="426"/>
    </row>
    <row r="408" spans="1:15" s="198" customFormat="1">
      <c r="A408" s="431">
        <v>7</v>
      </c>
      <c r="B408" s="432" t="s">
        <v>112</v>
      </c>
      <c r="C408" s="433">
        <v>1</v>
      </c>
      <c r="D408" s="433"/>
      <c r="E408" s="426"/>
      <c r="F408" s="431">
        <v>7</v>
      </c>
      <c r="G408" s="432" t="s">
        <v>112</v>
      </c>
      <c r="H408" s="437">
        <v>1</v>
      </c>
      <c r="I408" s="437"/>
      <c r="J408" s="426"/>
      <c r="O408" s="426"/>
    </row>
    <row r="409" spans="1:15" s="198" customFormat="1" ht="27.6">
      <c r="A409" s="431">
        <v>8</v>
      </c>
      <c r="B409" s="432" t="s">
        <v>115</v>
      </c>
      <c r="C409" s="433">
        <v>1</v>
      </c>
      <c r="D409" s="433"/>
      <c r="E409" s="426"/>
      <c r="F409" s="431">
        <v>8</v>
      </c>
      <c r="G409" s="432" t="s">
        <v>115</v>
      </c>
      <c r="H409" s="437"/>
      <c r="I409" s="437">
        <v>1</v>
      </c>
      <c r="J409" s="426"/>
      <c r="O409" s="426"/>
    </row>
    <row r="410" spans="1:15" s="198" customFormat="1">
      <c r="A410" s="431">
        <v>9</v>
      </c>
      <c r="B410" s="432" t="s">
        <v>118</v>
      </c>
      <c r="C410" s="433">
        <v>1</v>
      </c>
      <c r="D410" s="433"/>
      <c r="E410" s="426"/>
      <c r="F410" s="431">
        <v>9</v>
      </c>
      <c r="G410" s="432" t="s">
        <v>118</v>
      </c>
      <c r="H410" s="437"/>
      <c r="I410" s="437">
        <v>1</v>
      </c>
      <c r="J410" s="426"/>
      <c r="O410" s="426"/>
    </row>
    <row r="411" spans="1:15" s="198" customFormat="1">
      <c r="A411" s="431">
        <v>10</v>
      </c>
      <c r="B411" s="432" t="s">
        <v>1333</v>
      </c>
      <c r="C411" s="433">
        <v>1</v>
      </c>
      <c r="D411" s="433"/>
      <c r="E411" s="426"/>
      <c r="F411" s="431">
        <v>10</v>
      </c>
      <c r="G411" s="432" t="s">
        <v>1333</v>
      </c>
      <c r="H411" s="437">
        <v>1</v>
      </c>
      <c r="I411" s="437"/>
      <c r="J411" s="426"/>
      <c r="O411" s="426"/>
    </row>
    <row r="412" spans="1:15" s="198" customFormat="1">
      <c r="A412" s="431">
        <v>11</v>
      </c>
      <c r="B412" s="432" t="s">
        <v>114</v>
      </c>
      <c r="C412" s="433">
        <v>1</v>
      </c>
      <c r="D412" s="433"/>
      <c r="E412" s="426"/>
      <c r="F412" s="431">
        <v>11</v>
      </c>
      <c r="G412" s="432" t="s">
        <v>114</v>
      </c>
      <c r="H412" s="437">
        <v>1</v>
      </c>
      <c r="I412" s="437"/>
      <c r="J412" s="426"/>
      <c r="O412" s="426"/>
    </row>
    <row r="413" spans="1:15" s="198" customFormat="1">
      <c r="A413" s="431">
        <v>12</v>
      </c>
      <c r="B413" s="432" t="s">
        <v>116</v>
      </c>
      <c r="C413" s="433">
        <v>1</v>
      </c>
      <c r="D413" s="433"/>
      <c r="E413" s="426"/>
      <c r="F413" s="431">
        <v>12</v>
      </c>
      <c r="G413" s="432" t="s">
        <v>116</v>
      </c>
      <c r="H413" s="437">
        <v>1</v>
      </c>
      <c r="I413" s="437"/>
      <c r="J413" s="426"/>
      <c r="O413" s="426"/>
    </row>
    <row r="414" spans="1:15" s="198" customFormat="1">
      <c r="A414" s="431">
        <v>13</v>
      </c>
      <c r="B414" s="432" t="s">
        <v>117</v>
      </c>
      <c r="C414" s="433">
        <v>1</v>
      </c>
      <c r="D414" s="433"/>
      <c r="E414" s="426"/>
      <c r="F414" s="431">
        <v>13</v>
      </c>
      <c r="G414" s="432" t="s">
        <v>117</v>
      </c>
      <c r="H414" s="437">
        <v>1</v>
      </c>
      <c r="I414" s="437"/>
      <c r="J414" s="426"/>
      <c r="O414" s="426"/>
    </row>
    <row r="415" spans="1:15" s="198" customFormat="1">
      <c r="A415" s="431">
        <v>14</v>
      </c>
      <c r="B415" s="432" t="s">
        <v>119</v>
      </c>
      <c r="C415" s="433">
        <v>1</v>
      </c>
      <c r="D415" s="433"/>
      <c r="E415" s="426"/>
      <c r="F415" s="431">
        <v>14</v>
      </c>
      <c r="G415" s="432" t="s">
        <v>119</v>
      </c>
      <c r="H415" s="437">
        <v>1</v>
      </c>
      <c r="I415" s="437"/>
      <c r="J415" s="426"/>
      <c r="O415" s="426"/>
    </row>
    <row r="416" spans="1:15" s="198" customFormat="1">
      <c r="A416" s="431">
        <v>15</v>
      </c>
      <c r="B416" s="432" t="s">
        <v>122</v>
      </c>
      <c r="C416" s="433">
        <v>1</v>
      </c>
      <c r="D416" s="433"/>
      <c r="E416" s="426"/>
      <c r="F416" s="431">
        <v>15</v>
      </c>
      <c r="G416" s="432" t="s">
        <v>122</v>
      </c>
      <c r="H416" s="437">
        <v>1</v>
      </c>
      <c r="I416" s="437"/>
      <c r="J416" s="426"/>
      <c r="O416" s="426"/>
    </row>
    <row r="417" spans="1:15" s="198" customFormat="1">
      <c r="A417" s="431">
        <v>16</v>
      </c>
      <c r="B417" s="432" t="s">
        <v>125</v>
      </c>
      <c r="C417" s="433"/>
      <c r="D417" s="433">
        <v>1</v>
      </c>
      <c r="E417" s="426"/>
      <c r="F417" s="431">
        <v>16</v>
      </c>
      <c r="G417" s="432" t="s">
        <v>125</v>
      </c>
      <c r="H417" s="437"/>
      <c r="I417" s="437">
        <v>1</v>
      </c>
      <c r="J417" s="426"/>
      <c r="O417" s="426"/>
    </row>
    <row r="418" spans="1:15" s="198" customFormat="1">
      <c r="A418" s="431">
        <v>17</v>
      </c>
      <c r="B418" s="432" t="s">
        <v>123</v>
      </c>
      <c r="C418" s="433">
        <v>1</v>
      </c>
      <c r="D418" s="433"/>
      <c r="E418" s="426"/>
      <c r="F418" s="431">
        <v>17</v>
      </c>
      <c r="G418" s="432" t="s">
        <v>123</v>
      </c>
      <c r="H418" s="437"/>
      <c r="I418" s="437">
        <v>1</v>
      </c>
      <c r="J418" s="426"/>
      <c r="O418" s="426"/>
    </row>
    <row r="419" spans="1:15" s="198" customFormat="1">
      <c r="A419" s="431">
        <v>18</v>
      </c>
      <c r="B419" s="432" t="s">
        <v>124</v>
      </c>
      <c r="C419" s="433">
        <v>1</v>
      </c>
      <c r="D419" s="433"/>
      <c r="E419" s="426"/>
      <c r="F419" s="431">
        <v>18</v>
      </c>
      <c r="G419" s="432" t="s">
        <v>124</v>
      </c>
      <c r="H419" s="437">
        <v>1</v>
      </c>
      <c r="I419" s="437"/>
      <c r="J419" s="426"/>
      <c r="O419" s="426"/>
    </row>
    <row r="420" spans="1:15" s="198" customFormat="1">
      <c r="A420" s="431">
        <v>19</v>
      </c>
      <c r="B420" s="432" t="s">
        <v>126</v>
      </c>
      <c r="C420" s="433"/>
      <c r="D420" s="433">
        <v>1</v>
      </c>
      <c r="E420" s="426"/>
      <c r="F420" s="431">
        <v>19</v>
      </c>
      <c r="G420" s="432" t="s">
        <v>126</v>
      </c>
      <c r="H420" s="437">
        <v>1</v>
      </c>
      <c r="I420" s="437"/>
      <c r="J420" s="426"/>
      <c r="O420" s="426"/>
    </row>
    <row r="421" spans="1:15" s="198" customFormat="1">
      <c r="B421" s="434" t="s">
        <v>253</v>
      </c>
      <c r="C421" s="1508">
        <f>SUM(C402:C420)</f>
        <v>17</v>
      </c>
      <c r="D421" s="1509"/>
      <c r="E421" s="426"/>
      <c r="G421" s="434" t="s">
        <v>253</v>
      </c>
      <c r="H421" s="1508">
        <f>SUM(H402:H420)</f>
        <v>13</v>
      </c>
      <c r="I421" s="1509"/>
      <c r="J421" s="426"/>
      <c r="O421" s="426"/>
    </row>
    <row r="422" spans="1:15" s="198" customFormat="1">
      <c r="B422" s="434" t="s">
        <v>254</v>
      </c>
      <c r="C422" s="1508">
        <f>SUM(D402:D420)</f>
        <v>2</v>
      </c>
      <c r="D422" s="1509"/>
      <c r="E422" s="426"/>
      <c r="G422" s="434" t="s">
        <v>254</v>
      </c>
      <c r="H422" s="1508">
        <f>SUM(I402:I420)</f>
        <v>6</v>
      </c>
      <c r="I422" s="1509"/>
      <c r="J422" s="426"/>
      <c r="O422" s="426"/>
    </row>
    <row r="423" spans="1:15" s="198" customFormat="1">
      <c r="B423" s="435" t="s">
        <v>127</v>
      </c>
      <c r="C423" s="436">
        <f>C421</f>
        <v>17</v>
      </c>
      <c r="D423" s="436" t="s">
        <v>1334</v>
      </c>
      <c r="E423" s="426"/>
      <c r="G423" s="435" t="s">
        <v>127</v>
      </c>
      <c r="H423" s="436">
        <f>H421</f>
        <v>13</v>
      </c>
      <c r="I423" s="436" t="s">
        <v>1334</v>
      </c>
      <c r="J423" s="426"/>
      <c r="O423" s="426"/>
    </row>
    <row r="424" spans="1:15" s="198" customFormat="1" ht="14.4" thickBot="1">
      <c r="E424" s="426"/>
      <c r="J424" s="426"/>
      <c r="O424" s="426"/>
    </row>
    <row r="425" spans="1:15" s="198" customFormat="1">
      <c r="B425" s="1522" t="s">
        <v>1335</v>
      </c>
      <c r="C425" s="1523"/>
      <c r="D425" s="1524"/>
      <c r="E425" s="426"/>
      <c r="G425" s="1522" t="s">
        <v>1335</v>
      </c>
      <c r="H425" s="1523"/>
      <c r="I425" s="1524"/>
      <c r="J425" s="426"/>
      <c r="O425" s="426"/>
    </row>
    <row r="426" spans="1:15" s="198" customFormat="1">
      <c r="B426" s="1525" t="s">
        <v>1336</v>
      </c>
      <c r="C426" s="1511"/>
      <c r="D426" s="1526"/>
      <c r="E426" s="426"/>
      <c r="G426" s="1525" t="s">
        <v>1336</v>
      </c>
      <c r="H426" s="1511"/>
      <c r="I426" s="1526"/>
      <c r="J426" s="426"/>
      <c r="O426" s="426"/>
    </row>
    <row r="427" spans="1:15" s="198" customFormat="1" ht="14.4" thickBot="1">
      <c r="B427" s="1530" t="s">
        <v>1337</v>
      </c>
      <c r="C427" s="1531"/>
      <c r="D427" s="1532"/>
      <c r="E427" s="426"/>
      <c r="G427" s="1530" t="s">
        <v>1337</v>
      </c>
      <c r="H427" s="1531"/>
      <c r="I427" s="1532"/>
      <c r="J427" s="426"/>
      <c r="O427" s="426"/>
    </row>
    <row r="428" spans="1:15" s="198" customFormat="1">
      <c r="E428" s="426"/>
      <c r="J428" s="426"/>
      <c r="O428" s="426"/>
    </row>
    <row r="429" spans="1:15" s="198" customFormat="1">
      <c r="E429" s="426"/>
      <c r="J429" s="426"/>
      <c r="O429" s="426"/>
    </row>
    <row r="430" spans="1:15" s="198" customFormat="1" ht="14.4" thickBot="1">
      <c r="A430" s="427" t="s">
        <v>228</v>
      </c>
      <c r="B430" s="1510" t="s">
        <v>162</v>
      </c>
      <c r="C430" s="1511"/>
      <c r="D430" s="1509"/>
      <c r="E430" s="426"/>
      <c r="F430" s="427" t="s">
        <v>228</v>
      </c>
      <c r="G430" s="1510" t="s">
        <v>162</v>
      </c>
      <c r="H430" s="1511"/>
      <c r="I430" s="1509"/>
      <c r="J430" s="426"/>
      <c r="K430" s="427" t="s">
        <v>228</v>
      </c>
      <c r="L430" s="1510" t="s">
        <v>162</v>
      </c>
      <c r="M430" s="1511"/>
      <c r="N430" s="1509"/>
      <c r="O430" s="426"/>
    </row>
    <row r="431" spans="1:15" s="198" customFormat="1" ht="18.600000000000001" thickBot="1">
      <c r="A431" s="1512" t="s">
        <v>227</v>
      </c>
      <c r="B431" s="1513"/>
      <c r="C431" s="1513"/>
      <c r="D431" s="1514"/>
      <c r="E431" s="426"/>
      <c r="F431" s="1512" t="s">
        <v>227</v>
      </c>
      <c r="G431" s="1513"/>
      <c r="H431" s="1513"/>
      <c r="I431" s="1514"/>
      <c r="J431" s="426"/>
      <c r="K431" s="1512" t="s">
        <v>227</v>
      </c>
      <c r="L431" s="1513"/>
      <c r="M431" s="1513"/>
      <c r="N431" s="1514"/>
      <c r="O431" s="426"/>
    </row>
    <row r="432" spans="1:15" s="198" customFormat="1" ht="18">
      <c r="A432" s="428"/>
      <c r="B432" s="428"/>
      <c r="C432" s="428"/>
      <c r="D432" s="428"/>
      <c r="E432" s="426"/>
      <c r="F432" s="428"/>
      <c r="G432" s="428"/>
      <c r="H432" s="428"/>
      <c r="I432" s="428"/>
      <c r="J432" s="426"/>
      <c r="K432" s="428"/>
      <c r="L432" s="428"/>
      <c r="M432" s="428"/>
      <c r="N432" s="428"/>
      <c r="O432" s="426"/>
    </row>
    <row r="433" spans="1:15" s="198" customFormat="1" ht="25.95" customHeight="1">
      <c r="A433" s="625" t="s">
        <v>1985</v>
      </c>
      <c r="B433" s="1537" t="s">
        <v>1268</v>
      </c>
      <c r="C433" s="1511"/>
      <c r="D433" s="1509"/>
      <c r="E433" s="426"/>
      <c r="F433" s="625" t="s">
        <v>1986</v>
      </c>
      <c r="G433" s="1537" t="s">
        <v>1272</v>
      </c>
      <c r="H433" s="1511"/>
      <c r="I433" s="1509"/>
      <c r="J433" s="426"/>
      <c r="K433" s="625" t="s">
        <v>1987</v>
      </c>
      <c r="L433" s="1515" t="s">
        <v>1275</v>
      </c>
      <c r="M433" s="1511"/>
      <c r="N433" s="1509"/>
      <c r="O433" s="426"/>
    </row>
    <row r="434" spans="1:15" s="198" customFormat="1">
      <c r="A434" s="1518"/>
      <c r="B434" s="1519"/>
      <c r="C434" s="1519"/>
      <c r="D434" s="1519"/>
      <c r="E434" s="426"/>
      <c r="F434" s="1518"/>
      <c r="G434" s="1519"/>
      <c r="H434" s="1519"/>
      <c r="I434" s="1519"/>
      <c r="J434" s="426"/>
      <c r="K434" s="1518"/>
      <c r="L434" s="1519"/>
      <c r="M434" s="1519"/>
      <c r="N434" s="1519"/>
      <c r="O434" s="426"/>
    </row>
    <row r="435" spans="1:15" s="198" customFormat="1">
      <c r="A435" s="1520" t="s">
        <v>249</v>
      </c>
      <c r="B435" s="1511"/>
      <c r="C435" s="1511"/>
      <c r="D435" s="1509"/>
      <c r="E435" s="426"/>
      <c r="F435" s="1520" t="s">
        <v>249</v>
      </c>
      <c r="G435" s="1511"/>
      <c r="H435" s="1511"/>
      <c r="I435" s="1509"/>
      <c r="J435" s="426"/>
      <c r="K435" s="1520" t="s">
        <v>249</v>
      </c>
      <c r="L435" s="1511"/>
      <c r="M435" s="1511"/>
      <c r="N435" s="1509"/>
      <c r="O435" s="426"/>
    </row>
    <row r="436" spans="1:15" s="198" customFormat="1" ht="14.4">
      <c r="A436" s="429" t="s">
        <v>102</v>
      </c>
      <c r="B436" s="430" t="s">
        <v>103</v>
      </c>
      <c r="C436" s="430" t="s">
        <v>104</v>
      </c>
      <c r="D436" s="430" t="s">
        <v>105</v>
      </c>
      <c r="E436" s="426"/>
      <c r="F436" s="429" t="s">
        <v>102</v>
      </c>
      <c r="G436" s="430" t="s">
        <v>103</v>
      </c>
      <c r="H436" s="430" t="s">
        <v>104</v>
      </c>
      <c r="I436" s="430" t="s">
        <v>105</v>
      </c>
      <c r="J436" s="426"/>
      <c r="K436" s="429" t="s">
        <v>102</v>
      </c>
      <c r="L436" s="430" t="s">
        <v>103</v>
      </c>
      <c r="M436" s="430" t="s">
        <v>104</v>
      </c>
      <c r="N436" s="430" t="s">
        <v>105</v>
      </c>
      <c r="O436" s="426"/>
    </row>
    <row r="437" spans="1:15" s="198" customFormat="1">
      <c r="A437" s="431">
        <v>1</v>
      </c>
      <c r="B437" s="432" t="s">
        <v>106</v>
      </c>
      <c r="C437" s="433">
        <v>1</v>
      </c>
      <c r="D437" s="433"/>
      <c r="E437" s="426"/>
      <c r="F437" s="431">
        <v>1</v>
      </c>
      <c r="G437" s="432" t="s">
        <v>106</v>
      </c>
      <c r="H437" s="433">
        <v>1</v>
      </c>
      <c r="I437" s="433"/>
      <c r="J437" s="426"/>
      <c r="K437" s="431">
        <v>1</v>
      </c>
      <c r="L437" s="432" t="s">
        <v>106</v>
      </c>
      <c r="M437" s="447">
        <v>1</v>
      </c>
      <c r="N437" s="448"/>
      <c r="O437" s="426"/>
    </row>
    <row r="438" spans="1:15" s="198" customFormat="1">
      <c r="A438" s="431">
        <v>2</v>
      </c>
      <c r="B438" s="432" t="s">
        <v>107</v>
      </c>
      <c r="C438" s="433"/>
      <c r="D438" s="433">
        <v>1</v>
      </c>
      <c r="E438" s="426"/>
      <c r="F438" s="431">
        <v>2</v>
      </c>
      <c r="G438" s="432" t="s">
        <v>107</v>
      </c>
      <c r="H438" s="433"/>
      <c r="I438" s="433">
        <v>1</v>
      </c>
      <c r="J438" s="426"/>
      <c r="K438" s="431">
        <v>2</v>
      </c>
      <c r="L438" s="432" t="s">
        <v>107</v>
      </c>
      <c r="M438" s="449"/>
      <c r="N438" s="437">
        <v>1</v>
      </c>
      <c r="O438" s="426"/>
    </row>
    <row r="439" spans="1:15" s="198" customFormat="1">
      <c r="A439" s="431">
        <v>3</v>
      </c>
      <c r="B439" s="432" t="s">
        <v>109</v>
      </c>
      <c r="C439" s="433"/>
      <c r="D439" s="433">
        <v>1</v>
      </c>
      <c r="E439" s="426"/>
      <c r="F439" s="431">
        <v>3</v>
      </c>
      <c r="G439" s="432" t="s">
        <v>109</v>
      </c>
      <c r="H439" s="433"/>
      <c r="I439" s="433">
        <v>1</v>
      </c>
      <c r="J439" s="426"/>
      <c r="K439" s="431">
        <v>3</v>
      </c>
      <c r="L439" s="432" t="s">
        <v>109</v>
      </c>
      <c r="M439" s="449">
        <v>1</v>
      </c>
      <c r="N439" s="437"/>
      <c r="O439" s="426"/>
    </row>
    <row r="440" spans="1:15" s="198" customFormat="1">
      <c r="A440" s="431">
        <v>4</v>
      </c>
      <c r="B440" s="432" t="s">
        <v>108</v>
      </c>
      <c r="C440" s="433"/>
      <c r="D440" s="433">
        <v>1</v>
      </c>
      <c r="E440" s="426"/>
      <c r="F440" s="431">
        <v>4</v>
      </c>
      <c r="G440" s="432" t="s">
        <v>108</v>
      </c>
      <c r="H440" s="433"/>
      <c r="I440" s="433">
        <v>1</v>
      </c>
      <c r="J440" s="426"/>
      <c r="K440" s="431">
        <v>4</v>
      </c>
      <c r="L440" s="432" t="s">
        <v>108</v>
      </c>
      <c r="M440" s="449"/>
      <c r="N440" s="437">
        <v>1</v>
      </c>
      <c r="O440" s="426"/>
    </row>
    <row r="441" spans="1:15" s="198" customFormat="1">
      <c r="A441" s="431">
        <v>5</v>
      </c>
      <c r="B441" s="432" t="s">
        <v>110</v>
      </c>
      <c r="C441" s="433">
        <v>1</v>
      </c>
      <c r="D441" s="433"/>
      <c r="E441" s="426"/>
      <c r="F441" s="431">
        <v>5</v>
      </c>
      <c r="G441" s="432" t="s">
        <v>110</v>
      </c>
      <c r="H441" s="433">
        <v>1</v>
      </c>
      <c r="I441" s="433"/>
      <c r="J441" s="426"/>
      <c r="K441" s="431">
        <v>5</v>
      </c>
      <c r="L441" s="432" t="s">
        <v>110</v>
      </c>
      <c r="M441" s="449">
        <v>1</v>
      </c>
      <c r="N441" s="437"/>
      <c r="O441" s="426"/>
    </row>
    <row r="442" spans="1:15" s="198" customFormat="1">
      <c r="A442" s="431">
        <v>6</v>
      </c>
      <c r="B442" s="432" t="s">
        <v>111</v>
      </c>
      <c r="C442" s="433">
        <v>1</v>
      </c>
      <c r="D442" s="433"/>
      <c r="E442" s="426"/>
      <c r="F442" s="431">
        <v>6</v>
      </c>
      <c r="G442" s="432" t="s">
        <v>111</v>
      </c>
      <c r="H442" s="433"/>
      <c r="I442" s="433">
        <v>1</v>
      </c>
      <c r="J442" s="426"/>
      <c r="K442" s="431">
        <v>6</v>
      </c>
      <c r="L442" s="432" t="s">
        <v>111</v>
      </c>
      <c r="M442" s="449">
        <v>1</v>
      </c>
      <c r="N442" s="437"/>
      <c r="O442" s="426"/>
    </row>
    <row r="443" spans="1:15" s="198" customFormat="1">
      <c r="A443" s="431">
        <v>7</v>
      </c>
      <c r="B443" s="432" t="s">
        <v>112</v>
      </c>
      <c r="C443" s="433"/>
      <c r="D443" s="433">
        <v>1</v>
      </c>
      <c r="E443" s="426"/>
      <c r="F443" s="431">
        <v>7</v>
      </c>
      <c r="G443" s="432" t="s">
        <v>112</v>
      </c>
      <c r="H443" s="433"/>
      <c r="I443" s="433">
        <v>1</v>
      </c>
      <c r="J443" s="426"/>
      <c r="K443" s="431">
        <v>7</v>
      </c>
      <c r="L443" s="432" t="s">
        <v>112</v>
      </c>
      <c r="M443" s="449">
        <v>1</v>
      </c>
      <c r="N443" s="437"/>
      <c r="O443" s="426"/>
    </row>
    <row r="444" spans="1:15" s="198" customFormat="1" ht="27.6">
      <c r="A444" s="431">
        <v>8</v>
      </c>
      <c r="B444" s="432" t="s">
        <v>115</v>
      </c>
      <c r="C444" s="433"/>
      <c r="D444" s="433">
        <v>1</v>
      </c>
      <c r="E444" s="426"/>
      <c r="F444" s="431">
        <v>8</v>
      </c>
      <c r="G444" s="432" t="s">
        <v>115</v>
      </c>
      <c r="H444" s="433"/>
      <c r="I444" s="433">
        <v>1</v>
      </c>
      <c r="J444" s="426"/>
      <c r="K444" s="431">
        <v>8</v>
      </c>
      <c r="L444" s="432" t="s">
        <v>115</v>
      </c>
      <c r="M444" s="449"/>
      <c r="N444" s="437">
        <v>1</v>
      </c>
      <c r="O444" s="426"/>
    </row>
    <row r="445" spans="1:15" s="198" customFormat="1">
      <c r="A445" s="431">
        <v>9</v>
      </c>
      <c r="B445" s="432" t="s">
        <v>118</v>
      </c>
      <c r="C445" s="433"/>
      <c r="D445" s="433">
        <v>1</v>
      </c>
      <c r="E445" s="426"/>
      <c r="F445" s="431">
        <v>9</v>
      </c>
      <c r="G445" s="432" t="s">
        <v>118</v>
      </c>
      <c r="H445" s="433"/>
      <c r="I445" s="433">
        <v>1</v>
      </c>
      <c r="J445" s="426"/>
      <c r="K445" s="431">
        <v>9</v>
      </c>
      <c r="L445" s="432" t="s">
        <v>118</v>
      </c>
      <c r="M445" s="449"/>
      <c r="N445" s="437">
        <v>1</v>
      </c>
      <c r="O445" s="426"/>
    </row>
    <row r="446" spans="1:15" s="198" customFormat="1">
      <c r="A446" s="431">
        <v>10</v>
      </c>
      <c r="B446" s="432" t="s">
        <v>1333</v>
      </c>
      <c r="C446" s="433">
        <v>1</v>
      </c>
      <c r="D446" s="433"/>
      <c r="E446" s="426"/>
      <c r="F446" s="431">
        <v>10</v>
      </c>
      <c r="G446" s="432" t="s">
        <v>1333</v>
      </c>
      <c r="H446" s="433">
        <v>1</v>
      </c>
      <c r="I446" s="433"/>
      <c r="J446" s="426"/>
      <c r="K446" s="431">
        <v>10</v>
      </c>
      <c r="L446" s="432" t="s">
        <v>1333</v>
      </c>
      <c r="M446" s="449">
        <v>1</v>
      </c>
      <c r="N446" s="437"/>
      <c r="O446" s="426"/>
    </row>
    <row r="447" spans="1:15" s="198" customFormat="1">
      <c r="A447" s="431">
        <v>11</v>
      </c>
      <c r="B447" s="432" t="s">
        <v>114</v>
      </c>
      <c r="C447" s="433">
        <v>1</v>
      </c>
      <c r="D447" s="433"/>
      <c r="E447" s="426"/>
      <c r="F447" s="431">
        <v>11</v>
      </c>
      <c r="G447" s="432" t="s">
        <v>114</v>
      </c>
      <c r="H447" s="433">
        <v>1</v>
      </c>
      <c r="I447" s="433"/>
      <c r="J447" s="426"/>
      <c r="K447" s="431">
        <v>11</v>
      </c>
      <c r="L447" s="432" t="s">
        <v>114</v>
      </c>
      <c r="M447" s="449">
        <v>1</v>
      </c>
      <c r="N447" s="437"/>
      <c r="O447" s="426"/>
    </row>
    <row r="448" spans="1:15" s="198" customFormat="1">
      <c r="A448" s="431">
        <v>12</v>
      </c>
      <c r="B448" s="432" t="s">
        <v>116</v>
      </c>
      <c r="C448" s="433">
        <v>1</v>
      </c>
      <c r="D448" s="433"/>
      <c r="E448" s="426"/>
      <c r="F448" s="431">
        <v>12</v>
      </c>
      <c r="G448" s="432" t="s">
        <v>116</v>
      </c>
      <c r="H448" s="433">
        <v>1</v>
      </c>
      <c r="I448" s="433"/>
      <c r="J448" s="426"/>
      <c r="K448" s="431">
        <v>12</v>
      </c>
      <c r="L448" s="432" t="s">
        <v>116</v>
      </c>
      <c r="M448" s="449">
        <v>1</v>
      </c>
      <c r="N448" s="437"/>
      <c r="O448" s="426"/>
    </row>
    <row r="449" spans="1:15" s="198" customFormat="1">
      <c r="A449" s="431">
        <v>13</v>
      </c>
      <c r="B449" s="432" t="s">
        <v>117</v>
      </c>
      <c r="C449" s="433">
        <v>1</v>
      </c>
      <c r="D449" s="433"/>
      <c r="E449" s="426"/>
      <c r="F449" s="431">
        <v>13</v>
      </c>
      <c r="G449" s="432" t="s">
        <v>117</v>
      </c>
      <c r="H449" s="433">
        <v>1</v>
      </c>
      <c r="I449" s="433"/>
      <c r="J449" s="426"/>
      <c r="K449" s="431">
        <v>13</v>
      </c>
      <c r="L449" s="432" t="s">
        <v>117</v>
      </c>
      <c r="M449" s="449">
        <v>1</v>
      </c>
      <c r="N449" s="437"/>
      <c r="O449" s="426"/>
    </row>
    <row r="450" spans="1:15" s="198" customFormat="1">
      <c r="A450" s="431">
        <v>14</v>
      </c>
      <c r="B450" s="432" t="s">
        <v>119</v>
      </c>
      <c r="C450" s="433">
        <v>1</v>
      </c>
      <c r="D450" s="433"/>
      <c r="E450" s="426"/>
      <c r="F450" s="431">
        <v>14</v>
      </c>
      <c r="G450" s="432" t="s">
        <v>119</v>
      </c>
      <c r="H450" s="433">
        <v>1</v>
      </c>
      <c r="I450" s="433"/>
      <c r="J450" s="426"/>
      <c r="K450" s="431">
        <v>14</v>
      </c>
      <c r="L450" s="432" t="s">
        <v>119</v>
      </c>
      <c r="M450" s="449">
        <v>1</v>
      </c>
      <c r="N450" s="437"/>
      <c r="O450" s="426"/>
    </row>
    <row r="451" spans="1:15" s="198" customFormat="1">
      <c r="A451" s="431">
        <v>15</v>
      </c>
      <c r="B451" s="432" t="s">
        <v>122</v>
      </c>
      <c r="C451" s="433"/>
      <c r="D451" s="433">
        <v>1</v>
      </c>
      <c r="E451" s="426"/>
      <c r="F451" s="431">
        <v>15</v>
      </c>
      <c r="G451" s="432" t="s">
        <v>122</v>
      </c>
      <c r="H451" s="433"/>
      <c r="I451" s="433">
        <v>1</v>
      </c>
      <c r="J451" s="426"/>
      <c r="K451" s="431">
        <v>15</v>
      </c>
      <c r="L451" s="432" t="s">
        <v>122</v>
      </c>
      <c r="M451" s="449">
        <v>1</v>
      </c>
      <c r="N451" s="437"/>
      <c r="O451" s="426"/>
    </row>
    <row r="452" spans="1:15" s="198" customFormat="1">
      <c r="A452" s="431">
        <v>16</v>
      </c>
      <c r="B452" s="432" t="s">
        <v>125</v>
      </c>
      <c r="C452" s="433"/>
      <c r="D452" s="433">
        <v>1</v>
      </c>
      <c r="E452" s="426"/>
      <c r="F452" s="431">
        <v>16</v>
      </c>
      <c r="G452" s="432" t="s">
        <v>125</v>
      </c>
      <c r="H452" s="433"/>
      <c r="I452" s="433">
        <v>1</v>
      </c>
      <c r="J452" s="426"/>
      <c r="K452" s="431">
        <v>16</v>
      </c>
      <c r="L452" s="432" t="s">
        <v>125</v>
      </c>
      <c r="M452" s="449"/>
      <c r="N452" s="437">
        <v>1</v>
      </c>
      <c r="O452" s="426"/>
    </row>
    <row r="453" spans="1:15" s="198" customFormat="1">
      <c r="A453" s="431">
        <v>17</v>
      </c>
      <c r="B453" s="432" t="s">
        <v>123</v>
      </c>
      <c r="C453" s="433"/>
      <c r="D453" s="433">
        <v>1</v>
      </c>
      <c r="E453" s="426"/>
      <c r="F453" s="431">
        <v>17</v>
      </c>
      <c r="G453" s="432" t="s">
        <v>123</v>
      </c>
      <c r="H453" s="433"/>
      <c r="I453" s="433">
        <v>1</v>
      </c>
      <c r="J453" s="426"/>
      <c r="K453" s="431">
        <v>17</v>
      </c>
      <c r="L453" s="432" t="s">
        <v>123</v>
      </c>
      <c r="M453" s="449"/>
      <c r="N453" s="437">
        <v>1</v>
      </c>
      <c r="O453" s="426"/>
    </row>
    <row r="454" spans="1:15" s="198" customFormat="1">
      <c r="A454" s="431">
        <v>18</v>
      </c>
      <c r="B454" s="432" t="s">
        <v>124</v>
      </c>
      <c r="C454" s="433"/>
      <c r="D454" s="433">
        <v>1</v>
      </c>
      <c r="E454" s="426"/>
      <c r="F454" s="431">
        <v>18</v>
      </c>
      <c r="G454" s="432" t="s">
        <v>124</v>
      </c>
      <c r="H454" s="433"/>
      <c r="I454" s="433">
        <v>1</v>
      </c>
      <c r="J454" s="426"/>
      <c r="K454" s="431">
        <v>18</v>
      </c>
      <c r="L454" s="432" t="s">
        <v>124</v>
      </c>
      <c r="M454" s="449">
        <v>1</v>
      </c>
      <c r="N454" s="437"/>
      <c r="O454" s="426"/>
    </row>
    <row r="455" spans="1:15" s="198" customFormat="1">
      <c r="A455" s="431">
        <v>19</v>
      </c>
      <c r="B455" s="432" t="s">
        <v>126</v>
      </c>
      <c r="C455" s="433"/>
      <c r="D455" s="433">
        <v>1</v>
      </c>
      <c r="E455" s="426"/>
      <c r="F455" s="431">
        <v>19</v>
      </c>
      <c r="G455" s="432" t="s">
        <v>126</v>
      </c>
      <c r="H455" s="433"/>
      <c r="I455" s="433">
        <v>1</v>
      </c>
      <c r="J455" s="426"/>
      <c r="K455" s="431">
        <v>19</v>
      </c>
      <c r="L455" s="432" t="s">
        <v>126</v>
      </c>
      <c r="M455" s="449">
        <v>1</v>
      </c>
      <c r="N455" s="437"/>
      <c r="O455" s="426"/>
    </row>
    <row r="456" spans="1:15" s="198" customFormat="1">
      <c r="A456" s="426"/>
      <c r="B456" s="434" t="s">
        <v>253</v>
      </c>
      <c r="C456" s="1508">
        <f>SUM(C437:C455)</f>
        <v>8</v>
      </c>
      <c r="D456" s="1509"/>
      <c r="E456" s="426"/>
      <c r="F456" s="426"/>
      <c r="G456" s="434" t="s">
        <v>253</v>
      </c>
      <c r="H456" s="1508">
        <f>SUM(H437:H455)</f>
        <v>7</v>
      </c>
      <c r="I456" s="1509"/>
      <c r="J456" s="426"/>
      <c r="K456" s="426"/>
      <c r="L456" s="434" t="s">
        <v>253</v>
      </c>
      <c r="M456" s="1508">
        <f>SUM(M437:M455)</f>
        <v>13</v>
      </c>
      <c r="N456" s="1509"/>
      <c r="O456" s="426"/>
    </row>
    <row r="457" spans="1:15" s="198" customFormat="1">
      <c r="A457" s="426"/>
      <c r="B457" s="434" t="s">
        <v>254</v>
      </c>
      <c r="C457" s="1508">
        <f>SUM(D437:D455)</f>
        <v>11</v>
      </c>
      <c r="D457" s="1509"/>
      <c r="E457" s="426"/>
      <c r="F457" s="426"/>
      <c r="G457" s="434" t="s">
        <v>254</v>
      </c>
      <c r="H457" s="1508">
        <f>SUM(I437:I455)</f>
        <v>12</v>
      </c>
      <c r="I457" s="1509"/>
      <c r="J457" s="426"/>
      <c r="K457" s="426"/>
      <c r="L457" s="434" t="s">
        <v>254</v>
      </c>
      <c r="M457" s="1508">
        <f>SUM(N437:N455)</f>
        <v>6</v>
      </c>
      <c r="N457" s="1509"/>
      <c r="O457" s="426"/>
    </row>
    <row r="458" spans="1:15" s="198" customFormat="1">
      <c r="A458" s="426"/>
      <c r="B458" s="435" t="s">
        <v>127</v>
      </c>
      <c r="C458" s="436">
        <f>C456</f>
        <v>8</v>
      </c>
      <c r="D458" s="436" t="s">
        <v>1339</v>
      </c>
      <c r="E458" s="426"/>
      <c r="F458" s="426"/>
      <c r="G458" s="435" t="s">
        <v>127</v>
      </c>
      <c r="H458" s="436">
        <f>H456</f>
        <v>7</v>
      </c>
      <c r="I458" s="436" t="s">
        <v>1339</v>
      </c>
      <c r="J458" s="426"/>
      <c r="K458" s="426"/>
      <c r="L458" s="435" t="s">
        <v>127</v>
      </c>
      <c r="M458" s="436">
        <f>M456</f>
        <v>13</v>
      </c>
      <c r="N458" s="436" t="s">
        <v>1334</v>
      </c>
      <c r="O458" s="426"/>
    </row>
    <row r="459" spans="1:15" s="198" customFormat="1" ht="14.4" thickBot="1">
      <c r="A459" s="426"/>
      <c r="E459" s="426"/>
      <c r="F459" s="426"/>
      <c r="J459" s="426"/>
      <c r="K459" s="426"/>
      <c r="O459" s="426"/>
    </row>
    <row r="460" spans="1:15" s="198" customFormat="1">
      <c r="A460" s="426"/>
      <c r="B460" s="1522" t="s">
        <v>1335</v>
      </c>
      <c r="C460" s="1523"/>
      <c r="D460" s="1524"/>
      <c r="E460" s="426"/>
      <c r="F460" s="426"/>
      <c r="G460" s="1522" t="s">
        <v>1335</v>
      </c>
      <c r="H460" s="1523"/>
      <c r="I460" s="1524"/>
      <c r="J460" s="426"/>
      <c r="K460" s="426"/>
      <c r="L460" s="1522" t="s">
        <v>1335</v>
      </c>
      <c r="M460" s="1523"/>
      <c r="N460" s="1524"/>
      <c r="O460" s="426"/>
    </row>
    <row r="461" spans="1:15" s="198" customFormat="1">
      <c r="A461" s="426"/>
      <c r="B461" s="1525" t="s">
        <v>1336</v>
      </c>
      <c r="C461" s="1511"/>
      <c r="D461" s="1526"/>
      <c r="E461" s="426"/>
      <c r="F461" s="426"/>
      <c r="G461" s="1525" t="s">
        <v>1336</v>
      </c>
      <c r="H461" s="1511"/>
      <c r="I461" s="1526"/>
      <c r="J461" s="426"/>
      <c r="K461" s="426"/>
      <c r="L461" s="1525" t="s">
        <v>1336</v>
      </c>
      <c r="M461" s="1511"/>
      <c r="N461" s="1526"/>
      <c r="O461" s="426"/>
    </row>
    <row r="462" spans="1:15" s="198" customFormat="1" ht="14.4" thickBot="1">
      <c r="A462" s="426"/>
      <c r="B462" s="1530" t="s">
        <v>1337</v>
      </c>
      <c r="C462" s="1531"/>
      <c r="D462" s="1532"/>
      <c r="E462" s="426"/>
      <c r="F462" s="426"/>
      <c r="G462" s="1530" t="s">
        <v>1337</v>
      </c>
      <c r="H462" s="1531"/>
      <c r="I462" s="1532"/>
      <c r="J462" s="426"/>
      <c r="K462" s="426"/>
      <c r="L462" s="1530" t="s">
        <v>1337</v>
      </c>
      <c r="M462" s="1531"/>
      <c r="N462" s="1532"/>
      <c r="O462" s="426"/>
    </row>
    <row r="465" spans="1:9" ht="14.4" thickBot="1">
      <c r="A465" s="427" t="s">
        <v>228</v>
      </c>
      <c r="B465" s="1510" t="s">
        <v>165</v>
      </c>
      <c r="C465" s="1511"/>
      <c r="D465" s="1509"/>
      <c r="F465" s="427" t="s">
        <v>228</v>
      </c>
      <c r="G465" s="1510" t="s">
        <v>165</v>
      </c>
      <c r="H465" s="1511"/>
      <c r="I465" s="1509"/>
    </row>
    <row r="466" spans="1:9" ht="18.600000000000001" thickBot="1">
      <c r="A466" s="1512" t="s">
        <v>227</v>
      </c>
      <c r="B466" s="1513"/>
      <c r="C466" s="1513"/>
      <c r="D466" s="1514"/>
      <c r="F466" s="1512" t="s">
        <v>227</v>
      </c>
      <c r="G466" s="1513"/>
      <c r="H466" s="1513"/>
      <c r="I466" s="1514"/>
    </row>
    <row r="467" spans="1:9" ht="18">
      <c r="A467" s="428"/>
      <c r="B467" s="428"/>
      <c r="C467" s="428"/>
      <c r="D467" s="428"/>
      <c r="F467" s="428"/>
      <c r="G467" s="428"/>
      <c r="H467" s="428"/>
      <c r="I467" s="428"/>
    </row>
    <row r="468" spans="1:9" ht="31.95" customHeight="1">
      <c r="A468" s="625" t="s">
        <v>1984</v>
      </c>
      <c r="B468" s="1515" t="s">
        <v>1949</v>
      </c>
      <c r="C468" s="1516"/>
      <c r="D468" s="1517"/>
      <c r="F468" s="625" t="s">
        <v>1983</v>
      </c>
      <c r="G468" s="1515" t="s">
        <v>1950</v>
      </c>
      <c r="H468" s="1516"/>
      <c r="I468" s="1517"/>
    </row>
    <row r="469" spans="1:9">
      <c r="A469" s="1518"/>
      <c r="B469" s="1519"/>
      <c r="C469" s="1519"/>
      <c r="D469" s="1519"/>
      <c r="F469" s="1518"/>
      <c r="G469" s="1519"/>
      <c r="H469" s="1519"/>
      <c r="I469" s="1519"/>
    </row>
    <row r="470" spans="1:9">
      <c r="A470" s="1520" t="s">
        <v>249</v>
      </c>
      <c r="B470" s="1511"/>
      <c r="C470" s="1511"/>
      <c r="D470" s="1509"/>
      <c r="F470" s="1520" t="s">
        <v>249</v>
      </c>
      <c r="G470" s="1511"/>
      <c r="H470" s="1511"/>
      <c r="I470" s="1509"/>
    </row>
    <row r="471" spans="1:9" ht="14.4">
      <c r="A471" s="429" t="s">
        <v>102</v>
      </c>
      <c r="B471" s="430" t="s">
        <v>103</v>
      </c>
      <c r="C471" s="430" t="s">
        <v>104</v>
      </c>
      <c r="D471" s="430" t="s">
        <v>105</v>
      </c>
      <c r="F471" s="429" t="s">
        <v>102</v>
      </c>
      <c r="G471" s="430" t="s">
        <v>103</v>
      </c>
      <c r="H471" s="430" t="s">
        <v>104</v>
      </c>
      <c r="I471" s="430" t="s">
        <v>105</v>
      </c>
    </row>
    <row r="472" spans="1:9">
      <c r="A472" s="431">
        <v>1</v>
      </c>
      <c r="B472" s="432" t="s">
        <v>106</v>
      </c>
      <c r="C472" s="614">
        <v>1</v>
      </c>
      <c r="D472" s="614"/>
      <c r="F472" s="431">
        <v>1</v>
      </c>
      <c r="G472" s="432" t="s">
        <v>106</v>
      </c>
      <c r="H472" s="431">
        <v>1</v>
      </c>
      <c r="I472" s="431"/>
    </row>
    <row r="473" spans="1:9">
      <c r="A473" s="431">
        <v>2</v>
      </c>
      <c r="B473" s="432" t="s">
        <v>107</v>
      </c>
      <c r="C473" s="614">
        <v>1</v>
      </c>
      <c r="D473" s="614"/>
      <c r="F473" s="431">
        <v>2</v>
      </c>
      <c r="G473" s="432" t="s">
        <v>107</v>
      </c>
      <c r="H473" s="431"/>
      <c r="I473" s="431">
        <v>1</v>
      </c>
    </row>
    <row r="474" spans="1:9">
      <c r="A474" s="431">
        <v>3</v>
      </c>
      <c r="B474" s="432" t="s">
        <v>109</v>
      </c>
      <c r="C474" s="614">
        <v>1</v>
      </c>
      <c r="D474" s="614"/>
      <c r="F474" s="431">
        <v>3</v>
      </c>
      <c r="G474" s="432" t="s">
        <v>109</v>
      </c>
      <c r="H474" s="431">
        <v>1</v>
      </c>
      <c r="I474" s="431"/>
    </row>
    <row r="475" spans="1:9">
      <c r="A475" s="431">
        <v>4</v>
      </c>
      <c r="B475" s="432" t="s">
        <v>108</v>
      </c>
      <c r="C475" s="614">
        <v>1</v>
      </c>
      <c r="D475" s="614"/>
      <c r="F475" s="431">
        <v>4</v>
      </c>
      <c r="G475" s="432" t="s">
        <v>108</v>
      </c>
      <c r="H475" s="431"/>
      <c r="I475" s="431">
        <v>1</v>
      </c>
    </row>
    <row r="476" spans="1:9">
      <c r="A476" s="431">
        <v>5</v>
      </c>
      <c r="B476" s="432" t="s">
        <v>110</v>
      </c>
      <c r="C476" s="614">
        <v>1</v>
      </c>
      <c r="D476" s="614"/>
      <c r="F476" s="431">
        <v>5</v>
      </c>
      <c r="G476" s="432" t="s">
        <v>110</v>
      </c>
      <c r="H476" s="431">
        <v>1</v>
      </c>
      <c r="I476" s="431"/>
    </row>
    <row r="477" spans="1:9">
      <c r="A477" s="431">
        <v>6</v>
      </c>
      <c r="B477" s="432" t="s">
        <v>111</v>
      </c>
      <c r="C477" s="614"/>
      <c r="D477" s="614">
        <v>1</v>
      </c>
      <c r="F477" s="431">
        <v>6</v>
      </c>
      <c r="G477" s="432" t="s">
        <v>111</v>
      </c>
      <c r="H477" s="431">
        <v>1</v>
      </c>
      <c r="I477" s="431"/>
    </row>
    <row r="478" spans="1:9">
      <c r="A478" s="431">
        <v>7</v>
      </c>
      <c r="B478" s="432" t="s">
        <v>112</v>
      </c>
      <c r="C478" s="614">
        <v>1</v>
      </c>
      <c r="D478" s="614"/>
      <c r="F478" s="431">
        <v>7</v>
      </c>
      <c r="G478" s="432" t="s">
        <v>112</v>
      </c>
      <c r="H478" s="431">
        <v>1</v>
      </c>
      <c r="I478" s="431"/>
    </row>
    <row r="479" spans="1:9" ht="27.6">
      <c r="A479" s="431">
        <v>8</v>
      </c>
      <c r="B479" s="432" t="s">
        <v>115</v>
      </c>
      <c r="C479" s="614">
        <v>1</v>
      </c>
      <c r="D479" s="614"/>
      <c r="F479" s="431">
        <v>8</v>
      </c>
      <c r="G479" s="432" t="s">
        <v>115</v>
      </c>
      <c r="H479" s="431"/>
      <c r="I479" s="431">
        <v>1</v>
      </c>
    </row>
    <row r="480" spans="1:9">
      <c r="A480" s="431">
        <v>9</v>
      </c>
      <c r="B480" s="432" t="s">
        <v>118</v>
      </c>
      <c r="C480" s="614">
        <v>1</v>
      </c>
      <c r="D480" s="614"/>
      <c r="F480" s="431">
        <v>9</v>
      </c>
      <c r="G480" s="432" t="s">
        <v>118</v>
      </c>
      <c r="H480" s="431"/>
      <c r="I480" s="431">
        <v>1</v>
      </c>
    </row>
    <row r="481" spans="1:9">
      <c r="A481" s="431">
        <v>10</v>
      </c>
      <c r="B481" s="432" t="s">
        <v>1333</v>
      </c>
      <c r="C481" s="614">
        <v>1</v>
      </c>
      <c r="D481" s="614"/>
      <c r="F481" s="431">
        <v>10</v>
      </c>
      <c r="G481" s="432" t="s">
        <v>1333</v>
      </c>
      <c r="H481" s="431">
        <v>1</v>
      </c>
      <c r="I481" s="431"/>
    </row>
    <row r="482" spans="1:9">
      <c r="A482" s="431">
        <v>11</v>
      </c>
      <c r="B482" s="432" t="s">
        <v>114</v>
      </c>
      <c r="C482" s="614">
        <v>1</v>
      </c>
      <c r="D482" s="614"/>
      <c r="F482" s="431">
        <v>11</v>
      </c>
      <c r="G482" s="432" t="s">
        <v>114</v>
      </c>
      <c r="H482" s="431">
        <v>1</v>
      </c>
      <c r="I482" s="431"/>
    </row>
    <row r="483" spans="1:9">
      <c r="A483" s="431">
        <v>12</v>
      </c>
      <c r="B483" s="432" t="s">
        <v>116</v>
      </c>
      <c r="C483" s="614">
        <v>1</v>
      </c>
      <c r="D483" s="614"/>
      <c r="F483" s="431">
        <v>12</v>
      </c>
      <c r="G483" s="432" t="s">
        <v>116</v>
      </c>
      <c r="H483" s="431">
        <v>1</v>
      </c>
      <c r="I483" s="431"/>
    </row>
    <row r="484" spans="1:9">
      <c r="A484" s="431">
        <v>13</v>
      </c>
      <c r="B484" s="432" t="s">
        <v>117</v>
      </c>
      <c r="C484" s="614">
        <v>1</v>
      </c>
      <c r="D484" s="614"/>
      <c r="F484" s="431">
        <v>13</v>
      </c>
      <c r="G484" s="432" t="s">
        <v>117</v>
      </c>
      <c r="H484" s="431">
        <v>1</v>
      </c>
      <c r="I484" s="431"/>
    </row>
    <row r="485" spans="1:9">
      <c r="A485" s="431">
        <v>14</v>
      </c>
      <c r="B485" s="432" t="s">
        <v>119</v>
      </c>
      <c r="C485" s="614">
        <v>1</v>
      </c>
      <c r="D485" s="614"/>
      <c r="F485" s="431">
        <v>14</v>
      </c>
      <c r="G485" s="432" t="s">
        <v>119</v>
      </c>
      <c r="H485" s="431">
        <v>1</v>
      </c>
      <c r="I485" s="431"/>
    </row>
    <row r="486" spans="1:9">
      <c r="A486" s="431">
        <v>15</v>
      </c>
      <c r="B486" s="432" t="s">
        <v>122</v>
      </c>
      <c r="C486" s="614">
        <v>1</v>
      </c>
      <c r="D486" s="614"/>
      <c r="F486" s="431">
        <v>15</v>
      </c>
      <c r="G486" s="432" t="s">
        <v>122</v>
      </c>
      <c r="H486" s="431">
        <v>1</v>
      </c>
      <c r="I486" s="431"/>
    </row>
    <row r="487" spans="1:9">
      <c r="A487" s="431">
        <v>16</v>
      </c>
      <c r="B487" s="432" t="s">
        <v>125</v>
      </c>
      <c r="C487" s="614"/>
      <c r="D487" s="614">
        <v>1</v>
      </c>
      <c r="F487" s="431">
        <v>16</v>
      </c>
      <c r="G487" s="432" t="s">
        <v>125</v>
      </c>
      <c r="H487" s="431"/>
      <c r="I487" s="431">
        <v>1</v>
      </c>
    </row>
    <row r="488" spans="1:9">
      <c r="A488" s="431">
        <v>17</v>
      </c>
      <c r="B488" s="432" t="s">
        <v>123</v>
      </c>
      <c r="C488" s="614">
        <v>1</v>
      </c>
      <c r="D488" s="614"/>
      <c r="F488" s="431">
        <v>17</v>
      </c>
      <c r="G488" s="432" t="s">
        <v>123</v>
      </c>
      <c r="H488" s="431"/>
      <c r="I488" s="431">
        <v>1</v>
      </c>
    </row>
    <row r="489" spans="1:9">
      <c r="A489" s="431">
        <v>18</v>
      </c>
      <c r="B489" s="432" t="s">
        <v>124</v>
      </c>
      <c r="C489" s="614">
        <v>1</v>
      </c>
      <c r="D489" s="614"/>
      <c r="F489" s="431">
        <v>18</v>
      </c>
      <c r="G489" s="432" t="s">
        <v>124</v>
      </c>
      <c r="H489" s="431">
        <v>1</v>
      </c>
      <c r="I489" s="431"/>
    </row>
    <row r="490" spans="1:9">
      <c r="A490" s="431">
        <v>19</v>
      </c>
      <c r="B490" s="432" t="s">
        <v>126</v>
      </c>
      <c r="C490" s="614"/>
      <c r="D490" s="614">
        <v>1</v>
      </c>
      <c r="F490" s="431">
        <v>19</v>
      </c>
      <c r="G490" s="432" t="s">
        <v>126</v>
      </c>
      <c r="H490" s="431"/>
      <c r="I490" s="431">
        <v>1</v>
      </c>
    </row>
    <row r="491" spans="1:9">
      <c r="B491" s="434" t="s">
        <v>253</v>
      </c>
      <c r="C491" s="1508">
        <f>SUM(C472:C490)</f>
        <v>16</v>
      </c>
      <c r="D491" s="1509"/>
      <c r="G491" s="434" t="s">
        <v>253</v>
      </c>
      <c r="H491" s="1508">
        <f>SUM(H472:H490)</f>
        <v>12</v>
      </c>
      <c r="I491" s="1509"/>
    </row>
    <row r="492" spans="1:9">
      <c r="B492" s="434" t="s">
        <v>254</v>
      </c>
      <c r="C492" s="1508">
        <f>SUM(D472:D490)</f>
        <v>3</v>
      </c>
      <c r="D492" s="1509"/>
      <c r="G492" s="434" t="s">
        <v>254</v>
      </c>
      <c r="H492" s="1508">
        <f>SUM(I472:I490)</f>
        <v>7</v>
      </c>
      <c r="I492" s="1509"/>
    </row>
    <row r="493" spans="1:9">
      <c r="B493" s="435" t="s">
        <v>127</v>
      </c>
      <c r="C493" s="436">
        <f>C491</f>
        <v>16</v>
      </c>
      <c r="D493" s="436" t="s">
        <v>1334</v>
      </c>
      <c r="G493" s="435" t="s">
        <v>127</v>
      </c>
      <c r="H493" s="436">
        <f>H491</f>
        <v>12</v>
      </c>
      <c r="I493" s="436" t="s">
        <v>1334</v>
      </c>
    </row>
    <row r="494" spans="1:9" ht="13.95" customHeight="1" thickBot="1">
      <c r="B494" s="198"/>
      <c r="C494" s="198"/>
      <c r="D494" s="198"/>
      <c r="G494" s="198"/>
      <c r="H494" s="198"/>
      <c r="I494" s="198"/>
    </row>
    <row r="495" spans="1:9" ht="13.95" customHeight="1">
      <c r="B495" s="1522" t="s">
        <v>1335</v>
      </c>
      <c r="C495" s="1523"/>
      <c r="D495" s="1524"/>
      <c r="G495" s="1522" t="s">
        <v>1335</v>
      </c>
      <c r="H495" s="1523"/>
      <c r="I495" s="1524"/>
    </row>
    <row r="496" spans="1:9" ht="15" customHeight="1">
      <c r="B496" s="1525" t="s">
        <v>1336</v>
      </c>
      <c r="C496" s="1511"/>
      <c r="D496" s="1526"/>
      <c r="G496" s="1525" t="s">
        <v>1336</v>
      </c>
      <c r="H496" s="1511"/>
      <c r="I496" s="1526"/>
    </row>
    <row r="497" spans="1:9" ht="14.4" thickBot="1">
      <c r="B497" s="1530" t="s">
        <v>1337</v>
      </c>
      <c r="C497" s="1531"/>
      <c r="D497" s="1532"/>
      <c r="G497" s="1530" t="s">
        <v>1337</v>
      </c>
      <c r="H497" s="1531"/>
      <c r="I497" s="1532"/>
    </row>
    <row r="500" spans="1:9" ht="14.4" thickBot="1">
      <c r="A500" s="622" t="s">
        <v>228</v>
      </c>
      <c r="B500" s="1521" t="s">
        <v>163</v>
      </c>
      <c r="C500" s="1195"/>
      <c r="D500" s="1187"/>
      <c r="E500" s="623"/>
      <c r="F500" s="622" t="s">
        <v>228</v>
      </c>
      <c r="G500" s="1521" t="s">
        <v>163</v>
      </c>
      <c r="H500" s="1195"/>
      <c r="I500" s="1187"/>
    </row>
    <row r="501" spans="1:9" ht="18.600000000000001" thickBot="1">
      <c r="A501" s="1527" t="s">
        <v>227</v>
      </c>
      <c r="B501" s="1528"/>
      <c r="C501" s="1528"/>
      <c r="D501" s="1529"/>
      <c r="E501" s="623"/>
      <c r="F501" s="1527" t="s">
        <v>227</v>
      </c>
      <c r="G501" s="1528"/>
      <c r="H501" s="1528"/>
      <c r="I501" s="1529"/>
    </row>
    <row r="502" spans="1:9" ht="18">
      <c r="A502" s="624"/>
      <c r="B502" s="624"/>
      <c r="C502" s="624"/>
      <c r="D502" s="624"/>
      <c r="E502" s="623"/>
      <c r="F502" s="624"/>
      <c r="G502" s="624"/>
      <c r="H502" s="624"/>
      <c r="I502" s="624"/>
    </row>
    <row r="503" spans="1:9" ht="33" customHeight="1">
      <c r="A503" s="625" t="s">
        <v>1973</v>
      </c>
      <c r="B503" s="1587" t="s">
        <v>1975</v>
      </c>
      <c r="C503" s="1195"/>
      <c r="D503" s="1187"/>
      <c r="E503" s="623"/>
      <c r="F503" s="625" t="s">
        <v>1974</v>
      </c>
      <c r="G503" s="1587" t="s">
        <v>1976</v>
      </c>
      <c r="H503" s="1195"/>
      <c r="I503" s="1187"/>
    </row>
    <row r="504" spans="1:9">
      <c r="A504" s="1588"/>
      <c r="B504" s="1181"/>
      <c r="C504" s="1181"/>
      <c r="D504" s="1181"/>
      <c r="E504" s="623"/>
      <c r="F504" s="1588"/>
      <c r="G504" s="1181"/>
      <c r="H504" s="1181"/>
      <c r="I504" s="1181"/>
    </row>
    <row r="505" spans="1:9">
      <c r="A505" s="1533" t="s">
        <v>249</v>
      </c>
      <c r="B505" s="1195"/>
      <c r="C505" s="1195"/>
      <c r="D505" s="1187"/>
      <c r="E505" s="623"/>
      <c r="F505" s="1533" t="s">
        <v>249</v>
      </c>
      <c r="G505" s="1195"/>
      <c r="H505" s="1195"/>
      <c r="I505" s="1187"/>
    </row>
    <row r="506" spans="1:9" ht="14.4">
      <c r="A506" s="626" t="s">
        <v>102</v>
      </c>
      <c r="B506" s="627" t="s">
        <v>103</v>
      </c>
      <c r="C506" s="627" t="s">
        <v>104</v>
      </c>
      <c r="D506" s="627" t="s">
        <v>105</v>
      </c>
      <c r="E506" s="623"/>
      <c r="F506" s="626" t="s">
        <v>102</v>
      </c>
      <c r="G506" s="627" t="s">
        <v>103</v>
      </c>
      <c r="H506" s="627" t="s">
        <v>104</v>
      </c>
      <c r="I506" s="627" t="s">
        <v>105</v>
      </c>
    </row>
    <row r="507" spans="1:9">
      <c r="A507" s="628">
        <v>1</v>
      </c>
      <c r="B507" s="629" t="s">
        <v>106</v>
      </c>
      <c r="C507" s="630">
        <v>1</v>
      </c>
      <c r="D507" s="630"/>
      <c r="E507" s="623"/>
      <c r="F507" s="628">
        <v>1</v>
      </c>
      <c r="G507" s="629" t="s">
        <v>106</v>
      </c>
      <c r="H507" s="631">
        <v>1</v>
      </c>
      <c r="I507" s="631"/>
    </row>
    <row r="508" spans="1:9">
      <c r="A508" s="628">
        <v>2</v>
      </c>
      <c r="B508" s="629" t="s">
        <v>107</v>
      </c>
      <c r="C508" s="630">
        <v>1</v>
      </c>
      <c r="D508" s="630"/>
      <c r="E508" s="623"/>
      <c r="F508" s="628">
        <v>2</v>
      </c>
      <c r="G508" s="629" t="s">
        <v>107</v>
      </c>
      <c r="H508" s="631"/>
      <c r="I508" s="631">
        <v>1</v>
      </c>
    </row>
    <row r="509" spans="1:9">
      <c r="A509" s="628">
        <v>3</v>
      </c>
      <c r="B509" s="629" t="s">
        <v>109</v>
      </c>
      <c r="C509" s="630"/>
      <c r="D509" s="630">
        <v>1</v>
      </c>
      <c r="E509" s="623"/>
      <c r="F509" s="628">
        <v>3</v>
      </c>
      <c r="G509" s="629" t="s">
        <v>109</v>
      </c>
      <c r="H509" s="631">
        <v>1</v>
      </c>
      <c r="I509" s="631"/>
    </row>
    <row r="510" spans="1:9">
      <c r="A510" s="628">
        <v>4</v>
      </c>
      <c r="B510" s="629" t="s">
        <v>108</v>
      </c>
      <c r="C510" s="630"/>
      <c r="D510" s="630">
        <v>1</v>
      </c>
      <c r="E510" s="623"/>
      <c r="F510" s="628">
        <v>4</v>
      </c>
      <c r="G510" s="629" t="s">
        <v>108</v>
      </c>
      <c r="H510" s="631"/>
      <c r="I510" s="631">
        <v>1</v>
      </c>
    </row>
    <row r="511" spans="1:9">
      <c r="A511" s="628">
        <v>5</v>
      </c>
      <c r="B511" s="629" t="s">
        <v>110</v>
      </c>
      <c r="C511" s="630">
        <v>1</v>
      </c>
      <c r="D511" s="630"/>
      <c r="E511" s="623"/>
      <c r="F511" s="628">
        <v>5</v>
      </c>
      <c r="G511" s="629" t="s">
        <v>110</v>
      </c>
      <c r="H511" s="631">
        <v>1</v>
      </c>
      <c r="I511" s="631"/>
    </row>
    <row r="512" spans="1:9">
      <c r="A512" s="628">
        <v>6</v>
      </c>
      <c r="B512" s="629" t="s">
        <v>111</v>
      </c>
      <c r="C512" s="630">
        <v>1</v>
      </c>
      <c r="D512" s="630"/>
      <c r="E512" s="623"/>
      <c r="F512" s="628">
        <v>6</v>
      </c>
      <c r="G512" s="629" t="s">
        <v>111</v>
      </c>
      <c r="H512" s="631">
        <v>1</v>
      </c>
      <c r="I512" s="631"/>
    </row>
    <row r="513" spans="1:9">
      <c r="A513" s="628">
        <v>7</v>
      </c>
      <c r="B513" s="629" t="s">
        <v>112</v>
      </c>
      <c r="C513" s="630">
        <v>1</v>
      </c>
      <c r="D513" s="630"/>
      <c r="E513" s="623"/>
      <c r="F513" s="628">
        <v>7</v>
      </c>
      <c r="G513" s="629" t="s">
        <v>112</v>
      </c>
      <c r="H513" s="631">
        <v>1</v>
      </c>
      <c r="I513" s="631"/>
    </row>
    <row r="514" spans="1:9" ht="27.6">
      <c r="A514" s="628">
        <v>8</v>
      </c>
      <c r="B514" s="629" t="s">
        <v>115</v>
      </c>
      <c r="C514" s="630">
        <v>1</v>
      </c>
      <c r="D514" s="630"/>
      <c r="E514" s="623"/>
      <c r="F514" s="628">
        <v>8</v>
      </c>
      <c r="G514" s="629" t="s">
        <v>115</v>
      </c>
      <c r="H514" s="631"/>
      <c r="I514" s="631">
        <v>1</v>
      </c>
    </row>
    <row r="515" spans="1:9">
      <c r="A515" s="628">
        <v>9</v>
      </c>
      <c r="B515" s="629" t="s">
        <v>118</v>
      </c>
      <c r="C515" s="630"/>
      <c r="D515" s="630">
        <v>1</v>
      </c>
      <c r="E515" s="623"/>
      <c r="F515" s="628">
        <v>9</v>
      </c>
      <c r="G515" s="629" t="s">
        <v>118</v>
      </c>
      <c r="H515" s="631"/>
      <c r="I515" s="631">
        <v>1</v>
      </c>
    </row>
    <row r="516" spans="1:9">
      <c r="A516" s="628">
        <v>10</v>
      </c>
      <c r="B516" s="629" t="s">
        <v>1333</v>
      </c>
      <c r="C516" s="630">
        <v>1</v>
      </c>
      <c r="D516" s="630"/>
      <c r="E516" s="623"/>
      <c r="F516" s="628">
        <v>10</v>
      </c>
      <c r="G516" s="629" t="s">
        <v>1333</v>
      </c>
      <c r="H516" s="631">
        <v>1</v>
      </c>
      <c r="I516" s="631"/>
    </row>
    <row r="517" spans="1:9">
      <c r="A517" s="628">
        <v>11</v>
      </c>
      <c r="B517" s="629" t="s">
        <v>114</v>
      </c>
      <c r="C517" s="630">
        <v>1</v>
      </c>
      <c r="D517" s="630"/>
      <c r="E517" s="623"/>
      <c r="F517" s="628">
        <v>11</v>
      </c>
      <c r="G517" s="629" t="s">
        <v>114</v>
      </c>
      <c r="H517" s="631">
        <v>1</v>
      </c>
      <c r="I517" s="631"/>
    </row>
    <row r="518" spans="1:9">
      <c r="A518" s="628">
        <v>12</v>
      </c>
      <c r="B518" s="629" t="s">
        <v>116</v>
      </c>
      <c r="C518" s="630">
        <v>1</v>
      </c>
      <c r="D518" s="630"/>
      <c r="E518" s="623"/>
      <c r="F518" s="628">
        <v>12</v>
      </c>
      <c r="G518" s="629" t="s">
        <v>116</v>
      </c>
      <c r="H518" s="631">
        <v>1</v>
      </c>
      <c r="I518" s="631"/>
    </row>
    <row r="519" spans="1:9">
      <c r="A519" s="628">
        <v>13</v>
      </c>
      <c r="B519" s="629" t="s">
        <v>117</v>
      </c>
      <c r="C519" s="630"/>
      <c r="D519" s="630">
        <v>1</v>
      </c>
      <c r="E519" s="623"/>
      <c r="F519" s="628">
        <v>13</v>
      </c>
      <c r="G519" s="629" t="s">
        <v>117</v>
      </c>
      <c r="H519" s="631">
        <v>1</v>
      </c>
      <c r="I519" s="631"/>
    </row>
    <row r="520" spans="1:9">
      <c r="A520" s="628">
        <v>14</v>
      </c>
      <c r="B520" s="629" t="s">
        <v>119</v>
      </c>
      <c r="C520" s="630"/>
      <c r="D520" s="630">
        <v>1</v>
      </c>
      <c r="E520" s="623"/>
      <c r="F520" s="628">
        <v>14</v>
      </c>
      <c r="G520" s="629" t="s">
        <v>119</v>
      </c>
      <c r="H520" s="631">
        <v>1</v>
      </c>
      <c r="I520" s="631"/>
    </row>
    <row r="521" spans="1:9">
      <c r="A521" s="628">
        <v>15</v>
      </c>
      <c r="B521" s="629" t="s">
        <v>122</v>
      </c>
      <c r="C521" s="630">
        <v>1</v>
      </c>
      <c r="D521" s="630"/>
      <c r="E521" s="623"/>
      <c r="F521" s="628">
        <v>15</v>
      </c>
      <c r="G521" s="629" t="s">
        <v>122</v>
      </c>
      <c r="H521" s="631">
        <v>1</v>
      </c>
      <c r="I521" s="631"/>
    </row>
    <row r="522" spans="1:9">
      <c r="A522" s="628">
        <v>16</v>
      </c>
      <c r="B522" s="629" t="s">
        <v>125</v>
      </c>
      <c r="C522" s="630"/>
      <c r="D522" s="630">
        <v>1</v>
      </c>
      <c r="E522" s="623"/>
      <c r="F522" s="628">
        <v>16</v>
      </c>
      <c r="G522" s="629" t="s">
        <v>125</v>
      </c>
      <c r="H522" s="631"/>
      <c r="I522" s="631">
        <v>1</v>
      </c>
    </row>
    <row r="523" spans="1:9">
      <c r="A523" s="628">
        <v>17</v>
      </c>
      <c r="B523" s="629" t="s">
        <v>123</v>
      </c>
      <c r="C523" s="630">
        <v>1</v>
      </c>
      <c r="D523" s="630"/>
      <c r="E523" s="623"/>
      <c r="F523" s="628">
        <v>17</v>
      </c>
      <c r="G523" s="629" t="s">
        <v>123</v>
      </c>
      <c r="H523" s="631"/>
      <c r="I523" s="631">
        <v>1</v>
      </c>
    </row>
    <row r="524" spans="1:9">
      <c r="A524" s="628">
        <v>18</v>
      </c>
      <c r="B524" s="629" t="s">
        <v>124</v>
      </c>
      <c r="C524" s="630">
        <v>1</v>
      </c>
      <c r="D524" s="630"/>
      <c r="E524" s="623"/>
      <c r="F524" s="628">
        <v>18</v>
      </c>
      <c r="G524" s="629" t="s">
        <v>124</v>
      </c>
      <c r="H524" s="631">
        <v>1</v>
      </c>
      <c r="I524" s="631"/>
    </row>
    <row r="525" spans="1:9">
      <c r="A525" s="628">
        <v>19</v>
      </c>
      <c r="B525" s="629" t="s">
        <v>126</v>
      </c>
      <c r="C525" s="630"/>
      <c r="D525" s="630">
        <v>1</v>
      </c>
      <c r="E525" s="623"/>
      <c r="F525" s="628">
        <v>19</v>
      </c>
      <c r="G525" s="629" t="s">
        <v>126</v>
      </c>
      <c r="H525" s="631">
        <v>1</v>
      </c>
      <c r="I525" s="631"/>
    </row>
    <row r="526" spans="1:9">
      <c r="A526" s="623"/>
      <c r="B526" s="632" t="s">
        <v>253</v>
      </c>
      <c r="C526" s="1589">
        <f>SUM(C507:C525)</f>
        <v>12</v>
      </c>
      <c r="D526" s="1187"/>
      <c r="E526" s="623"/>
      <c r="F526" s="623"/>
      <c r="G526" s="632" t="s">
        <v>253</v>
      </c>
      <c r="H526" s="1589">
        <f>SUM(H507:H525)</f>
        <v>13</v>
      </c>
      <c r="I526" s="1187"/>
    </row>
    <row r="527" spans="1:9" ht="13.95" customHeight="1">
      <c r="A527" s="623"/>
      <c r="B527" s="632" t="s">
        <v>254</v>
      </c>
      <c r="C527" s="1589">
        <f>SUM(D507:D525)</f>
        <v>7</v>
      </c>
      <c r="D527" s="1187"/>
      <c r="E527" s="623"/>
      <c r="F527" s="623"/>
      <c r="G527" s="632" t="s">
        <v>254</v>
      </c>
      <c r="H527" s="1589">
        <f>SUM(I507:I525)</f>
        <v>6</v>
      </c>
      <c r="I527" s="1187"/>
    </row>
    <row r="528" spans="1:9" ht="13.95" customHeight="1">
      <c r="A528" s="623"/>
      <c r="B528" s="633" t="s">
        <v>127</v>
      </c>
      <c r="C528" s="634">
        <f>C526</f>
        <v>12</v>
      </c>
      <c r="D528" s="634" t="s">
        <v>1334</v>
      </c>
      <c r="E528" s="623"/>
      <c r="F528" s="623"/>
      <c r="G528" s="633" t="s">
        <v>127</v>
      </c>
      <c r="H528" s="634">
        <f>H526</f>
        <v>13</v>
      </c>
      <c r="I528" s="634" t="s">
        <v>1334</v>
      </c>
    </row>
    <row r="529" spans="1:9" ht="15" customHeight="1" thickBot="1">
      <c r="A529" s="623"/>
      <c r="B529" s="623"/>
      <c r="C529" s="623"/>
      <c r="D529" s="623"/>
      <c r="E529" s="623"/>
      <c r="F529" s="623"/>
      <c r="G529" s="623"/>
      <c r="H529" s="623"/>
      <c r="I529" s="623"/>
    </row>
    <row r="530" spans="1:9">
      <c r="A530" s="623"/>
      <c r="B530" s="1590" t="s">
        <v>1335</v>
      </c>
      <c r="C530" s="1591"/>
      <c r="D530" s="1592"/>
      <c r="E530" s="623"/>
      <c r="F530" s="623"/>
      <c r="G530" s="1590" t="s">
        <v>1335</v>
      </c>
      <c r="H530" s="1591"/>
      <c r="I530" s="1592"/>
    </row>
    <row r="531" spans="1:9">
      <c r="A531" s="623"/>
      <c r="B531" s="1593" t="s">
        <v>1336</v>
      </c>
      <c r="C531" s="1195"/>
      <c r="D531" s="1594"/>
      <c r="E531" s="623"/>
      <c r="F531" s="623"/>
      <c r="G531" s="1593" t="s">
        <v>1336</v>
      </c>
      <c r="H531" s="1195"/>
      <c r="I531" s="1594"/>
    </row>
    <row r="532" spans="1:9" ht="14.4" thickBot="1">
      <c r="A532" s="623"/>
      <c r="B532" s="1534" t="s">
        <v>1337</v>
      </c>
      <c r="C532" s="1535"/>
      <c r="D532" s="1536"/>
      <c r="E532" s="623"/>
      <c r="F532" s="623"/>
      <c r="G532" s="1534" t="s">
        <v>1337</v>
      </c>
      <c r="H532" s="1535"/>
      <c r="I532" s="1536"/>
    </row>
    <row r="536" spans="1:9" ht="14.4" thickBot="1">
      <c r="A536" s="622" t="s">
        <v>228</v>
      </c>
      <c r="B536" s="1521" t="s">
        <v>761</v>
      </c>
      <c r="C536" s="1195"/>
      <c r="D536" s="1187"/>
      <c r="E536" s="623"/>
      <c r="F536" s="622" t="s">
        <v>228</v>
      </c>
      <c r="G536" s="1521" t="s">
        <v>761</v>
      </c>
      <c r="H536" s="1195"/>
      <c r="I536" s="1187"/>
    </row>
    <row r="537" spans="1:9" ht="18.600000000000001" thickBot="1">
      <c r="A537" s="1527" t="s">
        <v>227</v>
      </c>
      <c r="B537" s="1528"/>
      <c r="C537" s="1528"/>
      <c r="D537" s="1529"/>
      <c r="E537" s="623"/>
      <c r="F537" s="1527" t="s">
        <v>227</v>
      </c>
      <c r="G537" s="1528"/>
      <c r="H537" s="1528"/>
      <c r="I537" s="1529"/>
    </row>
    <row r="538" spans="1:9" ht="18">
      <c r="A538" s="624"/>
      <c r="B538" s="624"/>
      <c r="C538" s="624"/>
      <c r="D538" s="624"/>
      <c r="E538" s="623"/>
      <c r="F538" s="624"/>
      <c r="G538" s="624"/>
      <c r="H538" s="624"/>
      <c r="I538" s="624"/>
    </row>
    <row r="539" spans="1:9" ht="36" customHeight="1">
      <c r="A539" s="625" t="s">
        <v>1980</v>
      </c>
      <c r="B539" s="1595" t="s">
        <v>1978</v>
      </c>
      <c r="C539" s="1195"/>
      <c r="D539" s="1187"/>
      <c r="E539" s="623"/>
      <c r="F539" s="625" t="s">
        <v>1341</v>
      </c>
      <c r="G539" s="1595" t="s">
        <v>1979</v>
      </c>
      <c r="H539" s="1195"/>
      <c r="I539" s="1187"/>
    </row>
    <row r="540" spans="1:9">
      <c r="A540" s="1588"/>
      <c r="B540" s="1181"/>
      <c r="C540" s="1181"/>
      <c r="D540" s="1181"/>
      <c r="E540" s="623"/>
      <c r="F540" s="1588"/>
      <c r="G540" s="1181"/>
      <c r="H540" s="1181"/>
      <c r="I540" s="1181"/>
    </row>
    <row r="541" spans="1:9">
      <c r="A541" s="1533" t="s">
        <v>249</v>
      </c>
      <c r="B541" s="1195"/>
      <c r="C541" s="1195"/>
      <c r="D541" s="1187"/>
      <c r="E541" s="623"/>
      <c r="F541" s="1533" t="s">
        <v>249</v>
      </c>
      <c r="G541" s="1195"/>
      <c r="H541" s="1195"/>
      <c r="I541" s="1187"/>
    </row>
    <row r="542" spans="1:9" ht="14.4">
      <c r="A542" s="626" t="s">
        <v>102</v>
      </c>
      <c r="B542" s="627" t="s">
        <v>103</v>
      </c>
      <c r="C542" s="627" t="s">
        <v>104</v>
      </c>
      <c r="D542" s="627" t="s">
        <v>105</v>
      </c>
      <c r="E542" s="623"/>
      <c r="F542" s="626" t="s">
        <v>102</v>
      </c>
      <c r="G542" s="627" t="s">
        <v>103</v>
      </c>
      <c r="H542" s="627" t="s">
        <v>104</v>
      </c>
      <c r="I542" s="627" t="s">
        <v>105</v>
      </c>
    </row>
    <row r="543" spans="1:9">
      <c r="A543" s="628">
        <v>1</v>
      </c>
      <c r="B543" s="629" t="s">
        <v>106</v>
      </c>
      <c r="C543" s="630">
        <v>1</v>
      </c>
      <c r="D543" s="630"/>
      <c r="E543" s="623"/>
      <c r="F543" s="628">
        <v>1</v>
      </c>
      <c r="G543" s="629" t="s">
        <v>106</v>
      </c>
      <c r="H543" s="631">
        <v>1</v>
      </c>
      <c r="I543" s="631"/>
    </row>
    <row r="544" spans="1:9">
      <c r="A544" s="628">
        <v>2</v>
      </c>
      <c r="B544" s="629" t="s">
        <v>107</v>
      </c>
      <c r="C544" s="630"/>
      <c r="D544" s="630">
        <v>1</v>
      </c>
      <c r="E544" s="623"/>
      <c r="F544" s="628">
        <v>2</v>
      </c>
      <c r="G544" s="629" t="s">
        <v>107</v>
      </c>
      <c r="H544" s="631"/>
      <c r="I544" s="631">
        <v>1</v>
      </c>
    </row>
    <row r="545" spans="1:9">
      <c r="A545" s="628">
        <v>3</v>
      </c>
      <c r="B545" s="629" t="s">
        <v>109</v>
      </c>
      <c r="C545" s="630">
        <v>1</v>
      </c>
      <c r="D545" s="630"/>
      <c r="E545" s="623"/>
      <c r="F545" s="628">
        <v>3</v>
      </c>
      <c r="G545" s="629" t="s">
        <v>109</v>
      </c>
      <c r="H545" s="631">
        <v>1</v>
      </c>
      <c r="I545" s="631"/>
    </row>
    <row r="546" spans="1:9">
      <c r="A546" s="628">
        <v>4</v>
      </c>
      <c r="B546" s="629" t="s">
        <v>108</v>
      </c>
      <c r="C546" s="630"/>
      <c r="D546" s="630">
        <v>1</v>
      </c>
      <c r="E546" s="623"/>
      <c r="F546" s="628">
        <v>4</v>
      </c>
      <c r="G546" s="629" t="s">
        <v>108</v>
      </c>
      <c r="H546" s="631"/>
      <c r="I546" s="631">
        <v>1</v>
      </c>
    </row>
    <row r="547" spans="1:9">
      <c r="A547" s="628">
        <v>5</v>
      </c>
      <c r="B547" s="629" t="s">
        <v>110</v>
      </c>
      <c r="C547" s="630">
        <v>1</v>
      </c>
      <c r="D547" s="630"/>
      <c r="E547" s="623"/>
      <c r="F547" s="628">
        <v>5</v>
      </c>
      <c r="G547" s="629" t="s">
        <v>110</v>
      </c>
      <c r="H547" s="631">
        <v>1</v>
      </c>
      <c r="I547" s="631"/>
    </row>
    <row r="548" spans="1:9">
      <c r="A548" s="628">
        <v>6</v>
      </c>
      <c r="B548" s="629" t="s">
        <v>111</v>
      </c>
      <c r="C548" s="630">
        <v>1</v>
      </c>
      <c r="D548" s="630"/>
      <c r="E548" s="623"/>
      <c r="F548" s="628">
        <v>6</v>
      </c>
      <c r="G548" s="629" t="s">
        <v>111</v>
      </c>
      <c r="H548" s="631">
        <v>1</v>
      </c>
      <c r="I548" s="631"/>
    </row>
    <row r="549" spans="1:9">
      <c r="A549" s="628">
        <v>7</v>
      </c>
      <c r="B549" s="629" t="s">
        <v>112</v>
      </c>
      <c r="C549" s="630">
        <v>1</v>
      </c>
      <c r="D549" s="630"/>
      <c r="E549" s="623"/>
      <c r="F549" s="628">
        <v>7</v>
      </c>
      <c r="G549" s="629" t="s">
        <v>112</v>
      </c>
      <c r="H549" s="631">
        <v>1</v>
      </c>
      <c r="I549" s="631"/>
    </row>
    <row r="550" spans="1:9" ht="27.6">
      <c r="A550" s="628">
        <v>8</v>
      </c>
      <c r="B550" s="629" t="s">
        <v>115</v>
      </c>
      <c r="C550" s="630">
        <v>1</v>
      </c>
      <c r="D550" s="630"/>
      <c r="E550" s="623"/>
      <c r="F550" s="628">
        <v>8</v>
      </c>
      <c r="G550" s="629" t="s">
        <v>115</v>
      </c>
      <c r="H550" s="631"/>
      <c r="I550" s="631">
        <v>1</v>
      </c>
    </row>
    <row r="551" spans="1:9">
      <c r="A551" s="628">
        <v>9</v>
      </c>
      <c r="B551" s="629" t="s">
        <v>118</v>
      </c>
      <c r="C551" s="630">
        <v>1</v>
      </c>
      <c r="D551" s="630"/>
      <c r="E551" s="623"/>
      <c r="F551" s="628">
        <v>9</v>
      </c>
      <c r="G551" s="629" t="s">
        <v>118</v>
      </c>
      <c r="H551" s="631"/>
      <c r="I551" s="631">
        <v>1</v>
      </c>
    </row>
    <row r="552" spans="1:9">
      <c r="A552" s="628">
        <v>10</v>
      </c>
      <c r="B552" s="629" t="s">
        <v>1333</v>
      </c>
      <c r="C552" s="630">
        <v>1</v>
      </c>
      <c r="D552" s="630"/>
      <c r="E552" s="623"/>
      <c r="F552" s="628">
        <v>10</v>
      </c>
      <c r="G552" s="629" t="s">
        <v>1333</v>
      </c>
      <c r="H552" s="631">
        <v>1</v>
      </c>
      <c r="I552" s="631"/>
    </row>
    <row r="553" spans="1:9">
      <c r="A553" s="628">
        <v>11</v>
      </c>
      <c r="B553" s="629" t="s">
        <v>114</v>
      </c>
      <c r="C553" s="630"/>
      <c r="D553" s="630">
        <v>1</v>
      </c>
      <c r="E553" s="623"/>
      <c r="F553" s="628">
        <v>11</v>
      </c>
      <c r="G553" s="629" t="s">
        <v>114</v>
      </c>
      <c r="H553" s="631">
        <v>1</v>
      </c>
      <c r="I553" s="631"/>
    </row>
    <row r="554" spans="1:9">
      <c r="A554" s="628">
        <v>12</v>
      </c>
      <c r="B554" s="629" t="s">
        <v>116</v>
      </c>
      <c r="C554" s="630">
        <v>1</v>
      </c>
      <c r="D554" s="630"/>
      <c r="E554" s="623"/>
      <c r="F554" s="628">
        <v>12</v>
      </c>
      <c r="G554" s="629" t="s">
        <v>116</v>
      </c>
      <c r="H554" s="631">
        <v>1</v>
      </c>
      <c r="I554" s="631"/>
    </row>
    <row r="555" spans="1:9">
      <c r="A555" s="628">
        <v>13</v>
      </c>
      <c r="B555" s="629" t="s">
        <v>117</v>
      </c>
      <c r="C555" s="630">
        <v>1</v>
      </c>
      <c r="D555" s="630"/>
      <c r="E555" s="623"/>
      <c r="F555" s="628">
        <v>13</v>
      </c>
      <c r="G555" s="629" t="s">
        <v>117</v>
      </c>
      <c r="H555" s="631">
        <v>1</v>
      </c>
      <c r="I555" s="631"/>
    </row>
    <row r="556" spans="1:9">
      <c r="A556" s="628">
        <v>14</v>
      </c>
      <c r="B556" s="629" t="s">
        <v>119</v>
      </c>
      <c r="C556" s="630">
        <v>1</v>
      </c>
      <c r="D556" s="630"/>
      <c r="E556" s="623"/>
      <c r="F556" s="628">
        <v>14</v>
      </c>
      <c r="G556" s="629" t="s">
        <v>119</v>
      </c>
      <c r="H556" s="631">
        <v>1</v>
      </c>
      <c r="I556" s="631"/>
    </row>
    <row r="557" spans="1:9">
      <c r="A557" s="628">
        <v>15</v>
      </c>
      <c r="B557" s="629" t="s">
        <v>122</v>
      </c>
      <c r="C557" s="630">
        <v>1</v>
      </c>
      <c r="D557" s="630"/>
      <c r="E557" s="623"/>
      <c r="F557" s="628">
        <v>15</v>
      </c>
      <c r="G557" s="629" t="s">
        <v>122</v>
      </c>
      <c r="H557" s="631">
        <v>1</v>
      </c>
      <c r="I557" s="631"/>
    </row>
    <row r="558" spans="1:9">
      <c r="A558" s="628">
        <v>16</v>
      </c>
      <c r="B558" s="629" t="s">
        <v>125</v>
      </c>
      <c r="C558" s="630"/>
      <c r="D558" s="630">
        <v>1</v>
      </c>
      <c r="E558" s="623"/>
      <c r="F558" s="628">
        <v>16</v>
      </c>
      <c r="G558" s="629" t="s">
        <v>125</v>
      </c>
      <c r="H558" s="631"/>
      <c r="I558" s="631">
        <v>1</v>
      </c>
    </row>
    <row r="559" spans="1:9">
      <c r="A559" s="628">
        <v>17</v>
      </c>
      <c r="B559" s="629" t="s">
        <v>123</v>
      </c>
      <c r="C559" s="630">
        <v>1</v>
      </c>
      <c r="D559" s="630"/>
      <c r="E559" s="623"/>
      <c r="F559" s="628">
        <v>17</v>
      </c>
      <c r="G559" s="629" t="s">
        <v>123</v>
      </c>
      <c r="H559" s="631"/>
      <c r="I559" s="631">
        <v>1</v>
      </c>
    </row>
    <row r="560" spans="1:9">
      <c r="A560" s="628">
        <v>18</v>
      </c>
      <c r="B560" s="629" t="s">
        <v>124</v>
      </c>
      <c r="C560" s="630">
        <v>1</v>
      </c>
      <c r="D560" s="630"/>
      <c r="E560" s="623"/>
      <c r="F560" s="628">
        <v>18</v>
      </c>
      <c r="G560" s="629" t="s">
        <v>124</v>
      </c>
      <c r="H560" s="631">
        <v>1</v>
      </c>
      <c r="I560" s="631"/>
    </row>
    <row r="561" spans="1:9">
      <c r="A561" s="628">
        <v>19</v>
      </c>
      <c r="B561" s="629" t="s">
        <v>126</v>
      </c>
      <c r="C561" s="630">
        <v>1</v>
      </c>
      <c r="D561" s="630"/>
      <c r="E561" s="623"/>
      <c r="F561" s="628">
        <v>19</v>
      </c>
      <c r="G561" s="629" t="s">
        <v>126</v>
      </c>
      <c r="H561" s="631">
        <v>1</v>
      </c>
      <c r="I561" s="631"/>
    </row>
    <row r="562" spans="1:9">
      <c r="A562" s="623"/>
      <c r="B562" s="632" t="s">
        <v>253</v>
      </c>
      <c r="C562" s="1589">
        <f>SUM(C543:C561)</f>
        <v>15</v>
      </c>
      <c r="D562" s="1187"/>
      <c r="E562" s="623"/>
      <c r="F562" s="623"/>
      <c r="G562" s="632" t="s">
        <v>253</v>
      </c>
      <c r="H562" s="1589">
        <f>SUM(H543:H561)</f>
        <v>13</v>
      </c>
      <c r="I562" s="1187"/>
    </row>
    <row r="563" spans="1:9" ht="13.95" customHeight="1">
      <c r="A563" s="623"/>
      <c r="B563" s="632" t="s">
        <v>254</v>
      </c>
      <c r="C563" s="1589">
        <f>SUM(D543:D561)</f>
        <v>4</v>
      </c>
      <c r="D563" s="1187"/>
      <c r="E563" s="623"/>
      <c r="F563" s="623"/>
      <c r="G563" s="632" t="s">
        <v>254</v>
      </c>
      <c r="H563" s="1589">
        <f>SUM(I543:I561)</f>
        <v>6</v>
      </c>
      <c r="I563" s="1187"/>
    </row>
    <row r="564" spans="1:9" ht="13.95" customHeight="1">
      <c r="A564" s="623"/>
      <c r="B564" s="633" t="s">
        <v>127</v>
      </c>
      <c r="C564" s="634">
        <f>C562</f>
        <v>15</v>
      </c>
      <c r="D564" s="634" t="s">
        <v>1334</v>
      </c>
      <c r="E564" s="623"/>
      <c r="F564" s="623"/>
      <c r="G564" s="633" t="s">
        <v>127</v>
      </c>
      <c r="H564" s="634">
        <f>H562</f>
        <v>13</v>
      </c>
      <c r="I564" s="634" t="s">
        <v>1334</v>
      </c>
    </row>
    <row r="565" spans="1:9" ht="15" customHeight="1" thickBot="1">
      <c r="A565" s="623"/>
      <c r="B565" s="623"/>
      <c r="C565" s="623"/>
      <c r="D565" s="623"/>
      <c r="E565" s="623"/>
      <c r="F565" s="623"/>
      <c r="G565" s="623"/>
      <c r="H565" s="623"/>
      <c r="I565" s="623"/>
    </row>
    <row r="566" spans="1:9">
      <c r="A566" s="623"/>
      <c r="B566" s="1590" t="s">
        <v>1335</v>
      </c>
      <c r="C566" s="1591"/>
      <c r="D566" s="1592"/>
      <c r="E566" s="623"/>
      <c r="F566" s="623"/>
      <c r="G566" s="1590" t="s">
        <v>1335</v>
      </c>
      <c r="H566" s="1591"/>
      <c r="I566" s="1592"/>
    </row>
    <row r="567" spans="1:9">
      <c r="A567" s="623"/>
      <c r="B567" s="1593" t="s">
        <v>1336</v>
      </c>
      <c r="C567" s="1195"/>
      <c r="D567" s="1594"/>
      <c r="E567" s="623"/>
      <c r="F567" s="623"/>
      <c r="G567" s="1593" t="s">
        <v>1336</v>
      </c>
      <c r="H567" s="1195"/>
      <c r="I567" s="1594"/>
    </row>
    <row r="568" spans="1:9" ht="14.4" thickBot="1">
      <c r="A568" s="623"/>
      <c r="B568" s="1534" t="s">
        <v>1337</v>
      </c>
      <c r="C568" s="1535"/>
      <c r="D568" s="1536"/>
      <c r="E568" s="623"/>
      <c r="F568" s="623"/>
      <c r="G568" s="1534" t="s">
        <v>1337</v>
      </c>
      <c r="H568" s="1535"/>
      <c r="I568" s="1536"/>
    </row>
    <row r="572" spans="1:9" ht="14.4" thickBot="1">
      <c r="A572" s="622" t="s">
        <v>228</v>
      </c>
      <c r="B572" s="1521" t="s">
        <v>156</v>
      </c>
      <c r="C572" s="1195"/>
      <c r="D572" s="1187"/>
    </row>
    <row r="573" spans="1:9" ht="18.600000000000001" thickBot="1">
      <c r="A573" s="1527" t="s">
        <v>227</v>
      </c>
      <c r="B573" s="1528"/>
      <c r="C573" s="1528"/>
      <c r="D573" s="1529"/>
    </row>
    <row r="574" spans="1:9" ht="18">
      <c r="A574" s="624"/>
      <c r="B574" s="624"/>
      <c r="C574" s="624"/>
      <c r="D574" s="624"/>
    </row>
    <row r="575" spans="1:9" ht="31.95" customHeight="1">
      <c r="A575" s="625" t="s">
        <v>1982</v>
      </c>
      <c r="B575" s="1587" t="s">
        <v>1981</v>
      </c>
      <c r="C575" s="1195"/>
      <c r="D575" s="1187"/>
    </row>
    <row r="576" spans="1:9">
      <c r="A576" s="1588"/>
      <c r="B576" s="1181"/>
      <c r="C576" s="1181"/>
      <c r="D576" s="1181"/>
    </row>
    <row r="577" spans="1:4">
      <c r="A577" s="1533" t="s">
        <v>249</v>
      </c>
      <c r="B577" s="1195"/>
      <c r="C577" s="1195"/>
      <c r="D577" s="1187"/>
    </row>
    <row r="578" spans="1:4" ht="14.4">
      <c r="A578" s="626" t="s">
        <v>102</v>
      </c>
      <c r="B578" s="627" t="s">
        <v>103</v>
      </c>
      <c r="C578" s="627" t="s">
        <v>104</v>
      </c>
      <c r="D578" s="627" t="s">
        <v>105</v>
      </c>
    </row>
    <row r="579" spans="1:4">
      <c r="A579" s="628">
        <v>1</v>
      </c>
      <c r="B579" s="629" t="s">
        <v>106</v>
      </c>
      <c r="C579" s="630">
        <v>1</v>
      </c>
      <c r="D579" s="630"/>
    </row>
    <row r="580" spans="1:4">
      <c r="A580" s="628">
        <v>2</v>
      </c>
      <c r="B580" s="629" t="s">
        <v>107</v>
      </c>
      <c r="C580" s="630"/>
      <c r="D580" s="630">
        <v>1</v>
      </c>
    </row>
    <row r="581" spans="1:4">
      <c r="A581" s="628">
        <v>3</v>
      </c>
      <c r="B581" s="629" t="s">
        <v>109</v>
      </c>
      <c r="C581" s="630">
        <v>1</v>
      </c>
      <c r="D581" s="630"/>
    </row>
    <row r="582" spans="1:4">
      <c r="A582" s="628">
        <v>4</v>
      </c>
      <c r="B582" s="629" t="s">
        <v>108</v>
      </c>
      <c r="C582" s="630"/>
      <c r="D582" s="630">
        <v>1</v>
      </c>
    </row>
    <row r="583" spans="1:4">
      <c r="A583" s="628">
        <v>5</v>
      </c>
      <c r="B583" s="629" t="s">
        <v>110</v>
      </c>
      <c r="C583" s="630">
        <v>1</v>
      </c>
      <c r="D583" s="630"/>
    </row>
    <row r="584" spans="1:4">
      <c r="A584" s="628">
        <v>6</v>
      </c>
      <c r="B584" s="629" t="s">
        <v>111</v>
      </c>
      <c r="C584" s="630">
        <v>1</v>
      </c>
      <c r="D584" s="630"/>
    </row>
    <row r="585" spans="1:4">
      <c r="A585" s="628">
        <v>7</v>
      </c>
      <c r="B585" s="629" t="s">
        <v>112</v>
      </c>
      <c r="C585" s="630">
        <v>1</v>
      </c>
      <c r="D585" s="630"/>
    </row>
    <row r="586" spans="1:4" ht="27.6">
      <c r="A586" s="628">
        <v>8</v>
      </c>
      <c r="B586" s="629" t="s">
        <v>115</v>
      </c>
      <c r="C586" s="630"/>
      <c r="D586" s="630">
        <v>1</v>
      </c>
    </row>
    <row r="587" spans="1:4">
      <c r="A587" s="628">
        <v>9</v>
      </c>
      <c r="B587" s="629" t="s">
        <v>118</v>
      </c>
      <c r="C587" s="630"/>
      <c r="D587" s="630">
        <v>1</v>
      </c>
    </row>
    <row r="588" spans="1:4">
      <c r="A588" s="628">
        <v>10</v>
      </c>
      <c r="B588" s="629" t="s">
        <v>1333</v>
      </c>
      <c r="C588" s="630">
        <v>1</v>
      </c>
      <c r="D588" s="630"/>
    </row>
    <row r="589" spans="1:4">
      <c r="A589" s="628">
        <v>11</v>
      </c>
      <c r="B589" s="629" t="s">
        <v>114</v>
      </c>
      <c r="C589" s="630">
        <v>1</v>
      </c>
      <c r="D589" s="630"/>
    </row>
    <row r="590" spans="1:4">
      <c r="A590" s="628">
        <v>12</v>
      </c>
      <c r="B590" s="629" t="s">
        <v>116</v>
      </c>
      <c r="C590" s="630">
        <v>1</v>
      </c>
      <c r="D590" s="630"/>
    </row>
    <row r="591" spans="1:4">
      <c r="A591" s="628">
        <v>13</v>
      </c>
      <c r="B591" s="629" t="s">
        <v>117</v>
      </c>
      <c r="C591" s="630">
        <v>1</v>
      </c>
      <c r="D591" s="630"/>
    </row>
    <row r="592" spans="1:4">
      <c r="A592" s="628">
        <v>14</v>
      </c>
      <c r="B592" s="629" t="s">
        <v>119</v>
      </c>
      <c r="C592" s="630">
        <v>1</v>
      </c>
      <c r="D592" s="630"/>
    </row>
    <row r="593" spans="1:29">
      <c r="A593" s="628">
        <v>15</v>
      </c>
      <c r="B593" s="629" t="s">
        <v>122</v>
      </c>
      <c r="C593" s="630">
        <v>1</v>
      </c>
      <c r="D593" s="630"/>
    </row>
    <row r="594" spans="1:29">
      <c r="A594" s="628">
        <v>16</v>
      </c>
      <c r="B594" s="629" t="s">
        <v>125</v>
      </c>
      <c r="C594" s="630"/>
      <c r="D594" s="630">
        <v>1</v>
      </c>
    </row>
    <row r="595" spans="1:29">
      <c r="A595" s="628">
        <v>17</v>
      </c>
      <c r="B595" s="629" t="s">
        <v>123</v>
      </c>
      <c r="C595" s="630"/>
      <c r="D595" s="630">
        <v>1</v>
      </c>
    </row>
    <row r="596" spans="1:29">
      <c r="A596" s="628">
        <v>18</v>
      </c>
      <c r="B596" s="629" t="s">
        <v>124</v>
      </c>
      <c r="C596" s="630">
        <v>1</v>
      </c>
      <c r="D596" s="630"/>
    </row>
    <row r="597" spans="1:29">
      <c r="A597" s="628">
        <v>19</v>
      </c>
      <c r="B597" s="629" t="s">
        <v>126</v>
      </c>
      <c r="C597" s="630">
        <v>1</v>
      </c>
      <c r="D597" s="630"/>
    </row>
    <row r="598" spans="1:29">
      <c r="A598" s="623"/>
      <c r="B598" s="632" t="s">
        <v>253</v>
      </c>
      <c r="C598" s="1589">
        <f>SUM(C579:C597)</f>
        <v>13</v>
      </c>
      <c r="D598" s="1187"/>
    </row>
    <row r="599" spans="1:29" ht="13.95" customHeight="1">
      <c r="A599" s="623"/>
      <c r="B599" s="632" t="s">
        <v>254</v>
      </c>
      <c r="C599" s="1589">
        <f>SUM(D579:D597)</f>
        <v>6</v>
      </c>
      <c r="D599" s="1187"/>
    </row>
    <row r="600" spans="1:29" ht="13.95" customHeight="1">
      <c r="A600" s="623"/>
      <c r="B600" s="633" t="s">
        <v>127</v>
      </c>
      <c r="C600" s="634">
        <f>C598</f>
        <v>13</v>
      </c>
      <c r="D600" s="634" t="s">
        <v>1334</v>
      </c>
    </row>
    <row r="601" spans="1:29" ht="15" customHeight="1" thickBot="1">
      <c r="A601" s="623"/>
      <c r="B601" s="623"/>
      <c r="C601" s="623"/>
      <c r="D601" s="623"/>
    </row>
    <row r="602" spans="1:29">
      <c r="A602" s="623"/>
      <c r="B602" s="1590" t="s">
        <v>1335</v>
      </c>
      <c r="C602" s="1591"/>
      <c r="D602" s="1592"/>
    </row>
    <row r="603" spans="1:29">
      <c r="A603" s="623"/>
      <c r="B603" s="1593" t="s">
        <v>1336</v>
      </c>
      <c r="C603" s="1195"/>
      <c r="D603" s="1594"/>
    </row>
    <row r="604" spans="1:29" ht="14.4" thickBot="1">
      <c r="A604" s="623"/>
      <c r="B604" s="1534" t="s">
        <v>1337</v>
      </c>
      <c r="C604" s="1535"/>
      <c r="D604" s="1536"/>
    </row>
    <row r="606" spans="1:29">
      <c r="Z606" s="198"/>
      <c r="AA606" s="198"/>
      <c r="AB606" s="198"/>
      <c r="AC606" s="198"/>
    </row>
    <row r="607" spans="1:29" ht="14.4" thickBot="1">
      <c r="A607" s="622" t="s">
        <v>228</v>
      </c>
      <c r="B607" s="1521" t="s">
        <v>158</v>
      </c>
      <c r="C607" s="1172"/>
      <c r="D607" s="1173"/>
      <c r="E607" s="623"/>
      <c r="F607" s="622" t="s">
        <v>228</v>
      </c>
      <c r="G607" s="1521" t="s">
        <v>158</v>
      </c>
      <c r="H607" s="1172"/>
      <c r="I607" s="1173"/>
      <c r="J607" s="623"/>
      <c r="K607" s="622" t="s">
        <v>228</v>
      </c>
      <c r="L607" s="1521" t="s">
        <v>158</v>
      </c>
      <c r="M607" s="1172"/>
      <c r="N607" s="1173"/>
      <c r="O607" s="623"/>
      <c r="P607" s="622" t="s">
        <v>228</v>
      </c>
      <c r="Q607" s="1521" t="s">
        <v>158</v>
      </c>
      <c r="R607" s="1172"/>
      <c r="S607" s="1173"/>
      <c r="T607" s="623"/>
      <c r="U607" s="622" t="s">
        <v>228</v>
      </c>
      <c r="V607" s="1521" t="s">
        <v>158</v>
      </c>
      <c r="W607" s="1172"/>
      <c r="X607" s="1173"/>
      <c r="Y607" s="623"/>
      <c r="Z607" s="654"/>
      <c r="AA607" s="1609"/>
      <c r="AB607" s="1608"/>
      <c r="AC607" s="1608"/>
    </row>
    <row r="608" spans="1:29" ht="18.600000000000001" thickBot="1">
      <c r="A608" s="1527" t="s">
        <v>227</v>
      </c>
      <c r="B608" s="1596"/>
      <c r="C608" s="1596"/>
      <c r="D608" s="1597"/>
      <c r="E608" s="623"/>
      <c r="F608" s="1527" t="s">
        <v>227</v>
      </c>
      <c r="G608" s="1596"/>
      <c r="H608" s="1596"/>
      <c r="I608" s="1597"/>
      <c r="J608" s="623"/>
      <c r="K608" s="1527" t="s">
        <v>227</v>
      </c>
      <c r="L608" s="1596"/>
      <c r="M608" s="1596"/>
      <c r="N608" s="1597"/>
      <c r="O608" s="623"/>
      <c r="P608" s="1527" t="s">
        <v>227</v>
      </c>
      <c r="Q608" s="1596"/>
      <c r="R608" s="1596"/>
      <c r="S608" s="1597"/>
      <c r="T608" s="623"/>
      <c r="U608" s="1527" t="s">
        <v>227</v>
      </c>
      <c r="V608" s="1596"/>
      <c r="W608" s="1596"/>
      <c r="X608" s="1597"/>
      <c r="Y608" s="623"/>
      <c r="Z608" s="1610"/>
      <c r="AA608" s="1608"/>
      <c r="AB608" s="1608"/>
      <c r="AC608" s="1608"/>
    </row>
    <row r="609" spans="1:29" ht="18">
      <c r="A609" s="624"/>
      <c r="B609" s="624"/>
      <c r="C609" s="624"/>
      <c r="D609" s="624"/>
      <c r="E609" s="623"/>
      <c r="F609" s="640"/>
      <c r="G609" s="640"/>
      <c r="H609" s="640"/>
      <c r="I609" s="640"/>
      <c r="J609" s="623"/>
      <c r="K609" s="624"/>
      <c r="L609" s="624"/>
      <c r="M609" s="624"/>
      <c r="N609" s="624"/>
      <c r="O609" s="623"/>
      <c r="P609" s="624"/>
      <c r="Q609" s="624"/>
      <c r="R609" s="624"/>
      <c r="S609" s="624"/>
      <c r="T609" s="623"/>
      <c r="U609" s="640"/>
      <c r="V609" s="640"/>
      <c r="W609" s="640"/>
      <c r="X609" s="640"/>
      <c r="Y609" s="623"/>
      <c r="Z609" s="652"/>
      <c r="AA609" s="652"/>
      <c r="AB609" s="652"/>
      <c r="AC609" s="652"/>
    </row>
    <row r="610" spans="1:29" ht="36" customHeight="1">
      <c r="A610" s="625" t="s">
        <v>2035</v>
      </c>
      <c r="B610" s="1587" t="s">
        <v>2024</v>
      </c>
      <c r="C610" s="1172"/>
      <c r="D610" s="1173"/>
      <c r="E610" s="623"/>
      <c r="F610" s="625" t="s">
        <v>2023</v>
      </c>
      <c r="G610" s="1587" t="s">
        <v>2037</v>
      </c>
      <c r="H610" s="1172"/>
      <c r="I610" s="1173"/>
      <c r="J610" s="623"/>
      <c r="K610" s="625" t="s">
        <v>2040</v>
      </c>
      <c r="L610" s="1587" t="s">
        <v>2039</v>
      </c>
      <c r="M610" s="1172"/>
      <c r="N610" s="1173"/>
      <c r="O610" s="623"/>
      <c r="P610" s="641" t="s">
        <v>2025</v>
      </c>
      <c r="Q610" s="1587" t="s">
        <v>2041</v>
      </c>
      <c r="R610" s="1172"/>
      <c r="S610" s="1173"/>
      <c r="T610" s="623"/>
      <c r="U610" s="642" t="s">
        <v>2043</v>
      </c>
      <c r="V610" s="1598" t="s">
        <v>2042</v>
      </c>
      <c r="W610" s="1172"/>
      <c r="X610" s="1173"/>
      <c r="Y610" s="623"/>
      <c r="Z610" s="655"/>
      <c r="AA610" s="1611"/>
      <c r="AB610" s="1608"/>
      <c r="AC610" s="1608"/>
    </row>
    <row r="611" spans="1:29">
      <c r="A611" s="1588"/>
      <c r="B611" s="1599"/>
      <c r="C611" s="1599"/>
      <c r="D611" s="1599"/>
      <c r="E611" s="623"/>
      <c r="F611" s="1588"/>
      <c r="G611" s="1599"/>
      <c r="H611" s="1599"/>
      <c r="I611" s="1599"/>
      <c r="J611" s="623"/>
      <c r="K611" s="1588"/>
      <c r="L611" s="1599"/>
      <c r="M611" s="1599"/>
      <c r="N611" s="1599"/>
      <c r="O611" s="623"/>
      <c r="P611" s="1588"/>
      <c r="Q611" s="1599"/>
      <c r="R611" s="1599"/>
      <c r="S611" s="1599"/>
      <c r="T611" s="623"/>
      <c r="U611" s="1588"/>
      <c r="V611" s="1599"/>
      <c r="W611" s="1599"/>
      <c r="X611" s="1599"/>
      <c r="Y611" s="623"/>
      <c r="Z611" s="1612"/>
      <c r="AA611" s="1608"/>
      <c r="AB611" s="1608"/>
      <c r="AC611" s="1608"/>
    </row>
    <row r="612" spans="1:29">
      <c r="A612" s="1533" t="s">
        <v>249</v>
      </c>
      <c r="B612" s="1172"/>
      <c r="C612" s="1172"/>
      <c r="D612" s="1173"/>
      <c r="E612" s="623"/>
      <c r="F612" s="1533" t="s">
        <v>249</v>
      </c>
      <c r="G612" s="1172"/>
      <c r="H612" s="1172"/>
      <c r="I612" s="1173"/>
      <c r="J612" s="623"/>
      <c r="K612" s="1533" t="s">
        <v>249</v>
      </c>
      <c r="L612" s="1172"/>
      <c r="M612" s="1172"/>
      <c r="N612" s="1173"/>
      <c r="O612" s="623"/>
      <c r="P612" s="1533" t="s">
        <v>249</v>
      </c>
      <c r="Q612" s="1172"/>
      <c r="R612" s="1172"/>
      <c r="S612" s="1173"/>
      <c r="T612" s="623"/>
      <c r="U612" s="1600" t="s">
        <v>249</v>
      </c>
      <c r="V612" s="1172"/>
      <c r="W612" s="1172"/>
      <c r="X612" s="1173"/>
      <c r="Y612" s="623"/>
      <c r="Z612" s="1613"/>
      <c r="AA612" s="1608"/>
      <c r="AB612" s="1608"/>
      <c r="AC612" s="1608"/>
    </row>
    <row r="613" spans="1:29" ht="14.4">
      <c r="A613" s="626" t="s">
        <v>102</v>
      </c>
      <c r="B613" s="627" t="s">
        <v>103</v>
      </c>
      <c r="C613" s="627" t="s">
        <v>104</v>
      </c>
      <c r="D613" s="627" t="s">
        <v>105</v>
      </c>
      <c r="E613" s="623"/>
      <c r="F613" s="626" t="s">
        <v>102</v>
      </c>
      <c r="G613" s="627" t="s">
        <v>103</v>
      </c>
      <c r="H613" s="627" t="s">
        <v>104</v>
      </c>
      <c r="I613" s="627" t="s">
        <v>105</v>
      </c>
      <c r="J613" s="623"/>
      <c r="K613" s="626" t="s">
        <v>102</v>
      </c>
      <c r="L613" s="627" t="s">
        <v>103</v>
      </c>
      <c r="M613" s="627" t="s">
        <v>104</v>
      </c>
      <c r="N613" s="627" t="s">
        <v>105</v>
      </c>
      <c r="O613" s="623"/>
      <c r="P613" s="626" t="s">
        <v>102</v>
      </c>
      <c r="Q613" s="627" t="s">
        <v>103</v>
      </c>
      <c r="R613" s="627" t="s">
        <v>104</v>
      </c>
      <c r="S613" s="627" t="s">
        <v>105</v>
      </c>
      <c r="T613" s="623"/>
      <c r="U613" s="643" t="s">
        <v>102</v>
      </c>
      <c r="V613" s="644" t="s">
        <v>103</v>
      </c>
      <c r="W613" s="644" t="s">
        <v>2026</v>
      </c>
      <c r="X613" s="644" t="s">
        <v>105</v>
      </c>
      <c r="Y613" s="623"/>
      <c r="Z613" s="657"/>
      <c r="AA613" s="656"/>
      <c r="AB613" s="656"/>
      <c r="AC613" s="656"/>
    </row>
    <row r="614" spans="1:29" ht="14.4">
      <c r="A614" s="628">
        <v>1</v>
      </c>
      <c r="B614" s="629" t="s">
        <v>106</v>
      </c>
      <c r="C614" s="628">
        <v>1</v>
      </c>
      <c r="D614" s="628"/>
      <c r="E614" s="623"/>
      <c r="F614" s="628">
        <v>1</v>
      </c>
      <c r="G614" s="629" t="s">
        <v>106</v>
      </c>
      <c r="H614" s="628">
        <v>1</v>
      </c>
      <c r="I614" s="628"/>
      <c r="J614" s="623"/>
      <c r="K614" s="628">
        <v>1</v>
      </c>
      <c r="L614" s="629" t="s">
        <v>106</v>
      </c>
      <c r="M614" s="628">
        <v>1</v>
      </c>
      <c r="N614" s="628"/>
      <c r="O614" s="623"/>
      <c r="P614" s="628">
        <v>1</v>
      </c>
      <c r="Q614" s="629" t="s">
        <v>106</v>
      </c>
      <c r="R614" s="645">
        <v>1</v>
      </c>
      <c r="S614" s="646"/>
      <c r="T614" s="623"/>
      <c r="U614" s="647">
        <v>1</v>
      </c>
      <c r="V614" s="648" t="s">
        <v>2027</v>
      </c>
      <c r="W614" s="649">
        <v>1</v>
      </c>
      <c r="X614" s="649"/>
      <c r="Y614" s="623"/>
      <c r="Z614" s="658"/>
      <c r="AA614" s="659"/>
      <c r="AB614" s="658"/>
      <c r="AC614" s="658"/>
    </row>
    <row r="615" spans="1:29" ht="14.4">
      <c r="A615" s="628">
        <v>2</v>
      </c>
      <c r="B615" s="629" t="s">
        <v>107</v>
      </c>
      <c r="C615" s="628">
        <v>1</v>
      </c>
      <c r="D615" s="628"/>
      <c r="E615" s="623"/>
      <c r="F615" s="628">
        <v>2</v>
      </c>
      <c r="G615" s="629" t="s">
        <v>107</v>
      </c>
      <c r="H615" s="628">
        <v>1</v>
      </c>
      <c r="I615" s="628"/>
      <c r="J615" s="623"/>
      <c r="K615" s="628">
        <v>2</v>
      </c>
      <c r="L615" s="629" t="s">
        <v>107</v>
      </c>
      <c r="M615" s="628">
        <v>1</v>
      </c>
      <c r="N615" s="628"/>
      <c r="O615" s="623"/>
      <c r="P615" s="628">
        <v>2</v>
      </c>
      <c r="Q615" s="629" t="s">
        <v>107</v>
      </c>
      <c r="R615" s="647"/>
      <c r="S615" s="649">
        <v>1</v>
      </c>
      <c r="T615" s="623"/>
      <c r="U615" s="647">
        <v>2</v>
      </c>
      <c r="V615" s="648" t="s">
        <v>107</v>
      </c>
      <c r="W615" s="649">
        <v>1</v>
      </c>
      <c r="X615" s="649"/>
      <c r="Y615" s="623"/>
      <c r="Z615" s="658"/>
      <c r="AA615" s="659"/>
      <c r="AB615" s="658"/>
      <c r="AC615" s="658"/>
    </row>
    <row r="616" spans="1:29" ht="14.4">
      <c r="A616" s="628">
        <v>3</v>
      </c>
      <c r="B616" s="629" t="s">
        <v>109</v>
      </c>
      <c r="C616" s="628"/>
      <c r="D616" s="628">
        <v>1</v>
      </c>
      <c r="E616" s="623"/>
      <c r="F616" s="628">
        <v>3</v>
      </c>
      <c r="G616" s="629" t="s">
        <v>109</v>
      </c>
      <c r="H616" s="628"/>
      <c r="I616" s="628">
        <v>1</v>
      </c>
      <c r="J616" s="623"/>
      <c r="K616" s="628">
        <v>3</v>
      </c>
      <c r="L616" s="629" t="s">
        <v>109</v>
      </c>
      <c r="M616" s="628"/>
      <c r="N616" s="628">
        <v>1</v>
      </c>
      <c r="O616" s="623"/>
      <c r="P616" s="628">
        <v>3</v>
      </c>
      <c r="Q616" s="629" t="s">
        <v>109</v>
      </c>
      <c r="R616" s="647">
        <v>1</v>
      </c>
      <c r="S616" s="649"/>
      <c r="T616" s="623"/>
      <c r="U616" s="647">
        <v>3</v>
      </c>
      <c r="V616" s="648" t="s">
        <v>109</v>
      </c>
      <c r="W616" s="649">
        <v>1</v>
      </c>
      <c r="X616" s="649"/>
      <c r="Y616" s="623"/>
      <c r="Z616" s="658"/>
      <c r="AA616" s="659"/>
      <c r="AB616" s="658"/>
      <c r="AC616" s="658"/>
    </row>
    <row r="617" spans="1:29" ht="14.4">
      <c r="A617" s="628">
        <v>4</v>
      </c>
      <c r="B617" s="629" t="s">
        <v>108</v>
      </c>
      <c r="C617" s="628"/>
      <c r="D617" s="628">
        <v>1</v>
      </c>
      <c r="E617" s="623"/>
      <c r="F617" s="628">
        <v>4</v>
      </c>
      <c r="G617" s="629" t="s">
        <v>108</v>
      </c>
      <c r="H617" s="628"/>
      <c r="I617" s="628">
        <v>1</v>
      </c>
      <c r="J617" s="623"/>
      <c r="K617" s="628">
        <v>4</v>
      </c>
      <c r="L617" s="629" t="s">
        <v>108</v>
      </c>
      <c r="M617" s="628"/>
      <c r="N617" s="628">
        <v>1</v>
      </c>
      <c r="O617" s="623"/>
      <c r="P617" s="628">
        <v>4</v>
      </c>
      <c r="Q617" s="629" t="s">
        <v>108</v>
      </c>
      <c r="R617" s="647"/>
      <c r="S617" s="649">
        <v>1</v>
      </c>
      <c r="T617" s="623"/>
      <c r="U617" s="647">
        <v>4</v>
      </c>
      <c r="V617" s="648" t="s">
        <v>108</v>
      </c>
      <c r="W617" s="649"/>
      <c r="X617" s="649">
        <v>1</v>
      </c>
      <c r="Y617" s="623"/>
      <c r="Z617" s="658"/>
      <c r="AA617" s="659"/>
      <c r="AB617" s="658"/>
      <c r="AC617" s="658"/>
    </row>
    <row r="618" spans="1:29" ht="14.4">
      <c r="A618" s="628">
        <v>5</v>
      </c>
      <c r="B618" s="629" t="s">
        <v>110</v>
      </c>
      <c r="C618" s="628">
        <v>1</v>
      </c>
      <c r="D618" s="628"/>
      <c r="E618" s="623"/>
      <c r="F618" s="628">
        <v>5</v>
      </c>
      <c r="G618" s="629" t="s">
        <v>110</v>
      </c>
      <c r="H618" s="628">
        <v>1</v>
      </c>
      <c r="I618" s="628"/>
      <c r="J618" s="623"/>
      <c r="K618" s="628">
        <v>5</v>
      </c>
      <c r="L618" s="629" t="s">
        <v>110</v>
      </c>
      <c r="M618" s="628"/>
      <c r="N618" s="628">
        <v>1</v>
      </c>
      <c r="O618" s="623"/>
      <c r="P618" s="628">
        <v>5</v>
      </c>
      <c r="Q618" s="629" t="s">
        <v>110</v>
      </c>
      <c r="R618" s="647">
        <v>1</v>
      </c>
      <c r="S618" s="649"/>
      <c r="T618" s="623"/>
      <c r="U618" s="647">
        <v>5</v>
      </c>
      <c r="V618" s="648" t="s">
        <v>110</v>
      </c>
      <c r="W618" s="649">
        <v>1</v>
      </c>
      <c r="X618" s="649"/>
      <c r="Y618" s="623"/>
      <c r="Z618" s="658"/>
      <c r="AA618" s="659"/>
      <c r="AB618" s="658"/>
      <c r="AC618" s="658"/>
    </row>
    <row r="619" spans="1:29" ht="14.4">
      <c r="A619" s="628">
        <v>6</v>
      </c>
      <c r="B619" s="629" t="s">
        <v>111</v>
      </c>
      <c r="C619" s="628">
        <v>1</v>
      </c>
      <c r="D619" s="628"/>
      <c r="E619" s="623"/>
      <c r="F619" s="628">
        <v>6</v>
      </c>
      <c r="G619" s="629" t="s">
        <v>111</v>
      </c>
      <c r="H619" s="628">
        <v>1</v>
      </c>
      <c r="I619" s="628"/>
      <c r="J619" s="623"/>
      <c r="K619" s="628">
        <v>6</v>
      </c>
      <c r="L619" s="629" t="s">
        <v>111</v>
      </c>
      <c r="M619" s="628">
        <v>1</v>
      </c>
      <c r="N619" s="628"/>
      <c r="O619" s="623"/>
      <c r="P619" s="628">
        <v>6</v>
      </c>
      <c r="Q619" s="629" t="s">
        <v>111</v>
      </c>
      <c r="R619" s="647">
        <v>1</v>
      </c>
      <c r="S619" s="649"/>
      <c r="T619" s="623"/>
      <c r="U619" s="647">
        <v>6</v>
      </c>
      <c r="V619" s="648" t="s">
        <v>111</v>
      </c>
      <c r="W619" s="649">
        <v>1</v>
      </c>
      <c r="X619" s="649"/>
      <c r="Y619" s="623"/>
      <c r="Z619" s="658"/>
      <c r="AA619" s="659"/>
      <c r="AB619" s="658"/>
      <c r="AC619" s="658"/>
    </row>
    <row r="620" spans="1:29" ht="14.4">
      <c r="A620" s="628">
        <v>7</v>
      </c>
      <c r="B620" s="629" t="s">
        <v>112</v>
      </c>
      <c r="C620" s="628"/>
      <c r="D620" s="628">
        <v>1</v>
      </c>
      <c r="E620" s="623"/>
      <c r="F620" s="628">
        <v>7</v>
      </c>
      <c r="G620" s="629" t="s">
        <v>112</v>
      </c>
      <c r="H620" s="628"/>
      <c r="I620" s="628">
        <v>1</v>
      </c>
      <c r="J620" s="623"/>
      <c r="K620" s="628">
        <v>7</v>
      </c>
      <c r="L620" s="629" t="s">
        <v>112</v>
      </c>
      <c r="M620" s="628"/>
      <c r="N620" s="628">
        <v>1</v>
      </c>
      <c r="O620" s="623"/>
      <c r="P620" s="628">
        <v>7</v>
      </c>
      <c r="Q620" s="629" t="s">
        <v>112</v>
      </c>
      <c r="R620" s="647">
        <v>1</v>
      </c>
      <c r="S620" s="649"/>
      <c r="T620" s="623"/>
      <c r="U620" s="647">
        <v>7</v>
      </c>
      <c r="V620" s="648" t="s">
        <v>112</v>
      </c>
      <c r="W620" s="649">
        <v>1</v>
      </c>
      <c r="X620" s="649"/>
      <c r="Y620" s="623"/>
      <c r="Z620" s="658"/>
      <c r="AA620" s="659"/>
      <c r="AB620" s="658"/>
      <c r="AC620" s="658"/>
    </row>
    <row r="621" spans="1:29" ht="27.6">
      <c r="A621" s="628">
        <v>8</v>
      </c>
      <c r="B621" s="629" t="s">
        <v>115</v>
      </c>
      <c r="C621" s="628"/>
      <c r="D621" s="628">
        <v>1</v>
      </c>
      <c r="E621" s="623"/>
      <c r="F621" s="628">
        <v>8</v>
      </c>
      <c r="G621" s="629" t="s">
        <v>115</v>
      </c>
      <c r="H621" s="628"/>
      <c r="I621" s="628">
        <v>1</v>
      </c>
      <c r="J621" s="623"/>
      <c r="K621" s="628">
        <v>8</v>
      </c>
      <c r="L621" s="629" t="s">
        <v>115</v>
      </c>
      <c r="M621" s="628"/>
      <c r="N621" s="628">
        <v>1</v>
      </c>
      <c r="O621" s="623"/>
      <c r="P621" s="628">
        <v>8</v>
      </c>
      <c r="Q621" s="629" t="s">
        <v>115</v>
      </c>
      <c r="R621" s="647"/>
      <c r="S621" s="649">
        <v>1</v>
      </c>
      <c r="T621" s="623"/>
      <c r="U621" s="647">
        <v>8</v>
      </c>
      <c r="V621" s="629" t="s">
        <v>115</v>
      </c>
      <c r="W621" s="649"/>
      <c r="X621" s="649">
        <v>1</v>
      </c>
      <c r="Y621" s="623"/>
      <c r="Z621" s="658"/>
      <c r="AA621" s="660"/>
      <c r="AB621" s="658"/>
      <c r="AC621" s="658"/>
    </row>
    <row r="622" spans="1:29" ht="14.4">
      <c r="A622" s="628">
        <v>9</v>
      </c>
      <c r="B622" s="629" t="s">
        <v>118</v>
      </c>
      <c r="C622" s="628"/>
      <c r="D622" s="628">
        <v>1</v>
      </c>
      <c r="E622" s="623"/>
      <c r="F622" s="628">
        <v>9</v>
      </c>
      <c r="G622" s="629" t="s">
        <v>118</v>
      </c>
      <c r="H622" s="628">
        <v>1</v>
      </c>
      <c r="I622" s="628"/>
      <c r="J622" s="623"/>
      <c r="K622" s="628">
        <v>9</v>
      </c>
      <c r="L622" s="629" t="s">
        <v>118</v>
      </c>
      <c r="M622" s="628"/>
      <c r="N622" s="628">
        <v>1</v>
      </c>
      <c r="O622" s="623"/>
      <c r="P622" s="628">
        <v>9</v>
      </c>
      <c r="Q622" s="629" t="s">
        <v>118</v>
      </c>
      <c r="R622" s="647"/>
      <c r="S622" s="649">
        <v>1</v>
      </c>
      <c r="T622" s="623"/>
      <c r="U622" s="647">
        <v>9</v>
      </c>
      <c r="V622" s="648" t="s">
        <v>2028</v>
      </c>
      <c r="W622" s="649"/>
      <c r="X622" s="649">
        <v>1</v>
      </c>
      <c r="Y622" s="623"/>
      <c r="Z622" s="658"/>
      <c r="AA622" s="659"/>
      <c r="AB622" s="658"/>
      <c r="AC622" s="658"/>
    </row>
    <row r="623" spans="1:29" ht="14.4">
      <c r="A623" s="628">
        <v>10</v>
      </c>
      <c r="B623" s="629" t="s">
        <v>1333</v>
      </c>
      <c r="C623" s="628">
        <v>1</v>
      </c>
      <c r="D623" s="628"/>
      <c r="E623" s="623"/>
      <c r="F623" s="628">
        <v>10</v>
      </c>
      <c r="G623" s="629" t="s">
        <v>1333</v>
      </c>
      <c r="H623" s="628">
        <v>1</v>
      </c>
      <c r="I623" s="628"/>
      <c r="J623" s="623"/>
      <c r="K623" s="628">
        <v>10</v>
      </c>
      <c r="L623" s="629" t="s">
        <v>1333</v>
      </c>
      <c r="M623" s="628"/>
      <c r="N623" s="628">
        <v>1</v>
      </c>
      <c r="O623" s="623"/>
      <c r="P623" s="628">
        <v>10</v>
      </c>
      <c r="Q623" s="629" t="s">
        <v>1333</v>
      </c>
      <c r="R623" s="647">
        <v>1</v>
      </c>
      <c r="S623" s="649"/>
      <c r="T623" s="623"/>
      <c r="U623" s="647">
        <v>10</v>
      </c>
      <c r="V623" s="648" t="s">
        <v>1333</v>
      </c>
      <c r="W623" s="649">
        <v>1</v>
      </c>
      <c r="X623" s="649"/>
      <c r="Y623" s="623"/>
      <c r="Z623" s="658"/>
      <c r="AA623" s="659"/>
      <c r="AB623" s="658"/>
      <c r="AC623" s="658"/>
    </row>
    <row r="624" spans="1:29" ht="14.4">
      <c r="A624" s="628">
        <v>11</v>
      </c>
      <c r="B624" s="629" t="s">
        <v>114</v>
      </c>
      <c r="C624" s="628">
        <v>1</v>
      </c>
      <c r="D624" s="628"/>
      <c r="E624" s="623"/>
      <c r="F624" s="628">
        <v>11</v>
      </c>
      <c r="G624" s="629" t="s">
        <v>114</v>
      </c>
      <c r="H624" s="628">
        <v>1</v>
      </c>
      <c r="I624" s="628"/>
      <c r="J624" s="623"/>
      <c r="K624" s="628">
        <v>11</v>
      </c>
      <c r="L624" s="629" t="s">
        <v>114</v>
      </c>
      <c r="M624" s="628"/>
      <c r="N624" s="628">
        <v>1</v>
      </c>
      <c r="O624" s="623"/>
      <c r="P624" s="628">
        <v>11</v>
      </c>
      <c r="Q624" s="629" t="s">
        <v>114</v>
      </c>
      <c r="R624" s="647">
        <v>1</v>
      </c>
      <c r="S624" s="649"/>
      <c r="T624" s="623"/>
      <c r="U624" s="647">
        <v>11</v>
      </c>
      <c r="V624" s="648" t="s">
        <v>114</v>
      </c>
      <c r="W624" s="649">
        <v>1</v>
      </c>
      <c r="X624" s="649"/>
      <c r="Y624" s="623"/>
      <c r="Z624" s="658"/>
      <c r="AA624" s="659"/>
      <c r="AB624" s="658"/>
      <c r="AC624" s="658"/>
    </row>
    <row r="625" spans="1:29" ht="14.4">
      <c r="A625" s="628">
        <v>12</v>
      </c>
      <c r="B625" s="629" t="s">
        <v>116</v>
      </c>
      <c r="C625" s="628">
        <v>1</v>
      </c>
      <c r="D625" s="628"/>
      <c r="E625" s="623"/>
      <c r="F625" s="628">
        <v>12</v>
      </c>
      <c r="G625" s="629" t="s">
        <v>116</v>
      </c>
      <c r="H625" s="628">
        <v>1</v>
      </c>
      <c r="I625" s="628"/>
      <c r="J625" s="623"/>
      <c r="K625" s="628">
        <v>12</v>
      </c>
      <c r="L625" s="629" t="s">
        <v>116</v>
      </c>
      <c r="M625" s="628"/>
      <c r="N625" s="628">
        <v>1</v>
      </c>
      <c r="O625" s="623"/>
      <c r="P625" s="628">
        <v>12</v>
      </c>
      <c r="Q625" s="629" t="s">
        <v>116</v>
      </c>
      <c r="R625" s="647">
        <v>1</v>
      </c>
      <c r="S625" s="649"/>
      <c r="T625" s="623"/>
      <c r="U625" s="647">
        <v>12</v>
      </c>
      <c r="V625" s="648" t="s">
        <v>116</v>
      </c>
      <c r="W625" s="649">
        <v>1</v>
      </c>
      <c r="X625" s="649"/>
      <c r="Y625" s="623"/>
      <c r="Z625" s="658"/>
      <c r="AA625" s="659"/>
      <c r="AB625" s="658"/>
      <c r="AC625" s="658"/>
    </row>
    <row r="626" spans="1:29" ht="14.4">
      <c r="A626" s="628">
        <v>13</v>
      </c>
      <c r="B626" s="629" t="s">
        <v>117</v>
      </c>
      <c r="C626" s="628">
        <v>1</v>
      </c>
      <c r="D626" s="628"/>
      <c r="E626" s="623"/>
      <c r="F626" s="628">
        <v>13</v>
      </c>
      <c r="G626" s="629" t="s">
        <v>117</v>
      </c>
      <c r="H626" s="628">
        <v>1</v>
      </c>
      <c r="I626" s="628"/>
      <c r="J626" s="623"/>
      <c r="K626" s="628">
        <v>13</v>
      </c>
      <c r="L626" s="629" t="s">
        <v>117</v>
      </c>
      <c r="M626" s="628"/>
      <c r="N626" s="628">
        <v>1</v>
      </c>
      <c r="O626" s="623"/>
      <c r="P626" s="628">
        <v>13</v>
      </c>
      <c r="Q626" s="629" t="s">
        <v>117</v>
      </c>
      <c r="R626" s="647">
        <v>1</v>
      </c>
      <c r="S626" s="649"/>
      <c r="T626" s="623"/>
      <c r="U626" s="647">
        <v>13</v>
      </c>
      <c r="V626" s="648" t="s">
        <v>117</v>
      </c>
      <c r="W626" s="649">
        <v>1</v>
      </c>
      <c r="X626" s="649"/>
      <c r="Y626" s="623"/>
      <c r="Z626" s="658"/>
      <c r="AA626" s="659"/>
      <c r="AB626" s="658"/>
      <c r="AC626" s="658"/>
    </row>
    <row r="627" spans="1:29" ht="14.4">
      <c r="A627" s="628">
        <v>14</v>
      </c>
      <c r="B627" s="629" t="s">
        <v>119</v>
      </c>
      <c r="C627" s="628">
        <v>1</v>
      </c>
      <c r="D627" s="628"/>
      <c r="E627" s="623"/>
      <c r="F627" s="628">
        <v>14</v>
      </c>
      <c r="G627" s="629" t="s">
        <v>119</v>
      </c>
      <c r="H627" s="628">
        <v>1</v>
      </c>
      <c r="I627" s="628"/>
      <c r="J627" s="623"/>
      <c r="K627" s="628">
        <v>14</v>
      </c>
      <c r="L627" s="629" t="s">
        <v>119</v>
      </c>
      <c r="M627" s="628"/>
      <c r="N627" s="628">
        <v>1</v>
      </c>
      <c r="O627" s="623"/>
      <c r="P627" s="628">
        <v>14</v>
      </c>
      <c r="Q627" s="629" t="s">
        <v>119</v>
      </c>
      <c r="R627" s="647">
        <v>1</v>
      </c>
      <c r="S627" s="649"/>
      <c r="T627" s="623"/>
      <c r="U627" s="647">
        <v>14</v>
      </c>
      <c r="V627" s="648" t="s">
        <v>119</v>
      </c>
      <c r="W627" s="649">
        <v>1</v>
      </c>
      <c r="X627" s="649"/>
      <c r="Y627" s="623"/>
      <c r="Z627" s="658"/>
      <c r="AA627" s="659"/>
      <c r="AB627" s="658"/>
      <c r="AC627" s="658"/>
    </row>
    <row r="628" spans="1:29" ht="14.4">
      <c r="A628" s="628">
        <v>15</v>
      </c>
      <c r="B628" s="629" t="s">
        <v>122</v>
      </c>
      <c r="C628" s="628"/>
      <c r="D628" s="628">
        <v>1</v>
      </c>
      <c r="E628" s="623"/>
      <c r="F628" s="628">
        <v>15</v>
      </c>
      <c r="G628" s="629" t="s">
        <v>122</v>
      </c>
      <c r="H628" s="628"/>
      <c r="I628" s="628">
        <v>1</v>
      </c>
      <c r="J628" s="623"/>
      <c r="K628" s="628">
        <v>15</v>
      </c>
      <c r="L628" s="629" t="s">
        <v>122</v>
      </c>
      <c r="M628" s="628"/>
      <c r="N628" s="628">
        <v>1</v>
      </c>
      <c r="O628" s="623"/>
      <c r="P628" s="628">
        <v>15</v>
      </c>
      <c r="Q628" s="629" t="s">
        <v>122</v>
      </c>
      <c r="R628" s="647">
        <v>1</v>
      </c>
      <c r="S628" s="649"/>
      <c r="T628" s="623"/>
      <c r="U628" s="647">
        <v>15</v>
      </c>
      <c r="V628" s="648" t="s">
        <v>122</v>
      </c>
      <c r="W628" s="649"/>
      <c r="X628" s="649">
        <v>1</v>
      </c>
      <c r="Y628" s="623"/>
      <c r="Z628" s="658"/>
      <c r="AA628" s="659"/>
      <c r="AB628" s="658"/>
      <c r="AC628" s="658"/>
    </row>
    <row r="629" spans="1:29" ht="14.4">
      <c r="A629" s="628">
        <v>16</v>
      </c>
      <c r="B629" s="629" t="s">
        <v>125</v>
      </c>
      <c r="C629" s="628"/>
      <c r="D629" s="628">
        <v>1</v>
      </c>
      <c r="E629" s="623"/>
      <c r="F629" s="628">
        <v>16</v>
      </c>
      <c r="G629" s="629" t="s">
        <v>125</v>
      </c>
      <c r="H629" s="628"/>
      <c r="I629" s="628">
        <v>1</v>
      </c>
      <c r="J629" s="623"/>
      <c r="K629" s="628">
        <v>16</v>
      </c>
      <c r="L629" s="629" t="s">
        <v>125</v>
      </c>
      <c r="M629" s="628"/>
      <c r="N629" s="628">
        <v>1</v>
      </c>
      <c r="O629" s="623"/>
      <c r="P629" s="628">
        <v>16</v>
      </c>
      <c r="Q629" s="629" t="s">
        <v>125</v>
      </c>
      <c r="R629" s="647"/>
      <c r="S629" s="649">
        <v>1</v>
      </c>
      <c r="T629" s="623"/>
      <c r="U629" s="647">
        <v>16</v>
      </c>
      <c r="V629" s="648" t="s">
        <v>125</v>
      </c>
      <c r="W629" s="649"/>
      <c r="X629" s="649">
        <v>1</v>
      </c>
      <c r="Y629" s="623"/>
      <c r="Z629" s="658"/>
      <c r="AA629" s="659"/>
      <c r="AB629" s="658"/>
      <c r="AC629" s="658"/>
    </row>
    <row r="630" spans="1:29" ht="14.4">
      <c r="A630" s="628">
        <v>17</v>
      </c>
      <c r="B630" s="629" t="s">
        <v>123</v>
      </c>
      <c r="C630" s="628"/>
      <c r="D630" s="628">
        <v>1</v>
      </c>
      <c r="E630" s="623"/>
      <c r="F630" s="628">
        <v>17</v>
      </c>
      <c r="G630" s="629" t="s">
        <v>123</v>
      </c>
      <c r="H630" s="628">
        <v>1</v>
      </c>
      <c r="I630" s="628"/>
      <c r="J630" s="623"/>
      <c r="K630" s="628">
        <v>17</v>
      </c>
      <c r="L630" s="629" t="s">
        <v>123</v>
      </c>
      <c r="M630" s="628"/>
      <c r="N630" s="628">
        <v>1</v>
      </c>
      <c r="O630" s="623"/>
      <c r="P630" s="628">
        <v>17</v>
      </c>
      <c r="Q630" s="629" t="s">
        <v>123</v>
      </c>
      <c r="R630" s="647"/>
      <c r="S630" s="649">
        <v>1</v>
      </c>
      <c r="T630" s="623"/>
      <c r="U630" s="647">
        <v>17</v>
      </c>
      <c r="V630" s="648" t="s">
        <v>123</v>
      </c>
      <c r="W630" s="649">
        <v>1</v>
      </c>
      <c r="X630" s="649"/>
      <c r="Y630" s="623"/>
      <c r="Z630" s="658"/>
      <c r="AA630" s="659"/>
      <c r="AB630" s="658"/>
      <c r="AC630" s="658"/>
    </row>
    <row r="631" spans="1:29" ht="14.4">
      <c r="A631" s="628">
        <v>18</v>
      </c>
      <c r="B631" s="629" t="s">
        <v>124</v>
      </c>
      <c r="C631" s="628"/>
      <c r="D631" s="628">
        <v>1</v>
      </c>
      <c r="E631" s="623"/>
      <c r="F631" s="628">
        <v>18</v>
      </c>
      <c r="G631" s="629" t="s">
        <v>124</v>
      </c>
      <c r="H631" s="628"/>
      <c r="I631" s="628">
        <v>1</v>
      </c>
      <c r="J631" s="623"/>
      <c r="K631" s="628">
        <v>18</v>
      </c>
      <c r="L631" s="629" t="s">
        <v>124</v>
      </c>
      <c r="M631" s="628"/>
      <c r="N631" s="628">
        <v>1</v>
      </c>
      <c r="O631" s="623"/>
      <c r="P631" s="628">
        <v>18</v>
      </c>
      <c r="Q631" s="629" t="s">
        <v>124</v>
      </c>
      <c r="R631" s="647">
        <v>1</v>
      </c>
      <c r="S631" s="649"/>
      <c r="T631" s="623"/>
      <c r="U631" s="647">
        <v>18</v>
      </c>
      <c r="V631" s="648" t="s">
        <v>124</v>
      </c>
      <c r="W631" s="649">
        <v>1</v>
      </c>
      <c r="X631" s="649"/>
      <c r="Y631" s="623"/>
      <c r="Z631" s="658"/>
      <c r="AA631" s="659"/>
      <c r="AB631" s="658"/>
      <c r="AC631" s="658"/>
    </row>
    <row r="632" spans="1:29" ht="14.4">
      <c r="A632" s="628">
        <v>19</v>
      </c>
      <c r="B632" s="629" t="s">
        <v>126</v>
      </c>
      <c r="C632" s="628"/>
      <c r="D632" s="628">
        <v>1</v>
      </c>
      <c r="E632" s="623"/>
      <c r="F632" s="628">
        <v>19</v>
      </c>
      <c r="G632" s="629" t="s">
        <v>126</v>
      </c>
      <c r="H632" s="628"/>
      <c r="I632" s="628">
        <v>1</v>
      </c>
      <c r="J632" s="623"/>
      <c r="K632" s="628">
        <v>19</v>
      </c>
      <c r="L632" s="629" t="s">
        <v>126</v>
      </c>
      <c r="M632" s="628"/>
      <c r="N632" s="628">
        <v>1</v>
      </c>
      <c r="O632" s="623"/>
      <c r="P632" s="628">
        <v>19</v>
      </c>
      <c r="Q632" s="629" t="s">
        <v>126</v>
      </c>
      <c r="R632" s="647">
        <v>1</v>
      </c>
      <c r="S632" s="649"/>
      <c r="T632" s="623"/>
      <c r="U632" s="647">
        <v>19</v>
      </c>
      <c r="V632" s="648" t="s">
        <v>126</v>
      </c>
      <c r="W632" s="649"/>
      <c r="X632" s="649">
        <v>1</v>
      </c>
      <c r="Y632" s="623"/>
      <c r="Z632" s="658"/>
      <c r="AA632" s="659"/>
      <c r="AB632" s="658"/>
      <c r="AC632" s="658"/>
    </row>
    <row r="633" spans="1:29" ht="14.4">
      <c r="A633" s="623"/>
      <c r="B633" s="632" t="s">
        <v>253</v>
      </c>
      <c r="C633" s="1589">
        <f>SUM(C614:C632)</f>
        <v>9</v>
      </c>
      <c r="D633" s="1173"/>
      <c r="E633" s="623"/>
      <c r="F633" s="623"/>
      <c r="G633" s="632" t="s">
        <v>253</v>
      </c>
      <c r="H633" s="1589">
        <f>SUM(H614:H632)</f>
        <v>11</v>
      </c>
      <c r="I633" s="1173"/>
      <c r="J633" s="623"/>
      <c r="K633" s="623"/>
      <c r="L633" s="632" t="s">
        <v>253</v>
      </c>
      <c r="M633" s="1589">
        <f>SUM(M614:M632)</f>
        <v>3</v>
      </c>
      <c r="N633" s="1173"/>
      <c r="O633" s="623"/>
      <c r="P633" s="623"/>
      <c r="Q633" s="632" t="s">
        <v>253</v>
      </c>
      <c r="R633" s="1589">
        <f>SUM(R614:R632)</f>
        <v>13</v>
      </c>
      <c r="S633" s="1173"/>
      <c r="T633" s="623"/>
      <c r="U633" s="623"/>
      <c r="V633" s="650" t="s">
        <v>2029</v>
      </c>
      <c r="W633" s="1602">
        <v>13</v>
      </c>
      <c r="X633" s="1173"/>
      <c r="Y633" s="623"/>
      <c r="Z633" s="653"/>
      <c r="AA633" s="657"/>
      <c r="AB633" s="1613"/>
      <c r="AC633" s="1608"/>
    </row>
    <row r="634" spans="1:29" ht="14.4">
      <c r="A634" s="623"/>
      <c r="B634" s="632" t="s">
        <v>254</v>
      </c>
      <c r="C634" s="1589">
        <f>SUM(D614:D632)</f>
        <v>10</v>
      </c>
      <c r="D634" s="1173"/>
      <c r="E634" s="623"/>
      <c r="F634" s="623"/>
      <c r="G634" s="632" t="s">
        <v>254</v>
      </c>
      <c r="H634" s="1589">
        <f>SUM(I614:I632)</f>
        <v>8</v>
      </c>
      <c r="I634" s="1173"/>
      <c r="J634" s="623"/>
      <c r="K634" s="623"/>
      <c r="L634" s="632" t="s">
        <v>254</v>
      </c>
      <c r="M634" s="1589">
        <f>SUM(N614:N632)</f>
        <v>16</v>
      </c>
      <c r="N634" s="1173"/>
      <c r="O634" s="623"/>
      <c r="P634" s="623"/>
      <c r="Q634" s="632" t="s">
        <v>254</v>
      </c>
      <c r="R634" s="1589">
        <f>SUM(S614:S632)</f>
        <v>6</v>
      </c>
      <c r="S634" s="1173"/>
      <c r="T634" s="623"/>
      <c r="U634" s="623"/>
      <c r="V634" s="650" t="s">
        <v>2030</v>
      </c>
      <c r="W634" s="1602">
        <v>6</v>
      </c>
      <c r="X634" s="1173"/>
      <c r="Y634" s="623"/>
      <c r="Z634" s="653"/>
      <c r="AA634" s="657"/>
      <c r="AB634" s="1613"/>
      <c r="AC634" s="1608"/>
    </row>
    <row r="635" spans="1:29" ht="14.4">
      <c r="A635" s="623"/>
      <c r="B635" s="633" t="s">
        <v>127</v>
      </c>
      <c r="C635" s="634">
        <f>C633</f>
        <v>9</v>
      </c>
      <c r="D635" s="634" t="s">
        <v>1339</v>
      </c>
      <c r="E635" s="623"/>
      <c r="F635" s="623"/>
      <c r="G635" s="633" t="s">
        <v>127</v>
      </c>
      <c r="H635" s="634">
        <f>H633</f>
        <v>11</v>
      </c>
      <c r="I635" s="634" t="s">
        <v>1339</v>
      </c>
      <c r="J635" s="623"/>
      <c r="K635" s="623"/>
      <c r="L635" s="633" t="s">
        <v>127</v>
      </c>
      <c r="M635" s="634">
        <f>M633</f>
        <v>3</v>
      </c>
      <c r="N635" s="634" t="s">
        <v>191</v>
      </c>
      <c r="O635" s="623"/>
      <c r="P635" s="623"/>
      <c r="Q635" s="633" t="s">
        <v>127</v>
      </c>
      <c r="R635" s="634">
        <f>R633</f>
        <v>13</v>
      </c>
      <c r="S635" s="634" t="s">
        <v>1334</v>
      </c>
      <c r="T635" s="623"/>
      <c r="U635" s="623"/>
      <c r="V635" s="643" t="s">
        <v>2031</v>
      </c>
      <c r="W635" s="644">
        <v>13</v>
      </c>
      <c r="X635" s="651" t="s">
        <v>1334</v>
      </c>
      <c r="Y635" s="623"/>
      <c r="Z635" s="653"/>
      <c r="AA635" s="657"/>
      <c r="AB635" s="656"/>
      <c r="AC635" s="661"/>
    </row>
    <row r="636" spans="1:29" ht="14.4" thickBot="1">
      <c r="A636" s="623"/>
      <c r="B636" s="623"/>
      <c r="C636" s="623"/>
      <c r="D636" s="623"/>
      <c r="E636" s="623"/>
      <c r="F636" s="623"/>
      <c r="G636" s="623"/>
      <c r="H636" s="623"/>
      <c r="I636" s="623"/>
      <c r="J636" s="623"/>
      <c r="K636" s="623"/>
      <c r="L636" s="623"/>
      <c r="M636" s="623"/>
      <c r="N636" s="623"/>
      <c r="O636" s="623"/>
      <c r="P636" s="623"/>
      <c r="Q636" s="623"/>
      <c r="R636" s="623"/>
      <c r="S636" s="623"/>
      <c r="T636" s="623"/>
      <c r="U636" s="623"/>
      <c r="V636" s="623"/>
      <c r="W636" s="623"/>
      <c r="X636" s="623"/>
      <c r="Y636" s="623"/>
      <c r="Z636" s="653"/>
      <c r="AA636" s="653"/>
      <c r="AB636" s="653"/>
      <c r="AC636" s="653"/>
    </row>
    <row r="637" spans="1:29" ht="14.4">
      <c r="A637" s="623"/>
      <c r="B637" s="1590" t="s">
        <v>1335</v>
      </c>
      <c r="C637" s="1614"/>
      <c r="D637" s="1615"/>
      <c r="E637" s="623"/>
      <c r="F637" s="623"/>
      <c r="G637" s="1616" t="s">
        <v>2032</v>
      </c>
      <c r="H637" s="1165"/>
      <c r="I637" s="1166"/>
      <c r="J637" s="623"/>
      <c r="K637" s="623"/>
      <c r="L637" s="1590" t="s">
        <v>1335</v>
      </c>
      <c r="M637" s="1614"/>
      <c r="N637" s="1615"/>
      <c r="O637" s="623"/>
      <c r="P637" s="623"/>
      <c r="Q637" s="1590" t="s">
        <v>1335</v>
      </c>
      <c r="R637" s="1614"/>
      <c r="S637" s="1615"/>
      <c r="T637" s="623"/>
      <c r="U637" s="623"/>
      <c r="V637" s="1616" t="s">
        <v>2032</v>
      </c>
      <c r="W637" s="1165"/>
      <c r="X637" s="1166"/>
      <c r="Y637" s="623"/>
      <c r="Z637" s="653"/>
      <c r="AA637" s="1607"/>
      <c r="AB637" s="1608"/>
      <c r="AC637" s="1608"/>
    </row>
    <row r="638" spans="1:29" ht="14.4">
      <c r="A638" s="623"/>
      <c r="B638" s="1593" t="s">
        <v>1336</v>
      </c>
      <c r="C638" s="1172"/>
      <c r="D638" s="1617"/>
      <c r="E638" s="623"/>
      <c r="F638" s="623"/>
      <c r="G638" s="1601" t="s">
        <v>2033</v>
      </c>
      <c r="H638" s="1172"/>
      <c r="I638" s="1173"/>
      <c r="J638" s="623"/>
      <c r="K638" s="623"/>
      <c r="L638" s="1593" t="s">
        <v>1336</v>
      </c>
      <c r="M638" s="1172"/>
      <c r="N638" s="1617"/>
      <c r="O638" s="623"/>
      <c r="P638" s="623"/>
      <c r="Q638" s="1593" t="s">
        <v>1336</v>
      </c>
      <c r="R638" s="1172"/>
      <c r="S638" s="1617"/>
      <c r="T638" s="623"/>
      <c r="U638" s="623"/>
      <c r="V638" s="1601" t="s">
        <v>2033</v>
      </c>
      <c r="W638" s="1172"/>
      <c r="X638" s="1173"/>
      <c r="Y638" s="623"/>
      <c r="Z638" s="653"/>
      <c r="AA638" s="1607"/>
      <c r="AB638" s="1608"/>
      <c r="AC638" s="1608"/>
    </row>
    <row r="639" spans="1:29" ht="15" thickBot="1">
      <c r="A639" s="623"/>
      <c r="B639" s="1534" t="s">
        <v>1337</v>
      </c>
      <c r="C639" s="1603"/>
      <c r="D639" s="1604"/>
      <c r="E639" s="623"/>
      <c r="F639" s="623"/>
      <c r="G639" s="1605" t="s">
        <v>2034</v>
      </c>
      <c r="H639" s="1599"/>
      <c r="I639" s="1606"/>
      <c r="J639" s="623"/>
      <c r="K639" s="623"/>
      <c r="L639" s="1534" t="s">
        <v>1337</v>
      </c>
      <c r="M639" s="1603"/>
      <c r="N639" s="1604"/>
      <c r="O639" s="623"/>
      <c r="P639" s="623"/>
      <c r="Q639" s="1534" t="s">
        <v>1337</v>
      </c>
      <c r="R639" s="1603"/>
      <c r="S639" s="1604"/>
      <c r="T639" s="623"/>
      <c r="U639" s="623"/>
      <c r="V639" s="1605" t="s">
        <v>2034</v>
      </c>
      <c r="W639" s="1599"/>
      <c r="X639" s="1606"/>
      <c r="Y639" s="623"/>
      <c r="Z639" s="653"/>
      <c r="AA639" s="1607"/>
      <c r="AB639" s="1608"/>
      <c r="AC639" s="1608"/>
    </row>
    <row r="640" spans="1:29">
      <c r="A640" s="623"/>
      <c r="B640" s="623"/>
      <c r="C640" s="623"/>
      <c r="D640" s="623"/>
      <c r="E640" s="623"/>
      <c r="F640"/>
      <c r="G640"/>
      <c r="H640"/>
      <c r="I640"/>
      <c r="J640"/>
      <c r="K640"/>
      <c r="L640"/>
      <c r="M640"/>
      <c r="N640"/>
      <c r="O640"/>
      <c r="P640"/>
      <c r="Q640"/>
      <c r="R640"/>
      <c r="S640"/>
      <c r="T640"/>
      <c r="U640"/>
      <c r="V640"/>
      <c r="W640"/>
      <c r="X640"/>
      <c r="Y640"/>
      <c r="Z640" s="198"/>
      <c r="AA640" s="198"/>
      <c r="AB640" s="198"/>
      <c r="AC640" s="198"/>
    </row>
    <row r="641" spans="26:29">
      <c r="Z641" s="198"/>
      <c r="AA641" s="198"/>
      <c r="AB641" s="198"/>
      <c r="AC641" s="198"/>
    </row>
  </sheetData>
  <mergeCells count="422">
    <mergeCell ref="B639:D639"/>
    <mergeCell ref="G639:I639"/>
    <mergeCell ref="L639:N639"/>
    <mergeCell ref="Q639:S639"/>
    <mergeCell ref="V639:X639"/>
    <mergeCell ref="AA639:AC639"/>
    <mergeCell ref="AA607:AC607"/>
    <mergeCell ref="Z608:AC608"/>
    <mergeCell ref="AA610:AC610"/>
    <mergeCell ref="Z611:AC611"/>
    <mergeCell ref="Z612:AC612"/>
    <mergeCell ref="AB633:AC633"/>
    <mergeCell ref="AB634:AC634"/>
    <mergeCell ref="AA637:AC637"/>
    <mergeCell ref="AA638:AC638"/>
    <mergeCell ref="B637:D637"/>
    <mergeCell ref="G637:I637"/>
    <mergeCell ref="L637:N637"/>
    <mergeCell ref="Q637:S637"/>
    <mergeCell ref="V637:X637"/>
    <mergeCell ref="B638:D638"/>
    <mergeCell ref="G638:I638"/>
    <mergeCell ref="L638:N638"/>
    <mergeCell ref="Q638:S638"/>
    <mergeCell ref="V638:X638"/>
    <mergeCell ref="C633:D633"/>
    <mergeCell ref="H633:I633"/>
    <mergeCell ref="M633:N633"/>
    <mergeCell ref="R633:S633"/>
    <mergeCell ref="W633:X633"/>
    <mergeCell ref="A612:D612"/>
    <mergeCell ref="C634:D634"/>
    <mergeCell ref="H634:I634"/>
    <mergeCell ref="M634:N634"/>
    <mergeCell ref="R634:S634"/>
    <mergeCell ref="W634:X634"/>
    <mergeCell ref="A611:D611"/>
    <mergeCell ref="F611:I611"/>
    <mergeCell ref="K611:N611"/>
    <mergeCell ref="P611:S611"/>
    <mergeCell ref="U611:X611"/>
    <mergeCell ref="F612:I612"/>
    <mergeCell ref="K612:N612"/>
    <mergeCell ref="P612:S612"/>
    <mergeCell ref="U612:X612"/>
    <mergeCell ref="Q607:S607"/>
    <mergeCell ref="V607:X607"/>
    <mergeCell ref="A608:D608"/>
    <mergeCell ref="F608:I608"/>
    <mergeCell ref="K608:N608"/>
    <mergeCell ref="P608:S608"/>
    <mergeCell ref="U608:X608"/>
    <mergeCell ref="G610:I610"/>
    <mergeCell ref="L610:N610"/>
    <mergeCell ref="Q610:S610"/>
    <mergeCell ref="V610:X610"/>
    <mergeCell ref="B610:D610"/>
    <mergeCell ref="G567:I567"/>
    <mergeCell ref="B568:D568"/>
    <mergeCell ref="G568:I568"/>
    <mergeCell ref="B602:D602"/>
    <mergeCell ref="B603:D603"/>
    <mergeCell ref="B604:D604"/>
    <mergeCell ref="B607:D607"/>
    <mergeCell ref="G607:I607"/>
    <mergeCell ref="L607:N607"/>
    <mergeCell ref="B572:D572"/>
    <mergeCell ref="A573:D573"/>
    <mergeCell ref="B575:D575"/>
    <mergeCell ref="A576:D576"/>
    <mergeCell ref="A577:D577"/>
    <mergeCell ref="C598:D598"/>
    <mergeCell ref="C599:D599"/>
    <mergeCell ref="B567:D567"/>
    <mergeCell ref="A540:D540"/>
    <mergeCell ref="F540:I540"/>
    <mergeCell ref="A541:D541"/>
    <mergeCell ref="F541:I541"/>
    <mergeCell ref="A537:D537"/>
    <mergeCell ref="H562:I562"/>
    <mergeCell ref="C563:D563"/>
    <mergeCell ref="H563:I563"/>
    <mergeCell ref="B566:D566"/>
    <mergeCell ref="G566:I566"/>
    <mergeCell ref="C562:D562"/>
    <mergeCell ref="B530:D530"/>
    <mergeCell ref="G530:I530"/>
    <mergeCell ref="B531:D531"/>
    <mergeCell ref="G531:I531"/>
    <mergeCell ref="G532:I532"/>
    <mergeCell ref="G536:I536"/>
    <mergeCell ref="F537:I537"/>
    <mergeCell ref="B539:D539"/>
    <mergeCell ref="G539:I539"/>
    <mergeCell ref="B503:D503"/>
    <mergeCell ref="G503:I503"/>
    <mergeCell ref="A504:D504"/>
    <mergeCell ref="F504:I504"/>
    <mergeCell ref="F505:I505"/>
    <mergeCell ref="C526:D526"/>
    <mergeCell ref="H526:I526"/>
    <mergeCell ref="C527:D527"/>
    <mergeCell ref="H527:I527"/>
    <mergeCell ref="B8:D8"/>
    <mergeCell ref="G8:I8"/>
    <mergeCell ref="A9:D9"/>
    <mergeCell ref="F9:I9"/>
    <mergeCell ref="A10:D10"/>
    <mergeCell ref="F10:I10"/>
    <mergeCell ref="A1:A3"/>
    <mergeCell ref="B1:C3"/>
    <mergeCell ref="B5:D5"/>
    <mergeCell ref="G5:I5"/>
    <mergeCell ref="A6:D6"/>
    <mergeCell ref="F6:I6"/>
    <mergeCell ref="B36:D36"/>
    <mergeCell ref="G36:I36"/>
    <mergeCell ref="B37:D37"/>
    <mergeCell ref="G37:I37"/>
    <mergeCell ref="B41:D41"/>
    <mergeCell ref="G41:I41"/>
    <mergeCell ref="C31:D31"/>
    <mergeCell ref="H31:I31"/>
    <mergeCell ref="C32:D32"/>
    <mergeCell ref="H32:I32"/>
    <mergeCell ref="B35:D35"/>
    <mergeCell ref="G35:I35"/>
    <mergeCell ref="A46:D46"/>
    <mergeCell ref="F46:I46"/>
    <mergeCell ref="C67:D67"/>
    <mergeCell ref="H67:I67"/>
    <mergeCell ref="C68:D68"/>
    <mergeCell ref="H68:I68"/>
    <mergeCell ref="A42:D42"/>
    <mergeCell ref="F42:I42"/>
    <mergeCell ref="B44:D44"/>
    <mergeCell ref="G44:I44"/>
    <mergeCell ref="A45:D45"/>
    <mergeCell ref="F45:I45"/>
    <mergeCell ref="B77:D77"/>
    <mergeCell ref="G77:I77"/>
    <mergeCell ref="A78:D78"/>
    <mergeCell ref="F78:I78"/>
    <mergeCell ref="B80:D80"/>
    <mergeCell ref="G80:I80"/>
    <mergeCell ref="B71:D71"/>
    <mergeCell ref="G71:I71"/>
    <mergeCell ref="B72:D72"/>
    <mergeCell ref="G72:I72"/>
    <mergeCell ref="B73:D73"/>
    <mergeCell ref="G73:I73"/>
    <mergeCell ref="C104:D104"/>
    <mergeCell ref="H104:I104"/>
    <mergeCell ref="B107:D107"/>
    <mergeCell ref="G107:I107"/>
    <mergeCell ref="B108:D108"/>
    <mergeCell ref="G108:I108"/>
    <mergeCell ref="A81:D81"/>
    <mergeCell ref="F81:I81"/>
    <mergeCell ref="A82:D82"/>
    <mergeCell ref="F82:I82"/>
    <mergeCell ref="C103:D103"/>
    <mergeCell ref="H103:I103"/>
    <mergeCell ref="B116:D116"/>
    <mergeCell ref="G116:I116"/>
    <mergeCell ref="L116:N116"/>
    <mergeCell ref="A117:D117"/>
    <mergeCell ref="F117:I117"/>
    <mergeCell ref="K117:N117"/>
    <mergeCell ref="B109:D109"/>
    <mergeCell ref="G109:I109"/>
    <mergeCell ref="B113:D113"/>
    <mergeCell ref="G113:I113"/>
    <mergeCell ref="L113:N113"/>
    <mergeCell ref="A114:D114"/>
    <mergeCell ref="F114:I114"/>
    <mergeCell ref="K114:N114"/>
    <mergeCell ref="C140:D140"/>
    <mergeCell ref="H140:I140"/>
    <mergeCell ref="M140:N140"/>
    <mergeCell ref="B143:D143"/>
    <mergeCell ref="G143:I143"/>
    <mergeCell ref="L143:N143"/>
    <mergeCell ref="A118:D118"/>
    <mergeCell ref="F118:I118"/>
    <mergeCell ref="K118:N118"/>
    <mergeCell ref="C139:D139"/>
    <mergeCell ref="H139:I139"/>
    <mergeCell ref="M139:N139"/>
    <mergeCell ref="B149:D149"/>
    <mergeCell ref="A150:D150"/>
    <mergeCell ref="B152:D152"/>
    <mergeCell ref="A153:D153"/>
    <mergeCell ref="A154:D154"/>
    <mergeCell ref="C175:D175"/>
    <mergeCell ref="B144:D144"/>
    <mergeCell ref="G144:I144"/>
    <mergeCell ref="L144:N144"/>
    <mergeCell ref="B145:D145"/>
    <mergeCell ref="G145:I145"/>
    <mergeCell ref="L145:N145"/>
    <mergeCell ref="A186:D186"/>
    <mergeCell ref="F186:I186"/>
    <mergeCell ref="B188:D188"/>
    <mergeCell ref="G188:I188"/>
    <mergeCell ref="A189:D189"/>
    <mergeCell ref="F189:I189"/>
    <mergeCell ref="C176:D176"/>
    <mergeCell ref="B179:D179"/>
    <mergeCell ref="B180:D180"/>
    <mergeCell ref="B181:D181"/>
    <mergeCell ref="B185:D185"/>
    <mergeCell ref="G185:I185"/>
    <mergeCell ref="B215:D215"/>
    <mergeCell ref="G215:I215"/>
    <mergeCell ref="B216:D216"/>
    <mergeCell ref="G216:I216"/>
    <mergeCell ref="B217:D217"/>
    <mergeCell ref="G217:I217"/>
    <mergeCell ref="A190:D190"/>
    <mergeCell ref="F190:I190"/>
    <mergeCell ref="C211:D211"/>
    <mergeCell ref="H211:I211"/>
    <mergeCell ref="C212:D212"/>
    <mergeCell ref="H212:I212"/>
    <mergeCell ref="A221:D221"/>
    <mergeCell ref="F221:I221"/>
    <mergeCell ref="K221:N221"/>
    <mergeCell ref="P221:S221"/>
    <mergeCell ref="U221:X221"/>
    <mergeCell ref="B220:D220"/>
    <mergeCell ref="G220:I220"/>
    <mergeCell ref="L220:N220"/>
    <mergeCell ref="Q220:S220"/>
    <mergeCell ref="V220:X220"/>
    <mergeCell ref="A224:D224"/>
    <mergeCell ref="F224:I224"/>
    <mergeCell ref="K224:N224"/>
    <mergeCell ref="P224:S224"/>
    <mergeCell ref="U224:X224"/>
    <mergeCell ref="B223:D223"/>
    <mergeCell ref="G223:I223"/>
    <mergeCell ref="L223:N223"/>
    <mergeCell ref="Q223:S223"/>
    <mergeCell ref="V223:X223"/>
    <mergeCell ref="C246:D246"/>
    <mergeCell ref="H246:I246"/>
    <mergeCell ref="M246:N246"/>
    <mergeCell ref="R246:S246"/>
    <mergeCell ref="W246:X246"/>
    <mergeCell ref="A225:D225"/>
    <mergeCell ref="F225:I225"/>
    <mergeCell ref="K225:N225"/>
    <mergeCell ref="P225:S225"/>
    <mergeCell ref="U225:X225"/>
    <mergeCell ref="B250:D250"/>
    <mergeCell ref="G250:I250"/>
    <mergeCell ref="L250:N250"/>
    <mergeCell ref="Q250:S250"/>
    <mergeCell ref="V250:X250"/>
    <mergeCell ref="C247:D247"/>
    <mergeCell ref="H247:I247"/>
    <mergeCell ref="M247:N247"/>
    <mergeCell ref="R247:S247"/>
    <mergeCell ref="W247:X247"/>
    <mergeCell ref="Q252:S252"/>
    <mergeCell ref="V252:X252"/>
    <mergeCell ref="B251:D251"/>
    <mergeCell ref="G251:I251"/>
    <mergeCell ref="L251:N251"/>
    <mergeCell ref="Q251:S251"/>
    <mergeCell ref="V251:X251"/>
    <mergeCell ref="B255:D255"/>
    <mergeCell ref="A256:D256"/>
    <mergeCell ref="B258:D258"/>
    <mergeCell ref="A259:D259"/>
    <mergeCell ref="A260:D260"/>
    <mergeCell ref="C281:D281"/>
    <mergeCell ref="B252:D252"/>
    <mergeCell ref="G252:I252"/>
    <mergeCell ref="L252:N252"/>
    <mergeCell ref="A291:D291"/>
    <mergeCell ref="F291:I291"/>
    <mergeCell ref="B293:D293"/>
    <mergeCell ref="G293:I293"/>
    <mergeCell ref="A294:D294"/>
    <mergeCell ref="F294:I294"/>
    <mergeCell ref="C282:D282"/>
    <mergeCell ref="B285:D285"/>
    <mergeCell ref="B286:D286"/>
    <mergeCell ref="B287:D287"/>
    <mergeCell ref="B290:D290"/>
    <mergeCell ref="G290:I290"/>
    <mergeCell ref="B320:D320"/>
    <mergeCell ref="G320:I320"/>
    <mergeCell ref="B321:D321"/>
    <mergeCell ref="G321:I321"/>
    <mergeCell ref="B322:D322"/>
    <mergeCell ref="G322:I322"/>
    <mergeCell ref="A295:D295"/>
    <mergeCell ref="F295:I295"/>
    <mergeCell ref="C316:D316"/>
    <mergeCell ref="H316:I316"/>
    <mergeCell ref="C317:D317"/>
    <mergeCell ref="H317:I317"/>
    <mergeCell ref="A329:D329"/>
    <mergeCell ref="F329:I329"/>
    <mergeCell ref="A330:D330"/>
    <mergeCell ref="F330:I330"/>
    <mergeCell ref="C351:D351"/>
    <mergeCell ref="H351:I351"/>
    <mergeCell ref="B325:D325"/>
    <mergeCell ref="G325:I325"/>
    <mergeCell ref="A326:D326"/>
    <mergeCell ref="F326:I326"/>
    <mergeCell ref="B328:D328"/>
    <mergeCell ref="G328:I328"/>
    <mergeCell ref="B357:D357"/>
    <mergeCell ref="G357:I357"/>
    <mergeCell ref="B360:D360"/>
    <mergeCell ref="G360:I360"/>
    <mergeCell ref="A361:D361"/>
    <mergeCell ref="F361:I361"/>
    <mergeCell ref="C352:D352"/>
    <mergeCell ref="H352:I352"/>
    <mergeCell ref="B355:D355"/>
    <mergeCell ref="G355:I355"/>
    <mergeCell ref="B356:D356"/>
    <mergeCell ref="G356:I356"/>
    <mergeCell ref="C386:D386"/>
    <mergeCell ref="H386:I386"/>
    <mergeCell ref="C387:D387"/>
    <mergeCell ref="H387:I387"/>
    <mergeCell ref="B390:D390"/>
    <mergeCell ref="G390:I390"/>
    <mergeCell ref="B363:D363"/>
    <mergeCell ref="G363:I363"/>
    <mergeCell ref="A364:D364"/>
    <mergeCell ref="F364:I364"/>
    <mergeCell ref="A365:D365"/>
    <mergeCell ref="F365:I365"/>
    <mergeCell ref="A396:D396"/>
    <mergeCell ref="F396:I396"/>
    <mergeCell ref="B398:D398"/>
    <mergeCell ref="G398:I398"/>
    <mergeCell ref="A399:D399"/>
    <mergeCell ref="F399:I399"/>
    <mergeCell ref="B391:D391"/>
    <mergeCell ref="G391:I391"/>
    <mergeCell ref="B392:D392"/>
    <mergeCell ref="G392:I392"/>
    <mergeCell ref="B395:D395"/>
    <mergeCell ref="G395:I395"/>
    <mergeCell ref="B425:D425"/>
    <mergeCell ref="G425:I425"/>
    <mergeCell ref="B426:D426"/>
    <mergeCell ref="G426:I426"/>
    <mergeCell ref="B427:D427"/>
    <mergeCell ref="G427:I427"/>
    <mergeCell ref="A400:D400"/>
    <mergeCell ref="F400:I400"/>
    <mergeCell ref="C421:D421"/>
    <mergeCell ref="H421:I421"/>
    <mergeCell ref="C422:D422"/>
    <mergeCell ref="H422:I422"/>
    <mergeCell ref="B433:D433"/>
    <mergeCell ref="G433:I433"/>
    <mergeCell ref="L433:N433"/>
    <mergeCell ref="A434:D434"/>
    <mergeCell ref="F434:I434"/>
    <mergeCell ref="K434:N434"/>
    <mergeCell ref="B430:D430"/>
    <mergeCell ref="G430:I430"/>
    <mergeCell ref="L430:N430"/>
    <mergeCell ref="A431:D431"/>
    <mergeCell ref="F431:I431"/>
    <mergeCell ref="K431:N431"/>
    <mergeCell ref="C457:D457"/>
    <mergeCell ref="H457:I457"/>
    <mergeCell ref="M457:N457"/>
    <mergeCell ref="B460:D460"/>
    <mergeCell ref="G460:I460"/>
    <mergeCell ref="L460:N460"/>
    <mergeCell ref="A435:D435"/>
    <mergeCell ref="F435:I435"/>
    <mergeCell ref="K435:N435"/>
    <mergeCell ref="C456:D456"/>
    <mergeCell ref="H456:I456"/>
    <mergeCell ref="M456:N456"/>
    <mergeCell ref="B461:D461"/>
    <mergeCell ref="G461:I461"/>
    <mergeCell ref="L461:N461"/>
    <mergeCell ref="B462:D462"/>
    <mergeCell ref="G462:I462"/>
    <mergeCell ref="L462:N462"/>
    <mergeCell ref="B465:D465"/>
    <mergeCell ref="A466:D466"/>
    <mergeCell ref="B468:D468"/>
    <mergeCell ref="C492:D492"/>
    <mergeCell ref="G465:I465"/>
    <mergeCell ref="F466:I466"/>
    <mergeCell ref="G468:I468"/>
    <mergeCell ref="F469:I469"/>
    <mergeCell ref="F470:I470"/>
    <mergeCell ref="H491:I491"/>
    <mergeCell ref="H492:I492"/>
    <mergeCell ref="B536:D536"/>
    <mergeCell ref="B495:D495"/>
    <mergeCell ref="B496:D496"/>
    <mergeCell ref="B500:D500"/>
    <mergeCell ref="A501:D501"/>
    <mergeCell ref="B497:D497"/>
    <mergeCell ref="A505:D505"/>
    <mergeCell ref="B532:D532"/>
    <mergeCell ref="A469:D469"/>
    <mergeCell ref="C491:D491"/>
    <mergeCell ref="A470:D470"/>
    <mergeCell ref="G495:I495"/>
    <mergeCell ref="G496:I496"/>
    <mergeCell ref="G497:I497"/>
    <mergeCell ref="G500:I500"/>
    <mergeCell ref="F501:I501"/>
  </mergeCells>
  <conditionalFormatting sqref="D33">
    <cfRule type="containsText" dxfId="125" priority="137" operator="containsText" text="MODERADO">
      <formula>NOT(ISERROR(SEARCH(("MODERADO"),(D33))))</formula>
    </cfRule>
    <cfRule type="containsText" dxfId="124" priority="136" operator="containsText" text="MAYOR">
      <formula>NOT(ISERROR(SEARCH(("MAYOR"),(D33))))</formula>
    </cfRule>
    <cfRule type="containsText" dxfId="123" priority="138" operator="containsText" text="CATASTRÓFICO">
      <formula>NOT(ISERROR(SEARCH(("CATASTRÓFICO"),(D33))))</formula>
    </cfRule>
  </conditionalFormatting>
  <conditionalFormatting sqref="D69">
    <cfRule type="containsText" dxfId="122" priority="132" operator="containsText" text="CATASTRÓFICO">
      <formula>NOT(ISERROR(SEARCH(("CATASTRÓFICO"),(D69))))</formula>
    </cfRule>
    <cfRule type="containsText" dxfId="121" priority="131" operator="containsText" text="MODERADO">
      <formula>NOT(ISERROR(SEARCH(("MODERADO"),(D69))))</formula>
    </cfRule>
    <cfRule type="containsText" dxfId="120" priority="130" operator="containsText" text="MAYOR">
      <formula>NOT(ISERROR(SEARCH(("MAYOR"),(D69))))</formula>
    </cfRule>
  </conditionalFormatting>
  <conditionalFormatting sqref="D105">
    <cfRule type="containsText" dxfId="119" priority="143" operator="containsText" text="MODERADO">
      <formula>NOT(ISERROR(SEARCH("MODERADO",D105)))</formula>
    </cfRule>
    <cfRule type="containsText" dxfId="118" priority="142" operator="containsText" text="MAYOR">
      <formula>NOT(ISERROR(SEARCH("MAYOR",D105)))</formula>
    </cfRule>
    <cfRule type="containsText" dxfId="117" priority="144" operator="containsText" text="CATASTRÓFICO">
      <formula>NOT(ISERROR(SEARCH("CATASTRÓFICO",D105)))</formula>
    </cfRule>
  </conditionalFormatting>
  <conditionalFormatting sqref="D141">
    <cfRule type="containsText" dxfId="116" priority="128" operator="containsText" text="MODERADO">
      <formula>NOT(ISERROR(SEARCH("MODERADO",D141)))</formula>
    </cfRule>
    <cfRule type="containsText" dxfId="115" priority="127" operator="containsText" text="MAYOR">
      <formula>NOT(ISERROR(SEARCH("MAYOR",D141)))</formula>
    </cfRule>
    <cfRule type="containsText" dxfId="114" priority="129" operator="containsText" text="CATASTRÓFICO">
      <formula>NOT(ISERROR(SEARCH("CATASTRÓFICO",D141)))</formula>
    </cfRule>
  </conditionalFormatting>
  <conditionalFormatting sqref="D177">
    <cfRule type="containsText" dxfId="113" priority="120" operator="containsText" text="CATASTRÓFICO">
      <formula>NOT(ISERROR(SEARCH(("CATASTRÓFICO"),(D177))))</formula>
    </cfRule>
    <cfRule type="containsText" dxfId="112" priority="119" operator="containsText" text="MODERADO">
      <formula>NOT(ISERROR(SEARCH(("MODERADO"),(D177))))</formula>
    </cfRule>
    <cfRule type="containsText" dxfId="111" priority="118" operator="containsText" text="MAYOR">
      <formula>NOT(ISERROR(SEARCH(("MAYOR"),(D177))))</formula>
    </cfRule>
  </conditionalFormatting>
  <conditionalFormatting sqref="D213">
    <cfRule type="containsText" dxfId="110" priority="113" operator="containsText" text="MODERADO">
      <formula>NOT(ISERROR(SEARCH(("MODERADO"),(D213))))</formula>
    </cfRule>
    <cfRule type="containsText" dxfId="109" priority="112" operator="containsText" text="MAYOR">
      <formula>NOT(ISERROR(SEARCH(("MAYOR"),(D213))))</formula>
    </cfRule>
    <cfRule type="containsText" dxfId="108" priority="114" operator="containsText" text="CATASTRÓFICO">
      <formula>NOT(ISERROR(SEARCH(("CATASTRÓFICO"),(D213))))</formula>
    </cfRule>
  </conditionalFormatting>
  <conditionalFormatting sqref="D248">
    <cfRule type="containsText" dxfId="107" priority="96" operator="containsText" text="CATASTRÓFICO">
      <formula>NOT(ISERROR(SEARCH(("CATASTRÓFICO"),(D248))))</formula>
    </cfRule>
    <cfRule type="containsText" dxfId="106" priority="95" operator="containsText" text="MODERADO">
      <formula>NOT(ISERROR(SEARCH(("MODERADO"),(D248))))</formula>
    </cfRule>
    <cfRule type="containsText" dxfId="105" priority="94" operator="containsText" text="MAYOR">
      <formula>NOT(ISERROR(SEARCH(("MAYOR"),(D248))))</formula>
    </cfRule>
  </conditionalFormatting>
  <conditionalFormatting sqref="D283">
    <cfRule type="containsText" dxfId="104" priority="91" operator="containsText" text="MAYOR">
      <formula>NOT(ISERROR(SEARCH(("MAYOR"),(D283))))</formula>
    </cfRule>
    <cfRule type="containsText" dxfId="103" priority="93" operator="containsText" text="CATASTRÓFICO">
      <formula>NOT(ISERROR(SEARCH(("CATASTRÓFICO"),(D283))))</formula>
    </cfRule>
    <cfRule type="containsText" dxfId="102" priority="92" operator="containsText" text="MODERADO">
      <formula>NOT(ISERROR(SEARCH(("MODERADO"),(D283))))</formula>
    </cfRule>
  </conditionalFormatting>
  <conditionalFormatting sqref="D318">
    <cfRule type="containsText" dxfId="101" priority="87" operator="containsText" text="CATASTRÓFICO">
      <formula>NOT(ISERROR(SEARCH(("CATASTRÓFICO"),(D318))))</formula>
    </cfRule>
    <cfRule type="containsText" dxfId="100" priority="86" operator="containsText" text="MODERADO">
      <formula>NOT(ISERROR(SEARCH(("MODERADO"),(D318))))</formula>
    </cfRule>
    <cfRule type="containsText" dxfId="99" priority="85" operator="containsText" text="MAYOR">
      <formula>NOT(ISERROR(SEARCH(("MAYOR"),(D318))))</formula>
    </cfRule>
  </conditionalFormatting>
  <conditionalFormatting sqref="D353">
    <cfRule type="containsText" dxfId="98" priority="81" operator="containsText" text="CATASTRÓFICO">
      <formula>NOT(ISERROR(SEARCH(("CATASTRÓFICO"),(D353))))</formula>
    </cfRule>
    <cfRule type="containsText" dxfId="97" priority="80" operator="containsText" text="MODERADO">
      <formula>NOT(ISERROR(SEARCH(("MODERADO"),(D353))))</formula>
    </cfRule>
    <cfRule type="containsText" dxfId="96" priority="79" operator="containsText" text="MAYOR">
      <formula>NOT(ISERROR(SEARCH(("MAYOR"),(D353))))</formula>
    </cfRule>
  </conditionalFormatting>
  <conditionalFormatting sqref="D388">
    <cfRule type="containsText" dxfId="95" priority="73" operator="containsText" text="MAYOR">
      <formula>NOT(ISERROR(SEARCH(("MAYOR"),(D388))))</formula>
    </cfRule>
    <cfRule type="containsText" dxfId="94" priority="75" operator="containsText" text="CATASTRÓFICO">
      <formula>NOT(ISERROR(SEARCH(("CATASTRÓFICO"),(D388))))</formula>
    </cfRule>
    <cfRule type="containsText" dxfId="93" priority="74" operator="containsText" text="MODERADO">
      <formula>NOT(ISERROR(SEARCH(("MODERADO"),(D388))))</formula>
    </cfRule>
  </conditionalFormatting>
  <conditionalFormatting sqref="D423">
    <cfRule type="containsText" dxfId="92" priority="67" operator="containsText" text="MAYOR">
      <formula>NOT(ISERROR(SEARCH(("MAYOR"),(D423))))</formula>
    </cfRule>
    <cfRule type="containsText" dxfId="91" priority="68" operator="containsText" text="MODERADO">
      <formula>NOT(ISERROR(SEARCH(("MODERADO"),(D423))))</formula>
    </cfRule>
    <cfRule type="containsText" dxfId="90" priority="69" operator="containsText" text="CATASTRÓFICO">
      <formula>NOT(ISERROR(SEARCH(("CATASTRÓFICO"),(D423))))</formula>
    </cfRule>
  </conditionalFormatting>
  <conditionalFormatting sqref="D458">
    <cfRule type="containsText" dxfId="89" priority="60" operator="containsText" text="CATASTRÓFICO">
      <formula>NOT(ISERROR(SEARCH(("CATASTRÓFICO"),(D458))))</formula>
    </cfRule>
    <cfRule type="containsText" dxfId="88" priority="59" operator="containsText" text="MODERADO">
      <formula>NOT(ISERROR(SEARCH(("MODERADO"),(D458))))</formula>
    </cfRule>
    <cfRule type="containsText" dxfId="87" priority="58" operator="containsText" text="MAYOR">
      <formula>NOT(ISERROR(SEARCH(("MAYOR"),(D458))))</formula>
    </cfRule>
  </conditionalFormatting>
  <conditionalFormatting sqref="D493">
    <cfRule type="containsText" dxfId="86" priority="37" operator="containsText" text="MAYOR">
      <formula>NOT(ISERROR(SEARCH(("MAYOR"),(D493))))</formula>
    </cfRule>
    <cfRule type="containsText" dxfId="85" priority="38" operator="containsText" text="MODERADO">
      <formula>NOT(ISERROR(SEARCH(("MODERADO"),(D493))))</formula>
    </cfRule>
    <cfRule type="containsText" dxfId="84" priority="39" operator="containsText" text="CATASTRÓFICO">
      <formula>NOT(ISERROR(SEARCH(("CATASTRÓFICO"),(D493))))</formula>
    </cfRule>
  </conditionalFormatting>
  <conditionalFormatting sqref="D528">
    <cfRule type="containsText" dxfId="83" priority="29" operator="containsText" text="MODERADO">
      <formula>NOT(ISERROR(SEARCH(("MODERADO"),(D528))))</formula>
    </cfRule>
    <cfRule type="containsText" dxfId="82" priority="28" operator="containsText" text="MAYOR">
      <formula>NOT(ISERROR(SEARCH(("MAYOR"),(D528))))</formula>
    </cfRule>
    <cfRule type="containsText" dxfId="81" priority="30" operator="containsText" text="CATASTRÓFICO">
      <formula>NOT(ISERROR(SEARCH(("CATASTRÓFICO"),(D528))))</formula>
    </cfRule>
  </conditionalFormatting>
  <conditionalFormatting sqref="D564">
    <cfRule type="containsText" dxfId="80" priority="24" operator="containsText" text="CATASTRÓFICO">
      <formula>NOT(ISERROR(SEARCH(("CATASTRÓFICO"),(D564))))</formula>
    </cfRule>
    <cfRule type="containsText" dxfId="79" priority="23" operator="containsText" text="MODERADO">
      <formula>NOT(ISERROR(SEARCH(("MODERADO"),(D564))))</formula>
    </cfRule>
    <cfRule type="containsText" dxfId="78" priority="22" operator="containsText" text="MAYOR">
      <formula>NOT(ISERROR(SEARCH(("MAYOR"),(D564))))</formula>
    </cfRule>
  </conditionalFormatting>
  <conditionalFormatting sqref="D600">
    <cfRule type="containsText" dxfId="77" priority="19" operator="containsText" text="MAYOR">
      <formula>NOT(ISERROR(SEARCH(("MAYOR"),(D600))))</formula>
    </cfRule>
    <cfRule type="containsText" dxfId="76" priority="21" operator="containsText" text="CATASTRÓFICO">
      <formula>NOT(ISERROR(SEARCH(("CATASTRÓFICO"),(D600))))</formula>
    </cfRule>
    <cfRule type="containsText" dxfId="75" priority="20" operator="containsText" text="MODERADO">
      <formula>NOT(ISERROR(SEARCH(("MODERADO"),(D600))))</formula>
    </cfRule>
  </conditionalFormatting>
  <conditionalFormatting sqref="D635">
    <cfRule type="containsText" dxfId="74" priority="6" operator="containsText" text="CATASTRÓFICO">
      <formula>NOT(ISERROR(SEARCH(("CATASTRÓFICO"),(D635))))</formula>
    </cfRule>
    <cfRule type="containsText" dxfId="73" priority="5" operator="containsText" text="MODERADO">
      <formula>NOT(ISERROR(SEARCH(("MODERADO"),(D635))))</formula>
    </cfRule>
    <cfRule type="containsText" dxfId="72" priority="4" operator="containsText" text="MAYOR">
      <formula>NOT(ISERROR(SEARCH(("MAYOR"),(D635))))</formula>
    </cfRule>
  </conditionalFormatting>
  <conditionalFormatting sqref="I33">
    <cfRule type="containsText" dxfId="71" priority="139" operator="containsText" text="MAYOR">
      <formula>NOT(ISERROR(SEARCH(("MAYOR"),(I33))))</formula>
    </cfRule>
    <cfRule type="containsText" dxfId="70" priority="140" operator="containsText" text="MODERADO">
      <formula>NOT(ISERROR(SEARCH(("MODERADO"),(I33))))</formula>
    </cfRule>
    <cfRule type="containsText" dxfId="69" priority="141" operator="containsText" text="CATASTRÓFICO">
      <formula>NOT(ISERROR(SEARCH(("CATASTRÓFICO"),(I33))))</formula>
    </cfRule>
  </conditionalFormatting>
  <conditionalFormatting sqref="I69">
    <cfRule type="containsText" dxfId="68" priority="135" operator="containsText" text="CATASTRÓFICO">
      <formula>NOT(ISERROR(SEARCH(("CATASTRÓFICO"),(I69))))</formula>
    </cfRule>
    <cfRule type="containsText" dxfId="67" priority="133" operator="containsText" text="MAYOR">
      <formula>NOT(ISERROR(SEARCH(("MAYOR"),(I69))))</formula>
    </cfRule>
    <cfRule type="containsText" dxfId="66" priority="134" operator="containsText" text="MODERADO">
      <formula>NOT(ISERROR(SEARCH(("MODERADO"),(I69))))</formula>
    </cfRule>
  </conditionalFormatting>
  <conditionalFormatting sqref="I105">
    <cfRule type="containsText" dxfId="65" priority="45" operator="containsText" text="CATASTRÓFICO">
      <formula>NOT(ISERROR(SEARCH("CATASTRÓFICO",I105)))</formula>
    </cfRule>
    <cfRule type="containsText" dxfId="64" priority="44" operator="containsText" text="MODERADO">
      <formula>NOT(ISERROR(SEARCH("MODERADO",I105)))</formula>
    </cfRule>
    <cfRule type="containsText" dxfId="63" priority="43" operator="containsText" text="MAYOR">
      <formula>NOT(ISERROR(SEARCH("MAYOR",I105)))</formula>
    </cfRule>
  </conditionalFormatting>
  <conditionalFormatting sqref="I141">
    <cfRule type="containsText" dxfId="62" priority="124" operator="containsText" text="MAYOR">
      <formula>NOT(ISERROR(SEARCH("MAYOR",I141)))</formula>
    </cfRule>
    <cfRule type="containsText" dxfId="61" priority="125" operator="containsText" text="MODERADO">
      <formula>NOT(ISERROR(SEARCH("MODERADO",I141)))</formula>
    </cfRule>
    <cfRule type="containsText" dxfId="60" priority="126" operator="containsText" text="CATASTRÓFICO">
      <formula>NOT(ISERROR(SEARCH("CATASTRÓFICO",I141)))</formula>
    </cfRule>
  </conditionalFormatting>
  <conditionalFormatting sqref="I213">
    <cfRule type="containsText" dxfId="59" priority="117" operator="containsText" text="CATASTRÓFICO">
      <formula>NOT(ISERROR(SEARCH(("CATASTRÓFICO"),(I213))))</formula>
    </cfRule>
    <cfRule type="containsText" dxfId="58" priority="115" operator="containsText" text="MAYOR">
      <formula>NOT(ISERROR(SEARCH(("MAYOR"),(I213))))</formula>
    </cfRule>
    <cfRule type="containsText" dxfId="57" priority="116" operator="containsText" text="MODERADO">
      <formula>NOT(ISERROR(SEARCH(("MODERADO"),(I213))))</formula>
    </cfRule>
  </conditionalFormatting>
  <conditionalFormatting sqref="I248">
    <cfRule type="containsText" dxfId="56" priority="41" operator="containsText" text="MODERADO">
      <formula>NOT(ISERROR(SEARCH(("MODERADO"),(I248))))</formula>
    </cfRule>
    <cfRule type="containsText" dxfId="55" priority="40" operator="containsText" text="MAYOR">
      <formula>NOT(ISERROR(SEARCH(("MAYOR"),(I248))))</formula>
    </cfRule>
    <cfRule type="containsText" dxfId="54" priority="42" operator="containsText" text="CATASTRÓFICO">
      <formula>NOT(ISERROR(SEARCH(("CATASTRÓFICO"),(I248))))</formula>
    </cfRule>
  </conditionalFormatting>
  <conditionalFormatting sqref="I318">
    <cfRule type="containsText" dxfId="53" priority="88" operator="containsText" text="MAYOR">
      <formula>NOT(ISERROR(SEARCH(("MAYOR"),(I318))))</formula>
    </cfRule>
    <cfRule type="containsText" dxfId="52" priority="89" operator="containsText" text="MODERADO">
      <formula>NOT(ISERROR(SEARCH(("MODERADO"),(I318))))</formula>
    </cfRule>
    <cfRule type="containsText" dxfId="51" priority="90" operator="containsText" text="CATASTRÓFICO">
      <formula>NOT(ISERROR(SEARCH(("CATASTRÓFICO"),(I318))))</formula>
    </cfRule>
  </conditionalFormatting>
  <conditionalFormatting sqref="I353">
    <cfRule type="containsText" dxfId="50" priority="83" operator="containsText" text="MODERADO">
      <formula>NOT(ISERROR(SEARCH(("MODERADO"),(I353))))</formula>
    </cfRule>
    <cfRule type="containsText" dxfId="49" priority="82" operator="containsText" text="MAYOR">
      <formula>NOT(ISERROR(SEARCH(("MAYOR"),(I353))))</formula>
    </cfRule>
    <cfRule type="containsText" dxfId="48" priority="84" operator="containsText" text="CATASTRÓFICO">
      <formula>NOT(ISERROR(SEARCH(("CATASTRÓFICO"),(I353))))</formula>
    </cfRule>
  </conditionalFormatting>
  <conditionalFormatting sqref="I388">
    <cfRule type="containsText" dxfId="47" priority="76" operator="containsText" text="MAYOR">
      <formula>NOT(ISERROR(SEARCH(("MAYOR"),(I388))))</formula>
    </cfRule>
    <cfRule type="containsText" dxfId="46" priority="77" operator="containsText" text="MODERADO">
      <formula>NOT(ISERROR(SEARCH(("MODERADO"),(I388))))</formula>
    </cfRule>
    <cfRule type="containsText" dxfId="45" priority="78" operator="containsText" text="CATASTRÓFICO">
      <formula>NOT(ISERROR(SEARCH(("CATASTRÓFICO"),(I388))))</formula>
    </cfRule>
  </conditionalFormatting>
  <conditionalFormatting sqref="I423">
    <cfRule type="containsText" dxfId="44" priority="70" operator="containsText" text="MAYOR">
      <formula>NOT(ISERROR(SEARCH(("MAYOR"),(I423))))</formula>
    </cfRule>
    <cfRule type="containsText" dxfId="43" priority="71" operator="containsText" text="MODERADO">
      <formula>NOT(ISERROR(SEARCH(("MODERADO"),(I423))))</formula>
    </cfRule>
    <cfRule type="containsText" dxfId="42" priority="72" operator="containsText" text="CATASTRÓFICO">
      <formula>NOT(ISERROR(SEARCH(("CATASTRÓFICO"),(I423))))</formula>
    </cfRule>
  </conditionalFormatting>
  <conditionalFormatting sqref="I458">
    <cfRule type="containsText" dxfId="41" priority="62" operator="containsText" text="MODERADO">
      <formula>NOT(ISERROR(SEARCH(("MODERADO"),(I458))))</formula>
    </cfRule>
    <cfRule type="containsText" dxfId="40" priority="63" operator="containsText" text="CATASTRÓFICO">
      <formula>NOT(ISERROR(SEARCH(("CATASTRÓFICO"),(I458))))</formula>
    </cfRule>
    <cfRule type="containsText" dxfId="39" priority="61" operator="containsText" text="MAYOR">
      <formula>NOT(ISERROR(SEARCH(("MAYOR"),(I458))))</formula>
    </cfRule>
  </conditionalFormatting>
  <conditionalFormatting sqref="I493">
    <cfRule type="containsText" dxfId="38" priority="35" operator="containsText" text="MODERADO">
      <formula>NOT(ISERROR(SEARCH(("MODERADO"),(I493))))</formula>
    </cfRule>
    <cfRule type="containsText" dxfId="37" priority="36" operator="containsText" text="CATASTRÓFICO">
      <formula>NOT(ISERROR(SEARCH(("CATASTRÓFICO"),(I493))))</formula>
    </cfRule>
    <cfRule type="containsText" dxfId="36" priority="34" operator="containsText" text="MAYOR">
      <formula>NOT(ISERROR(SEARCH(("MAYOR"),(I493))))</formula>
    </cfRule>
  </conditionalFormatting>
  <conditionalFormatting sqref="I528">
    <cfRule type="containsText" dxfId="35" priority="31" operator="containsText" text="MAYOR">
      <formula>NOT(ISERROR(SEARCH(("MAYOR"),(I528))))</formula>
    </cfRule>
    <cfRule type="containsText" dxfId="34" priority="33" operator="containsText" text="CATASTRÓFICO">
      <formula>NOT(ISERROR(SEARCH(("CATASTRÓFICO"),(I528))))</formula>
    </cfRule>
    <cfRule type="containsText" dxfId="33" priority="32" operator="containsText" text="MODERADO">
      <formula>NOT(ISERROR(SEARCH(("MODERADO"),(I528))))</formula>
    </cfRule>
  </conditionalFormatting>
  <conditionalFormatting sqref="I564">
    <cfRule type="containsText" dxfId="32" priority="27" operator="containsText" text="CATASTRÓFICO">
      <formula>NOT(ISERROR(SEARCH(("CATASTRÓFICO"),(I564))))</formula>
    </cfRule>
    <cfRule type="containsText" dxfId="31" priority="26" operator="containsText" text="MODERADO">
      <formula>NOT(ISERROR(SEARCH(("MODERADO"),(I564))))</formula>
    </cfRule>
    <cfRule type="containsText" dxfId="30" priority="25" operator="containsText" text="MAYOR">
      <formula>NOT(ISERROR(SEARCH(("MAYOR"),(I564))))</formula>
    </cfRule>
  </conditionalFormatting>
  <conditionalFormatting sqref="I635 N635">
    <cfRule type="containsText" dxfId="29" priority="12" operator="containsText" text="CATASTRÓFICO">
      <formula>NOT(ISERROR(SEARCH(("CATASTRÓFICO"),(I635))))</formula>
    </cfRule>
    <cfRule type="containsText" dxfId="28" priority="11" operator="containsText" text="MODERADO">
      <formula>NOT(ISERROR(SEARCH(("MODERADO"),(I635))))</formula>
    </cfRule>
    <cfRule type="containsText" dxfId="27" priority="10" operator="containsText" text="MAYOR">
      <formula>NOT(ISERROR(SEARCH(("MAYOR"),(I635))))</formula>
    </cfRule>
  </conditionalFormatting>
  <conditionalFormatting sqref="I635 X635">
    <cfRule type="containsText" dxfId="26" priority="7" operator="containsText" text="MAYOR">
      <formula>NOT(ISERROR(SEARCH(("MAYOR"),(I635))))</formula>
    </cfRule>
    <cfRule type="containsText" dxfId="25" priority="8" operator="containsText" text="MODERADO">
      <formula>NOT(ISERROR(SEARCH(("MODERADO"),(I635))))</formula>
    </cfRule>
    <cfRule type="containsText" dxfId="24" priority="9" operator="containsText" text="CATASTRÓFICO">
      <formula>NOT(ISERROR(SEARCH(("CATASTRÓFICO"),(I635))))</formula>
    </cfRule>
  </conditionalFormatting>
  <conditionalFormatting sqref="N141">
    <cfRule type="containsText" dxfId="23" priority="122" operator="containsText" text="MODERADO">
      <formula>NOT(ISERROR(SEARCH("MODERADO",N141)))</formula>
    </cfRule>
    <cfRule type="containsText" dxfId="22" priority="123" operator="containsText" text="CATASTRÓFICO">
      <formula>NOT(ISERROR(SEARCH("CATASTRÓFICO",N141)))</formula>
    </cfRule>
    <cfRule type="containsText" dxfId="21" priority="121" operator="containsText" text="MAYOR">
      <formula>NOT(ISERROR(SEARCH("MAYOR",N141)))</formula>
    </cfRule>
  </conditionalFormatting>
  <conditionalFormatting sqref="N248">
    <cfRule type="containsText" dxfId="20" priority="103" operator="containsText" text="MAYOR">
      <formula>NOT(ISERROR(SEARCH(("MAYOR"),(N248))))</formula>
    </cfRule>
    <cfRule type="containsText" dxfId="19" priority="104" operator="containsText" text="MODERADO">
      <formula>NOT(ISERROR(SEARCH(("MODERADO"),(N248))))</formula>
    </cfRule>
    <cfRule type="containsText" dxfId="18" priority="105" operator="containsText" text="CATASTRÓFICO">
      <formula>NOT(ISERROR(SEARCH(("CATASTRÓFICO"),(N248))))</formula>
    </cfRule>
  </conditionalFormatting>
  <conditionalFormatting sqref="N458">
    <cfRule type="containsText" dxfId="17" priority="64" operator="containsText" text="MAYOR">
      <formula>NOT(ISERROR(SEARCH(("MAYOR"),(N458))))</formula>
    </cfRule>
    <cfRule type="containsText" dxfId="16" priority="65" operator="containsText" text="MODERADO">
      <formula>NOT(ISERROR(SEARCH(("MODERADO"),(N458))))</formula>
    </cfRule>
    <cfRule type="containsText" dxfId="15" priority="66" operator="containsText" text="CATASTRÓFICO">
      <formula>NOT(ISERROR(SEARCH(("CATASTRÓFICO"),(N458))))</formula>
    </cfRule>
  </conditionalFormatting>
  <conditionalFormatting sqref="N635 S635">
    <cfRule type="containsText" dxfId="14" priority="18" operator="containsText" text="CATASTRÓFICO">
      <formula>NOT(ISERROR(SEARCH(("CATASTRÓFICO"),(N635))))</formula>
    </cfRule>
    <cfRule type="containsText" dxfId="13" priority="17" operator="containsText" text="MODERADO">
      <formula>NOT(ISERROR(SEARCH(("MODERADO"),(N635))))</formula>
    </cfRule>
  </conditionalFormatting>
  <conditionalFormatting sqref="S248">
    <cfRule type="containsText" dxfId="12" priority="108" operator="containsText" text="CATASTRÓFICO">
      <formula>NOT(ISERROR(SEARCH(("CATASTRÓFICO"),(S248))))</formula>
    </cfRule>
    <cfRule type="containsText" dxfId="11" priority="106" operator="containsText" text="MAYOR">
      <formula>NOT(ISERROR(SEARCH(("MAYOR"),(S248))))</formula>
    </cfRule>
    <cfRule type="containsText" dxfId="10" priority="107" operator="containsText" text="MODERADO">
      <formula>NOT(ISERROR(SEARCH(("MODERADO"),(S248))))</formula>
    </cfRule>
  </conditionalFormatting>
  <conditionalFormatting sqref="S635 N635">
    <cfRule type="containsText" dxfId="9" priority="16" operator="containsText" text="MAYOR">
      <formula>NOT(ISERROR(SEARCH(("MAYOR"),(N635))))</formula>
    </cfRule>
  </conditionalFormatting>
  <conditionalFormatting sqref="S635">
    <cfRule type="containsText" dxfId="8" priority="13" operator="containsText" text="MAYOR">
      <formula>NOT(ISERROR(SEARCH(("MAYOR"),(S635))))</formula>
    </cfRule>
    <cfRule type="containsText" dxfId="7" priority="14" operator="containsText" text="MODERADO">
      <formula>NOT(ISERROR(SEARCH(("MODERADO"),(S635))))</formula>
    </cfRule>
    <cfRule type="containsText" dxfId="6" priority="15" operator="containsText" text="CATASTRÓFICO">
      <formula>NOT(ISERROR(SEARCH(("CATASTRÓFICO"),(S635))))</formula>
    </cfRule>
  </conditionalFormatting>
  <conditionalFormatting sqref="X248">
    <cfRule type="containsText" dxfId="5" priority="102" operator="containsText" text="CATASTRÓFICO">
      <formula>NOT(ISERROR(SEARCH(("CATASTRÓFICO"),(X248))))</formula>
    </cfRule>
    <cfRule type="containsText" dxfId="4" priority="101" operator="containsText" text="MODERADO">
      <formula>NOT(ISERROR(SEARCH(("MODERADO"),(X248))))</formula>
    </cfRule>
    <cfRule type="containsText" dxfId="3" priority="100" operator="containsText" text="MAYOR">
      <formula>NOT(ISERROR(SEARCH(("MAYOR"),(X248))))</formula>
    </cfRule>
  </conditionalFormatting>
  <conditionalFormatting sqref="AC635">
    <cfRule type="containsText" dxfId="2" priority="3" operator="containsText" text="CATASTRÓFICO">
      <formula>NOT(ISERROR(SEARCH(("CATASTRÓFICO"),(AC635))))</formula>
    </cfRule>
    <cfRule type="containsText" dxfId="1" priority="2" operator="containsText" text="MODERADO">
      <formula>NOT(ISERROR(SEARCH(("MODERADO"),(AC635))))</formula>
    </cfRule>
    <cfRule type="containsText" dxfId="0" priority="1" operator="containsText" text="MAYOR">
      <formula>NOT(ISERROR(SEARCH(("MAYOR"),(AC635))))</formula>
    </cfRule>
  </conditionalFormatting>
  <dataValidations disablePrompts="1" count="2">
    <dataValidation type="decimal" allowBlank="1" showErrorMessage="1" sqref="C12:D30 H12:I30 C48:D66 C543:D561 H120:I138 M120:N138 C120:D138 C156:D174 C192:D210 H192:I210 C227:D245 C507:D525 M227:N245 H227:I245 W227:X245 C262:D280 C297:D315 H297:I315 C332:D350 C367:D385 C402:D420 C437:D455 H437:I455 M437:N455 R227:S245 C472:D490 C579:D597 C614:D632 H614:I632 M614:N632 R614:S632 W614:X632 AB614:AC632" xr:uid="{2A8F28ED-0675-EB42-B29E-A6D9F4D4EF65}">
      <formula1>0</formula1>
      <formula2>1</formula2>
    </dataValidation>
    <dataValidation type="whole" allowBlank="1" showInputMessage="1" showErrorMessage="1" sqref="C84:D102 H84:I102 H472:I490" xr:uid="{1AB84F9F-6F0A-474C-AFE7-E41DF8F49A69}">
      <formula1>0</formula1>
      <formula2>1</formula2>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F6903"/>
  <sheetViews>
    <sheetView zoomScale="88" zoomScaleNormal="60" workbookViewId="0">
      <selection activeCell="E19" sqref="E19"/>
    </sheetView>
  </sheetViews>
  <sheetFormatPr baseColWidth="10" defaultColWidth="14.44140625" defaultRowHeight="15" customHeight="1"/>
  <cols>
    <col min="1" max="1" width="14.44140625" style="179"/>
    <col min="2" max="2" width="28.44140625" style="179" customWidth="1"/>
    <col min="3" max="4" width="27.33203125" style="179" customWidth="1"/>
    <col min="5" max="5" width="27.6640625" style="179" customWidth="1"/>
    <col min="6" max="6" width="20.77734375" style="179" customWidth="1"/>
    <col min="7" max="7" width="16.6640625" style="180" customWidth="1"/>
    <col min="8" max="8" width="19.44140625" style="179" customWidth="1"/>
    <col min="9" max="9" width="15.44140625" style="181" customWidth="1"/>
    <col min="10" max="10" width="17.109375" style="181" customWidth="1"/>
    <col min="11" max="11" width="18" style="181" customWidth="1"/>
    <col min="12" max="12" width="56.44140625" style="666" customWidth="1"/>
    <col min="13" max="13" width="24" style="180" customWidth="1"/>
    <col min="14" max="14" width="15.44140625" style="182" customWidth="1"/>
    <col min="15" max="15" width="43.33203125" style="179" customWidth="1"/>
    <col min="16" max="16" width="20.109375" style="181" customWidth="1"/>
    <col min="17" max="17" width="71.77734375" style="179" customWidth="1"/>
    <col min="18" max="18" width="19.77734375" style="183" customWidth="1"/>
    <col min="19" max="19" width="21.6640625" style="182" customWidth="1"/>
    <col min="20" max="20" width="23.6640625" style="179" customWidth="1"/>
    <col min="21" max="21" width="16.6640625" style="182" customWidth="1"/>
    <col min="22" max="22" width="15.77734375" style="179" customWidth="1"/>
    <col min="23" max="23" width="23.44140625" style="183" customWidth="1"/>
    <col min="24" max="24" width="14.44140625" style="182" customWidth="1"/>
    <col min="25" max="25" width="19.33203125" style="179" customWidth="1"/>
    <col min="26" max="1618" width="14.44140625" style="168"/>
    <col min="1619" max="16384" width="14.44140625" style="179"/>
  </cols>
  <sheetData>
    <row r="1" spans="1:1618" s="167" customFormat="1" ht="26.25" customHeight="1">
      <c r="A1" s="1627"/>
      <c r="B1" s="1628" t="s">
        <v>377</v>
      </c>
      <c r="C1" s="1628"/>
      <c r="D1" s="1628"/>
      <c r="E1" s="1628"/>
      <c r="F1" s="1628"/>
      <c r="G1" s="1628"/>
      <c r="H1" s="1628"/>
      <c r="I1" s="1628"/>
      <c r="J1" s="1628"/>
      <c r="K1" s="1628"/>
      <c r="L1" s="1628"/>
      <c r="M1" s="1628"/>
      <c r="N1" s="1628"/>
      <c r="O1" s="1628"/>
      <c r="P1" s="1628"/>
      <c r="Q1" s="1628"/>
      <c r="R1" s="1628"/>
      <c r="S1" s="1628"/>
      <c r="T1" s="1628"/>
      <c r="U1" s="1628"/>
      <c r="V1" s="1628"/>
      <c r="W1" s="1628"/>
      <c r="X1" s="1620" t="s">
        <v>128</v>
      </c>
      <c r="Y1" s="1620"/>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66"/>
      <c r="IX1" s="166"/>
      <c r="IY1" s="166"/>
      <c r="IZ1" s="166"/>
      <c r="JA1" s="166"/>
      <c r="JB1" s="166"/>
      <c r="JC1" s="166"/>
      <c r="JD1" s="166"/>
      <c r="JE1" s="166"/>
      <c r="JF1" s="166"/>
      <c r="JG1" s="166"/>
      <c r="JH1" s="166"/>
      <c r="JI1" s="166"/>
      <c r="JJ1" s="166"/>
      <c r="JK1" s="166"/>
      <c r="JL1" s="166"/>
      <c r="JM1" s="166"/>
      <c r="JN1" s="166"/>
      <c r="JO1" s="166"/>
      <c r="JP1" s="166"/>
      <c r="JQ1" s="166"/>
      <c r="JR1" s="166"/>
      <c r="JS1" s="166"/>
      <c r="JT1" s="166"/>
      <c r="JU1" s="166"/>
      <c r="JV1" s="166"/>
      <c r="JW1" s="166"/>
      <c r="JX1" s="166"/>
      <c r="JY1" s="166"/>
      <c r="JZ1" s="166"/>
      <c r="KA1" s="166"/>
      <c r="KB1" s="166"/>
      <c r="KC1" s="166"/>
      <c r="KD1" s="166"/>
      <c r="KE1" s="166"/>
      <c r="KF1" s="166"/>
      <c r="KG1" s="166"/>
      <c r="KH1" s="166"/>
      <c r="KI1" s="166"/>
      <c r="KJ1" s="166"/>
      <c r="KK1" s="166"/>
      <c r="KL1" s="166"/>
      <c r="KM1" s="166"/>
      <c r="KN1" s="166"/>
      <c r="KO1" s="166"/>
      <c r="KP1" s="166"/>
      <c r="KQ1" s="166"/>
      <c r="KR1" s="166"/>
      <c r="KS1" s="166"/>
      <c r="KT1" s="166"/>
      <c r="KU1" s="166"/>
      <c r="KV1" s="166"/>
      <c r="KW1" s="166"/>
      <c r="KX1" s="166"/>
      <c r="KY1" s="166"/>
      <c r="KZ1" s="166"/>
      <c r="LA1" s="166"/>
      <c r="LB1" s="166"/>
      <c r="LC1" s="166"/>
      <c r="LD1" s="166"/>
      <c r="LE1" s="166"/>
      <c r="LF1" s="166"/>
      <c r="LG1" s="166"/>
      <c r="LH1" s="166"/>
      <c r="LI1" s="166"/>
      <c r="LJ1" s="166"/>
      <c r="LK1" s="166"/>
      <c r="LL1" s="166"/>
      <c r="LM1" s="166"/>
      <c r="LN1" s="166"/>
      <c r="LO1" s="166"/>
      <c r="LP1" s="166"/>
      <c r="LQ1" s="166"/>
      <c r="LR1" s="166"/>
      <c r="LS1" s="166"/>
      <c r="LT1" s="166"/>
      <c r="LU1" s="166"/>
      <c r="LV1" s="166"/>
      <c r="LW1" s="166"/>
      <c r="LX1" s="166"/>
      <c r="LY1" s="166"/>
      <c r="LZ1" s="166"/>
      <c r="MA1" s="166"/>
      <c r="MB1" s="166"/>
      <c r="MC1" s="166"/>
      <c r="MD1" s="166"/>
      <c r="ME1" s="166"/>
      <c r="MF1" s="166"/>
      <c r="MG1" s="166"/>
      <c r="MH1" s="166"/>
      <c r="MI1" s="166"/>
      <c r="MJ1" s="166"/>
      <c r="MK1" s="166"/>
      <c r="ML1" s="166"/>
      <c r="MM1" s="166"/>
      <c r="MN1" s="166"/>
      <c r="MO1" s="166"/>
      <c r="MP1" s="166"/>
      <c r="MQ1" s="166"/>
      <c r="MR1" s="166"/>
      <c r="MS1" s="166"/>
      <c r="MT1" s="166"/>
      <c r="MU1" s="166"/>
      <c r="MV1" s="166"/>
      <c r="MW1" s="166"/>
      <c r="MX1" s="166"/>
      <c r="MY1" s="166"/>
      <c r="MZ1" s="166"/>
      <c r="NA1" s="166"/>
      <c r="NB1" s="166"/>
      <c r="NC1" s="166"/>
      <c r="ND1" s="166"/>
      <c r="NE1" s="166"/>
      <c r="NF1" s="166"/>
      <c r="NG1" s="166"/>
      <c r="NH1" s="166"/>
      <c r="NI1" s="166"/>
      <c r="NJ1" s="166"/>
      <c r="NK1" s="166"/>
      <c r="NL1" s="166"/>
      <c r="NM1" s="166"/>
      <c r="NN1" s="166"/>
      <c r="NO1" s="166"/>
      <c r="NP1" s="166"/>
      <c r="NQ1" s="166"/>
      <c r="NR1" s="166"/>
      <c r="NS1" s="166"/>
      <c r="NT1" s="166"/>
      <c r="NU1" s="166"/>
      <c r="NV1" s="166"/>
      <c r="NW1" s="166"/>
      <c r="NX1" s="166"/>
      <c r="NY1" s="166"/>
      <c r="NZ1" s="166"/>
      <c r="OA1" s="166"/>
      <c r="OB1" s="166"/>
      <c r="OC1" s="166"/>
      <c r="OD1" s="166"/>
      <c r="OE1" s="166"/>
      <c r="OF1" s="166"/>
      <c r="OG1" s="166"/>
      <c r="OH1" s="166"/>
      <c r="OI1" s="166"/>
      <c r="OJ1" s="166"/>
      <c r="OK1" s="166"/>
      <c r="OL1" s="166"/>
      <c r="OM1" s="166"/>
      <c r="ON1" s="166"/>
      <c r="OO1" s="166"/>
      <c r="OP1" s="166"/>
      <c r="OQ1" s="166"/>
      <c r="OR1" s="166"/>
      <c r="OS1" s="166"/>
      <c r="OT1" s="166"/>
      <c r="OU1" s="166"/>
      <c r="OV1" s="166"/>
      <c r="OW1" s="166"/>
      <c r="OX1" s="166"/>
      <c r="OY1" s="166"/>
      <c r="OZ1" s="166"/>
      <c r="PA1" s="166"/>
      <c r="PB1" s="166"/>
      <c r="PC1" s="166"/>
      <c r="PD1" s="166"/>
      <c r="PE1" s="166"/>
      <c r="PF1" s="166"/>
      <c r="PG1" s="166"/>
      <c r="PH1" s="166"/>
      <c r="PI1" s="166"/>
      <c r="PJ1" s="166"/>
      <c r="PK1" s="166"/>
      <c r="PL1" s="166"/>
      <c r="PM1" s="166"/>
      <c r="PN1" s="166"/>
      <c r="PO1" s="166"/>
      <c r="PP1" s="166"/>
      <c r="PQ1" s="166"/>
      <c r="PR1" s="166"/>
      <c r="PS1" s="166"/>
      <c r="PT1" s="166"/>
      <c r="PU1" s="166"/>
      <c r="PV1" s="166"/>
      <c r="PW1" s="166"/>
      <c r="PX1" s="166"/>
      <c r="PY1" s="166"/>
      <c r="PZ1" s="166"/>
      <c r="QA1" s="166"/>
      <c r="QB1" s="166"/>
      <c r="QC1" s="166"/>
      <c r="QD1" s="166"/>
      <c r="QE1" s="166"/>
      <c r="QF1" s="166"/>
      <c r="QG1" s="166"/>
      <c r="QH1" s="166"/>
      <c r="QI1" s="166"/>
      <c r="QJ1" s="166"/>
      <c r="QK1" s="166"/>
      <c r="QL1" s="166"/>
      <c r="QM1" s="166"/>
      <c r="QN1" s="166"/>
      <c r="QO1" s="166"/>
      <c r="QP1" s="166"/>
      <c r="QQ1" s="166"/>
      <c r="QR1" s="166"/>
      <c r="QS1" s="166"/>
      <c r="QT1" s="166"/>
      <c r="QU1" s="166"/>
      <c r="QV1" s="166"/>
      <c r="QW1" s="166"/>
      <c r="QX1" s="166"/>
      <c r="QY1" s="166"/>
      <c r="QZ1" s="166"/>
      <c r="RA1" s="166"/>
      <c r="RB1" s="166"/>
      <c r="RC1" s="166"/>
      <c r="RD1" s="166"/>
      <c r="RE1" s="166"/>
      <c r="RF1" s="166"/>
      <c r="RG1" s="166"/>
      <c r="RH1" s="166"/>
      <c r="RI1" s="166"/>
      <c r="RJ1" s="166"/>
      <c r="RK1" s="166"/>
      <c r="RL1" s="166"/>
      <c r="RM1" s="166"/>
      <c r="RN1" s="166"/>
      <c r="RO1" s="166"/>
      <c r="RP1" s="166"/>
      <c r="RQ1" s="166"/>
      <c r="RR1" s="166"/>
      <c r="RS1" s="166"/>
      <c r="RT1" s="166"/>
      <c r="RU1" s="166"/>
      <c r="RV1" s="166"/>
      <c r="RW1" s="166"/>
      <c r="RX1" s="166"/>
      <c r="RY1" s="166"/>
      <c r="RZ1" s="166"/>
      <c r="SA1" s="166"/>
      <c r="SB1" s="166"/>
      <c r="SC1" s="166"/>
      <c r="SD1" s="166"/>
      <c r="SE1" s="166"/>
      <c r="SF1" s="166"/>
      <c r="SG1" s="166"/>
      <c r="SH1" s="166"/>
      <c r="SI1" s="166"/>
      <c r="SJ1" s="166"/>
      <c r="SK1" s="166"/>
      <c r="SL1" s="166"/>
      <c r="SM1" s="166"/>
      <c r="SN1" s="166"/>
      <c r="SO1" s="166"/>
      <c r="SP1" s="166"/>
      <c r="SQ1" s="166"/>
      <c r="SR1" s="166"/>
      <c r="SS1" s="166"/>
      <c r="ST1" s="166"/>
      <c r="SU1" s="166"/>
      <c r="SV1" s="166"/>
      <c r="SW1" s="166"/>
      <c r="SX1" s="166"/>
      <c r="SY1" s="166"/>
      <c r="SZ1" s="166"/>
      <c r="TA1" s="166"/>
      <c r="TB1" s="166"/>
      <c r="TC1" s="166"/>
      <c r="TD1" s="166"/>
      <c r="TE1" s="166"/>
      <c r="TF1" s="166"/>
      <c r="TG1" s="166"/>
      <c r="TH1" s="166"/>
      <c r="TI1" s="166"/>
      <c r="TJ1" s="166"/>
      <c r="TK1" s="166"/>
      <c r="TL1" s="166"/>
      <c r="TM1" s="166"/>
      <c r="TN1" s="166"/>
      <c r="TO1" s="166"/>
      <c r="TP1" s="166"/>
      <c r="TQ1" s="166"/>
      <c r="TR1" s="166"/>
      <c r="TS1" s="166"/>
      <c r="TT1" s="166"/>
      <c r="TU1" s="166"/>
      <c r="TV1" s="166"/>
      <c r="TW1" s="166"/>
      <c r="TX1" s="166"/>
      <c r="TY1" s="166"/>
      <c r="TZ1" s="166"/>
      <c r="UA1" s="166"/>
      <c r="UB1" s="166"/>
      <c r="UC1" s="166"/>
      <c r="UD1" s="166"/>
      <c r="UE1" s="166"/>
      <c r="UF1" s="166"/>
      <c r="UG1" s="166"/>
      <c r="UH1" s="166"/>
      <c r="UI1" s="166"/>
      <c r="UJ1" s="166"/>
      <c r="UK1" s="166"/>
      <c r="UL1" s="166"/>
      <c r="UM1" s="166"/>
      <c r="UN1" s="166"/>
      <c r="UO1" s="166"/>
      <c r="UP1" s="166"/>
      <c r="UQ1" s="166"/>
      <c r="UR1" s="166"/>
      <c r="US1" s="166"/>
      <c r="UT1" s="166"/>
      <c r="UU1" s="166"/>
      <c r="UV1" s="166"/>
      <c r="UW1" s="166"/>
      <c r="UX1" s="166"/>
      <c r="UY1" s="166"/>
      <c r="UZ1" s="166"/>
      <c r="VA1" s="166"/>
      <c r="VB1" s="166"/>
      <c r="VC1" s="166"/>
      <c r="VD1" s="166"/>
      <c r="VE1" s="166"/>
      <c r="VF1" s="166"/>
      <c r="VG1" s="166"/>
      <c r="VH1" s="166"/>
      <c r="VI1" s="166"/>
      <c r="VJ1" s="166"/>
      <c r="VK1" s="166"/>
      <c r="VL1" s="166"/>
      <c r="VM1" s="166"/>
      <c r="VN1" s="166"/>
      <c r="VO1" s="166"/>
      <c r="VP1" s="166"/>
      <c r="VQ1" s="166"/>
      <c r="VR1" s="166"/>
      <c r="VS1" s="166"/>
      <c r="VT1" s="166"/>
      <c r="VU1" s="166"/>
      <c r="VV1" s="166"/>
      <c r="VW1" s="166"/>
      <c r="VX1" s="166"/>
      <c r="VY1" s="166"/>
      <c r="VZ1" s="166"/>
      <c r="WA1" s="166"/>
      <c r="WB1" s="166"/>
      <c r="WC1" s="166"/>
      <c r="WD1" s="166"/>
      <c r="WE1" s="166"/>
      <c r="WF1" s="166"/>
      <c r="WG1" s="166"/>
      <c r="WH1" s="166"/>
      <c r="WI1" s="166"/>
      <c r="WJ1" s="166"/>
      <c r="WK1" s="166"/>
      <c r="WL1" s="166"/>
      <c r="WM1" s="166"/>
      <c r="WN1" s="166"/>
      <c r="WO1" s="166"/>
      <c r="WP1" s="166"/>
      <c r="WQ1" s="166"/>
      <c r="WR1" s="166"/>
      <c r="WS1" s="166"/>
      <c r="WT1" s="166"/>
      <c r="WU1" s="166"/>
      <c r="WV1" s="166"/>
      <c r="WW1" s="166"/>
      <c r="WX1" s="166"/>
      <c r="WY1" s="166"/>
      <c r="WZ1" s="166"/>
      <c r="XA1" s="166"/>
      <c r="XB1" s="166"/>
      <c r="XC1" s="166"/>
      <c r="XD1" s="166"/>
      <c r="XE1" s="166"/>
      <c r="XF1" s="166"/>
      <c r="XG1" s="166"/>
      <c r="XH1" s="166"/>
      <c r="XI1" s="166"/>
      <c r="XJ1" s="166"/>
      <c r="XK1" s="166"/>
      <c r="XL1" s="166"/>
      <c r="XM1" s="166"/>
      <c r="XN1" s="166"/>
      <c r="XO1" s="166"/>
      <c r="XP1" s="166"/>
      <c r="XQ1" s="166"/>
      <c r="XR1" s="166"/>
      <c r="XS1" s="166"/>
      <c r="XT1" s="166"/>
      <c r="XU1" s="166"/>
      <c r="XV1" s="166"/>
      <c r="XW1" s="166"/>
      <c r="XX1" s="166"/>
      <c r="XY1" s="166"/>
      <c r="XZ1" s="166"/>
      <c r="YA1" s="166"/>
      <c r="YB1" s="166"/>
      <c r="YC1" s="166"/>
      <c r="YD1" s="166"/>
      <c r="YE1" s="166"/>
      <c r="YF1" s="166"/>
      <c r="YG1" s="166"/>
      <c r="YH1" s="166"/>
      <c r="YI1" s="166"/>
      <c r="YJ1" s="166"/>
      <c r="YK1" s="166"/>
      <c r="YL1" s="166"/>
      <c r="YM1" s="166"/>
      <c r="YN1" s="166"/>
      <c r="YO1" s="166"/>
      <c r="YP1" s="166"/>
      <c r="YQ1" s="166"/>
      <c r="YR1" s="166"/>
      <c r="YS1" s="166"/>
      <c r="YT1" s="166"/>
      <c r="YU1" s="166"/>
      <c r="YV1" s="166"/>
      <c r="YW1" s="166"/>
      <c r="YX1" s="166"/>
      <c r="YY1" s="166"/>
      <c r="YZ1" s="166"/>
      <c r="ZA1" s="166"/>
      <c r="ZB1" s="166"/>
      <c r="ZC1" s="166"/>
      <c r="ZD1" s="166"/>
      <c r="ZE1" s="166"/>
      <c r="ZF1" s="166"/>
      <c r="ZG1" s="166"/>
      <c r="ZH1" s="166"/>
      <c r="ZI1" s="166"/>
      <c r="ZJ1" s="166"/>
      <c r="ZK1" s="166"/>
      <c r="ZL1" s="166"/>
      <c r="ZM1" s="166"/>
      <c r="ZN1" s="166"/>
      <c r="ZO1" s="166"/>
      <c r="ZP1" s="166"/>
      <c r="ZQ1" s="166"/>
      <c r="ZR1" s="166"/>
      <c r="ZS1" s="166"/>
      <c r="ZT1" s="166"/>
      <c r="ZU1" s="166"/>
      <c r="ZV1" s="166"/>
      <c r="ZW1" s="166"/>
      <c r="ZX1" s="166"/>
      <c r="ZY1" s="166"/>
      <c r="ZZ1" s="166"/>
      <c r="AAA1" s="166"/>
      <c r="AAB1" s="166"/>
      <c r="AAC1" s="166"/>
      <c r="AAD1" s="166"/>
      <c r="AAE1" s="166"/>
      <c r="AAF1" s="166"/>
      <c r="AAG1" s="166"/>
      <c r="AAH1" s="166"/>
      <c r="AAI1" s="166"/>
      <c r="AAJ1" s="166"/>
      <c r="AAK1" s="166"/>
      <c r="AAL1" s="166"/>
      <c r="AAM1" s="166"/>
      <c r="AAN1" s="166"/>
      <c r="AAO1" s="166"/>
      <c r="AAP1" s="166"/>
      <c r="AAQ1" s="166"/>
      <c r="AAR1" s="166"/>
      <c r="AAS1" s="166"/>
      <c r="AAT1" s="166"/>
      <c r="AAU1" s="166"/>
      <c r="AAV1" s="166"/>
      <c r="AAW1" s="166"/>
      <c r="AAX1" s="166"/>
      <c r="AAY1" s="166"/>
      <c r="AAZ1" s="166"/>
      <c r="ABA1" s="166"/>
      <c r="ABB1" s="166"/>
      <c r="ABC1" s="166"/>
      <c r="ABD1" s="166"/>
      <c r="ABE1" s="166"/>
      <c r="ABF1" s="166"/>
      <c r="ABG1" s="166"/>
      <c r="ABH1" s="166"/>
      <c r="ABI1" s="166"/>
      <c r="ABJ1" s="166"/>
      <c r="ABK1" s="166"/>
      <c r="ABL1" s="166"/>
      <c r="ABM1" s="166"/>
      <c r="ABN1" s="166"/>
      <c r="ABO1" s="166"/>
      <c r="ABP1" s="166"/>
      <c r="ABQ1" s="166"/>
      <c r="ABR1" s="166"/>
      <c r="ABS1" s="166"/>
      <c r="ABT1" s="166"/>
      <c r="ABU1" s="166"/>
      <c r="ABV1" s="166"/>
      <c r="ABW1" s="166"/>
      <c r="ABX1" s="166"/>
      <c r="ABY1" s="166"/>
      <c r="ABZ1" s="166"/>
      <c r="ACA1" s="166"/>
      <c r="ACB1" s="166"/>
      <c r="ACC1" s="166"/>
      <c r="ACD1" s="166"/>
      <c r="ACE1" s="166"/>
      <c r="ACF1" s="166"/>
      <c r="ACG1" s="166"/>
      <c r="ACH1" s="166"/>
      <c r="ACI1" s="166"/>
      <c r="ACJ1" s="166"/>
      <c r="ACK1" s="166"/>
      <c r="ACL1" s="166"/>
      <c r="ACM1" s="166"/>
      <c r="ACN1" s="166"/>
      <c r="ACO1" s="166"/>
      <c r="ACP1" s="166"/>
      <c r="ACQ1" s="166"/>
      <c r="ACR1" s="166"/>
      <c r="ACS1" s="166"/>
      <c r="ACT1" s="166"/>
      <c r="ACU1" s="166"/>
      <c r="ACV1" s="166"/>
      <c r="ACW1" s="166"/>
      <c r="ACX1" s="166"/>
      <c r="ACY1" s="166"/>
      <c r="ACZ1" s="166"/>
      <c r="ADA1" s="166"/>
      <c r="ADB1" s="166"/>
      <c r="ADC1" s="166"/>
      <c r="ADD1" s="166"/>
      <c r="ADE1" s="166"/>
      <c r="ADF1" s="166"/>
      <c r="ADG1" s="166"/>
      <c r="ADH1" s="166"/>
      <c r="ADI1" s="166"/>
      <c r="ADJ1" s="166"/>
      <c r="ADK1" s="166"/>
      <c r="ADL1" s="166"/>
      <c r="ADM1" s="166"/>
      <c r="ADN1" s="166"/>
      <c r="ADO1" s="166"/>
      <c r="ADP1" s="166"/>
      <c r="ADQ1" s="166"/>
      <c r="ADR1" s="166"/>
      <c r="ADS1" s="166"/>
      <c r="ADT1" s="166"/>
      <c r="ADU1" s="166"/>
      <c r="ADV1" s="166"/>
      <c r="ADW1" s="166"/>
      <c r="ADX1" s="166"/>
      <c r="ADY1" s="166"/>
      <c r="ADZ1" s="166"/>
      <c r="AEA1" s="166"/>
      <c r="AEB1" s="166"/>
      <c r="AEC1" s="166"/>
      <c r="AED1" s="166"/>
      <c r="AEE1" s="166"/>
      <c r="AEF1" s="166"/>
      <c r="AEG1" s="166"/>
      <c r="AEH1" s="166"/>
      <c r="AEI1" s="166"/>
      <c r="AEJ1" s="166"/>
      <c r="AEK1" s="166"/>
      <c r="AEL1" s="166"/>
      <c r="AEM1" s="166"/>
      <c r="AEN1" s="166"/>
      <c r="AEO1" s="166"/>
      <c r="AEP1" s="166"/>
      <c r="AEQ1" s="166"/>
      <c r="AER1" s="166"/>
      <c r="AES1" s="166"/>
      <c r="AET1" s="166"/>
      <c r="AEU1" s="166"/>
      <c r="AEV1" s="166"/>
      <c r="AEW1" s="166"/>
      <c r="AEX1" s="166"/>
      <c r="AEY1" s="166"/>
      <c r="AEZ1" s="166"/>
      <c r="AFA1" s="166"/>
      <c r="AFB1" s="166"/>
      <c r="AFC1" s="166"/>
      <c r="AFD1" s="166"/>
      <c r="AFE1" s="166"/>
      <c r="AFF1" s="166"/>
      <c r="AFG1" s="166"/>
      <c r="AFH1" s="166"/>
      <c r="AFI1" s="166"/>
      <c r="AFJ1" s="166"/>
      <c r="AFK1" s="166"/>
      <c r="AFL1" s="166"/>
      <c r="AFM1" s="166"/>
      <c r="AFN1" s="166"/>
      <c r="AFO1" s="166"/>
      <c r="AFP1" s="166"/>
      <c r="AFQ1" s="166"/>
      <c r="AFR1" s="166"/>
      <c r="AFS1" s="166"/>
      <c r="AFT1" s="166"/>
      <c r="AFU1" s="166"/>
      <c r="AFV1" s="166"/>
      <c r="AFW1" s="166"/>
      <c r="AFX1" s="166"/>
      <c r="AFY1" s="166"/>
      <c r="AFZ1" s="166"/>
      <c r="AGA1" s="166"/>
      <c r="AGB1" s="166"/>
      <c r="AGC1" s="166"/>
      <c r="AGD1" s="166"/>
      <c r="AGE1" s="166"/>
      <c r="AGF1" s="166"/>
      <c r="AGG1" s="166"/>
      <c r="AGH1" s="166"/>
      <c r="AGI1" s="166"/>
      <c r="AGJ1" s="166"/>
      <c r="AGK1" s="166"/>
      <c r="AGL1" s="166"/>
      <c r="AGM1" s="166"/>
      <c r="AGN1" s="166"/>
      <c r="AGO1" s="166"/>
      <c r="AGP1" s="166"/>
      <c r="AGQ1" s="166"/>
      <c r="AGR1" s="166"/>
      <c r="AGS1" s="166"/>
      <c r="AGT1" s="166"/>
      <c r="AGU1" s="166"/>
      <c r="AGV1" s="166"/>
      <c r="AGW1" s="166"/>
      <c r="AGX1" s="166"/>
      <c r="AGY1" s="166"/>
      <c r="AGZ1" s="166"/>
      <c r="AHA1" s="166"/>
      <c r="AHB1" s="166"/>
      <c r="AHC1" s="166"/>
      <c r="AHD1" s="166"/>
      <c r="AHE1" s="166"/>
      <c r="AHF1" s="166"/>
      <c r="AHG1" s="166"/>
      <c r="AHH1" s="166"/>
      <c r="AHI1" s="166"/>
      <c r="AHJ1" s="166"/>
      <c r="AHK1" s="166"/>
      <c r="AHL1" s="166"/>
      <c r="AHM1" s="166"/>
      <c r="AHN1" s="166"/>
      <c r="AHO1" s="166"/>
      <c r="AHP1" s="166"/>
      <c r="AHQ1" s="166"/>
      <c r="AHR1" s="166"/>
      <c r="AHS1" s="166"/>
      <c r="AHT1" s="166"/>
      <c r="AHU1" s="166"/>
      <c r="AHV1" s="166"/>
      <c r="AHW1" s="166"/>
      <c r="AHX1" s="166"/>
      <c r="AHY1" s="166"/>
      <c r="AHZ1" s="166"/>
      <c r="AIA1" s="166"/>
      <c r="AIB1" s="166"/>
      <c r="AIC1" s="166"/>
      <c r="AID1" s="166"/>
      <c r="AIE1" s="166"/>
      <c r="AIF1" s="166"/>
      <c r="AIG1" s="166"/>
      <c r="AIH1" s="166"/>
      <c r="AII1" s="166"/>
      <c r="AIJ1" s="166"/>
      <c r="AIK1" s="166"/>
      <c r="AIL1" s="166"/>
      <c r="AIM1" s="166"/>
      <c r="AIN1" s="166"/>
      <c r="AIO1" s="166"/>
      <c r="AIP1" s="166"/>
      <c r="AIQ1" s="166"/>
      <c r="AIR1" s="166"/>
      <c r="AIS1" s="166"/>
      <c r="AIT1" s="166"/>
      <c r="AIU1" s="166"/>
      <c r="AIV1" s="166"/>
      <c r="AIW1" s="166"/>
      <c r="AIX1" s="166"/>
      <c r="AIY1" s="166"/>
      <c r="AIZ1" s="166"/>
      <c r="AJA1" s="166"/>
      <c r="AJB1" s="166"/>
      <c r="AJC1" s="166"/>
      <c r="AJD1" s="166"/>
      <c r="AJE1" s="166"/>
      <c r="AJF1" s="166"/>
      <c r="AJG1" s="166"/>
      <c r="AJH1" s="166"/>
      <c r="AJI1" s="166"/>
      <c r="AJJ1" s="166"/>
      <c r="AJK1" s="166"/>
      <c r="AJL1" s="166"/>
      <c r="AJM1" s="166"/>
      <c r="AJN1" s="166"/>
      <c r="AJO1" s="166"/>
      <c r="AJP1" s="166"/>
      <c r="AJQ1" s="166"/>
      <c r="AJR1" s="166"/>
      <c r="AJS1" s="166"/>
      <c r="AJT1" s="166"/>
      <c r="AJU1" s="166"/>
      <c r="AJV1" s="166"/>
      <c r="AJW1" s="166"/>
      <c r="AJX1" s="166"/>
      <c r="AJY1" s="166"/>
      <c r="AJZ1" s="166"/>
      <c r="AKA1" s="166"/>
      <c r="AKB1" s="166"/>
      <c r="AKC1" s="166"/>
      <c r="AKD1" s="166"/>
      <c r="AKE1" s="166"/>
      <c r="AKF1" s="166"/>
      <c r="AKG1" s="166"/>
      <c r="AKH1" s="166"/>
      <c r="AKI1" s="166"/>
      <c r="AKJ1" s="166"/>
      <c r="AKK1" s="166"/>
      <c r="AKL1" s="166"/>
      <c r="AKM1" s="166"/>
      <c r="AKN1" s="166"/>
      <c r="AKO1" s="166"/>
      <c r="AKP1" s="166"/>
      <c r="AKQ1" s="166"/>
      <c r="AKR1" s="166"/>
      <c r="AKS1" s="166"/>
      <c r="AKT1" s="166"/>
      <c r="AKU1" s="166"/>
      <c r="AKV1" s="166"/>
      <c r="AKW1" s="166"/>
      <c r="AKX1" s="166"/>
      <c r="AKY1" s="166"/>
      <c r="AKZ1" s="166"/>
      <c r="ALA1" s="166"/>
      <c r="ALB1" s="166"/>
      <c r="ALC1" s="166"/>
      <c r="ALD1" s="166"/>
      <c r="ALE1" s="166"/>
      <c r="ALF1" s="166"/>
      <c r="ALG1" s="166"/>
      <c r="ALH1" s="166"/>
      <c r="ALI1" s="166"/>
      <c r="ALJ1" s="166"/>
      <c r="ALK1" s="166"/>
      <c r="ALL1" s="166"/>
      <c r="ALM1" s="166"/>
      <c r="ALN1" s="166"/>
      <c r="ALO1" s="166"/>
      <c r="ALP1" s="166"/>
      <c r="ALQ1" s="166"/>
      <c r="ALR1" s="166"/>
      <c r="ALS1" s="166"/>
      <c r="ALT1" s="166"/>
      <c r="ALU1" s="166"/>
      <c r="ALV1" s="166"/>
      <c r="ALW1" s="166"/>
      <c r="ALX1" s="166"/>
      <c r="ALY1" s="166"/>
      <c r="ALZ1" s="166"/>
      <c r="AMA1" s="166"/>
      <c r="AMB1" s="166"/>
      <c r="AMC1" s="166"/>
      <c r="AMD1" s="166"/>
      <c r="AME1" s="166"/>
      <c r="AMF1" s="166"/>
      <c r="AMG1" s="166"/>
      <c r="AMH1" s="166"/>
      <c r="AMI1" s="166"/>
      <c r="AMJ1" s="166"/>
      <c r="AMK1" s="166"/>
      <c r="AML1" s="166"/>
      <c r="AMM1" s="166"/>
      <c r="AMN1" s="166"/>
      <c r="AMO1" s="166"/>
      <c r="AMP1" s="166"/>
      <c r="AMQ1" s="166"/>
      <c r="AMR1" s="166"/>
      <c r="AMS1" s="166"/>
      <c r="AMT1" s="166"/>
      <c r="AMU1" s="166"/>
      <c r="AMV1" s="166"/>
      <c r="AMW1" s="166"/>
      <c r="AMX1" s="166"/>
      <c r="AMY1" s="166"/>
      <c r="AMZ1" s="166"/>
      <c r="ANA1" s="166"/>
      <c r="ANB1" s="166"/>
      <c r="ANC1" s="166"/>
      <c r="AND1" s="166"/>
      <c r="ANE1" s="166"/>
      <c r="ANF1" s="166"/>
      <c r="ANG1" s="166"/>
      <c r="ANH1" s="166"/>
      <c r="ANI1" s="166"/>
      <c r="ANJ1" s="166"/>
      <c r="ANK1" s="166"/>
      <c r="ANL1" s="166"/>
      <c r="ANM1" s="166"/>
      <c r="ANN1" s="166"/>
      <c r="ANO1" s="166"/>
      <c r="ANP1" s="166"/>
      <c r="ANQ1" s="166"/>
      <c r="ANR1" s="166"/>
      <c r="ANS1" s="166"/>
      <c r="ANT1" s="166"/>
      <c r="ANU1" s="166"/>
      <c r="ANV1" s="166"/>
      <c r="ANW1" s="166"/>
      <c r="ANX1" s="166"/>
      <c r="ANY1" s="166"/>
      <c r="ANZ1" s="166"/>
      <c r="AOA1" s="166"/>
      <c r="AOB1" s="166"/>
      <c r="AOC1" s="166"/>
      <c r="AOD1" s="166"/>
      <c r="AOE1" s="166"/>
      <c r="AOF1" s="166"/>
      <c r="AOG1" s="166"/>
      <c r="AOH1" s="166"/>
      <c r="AOI1" s="166"/>
      <c r="AOJ1" s="166"/>
      <c r="AOK1" s="166"/>
      <c r="AOL1" s="166"/>
      <c r="AOM1" s="166"/>
      <c r="AON1" s="166"/>
      <c r="AOO1" s="166"/>
      <c r="AOP1" s="166"/>
      <c r="AOQ1" s="166"/>
      <c r="AOR1" s="166"/>
      <c r="AOS1" s="166"/>
      <c r="AOT1" s="166"/>
      <c r="AOU1" s="166"/>
      <c r="AOV1" s="166"/>
      <c r="AOW1" s="166"/>
      <c r="AOX1" s="166"/>
      <c r="AOY1" s="166"/>
      <c r="AOZ1" s="166"/>
      <c r="APA1" s="166"/>
      <c r="APB1" s="166"/>
      <c r="APC1" s="166"/>
      <c r="APD1" s="166"/>
      <c r="APE1" s="166"/>
      <c r="APF1" s="166"/>
      <c r="APG1" s="166"/>
      <c r="APH1" s="166"/>
      <c r="API1" s="166"/>
      <c r="APJ1" s="166"/>
      <c r="APK1" s="166"/>
      <c r="APL1" s="166"/>
      <c r="APM1" s="166"/>
      <c r="APN1" s="166"/>
      <c r="APO1" s="166"/>
      <c r="APP1" s="166"/>
      <c r="APQ1" s="166"/>
      <c r="APR1" s="166"/>
      <c r="APS1" s="166"/>
      <c r="APT1" s="166"/>
      <c r="APU1" s="166"/>
      <c r="APV1" s="166"/>
      <c r="APW1" s="166"/>
      <c r="APX1" s="166"/>
      <c r="APY1" s="166"/>
      <c r="APZ1" s="166"/>
      <c r="AQA1" s="166"/>
      <c r="AQB1" s="166"/>
      <c r="AQC1" s="166"/>
      <c r="AQD1" s="166"/>
      <c r="AQE1" s="166"/>
      <c r="AQF1" s="166"/>
      <c r="AQG1" s="166"/>
      <c r="AQH1" s="166"/>
      <c r="AQI1" s="166"/>
      <c r="AQJ1" s="166"/>
      <c r="AQK1" s="166"/>
      <c r="AQL1" s="166"/>
      <c r="AQM1" s="166"/>
      <c r="AQN1" s="166"/>
      <c r="AQO1" s="166"/>
      <c r="AQP1" s="166"/>
      <c r="AQQ1" s="166"/>
      <c r="AQR1" s="166"/>
      <c r="AQS1" s="166"/>
      <c r="AQT1" s="166"/>
      <c r="AQU1" s="166"/>
      <c r="AQV1" s="166"/>
      <c r="AQW1" s="166"/>
      <c r="AQX1" s="166"/>
      <c r="AQY1" s="166"/>
      <c r="AQZ1" s="166"/>
      <c r="ARA1" s="166"/>
      <c r="ARB1" s="166"/>
      <c r="ARC1" s="166"/>
      <c r="ARD1" s="166"/>
      <c r="ARE1" s="166"/>
      <c r="ARF1" s="166"/>
      <c r="ARG1" s="166"/>
      <c r="ARH1" s="166"/>
      <c r="ARI1" s="166"/>
      <c r="ARJ1" s="166"/>
      <c r="ARK1" s="166"/>
      <c r="ARL1" s="166"/>
      <c r="ARM1" s="166"/>
      <c r="ARN1" s="166"/>
      <c r="ARO1" s="166"/>
      <c r="ARP1" s="166"/>
      <c r="ARQ1" s="166"/>
      <c r="ARR1" s="166"/>
      <c r="ARS1" s="166"/>
      <c r="ART1" s="166"/>
      <c r="ARU1" s="166"/>
      <c r="ARV1" s="166"/>
      <c r="ARW1" s="166"/>
      <c r="ARX1" s="166"/>
      <c r="ARY1" s="166"/>
      <c r="ARZ1" s="166"/>
      <c r="ASA1" s="166"/>
      <c r="ASB1" s="166"/>
      <c r="ASC1" s="166"/>
      <c r="ASD1" s="166"/>
      <c r="ASE1" s="166"/>
      <c r="ASF1" s="166"/>
      <c r="ASG1" s="166"/>
      <c r="ASH1" s="166"/>
      <c r="ASI1" s="166"/>
      <c r="ASJ1" s="166"/>
      <c r="ASK1" s="166"/>
      <c r="ASL1" s="166"/>
      <c r="ASM1" s="166"/>
      <c r="ASN1" s="166"/>
      <c r="ASO1" s="166"/>
      <c r="ASP1" s="166"/>
      <c r="ASQ1" s="166"/>
      <c r="ASR1" s="166"/>
      <c r="ASS1" s="166"/>
      <c r="AST1" s="166"/>
      <c r="ASU1" s="166"/>
      <c r="ASV1" s="166"/>
      <c r="ASW1" s="166"/>
      <c r="ASX1" s="166"/>
      <c r="ASY1" s="166"/>
      <c r="ASZ1" s="166"/>
      <c r="ATA1" s="166"/>
      <c r="ATB1" s="166"/>
      <c r="ATC1" s="166"/>
      <c r="ATD1" s="166"/>
      <c r="ATE1" s="166"/>
      <c r="ATF1" s="166"/>
      <c r="ATG1" s="166"/>
      <c r="ATH1" s="166"/>
      <c r="ATI1" s="166"/>
      <c r="ATJ1" s="166"/>
      <c r="ATK1" s="166"/>
      <c r="ATL1" s="166"/>
      <c r="ATM1" s="166"/>
      <c r="ATN1" s="166"/>
      <c r="ATO1" s="166"/>
      <c r="ATP1" s="166"/>
      <c r="ATQ1" s="166"/>
      <c r="ATR1" s="166"/>
      <c r="ATS1" s="166"/>
      <c r="ATT1" s="166"/>
      <c r="ATU1" s="166"/>
      <c r="ATV1" s="166"/>
      <c r="ATW1" s="166"/>
      <c r="ATX1" s="166"/>
      <c r="ATY1" s="166"/>
      <c r="ATZ1" s="166"/>
      <c r="AUA1" s="166"/>
      <c r="AUB1" s="166"/>
      <c r="AUC1" s="166"/>
      <c r="AUD1" s="166"/>
      <c r="AUE1" s="166"/>
      <c r="AUF1" s="166"/>
      <c r="AUG1" s="166"/>
      <c r="AUH1" s="166"/>
      <c r="AUI1" s="166"/>
      <c r="AUJ1" s="166"/>
      <c r="AUK1" s="166"/>
      <c r="AUL1" s="166"/>
      <c r="AUM1" s="166"/>
      <c r="AUN1" s="166"/>
      <c r="AUO1" s="166"/>
      <c r="AUP1" s="166"/>
      <c r="AUQ1" s="166"/>
      <c r="AUR1" s="166"/>
      <c r="AUS1" s="166"/>
      <c r="AUT1" s="166"/>
      <c r="AUU1" s="166"/>
      <c r="AUV1" s="166"/>
      <c r="AUW1" s="166"/>
      <c r="AUX1" s="166"/>
      <c r="AUY1" s="166"/>
      <c r="AUZ1" s="166"/>
      <c r="AVA1" s="166"/>
      <c r="AVB1" s="166"/>
      <c r="AVC1" s="166"/>
      <c r="AVD1" s="166"/>
      <c r="AVE1" s="166"/>
      <c r="AVF1" s="166"/>
      <c r="AVG1" s="166"/>
      <c r="AVH1" s="166"/>
      <c r="AVI1" s="166"/>
      <c r="AVJ1" s="166"/>
      <c r="AVK1" s="166"/>
      <c r="AVL1" s="166"/>
      <c r="AVM1" s="166"/>
      <c r="AVN1" s="166"/>
      <c r="AVO1" s="166"/>
      <c r="AVP1" s="166"/>
      <c r="AVQ1" s="166"/>
      <c r="AVR1" s="166"/>
      <c r="AVS1" s="166"/>
      <c r="AVT1" s="166"/>
      <c r="AVU1" s="166"/>
      <c r="AVV1" s="166"/>
      <c r="AVW1" s="166"/>
      <c r="AVX1" s="166"/>
      <c r="AVY1" s="166"/>
      <c r="AVZ1" s="166"/>
      <c r="AWA1" s="166"/>
      <c r="AWB1" s="166"/>
      <c r="AWC1" s="166"/>
      <c r="AWD1" s="166"/>
      <c r="AWE1" s="166"/>
      <c r="AWF1" s="166"/>
      <c r="AWG1" s="166"/>
      <c r="AWH1" s="166"/>
      <c r="AWI1" s="166"/>
      <c r="AWJ1" s="166"/>
      <c r="AWK1" s="166"/>
      <c r="AWL1" s="166"/>
      <c r="AWM1" s="166"/>
      <c r="AWN1" s="166"/>
      <c r="AWO1" s="166"/>
      <c r="AWP1" s="166"/>
      <c r="AWQ1" s="166"/>
      <c r="AWR1" s="166"/>
      <c r="AWS1" s="166"/>
      <c r="AWT1" s="166"/>
      <c r="AWU1" s="166"/>
      <c r="AWV1" s="166"/>
      <c r="AWW1" s="166"/>
      <c r="AWX1" s="166"/>
      <c r="AWY1" s="166"/>
      <c r="AWZ1" s="166"/>
      <c r="AXA1" s="166"/>
      <c r="AXB1" s="166"/>
      <c r="AXC1" s="166"/>
      <c r="AXD1" s="166"/>
      <c r="AXE1" s="166"/>
      <c r="AXF1" s="166"/>
      <c r="AXG1" s="166"/>
      <c r="AXH1" s="166"/>
      <c r="AXI1" s="166"/>
      <c r="AXJ1" s="166"/>
      <c r="AXK1" s="166"/>
      <c r="AXL1" s="166"/>
      <c r="AXM1" s="166"/>
      <c r="AXN1" s="166"/>
      <c r="AXO1" s="166"/>
      <c r="AXP1" s="166"/>
      <c r="AXQ1" s="166"/>
      <c r="AXR1" s="166"/>
      <c r="AXS1" s="166"/>
      <c r="AXT1" s="166"/>
      <c r="AXU1" s="166"/>
      <c r="AXV1" s="166"/>
      <c r="AXW1" s="166"/>
      <c r="AXX1" s="166"/>
      <c r="AXY1" s="166"/>
      <c r="AXZ1" s="166"/>
      <c r="AYA1" s="166"/>
      <c r="AYB1" s="166"/>
      <c r="AYC1" s="166"/>
      <c r="AYD1" s="166"/>
      <c r="AYE1" s="166"/>
      <c r="AYF1" s="166"/>
      <c r="AYG1" s="166"/>
      <c r="AYH1" s="166"/>
      <c r="AYI1" s="166"/>
      <c r="AYJ1" s="166"/>
      <c r="AYK1" s="166"/>
      <c r="AYL1" s="166"/>
      <c r="AYM1" s="166"/>
      <c r="AYN1" s="166"/>
      <c r="AYO1" s="166"/>
      <c r="AYP1" s="166"/>
      <c r="AYQ1" s="166"/>
      <c r="AYR1" s="166"/>
      <c r="AYS1" s="166"/>
      <c r="AYT1" s="166"/>
      <c r="AYU1" s="166"/>
      <c r="AYV1" s="166"/>
      <c r="AYW1" s="166"/>
      <c r="AYX1" s="166"/>
      <c r="AYY1" s="166"/>
      <c r="AYZ1" s="166"/>
      <c r="AZA1" s="166"/>
      <c r="AZB1" s="166"/>
      <c r="AZC1" s="166"/>
      <c r="AZD1" s="166"/>
      <c r="AZE1" s="166"/>
      <c r="AZF1" s="166"/>
      <c r="AZG1" s="166"/>
      <c r="AZH1" s="166"/>
      <c r="AZI1" s="166"/>
      <c r="AZJ1" s="166"/>
      <c r="AZK1" s="166"/>
      <c r="AZL1" s="166"/>
      <c r="AZM1" s="166"/>
      <c r="AZN1" s="166"/>
      <c r="AZO1" s="166"/>
      <c r="AZP1" s="166"/>
      <c r="AZQ1" s="166"/>
      <c r="AZR1" s="166"/>
      <c r="AZS1" s="166"/>
      <c r="AZT1" s="166"/>
      <c r="AZU1" s="166"/>
      <c r="AZV1" s="166"/>
      <c r="AZW1" s="166"/>
      <c r="AZX1" s="166"/>
      <c r="AZY1" s="166"/>
      <c r="AZZ1" s="166"/>
      <c r="BAA1" s="166"/>
      <c r="BAB1" s="166"/>
      <c r="BAC1" s="166"/>
      <c r="BAD1" s="166"/>
      <c r="BAE1" s="166"/>
      <c r="BAF1" s="166"/>
      <c r="BAG1" s="166"/>
      <c r="BAH1" s="166"/>
      <c r="BAI1" s="166"/>
      <c r="BAJ1" s="166"/>
      <c r="BAK1" s="166"/>
      <c r="BAL1" s="166"/>
      <c r="BAM1" s="166"/>
      <c r="BAN1" s="166"/>
      <c r="BAO1" s="166"/>
      <c r="BAP1" s="166"/>
      <c r="BAQ1" s="166"/>
      <c r="BAR1" s="166"/>
      <c r="BAS1" s="166"/>
      <c r="BAT1" s="166"/>
      <c r="BAU1" s="166"/>
      <c r="BAV1" s="166"/>
      <c r="BAW1" s="166"/>
      <c r="BAX1" s="166"/>
      <c r="BAY1" s="166"/>
      <c r="BAZ1" s="166"/>
      <c r="BBA1" s="166"/>
      <c r="BBB1" s="166"/>
      <c r="BBC1" s="166"/>
      <c r="BBD1" s="166"/>
      <c r="BBE1" s="166"/>
      <c r="BBF1" s="166"/>
      <c r="BBG1" s="166"/>
      <c r="BBH1" s="166"/>
      <c r="BBI1" s="166"/>
      <c r="BBJ1" s="166"/>
      <c r="BBK1" s="166"/>
      <c r="BBL1" s="166"/>
      <c r="BBM1" s="166"/>
      <c r="BBN1" s="166"/>
      <c r="BBO1" s="166"/>
      <c r="BBP1" s="166"/>
      <c r="BBQ1" s="166"/>
      <c r="BBR1" s="166"/>
      <c r="BBS1" s="166"/>
      <c r="BBT1" s="166"/>
      <c r="BBU1" s="166"/>
      <c r="BBV1" s="166"/>
      <c r="BBW1" s="166"/>
      <c r="BBX1" s="166"/>
      <c r="BBY1" s="166"/>
      <c r="BBZ1" s="166"/>
      <c r="BCA1" s="166"/>
      <c r="BCB1" s="166"/>
      <c r="BCC1" s="166"/>
      <c r="BCD1" s="166"/>
      <c r="BCE1" s="166"/>
      <c r="BCF1" s="166"/>
      <c r="BCG1" s="166"/>
      <c r="BCH1" s="166"/>
      <c r="BCI1" s="166"/>
      <c r="BCJ1" s="166"/>
      <c r="BCK1" s="166"/>
      <c r="BCL1" s="166"/>
      <c r="BCM1" s="166"/>
      <c r="BCN1" s="166"/>
      <c r="BCO1" s="166"/>
      <c r="BCP1" s="166"/>
      <c r="BCQ1" s="166"/>
      <c r="BCR1" s="166"/>
      <c r="BCS1" s="166"/>
      <c r="BCT1" s="166"/>
      <c r="BCU1" s="166"/>
      <c r="BCV1" s="166"/>
      <c r="BCW1" s="166"/>
      <c r="BCX1" s="166"/>
      <c r="BCY1" s="166"/>
      <c r="BCZ1" s="166"/>
      <c r="BDA1" s="166"/>
      <c r="BDB1" s="166"/>
      <c r="BDC1" s="166"/>
      <c r="BDD1" s="166"/>
      <c r="BDE1" s="166"/>
      <c r="BDF1" s="166"/>
      <c r="BDG1" s="166"/>
      <c r="BDH1" s="166"/>
      <c r="BDI1" s="166"/>
      <c r="BDJ1" s="166"/>
      <c r="BDK1" s="166"/>
      <c r="BDL1" s="166"/>
      <c r="BDM1" s="166"/>
      <c r="BDN1" s="166"/>
      <c r="BDO1" s="166"/>
      <c r="BDP1" s="166"/>
      <c r="BDQ1" s="166"/>
      <c r="BDR1" s="166"/>
      <c r="BDS1" s="166"/>
      <c r="BDT1" s="166"/>
      <c r="BDU1" s="166"/>
      <c r="BDV1" s="166"/>
      <c r="BDW1" s="166"/>
      <c r="BDX1" s="166"/>
      <c r="BDY1" s="166"/>
      <c r="BDZ1" s="166"/>
      <c r="BEA1" s="166"/>
      <c r="BEB1" s="166"/>
      <c r="BEC1" s="166"/>
      <c r="BED1" s="166"/>
      <c r="BEE1" s="166"/>
      <c r="BEF1" s="166"/>
      <c r="BEG1" s="166"/>
      <c r="BEH1" s="166"/>
      <c r="BEI1" s="166"/>
      <c r="BEJ1" s="166"/>
      <c r="BEK1" s="166"/>
      <c r="BEL1" s="166"/>
      <c r="BEM1" s="166"/>
      <c r="BEN1" s="166"/>
      <c r="BEO1" s="166"/>
      <c r="BEP1" s="166"/>
      <c r="BEQ1" s="166"/>
      <c r="BER1" s="166"/>
      <c r="BES1" s="166"/>
      <c r="BET1" s="166"/>
      <c r="BEU1" s="166"/>
      <c r="BEV1" s="166"/>
      <c r="BEW1" s="166"/>
      <c r="BEX1" s="166"/>
      <c r="BEY1" s="166"/>
      <c r="BEZ1" s="166"/>
      <c r="BFA1" s="166"/>
      <c r="BFB1" s="166"/>
      <c r="BFC1" s="166"/>
      <c r="BFD1" s="166"/>
      <c r="BFE1" s="166"/>
      <c r="BFF1" s="166"/>
      <c r="BFG1" s="166"/>
      <c r="BFH1" s="166"/>
      <c r="BFI1" s="166"/>
      <c r="BFJ1" s="166"/>
      <c r="BFK1" s="166"/>
      <c r="BFL1" s="166"/>
      <c r="BFM1" s="166"/>
      <c r="BFN1" s="166"/>
      <c r="BFO1" s="166"/>
      <c r="BFP1" s="166"/>
      <c r="BFQ1" s="166"/>
      <c r="BFR1" s="166"/>
      <c r="BFS1" s="166"/>
      <c r="BFT1" s="166"/>
      <c r="BFU1" s="166"/>
      <c r="BFV1" s="166"/>
      <c r="BFW1" s="166"/>
      <c r="BFX1" s="166"/>
      <c r="BFY1" s="166"/>
      <c r="BFZ1" s="166"/>
      <c r="BGA1" s="166"/>
      <c r="BGB1" s="166"/>
      <c r="BGC1" s="166"/>
      <c r="BGD1" s="166"/>
      <c r="BGE1" s="166"/>
      <c r="BGF1" s="166"/>
      <c r="BGG1" s="166"/>
      <c r="BGH1" s="166"/>
      <c r="BGI1" s="166"/>
      <c r="BGJ1" s="166"/>
      <c r="BGK1" s="166"/>
      <c r="BGL1" s="166"/>
      <c r="BGM1" s="166"/>
      <c r="BGN1" s="166"/>
      <c r="BGO1" s="166"/>
      <c r="BGP1" s="166"/>
      <c r="BGQ1" s="166"/>
      <c r="BGR1" s="166"/>
      <c r="BGS1" s="166"/>
      <c r="BGT1" s="166"/>
      <c r="BGU1" s="166"/>
      <c r="BGV1" s="166"/>
      <c r="BGW1" s="166"/>
      <c r="BGX1" s="166"/>
      <c r="BGY1" s="166"/>
      <c r="BGZ1" s="166"/>
      <c r="BHA1" s="166"/>
      <c r="BHB1" s="166"/>
      <c r="BHC1" s="166"/>
      <c r="BHD1" s="166"/>
      <c r="BHE1" s="166"/>
      <c r="BHF1" s="166"/>
      <c r="BHG1" s="166"/>
      <c r="BHH1" s="166"/>
      <c r="BHI1" s="166"/>
      <c r="BHJ1" s="166"/>
      <c r="BHK1" s="166"/>
      <c r="BHL1" s="166"/>
      <c r="BHM1" s="166"/>
      <c r="BHN1" s="166"/>
      <c r="BHO1" s="166"/>
      <c r="BHP1" s="166"/>
      <c r="BHQ1" s="166"/>
      <c r="BHR1" s="166"/>
      <c r="BHS1" s="166"/>
      <c r="BHT1" s="166"/>
      <c r="BHU1" s="166"/>
      <c r="BHV1" s="166"/>
      <c r="BHW1" s="166"/>
      <c r="BHX1" s="166"/>
      <c r="BHY1" s="166"/>
      <c r="BHZ1" s="166"/>
      <c r="BIA1" s="166"/>
      <c r="BIB1" s="166"/>
      <c r="BIC1" s="166"/>
      <c r="BID1" s="166"/>
      <c r="BIE1" s="166"/>
      <c r="BIF1" s="166"/>
      <c r="BIG1" s="166"/>
      <c r="BIH1" s="166"/>
      <c r="BII1" s="166"/>
      <c r="BIJ1" s="166"/>
      <c r="BIK1" s="166"/>
      <c r="BIL1" s="166"/>
      <c r="BIM1" s="166"/>
      <c r="BIN1" s="166"/>
      <c r="BIO1" s="166"/>
      <c r="BIP1" s="166"/>
      <c r="BIQ1" s="166"/>
      <c r="BIR1" s="166"/>
      <c r="BIS1" s="166"/>
      <c r="BIT1" s="166"/>
      <c r="BIU1" s="166"/>
      <c r="BIV1" s="166"/>
      <c r="BIW1" s="166"/>
      <c r="BIX1" s="166"/>
      <c r="BIY1" s="166"/>
      <c r="BIZ1" s="166"/>
      <c r="BJA1" s="166"/>
      <c r="BJB1" s="166"/>
      <c r="BJC1" s="166"/>
      <c r="BJD1" s="166"/>
      <c r="BJE1" s="166"/>
      <c r="BJF1" s="166"/>
    </row>
    <row r="2" spans="1:1618" s="167" customFormat="1" ht="24" customHeight="1">
      <c r="A2" s="1627"/>
      <c r="B2" s="1628"/>
      <c r="C2" s="1628"/>
      <c r="D2" s="1628"/>
      <c r="E2" s="1628"/>
      <c r="F2" s="1628"/>
      <c r="G2" s="1628"/>
      <c r="H2" s="1628"/>
      <c r="I2" s="1628"/>
      <c r="J2" s="1628"/>
      <c r="K2" s="1628"/>
      <c r="L2" s="1628"/>
      <c r="M2" s="1628"/>
      <c r="N2" s="1628"/>
      <c r="O2" s="1628"/>
      <c r="P2" s="1628"/>
      <c r="Q2" s="1628"/>
      <c r="R2" s="1628"/>
      <c r="S2" s="1628"/>
      <c r="T2" s="1628"/>
      <c r="U2" s="1628"/>
      <c r="V2" s="1628"/>
      <c r="W2" s="1628"/>
      <c r="X2" s="1620" t="s">
        <v>431</v>
      </c>
      <c r="Y2" s="1620"/>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c r="GQ2" s="166"/>
      <c r="GR2" s="166"/>
      <c r="GS2" s="166"/>
      <c r="GT2" s="166"/>
      <c r="GU2" s="166"/>
      <c r="GV2" s="166"/>
      <c r="GW2" s="166"/>
      <c r="GX2" s="166"/>
      <c r="GY2" s="166"/>
      <c r="GZ2" s="166"/>
      <c r="HA2" s="166"/>
      <c r="HB2" s="166"/>
      <c r="HC2" s="166"/>
      <c r="HD2" s="166"/>
      <c r="HE2" s="166"/>
      <c r="HF2" s="166"/>
      <c r="HG2" s="166"/>
      <c r="HH2" s="166"/>
      <c r="HI2" s="166"/>
      <c r="HJ2" s="166"/>
      <c r="HK2" s="166"/>
      <c r="HL2" s="166"/>
      <c r="HM2" s="166"/>
      <c r="HN2" s="166"/>
      <c r="HO2" s="166"/>
      <c r="HP2" s="166"/>
      <c r="HQ2" s="166"/>
      <c r="HR2" s="166"/>
      <c r="HS2" s="166"/>
      <c r="HT2" s="166"/>
      <c r="HU2" s="166"/>
      <c r="HV2" s="166"/>
      <c r="HW2" s="166"/>
      <c r="HX2" s="166"/>
      <c r="HY2" s="166"/>
      <c r="HZ2" s="166"/>
      <c r="IA2" s="166"/>
      <c r="IB2" s="166"/>
      <c r="IC2" s="166"/>
      <c r="ID2" s="166"/>
      <c r="IE2" s="166"/>
      <c r="IF2" s="166"/>
      <c r="IG2" s="166"/>
      <c r="IH2" s="166"/>
      <c r="II2" s="166"/>
      <c r="IJ2" s="166"/>
      <c r="IK2" s="166"/>
      <c r="IL2" s="166"/>
      <c r="IM2" s="166"/>
      <c r="IN2" s="166"/>
      <c r="IO2" s="166"/>
      <c r="IP2" s="166"/>
      <c r="IQ2" s="166"/>
      <c r="IR2" s="166"/>
      <c r="IS2" s="166"/>
      <c r="IT2" s="166"/>
      <c r="IU2" s="166"/>
      <c r="IV2" s="166"/>
      <c r="IW2" s="166"/>
      <c r="IX2" s="166"/>
      <c r="IY2" s="166"/>
      <c r="IZ2" s="166"/>
      <c r="JA2" s="166"/>
      <c r="JB2" s="166"/>
      <c r="JC2" s="166"/>
      <c r="JD2" s="166"/>
      <c r="JE2" s="166"/>
      <c r="JF2" s="166"/>
      <c r="JG2" s="166"/>
      <c r="JH2" s="166"/>
      <c r="JI2" s="166"/>
      <c r="JJ2" s="166"/>
      <c r="JK2" s="166"/>
      <c r="JL2" s="166"/>
      <c r="JM2" s="166"/>
      <c r="JN2" s="166"/>
      <c r="JO2" s="166"/>
      <c r="JP2" s="166"/>
      <c r="JQ2" s="166"/>
      <c r="JR2" s="166"/>
      <c r="JS2" s="166"/>
      <c r="JT2" s="166"/>
      <c r="JU2" s="166"/>
      <c r="JV2" s="166"/>
      <c r="JW2" s="166"/>
      <c r="JX2" s="166"/>
      <c r="JY2" s="166"/>
      <c r="JZ2" s="166"/>
      <c r="KA2" s="166"/>
      <c r="KB2" s="166"/>
      <c r="KC2" s="166"/>
      <c r="KD2" s="166"/>
      <c r="KE2" s="166"/>
      <c r="KF2" s="166"/>
      <c r="KG2" s="166"/>
      <c r="KH2" s="166"/>
      <c r="KI2" s="166"/>
      <c r="KJ2" s="166"/>
      <c r="KK2" s="166"/>
      <c r="KL2" s="166"/>
      <c r="KM2" s="166"/>
      <c r="KN2" s="166"/>
      <c r="KO2" s="166"/>
      <c r="KP2" s="166"/>
      <c r="KQ2" s="166"/>
      <c r="KR2" s="166"/>
      <c r="KS2" s="166"/>
      <c r="KT2" s="166"/>
      <c r="KU2" s="166"/>
      <c r="KV2" s="166"/>
      <c r="KW2" s="166"/>
      <c r="KX2" s="166"/>
      <c r="KY2" s="166"/>
      <c r="KZ2" s="166"/>
      <c r="LA2" s="166"/>
      <c r="LB2" s="166"/>
      <c r="LC2" s="166"/>
      <c r="LD2" s="166"/>
      <c r="LE2" s="166"/>
      <c r="LF2" s="166"/>
      <c r="LG2" s="166"/>
      <c r="LH2" s="166"/>
      <c r="LI2" s="166"/>
      <c r="LJ2" s="166"/>
      <c r="LK2" s="166"/>
      <c r="LL2" s="166"/>
      <c r="LM2" s="166"/>
      <c r="LN2" s="166"/>
      <c r="LO2" s="166"/>
      <c r="LP2" s="166"/>
      <c r="LQ2" s="166"/>
      <c r="LR2" s="166"/>
      <c r="LS2" s="166"/>
      <c r="LT2" s="166"/>
      <c r="LU2" s="166"/>
      <c r="LV2" s="166"/>
      <c r="LW2" s="166"/>
      <c r="LX2" s="166"/>
      <c r="LY2" s="166"/>
      <c r="LZ2" s="166"/>
      <c r="MA2" s="166"/>
      <c r="MB2" s="166"/>
      <c r="MC2" s="166"/>
      <c r="MD2" s="166"/>
      <c r="ME2" s="166"/>
      <c r="MF2" s="166"/>
      <c r="MG2" s="166"/>
      <c r="MH2" s="166"/>
      <c r="MI2" s="166"/>
      <c r="MJ2" s="166"/>
      <c r="MK2" s="166"/>
      <c r="ML2" s="166"/>
      <c r="MM2" s="166"/>
      <c r="MN2" s="166"/>
      <c r="MO2" s="166"/>
      <c r="MP2" s="166"/>
      <c r="MQ2" s="166"/>
      <c r="MR2" s="166"/>
      <c r="MS2" s="166"/>
      <c r="MT2" s="166"/>
      <c r="MU2" s="166"/>
      <c r="MV2" s="166"/>
      <c r="MW2" s="166"/>
      <c r="MX2" s="166"/>
      <c r="MY2" s="166"/>
      <c r="MZ2" s="166"/>
      <c r="NA2" s="166"/>
      <c r="NB2" s="166"/>
      <c r="NC2" s="166"/>
      <c r="ND2" s="166"/>
      <c r="NE2" s="166"/>
      <c r="NF2" s="166"/>
      <c r="NG2" s="166"/>
      <c r="NH2" s="166"/>
      <c r="NI2" s="166"/>
      <c r="NJ2" s="166"/>
      <c r="NK2" s="166"/>
      <c r="NL2" s="166"/>
      <c r="NM2" s="166"/>
      <c r="NN2" s="166"/>
      <c r="NO2" s="166"/>
      <c r="NP2" s="166"/>
      <c r="NQ2" s="166"/>
      <c r="NR2" s="166"/>
      <c r="NS2" s="166"/>
      <c r="NT2" s="166"/>
      <c r="NU2" s="166"/>
      <c r="NV2" s="166"/>
      <c r="NW2" s="166"/>
      <c r="NX2" s="166"/>
      <c r="NY2" s="166"/>
      <c r="NZ2" s="166"/>
      <c r="OA2" s="166"/>
      <c r="OB2" s="166"/>
      <c r="OC2" s="166"/>
      <c r="OD2" s="166"/>
      <c r="OE2" s="166"/>
      <c r="OF2" s="166"/>
      <c r="OG2" s="166"/>
      <c r="OH2" s="166"/>
      <c r="OI2" s="166"/>
      <c r="OJ2" s="166"/>
      <c r="OK2" s="166"/>
      <c r="OL2" s="166"/>
      <c r="OM2" s="166"/>
      <c r="ON2" s="166"/>
      <c r="OO2" s="166"/>
      <c r="OP2" s="166"/>
      <c r="OQ2" s="166"/>
      <c r="OR2" s="166"/>
      <c r="OS2" s="166"/>
      <c r="OT2" s="166"/>
      <c r="OU2" s="166"/>
      <c r="OV2" s="166"/>
      <c r="OW2" s="166"/>
      <c r="OX2" s="166"/>
      <c r="OY2" s="166"/>
      <c r="OZ2" s="166"/>
      <c r="PA2" s="166"/>
      <c r="PB2" s="166"/>
      <c r="PC2" s="166"/>
      <c r="PD2" s="166"/>
      <c r="PE2" s="166"/>
      <c r="PF2" s="166"/>
      <c r="PG2" s="166"/>
      <c r="PH2" s="166"/>
      <c r="PI2" s="166"/>
      <c r="PJ2" s="166"/>
      <c r="PK2" s="166"/>
      <c r="PL2" s="166"/>
      <c r="PM2" s="166"/>
      <c r="PN2" s="166"/>
      <c r="PO2" s="166"/>
      <c r="PP2" s="166"/>
      <c r="PQ2" s="166"/>
      <c r="PR2" s="166"/>
      <c r="PS2" s="166"/>
      <c r="PT2" s="166"/>
      <c r="PU2" s="166"/>
      <c r="PV2" s="166"/>
      <c r="PW2" s="166"/>
      <c r="PX2" s="166"/>
      <c r="PY2" s="166"/>
      <c r="PZ2" s="166"/>
      <c r="QA2" s="166"/>
      <c r="QB2" s="166"/>
      <c r="QC2" s="166"/>
      <c r="QD2" s="166"/>
      <c r="QE2" s="166"/>
      <c r="QF2" s="166"/>
      <c r="QG2" s="166"/>
      <c r="QH2" s="166"/>
      <c r="QI2" s="166"/>
      <c r="QJ2" s="166"/>
      <c r="QK2" s="166"/>
      <c r="QL2" s="166"/>
      <c r="QM2" s="166"/>
      <c r="QN2" s="166"/>
      <c r="QO2" s="166"/>
      <c r="QP2" s="166"/>
      <c r="QQ2" s="166"/>
      <c r="QR2" s="166"/>
      <c r="QS2" s="166"/>
      <c r="QT2" s="166"/>
      <c r="QU2" s="166"/>
      <c r="QV2" s="166"/>
      <c r="QW2" s="166"/>
      <c r="QX2" s="166"/>
      <c r="QY2" s="166"/>
      <c r="QZ2" s="166"/>
      <c r="RA2" s="166"/>
      <c r="RB2" s="166"/>
      <c r="RC2" s="166"/>
      <c r="RD2" s="166"/>
      <c r="RE2" s="166"/>
      <c r="RF2" s="166"/>
      <c r="RG2" s="166"/>
      <c r="RH2" s="166"/>
      <c r="RI2" s="166"/>
      <c r="RJ2" s="166"/>
      <c r="RK2" s="166"/>
      <c r="RL2" s="166"/>
      <c r="RM2" s="166"/>
      <c r="RN2" s="166"/>
      <c r="RO2" s="166"/>
      <c r="RP2" s="166"/>
      <c r="RQ2" s="166"/>
      <c r="RR2" s="166"/>
      <c r="RS2" s="166"/>
      <c r="RT2" s="166"/>
      <c r="RU2" s="166"/>
      <c r="RV2" s="166"/>
      <c r="RW2" s="166"/>
      <c r="RX2" s="166"/>
      <c r="RY2" s="166"/>
      <c r="RZ2" s="166"/>
      <c r="SA2" s="166"/>
      <c r="SB2" s="166"/>
      <c r="SC2" s="166"/>
      <c r="SD2" s="166"/>
      <c r="SE2" s="166"/>
      <c r="SF2" s="166"/>
      <c r="SG2" s="166"/>
      <c r="SH2" s="166"/>
      <c r="SI2" s="166"/>
      <c r="SJ2" s="166"/>
      <c r="SK2" s="166"/>
      <c r="SL2" s="166"/>
      <c r="SM2" s="166"/>
      <c r="SN2" s="166"/>
      <c r="SO2" s="166"/>
      <c r="SP2" s="166"/>
      <c r="SQ2" s="166"/>
      <c r="SR2" s="166"/>
      <c r="SS2" s="166"/>
      <c r="ST2" s="166"/>
      <c r="SU2" s="166"/>
      <c r="SV2" s="166"/>
      <c r="SW2" s="166"/>
      <c r="SX2" s="166"/>
      <c r="SY2" s="166"/>
      <c r="SZ2" s="166"/>
      <c r="TA2" s="166"/>
      <c r="TB2" s="166"/>
      <c r="TC2" s="166"/>
      <c r="TD2" s="166"/>
      <c r="TE2" s="166"/>
      <c r="TF2" s="166"/>
      <c r="TG2" s="166"/>
      <c r="TH2" s="166"/>
      <c r="TI2" s="166"/>
      <c r="TJ2" s="166"/>
      <c r="TK2" s="166"/>
      <c r="TL2" s="166"/>
      <c r="TM2" s="166"/>
      <c r="TN2" s="166"/>
      <c r="TO2" s="166"/>
      <c r="TP2" s="166"/>
      <c r="TQ2" s="166"/>
      <c r="TR2" s="166"/>
      <c r="TS2" s="166"/>
      <c r="TT2" s="166"/>
      <c r="TU2" s="166"/>
      <c r="TV2" s="166"/>
      <c r="TW2" s="166"/>
      <c r="TX2" s="166"/>
      <c r="TY2" s="166"/>
      <c r="TZ2" s="166"/>
      <c r="UA2" s="166"/>
      <c r="UB2" s="166"/>
      <c r="UC2" s="166"/>
      <c r="UD2" s="166"/>
      <c r="UE2" s="166"/>
      <c r="UF2" s="166"/>
      <c r="UG2" s="166"/>
      <c r="UH2" s="166"/>
      <c r="UI2" s="166"/>
      <c r="UJ2" s="166"/>
      <c r="UK2" s="166"/>
      <c r="UL2" s="166"/>
      <c r="UM2" s="166"/>
      <c r="UN2" s="166"/>
      <c r="UO2" s="166"/>
      <c r="UP2" s="166"/>
      <c r="UQ2" s="166"/>
      <c r="UR2" s="166"/>
      <c r="US2" s="166"/>
      <c r="UT2" s="166"/>
      <c r="UU2" s="166"/>
      <c r="UV2" s="166"/>
      <c r="UW2" s="166"/>
      <c r="UX2" s="166"/>
      <c r="UY2" s="166"/>
      <c r="UZ2" s="166"/>
      <c r="VA2" s="166"/>
      <c r="VB2" s="166"/>
      <c r="VC2" s="166"/>
      <c r="VD2" s="166"/>
      <c r="VE2" s="166"/>
      <c r="VF2" s="166"/>
      <c r="VG2" s="166"/>
      <c r="VH2" s="166"/>
      <c r="VI2" s="166"/>
      <c r="VJ2" s="166"/>
      <c r="VK2" s="166"/>
      <c r="VL2" s="166"/>
      <c r="VM2" s="166"/>
      <c r="VN2" s="166"/>
      <c r="VO2" s="166"/>
      <c r="VP2" s="166"/>
      <c r="VQ2" s="166"/>
      <c r="VR2" s="166"/>
      <c r="VS2" s="166"/>
      <c r="VT2" s="166"/>
      <c r="VU2" s="166"/>
      <c r="VV2" s="166"/>
      <c r="VW2" s="166"/>
      <c r="VX2" s="166"/>
      <c r="VY2" s="166"/>
      <c r="VZ2" s="166"/>
      <c r="WA2" s="166"/>
      <c r="WB2" s="166"/>
      <c r="WC2" s="166"/>
      <c r="WD2" s="166"/>
      <c r="WE2" s="166"/>
      <c r="WF2" s="166"/>
      <c r="WG2" s="166"/>
      <c r="WH2" s="166"/>
      <c r="WI2" s="166"/>
      <c r="WJ2" s="166"/>
      <c r="WK2" s="166"/>
      <c r="WL2" s="166"/>
      <c r="WM2" s="166"/>
      <c r="WN2" s="166"/>
      <c r="WO2" s="166"/>
      <c r="WP2" s="166"/>
      <c r="WQ2" s="166"/>
      <c r="WR2" s="166"/>
      <c r="WS2" s="166"/>
      <c r="WT2" s="166"/>
      <c r="WU2" s="166"/>
      <c r="WV2" s="166"/>
      <c r="WW2" s="166"/>
      <c r="WX2" s="166"/>
      <c r="WY2" s="166"/>
      <c r="WZ2" s="166"/>
      <c r="XA2" s="166"/>
      <c r="XB2" s="166"/>
      <c r="XC2" s="166"/>
      <c r="XD2" s="166"/>
      <c r="XE2" s="166"/>
      <c r="XF2" s="166"/>
      <c r="XG2" s="166"/>
      <c r="XH2" s="166"/>
      <c r="XI2" s="166"/>
      <c r="XJ2" s="166"/>
      <c r="XK2" s="166"/>
      <c r="XL2" s="166"/>
      <c r="XM2" s="166"/>
      <c r="XN2" s="166"/>
      <c r="XO2" s="166"/>
      <c r="XP2" s="166"/>
      <c r="XQ2" s="166"/>
      <c r="XR2" s="166"/>
      <c r="XS2" s="166"/>
      <c r="XT2" s="166"/>
      <c r="XU2" s="166"/>
      <c r="XV2" s="166"/>
      <c r="XW2" s="166"/>
      <c r="XX2" s="166"/>
      <c r="XY2" s="166"/>
      <c r="XZ2" s="166"/>
      <c r="YA2" s="166"/>
      <c r="YB2" s="166"/>
      <c r="YC2" s="166"/>
      <c r="YD2" s="166"/>
      <c r="YE2" s="166"/>
      <c r="YF2" s="166"/>
      <c r="YG2" s="166"/>
      <c r="YH2" s="166"/>
      <c r="YI2" s="166"/>
      <c r="YJ2" s="166"/>
      <c r="YK2" s="166"/>
      <c r="YL2" s="166"/>
      <c r="YM2" s="166"/>
      <c r="YN2" s="166"/>
      <c r="YO2" s="166"/>
      <c r="YP2" s="166"/>
      <c r="YQ2" s="166"/>
      <c r="YR2" s="166"/>
      <c r="YS2" s="166"/>
      <c r="YT2" s="166"/>
      <c r="YU2" s="166"/>
      <c r="YV2" s="166"/>
      <c r="YW2" s="166"/>
      <c r="YX2" s="166"/>
      <c r="YY2" s="166"/>
      <c r="YZ2" s="166"/>
      <c r="ZA2" s="166"/>
      <c r="ZB2" s="166"/>
      <c r="ZC2" s="166"/>
      <c r="ZD2" s="166"/>
      <c r="ZE2" s="166"/>
      <c r="ZF2" s="166"/>
      <c r="ZG2" s="166"/>
      <c r="ZH2" s="166"/>
      <c r="ZI2" s="166"/>
      <c r="ZJ2" s="166"/>
      <c r="ZK2" s="166"/>
      <c r="ZL2" s="166"/>
      <c r="ZM2" s="166"/>
      <c r="ZN2" s="166"/>
      <c r="ZO2" s="166"/>
      <c r="ZP2" s="166"/>
      <c r="ZQ2" s="166"/>
      <c r="ZR2" s="166"/>
      <c r="ZS2" s="166"/>
      <c r="ZT2" s="166"/>
      <c r="ZU2" s="166"/>
      <c r="ZV2" s="166"/>
      <c r="ZW2" s="166"/>
      <c r="ZX2" s="166"/>
      <c r="ZY2" s="166"/>
      <c r="ZZ2" s="166"/>
      <c r="AAA2" s="166"/>
      <c r="AAB2" s="166"/>
      <c r="AAC2" s="166"/>
      <c r="AAD2" s="166"/>
      <c r="AAE2" s="166"/>
      <c r="AAF2" s="166"/>
      <c r="AAG2" s="166"/>
      <c r="AAH2" s="166"/>
      <c r="AAI2" s="166"/>
      <c r="AAJ2" s="166"/>
      <c r="AAK2" s="166"/>
      <c r="AAL2" s="166"/>
      <c r="AAM2" s="166"/>
      <c r="AAN2" s="166"/>
      <c r="AAO2" s="166"/>
      <c r="AAP2" s="166"/>
      <c r="AAQ2" s="166"/>
      <c r="AAR2" s="166"/>
      <c r="AAS2" s="166"/>
      <c r="AAT2" s="166"/>
      <c r="AAU2" s="166"/>
      <c r="AAV2" s="166"/>
      <c r="AAW2" s="166"/>
      <c r="AAX2" s="166"/>
      <c r="AAY2" s="166"/>
      <c r="AAZ2" s="166"/>
      <c r="ABA2" s="166"/>
      <c r="ABB2" s="166"/>
      <c r="ABC2" s="166"/>
      <c r="ABD2" s="166"/>
      <c r="ABE2" s="166"/>
      <c r="ABF2" s="166"/>
      <c r="ABG2" s="166"/>
      <c r="ABH2" s="166"/>
      <c r="ABI2" s="166"/>
      <c r="ABJ2" s="166"/>
      <c r="ABK2" s="166"/>
      <c r="ABL2" s="166"/>
      <c r="ABM2" s="166"/>
      <c r="ABN2" s="166"/>
      <c r="ABO2" s="166"/>
      <c r="ABP2" s="166"/>
      <c r="ABQ2" s="166"/>
      <c r="ABR2" s="166"/>
      <c r="ABS2" s="166"/>
      <c r="ABT2" s="166"/>
      <c r="ABU2" s="166"/>
      <c r="ABV2" s="166"/>
      <c r="ABW2" s="166"/>
      <c r="ABX2" s="166"/>
      <c r="ABY2" s="166"/>
      <c r="ABZ2" s="166"/>
      <c r="ACA2" s="166"/>
      <c r="ACB2" s="166"/>
      <c r="ACC2" s="166"/>
      <c r="ACD2" s="166"/>
      <c r="ACE2" s="166"/>
      <c r="ACF2" s="166"/>
      <c r="ACG2" s="166"/>
      <c r="ACH2" s="166"/>
      <c r="ACI2" s="166"/>
      <c r="ACJ2" s="166"/>
      <c r="ACK2" s="166"/>
      <c r="ACL2" s="166"/>
      <c r="ACM2" s="166"/>
      <c r="ACN2" s="166"/>
      <c r="ACO2" s="166"/>
      <c r="ACP2" s="166"/>
      <c r="ACQ2" s="166"/>
      <c r="ACR2" s="166"/>
      <c r="ACS2" s="166"/>
      <c r="ACT2" s="166"/>
      <c r="ACU2" s="166"/>
      <c r="ACV2" s="166"/>
      <c r="ACW2" s="166"/>
      <c r="ACX2" s="166"/>
      <c r="ACY2" s="166"/>
      <c r="ACZ2" s="166"/>
      <c r="ADA2" s="166"/>
      <c r="ADB2" s="166"/>
      <c r="ADC2" s="166"/>
      <c r="ADD2" s="166"/>
      <c r="ADE2" s="166"/>
      <c r="ADF2" s="166"/>
      <c r="ADG2" s="166"/>
      <c r="ADH2" s="166"/>
      <c r="ADI2" s="166"/>
      <c r="ADJ2" s="166"/>
      <c r="ADK2" s="166"/>
      <c r="ADL2" s="166"/>
      <c r="ADM2" s="166"/>
      <c r="ADN2" s="166"/>
      <c r="ADO2" s="166"/>
      <c r="ADP2" s="166"/>
      <c r="ADQ2" s="166"/>
      <c r="ADR2" s="166"/>
      <c r="ADS2" s="166"/>
      <c r="ADT2" s="166"/>
      <c r="ADU2" s="166"/>
      <c r="ADV2" s="166"/>
      <c r="ADW2" s="166"/>
      <c r="ADX2" s="166"/>
      <c r="ADY2" s="166"/>
      <c r="ADZ2" s="166"/>
      <c r="AEA2" s="166"/>
      <c r="AEB2" s="166"/>
      <c r="AEC2" s="166"/>
      <c r="AED2" s="166"/>
      <c r="AEE2" s="166"/>
      <c r="AEF2" s="166"/>
      <c r="AEG2" s="166"/>
      <c r="AEH2" s="166"/>
      <c r="AEI2" s="166"/>
      <c r="AEJ2" s="166"/>
      <c r="AEK2" s="166"/>
      <c r="AEL2" s="166"/>
      <c r="AEM2" s="166"/>
      <c r="AEN2" s="166"/>
      <c r="AEO2" s="166"/>
      <c r="AEP2" s="166"/>
      <c r="AEQ2" s="166"/>
      <c r="AER2" s="166"/>
      <c r="AES2" s="166"/>
      <c r="AET2" s="166"/>
      <c r="AEU2" s="166"/>
      <c r="AEV2" s="166"/>
      <c r="AEW2" s="166"/>
      <c r="AEX2" s="166"/>
      <c r="AEY2" s="166"/>
      <c r="AEZ2" s="166"/>
      <c r="AFA2" s="166"/>
      <c r="AFB2" s="166"/>
      <c r="AFC2" s="166"/>
      <c r="AFD2" s="166"/>
      <c r="AFE2" s="166"/>
      <c r="AFF2" s="166"/>
      <c r="AFG2" s="166"/>
      <c r="AFH2" s="166"/>
      <c r="AFI2" s="166"/>
      <c r="AFJ2" s="166"/>
      <c r="AFK2" s="166"/>
      <c r="AFL2" s="166"/>
      <c r="AFM2" s="166"/>
      <c r="AFN2" s="166"/>
      <c r="AFO2" s="166"/>
      <c r="AFP2" s="166"/>
      <c r="AFQ2" s="166"/>
      <c r="AFR2" s="166"/>
      <c r="AFS2" s="166"/>
      <c r="AFT2" s="166"/>
      <c r="AFU2" s="166"/>
      <c r="AFV2" s="166"/>
      <c r="AFW2" s="166"/>
      <c r="AFX2" s="166"/>
      <c r="AFY2" s="166"/>
      <c r="AFZ2" s="166"/>
      <c r="AGA2" s="166"/>
      <c r="AGB2" s="166"/>
      <c r="AGC2" s="166"/>
      <c r="AGD2" s="166"/>
      <c r="AGE2" s="166"/>
      <c r="AGF2" s="166"/>
      <c r="AGG2" s="166"/>
      <c r="AGH2" s="166"/>
      <c r="AGI2" s="166"/>
      <c r="AGJ2" s="166"/>
      <c r="AGK2" s="166"/>
      <c r="AGL2" s="166"/>
      <c r="AGM2" s="166"/>
      <c r="AGN2" s="166"/>
      <c r="AGO2" s="166"/>
      <c r="AGP2" s="166"/>
      <c r="AGQ2" s="166"/>
      <c r="AGR2" s="166"/>
      <c r="AGS2" s="166"/>
      <c r="AGT2" s="166"/>
      <c r="AGU2" s="166"/>
      <c r="AGV2" s="166"/>
      <c r="AGW2" s="166"/>
      <c r="AGX2" s="166"/>
      <c r="AGY2" s="166"/>
      <c r="AGZ2" s="166"/>
      <c r="AHA2" s="166"/>
      <c r="AHB2" s="166"/>
      <c r="AHC2" s="166"/>
      <c r="AHD2" s="166"/>
      <c r="AHE2" s="166"/>
      <c r="AHF2" s="166"/>
      <c r="AHG2" s="166"/>
      <c r="AHH2" s="166"/>
      <c r="AHI2" s="166"/>
      <c r="AHJ2" s="166"/>
      <c r="AHK2" s="166"/>
      <c r="AHL2" s="166"/>
      <c r="AHM2" s="166"/>
      <c r="AHN2" s="166"/>
      <c r="AHO2" s="166"/>
      <c r="AHP2" s="166"/>
      <c r="AHQ2" s="166"/>
      <c r="AHR2" s="166"/>
      <c r="AHS2" s="166"/>
      <c r="AHT2" s="166"/>
      <c r="AHU2" s="166"/>
      <c r="AHV2" s="166"/>
      <c r="AHW2" s="166"/>
      <c r="AHX2" s="166"/>
      <c r="AHY2" s="166"/>
      <c r="AHZ2" s="166"/>
      <c r="AIA2" s="166"/>
      <c r="AIB2" s="166"/>
      <c r="AIC2" s="166"/>
      <c r="AID2" s="166"/>
      <c r="AIE2" s="166"/>
      <c r="AIF2" s="166"/>
      <c r="AIG2" s="166"/>
      <c r="AIH2" s="166"/>
      <c r="AII2" s="166"/>
      <c r="AIJ2" s="166"/>
      <c r="AIK2" s="166"/>
      <c r="AIL2" s="166"/>
      <c r="AIM2" s="166"/>
      <c r="AIN2" s="166"/>
      <c r="AIO2" s="166"/>
      <c r="AIP2" s="166"/>
      <c r="AIQ2" s="166"/>
      <c r="AIR2" s="166"/>
      <c r="AIS2" s="166"/>
      <c r="AIT2" s="166"/>
      <c r="AIU2" s="166"/>
      <c r="AIV2" s="166"/>
      <c r="AIW2" s="166"/>
      <c r="AIX2" s="166"/>
      <c r="AIY2" s="166"/>
      <c r="AIZ2" s="166"/>
      <c r="AJA2" s="166"/>
      <c r="AJB2" s="166"/>
      <c r="AJC2" s="166"/>
      <c r="AJD2" s="166"/>
      <c r="AJE2" s="166"/>
      <c r="AJF2" s="166"/>
      <c r="AJG2" s="166"/>
      <c r="AJH2" s="166"/>
      <c r="AJI2" s="166"/>
      <c r="AJJ2" s="166"/>
      <c r="AJK2" s="166"/>
      <c r="AJL2" s="166"/>
      <c r="AJM2" s="166"/>
      <c r="AJN2" s="166"/>
      <c r="AJO2" s="166"/>
      <c r="AJP2" s="166"/>
      <c r="AJQ2" s="166"/>
      <c r="AJR2" s="166"/>
      <c r="AJS2" s="166"/>
      <c r="AJT2" s="166"/>
      <c r="AJU2" s="166"/>
      <c r="AJV2" s="166"/>
      <c r="AJW2" s="166"/>
      <c r="AJX2" s="166"/>
      <c r="AJY2" s="166"/>
      <c r="AJZ2" s="166"/>
      <c r="AKA2" s="166"/>
      <c r="AKB2" s="166"/>
      <c r="AKC2" s="166"/>
      <c r="AKD2" s="166"/>
      <c r="AKE2" s="166"/>
      <c r="AKF2" s="166"/>
      <c r="AKG2" s="166"/>
      <c r="AKH2" s="166"/>
      <c r="AKI2" s="166"/>
      <c r="AKJ2" s="166"/>
      <c r="AKK2" s="166"/>
      <c r="AKL2" s="166"/>
      <c r="AKM2" s="166"/>
      <c r="AKN2" s="166"/>
      <c r="AKO2" s="166"/>
      <c r="AKP2" s="166"/>
      <c r="AKQ2" s="166"/>
      <c r="AKR2" s="166"/>
      <c r="AKS2" s="166"/>
      <c r="AKT2" s="166"/>
      <c r="AKU2" s="166"/>
      <c r="AKV2" s="166"/>
      <c r="AKW2" s="166"/>
      <c r="AKX2" s="166"/>
      <c r="AKY2" s="166"/>
      <c r="AKZ2" s="166"/>
      <c r="ALA2" s="166"/>
      <c r="ALB2" s="166"/>
      <c r="ALC2" s="166"/>
      <c r="ALD2" s="166"/>
      <c r="ALE2" s="166"/>
      <c r="ALF2" s="166"/>
      <c r="ALG2" s="166"/>
      <c r="ALH2" s="166"/>
      <c r="ALI2" s="166"/>
      <c r="ALJ2" s="166"/>
      <c r="ALK2" s="166"/>
      <c r="ALL2" s="166"/>
      <c r="ALM2" s="166"/>
      <c r="ALN2" s="166"/>
      <c r="ALO2" s="166"/>
      <c r="ALP2" s="166"/>
      <c r="ALQ2" s="166"/>
      <c r="ALR2" s="166"/>
      <c r="ALS2" s="166"/>
      <c r="ALT2" s="166"/>
      <c r="ALU2" s="166"/>
      <c r="ALV2" s="166"/>
      <c r="ALW2" s="166"/>
      <c r="ALX2" s="166"/>
      <c r="ALY2" s="166"/>
      <c r="ALZ2" s="166"/>
      <c r="AMA2" s="166"/>
      <c r="AMB2" s="166"/>
      <c r="AMC2" s="166"/>
      <c r="AMD2" s="166"/>
      <c r="AME2" s="166"/>
      <c r="AMF2" s="166"/>
      <c r="AMG2" s="166"/>
      <c r="AMH2" s="166"/>
      <c r="AMI2" s="166"/>
      <c r="AMJ2" s="166"/>
      <c r="AMK2" s="166"/>
      <c r="AML2" s="166"/>
      <c r="AMM2" s="166"/>
      <c r="AMN2" s="166"/>
      <c r="AMO2" s="166"/>
      <c r="AMP2" s="166"/>
      <c r="AMQ2" s="166"/>
      <c r="AMR2" s="166"/>
      <c r="AMS2" s="166"/>
      <c r="AMT2" s="166"/>
      <c r="AMU2" s="166"/>
      <c r="AMV2" s="166"/>
      <c r="AMW2" s="166"/>
      <c r="AMX2" s="166"/>
      <c r="AMY2" s="166"/>
      <c r="AMZ2" s="166"/>
      <c r="ANA2" s="166"/>
      <c r="ANB2" s="166"/>
      <c r="ANC2" s="166"/>
      <c r="AND2" s="166"/>
      <c r="ANE2" s="166"/>
      <c r="ANF2" s="166"/>
      <c r="ANG2" s="166"/>
      <c r="ANH2" s="166"/>
      <c r="ANI2" s="166"/>
      <c r="ANJ2" s="166"/>
      <c r="ANK2" s="166"/>
      <c r="ANL2" s="166"/>
      <c r="ANM2" s="166"/>
      <c r="ANN2" s="166"/>
      <c r="ANO2" s="166"/>
      <c r="ANP2" s="166"/>
      <c r="ANQ2" s="166"/>
      <c r="ANR2" s="166"/>
      <c r="ANS2" s="166"/>
      <c r="ANT2" s="166"/>
      <c r="ANU2" s="166"/>
      <c r="ANV2" s="166"/>
      <c r="ANW2" s="166"/>
      <c r="ANX2" s="166"/>
      <c r="ANY2" s="166"/>
      <c r="ANZ2" s="166"/>
      <c r="AOA2" s="166"/>
      <c r="AOB2" s="166"/>
      <c r="AOC2" s="166"/>
      <c r="AOD2" s="166"/>
      <c r="AOE2" s="166"/>
      <c r="AOF2" s="166"/>
      <c r="AOG2" s="166"/>
      <c r="AOH2" s="166"/>
      <c r="AOI2" s="166"/>
      <c r="AOJ2" s="166"/>
      <c r="AOK2" s="166"/>
      <c r="AOL2" s="166"/>
      <c r="AOM2" s="166"/>
      <c r="AON2" s="166"/>
      <c r="AOO2" s="166"/>
      <c r="AOP2" s="166"/>
      <c r="AOQ2" s="166"/>
      <c r="AOR2" s="166"/>
      <c r="AOS2" s="166"/>
      <c r="AOT2" s="166"/>
      <c r="AOU2" s="166"/>
      <c r="AOV2" s="166"/>
      <c r="AOW2" s="166"/>
      <c r="AOX2" s="166"/>
      <c r="AOY2" s="166"/>
      <c r="AOZ2" s="166"/>
      <c r="APA2" s="166"/>
      <c r="APB2" s="166"/>
      <c r="APC2" s="166"/>
      <c r="APD2" s="166"/>
      <c r="APE2" s="166"/>
      <c r="APF2" s="166"/>
      <c r="APG2" s="166"/>
      <c r="APH2" s="166"/>
      <c r="API2" s="166"/>
      <c r="APJ2" s="166"/>
      <c r="APK2" s="166"/>
      <c r="APL2" s="166"/>
      <c r="APM2" s="166"/>
      <c r="APN2" s="166"/>
      <c r="APO2" s="166"/>
      <c r="APP2" s="166"/>
      <c r="APQ2" s="166"/>
      <c r="APR2" s="166"/>
      <c r="APS2" s="166"/>
      <c r="APT2" s="166"/>
      <c r="APU2" s="166"/>
      <c r="APV2" s="166"/>
      <c r="APW2" s="166"/>
      <c r="APX2" s="166"/>
      <c r="APY2" s="166"/>
      <c r="APZ2" s="166"/>
      <c r="AQA2" s="166"/>
      <c r="AQB2" s="166"/>
      <c r="AQC2" s="166"/>
      <c r="AQD2" s="166"/>
      <c r="AQE2" s="166"/>
      <c r="AQF2" s="166"/>
      <c r="AQG2" s="166"/>
      <c r="AQH2" s="166"/>
      <c r="AQI2" s="166"/>
      <c r="AQJ2" s="166"/>
      <c r="AQK2" s="166"/>
      <c r="AQL2" s="166"/>
      <c r="AQM2" s="166"/>
      <c r="AQN2" s="166"/>
      <c r="AQO2" s="166"/>
      <c r="AQP2" s="166"/>
      <c r="AQQ2" s="166"/>
      <c r="AQR2" s="166"/>
      <c r="AQS2" s="166"/>
      <c r="AQT2" s="166"/>
      <c r="AQU2" s="166"/>
      <c r="AQV2" s="166"/>
      <c r="AQW2" s="166"/>
      <c r="AQX2" s="166"/>
      <c r="AQY2" s="166"/>
      <c r="AQZ2" s="166"/>
      <c r="ARA2" s="166"/>
      <c r="ARB2" s="166"/>
      <c r="ARC2" s="166"/>
      <c r="ARD2" s="166"/>
      <c r="ARE2" s="166"/>
      <c r="ARF2" s="166"/>
      <c r="ARG2" s="166"/>
      <c r="ARH2" s="166"/>
      <c r="ARI2" s="166"/>
      <c r="ARJ2" s="166"/>
      <c r="ARK2" s="166"/>
      <c r="ARL2" s="166"/>
      <c r="ARM2" s="166"/>
      <c r="ARN2" s="166"/>
      <c r="ARO2" s="166"/>
      <c r="ARP2" s="166"/>
      <c r="ARQ2" s="166"/>
      <c r="ARR2" s="166"/>
      <c r="ARS2" s="166"/>
      <c r="ART2" s="166"/>
      <c r="ARU2" s="166"/>
      <c r="ARV2" s="166"/>
      <c r="ARW2" s="166"/>
      <c r="ARX2" s="166"/>
      <c r="ARY2" s="166"/>
      <c r="ARZ2" s="166"/>
      <c r="ASA2" s="166"/>
      <c r="ASB2" s="166"/>
      <c r="ASC2" s="166"/>
      <c r="ASD2" s="166"/>
      <c r="ASE2" s="166"/>
      <c r="ASF2" s="166"/>
      <c r="ASG2" s="166"/>
      <c r="ASH2" s="166"/>
      <c r="ASI2" s="166"/>
      <c r="ASJ2" s="166"/>
      <c r="ASK2" s="166"/>
      <c r="ASL2" s="166"/>
      <c r="ASM2" s="166"/>
      <c r="ASN2" s="166"/>
      <c r="ASO2" s="166"/>
      <c r="ASP2" s="166"/>
      <c r="ASQ2" s="166"/>
      <c r="ASR2" s="166"/>
      <c r="ASS2" s="166"/>
      <c r="AST2" s="166"/>
      <c r="ASU2" s="166"/>
      <c r="ASV2" s="166"/>
      <c r="ASW2" s="166"/>
      <c r="ASX2" s="166"/>
      <c r="ASY2" s="166"/>
      <c r="ASZ2" s="166"/>
      <c r="ATA2" s="166"/>
      <c r="ATB2" s="166"/>
      <c r="ATC2" s="166"/>
      <c r="ATD2" s="166"/>
      <c r="ATE2" s="166"/>
      <c r="ATF2" s="166"/>
      <c r="ATG2" s="166"/>
      <c r="ATH2" s="166"/>
      <c r="ATI2" s="166"/>
      <c r="ATJ2" s="166"/>
      <c r="ATK2" s="166"/>
      <c r="ATL2" s="166"/>
      <c r="ATM2" s="166"/>
      <c r="ATN2" s="166"/>
      <c r="ATO2" s="166"/>
      <c r="ATP2" s="166"/>
      <c r="ATQ2" s="166"/>
      <c r="ATR2" s="166"/>
      <c r="ATS2" s="166"/>
      <c r="ATT2" s="166"/>
      <c r="ATU2" s="166"/>
      <c r="ATV2" s="166"/>
      <c r="ATW2" s="166"/>
      <c r="ATX2" s="166"/>
      <c r="ATY2" s="166"/>
      <c r="ATZ2" s="166"/>
      <c r="AUA2" s="166"/>
      <c r="AUB2" s="166"/>
      <c r="AUC2" s="166"/>
      <c r="AUD2" s="166"/>
      <c r="AUE2" s="166"/>
      <c r="AUF2" s="166"/>
      <c r="AUG2" s="166"/>
      <c r="AUH2" s="166"/>
      <c r="AUI2" s="166"/>
      <c r="AUJ2" s="166"/>
      <c r="AUK2" s="166"/>
      <c r="AUL2" s="166"/>
      <c r="AUM2" s="166"/>
      <c r="AUN2" s="166"/>
      <c r="AUO2" s="166"/>
      <c r="AUP2" s="166"/>
      <c r="AUQ2" s="166"/>
      <c r="AUR2" s="166"/>
      <c r="AUS2" s="166"/>
      <c r="AUT2" s="166"/>
      <c r="AUU2" s="166"/>
      <c r="AUV2" s="166"/>
      <c r="AUW2" s="166"/>
      <c r="AUX2" s="166"/>
      <c r="AUY2" s="166"/>
      <c r="AUZ2" s="166"/>
      <c r="AVA2" s="166"/>
      <c r="AVB2" s="166"/>
      <c r="AVC2" s="166"/>
      <c r="AVD2" s="166"/>
      <c r="AVE2" s="166"/>
      <c r="AVF2" s="166"/>
      <c r="AVG2" s="166"/>
      <c r="AVH2" s="166"/>
      <c r="AVI2" s="166"/>
      <c r="AVJ2" s="166"/>
      <c r="AVK2" s="166"/>
      <c r="AVL2" s="166"/>
      <c r="AVM2" s="166"/>
      <c r="AVN2" s="166"/>
      <c r="AVO2" s="166"/>
      <c r="AVP2" s="166"/>
      <c r="AVQ2" s="166"/>
      <c r="AVR2" s="166"/>
      <c r="AVS2" s="166"/>
      <c r="AVT2" s="166"/>
      <c r="AVU2" s="166"/>
      <c r="AVV2" s="166"/>
      <c r="AVW2" s="166"/>
      <c r="AVX2" s="166"/>
      <c r="AVY2" s="166"/>
      <c r="AVZ2" s="166"/>
      <c r="AWA2" s="166"/>
      <c r="AWB2" s="166"/>
      <c r="AWC2" s="166"/>
      <c r="AWD2" s="166"/>
      <c r="AWE2" s="166"/>
      <c r="AWF2" s="166"/>
      <c r="AWG2" s="166"/>
      <c r="AWH2" s="166"/>
      <c r="AWI2" s="166"/>
      <c r="AWJ2" s="166"/>
      <c r="AWK2" s="166"/>
      <c r="AWL2" s="166"/>
      <c r="AWM2" s="166"/>
      <c r="AWN2" s="166"/>
      <c r="AWO2" s="166"/>
      <c r="AWP2" s="166"/>
      <c r="AWQ2" s="166"/>
      <c r="AWR2" s="166"/>
      <c r="AWS2" s="166"/>
      <c r="AWT2" s="166"/>
      <c r="AWU2" s="166"/>
      <c r="AWV2" s="166"/>
      <c r="AWW2" s="166"/>
      <c r="AWX2" s="166"/>
      <c r="AWY2" s="166"/>
      <c r="AWZ2" s="166"/>
      <c r="AXA2" s="166"/>
      <c r="AXB2" s="166"/>
      <c r="AXC2" s="166"/>
      <c r="AXD2" s="166"/>
      <c r="AXE2" s="166"/>
      <c r="AXF2" s="166"/>
      <c r="AXG2" s="166"/>
      <c r="AXH2" s="166"/>
      <c r="AXI2" s="166"/>
      <c r="AXJ2" s="166"/>
      <c r="AXK2" s="166"/>
      <c r="AXL2" s="166"/>
      <c r="AXM2" s="166"/>
      <c r="AXN2" s="166"/>
      <c r="AXO2" s="166"/>
      <c r="AXP2" s="166"/>
      <c r="AXQ2" s="166"/>
      <c r="AXR2" s="166"/>
      <c r="AXS2" s="166"/>
      <c r="AXT2" s="166"/>
      <c r="AXU2" s="166"/>
      <c r="AXV2" s="166"/>
      <c r="AXW2" s="166"/>
      <c r="AXX2" s="166"/>
      <c r="AXY2" s="166"/>
      <c r="AXZ2" s="166"/>
      <c r="AYA2" s="166"/>
      <c r="AYB2" s="166"/>
      <c r="AYC2" s="166"/>
      <c r="AYD2" s="166"/>
      <c r="AYE2" s="166"/>
      <c r="AYF2" s="166"/>
      <c r="AYG2" s="166"/>
      <c r="AYH2" s="166"/>
      <c r="AYI2" s="166"/>
      <c r="AYJ2" s="166"/>
      <c r="AYK2" s="166"/>
      <c r="AYL2" s="166"/>
      <c r="AYM2" s="166"/>
      <c r="AYN2" s="166"/>
      <c r="AYO2" s="166"/>
      <c r="AYP2" s="166"/>
      <c r="AYQ2" s="166"/>
      <c r="AYR2" s="166"/>
      <c r="AYS2" s="166"/>
      <c r="AYT2" s="166"/>
      <c r="AYU2" s="166"/>
      <c r="AYV2" s="166"/>
      <c r="AYW2" s="166"/>
      <c r="AYX2" s="166"/>
      <c r="AYY2" s="166"/>
      <c r="AYZ2" s="166"/>
      <c r="AZA2" s="166"/>
      <c r="AZB2" s="166"/>
      <c r="AZC2" s="166"/>
      <c r="AZD2" s="166"/>
      <c r="AZE2" s="166"/>
      <c r="AZF2" s="166"/>
      <c r="AZG2" s="166"/>
      <c r="AZH2" s="166"/>
      <c r="AZI2" s="166"/>
      <c r="AZJ2" s="166"/>
      <c r="AZK2" s="166"/>
      <c r="AZL2" s="166"/>
      <c r="AZM2" s="166"/>
      <c r="AZN2" s="166"/>
      <c r="AZO2" s="166"/>
      <c r="AZP2" s="166"/>
      <c r="AZQ2" s="166"/>
      <c r="AZR2" s="166"/>
      <c r="AZS2" s="166"/>
      <c r="AZT2" s="166"/>
      <c r="AZU2" s="166"/>
      <c r="AZV2" s="166"/>
      <c r="AZW2" s="166"/>
      <c r="AZX2" s="166"/>
      <c r="AZY2" s="166"/>
      <c r="AZZ2" s="166"/>
      <c r="BAA2" s="166"/>
      <c r="BAB2" s="166"/>
      <c r="BAC2" s="166"/>
      <c r="BAD2" s="166"/>
      <c r="BAE2" s="166"/>
      <c r="BAF2" s="166"/>
      <c r="BAG2" s="166"/>
      <c r="BAH2" s="166"/>
      <c r="BAI2" s="166"/>
      <c r="BAJ2" s="166"/>
      <c r="BAK2" s="166"/>
      <c r="BAL2" s="166"/>
      <c r="BAM2" s="166"/>
      <c r="BAN2" s="166"/>
      <c r="BAO2" s="166"/>
      <c r="BAP2" s="166"/>
      <c r="BAQ2" s="166"/>
      <c r="BAR2" s="166"/>
      <c r="BAS2" s="166"/>
      <c r="BAT2" s="166"/>
      <c r="BAU2" s="166"/>
      <c r="BAV2" s="166"/>
      <c r="BAW2" s="166"/>
      <c r="BAX2" s="166"/>
      <c r="BAY2" s="166"/>
      <c r="BAZ2" s="166"/>
      <c r="BBA2" s="166"/>
      <c r="BBB2" s="166"/>
      <c r="BBC2" s="166"/>
      <c r="BBD2" s="166"/>
      <c r="BBE2" s="166"/>
      <c r="BBF2" s="166"/>
      <c r="BBG2" s="166"/>
      <c r="BBH2" s="166"/>
      <c r="BBI2" s="166"/>
      <c r="BBJ2" s="166"/>
      <c r="BBK2" s="166"/>
      <c r="BBL2" s="166"/>
      <c r="BBM2" s="166"/>
      <c r="BBN2" s="166"/>
      <c r="BBO2" s="166"/>
      <c r="BBP2" s="166"/>
      <c r="BBQ2" s="166"/>
      <c r="BBR2" s="166"/>
      <c r="BBS2" s="166"/>
      <c r="BBT2" s="166"/>
      <c r="BBU2" s="166"/>
      <c r="BBV2" s="166"/>
      <c r="BBW2" s="166"/>
      <c r="BBX2" s="166"/>
      <c r="BBY2" s="166"/>
      <c r="BBZ2" s="166"/>
      <c r="BCA2" s="166"/>
      <c r="BCB2" s="166"/>
      <c r="BCC2" s="166"/>
      <c r="BCD2" s="166"/>
      <c r="BCE2" s="166"/>
      <c r="BCF2" s="166"/>
      <c r="BCG2" s="166"/>
      <c r="BCH2" s="166"/>
      <c r="BCI2" s="166"/>
      <c r="BCJ2" s="166"/>
      <c r="BCK2" s="166"/>
      <c r="BCL2" s="166"/>
      <c r="BCM2" s="166"/>
      <c r="BCN2" s="166"/>
      <c r="BCO2" s="166"/>
      <c r="BCP2" s="166"/>
      <c r="BCQ2" s="166"/>
      <c r="BCR2" s="166"/>
      <c r="BCS2" s="166"/>
      <c r="BCT2" s="166"/>
      <c r="BCU2" s="166"/>
      <c r="BCV2" s="166"/>
      <c r="BCW2" s="166"/>
      <c r="BCX2" s="166"/>
      <c r="BCY2" s="166"/>
      <c r="BCZ2" s="166"/>
      <c r="BDA2" s="166"/>
      <c r="BDB2" s="166"/>
      <c r="BDC2" s="166"/>
      <c r="BDD2" s="166"/>
      <c r="BDE2" s="166"/>
      <c r="BDF2" s="166"/>
      <c r="BDG2" s="166"/>
      <c r="BDH2" s="166"/>
      <c r="BDI2" s="166"/>
      <c r="BDJ2" s="166"/>
      <c r="BDK2" s="166"/>
      <c r="BDL2" s="166"/>
      <c r="BDM2" s="166"/>
      <c r="BDN2" s="166"/>
      <c r="BDO2" s="166"/>
      <c r="BDP2" s="166"/>
      <c r="BDQ2" s="166"/>
      <c r="BDR2" s="166"/>
      <c r="BDS2" s="166"/>
      <c r="BDT2" s="166"/>
      <c r="BDU2" s="166"/>
      <c r="BDV2" s="166"/>
      <c r="BDW2" s="166"/>
      <c r="BDX2" s="166"/>
      <c r="BDY2" s="166"/>
      <c r="BDZ2" s="166"/>
      <c r="BEA2" s="166"/>
      <c r="BEB2" s="166"/>
      <c r="BEC2" s="166"/>
      <c r="BED2" s="166"/>
      <c r="BEE2" s="166"/>
      <c r="BEF2" s="166"/>
      <c r="BEG2" s="166"/>
      <c r="BEH2" s="166"/>
      <c r="BEI2" s="166"/>
      <c r="BEJ2" s="166"/>
      <c r="BEK2" s="166"/>
      <c r="BEL2" s="166"/>
      <c r="BEM2" s="166"/>
      <c r="BEN2" s="166"/>
      <c r="BEO2" s="166"/>
      <c r="BEP2" s="166"/>
      <c r="BEQ2" s="166"/>
      <c r="BER2" s="166"/>
      <c r="BES2" s="166"/>
      <c r="BET2" s="166"/>
      <c r="BEU2" s="166"/>
      <c r="BEV2" s="166"/>
      <c r="BEW2" s="166"/>
      <c r="BEX2" s="166"/>
      <c r="BEY2" s="166"/>
      <c r="BEZ2" s="166"/>
      <c r="BFA2" s="166"/>
      <c r="BFB2" s="166"/>
      <c r="BFC2" s="166"/>
      <c r="BFD2" s="166"/>
      <c r="BFE2" s="166"/>
      <c r="BFF2" s="166"/>
      <c r="BFG2" s="166"/>
      <c r="BFH2" s="166"/>
      <c r="BFI2" s="166"/>
      <c r="BFJ2" s="166"/>
      <c r="BFK2" s="166"/>
      <c r="BFL2" s="166"/>
      <c r="BFM2" s="166"/>
      <c r="BFN2" s="166"/>
      <c r="BFO2" s="166"/>
      <c r="BFP2" s="166"/>
      <c r="BFQ2" s="166"/>
      <c r="BFR2" s="166"/>
      <c r="BFS2" s="166"/>
      <c r="BFT2" s="166"/>
      <c r="BFU2" s="166"/>
      <c r="BFV2" s="166"/>
      <c r="BFW2" s="166"/>
      <c r="BFX2" s="166"/>
      <c r="BFY2" s="166"/>
      <c r="BFZ2" s="166"/>
      <c r="BGA2" s="166"/>
      <c r="BGB2" s="166"/>
      <c r="BGC2" s="166"/>
      <c r="BGD2" s="166"/>
      <c r="BGE2" s="166"/>
      <c r="BGF2" s="166"/>
      <c r="BGG2" s="166"/>
      <c r="BGH2" s="166"/>
      <c r="BGI2" s="166"/>
      <c r="BGJ2" s="166"/>
      <c r="BGK2" s="166"/>
      <c r="BGL2" s="166"/>
      <c r="BGM2" s="166"/>
      <c r="BGN2" s="166"/>
      <c r="BGO2" s="166"/>
      <c r="BGP2" s="166"/>
      <c r="BGQ2" s="166"/>
      <c r="BGR2" s="166"/>
      <c r="BGS2" s="166"/>
      <c r="BGT2" s="166"/>
      <c r="BGU2" s="166"/>
      <c r="BGV2" s="166"/>
      <c r="BGW2" s="166"/>
      <c r="BGX2" s="166"/>
      <c r="BGY2" s="166"/>
      <c r="BGZ2" s="166"/>
      <c r="BHA2" s="166"/>
      <c r="BHB2" s="166"/>
      <c r="BHC2" s="166"/>
      <c r="BHD2" s="166"/>
      <c r="BHE2" s="166"/>
      <c r="BHF2" s="166"/>
      <c r="BHG2" s="166"/>
      <c r="BHH2" s="166"/>
      <c r="BHI2" s="166"/>
      <c r="BHJ2" s="166"/>
      <c r="BHK2" s="166"/>
      <c r="BHL2" s="166"/>
      <c r="BHM2" s="166"/>
      <c r="BHN2" s="166"/>
      <c r="BHO2" s="166"/>
      <c r="BHP2" s="166"/>
      <c r="BHQ2" s="166"/>
      <c r="BHR2" s="166"/>
      <c r="BHS2" s="166"/>
      <c r="BHT2" s="166"/>
      <c r="BHU2" s="166"/>
      <c r="BHV2" s="166"/>
      <c r="BHW2" s="166"/>
      <c r="BHX2" s="166"/>
      <c r="BHY2" s="166"/>
      <c r="BHZ2" s="166"/>
      <c r="BIA2" s="166"/>
      <c r="BIB2" s="166"/>
      <c r="BIC2" s="166"/>
      <c r="BID2" s="166"/>
      <c r="BIE2" s="166"/>
      <c r="BIF2" s="166"/>
      <c r="BIG2" s="166"/>
      <c r="BIH2" s="166"/>
      <c r="BII2" s="166"/>
      <c r="BIJ2" s="166"/>
      <c r="BIK2" s="166"/>
      <c r="BIL2" s="166"/>
      <c r="BIM2" s="166"/>
      <c r="BIN2" s="166"/>
      <c r="BIO2" s="166"/>
      <c r="BIP2" s="166"/>
      <c r="BIQ2" s="166"/>
      <c r="BIR2" s="166"/>
      <c r="BIS2" s="166"/>
      <c r="BIT2" s="166"/>
      <c r="BIU2" s="166"/>
      <c r="BIV2" s="166"/>
      <c r="BIW2" s="166"/>
      <c r="BIX2" s="166"/>
      <c r="BIY2" s="166"/>
      <c r="BIZ2" s="166"/>
      <c r="BJA2" s="166"/>
      <c r="BJB2" s="166"/>
      <c r="BJC2" s="166"/>
      <c r="BJD2" s="166"/>
      <c r="BJE2" s="166"/>
      <c r="BJF2" s="166"/>
    </row>
    <row r="3" spans="1:1618" s="167" customFormat="1" ht="21" customHeight="1">
      <c r="A3" s="1627"/>
      <c r="B3" s="1628"/>
      <c r="C3" s="1628"/>
      <c r="D3" s="1628"/>
      <c r="E3" s="1628"/>
      <c r="F3" s="1628"/>
      <c r="G3" s="1628"/>
      <c r="H3" s="1628"/>
      <c r="I3" s="1628"/>
      <c r="J3" s="1628"/>
      <c r="K3" s="1628"/>
      <c r="L3" s="1628"/>
      <c r="M3" s="1628"/>
      <c r="N3" s="1628"/>
      <c r="O3" s="1628"/>
      <c r="P3" s="1628"/>
      <c r="Q3" s="1628"/>
      <c r="R3" s="1628"/>
      <c r="S3" s="1628"/>
      <c r="T3" s="1628"/>
      <c r="U3" s="1628"/>
      <c r="V3" s="1628"/>
      <c r="W3" s="1628"/>
      <c r="X3" s="1620" t="s">
        <v>430</v>
      </c>
      <c r="Y3" s="1620"/>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row>
    <row r="4" spans="1:1618" s="167" customFormat="1" ht="33.75" customHeight="1">
      <c r="A4" s="1621" t="s">
        <v>375</v>
      </c>
      <c r="B4" s="1621" t="s">
        <v>35</v>
      </c>
      <c r="C4" s="1621" t="s">
        <v>129</v>
      </c>
      <c r="D4" s="1621" t="s">
        <v>130</v>
      </c>
      <c r="E4" s="1621" t="s">
        <v>131</v>
      </c>
      <c r="F4" s="1621" t="s">
        <v>350</v>
      </c>
      <c r="G4" s="1621" t="s">
        <v>132</v>
      </c>
      <c r="H4" s="1621" t="s">
        <v>133</v>
      </c>
      <c r="I4" s="1621" t="s">
        <v>134</v>
      </c>
      <c r="J4" s="1621" t="s">
        <v>135</v>
      </c>
      <c r="K4" s="1624" t="s">
        <v>136</v>
      </c>
      <c r="L4" s="1564"/>
      <c r="M4" s="1626"/>
      <c r="N4" s="1624" t="s">
        <v>137</v>
      </c>
      <c r="O4" s="1629"/>
      <c r="P4" s="1624" t="s">
        <v>138</v>
      </c>
      <c r="Q4" s="1564"/>
      <c r="R4" s="1630"/>
      <c r="S4" s="1624" t="s">
        <v>139</v>
      </c>
      <c r="T4" s="1629"/>
      <c r="U4" s="1624" t="s">
        <v>140</v>
      </c>
      <c r="V4" s="1564"/>
      <c r="W4" s="1564"/>
      <c r="X4" s="1618" t="s">
        <v>141</v>
      </c>
      <c r="Y4" s="1619"/>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c r="JR4" s="166"/>
      <c r="JS4" s="166"/>
      <c r="JT4" s="166"/>
      <c r="JU4" s="166"/>
      <c r="JV4" s="166"/>
      <c r="JW4" s="166"/>
      <c r="JX4" s="166"/>
      <c r="JY4" s="166"/>
      <c r="JZ4" s="166"/>
      <c r="KA4" s="166"/>
      <c r="KB4" s="166"/>
      <c r="KC4" s="166"/>
      <c r="KD4" s="166"/>
      <c r="KE4" s="166"/>
      <c r="KF4" s="166"/>
      <c r="KG4" s="166"/>
      <c r="KH4" s="166"/>
      <c r="KI4" s="166"/>
      <c r="KJ4" s="166"/>
      <c r="KK4" s="166"/>
      <c r="KL4" s="166"/>
      <c r="KM4" s="166"/>
      <c r="KN4" s="166"/>
      <c r="KO4" s="166"/>
      <c r="KP4" s="166"/>
      <c r="KQ4" s="166"/>
      <c r="KR4" s="166"/>
      <c r="KS4" s="166"/>
      <c r="KT4" s="166"/>
      <c r="KU4" s="166"/>
      <c r="KV4" s="166"/>
      <c r="KW4" s="166"/>
      <c r="KX4" s="166"/>
      <c r="KY4" s="166"/>
      <c r="KZ4" s="166"/>
      <c r="LA4" s="166"/>
      <c r="LB4" s="166"/>
      <c r="LC4" s="166"/>
      <c r="LD4" s="166"/>
      <c r="LE4" s="166"/>
      <c r="LF4" s="166"/>
      <c r="LG4" s="166"/>
      <c r="LH4" s="166"/>
      <c r="LI4" s="166"/>
      <c r="LJ4" s="166"/>
      <c r="LK4" s="166"/>
      <c r="LL4" s="166"/>
      <c r="LM4" s="166"/>
      <c r="LN4" s="166"/>
      <c r="LO4" s="166"/>
      <c r="LP4" s="166"/>
      <c r="LQ4" s="166"/>
      <c r="LR4" s="166"/>
      <c r="LS4" s="166"/>
      <c r="LT4" s="166"/>
      <c r="LU4" s="166"/>
      <c r="LV4" s="166"/>
      <c r="LW4" s="166"/>
      <c r="LX4" s="166"/>
      <c r="LY4" s="166"/>
      <c r="LZ4" s="166"/>
      <c r="MA4" s="166"/>
      <c r="MB4" s="166"/>
      <c r="MC4" s="166"/>
      <c r="MD4" s="166"/>
      <c r="ME4" s="166"/>
      <c r="MF4" s="166"/>
      <c r="MG4" s="166"/>
      <c r="MH4" s="166"/>
      <c r="MI4" s="166"/>
      <c r="MJ4" s="166"/>
      <c r="MK4" s="166"/>
      <c r="ML4" s="166"/>
      <c r="MM4" s="166"/>
      <c r="MN4" s="166"/>
      <c r="MO4" s="166"/>
      <c r="MP4" s="166"/>
      <c r="MQ4" s="166"/>
      <c r="MR4" s="166"/>
      <c r="MS4" s="166"/>
      <c r="MT4" s="166"/>
      <c r="MU4" s="166"/>
      <c r="MV4" s="166"/>
      <c r="MW4" s="166"/>
      <c r="MX4" s="166"/>
      <c r="MY4" s="166"/>
      <c r="MZ4" s="166"/>
      <c r="NA4" s="166"/>
      <c r="NB4" s="166"/>
      <c r="NC4" s="166"/>
      <c r="ND4" s="166"/>
      <c r="NE4" s="166"/>
      <c r="NF4" s="166"/>
      <c r="NG4" s="166"/>
      <c r="NH4" s="166"/>
      <c r="NI4" s="166"/>
      <c r="NJ4" s="166"/>
      <c r="NK4" s="166"/>
      <c r="NL4" s="166"/>
      <c r="NM4" s="166"/>
      <c r="NN4" s="166"/>
      <c r="NO4" s="166"/>
      <c r="NP4" s="166"/>
      <c r="NQ4" s="166"/>
      <c r="NR4" s="166"/>
      <c r="NS4" s="166"/>
      <c r="NT4" s="166"/>
      <c r="NU4" s="166"/>
      <c r="NV4" s="166"/>
      <c r="NW4" s="166"/>
      <c r="NX4" s="166"/>
      <c r="NY4" s="166"/>
      <c r="NZ4" s="166"/>
      <c r="OA4" s="166"/>
      <c r="OB4" s="166"/>
      <c r="OC4" s="166"/>
      <c r="OD4" s="166"/>
      <c r="OE4" s="166"/>
      <c r="OF4" s="166"/>
      <c r="OG4" s="166"/>
      <c r="OH4" s="166"/>
      <c r="OI4" s="166"/>
      <c r="OJ4" s="166"/>
      <c r="OK4" s="166"/>
      <c r="OL4" s="166"/>
      <c r="OM4" s="166"/>
      <c r="ON4" s="166"/>
      <c r="OO4" s="166"/>
      <c r="OP4" s="166"/>
      <c r="OQ4" s="166"/>
      <c r="OR4" s="166"/>
      <c r="OS4" s="166"/>
      <c r="OT4" s="166"/>
      <c r="OU4" s="166"/>
      <c r="OV4" s="166"/>
      <c r="OW4" s="166"/>
      <c r="OX4" s="166"/>
      <c r="OY4" s="166"/>
      <c r="OZ4" s="166"/>
      <c r="PA4" s="166"/>
      <c r="PB4" s="166"/>
      <c r="PC4" s="166"/>
      <c r="PD4" s="166"/>
      <c r="PE4" s="166"/>
      <c r="PF4" s="166"/>
      <c r="PG4" s="166"/>
      <c r="PH4" s="166"/>
      <c r="PI4" s="166"/>
      <c r="PJ4" s="166"/>
      <c r="PK4" s="166"/>
      <c r="PL4" s="166"/>
      <c r="PM4" s="166"/>
      <c r="PN4" s="166"/>
      <c r="PO4" s="166"/>
      <c r="PP4" s="166"/>
      <c r="PQ4" s="166"/>
      <c r="PR4" s="166"/>
      <c r="PS4" s="166"/>
      <c r="PT4" s="166"/>
      <c r="PU4" s="166"/>
      <c r="PV4" s="166"/>
      <c r="PW4" s="166"/>
      <c r="PX4" s="166"/>
      <c r="PY4" s="166"/>
      <c r="PZ4" s="166"/>
      <c r="QA4" s="166"/>
      <c r="QB4" s="166"/>
      <c r="QC4" s="166"/>
      <c r="QD4" s="166"/>
      <c r="QE4" s="166"/>
      <c r="QF4" s="166"/>
      <c r="QG4" s="166"/>
      <c r="QH4" s="166"/>
      <c r="QI4" s="166"/>
      <c r="QJ4" s="166"/>
      <c r="QK4" s="166"/>
      <c r="QL4" s="166"/>
      <c r="QM4" s="166"/>
      <c r="QN4" s="166"/>
      <c r="QO4" s="166"/>
      <c r="QP4" s="166"/>
      <c r="QQ4" s="166"/>
      <c r="QR4" s="166"/>
      <c r="QS4" s="166"/>
      <c r="QT4" s="166"/>
      <c r="QU4" s="166"/>
      <c r="QV4" s="166"/>
      <c r="QW4" s="166"/>
      <c r="QX4" s="166"/>
      <c r="QY4" s="166"/>
      <c r="QZ4" s="166"/>
      <c r="RA4" s="166"/>
      <c r="RB4" s="166"/>
      <c r="RC4" s="166"/>
      <c r="RD4" s="166"/>
      <c r="RE4" s="166"/>
      <c r="RF4" s="166"/>
      <c r="RG4" s="166"/>
      <c r="RH4" s="166"/>
      <c r="RI4" s="166"/>
      <c r="RJ4" s="166"/>
      <c r="RK4" s="166"/>
      <c r="RL4" s="166"/>
      <c r="RM4" s="166"/>
      <c r="RN4" s="166"/>
      <c r="RO4" s="166"/>
      <c r="RP4" s="166"/>
      <c r="RQ4" s="166"/>
      <c r="RR4" s="166"/>
      <c r="RS4" s="166"/>
      <c r="RT4" s="166"/>
      <c r="RU4" s="166"/>
      <c r="RV4" s="166"/>
      <c r="RW4" s="166"/>
      <c r="RX4" s="166"/>
      <c r="RY4" s="166"/>
      <c r="RZ4" s="166"/>
      <c r="SA4" s="166"/>
      <c r="SB4" s="166"/>
      <c r="SC4" s="166"/>
      <c r="SD4" s="166"/>
      <c r="SE4" s="166"/>
      <c r="SF4" s="166"/>
      <c r="SG4" s="166"/>
      <c r="SH4" s="166"/>
      <c r="SI4" s="166"/>
      <c r="SJ4" s="166"/>
      <c r="SK4" s="166"/>
      <c r="SL4" s="166"/>
      <c r="SM4" s="166"/>
      <c r="SN4" s="166"/>
      <c r="SO4" s="166"/>
      <c r="SP4" s="166"/>
      <c r="SQ4" s="166"/>
      <c r="SR4" s="166"/>
      <c r="SS4" s="166"/>
      <c r="ST4" s="166"/>
      <c r="SU4" s="166"/>
      <c r="SV4" s="166"/>
      <c r="SW4" s="166"/>
      <c r="SX4" s="166"/>
      <c r="SY4" s="166"/>
      <c r="SZ4" s="166"/>
      <c r="TA4" s="166"/>
      <c r="TB4" s="166"/>
      <c r="TC4" s="166"/>
      <c r="TD4" s="166"/>
      <c r="TE4" s="166"/>
      <c r="TF4" s="166"/>
      <c r="TG4" s="166"/>
      <c r="TH4" s="166"/>
      <c r="TI4" s="166"/>
      <c r="TJ4" s="166"/>
      <c r="TK4" s="166"/>
      <c r="TL4" s="166"/>
      <c r="TM4" s="166"/>
      <c r="TN4" s="166"/>
      <c r="TO4" s="166"/>
      <c r="TP4" s="166"/>
      <c r="TQ4" s="166"/>
      <c r="TR4" s="166"/>
      <c r="TS4" s="166"/>
      <c r="TT4" s="166"/>
      <c r="TU4" s="166"/>
      <c r="TV4" s="166"/>
      <c r="TW4" s="166"/>
      <c r="TX4" s="166"/>
      <c r="TY4" s="166"/>
      <c r="TZ4" s="166"/>
      <c r="UA4" s="166"/>
      <c r="UB4" s="166"/>
      <c r="UC4" s="166"/>
      <c r="UD4" s="166"/>
      <c r="UE4" s="166"/>
      <c r="UF4" s="166"/>
      <c r="UG4" s="166"/>
      <c r="UH4" s="166"/>
      <c r="UI4" s="166"/>
      <c r="UJ4" s="166"/>
      <c r="UK4" s="166"/>
      <c r="UL4" s="166"/>
      <c r="UM4" s="166"/>
      <c r="UN4" s="166"/>
      <c r="UO4" s="166"/>
      <c r="UP4" s="166"/>
      <c r="UQ4" s="166"/>
      <c r="UR4" s="166"/>
      <c r="US4" s="166"/>
      <c r="UT4" s="166"/>
      <c r="UU4" s="166"/>
      <c r="UV4" s="166"/>
      <c r="UW4" s="166"/>
      <c r="UX4" s="166"/>
      <c r="UY4" s="166"/>
      <c r="UZ4" s="166"/>
      <c r="VA4" s="166"/>
      <c r="VB4" s="166"/>
      <c r="VC4" s="166"/>
      <c r="VD4" s="166"/>
      <c r="VE4" s="166"/>
      <c r="VF4" s="166"/>
      <c r="VG4" s="166"/>
      <c r="VH4" s="166"/>
      <c r="VI4" s="166"/>
      <c r="VJ4" s="166"/>
      <c r="VK4" s="166"/>
      <c r="VL4" s="166"/>
      <c r="VM4" s="166"/>
      <c r="VN4" s="166"/>
      <c r="VO4" s="166"/>
      <c r="VP4" s="166"/>
      <c r="VQ4" s="166"/>
      <c r="VR4" s="166"/>
      <c r="VS4" s="166"/>
      <c r="VT4" s="166"/>
      <c r="VU4" s="166"/>
      <c r="VV4" s="166"/>
      <c r="VW4" s="166"/>
      <c r="VX4" s="166"/>
      <c r="VY4" s="166"/>
      <c r="VZ4" s="166"/>
      <c r="WA4" s="166"/>
      <c r="WB4" s="166"/>
      <c r="WC4" s="166"/>
      <c r="WD4" s="166"/>
      <c r="WE4" s="166"/>
      <c r="WF4" s="166"/>
      <c r="WG4" s="166"/>
      <c r="WH4" s="166"/>
      <c r="WI4" s="166"/>
      <c r="WJ4" s="166"/>
      <c r="WK4" s="166"/>
      <c r="WL4" s="166"/>
      <c r="WM4" s="166"/>
      <c r="WN4" s="166"/>
      <c r="WO4" s="166"/>
      <c r="WP4" s="166"/>
      <c r="WQ4" s="166"/>
      <c r="WR4" s="166"/>
      <c r="WS4" s="166"/>
      <c r="WT4" s="166"/>
      <c r="WU4" s="166"/>
      <c r="WV4" s="166"/>
      <c r="WW4" s="166"/>
      <c r="WX4" s="166"/>
      <c r="WY4" s="166"/>
      <c r="WZ4" s="166"/>
      <c r="XA4" s="166"/>
      <c r="XB4" s="166"/>
      <c r="XC4" s="166"/>
      <c r="XD4" s="166"/>
      <c r="XE4" s="166"/>
      <c r="XF4" s="166"/>
      <c r="XG4" s="166"/>
      <c r="XH4" s="166"/>
      <c r="XI4" s="166"/>
      <c r="XJ4" s="166"/>
      <c r="XK4" s="166"/>
      <c r="XL4" s="166"/>
      <c r="XM4" s="166"/>
      <c r="XN4" s="166"/>
      <c r="XO4" s="166"/>
      <c r="XP4" s="166"/>
      <c r="XQ4" s="166"/>
      <c r="XR4" s="166"/>
      <c r="XS4" s="166"/>
      <c r="XT4" s="166"/>
      <c r="XU4" s="166"/>
      <c r="XV4" s="166"/>
      <c r="XW4" s="166"/>
      <c r="XX4" s="166"/>
      <c r="XY4" s="166"/>
      <c r="XZ4" s="166"/>
      <c r="YA4" s="166"/>
      <c r="YB4" s="166"/>
      <c r="YC4" s="166"/>
      <c r="YD4" s="166"/>
      <c r="YE4" s="166"/>
      <c r="YF4" s="166"/>
      <c r="YG4" s="166"/>
      <c r="YH4" s="166"/>
      <c r="YI4" s="166"/>
      <c r="YJ4" s="166"/>
      <c r="YK4" s="166"/>
      <c r="YL4" s="166"/>
      <c r="YM4" s="166"/>
      <c r="YN4" s="166"/>
      <c r="YO4" s="166"/>
      <c r="YP4" s="166"/>
      <c r="YQ4" s="166"/>
      <c r="YR4" s="166"/>
      <c r="YS4" s="166"/>
      <c r="YT4" s="166"/>
      <c r="YU4" s="166"/>
      <c r="YV4" s="166"/>
      <c r="YW4" s="166"/>
      <c r="YX4" s="166"/>
      <c r="YY4" s="166"/>
      <c r="YZ4" s="166"/>
      <c r="ZA4" s="166"/>
      <c r="ZB4" s="166"/>
      <c r="ZC4" s="166"/>
      <c r="ZD4" s="166"/>
      <c r="ZE4" s="166"/>
      <c r="ZF4" s="166"/>
      <c r="ZG4" s="166"/>
      <c r="ZH4" s="166"/>
      <c r="ZI4" s="166"/>
      <c r="ZJ4" s="166"/>
      <c r="ZK4" s="166"/>
      <c r="ZL4" s="166"/>
      <c r="ZM4" s="166"/>
      <c r="ZN4" s="166"/>
      <c r="ZO4" s="166"/>
      <c r="ZP4" s="166"/>
      <c r="ZQ4" s="166"/>
      <c r="ZR4" s="166"/>
      <c r="ZS4" s="166"/>
      <c r="ZT4" s="166"/>
      <c r="ZU4" s="166"/>
      <c r="ZV4" s="166"/>
      <c r="ZW4" s="166"/>
      <c r="ZX4" s="166"/>
      <c r="ZY4" s="166"/>
      <c r="ZZ4" s="166"/>
      <c r="AAA4" s="166"/>
      <c r="AAB4" s="166"/>
      <c r="AAC4" s="166"/>
      <c r="AAD4" s="166"/>
      <c r="AAE4" s="166"/>
      <c r="AAF4" s="166"/>
      <c r="AAG4" s="166"/>
      <c r="AAH4" s="166"/>
      <c r="AAI4" s="166"/>
      <c r="AAJ4" s="166"/>
      <c r="AAK4" s="166"/>
      <c r="AAL4" s="166"/>
      <c r="AAM4" s="166"/>
      <c r="AAN4" s="166"/>
      <c r="AAO4" s="166"/>
      <c r="AAP4" s="166"/>
      <c r="AAQ4" s="166"/>
      <c r="AAR4" s="166"/>
      <c r="AAS4" s="166"/>
      <c r="AAT4" s="166"/>
      <c r="AAU4" s="166"/>
      <c r="AAV4" s="166"/>
      <c r="AAW4" s="166"/>
      <c r="AAX4" s="166"/>
      <c r="AAY4" s="166"/>
      <c r="AAZ4" s="166"/>
      <c r="ABA4" s="166"/>
      <c r="ABB4" s="166"/>
      <c r="ABC4" s="166"/>
      <c r="ABD4" s="166"/>
      <c r="ABE4" s="166"/>
      <c r="ABF4" s="166"/>
      <c r="ABG4" s="166"/>
      <c r="ABH4" s="166"/>
      <c r="ABI4" s="166"/>
      <c r="ABJ4" s="166"/>
      <c r="ABK4" s="166"/>
      <c r="ABL4" s="166"/>
      <c r="ABM4" s="166"/>
      <c r="ABN4" s="166"/>
      <c r="ABO4" s="166"/>
      <c r="ABP4" s="166"/>
      <c r="ABQ4" s="166"/>
      <c r="ABR4" s="166"/>
      <c r="ABS4" s="166"/>
      <c r="ABT4" s="166"/>
      <c r="ABU4" s="166"/>
      <c r="ABV4" s="166"/>
      <c r="ABW4" s="166"/>
      <c r="ABX4" s="166"/>
      <c r="ABY4" s="166"/>
      <c r="ABZ4" s="166"/>
      <c r="ACA4" s="166"/>
      <c r="ACB4" s="166"/>
      <c r="ACC4" s="166"/>
      <c r="ACD4" s="166"/>
      <c r="ACE4" s="166"/>
      <c r="ACF4" s="166"/>
      <c r="ACG4" s="166"/>
      <c r="ACH4" s="166"/>
      <c r="ACI4" s="166"/>
      <c r="ACJ4" s="166"/>
      <c r="ACK4" s="166"/>
      <c r="ACL4" s="166"/>
      <c r="ACM4" s="166"/>
      <c r="ACN4" s="166"/>
      <c r="ACO4" s="166"/>
      <c r="ACP4" s="166"/>
      <c r="ACQ4" s="166"/>
      <c r="ACR4" s="166"/>
      <c r="ACS4" s="166"/>
      <c r="ACT4" s="166"/>
      <c r="ACU4" s="166"/>
      <c r="ACV4" s="166"/>
      <c r="ACW4" s="166"/>
      <c r="ACX4" s="166"/>
      <c r="ACY4" s="166"/>
      <c r="ACZ4" s="166"/>
      <c r="ADA4" s="166"/>
      <c r="ADB4" s="166"/>
      <c r="ADC4" s="166"/>
      <c r="ADD4" s="166"/>
      <c r="ADE4" s="166"/>
      <c r="ADF4" s="166"/>
      <c r="ADG4" s="166"/>
      <c r="ADH4" s="166"/>
      <c r="ADI4" s="166"/>
      <c r="ADJ4" s="166"/>
      <c r="ADK4" s="166"/>
      <c r="ADL4" s="166"/>
      <c r="ADM4" s="166"/>
      <c r="ADN4" s="166"/>
      <c r="ADO4" s="166"/>
      <c r="ADP4" s="166"/>
      <c r="ADQ4" s="166"/>
      <c r="ADR4" s="166"/>
      <c r="ADS4" s="166"/>
      <c r="ADT4" s="166"/>
      <c r="ADU4" s="166"/>
      <c r="ADV4" s="166"/>
      <c r="ADW4" s="166"/>
      <c r="ADX4" s="166"/>
      <c r="ADY4" s="166"/>
      <c r="ADZ4" s="166"/>
      <c r="AEA4" s="166"/>
      <c r="AEB4" s="166"/>
      <c r="AEC4" s="166"/>
      <c r="AED4" s="166"/>
      <c r="AEE4" s="166"/>
      <c r="AEF4" s="166"/>
      <c r="AEG4" s="166"/>
      <c r="AEH4" s="166"/>
      <c r="AEI4" s="166"/>
      <c r="AEJ4" s="166"/>
      <c r="AEK4" s="166"/>
      <c r="AEL4" s="166"/>
      <c r="AEM4" s="166"/>
      <c r="AEN4" s="166"/>
      <c r="AEO4" s="166"/>
      <c r="AEP4" s="166"/>
      <c r="AEQ4" s="166"/>
      <c r="AER4" s="166"/>
      <c r="AES4" s="166"/>
      <c r="AET4" s="166"/>
      <c r="AEU4" s="166"/>
      <c r="AEV4" s="166"/>
      <c r="AEW4" s="166"/>
      <c r="AEX4" s="166"/>
      <c r="AEY4" s="166"/>
      <c r="AEZ4" s="166"/>
      <c r="AFA4" s="166"/>
      <c r="AFB4" s="166"/>
      <c r="AFC4" s="166"/>
      <c r="AFD4" s="166"/>
      <c r="AFE4" s="166"/>
      <c r="AFF4" s="166"/>
      <c r="AFG4" s="166"/>
      <c r="AFH4" s="166"/>
      <c r="AFI4" s="166"/>
      <c r="AFJ4" s="166"/>
      <c r="AFK4" s="166"/>
      <c r="AFL4" s="166"/>
      <c r="AFM4" s="166"/>
      <c r="AFN4" s="166"/>
      <c r="AFO4" s="166"/>
      <c r="AFP4" s="166"/>
      <c r="AFQ4" s="166"/>
      <c r="AFR4" s="166"/>
      <c r="AFS4" s="166"/>
      <c r="AFT4" s="166"/>
      <c r="AFU4" s="166"/>
      <c r="AFV4" s="166"/>
      <c r="AFW4" s="166"/>
      <c r="AFX4" s="166"/>
      <c r="AFY4" s="166"/>
      <c r="AFZ4" s="166"/>
      <c r="AGA4" s="166"/>
      <c r="AGB4" s="166"/>
      <c r="AGC4" s="166"/>
      <c r="AGD4" s="166"/>
      <c r="AGE4" s="166"/>
      <c r="AGF4" s="166"/>
      <c r="AGG4" s="166"/>
      <c r="AGH4" s="166"/>
      <c r="AGI4" s="166"/>
      <c r="AGJ4" s="166"/>
      <c r="AGK4" s="166"/>
      <c r="AGL4" s="166"/>
      <c r="AGM4" s="166"/>
      <c r="AGN4" s="166"/>
      <c r="AGO4" s="166"/>
      <c r="AGP4" s="166"/>
      <c r="AGQ4" s="166"/>
      <c r="AGR4" s="166"/>
      <c r="AGS4" s="166"/>
      <c r="AGT4" s="166"/>
      <c r="AGU4" s="166"/>
      <c r="AGV4" s="166"/>
      <c r="AGW4" s="166"/>
      <c r="AGX4" s="166"/>
      <c r="AGY4" s="166"/>
      <c r="AGZ4" s="166"/>
      <c r="AHA4" s="166"/>
      <c r="AHB4" s="166"/>
      <c r="AHC4" s="166"/>
      <c r="AHD4" s="166"/>
      <c r="AHE4" s="166"/>
      <c r="AHF4" s="166"/>
      <c r="AHG4" s="166"/>
      <c r="AHH4" s="166"/>
      <c r="AHI4" s="166"/>
      <c r="AHJ4" s="166"/>
      <c r="AHK4" s="166"/>
      <c r="AHL4" s="166"/>
      <c r="AHM4" s="166"/>
      <c r="AHN4" s="166"/>
      <c r="AHO4" s="166"/>
      <c r="AHP4" s="166"/>
      <c r="AHQ4" s="166"/>
      <c r="AHR4" s="166"/>
      <c r="AHS4" s="166"/>
      <c r="AHT4" s="166"/>
      <c r="AHU4" s="166"/>
      <c r="AHV4" s="166"/>
      <c r="AHW4" s="166"/>
      <c r="AHX4" s="166"/>
      <c r="AHY4" s="166"/>
      <c r="AHZ4" s="166"/>
      <c r="AIA4" s="166"/>
      <c r="AIB4" s="166"/>
      <c r="AIC4" s="166"/>
      <c r="AID4" s="166"/>
      <c r="AIE4" s="166"/>
      <c r="AIF4" s="166"/>
      <c r="AIG4" s="166"/>
      <c r="AIH4" s="166"/>
      <c r="AII4" s="166"/>
      <c r="AIJ4" s="166"/>
      <c r="AIK4" s="166"/>
      <c r="AIL4" s="166"/>
      <c r="AIM4" s="166"/>
      <c r="AIN4" s="166"/>
      <c r="AIO4" s="166"/>
      <c r="AIP4" s="166"/>
      <c r="AIQ4" s="166"/>
      <c r="AIR4" s="166"/>
      <c r="AIS4" s="166"/>
      <c r="AIT4" s="166"/>
      <c r="AIU4" s="166"/>
      <c r="AIV4" s="166"/>
      <c r="AIW4" s="166"/>
      <c r="AIX4" s="166"/>
      <c r="AIY4" s="166"/>
      <c r="AIZ4" s="166"/>
      <c r="AJA4" s="166"/>
      <c r="AJB4" s="166"/>
      <c r="AJC4" s="166"/>
      <c r="AJD4" s="166"/>
      <c r="AJE4" s="166"/>
      <c r="AJF4" s="166"/>
      <c r="AJG4" s="166"/>
      <c r="AJH4" s="166"/>
      <c r="AJI4" s="166"/>
      <c r="AJJ4" s="166"/>
      <c r="AJK4" s="166"/>
      <c r="AJL4" s="166"/>
      <c r="AJM4" s="166"/>
      <c r="AJN4" s="166"/>
      <c r="AJO4" s="166"/>
      <c r="AJP4" s="166"/>
      <c r="AJQ4" s="166"/>
      <c r="AJR4" s="166"/>
      <c r="AJS4" s="166"/>
      <c r="AJT4" s="166"/>
      <c r="AJU4" s="166"/>
      <c r="AJV4" s="166"/>
      <c r="AJW4" s="166"/>
      <c r="AJX4" s="166"/>
      <c r="AJY4" s="166"/>
      <c r="AJZ4" s="166"/>
      <c r="AKA4" s="166"/>
      <c r="AKB4" s="166"/>
      <c r="AKC4" s="166"/>
      <c r="AKD4" s="166"/>
      <c r="AKE4" s="166"/>
      <c r="AKF4" s="166"/>
      <c r="AKG4" s="166"/>
      <c r="AKH4" s="166"/>
      <c r="AKI4" s="166"/>
      <c r="AKJ4" s="166"/>
      <c r="AKK4" s="166"/>
      <c r="AKL4" s="166"/>
      <c r="AKM4" s="166"/>
      <c r="AKN4" s="166"/>
      <c r="AKO4" s="166"/>
      <c r="AKP4" s="166"/>
      <c r="AKQ4" s="166"/>
      <c r="AKR4" s="166"/>
      <c r="AKS4" s="166"/>
      <c r="AKT4" s="166"/>
      <c r="AKU4" s="166"/>
      <c r="AKV4" s="166"/>
      <c r="AKW4" s="166"/>
      <c r="AKX4" s="166"/>
      <c r="AKY4" s="166"/>
      <c r="AKZ4" s="166"/>
      <c r="ALA4" s="166"/>
      <c r="ALB4" s="166"/>
      <c r="ALC4" s="166"/>
      <c r="ALD4" s="166"/>
      <c r="ALE4" s="166"/>
      <c r="ALF4" s="166"/>
      <c r="ALG4" s="166"/>
      <c r="ALH4" s="166"/>
      <c r="ALI4" s="166"/>
      <c r="ALJ4" s="166"/>
      <c r="ALK4" s="166"/>
      <c r="ALL4" s="166"/>
      <c r="ALM4" s="166"/>
      <c r="ALN4" s="166"/>
      <c r="ALO4" s="166"/>
      <c r="ALP4" s="166"/>
      <c r="ALQ4" s="166"/>
      <c r="ALR4" s="166"/>
      <c r="ALS4" s="166"/>
      <c r="ALT4" s="166"/>
      <c r="ALU4" s="166"/>
      <c r="ALV4" s="166"/>
      <c r="ALW4" s="166"/>
      <c r="ALX4" s="166"/>
      <c r="ALY4" s="166"/>
      <c r="ALZ4" s="166"/>
      <c r="AMA4" s="166"/>
      <c r="AMB4" s="166"/>
      <c r="AMC4" s="166"/>
      <c r="AMD4" s="166"/>
      <c r="AME4" s="166"/>
      <c r="AMF4" s="166"/>
      <c r="AMG4" s="166"/>
      <c r="AMH4" s="166"/>
      <c r="AMI4" s="166"/>
      <c r="AMJ4" s="166"/>
      <c r="AMK4" s="166"/>
      <c r="AML4" s="166"/>
      <c r="AMM4" s="166"/>
      <c r="AMN4" s="166"/>
      <c r="AMO4" s="166"/>
      <c r="AMP4" s="166"/>
      <c r="AMQ4" s="166"/>
      <c r="AMR4" s="166"/>
      <c r="AMS4" s="166"/>
      <c r="AMT4" s="166"/>
      <c r="AMU4" s="166"/>
      <c r="AMV4" s="166"/>
      <c r="AMW4" s="166"/>
      <c r="AMX4" s="166"/>
      <c r="AMY4" s="166"/>
      <c r="AMZ4" s="166"/>
      <c r="ANA4" s="166"/>
      <c r="ANB4" s="166"/>
      <c r="ANC4" s="166"/>
      <c r="AND4" s="166"/>
      <c r="ANE4" s="166"/>
      <c r="ANF4" s="166"/>
      <c r="ANG4" s="166"/>
      <c r="ANH4" s="166"/>
      <c r="ANI4" s="166"/>
      <c r="ANJ4" s="166"/>
      <c r="ANK4" s="166"/>
      <c r="ANL4" s="166"/>
      <c r="ANM4" s="166"/>
      <c r="ANN4" s="166"/>
      <c r="ANO4" s="166"/>
      <c r="ANP4" s="166"/>
      <c r="ANQ4" s="166"/>
      <c r="ANR4" s="166"/>
      <c r="ANS4" s="166"/>
      <c r="ANT4" s="166"/>
      <c r="ANU4" s="166"/>
      <c r="ANV4" s="166"/>
      <c r="ANW4" s="166"/>
      <c r="ANX4" s="166"/>
      <c r="ANY4" s="166"/>
      <c r="ANZ4" s="166"/>
      <c r="AOA4" s="166"/>
      <c r="AOB4" s="166"/>
      <c r="AOC4" s="166"/>
      <c r="AOD4" s="166"/>
      <c r="AOE4" s="166"/>
      <c r="AOF4" s="166"/>
      <c r="AOG4" s="166"/>
      <c r="AOH4" s="166"/>
      <c r="AOI4" s="166"/>
      <c r="AOJ4" s="166"/>
      <c r="AOK4" s="166"/>
      <c r="AOL4" s="166"/>
      <c r="AOM4" s="166"/>
      <c r="AON4" s="166"/>
      <c r="AOO4" s="166"/>
      <c r="AOP4" s="166"/>
      <c r="AOQ4" s="166"/>
      <c r="AOR4" s="166"/>
      <c r="AOS4" s="166"/>
      <c r="AOT4" s="166"/>
      <c r="AOU4" s="166"/>
      <c r="AOV4" s="166"/>
      <c r="AOW4" s="166"/>
      <c r="AOX4" s="166"/>
      <c r="AOY4" s="166"/>
      <c r="AOZ4" s="166"/>
      <c r="APA4" s="166"/>
      <c r="APB4" s="166"/>
      <c r="APC4" s="166"/>
      <c r="APD4" s="166"/>
      <c r="APE4" s="166"/>
      <c r="APF4" s="166"/>
      <c r="APG4" s="166"/>
      <c r="APH4" s="166"/>
      <c r="API4" s="166"/>
      <c r="APJ4" s="166"/>
      <c r="APK4" s="166"/>
      <c r="APL4" s="166"/>
      <c r="APM4" s="166"/>
      <c r="APN4" s="166"/>
      <c r="APO4" s="166"/>
      <c r="APP4" s="166"/>
      <c r="APQ4" s="166"/>
      <c r="APR4" s="166"/>
      <c r="APS4" s="166"/>
      <c r="APT4" s="166"/>
      <c r="APU4" s="166"/>
      <c r="APV4" s="166"/>
      <c r="APW4" s="166"/>
      <c r="APX4" s="166"/>
      <c r="APY4" s="166"/>
      <c r="APZ4" s="166"/>
      <c r="AQA4" s="166"/>
      <c r="AQB4" s="166"/>
      <c r="AQC4" s="166"/>
      <c r="AQD4" s="166"/>
      <c r="AQE4" s="166"/>
      <c r="AQF4" s="166"/>
      <c r="AQG4" s="166"/>
      <c r="AQH4" s="166"/>
      <c r="AQI4" s="166"/>
      <c r="AQJ4" s="166"/>
      <c r="AQK4" s="166"/>
      <c r="AQL4" s="166"/>
      <c r="AQM4" s="166"/>
      <c r="AQN4" s="166"/>
      <c r="AQO4" s="166"/>
      <c r="AQP4" s="166"/>
      <c r="AQQ4" s="166"/>
      <c r="AQR4" s="166"/>
      <c r="AQS4" s="166"/>
      <c r="AQT4" s="166"/>
      <c r="AQU4" s="166"/>
      <c r="AQV4" s="166"/>
      <c r="AQW4" s="166"/>
      <c r="AQX4" s="166"/>
      <c r="AQY4" s="166"/>
      <c r="AQZ4" s="166"/>
      <c r="ARA4" s="166"/>
      <c r="ARB4" s="166"/>
      <c r="ARC4" s="166"/>
      <c r="ARD4" s="166"/>
      <c r="ARE4" s="166"/>
      <c r="ARF4" s="166"/>
      <c r="ARG4" s="166"/>
      <c r="ARH4" s="166"/>
      <c r="ARI4" s="166"/>
      <c r="ARJ4" s="166"/>
      <c r="ARK4" s="166"/>
      <c r="ARL4" s="166"/>
      <c r="ARM4" s="166"/>
      <c r="ARN4" s="166"/>
      <c r="ARO4" s="166"/>
      <c r="ARP4" s="166"/>
      <c r="ARQ4" s="166"/>
      <c r="ARR4" s="166"/>
      <c r="ARS4" s="166"/>
      <c r="ART4" s="166"/>
      <c r="ARU4" s="166"/>
      <c r="ARV4" s="166"/>
      <c r="ARW4" s="166"/>
      <c r="ARX4" s="166"/>
      <c r="ARY4" s="166"/>
      <c r="ARZ4" s="166"/>
      <c r="ASA4" s="166"/>
      <c r="ASB4" s="166"/>
      <c r="ASC4" s="166"/>
      <c r="ASD4" s="166"/>
      <c r="ASE4" s="166"/>
      <c r="ASF4" s="166"/>
      <c r="ASG4" s="166"/>
      <c r="ASH4" s="166"/>
      <c r="ASI4" s="166"/>
      <c r="ASJ4" s="166"/>
      <c r="ASK4" s="166"/>
      <c r="ASL4" s="166"/>
      <c r="ASM4" s="166"/>
      <c r="ASN4" s="166"/>
      <c r="ASO4" s="166"/>
      <c r="ASP4" s="166"/>
      <c r="ASQ4" s="166"/>
      <c r="ASR4" s="166"/>
      <c r="ASS4" s="166"/>
      <c r="AST4" s="166"/>
      <c r="ASU4" s="166"/>
      <c r="ASV4" s="166"/>
      <c r="ASW4" s="166"/>
      <c r="ASX4" s="166"/>
      <c r="ASY4" s="166"/>
      <c r="ASZ4" s="166"/>
      <c r="ATA4" s="166"/>
      <c r="ATB4" s="166"/>
      <c r="ATC4" s="166"/>
      <c r="ATD4" s="166"/>
      <c r="ATE4" s="166"/>
      <c r="ATF4" s="166"/>
      <c r="ATG4" s="166"/>
      <c r="ATH4" s="166"/>
      <c r="ATI4" s="166"/>
      <c r="ATJ4" s="166"/>
      <c r="ATK4" s="166"/>
      <c r="ATL4" s="166"/>
      <c r="ATM4" s="166"/>
      <c r="ATN4" s="166"/>
      <c r="ATO4" s="166"/>
      <c r="ATP4" s="166"/>
      <c r="ATQ4" s="166"/>
      <c r="ATR4" s="166"/>
      <c r="ATS4" s="166"/>
      <c r="ATT4" s="166"/>
      <c r="ATU4" s="166"/>
      <c r="ATV4" s="166"/>
      <c r="ATW4" s="166"/>
      <c r="ATX4" s="166"/>
      <c r="ATY4" s="166"/>
      <c r="ATZ4" s="166"/>
      <c r="AUA4" s="166"/>
      <c r="AUB4" s="166"/>
      <c r="AUC4" s="166"/>
      <c r="AUD4" s="166"/>
      <c r="AUE4" s="166"/>
      <c r="AUF4" s="166"/>
      <c r="AUG4" s="166"/>
      <c r="AUH4" s="166"/>
      <c r="AUI4" s="166"/>
      <c r="AUJ4" s="166"/>
      <c r="AUK4" s="166"/>
      <c r="AUL4" s="166"/>
      <c r="AUM4" s="166"/>
      <c r="AUN4" s="166"/>
      <c r="AUO4" s="166"/>
      <c r="AUP4" s="166"/>
      <c r="AUQ4" s="166"/>
      <c r="AUR4" s="166"/>
      <c r="AUS4" s="166"/>
      <c r="AUT4" s="166"/>
      <c r="AUU4" s="166"/>
      <c r="AUV4" s="166"/>
      <c r="AUW4" s="166"/>
      <c r="AUX4" s="166"/>
      <c r="AUY4" s="166"/>
      <c r="AUZ4" s="166"/>
      <c r="AVA4" s="166"/>
      <c r="AVB4" s="166"/>
      <c r="AVC4" s="166"/>
      <c r="AVD4" s="166"/>
      <c r="AVE4" s="166"/>
      <c r="AVF4" s="166"/>
      <c r="AVG4" s="166"/>
      <c r="AVH4" s="166"/>
      <c r="AVI4" s="166"/>
      <c r="AVJ4" s="166"/>
      <c r="AVK4" s="166"/>
      <c r="AVL4" s="166"/>
      <c r="AVM4" s="166"/>
      <c r="AVN4" s="166"/>
      <c r="AVO4" s="166"/>
      <c r="AVP4" s="166"/>
      <c r="AVQ4" s="166"/>
      <c r="AVR4" s="166"/>
      <c r="AVS4" s="166"/>
      <c r="AVT4" s="166"/>
      <c r="AVU4" s="166"/>
      <c r="AVV4" s="166"/>
      <c r="AVW4" s="166"/>
      <c r="AVX4" s="166"/>
      <c r="AVY4" s="166"/>
      <c r="AVZ4" s="166"/>
      <c r="AWA4" s="166"/>
      <c r="AWB4" s="166"/>
      <c r="AWC4" s="166"/>
      <c r="AWD4" s="166"/>
      <c r="AWE4" s="166"/>
      <c r="AWF4" s="166"/>
      <c r="AWG4" s="166"/>
      <c r="AWH4" s="166"/>
      <c r="AWI4" s="166"/>
      <c r="AWJ4" s="166"/>
      <c r="AWK4" s="166"/>
      <c r="AWL4" s="166"/>
      <c r="AWM4" s="166"/>
      <c r="AWN4" s="166"/>
      <c r="AWO4" s="166"/>
      <c r="AWP4" s="166"/>
      <c r="AWQ4" s="166"/>
      <c r="AWR4" s="166"/>
      <c r="AWS4" s="166"/>
      <c r="AWT4" s="166"/>
      <c r="AWU4" s="166"/>
      <c r="AWV4" s="166"/>
      <c r="AWW4" s="166"/>
      <c r="AWX4" s="166"/>
      <c r="AWY4" s="166"/>
      <c r="AWZ4" s="166"/>
      <c r="AXA4" s="166"/>
      <c r="AXB4" s="166"/>
      <c r="AXC4" s="166"/>
      <c r="AXD4" s="166"/>
      <c r="AXE4" s="166"/>
      <c r="AXF4" s="166"/>
      <c r="AXG4" s="166"/>
      <c r="AXH4" s="166"/>
      <c r="AXI4" s="166"/>
      <c r="AXJ4" s="166"/>
      <c r="AXK4" s="166"/>
      <c r="AXL4" s="166"/>
      <c r="AXM4" s="166"/>
      <c r="AXN4" s="166"/>
      <c r="AXO4" s="166"/>
      <c r="AXP4" s="166"/>
      <c r="AXQ4" s="166"/>
      <c r="AXR4" s="166"/>
      <c r="AXS4" s="166"/>
      <c r="AXT4" s="166"/>
      <c r="AXU4" s="166"/>
      <c r="AXV4" s="166"/>
      <c r="AXW4" s="166"/>
      <c r="AXX4" s="166"/>
      <c r="AXY4" s="166"/>
      <c r="AXZ4" s="166"/>
      <c r="AYA4" s="166"/>
      <c r="AYB4" s="166"/>
      <c r="AYC4" s="166"/>
      <c r="AYD4" s="166"/>
      <c r="AYE4" s="166"/>
      <c r="AYF4" s="166"/>
      <c r="AYG4" s="166"/>
      <c r="AYH4" s="166"/>
      <c r="AYI4" s="166"/>
      <c r="AYJ4" s="166"/>
      <c r="AYK4" s="166"/>
      <c r="AYL4" s="166"/>
      <c r="AYM4" s="166"/>
      <c r="AYN4" s="166"/>
      <c r="AYO4" s="166"/>
      <c r="AYP4" s="166"/>
      <c r="AYQ4" s="166"/>
      <c r="AYR4" s="166"/>
      <c r="AYS4" s="166"/>
      <c r="AYT4" s="166"/>
      <c r="AYU4" s="166"/>
      <c r="AYV4" s="166"/>
      <c r="AYW4" s="166"/>
      <c r="AYX4" s="166"/>
      <c r="AYY4" s="166"/>
      <c r="AYZ4" s="166"/>
      <c r="AZA4" s="166"/>
      <c r="AZB4" s="166"/>
      <c r="AZC4" s="166"/>
      <c r="AZD4" s="166"/>
      <c r="AZE4" s="166"/>
      <c r="AZF4" s="166"/>
      <c r="AZG4" s="166"/>
      <c r="AZH4" s="166"/>
      <c r="AZI4" s="166"/>
      <c r="AZJ4" s="166"/>
      <c r="AZK4" s="166"/>
      <c r="AZL4" s="166"/>
      <c r="AZM4" s="166"/>
      <c r="AZN4" s="166"/>
      <c r="AZO4" s="166"/>
      <c r="AZP4" s="166"/>
      <c r="AZQ4" s="166"/>
      <c r="AZR4" s="166"/>
      <c r="AZS4" s="166"/>
      <c r="AZT4" s="166"/>
      <c r="AZU4" s="166"/>
      <c r="AZV4" s="166"/>
      <c r="AZW4" s="166"/>
      <c r="AZX4" s="166"/>
      <c r="AZY4" s="166"/>
      <c r="AZZ4" s="166"/>
      <c r="BAA4" s="166"/>
      <c r="BAB4" s="166"/>
      <c r="BAC4" s="166"/>
      <c r="BAD4" s="166"/>
      <c r="BAE4" s="166"/>
      <c r="BAF4" s="166"/>
      <c r="BAG4" s="166"/>
      <c r="BAH4" s="166"/>
      <c r="BAI4" s="166"/>
      <c r="BAJ4" s="166"/>
      <c r="BAK4" s="166"/>
      <c r="BAL4" s="166"/>
      <c r="BAM4" s="166"/>
      <c r="BAN4" s="166"/>
      <c r="BAO4" s="166"/>
      <c r="BAP4" s="166"/>
      <c r="BAQ4" s="166"/>
      <c r="BAR4" s="166"/>
      <c r="BAS4" s="166"/>
      <c r="BAT4" s="166"/>
      <c r="BAU4" s="166"/>
      <c r="BAV4" s="166"/>
      <c r="BAW4" s="166"/>
      <c r="BAX4" s="166"/>
      <c r="BAY4" s="166"/>
      <c r="BAZ4" s="166"/>
      <c r="BBA4" s="166"/>
      <c r="BBB4" s="166"/>
      <c r="BBC4" s="166"/>
      <c r="BBD4" s="166"/>
      <c r="BBE4" s="166"/>
      <c r="BBF4" s="166"/>
      <c r="BBG4" s="166"/>
      <c r="BBH4" s="166"/>
      <c r="BBI4" s="166"/>
      <c r="BBJ4" s="166"/>
      <c r="BBK4" s="166"/>
      <c r="BBL4" s="166"/>
      <c r="BBM4" s="166"/>
      <c r="BBN4" s="166"/>
      <c r="BBO4" s="166"/>
      <c r="BBP4" s="166"/>
      <c r="BBQ4" s="166"/>
      <c r="BBR4" s="166"/>
      <c r="BBS4" s="166"/>
      <c r="BBT4" s="166"/>
      <c r="BBU4" s="166"/>
      <c r="BBV4" s="166"/>
      <c r="BBW4" s="166"/>
      <c r="BBX4" s="166"/>
      <c r="BBY4" s="166"/>
      <c r="BBZ4" s="166"/>
      <c r="BCA4" s="166"/>
      <c r="BCB4" s="166"/>
      <c r="BCC4" s="166"/>
      <c r="BCD4" s="166"/>
      <c r="BCE4" s="166"/>
      <c r="BCF4" s="166"/>
      <c r="BCG4" s="166"/>
      <c r="BCH4" s="166"/>
      <c r="BCI4" s="166"/>
      <c r="BCJ4" s="166"/>
      <c r="BCK4" s="166"/>
      <c r="BCL4" s="166"/>
      <c r="BCM4" s="166"/>
      <c r="BCN4" s="166"/>
      <c r="BCO4" s="166"/>
      <c r="BCP4" s="166"/>
      <c r="BCQ4" s="166"/>
      <c r="BCR4" s="166"/>
      <c r="BCS4" s="166"/>
      <c r="BCT4" s="166"/>
      <c r="BCU4" s="166"/>
      <c r="BCV4" s="166"/>
      <c r="BCW4" s="166"/>
      <c r="BCX4" s="166"/>
      <c r="BCY4" s="166"/>
      <c r="BCZ4" s="166"/>
      <c r="BDA4" s="166"/>
      <c r="BDB4" s="166"/>
      <c r="BDC4" s="166"/>
      <c r="BDD4" s="166"/>
      <c r="BDE4" s="166"/>
      <c r="BDF4" s="166"/>
      <c r="BDG4" s="166"/>
      <c r="BDH4" s="166"/>
      <c r="BDI4" s="166"/>
      <c r="BDJ4" s="166"/>
      <c r="BDK4" s="166"/>
      <c r="BDL4" s="166"/>
      <c r="BDM4" s="166"/>
      <c r="BDN4" s="166"/>
      <c r="BDO4" s="166"/>
      <c r="BDP4" s="166"/>
      <c r="BDQ4" s="166"/>
      <c r="BDR4" s="166"/>
      <c r="BDS4" s="166"/>
      <c r="BDT4" s="166"/>
      <c r="BDU4" s="166"/>
      <c r="BDV4" s="166"/>
      <c r="BDW4" s="166"/>
      <c r="BDX4" s="166"/>
      <c r="BDY4" s="166"/>
      <c r="BDZ4" s="166"/>
      <c r="BEA4" s="166"/>
      <c r="BEB4" s="166"/>
      <c r="BEC4" s="166"/>
      <c r="BED4" s="166"/>
      <c r="BEE4" s="166"/>
      <c r="BEF4" s="166"/>
      <c r="BEG4" s="166"/>
      <c r="BEH4" s="166"/>
      <c r="BEI4" s="166"/>
      <c r="BEJ4" s="166"/>
      <c r="BEK4" s="166"/>
      <c r="BEL4" s="166"/>
      <c r="BEM4" s="166"/>
      <c r="BEN4" s="166"/>
      <c r="BEO4" s="166"/>
      <c r="BEP4" s="166"/>
      <c r="BEQ4" s="166"/>
      <c r="BER4" s="166"/>
      <c r="BES4" s="166"/>
      <c r="BET4" s="166"/>
      <c r="BEU4" s="166"/>
      <c r="BEV4" s="166"/>
      <c r="BEW4" s="166"/>
      <c r="BEX4" s="166"/>
      <c r="BEY4" s="166"/>
      <c r="BEZ4" s="166"/>
      <c r="BFA4" s="166"/>
      <c r="BFB4" s="166"/>
      <c r="BFC4" s="166"/>
      <c r="BFD4" s="166"/>
      <c r="BFE4" s="166"/>
      <c r="BFF4" s="166"/>
      <c r="BFG4" s="166"/>
      <c r="BFH4" s="166"/>
      <c r="BFI4" s="166"/>
      <c r="BFJ4" s="166"/>
      <c r="BFK4" s="166"/>
      <c r="BFL4" s="166"/>
      <c r="BFM4" s="166"/>
      <c r="BFN4" s="166"/>
      <c r="BFO4" s="166"/>
      <c r="BFP4" s="166"/>
      <c r="BFQ4" s="166"/>
      <c r="BFR4" s="166"/>
      <c r="BFS4" s="166"/>
      <c r="BFT4" s="166"/>
      <c r="BFU4" s="166"/>
      <c r="BFV4" s="166"/>
      <c r="BFW4" s="166"/>
      <c r="BFX4" s="166"/>
      <c r="BFY4" s="166"/>
      <c r="BFZ4" s="166"/>
      <c r="BGA4" s="166"/>
      <c r="BGB4" s="166"/>
      <c r="BGC4" s="166"/>
      <c r="BGD4" s="166"/>
      <c r="BGE4" s="166"/>
      <c r="BGF4" s="166"/>
      <c r="BGG4" s="166"/>
      <c r="BGH4" s="166"/>
      <c r="BGI4" s="166"/>
      <c r="BGJ4" s="166"/>
      <c r="BGK4" s="166"/>
      <c r="BGL4" s="166"/>
      <c r="BGM4" s="166"/>
      <c r="BGN4" s="166"/>
      <c r="BGO4" s="166"/>
      <c r="BGP4" s="166"/>
      <c r="BGQ4" s="166"/>
      <c r="BGR4" s="166"/>
      <c r="BGS4" s="166"/>
      <c r="BGT4" s="166"/>
      <c r="BGU4" s="166"/>
      <c r="BGV4" s="166"/>
      <c r="BGW4" s="166"/>
      <c r="BGX4" s="166"/>
      <c r="BGY4" s="166"/>
      <c r="BGZ4" s="166"/>
      <c r="BHA4" s="166"/>
      <c r="BHB4" s="166"/>
      <c r="BHC4" s="166"/>
      <c r="BHD4" s="166"/>
      <c r="BHE4" s="166"/>
      <c r="BHF4" s="166"/>
      <c r="BHG4" s="166"/>
      <c r="BHH4" s="166"/>
      <c r="BHI4" s="166"/>
      <c r="BHJ4" s="166"/>
      <c r="BHK4" s="166"/>
      <c r="BHL4" s="166"/>
      <c r="BHM4" s="166"/>
      <c r="BHN4" s="166"/>
      <c r="BHO4" s="166"/>
      <c r="BHP4" s="166"/>
      <c r="BHQ4" s="166"/>
      <c r="BHR4" s="166"/>
      <c r="BHS4" s="166"/>
      <c r="BHT4" s="166"/>
      <c r="BHU4" s="166"/>
      <c r="BHV4" s="166"/>
      <c r="BHW4" s="166"/>
      <c r="BHX4" s="166"/>
      <c r="BHY4" s="166"/>
      <c r="BHZ4" s="166"/>
      <c r="BIA4" s="166"/>
      <c r="BIB4" s="166"/>
      <c r="BIC4" s="166"/>
      <c r="BID4" s="166"/>
      <c r="BIE4" s="166"/>
      <c r="BIF4" s="166"/>
      <c r="BIG4" s="166"/>
      <c r="BIH4" s="166"/>
      <c r="BII4" s="166"/>
      <c r="BIJ4" s="166"/>
      <c r="BIK4" s="166"/>
      <c r="BIL4" s="166"/>
      <c r="BIM4" s="166"/>
      <c r="BIN4" s="166"/>
      <c r="BIO4" s="166"/>
      <c r="BIP4" s="166"/>
      <c r="BIQ4" s="166"/>
      <c r="BIR4" s="166"/>
      <c r="BIS4" s="166"/>
      <c r="BIT4" s="166"/>
      <c r="BIU4" s="166"/>
      <c r="BIV4" s="166"/>
      <c r="BIW4" s="166"/>
      <c r="BIX4" s="166"/>
      <c r="BIY4" s="166"/>
      <c r="BIZ4" s="166"/>
      <c r="BJA4" s="166"/>
      <c r="BJB4" s="166"/>
      <c r="BJC4" s="166"/>
      <c r="BJD4" s="166"/>
      <c r="BJE4" s="166"/>
      <c r="BJF4" s="166"/>
    </row>
    <row r="5" spans="1:1618" s="167" customFormat="1" ht="62.4">
      <c r="A5" s="1622"/>
      <c r="B5" s="1622"/>
      <c r="C5" s="1622"/>
      <c r="D5" s="1622"/>
      <c r="E5" s="1622"/>
      <c r="F5" s="1622"/>
      <c r="G5" s="1625"/>
      <c r="H5" s="1622"/>
      <c r="I5" s="1623"/>
      <c r="J5" s="1623"/>
      <c r="K5" s="38" t="s">
        <v>142</v>
      </c>
      <c r="L5" s="38" t="s">
        <v>143</v>
      </c>
      <c r="M5" s="38" t="s">
        <v>373</v>
      </c>
      <c r="N5" s="38" t="s">
        <v>142</v>
      </c>
      <c r="O5" s="38" t="s">
        <v>143</v>
      </c>
      <c r="P5" s="38" t="s">
        <v>142</v>
      </c>
      <c r="Q5" s="38" t="s">
        <v>143</v>
      </c>
      <c r="R5" s="38" t="s">
        <v>374</v>
      </c>
      <c r="S5" s="38" t="s">
        <v>142</v>
      </c>
      <c r="T5" s="38" t="s">
        <v>143</v>
      </c>
      <c r="U5" s="38" t="s">
        <v>142</v>
      </c>
      <c r="V5" s="38" t="s">
        <v>143</v>
      </c>
      <c r="W5" s="38" t="s">
        <v>374</v>
      </c>
      <c r="X5" s="203" t="s">
        <v>142</v>
      </c>
      <c r="Y5" s="203" t="s">
        <v>143</v>
      </c>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c r="RG5" s="166"/>
      <c r="RH5" s="166"/>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6"/>
      <c r="TX5" s="166"/>
      <c r="TY5" s="166"/>
      <c r="TZ5" s="166"/>
      <c r="UA5" s="166"/>
      <c r="UB5" s="166"/>
      <c r="UC5" s="166"/>
      <c r="UD5" s="166"/>
      <c r="UE5" s="166"/>
      <c r="UF5" s="166"/>
      <c r="UG5" s="166"/>
      <c r="UH5" s="166"/>
      <c r="UI5" s="166"/>
      <c r="UJ5" s="166"/>
      <c r="UK5" s="166"/>
      <c r="UL5" s="166"/>
      <c r="UM5" s="166"/>
      <c r="UN5" s="166"/>
      <c r="UO5" s="166"/>
      <c r="UP5" s="166"/>
      <c r="UQ5" s="166"/>
      <c r="UR5" s="166"/>
      <c r="US5" s="166"/>
      <c r="UT5" s="166"/>
      <c r="UU5" s="166"/>
      <c r="UV5" s="166"/>
      <c r="UW5" s="166"/>
      <c r="UX5" s="166"/>
      <c r="UY5" s="166"/>
      <c r="UZ5" s="166"/>
      <c r="VA5" s="166"/>
      <c r="VB5" s="166"/>
      <c r="VC5" s="166"/>
      <c r="VD5" s="166"/>
      <c r="VE5" s="166"/>
      <c r="VF5" s="166"/>
      <c r="VG5" s="166"/>
      <c r="VH5" s="166"/>
      <c r="VI5" s="166"/>
      <c r="VJ5" s="166"/>
      <c r="VK5" s="166"/>
      <c r="VL5" s="166"/>
      <c r="VM5" s="166"/>
      <c r="VN5" s="166"/>
      <c r="VO5" s="166"/>
      <c r="VP5" s="166"/>
      <c r="VQ5" s="166"/>
      <c r="VR5" s="166"/>
      <c r="VS5" s="166"/>
      <c r="VT5" s="166"/>
      <c r="VU5" s="166"/>
      <c r="VV5" s="166"/>
      <c r="VW5" s="166"/>
      <c r="VX5" s="166"/>
      <c r="VY5" s="166"/>
      <c r="VZ5" s="166"/>
      <c r="WA5" s="166"/>
      <c r="WB5" s="166"/>
      <c r="WC5" s="166"/>
      <c r="WD5" s="166"/>
      <c r="WE5" s="166"/>
      <c r="WF5" s="166"/>
      <c r="WG5" s="166"/>
      <c r="WH5" s="166"/>
      <c r="WI5" s="166"/>
      <c r="WJ5" s="166"/>
      <c r="WK5" s="166"/>
      <c r="WL5" s="166"/>
      <c r="WM5" s="166"/>
      <c r="WN5" s="166"/>
      <c r="WO5" s="166"/>
      <c r="WP5" s="166"/>
      <c r="WQ5" s="166"/>
      <c r="WR5" s="166"/>
      <c r="WS5" s="166"/>
      <c r="WT5" s="166"/>
      <c r="WU5" s="166"/>
      <c r="WV5" s="166"/>
      <c r="WW5" s="166"/>
      <c r="WX5" s="166"/>
      <c r="WY5" s="166"/>
      <c r="WZ5" s="166"/>
      <c r="XA5" s="166"/>
      <c r="XB5" s="166"/>
      <c r="XC5" s="166"/>
      <c r="XD5" s="166"/>
      <c r="XE5" s="166"/>
      <c r="XF5" s="166"/>
      <c r="XG5" s="166"/>
      <c r="XH5" s="166"/>
      <c r="XI5" s="166"/>
      <c r="XJ5" s="166"/>
      <c r="XK5" s="166"/>
      <c r="XL5" s="166"/>
      <c r="XM5" s="166"/>
      <c r="XN5" s="166"/>
      <c r="XO5" s="166"/>
      <c r="XP5" s="166"/>
      <c r="XQ5" s="166"/>
      <c r="XR5" s="166"/>
      <c r="XS5" s="166"/>
      <c r="XT5" s="166"/>
      <c r="XU5" s="166"/>
      <c r="XV5" s="166"/>
      <c r="XW5" s="166"/>
      <c r="XX5" s="166"/>
      <c r="XY5" s="166"/>
      <c r="XZ5" s="166"/>
      <c r="YA5" s="166"/>
      <c r="YB5" s="166"/>
      <c r="YC5" s="166"/>
      <c r="YD5" s="166"/>
      <c r="YE5" s="166"/>
      <c r="YF5" s="166"/>
      <c r="YG5" s="166"/>
      <c r="YH5" s="166"/>
      <c r="YI5" s="166"/>
      <c r="YJ5" s="166"/>
      <c r="YK5" s="166"/>
      <c r="YL5" s="166"/>
      <c r="YM5" s="166"/>
      <c r="YN5" s="166"/>
      <c r="YO5" s="166"/>
      <c r="YP5" s="166"/>
      <c r="YQ5" s="166"/>
      <c r="YR5" s="166"/>
      <c r="YS5" s="166"/>
      <c r="YT5" s="166"/>
      <c r="YU5" s="166"/>
      <c r="YV5" s="166"/>
      <c r="YW5" s="166"/>
      <c r="YX5" s="166"/>
      <c r="YY5" s="166"/>
      <c r="YZ5" s="166"/>
      <c r="ZA5" s="166"/>
      <c r="ZB5" s="166"/>
      <c r="ZC5" s="166"/>
      <c r="ZD5" s="166"/>
      <c r="ZE5" s="166"/>
      <c r="ZF5" s="166"/>
      <c r="ZG5" s="166"/>
      <c r="ZH5" s="166"/>
      <c r="ZI5" s="166"/>
      <c r="ZJ5" s="166"/>
      <c r="ZK5" s="166"/>
      <c r="ZL5" s="166"/>
      <c r="ZM5" s="166"/>
      <c r="ZN5" s="166"/>
      <c r="ZO5" s="166"/>
      <c r="ZP5" s="166"/>
      <c r="ZQ5" s="166"/>
      <c r="ZR5" s="166"/>
      <c r="ZS5" s="166"/>
      <c r="ZT5" s="166"/>
      <c r="ZU5" s="166"/>
      <c r="ZV5" s="166"/>
      <c r="ZW5" s="166"/>
      <c r="ZX5" s="166"/>
      <c r="ZY5" s="166"/>
      <c r="ZZ5" s="166"/>
      <c r="AAA5" s="166"/>
      <c r="AAB5" s="166"/>
      <c r="AAC5" s="166"/>
      <c r="AAD5" s="166"/>
      <c r="AAE5" s="166"/>
      <c r="AAF5" s="166"/>
      <c r="AAG5" s="166"/>
      <c r="AAH5" s="166"/>
      <c r="AAI5" s="166"/>
      <c r="AAJ5" s="166"/>
      <c r="AAK5" s="166"/>
      <c r="AAL5" s="166"/>
      <c r="AAM5" s="166"/>
      <c r="AAN5" s="166"/>
      <c r="AAO5" s="166"/>
      <c r="AAP5" s="166"/>
      <c r="AAQ5" s="166"/>
      <c r="AAR5" s="166"/>
      <c r="AAS5" s="166"/>
      <c r="AAT5" s="166"/>
      <c r="AAU5" s="166"/>
      <c r="AAV5" s="166"/>
      <c r="AAW5" s="166"/>
      <c r="AAX5" s="166"/>
      <c r="AAY5" s="166"/>
      <c r="AAZ5" s="166"/>
      <c r="ABA5" s="166"/>
      <c r="ABB5" s="166"/>
      <c r="ABC5" s="166"/>
      <c r="ABD5" s="166"/>
      <c r="ABE5" s="166"/>
      <c r="ABF5" s="166"/>
      <c r="ABG5" s="166"/>
      <c r="ABH5" s="166"/>
      <c r="ABI5" s="166"/>
      <c r="ABJ5" s="166"/>
      <c r="ABK5" s="166"/>
      <c r="ABL5" s="166"/>
      <c r="ABM5" s="166"/>
      <c r="ABN5" s="166"/>
      <c r="ABO5" s="166"/>
      <c r="ABP5" s="166"/>
      <c r="ABQ5" s="166"/>
      <c r="ABR5" s="166"/>
      <c r="ABS5" s="166"/>
      <c r="ABT5" s="166"/>
      <c r="ABU5" s="166"/>
      <c r="ABV5" s="166"/>
      <c r="ABW5" s="166"/>
      <c r="ABX5" s="166"/>
      <c r="ABY5" s="166"/>
      <c r="ABZ5" s="166"/>
      <c r="ACA5" s="166"/>
      <c r="ACB5" s="166"/>
      <c r="ACC5" s="166"/>
      <c r="ACD5" s="166"/>
      <c r="ACE5" s="166"/>
      <c r="ACF5" s="166"/>
      <c r="ACG5" s="166"/>
      <c r="ACH5" s="166"/>
      <c r="ACI5" s="166"/>
      <c r="ACJ5" s="166"/>
      <c r="ACK5" s="166"/>
      <c r="ACL5" s="166"/>
      <c r="ACM5" s="166"/>
      <c r="ACN5" s="166"/>
      <c r="ACO5" s="166"/>
      <c r="ACP5" s="166"/>
      <c r="ACQ5" s="166"/>
      <c r="ACR5" s="166"/>
      <c r="ACS5" s="166"/>
      <c r="ACT5" s="166"/>
      <c r="ACU5" s="166"/>
      <c r="ACV5" s="166"/>
      <c r="ACW5" s="166"/>
      <c r="ACX5" s="166"/>
      <c r="ACY5" s="166"/>
      <c r="ACZ5" s="166"/>
      <c r="ADA5" s="166"/>
      <c r="ADB5" s="166"/>
      <c r="ADC5" s="166"/>
      <c r="ADD5" s="166"/>
      <c r="ADE5" s="166"/>
      <c r="ADF5" s="166"/>
      <c r="ADG5" s="166"/>
      <c r="ADH5" s="166"/>
      <c r="ADI5" s="166"/>
      <c r="ADJ5" s="166"/>
      <c r="ADK5" s="166"/>
      <c r="ADL5" s="166"/>
      <c r="ADM5" s="166"/>
      <c r="ADN5" s="166"/>
      <c r="ADO5" s="166"/>
      <c r="ADP5" s="166"/>
      <c r="ADQ5" s="166"/>
      <c r="ADR5" s="166"/>
      <c r="ADS5" s="166"/>
      <c r="ADT5" s="166"/>
      <c r="ADU5" s="166"/>
      <c r="ADV5" s="166"/>
      <c r="ADW5" s="166"/>
      <c r="ADX5" s="166"/>
      <c r="ADY5" s="166"/>
      <c r="ADZ5" s="166"/>
      <c r="AEA5" s="166"/>
      <c r="AEB5" s="166"/>
      <c r="AEC5" s="166"/>
      <c r="AED5" s="166"/>
      <c r="AEE5" s="166"/>
      <c r="AEF5" s="166"/>
      <c r="AEG5" s="166"/>
      <c r="AEH5" s="166"/>
      <c r="AEI5" s="166"/>
      <c r="AEJ5" s="166"/>
      <c r="AEK5" s="166"/>
      <c r="AEL5" s="166"/>
      <c r="AEM5" s="166"/>
      <c r="AEN5" s="166"/>
      <c r="AEO5" s="166"/>
      <c r="AEP5" s="166"/>
      <c r="AEQ5" s="166"/>
      <c r="AER5" s="166"/>
      <c r="AES5" s="166"/>
      <c r="AET5" s="166"/>
      <c r="AEU5" s="166"/>
      <c r="AEV5" s="166"/>
      <c r="AEW5" s="166"/>
      <c r="AEX5" s="166"/>
      <c r="AEY5" s="166"/>
      <c r="AEZ5" s="166"/>
      <c r="AFA5" s="166"/>
      <c r="AFB5" s="166"/>
      <c r="AFC5" s="166"/>
      <c r="AFD5" s="166"/>
      <c r="AFE5" s="166"/>
      <c r="AFF5" s="166"/>
      <c r="AFG5" s="166"/>
      <c r="AFH5" s="166"/>
      <c r="AFI5" s="166"/>
      <c r="AFJ5" s="166"/>
      <c r="AFK5" s="166"/>
      <c r="AFL5" s="166"/>
      <c r="AFM5" s="166"/>
      <c r="AFN5" s="166"/>
      <c r="AFO5" s="166"/>
      <c r="AFP5" s="166"/>
      <c r="AFQ5" s="166"/>
      <c r="AFR5" s="166"/>
      <c r="AFS5" s="166"/>
      <c r="AFT5" s="166"/>
      <c r="AFU5" s="166"/>
      <c r="AFV5" s="166"/>
      <c r="AFW5" s="166"/>
      <c r="AFX5" s="166"/>
      <c r="AFY5" s="166"/>
      <c r="AFZ5" s="166"/>
      <c r="AGA5" s="166"/>
      <c r="AGB5" s="166"/>
      <c r="AGC5" s="166"/>
      <c r="AGD5" s="166"/>
      <c r="AGE5" s="166"/>
      <c r="AGF5" s="166"/>
      <c r="AGG5" s="166"/>
      <c r="AGH5" s="166"/>
      <c r="AGI5" s="166"/>
      <c r="AGJ5" s="166"/>
      <c r="AGK5" s="166"/>
      <c r="AGL5" s="166"/>
      <c r="AGM5" s="166"/>
      <c r="AGN5" s="166"/>
      <c r="AGO5" s="166"/>
      <c r="AGP5" s="166"/>
      <c r="AGQ5" s="166"/>
      <c r="AGR5" s="166"/>
      <c r="AGS5" s="166"/>
      <c r="AGT5" s="166"/>
      <c r="AGU5" s="166"/>
      <c r="AGV5" s="166"/>
      <c r="AGW5" s="166"/>
      <c r="AGX5" s="166"/>
      <c r="AGY5" s="166"/>
      <c r="AGZ5" s="166"/>
      <c r="AHA5" s="166"/>
      <c r="AHB5" s="166"/>
      <c r="AHC5" s="166"/>
      <c r="AHD5" s="166"/>
      <c r="AHE5" s="166"/>
      <c r="AHF5" s="166"/>
      <c r="AHG5" s="166"/>
      <c r="AHH5" s="166"/>
      <c r="AHI5" s="166"/>
      <c r="AHJ5" s="166"/>
      <c r="AHK5" s="166"/>
      <c r="AHL5" s="166"/>
      <c r="AHM5" s="166"/>
      <c r="AHN5" s="166"/>
      <c r="AHO5" s="166"/>
      <c r="AHP5" s="166"/>
      <c r="AHQ5" s="166"/>
      <c r="AHR5" s="166"/>
      <c r="AHS5" s="166"/>
      <c r="AHT5" s="166"/>
      <c r="AHU5" s="166"/>
      <c r="AHV5" s="166"/>
      <c r="AHW5" s="166"/>
      <c r="AHX5" s="166"/>
      <c r="AHY5" s="166"/>
      <c r="AHZ5" s="166"/>
      <c r="AIA5" s="166"/>
      <c r="AIB5" s="166"/>
      <c r="AIC5" s="166"/>
      <c r="AID5" s="166"/>
      <c r="AIE5" s="166"/>
      <c r="AIF5" s="166"/>
      <c r="AIG5" s="166"/>
      <c r="AIH5" s="166"/>
      <c r="AII5" s="166"/>
      <c r="AIJ5" s="166"/>
      <c r="AIK5" s="166"/>
      <c r="AIL5" s="166"/>
      <c r="AIM5" s="166"/>
      <c r="AIN5" s="166"/>
      <c r="AIO5" s="166"/>
      <c r="AIP5" s="166"/>
      <c r="AIQ5" s="166"/>
      <c r="AIR5" s="166"/>
      <c r="AIS5" s="166"/>
      <c r="AIT5" s="166"/>
      <c r="AIU5" s="166"/>
      <c r="AIV5" s="166"/>
      <c r="AIW5" s="166"/>
      <c r="AIX5" s="166"/>
      <c r="AIY5" s="166"/>
      <c r="AIZ5" s="166"/>
      <c r="AJA5" s="166"/>
      <c r="AJB5" s="166"/>
      <c r="AJC5" s="166"/>
      <c r="AJD5" s="166"/>
      <c r="AJE5" s="166"/>
      <c r="AJF5" s="166"/>
      <c r="AJG5" s="166"/>
      <c r="AJH5" s="166"/>
      <c r="AJI5" s="166"/>
      <c r="AJJ5" s="166"/>
      <c r="AJK5" s="166"/>
      <c r="AJL5" s="166"/>
      <c r="AJM5" s="166"/>
      <c r="AJN5" s="166"/>
      <c r="AJO5" s="166"/>
      <c r="AJP5" s="166"/>
      <c r="AJQ5" s="166"/>
      <c r="AJR5" s="166"/>
      <c r="AJS5" s="166"/>
      <c r="AJT5" s="166"/>
      <c r="AJU5" s="166"/>
      <c r="AJV5" s="166"/>
      <c r="AJW5" s="166"/>
      <c r="AJX5" s="166"/>
      <c r="AJY5" s="166"/>
      <c r="AJZ5" s="166"/>
      <c r="AKA5" s="166"/>
      <c r="AKB5" s="166"/>
      <c r="AKC5" s="166"/>
      <c r="AKD5" s="166"/>
      <c r="AKE5" s="166"/>
      <c r="AKF5" s="166"/>
      <c r="AKG5" s="166"/>
      <c r="AKH5" s="166"/>
      <c r="AKI5" s="166"/>
      <c r="AKJ5" s="166"/>
      <c r="AKK5" s="166"/>
      <c r="AKL5" s="166"/>
      <c r="AKM5" s="166"/>
      <c r="AKN5" s="166"/>
      <c r="AKO5" s="166"/>
      <c r="AKP5" s="166"/>
      <c r="AKQ5" s="166"/>
      <c r="AKR5" s="166"/>
      <c r="AKS5" s="166"/>
      <c r="AKT5" s="166"/>
      <c r="AKU5" s="166"/>
      <c r="AKV5" s="166"/>
      <c r="AKW5" s="166"/>
      <c r="AKX5" s="166"/>
      <c r="AKY5" s="166"/>
      <c r="AKZ5" s="166"/>
      <c r="ALA5" s="166"/>
      <c r="ALB5" s="166"/>
      <c r="ALC5" s="166"/>
      <c r="ALD5" s="166"/>
      <c r="ALE5" s="166"/>
      <c r="ALF5" s="166"/>
      <c r="ALG5" s="166"/>
      <c r="ALH5" s="166"/>
      <c r="ALI5" s="166"/>
      <c r="ALJ5" s="166"/>
      <c r="ALK5" s="166"/>
      <c r="ALL5" s="166"/>
      <c r="ALM5" s="166"/>
      <c r="ALN5" s="166"/>
      <c r="ALO5" s="166"/>
      <c r="ALP5" s="166"/>
      <c r="ALQ5" s="166"/>
      <c r="ALR5" s="166"/>
      <c r="ALS5" s="166"/>
      <c r="ALT5" s="166"/>
      <c r="ALU5" s="166"/>
      <c r="ALV5" s="166"/>
      <c r="ALW5" s="166"/>
      <c r="ALX5" s="166"/>
      <c r="ALY5" s="166"/>
      <c r="ALZ5" s="166"/>
      <c r="AMA5" s="166"/>
      <c r="AMB5" s="166"/>
      <c r="AMC5" s="166"/>
      <c r="AMD5" s="166"/>
      <c r="AME5" s="166"/>
      <c r="AMF5" s="166"/>
      <c r="AMG5" s="166"/>
      <c r="AMH5" s="166"/>
      <c r="AMI5" s="166"/>
      <c r="AMJ5" s="166"/>
      <c r="AMK5" s="166"/>
      <c r="AML5" s="166"/>
      <c r="AMM5" s="166"/>
      <c r="AMN5" s="166"/>
      <c r="AMO5" s="166"/>
      <c r="AMP5" s="166"/>
      <c r="AMQ5" s="166"/>
      <c r="AMR5" s="166"/>
      <c r="AMS5" s="166"/>
      <c r="AMT5" s="166"/>
      <c r="AMU5" s="166"/>
      <c r="AMV5" s="166"/>
      <c r="AMW5" s="166"/>
      <c r="AMX5" s="166"/>
      <c r="AMY5" s="166"/>
      <c r="AMZ5" s="166"/>
      <c r="ANA5" s="166"/>
      <c r="ANB5" s="166"/>
      <c r="ANC5" s="166"/>
      <c r="AND5" s="166"/>
      <c r="ANE5" s="166"/>
      <c r="ANF5" s="166"/>
      <c r="ANG5" s="166"/>
      <c r="ANH5" s="166"/>
      <c r="ANI5" s="166"/>
      <c r="ANJ5" s="166"/>
      <c r="ANK5" s="166"/>
      <c r="ANL5" s="166"/>
      <c r="ANM5" s="166"/>
      <c r="ANN5" s="166"/>
      <c r="ANO5" s="166"/>
      <c r="ANP5" s="166"/>
      <c r="ANQ5" s="166"/>
      <c r="ANR5" s="166"/>
      <c r="ANS5" s="166"/>
      <c r="ANT5" s="166"/>
      <c r="ANU5" s="166"/>
      <c r="ANV5" s="166"/>
      <c r="ANW5" s="166"/>
      <c r="ANX5" s="166"/>
      <c r="ANY5" s="166"/>
      <c r="ANZ5" s="166"/>
      <c r="AOA5" s="166"/>
      <c r="AOB5" s="166"/>
      <c r="AOC5" s="166"/>
      <c r="AOD5" s="166"/>
      <c r="AOE5" s="166"/>
      <c r="AOF5" s="166"/>
      <c r="AOG5" s="166"/>
      <c r="AOH5" s="166"/>
      <c r="AOI5" s="166"/>
      <c r="AOJ5" s="166"/>
      <c r="AOK5" s="166"/>
      <c r="AOL5" s="166"/>
      <c r="AOM5" s="166"/>
      <c r="AON5" s="166"/>
      <c r="AOO5" s="166"/>
      <c r="AOP5" s="166"/>
      <c r="AOQ5" s="166"/>
      <c r="AOR5" s="166"/>
      <c r="AOS5" s="166"/>
      <c r="AOT5" s="166"/>
      <c r="AOU5" s="166"/>
      <c r="AOV5" s="166"/>
      <c r="AOW5" s="166"/>
      <c r="AOX5" s="166"/>
      <c r="AOY5" s="166"/>
      <c r="AOZ5" s="166"/>
      <c r="APA5" s="166"/>
      <c r="APB5" s="166"/>
      <c r="APC5" s="166"/>
      <c r="APD5" s="166"/>
      <c r="APE5" s="166"/>
      <c r="APF5" s="166"/>
      <c r="APG5" s="166"/>
      <c r="APH5" s="166"/>
      <c r="API5" s="166"/>
      <c r="APJ5" s="166"/>
      <c r="APK5" s="166"/>
      <c r="APL5" s="166"/>
      <c r="APM5" s="166"/>
      <c r="APN5" s="166"/>
      <c r="APO5" s="166"/>
      <c r="APP5" s="166"/>
      <c r="APQ5" s="166"/>
      <c r="APR5" s="166"/>
      <c r="APS5" s="166"/>
      <c r="APT5" s="166"/>
      <c r="APU5" s="166"/>
      <c r="APV5" s="166"/>
      <c r="APW5" s="166"/>
      <c r="APX5" s="166"/>
      <c r="APY5" s="166"/>
      <c r="APZ5" s="166"/>
      <c r="AQA5" s="166"/>
      <c r="AQB5" s="166"/>
      <c r="AQC5" s="166"/>
      <c r="AQD5" s="166"/>
      <c r="AQE5" s="166"/>
      <c r="AQF5" s="166"/>
      <c r="AQG5" s="166"/>
      <c r="AQH5" s="166"/>
      <c r="AQI5" s="166"/>
      <c r="AQJ5" s="166"/>
      <c r="AQK5" s="166"/>
      <c r="AQL5" s="166"/>
      <c r="AQM5" s="166"/>
      <c r="AQN5" s="166"/>
      <c r="AQO5" s="166"/>
      <c r="AQP5" s="166"/>
      <c r="AQQ5" s="166"/>
      <c r="AQR5" s="166"/>
      <c r="AQS5" s="166"/>
      <c r="AQT5" s="166"/>
      <c r="AQU5" s="166"/>
      <c r="AQV5" s="166"/>
      <c r="AQW5" s="166"/>
      <c r="AQX5" s="166"/>
      <c r="AQY5" s="166"/>
      <c r="AQZ5" s="166"/>
      <c r="ARA5" s="166"/>
      <c r="ARB5" s="166"/>
      <c r="ARC5" s="166"/>
      <c r="ARD5" s="166"/>
      <c r="ARE5" s="166"/>
      <c r="ARF5" s="166"/>
      <c r="ARG5" s="166"/>
      <c r="ARH5" s="166"/>
      <c r="ARI5" s="166"/>
      <c r="ARJ5" s="166"/>
      <c r="ARK5" s="166"/>
      <c r="ARL5" s="166"/>
      <c r="ARM5" s="166"/>
      <c r="ARN5" s="166"/>
      <c r="ARO5" s="166"/>
      <c r="ARP5" s="166"/>
      <c r="ARQ5" s="166"/>
      <c r="ARR5" s="166"/>
      <c r="ARS5" s="166"/>
      <c r="ART5" s="166"/>
      <c r="ARU5" s="166"/>
      <c r="ARV5" s="166"/>
      <c r="ARW5" s="166"/>
      <c r="ARX5" s="166"/>
      <c r="ARY5" s="166"/>
      <c r="ARZ5" s="166"/>
      <c r="ASA5" s="166"/>
      <c r="ASB5" s="166"/>
      <c r="ASC5" s="166"/>
      <c r="ASD5" s="166"/>
      <c r="ASE5" s="166"/>
      <c r="ASF5" s="166"/>
      <c r="ASG5" s="166"/>
      <c r="ASH5" s="166"/>
      <c r="ASI5" s="166"/>
      <c r="ASJ5" s="166"/>
      <c r="ASK5" s="166"/>
      <c r="ASL5" s="166"/>
      <c r="ASM5" s="166"/>
      <c r="ASN5" s="166"/>
      <c r="ASO5" s="166"/>
      <c r="ASP5" s="166"/>
      <c r="ASQ5" s="166"/>
      <c r="ASR5" s="166"/>
      <c r="ASS5" s="166"/>
      <c r="AST5" s="166"/>
      <c r="ASU5" s="166"/>
      <c r="ASV5" s="166"/>
      <c r="ASW5" s="166"/>
      <c r="ASX5" s="166"/>
      <c r="ASY5" s="166"/>
      <c r="ASZ5" s="166"/>
      <c r="ATA5" s="166"/>
      <c r="ATB5" s="166"/>
      <c r="ATC5" s="166"/>
      <c r="ATD5" s="166"/>
      <c r="ATE5" s="166"/>
      <c r="ATF5" s="166"/>
      <c r="ATG5" s="166"/>
      <c r="ATH5" s="166"/>
      <c r="ATI5" s="166"/>
      <c r="ATJ5" s="166"/>
      <c r="ATK5" s="166"/>
      <c r="ATL5" s="166"/>
      <c r="ATM5" s="166"/>
      <c r="ATN5" s="166"/>
      <c r="ATO5" s="166"/>
      <c r="ATP5" s="166"/>
      <c r="ATQ5" s="166"/>
      <c r="ATR5" s="166"/>
      <c r="ATS5" s="166"/>
      <c r="ATT5" s="166"/>
      <c r="ATU5" s="166"/>
      <c r="ATV5" s="166"/>
      <c r="ATW5" s="166"/>
      <c r="ATX5" s="166"/>
      <c r="ATY5" s="166"/>
      <c r="ATZ5" s="166"/>
      <c r="AUA5" s="166"/>
      <c r="AUB5" s="166"/>
      <c r="AUC5" s="166"/>
      <c r="AUD5" s="166"/>
      <c r="AUE5" s="166"/>
      <c r="AUF5" s="166"/>
      <c r="AUG5" s="166"/>
      <c r="AUH5" s="166"/>
      <c r="AUI5" s="166"/>
      <c r="AUJ5" s="166"/>
      <c r="AUK5" s="166"/>
      <c r="AUL5" s="166"/>
      <c r="AUM5" s="166"/>
      <c r="AUN5" s="166"/>
      <c r="AUO5" s="166"/>
      <c r="AUP5" s="166"/>
      <c r="AUQ5" s="166"/>
      <c r="AUR5" s="166"/>
      <c r="AUS5" s="166"/>
      <c r="AUT5" s="166"/>
      <c r="AUU5" s="166"/>
      <c r="AUV5" s="166"/>
      <c r="AUW5" s="166"/>
      <c r="AUX5" s="166"/>
      <c r="AUY5" s="166"/>
      <c r="AUZ5" s="166"/>
      <c r="AVA5" s="166"/>
      <c r="AVB5" s="166"/>
      <c r="AVC5" s="166"/>
      <c r="AVD5" s="166"/>
      <c r="AVE5" s="166"/>
      <c r="AVF5" s="166"/>
      <c r="AVG5" s="166"/>
      <c r="AVH5" s="166"/>
      <c r="AVI5" s="166"/>
      <c r="AVJ5" s="166"/>
      <c r="AVK5" s="166"/>
      <c r="AVL5" s="166"/>
      <c r="AVM5" s="166"/>
      <c r="AVN5" s="166"/>
      <c r="AVO5" s="166"/>
      <c r="AVP5" s="166"/>
      <c r="AVQ5" s="166"/>
      <c r="AVR5" s="166"/>
      <c r="AVS5" s="166"/>
      <c r="AVT5" s="166"/>
      <c r="AVU5" s="166"/>
      <c r="AVV5" s="166"/>
      <c r="AVW5" s="166"/>
      <c r="AVX5" s="166"/>
      <c r="AVY5" s="166"/>
      <c r="AVZ5" s="166"/>
      <c r="AWA5" s="166"/>
      <c r="AWB5" s="166"/>
      <c r="AWC5" s="166"/>
      <c r="AWD5" s="166"/>
      <c r="AWE5" s="166"/>
      <c r="AWF5" s="166"/>
      <c r="AWG5" s="166"/>
      <c r="AWH5" s="166"/>
      <c r="AWI5" s="166"/>
      <c r="AWJ5" s="166"/>
      <c r="AWK5" s="166"/>
      <c r="AWL5" s="166"/>
      <c r="AWM5" s="166"/>
      <c r="AWN5" s="166"/>
      <c r="AWO5" s="166"/>
      <c r="AWP5" s="166"/>
      <c r="AWQ5" s="166"/>
      <c r="AWR5" s="166"/>
      <c r="AWS5" s="166"/>
      <c r="AWT5" s="166"/>
      <c r="AWU5" s="166"/>
      <c r="AWV5" s="166"/>
      <c r="AWW5" s="166"/>
      <c r="AWX5" s="166"/>
      <c r="AWY5" s="166"/>
      <c r="AWZ5" s="166"/>
      <c r="AXA5" s="166"/>
      <c r="AXB5" s="166"/>
      <c r="AXC5" s="166"/>
      <c r="AXD5" s="166"/>
      <c r="AXE5" s="166"/>
      <c r="AXF5" s="166"/>
      <c r="AXG5" s="166"/>
      <c r="AXH5" s="166"/>
      <c r="AXI5" s="166"/>
      <c r="AXJ5" s="166"/>
      <c r="AXK5" s="166"/>
      <c r="AXL5" s="166"/>
      <c r="AXM5" s="166"/>
      <c r="AXN5" s="166"/>
      <c r="AXO5" s="166"/>
      <c r="AXP5" s="166"/>
      <c r="AXQ5" s="166"/>
      <c r="AXR5" s="166"/>
      <c r="AXS5" s="166"/>
      <c r="AXT5" s="166"/>
      <c r="AXU5" s="166"/>
      <c r="AXV5" s="166"/>
      <c r="AXW5" s="166"/>
      <c r="AXX5" s="166"/>
      <c r="AXY5" s="166"/>
      <c r="AXZ5" s="166"/>
      <c r="AYA5" s="166"/>
      <c r="AYB5" s="166"/>
      <c r="AYC5" s="166"/>
      <c r="AYD5" s="166"/>
      <c r="AYE5" s="166"/>
      <c r="AYF5" s="166"/>
      <c r="AYG5" s="166"/>
      <c r="AYH5" s="166"/>
      <c r="AYI5" s="166"/>
      <c r="AYJ5" s="166"/>
      <c r="AYK5" s="166"/>
      <c r="AYL5" s="166"/>
      <c r="AYM5" s="166"/>
      <c r="AYN5" s="166"/>
      <c r="AYO5" s="166"/>
      <c r="AYP5" s="166"/>
      <c r="AYQ5" s="166"/>
      <c r="AYR5" s="166"/>
      <c r="AYS5" s="166"/>
      <c r="AYT5" s="166"/>
      <c r="AYU5" s="166"/>
      <c r="AYV5" s="166"/>
      <c r="AYW5" s="166"/>
      <c r="AYX5" s="166"/>
      <c r="AYY5" s="166"/>
      <c r="AYZ5" s="166"/>
      <c r="AZA5" s="166"/>
      <c r="AZB5" s="166"/>
      <c r="AZC5" s="166"/>
      <c r="AZD5" s="166"/>
      <c r="AZE5" s="166"/>
      <c r="AZF5" s="166"/>
      <c r="AZG5" s="166"/>
      <c r="AZH5" s="166"/>
      <c r="AZI5" s="166"/>
      <c r="AZJ5" s="166"/>
      <c r="AZK5" s="166"/>
      <c r="AZL5" s="166"/>
      <c r="AZM5" s="166"/>
      <c r="AZN5" s="166"/>
      <c r="AZO5" s="166"/>
      <c r="AZP5" s="166"/>
      <c r="AZQ5" s="166"/>
      <c r="AZR5" s="166"/>
      <c r="AZS5" s="166"/>
      <c r="AZT5" s="166"/>
      <c r="AZU5" s="166"/>
      <c r="AZV5" s="166"/>
      <c r="AZW5" s="166"/>
      <c r="AZX5" s="166"/>
      <c r="AZY5" s="166"/>
      <c r="AZZ5" s="166"/>
      <c r="BAA5" s="166"/>
      <c r="BAB5" s="166"/>
      <c r="BAC5" s="166"/>
      <c r="BAD5" s="166"/>
      <c r="BAE5" s="166"/>
      <c r="BAF5" s="166"/>
      <c r="BAG5" s="166"/>
      <c r="BAH5" s="166"/>
      <c r="BAI5" s="166"/>
      <c r="BAJ5" s="166"/>
      <c r="BAK5" s="166"/>
      <c r="BAL5" s="166"/>
      <c r="BAM5" s="166"/>
      <c r="BAN5" s="166"/>
      <c r="BAO5" s="166"/>
      <c r="BAP5" s="166"/>
      <c r="BAQ5" s="166"/>
      <c r="BAR5" s="166"/>
      <c r="BAS5" s="166"/>
      <c r="BAT5" s="166"/>
      <c r="BAU5" s="166"/>
      <c r="BAV5" s="166"/>
      <c r="BAW5" s="166"/>
      <c r="BAX5" s="166"/>
      <c r="BAY5" s="166"/>
      <c r="BAZ5" s="166"/>
      <c r="BBA5" s="166"/>
      <c r="BBB5" s="166"/>
      <c r="BBC5" s="166"/>
      <c r="BBD5" s="166"/>
      <c r="BBE5" s="166"/>
      <c r="BBF5" s="166"/>
      <c r="BBG5" s="166"/>
      <c r="BBH5" s="166"/>
      <c r="BBI5" s="166"/>
      <c r="BBJ5" s="166"/>
      <c r="BBK5" s="166"/>
      <c r="BBL5" s="166"/>
      <c r="BBM5" s="166"/>
      <c r="BBN5" s="166"/>
      <c r="BBO5" s="166"/>
      <c r="BBP5" s="166"/>
      <c r="BBQ5" s="166"/>
      <c r="BBR5" s="166"/>
      <c r="BBS5" s="166"/>
      <c r="BBT5" s="166"/>
      <c r="BBU5" s="166"/>
      <c r="BBV5" s="166"/>
      <c r="BBW5" s="166"/>
      <c r="BBX5" s="166"/>
      <c r="BBY5" s="166"/>
      <c r="BBZ5" s="166"/>
      <c r="BCA5" s="166"/>
      <c r="BCB5" s="166"/>
      <c r="BCC5" s="166"/>
      <c r="BCD5" s="166"/>
      <c r="BCE5" s="166"/>
      <c r="BCF5" s="166"/>
      <c r="BCG5" s="166"/>
      <c r="BCH5" s="166"/>
      <c r="BCI5" s="166"/>
      <c r="BCJ5" s="166"/>
      <c r="BCK5" s="166"/>
      <c r="BCL5" s="166"/>
      <c r="BCM5" s="166"/>
      <c r="BCN5" s="166"/>
      <c r="BCO5" s="166"/>
      <c r="BCP5" s="166"/>
      <c r="BCQ5" s="166"/>
      <c r="BCR5" s="166"/>
      <c r="BCS5" s="166"/>
      <c r="BCT5" s="166"/>
      <c r="BCU5" s="166"/>
      <c r="BCV5" s="166"/>
      <c r="BCW5" s="166"/>
      <c r="BCX5" s="166"/>
      <c r="BCY5" s="166"/>
      <c r="BCZ5" s="166"/>
      <c r="BDA5" s="166"/>
      <c r="BDB5" s="166"/>
      <c r="BDC5" s="166"/>
      <c r="BDD5" s="166"/>
      <c r="BDE5" s="166"/>
      <c r="BDF5" s="166"/>
      <c r="BDG5" s="166"/>
      <c r="BDH5" s="166"/>
      <c r="BDI5" s="166"/>
      <c r="BDJ5" s="166"/>
      <c r="BDK5" s="166"/>
      <c r="BDL5" s="166"/>
      <c r="BDM5" s="166"/>
      <c r="BDN5" s="166"/>
      <c r="BDO5" s="166"/>
      <c r="BDP5" s="166"/>
      <c r="BDQ5" s="166"/>
      <c r="BDR5" s="166"/>
      <c r="BDS5" s="166"/>
      <c r="BDT5" s="166"/>
      <c r="BDU5" s="166"/>
      <c r="BDV5" s="166"/>
      <c r="BDW5" s="166"/>
      <c r="BDX5" s="166"/>
      <c r="BDY5" s="166"/>
      <c r="BDZ5" s="166"/>
      <c r="BEA5" s="166"/>
      <c r="BEB5" s="166"/>
      <c r="BEC5" s="166"/>
      <c r="BED5" s="166"/>
      <c r="BEE5" s="166"/>
      <c r="BEF5" s="166"/>
      <c r="BEG5" s="166"/>
      <c r="BEH5" s="166"/>
      <c r="BEI5" s="166"/>
      <c r="BEJ5" s="166"/>
      <c r="BEK5" s="166"/>
      <c r="BEL5" s="166"/>
      <c r="BEM5" s="166"/>
      <c r="BEN5" s="166"/>
      <c r="BEO5" s="166"/>
      <c r="BEP5" s="166"/>
      <c r="BEQ5" s="166"/>
      <c r="BER5" s="166"/>
      <c r="BES5" s="166"/>
      <c r="BET5" s="166"/>
      <c r="BEU5" s="166"/>
      <c r="BEV5" s="166"/>
      <c r="BEW5" s="166"/>
      <c r="BEX5" s="166"/>
      <c r="BEY5" s="166"/>
      <c r="BEZ5" s="166"/>
      <c r="BFA5" s="166"/>
      <c r="BFB5" s="166"/>
      <c r="BFC5" s="166"/>
      <c r="BFD5" s="166"/>
      <c r="BFE5" s="166"/>
      <c r="BFF5" s="166"/>
      <c r="BFG5" s="166"/>
      <c r="BFH5" s="166"/>
      <c r="BFI5" s="166"/>
      <c r="BFJ5" s="166"/>
      <c r="BFK5" s="166"/>
      <c r="BFL5" s="166"/>
      <c r="BFM5" s="166"/>
      <c r="BFN5" s="166"/>
      <c r="BFO5" s="166"/>
      <c r="BFP5" s="166"/>
      <c r="BFQ5" s="166"/>
      <c r="BFR5" s="166"/>
      <c r="BFS5" s="166"/>
      <c r="BFT5" s="166"/>
      <c r="BFU5" s="166"/>
      <c r="BFV5" s="166"/>
      <c r="BFW5" s="166"/>
      <c r="BFX5" s="166"/>
      <c r="BFY5" s="166"/>
      <c r="BFZ5" s="166"/>
      <c r="BGA5" s="166"/>
      <c r="BGB5" s="166"/>
      <c r="BGC5" s="166"/>
      <c r="BGD5" s="166"/>
      <c r="BGE5" s="166"/>
      <c r="BGF5" s="166"/>
      <c r="BGG5" s="166"/>
      <c r="BGH5" s="166"/>
      <c r="BGI5" s="166"/>
      <c r="BGJ5" s="166"/>
      <c r="BGK5" s="166"/>
      <c r="BGL5" s="166"/>
      <c r="BGM5" s="166"/>
      <c r="BGN5" s="166"/>
      <c r="BGO5" s="166"/>
      <c r="BGP5" s="166"/>
      <c r="BGQ5" s="166"/>
      <c r="BGR5" s="166"/>
      <c r="BGS5" s="166"/>
      <c r="BGT5" s="166"/>
      <c r="BGU5" s="166"/>
      <c r="BGV5" s="166"/>
      <c r="BGW5" s="166"/>
      <c r="BGX5" s="166"/>
      <c r="BGY5" s="166"/>
      <c r="BGZ5" s="166"/>
      <c r="BHA5" s="166"/>
      <c r="BHB5" s="166"/>
      <c r="BHC5" s="166"/>
      <c r="BHD5" s="166"/>
      <c r="BHE5" s="166"/>
      <c r="BHF5" s="166"/>
      <c r="BHG5" s="166"/>
      <c r="BHH5" s="166"/>
      <c r="BHI5" s="166"/>
      <c r="BHJ5" s="166"/>
      <c r="BHK5" s="166"/>
      <c r="BHL5" s="166"/>
      <c r="BHM5" s="166"/>
      <c r="BHN5" s="166"/>
      <c r="BHO5" s="166"/>
      <c r="BHP5" s="166"/>
      <c r="BHQ5" s="166"/>
      <c r="BHR5" s="166"/>
      <c r="BHS5" s="166"/>
      <c r="BHT5" s="166"/>
      <c r="BHU5" s="166"/>
      <c r="BHV5" s="166"/>
      <c r="BHW5" s="166"/>
      <c r="BHX5" s="166"/>
      <c r="BHY5" s="166"/>
      <c r="BHZ5" s="166"/>
      <c r="BIA5" s="166"/>
      <c r="BIB5" s="166"/>
      <c r="BIC5" s="166"/>
      <c r="BID5" s="166"/>
      <c r="BIE5" s="166"/>
      <c r="BIF5" s="166"/>
      <c r="BIG5" s="166"/>
      <c r="BIH5" s="166"/>
      <c r="BII5" s="166"/>
      <c r="BIJ5" s="166"/>
      <c r="BIK5" s="166"/>
      <c r="BIL5" s="166"/>
      <c r="BIM5" s="166"/>
      <c r="BIN5" s="166"/>
      <c r="BIO5" s="166"/>
      <c r="BIP5" s="166"/>
      <c r="BIQ5" s="166"/>
      <c r="BIR5" s="166"/>
      <c r="BIS5" s="166"/>
      <c r="BIT5" s="166"/>
      <c r="BIU5" s="166"/>
      <c r="BIV5" s="166"/>
      <c r="BIW5" s="166"/>
      <c r="BIX5" s="166"/>
      <c r="BIY5" s="166"/>
      <c r="BIZ5" s="166"/>
      <c r="BJA5" s="166"/>
      <c r="BJB5" s="166"/>
      <c r="BJC5" s="166"/>
      <c r="BJD5" s="166"/>
      <c r="BJE5" s="166"/>
      <c r="BJF5" s="166"/>
    </row>
    <row r="6" spans="1:1618" s="209" customFormat="1" ht="208.05" customHeight="1">
      <c r="A6" s="453">
        <v>1</v>
      </c>
      <c r="B6" s="204" t="s">
        <v>153</v>
      </c>
      <c r="C6" s="204" t="s">
        <v>1343</v>
      </c>
      <c r="D6" s="204" t="s">
        <v>1344</v>
      </c>
      <c r="E6" s="204" t="s">
        <v>1345</v>
      </c>
      <c r="F6" s="204" t="s">
        <v>1346</v>
      </c>
      <c r="G6" s="566">
        <v>1</v>
      </c>
      <c r="H6" s="204" t="s">
        <v>1347</v>
      </c>
      <c r="I6" s="206">
        <v>44927</v>
      </c>
      <c r="J6" s="206" t="s">
        <v>1326</v>
      </c>
      <c r="K6" s="206"/>
      <c r="L6" s="663"/>
      <c r="M6" s="205"/>
      <c r="N6" s="207"/>
      <c r="O6" s="1006"/>
      <c r="P6" s="453" t="s">
        <v>3242</v>
      </c>
      <c r="Q6" s="204" t="s">
        <v>3828</v>
      </c>
      <c r="R6" s="204" t="s">
        <v>3354</v>
      </c>
      <c r="S6" s="1007"/>
      <c r="T6" s="204"/>
      <c r="U6" s="207"/>
      <c r="V6" s="204"/>
      <c r="W6" s="208"/>
      <c r="X6" s="207"/>
      <c r="Y6" s="204"/>
    </row>
    <row r="7" spans="1:1618" s="209" customFormat="1" ht="195" customHeight="1">
      <c r="A7" s="453">
        <v>2</v>
      </c>
      <c r="B7" s="204" t="s">
        <v>153</v>
      </c>
      <c r="C7" s="204" t="s">
        <v>1348</v>
      </c>
      <c r="D7" s="204" t="s">
        <v>1349</v>
      </c>
      <c r="E7" s="204" t="s">
        <v>1350</v>
      </c>
      <c r="F7" s="204" t="s">
        <v>1351</v>
      </c>
      <c r="G7" s="205">
        <v>1</v>
      </c>
      <c r="H7" s="204" t="s">
        <v>1352</v>
      </c>
      <c r="I7" s="206">
        <v>44927</v>
      </c>
      <c r="J7" s="206" t="s">
        <v>1326</v>
      </c>
      <c r="K7" s="206"/>
      <c r="L7" s="663"/>
      <c r="M7" s="205"/>
      <c r="N7" s="207"/>
      <c r="O7" s="1006"/>
      <c r="P7" s="453" t="s">
        <v>3243</v>
      </c>
      <c r="Q7" s="204" t="s">
        <v>3244</v>
      </c>
      <c r="R7" s="453" t="s">
        <v>3355</v>
      </c>
      <c r="S7" s="1007"/>
      <c r="T7" s="204"/>
      <c r="U7" s="207"/>
      <c r="V7" s="204"/>
      <c r="W7" s="208"/>
      <c r="X7" s="207"/>
      <c r="Y7" s="204"/>
    </row>
    <row r="8" spans="1:1618" s="209" customFormat="1" ht="100.05" customHeight="1">
      <c r="A8" s="453">
        <v>3</v>
      </c>
      <c r="B8" s="204" t="s">
        <v>153</v>
      </c>
      <c r="C8" s="204" t="s">
        <v>1353</v>
      </c>
      <c r="D8" s="204" t="s">
        <v>1344</v>
      </c>
      <c r="E8" s="204" t="s">
        <v>1354</v>
      </c>
      <c r="F8" s="204" t="s">
        <v>1355</v>
      </c>
      <c r="G8" s="205">
        <v>1</v>
      </c>
      <c r="H8" s="204" t="s">
        <v>1356</v>
      </c>
      <c r="I8" s="206">
        <v>44927</v>
      </c>
      <c r="J8" s="206" t="s">
        <v>1326</v>
      </c>
      <c r="K8" s="206"/>
      <c r="L8" s="663"/>
      <c r="M8" s="205"/>
      <c r="N8" s="207"/>
      <c r="O8" s="1006"/>
      <c r="P8" s="453" t="s">
        <v>3236</v>
      </c>
      <c r="Q8" s="204" t="s">
        <v>3245</v>
      </c>
      <c r="R8" s="453" t="s">
        <v>3356</v>
      </c>
      <c r="S8" s="1007"/>
      <c r="T8" s="204"/>
      <c r="U8" s="207"/>
      <c r="V8" s="204"/>
      <c r="W8" s="208"/>
      <c r="X8" s="207"/>
      <c r="Y8" s="204"/>
    </row>
    <row r="9" spans="1:1618" s="209" customFormat="1" ht="205.95" customHeight="1">
      <c r="A9" s="453">
        <v>4</v>
      </c>
      <c r="B9" s="204" t="s">
        <v>153</v>
      </c>
      <c r="C9" s="204" t="s">
        <v>1357</v>
      </c>
      <c r="D9" s="204" t="s">
        <v>1344</v>
      </c>
      <c r="E9" s="204" t="s">
        <v>1358</v>
      </c>
      <c r="F9" s="204" t="s">
        <v>1359</v>
      </c>
      <c r="G9" s="205">
        <v>1</v>
      </c>
      <c r="H9" s="204" t="s">
        <v>1360</v>
      </c>
      <c r="I9" s="206">
        <v>44927</v>
      </c>
      <c r="J9" s="206" t="s">
        <v>1326</v>
      </c>
      <c r="K9" s="206"/>
      <c r="L9" s="663"/>
      <c r="M9" s="205"/>
      <c r="N9" s="207"/>
      <c r="O9" s="1006"/>
      <c r="P9" s="453" t="s">
        <v>3237</v>
      </c>
      <c r="Q9" s="1010" t="s">
        <v>3246</v>
      </c>
      <c r="R9" s="204" t="s">
        <v>3357</v>
      </c>
      <c r="S9" s="1007"/>
      <c r="T9" s="204"/>
      <c r="U9" s="207"/>
      <c r="V9" s="204"/>
      <c r="W9" s="208"/>
      <c r="X9" s="207"/>
      <c r="Y9" s="204"/>
    </row>
    <row r="10" spans="1:1618" s="209" customFormat="1" ht="100.05" customHeight="1">
      <c r="A10" s="453">
        <v>5</v>
      </c>
      <c r="B10" s="204" t="s">
        <v>153</v>
      </c>
      <c r="C10" s="204" t="s">
        <v>1361</v>
      </c>
      <c r="D10" s="204" t="s">
        <v>1344</v>
      </c>
      <c r="E10" s="204" t="s">
        <v>1362</v>
      </c>
      <c r="F10" s="204" t="s">
        <v>1363</v>
      </c>
      <c r="G10" s="205">
        <v>1</v>
      </c>
      <c r="H10" s="204" t="s">
        <v>1364</v>
      </c>
      <c r="I10" s="206">
        <v>44927</v>
      </c>
      <c r="J10" s="206" t="s">
        <v>1326</v>
      </c>
      <c r="K10" s="206"/>
      <c r="L10" s="663"/>
      <c r="M10" s="205"/>
      <c r="N10" s="207"/>
      <c r="O10" s="1006"/>
      <c r="P10" s="453" t="s">
        <v>3238</v>
      </c>
      <c r="Q10" s="204" t="s">
        <v>3247</v>
      </c>
      <c r="R10" s="453" t="s">
        <v>3358</v>
      </c>
      <c r="S10" s="1007"/>
      <c r="T10" s="204"/>
      <c r="U10" s="207"/>
      <c r="V10" s="204"/>
      <c r="W10" s="208"/>
      <c r="X10" s="207"/>
      <c r="Y10" s="204"/>
    </row>
    <row r="11" spans="1:1618" s="209" customFormat="1" ht="156" customHeight="1">
      <c r="A11" s="453">
        <v>6</v>
      </c>
      <c r="B11" s="204" t="s">
        <v>153</v>
      </c>
      <c r="C11" s="560" t="s">
        <v>4229</v>
      </c>
      <c r="D11" s="560" t="s">
        <v>1344</v>
      </c>
      <c r="E11" s="560" t="s">
        <v>4230</v>
      </c>
      <c r="F11" s="560" t="s">
        <v>1365</v>
      </c>
      <c r="G11" s="1144">
        <v>1</v>
      </c>
      <c r="H11" s="560" t="s">
        <v>4231</v>
      </c>
      <c r="I11" s="1145">
        <v>44927</v>
      </c>
      <c r="J11" s="1145" t="s">
        <v>1326</v>
      </c>
      <c r="K11" s="206"/>
      <c r="L11" s="663"/>
      <c r="M11" s="205"/>
      <c r="N11" s="207"/>
      <c r="O11" s="1006"/>
      <c r="P11" s="453" t="s">
        <v>3239</v>
      </c>
      <c r="Q11" s="1019" t="s">
        <v>3291</v>
      </c>
      <c r="R11" s="453" t="s">
        <v>3359</v>
      </c>
      <c r="S11" s="1007"/>
      <c r="T11" s="204"/>
      <c r="U11" s="207"/>
      <c r="V11" s="204"/>
      <c r="W11" s="208"/>
      <c r="X11" s="207"/>
      <c r="Y11" s="204"/>
    </row>
    <row r="12" spans="1:1618" s="209" customFormat="1" ht="100.05" customHeight="1">
      <c r="A12" s="453">
        <v>7</v>
      </c>
      <c r="B12" s="204" t="s">
        <v>153</v>
      </c>
      <c r="C12" s="204" t="s">
        <v>1366</v>
      </c>
      <c r="D12" s="204" t="s">
        <v>1367</v>
      </c>
      <c r="E12" s="204" t="s">
        <v>1368</v>
      </c>
      <c r="F12" s="204" t="s">
        <v>3250</v>
      </c>
      <c r="G12" s="205">
        <v>1</v>
      </c>
      <c r="H12" s="204" t="s">
        <v>1347</v>
      </c>
      <c r="I12" s="206">
        <v>44927</v>
      </c>
      <c r="J12" s="206" t="s">
        <v>1326</v>
      </c>
      <c r="K12" s="206"/>
      <c r="L12" s="663"/>
      <c r="M12" s="205"/>
      <c r="N12" s="207"/>
      <c r="O12" s="1006"/>
      <c r="P12" s="1013" t="s">
        <v>3240</v>
      </c>
      <c r="Q12" s="1011" t="s">
        <v>3248</v>
      </c>
      <c r="R12" s="1013" t="s">
        <v>3360</v>
      </c>
      <c r="S12" s="1007"/>
      <c r="T12" s="204"/>
      <c r="U12" s="207"/>
      <c r="V12" s="204"/>
      <c r="W12" s="208"/>
      <c r="X12" s="207"/>
      <c r="Y12" s="204"/>
    </row>
    <row r="13" spans="1:1618" s="209" customFormat="1" ht="100.05" customHeight="1">
      <c r="A13" s="453">
        <v>8</v>
      </c>
      <c r="B13" s="204" t="s">
        <v>153</v>
      </c>
      <c r="C13" s="204" t="s">
        <v>1369</v>
      </c>
      <c r="D13" s="204" t="s">
        <v>1344</v>
      </c>
      <c r="E13" s="204" t="s">
        <v>1370</v>
      </c>
      <c r="F13" s="204" t="s">
        <v>3249</v>
      </c>
      <c r="G13" s="205">
        <v>1</v>
      </c>
      <c r="H13" s="204" t="s">
        <v>1371</v>
      </c>
      <c r="I13" s="206">
        <v>44927</v>
      </c>
      <c r="J13" s="206" t="s">
        <v>1326</v>
      </c>
      <c r="K13" s="206"/>
      <c r="L13" s="663"/>
      <c r="M13" s="205"/>
      <c r="N13" s="207"/>
      <c r="O13" s="1006"/>
      <c r="P13" s="206" t="s">
        <v>3293</v>
      </c>
      <c r="Q13" s="1020" t="s">
        <v>3292</v>
      </c>
      <c r="R13" s="559" t="s">
        <v>3361</v>
      </c>
      <c r="S13" s="1007"/>
      <c r="T13" s="204"/>
      <c r="U13" s="207"/>
      <c r="V13" s="204"/>
      <c r="W13" s="208"/>
      <c r="X13" s="207"/>
      <c r="Y13" s="204"/>
    </row>
    <row r="14" spans="1:1618" s="209" customFormat="1" ht="187.95" customHeight="1">
      <c r="A14" s="453">
        <v>9</v>
      </c>
      <c r="B14" s="204" t="s">
        <v>153</v>
      </c>
      <c r="C14" s="204" t="s">
        <v>1372</v>
      </c>
      <c r="D14" s="204" t="s">
        <v>1344</v>
      </c>
      <c r="E14" s="204" t="s">
        <v>1373</v>
      </c>
      <c r="F14" s="204" t="s">
        <v>1374</v>
      </c>
      <c r="G14" s="205">
        <v>1</v>
      </c>
      <c r="H14" s="204" t="s">
        <v>1375</v>
      </c>
      <c r="I14" s="206">
        <v>44927</v>
      </c>
      <c r="J14" s="206" t="s">
        <v>1326</v>
      </c>
      <c r="K14" s="206"/>
      <c r="L14" s="663"/>
      <c r="M14" s="205"/>
      <c r="N14" s="207"/>
      <c r="O14" s="1006"/>
      <c r="P14" s="453" t="s">
        <v>3294</v>
      </c>
      <c r="Q14" s="382" t="s">
        <v>3295</v>
      </c>
      <c r="R14" s="453" t="s">
        <v>3362</v>
      </c>
      <c r="S14" s="1007"/>
      <c r="T14" s="204"/>
      <c r="U14" s="207"/>
      <c r="V14" s="204"/>
      <c r="W14" s="208"/>
      <c r="X14" s="207"/>
      <c r="Y14" s="204"/>
    </row>
    <row r="15" spans="1:1618" s="209" customFormat="1" ht="100.05" customHeight="1">
      <c r="A15" s="453">
        <v>10</v>
      </c>
      <c r="B15" s="204" t="s">
        <v>153</v>
      </c>
      <c r="C15" s="204" t="s">
        <v>1369</v>
      </c>
      <c r="D15" s="204" t="s">
        <v>1344</v>
      </c>
      <c r="E15" s="204" t="s">
        <v>1376</v>
      </c>
      <c r="F15" s="204" t="s">
        <v>1377</v>
      </c>
      <c r="G15" s="205">
        <v>1</v>
      </c>
      <c r="H15" s="204" t="s">
        <v>1347</v>
      </c>
      <c r="I15" s="206">
        <v>44927</v>
      </c>
      <c r="J15" s="206" t="s">
        <v>1326</v>
      </c>
      <c r="K15" s="206"/>
      <c r="L15" s="663"/>
      <c r="M15" s="205"/>
      <c r="N15" s="207"/>
      <c r="O15" s="1006"/>
      <c r="P15" s="1102"/>
      <c r="Q15" s="1008" t="s">
        <v>3775</v>
      </c>
      <c r="R15" s="750"/>
      <c r="S15" s="1007"/>
      <c r="T15" s="204"/>
      <c r="U15" s="207"/>
      <c r="V15" s="204"/>
      <c r="W15" s="208"/>
      <c r="X15" s="207"/>
      <c r="Y15" s="204"/>
    </row>
    <row r="16" spans="1:1618" s="209" customFormat="1" ht="100.05" customHeight="1">
      <c r="A16" s="453">
        <v>11</v>
      </c>
      <c r="B16" s="204" t="s">
        <v>153</v>
      </c>
      <c r="C16" s="204" t="s">
        <v>1378</v>
      </c>
      <c r="D16" s="204" t="s">
        <v>1344</v>
      </c>
      <c r="E16" s="204" t="s">
        <v>1379</v>
      </c>
      <c r="F16" s="204" t="s">
        <v>1380</v>
      </c>
      <c r="G16" s="205">
        <v>1</v>
      </c>
      <c r="H16" s="204" t="s">
        <v>1381</v>
      </c>
      <c r="I16" s="206">
        <v>44927</v>
      </c>
      <c r="J16" s="206" t="s">
        <v>1326</v>
      </c>
      <c r="K16" s="206"/>
      <c r="L16" s="663"/>
      <c r="M16" s="205"/>
      <c r="N16" s="207"/>
      <c r="O16" s="1006"/>
      <c r="P16" s="453" t="s">
        <v>3241</v>
      </c>
      <c r="Q16" s="382" t="s">
        <v>3296</v>
      </c>
      <c r="R16" s="204" t="s">
        <v>3363</v>
      </c>
      <c r="S16" s="1007"/>
      <c r="T16" s="204"/>
      <c r="U16" s="207"/>
      <c r="V16" s="204"/>
      <c r="W16" s="208"/>
      <c r="X16" s="207"/>
      <c r="Y16" s="204"/>
    </row>
    <row r="17" spans="1:25" s="209" customFormat="1" ht="100.05" customHeight="1">
      <c r="A17" s="453">
        <v>12</v>
      </c>
      <c r="B17" s="204" t="s">
        <v>153</v>
      </c>
      <c r="C17" s="204" t="s">
        <v>1382</v>
      </c>
      <c r="D17" s="204" t="s">
        <v>1383</v>
      </c>
      <c r="E17" s="204" t="s">
        <v>1384</v>
      </c>
      <c r="F17" s="204" t="s">
        <v>1385</v>
      </c>
      <c r="G17" s="205">
        <v>1</v>
      </c>
      <c r="H17" s="204" t="s">
        <v>1386</v>
      </c>
      <c r="I17" s="206">
        <v>44928</v>
      </c>
      <c r="J17" s="206">
        <v>45260</v>
      </c>
      <c r="K17" s="206"/>
      <c r="L17" s="663"/>
      <c r="M17" s="205"/>
      <c r="N17" s="207"/>
      <c r="O17" s="204"/>
      <c r="P17" s="1012"/>
      <c r="Q17" s="1008" t="s">
        <v>3775</v>
      </c>
      <c r="R17" s="1009"/>
      <c r="S17" s="207"/>
      <c r="T17" s="204"/>
      <c r="U17" s="207"/>
      <c r="V17" s="204"/>
      <c r="W17" s="208"/>
      <c r="X17" s="207"/>
      <c r="Y17" s="204"/>
    </row>
    <row r="18" spans="1:25" s="209" customFormat="1" ht="100.05" customHeight="1">
      <c r="A18" s="453">
        <v>13</v>
      </c>
      <c r="B18" s="204" t="s">
        <v>153</v>
      </c>
      <c r="C18" s="204" t="s">
        <v>1387</v>
      </c>
      <c r="D18" s="204" t="s">
        <v>1388</v>
      </c>
      <c r="E18" s="204" t="s">
        <v>1389</v>
      </c>
      <c r="F18" s="204" t="s">
        <v>1390</v>
      </c>
      <c r="G18" s="205">
        <v>1</v>
      </c>
      <c r="H18" s="204" t="s">
        <v>1391</v>
      </c>
      <c r="I18" s="206">
        <v>44928</v>
      </c>
      <c r="J18" s="206">
        <v>45260</v>
      </c>
      <c r="K18" s="206"/>
      <c r="L18" s="663"/>
      <c r="M18" s="205"/>
      <c r="N18" s="207"/>
      <c r="O18" s="204"/>
      <c r="P18" s="206"/>
      <c r="Q18" s="1008" t="s">
        <v>3775</v>
      </c>
      <c r="R18" s="208"/>
      <c r="S18" s="207"/>
      <c r="T18" s="204"/>
      <c r="U18" s="207"/>
      <c r="V18" s="204"/>
      <c r="W18" s="208"/>
      <c r="X18" s="207"/>
      <c r="Y18" s="204"/>
    </row>
    <row r="19" spans="1:25" s="209" customFormat="1" ht="100.05" customHeight="1">
      <c r="A19" s="453">
        <v>14</v>
      </c>
      <c r="B19" s="204" t="s">
        <v>153</v>
      </c>
      <c r="C19" s="204" t="s">
        <v>1392</v>
      </c>
      <c r="D19" s="204" t="s">
        <v>1393</v>
      </c>
      <c r="E19" s="204" t="s">
        <v>1394</v>
      </c>
      <c r="F19" s="204" t="s">
        <v>1395</v>
      </c>
      <c r="G19" s="205">
        <v>1</v>
      </c>
      <c r="H19" s="204" t="s">
        <v>1396</v>
      </c>
      <c r="I19" s="206">
        <v>44928</v>
      </c>
      <c r="J19" s="206">
        <v>45260</v>
      </c>
      <c r="K19" s="206"/>
      <c r="L19" s="663"/>
      <c r="M19" s="205"/>
      <c r="N19" s="207"/>
      <c r="O19" s="204"/>
      <c r="P19" s="206"/>
      <c r="Q19" s="1008" t="s">
        <v>3775</v>
      </c>
      <c r="R19" s="208"/>
      <c r="S19" s="207"/>
      <c r="T19" s="204"/>
      <c r="U19" s="207"/>
      <c r="V19" s="204"/>
      <c r="W19" s="208"/>
      <c r="X19" s="207"/>
      <c r="Y19" s="204"/>
    </row>
    <row r="20" spans="1:25" s="209" customFormat="1" ht="100.05" customHeight="1">
      <c r="A20" s="453">
        <v>15</v>
      </c>
      <c r="B20" s="204" t="s">
        <v>153</v>
      </c>
      <c r="C20" s="204" t="s">
        <v>1397</v>
      </c>
      <c r="D20" s="204" t="s">
        <v>1398</v>
      </c>
      <c r="E20" s="204" t="s">
        <v>1399</v>
      </c>
      <c r="F20" s="204" t="s">
        <v>1400</v>
      </c>
      <c r="G20" s="566">
        <v>1</v>
      </c>
      <c r="H20" s="204" t="s">
        <v>1401</v>
      </c>
      <c r="I20" s="206">
        <v>44928</v>
      </c>
      <c r="J20" s="206">
        <v>45260</v>
      </c>
      <c r="K20" s="206"/>
      <c r="L20" s="663"/>
      <c r="M20" s="205"/>
      <c r="N20" s="207"/>
      <c r="O20" s="204"/>
      <c r="P20" s="206"/>
      <c r="Q20" s="1008" t="s">
        <v>3775</v>
      </c>
      <c r="R20" s="208"/>
      <c r="S20" s="207"/>
      <c r="T20" s="204"/>
      <c r="U20" s="207"/>
      <c r="V20" s="204"/>
      <c r="W20" s="208"/>
      <c r="X20" s="207"/>
      <c r="Y20" s="204"/>
    </row>
    <row r="21" spans="1:25" s="209" customFormat="1" ht="100.05" customHeight="1">
      <c r="A21" s="453">
        <v>16</v>
      </c>
      <c r="B21" s="204" t="s">
        <v>153</v>
      </c>
      <c r="C21" s="204" t="s">
        <v>1402</v>
      </c>
      <c r="D21" s="204" t="s">
        <v>1403</v>
      </c>
      <c r="E21" s="204" t="s">
        <v>1404</v>
      </c>
      <c r="F21" s="204" t="s">
        <v>1405</v>
      </c>
      <c r="G21" s="566">
        <v>1</v>
      </c>
      <c r="H21" s="204" t="s">
        <v>1406</v>
      </c>
      <c r="I21" s="206">
        <v>44928</v>
      </c>
      <c r="J21" s="206">
        <v>45260</v>
      </c>
      <c r="K21" s="206"/>
      <c r="L21" s="663"/>
      <c r="M21" s="205"/>
      <c r="N21" s="207"/>
      <c r="O21" s="204"/>
      <c r="P21" s="206"/>
      <c r="Q21" s="1008" t="s">
        <v>3775</v>
      </c>
      <c r="R21" s="208"/>
      <c r="S21" s="207"/>
      <c r="T21" s="204"/>
      <c r="U21" s="207"/>
      <c r="V21" s="204"/>
      <c r="W21" s="208"/>
      <c r="X21" s="207"/>
      <c r="Y21" s="204"/>
    </row>
    <row r="22" spans="1:25" s="209" customFormat="1" ht="100.05" customHeight="1">
      <c r="A22" s="453">
        <v>17</v>
      </c>
      <c r="B22" s="204" t="s">
        <v>153</v>
      </c>
      <c r="C22" s="204" t="s">
        <v>1407</v>
      </c>
      <c r="D22" s="204" t="s">
        <v>1408</v>
      </c>
      <c r="E22" s="204" t="s">
        <v>1409</v>
      </c>
      <c r="F22" s="204" t="s">
        <v>1410</v>
      </c>
      <c r="G22" s="566">
        <v>1</v>
      </c>
      <c r="H22" s="204" t="s">
        <v>1411</v>
      </c>
      <c r="I22" s="206">
        <v>44928</v>
      </c>
      <c r="J22" s="206">
        <v>45260</v>
      </c>
      <c r="K22" s="206"/>
      <c r="L22" s="663"/>
      <c r="M22" s="205"/>
      <c r="N22" s="207"/>
      <c r="O22" s="204"/>
      <c r="P22" s="206"/>
      <c r="Q22" s="1008" t="s">
        <v>3775</v>
      </c>
      <c r="R22" s="208"/>
      <c r="S22" s="207"/>
      <c r="T22" s="204"/>
      <c r="U22" s="207"/>
      <c r="V22" s="204"/>
      <c r="W22" s="208"/>
      <c r="X22" s="207"/>
      <c r="Y22" s="204"/>
    </row>
    <row r="23" spans="1:25" s="209" customFormat="1" ht="100.05" customHeight="1">
      <c r="A23" s="453">
        <v>18</v>
      </c>
      <c r="B23" s="204" t="s">
        <v>153</v>
      </c>
      <c r="C23" s="204" t="s">
        <v>1412</v>
      </c>
      <c r="D23" s="204" t="s">
        <v>1413</v>
      </c>
      <c r="E23" s="204" t="s">
        <v>1414</v>
      </c>
      <c r="F23" s="204" t="s">
        <v>1415</v>
      </c>
      <c r="G23" s="566">
        <v>1</v>
      </c>
      <c r="H23" s="204" t="s">
        <v>1416</v>
      </c>
      <c r="I23" s="206">
        <v>44928</v>
      </c>
      <c r="J23" s="206">
        <v>45260</v>
      </c>
      <c r="K23" s="206"/>
      <c r="L23" s="663"/>
      <c r="M23" s="205"/>
      <c r="N23" s="207"/>
      <c r="O23" s="204"/>
      <c r="P23" s="206"/>
      <c r="Q23" s="1008" t="s">
        <v>3775</v>
      </c>
      <c r="R23" s="208"/>
      <c r="S23" s="207"/>
      <c r="T23" s="204"/>
      <c r="U23" s="207"/>
      <c r="V23" s="204"/>
      <c r="W23" s="208"/>
      <c r="X23" s="207"/>
      <c r="Y23" s="204"/>
    </row>
    <row r="24" spans="1:25" s="209" customFormat="1" ht="100.05" customHeight="1">
      <c r="A24" s="453">
        <v>19</v>
      </c>
      <c r="B24" s="204" t="s">
        <v>153</v>
      </c>
      <c r="C24" s="204" t="s">
        <v>1417</v>
      </c>
      <c r="D24" s="204" t="s">
        <v>1418</v>
      </c>
      <c r="E24" s="204" t="s">
        <v>1419</v>
      </c>
      <c r="F24" s="204" t="s">
        <v>1420</v>
      </c>
      <c r="G24" s="205">
        <v>1</v>
      </c>
      <c r="H24" s="204" t="s">
        <v>1421</v>
      </c>
      <c r="I24" s="206">
        <v>44928</v>
      </c>
      <c r="J24" s="206">
        <v>45260</v>
      </c>
      <c r="K24" s="206"/>
      <c r="L24" s="663"/>
      <c r="M24" s="205"/>
      <c r="N24" s="207"/>
      <c r="O24" s="204"/>
      <c r="P24" s="206"/>
      <c r="Q24" s="1008" t="s">
        <v>3775</v>
      </c>
      <c r="R24" s="208"/>
      <c r="S24" s="207"/>
      <c r="T24" s="204"/>
      <c r="U24" s="207"/>
      <c r="V24" s="204"/>
      <c r="W24" s="208"/>
      <c r="X24" s="207"/>
      <c r="Y24" s="204"/>
    </row>
    <row r="25" spans="1:25" s="209" customFormat="1" ht="100.05" customHeight="1">
      <c r="A25" s="453">
        <v>20</v>
      </c>
      <c r="B25" s="204" t="s">
        <v>153</v>
      </c>
      <c r="C25" s="204" t="s">
        <v>1422</v>
      </c>
      <c r="D25" s="204" t="s">
        <v>1423</v>
      </c>
      <c r="E25" s="204" t="s">
        <v>1424</v>
      </c>
      <c r="F25" s="204" t="s">
        <v>1425</v>
      </c>
      <c r="G25" s="205">
        <v>1</v>
      </c>
      <c r="H25" s="204" t="s">
        <v>1426</v>
      </c>
      <c r="I25" s="206">
        <v>44928</v>
      </c>
      <c r="J25" s="206">
        <v>45260</v>
      </c>
      <c r="K25" s="206"/>
      <c r="L25" s="663"/>
      <c r="M25" s="205"/>
      <c r="N25" s="207"/>
      <c r="O25" s="204"/>
      <c r="P25" s="206"/>
      <c r="Q25" s="1008" t="s">
        <v>3775</v>
      </c>
      <c r="R25" s="208"/>
      <c r="S25" s="207"/>
      <c r="T25" s="204"/>
      <c r="U25" s="207"/>
      <c r="V25" s="204"/>
      <c r="W25" s="208"/>
      <c r="X25" s="207"/>
      <c r="Y25" s="204"/>
    </row>
    <row r="26" spans="1:25" s="209" customFormat="1" ht="100.05" customHeight="1">
      <c r="A26" s="453">
        <v>21</v>
      </c>
      <c r="B26" s="204" t="s">
        <v>153</v>
      </c>
      <c r="C26" s="204" t="s">
        <v>1427</v>
      </c>
      <c r="D26" s="204" t="s">
        <v>1428</v>
      </c>
      <c r="E26" s="204" t="s">
        <v>1429</v>
      </c>
      <c r="F26" s="204" t="s">
        <v>1430</v>
      </c>
      <c r="G26" s="205">
        <v>1</v>
      </c>
      <c r="H26" s="204" t="s">
        <v>1431</v>
      </c>
      <c r="I26" s="206">
        <v>44928</v>
      </c>
      <c r="J26" s="206">
        <v>45260</v>
      </c>
      <c r="K26" s="206"/>
      <c r="L26" s="663"/>
      <c r="M26" s="205"/>
      <c r="N26" s="207"/>
      <c r="O26" s="204"/>
      <c r="P26" s="206"/>
      <c r="Q26" s="1008" t="s">
        <v>3775</v>
      </c>
      <c r="R26" s="208"/>
      <c r="S26" s="207"/>
      <c r="T26" s="204"/>
      <c r="U26" s="207"/>
      <c r="V26" s="204"/>
      <c r="W26" s="208"/>
      <c r="X26" s="207"/>
      <c r="Y26" s="204"/>
    </row>
    <row r="27" spans="1:25" s="209" customFormat="1" ht="100.05" customHeight="1">
      <c r="A27" s="453">
        <v>22</v>
      </c>
      <c r="B27" s="204" t="s">
        <v>153</v>
      </c>
      <c r="C27" s="204" t="s">
        <v>1432</v>
      </c>
      <c r="D27" s="204" t="s">
        <v>1433</v>
      </c>
      <c r="E27" s="204" t="s">
        <v>1434</v>
      </c>
      <c r="F27" s="204" t="s">
        <v>1435</v>
      </c>
      <c r="G27" s="205">
        <v>1</v>
      </c>
      <c r="H27" s="204" t="s">
        <v>1436</v>
      </c>
      <c r="I27" s="206">
        <v>44928</v>
      </c>
      <c r="J27" s="206">
        <v>45260</v>
      </c>
      <c r="K27" s="206"/>
      <c r="L27" s="663"/>
      <c r="M27" s="205"/>
      <c r="N27" s="207"/>
      <c r="O27" s="204"/>
      <c r="P27" s="206"/>
      <c r="Q27" s="1008" t="s">
        <v>3775</v>
      </c>
      <c r="R27" s="208"/>
      <c r="S27" s="207"/>
      <c r="T27" s="204"/>
      <c r="U27" s="207"/>
      <c r="V27" s="204"/>
      <c r="W27" s="208"/>
      <c r="X27" s="207"/>
      <c r="Y27" s="204"/>
    </row>
    <row r="28" spans="1:25" s="209" customFormat="1" ht="100.05" customHeight="1">
      <c r="A28" s="453">
        <v>23</v>
      </c>
      <c r="B28" s="204" t="s">
        <v>153</v>
      </c>
      <c r="C28" s="204" t="s">
        <v>1437</v>
      </c>
      <c r="D28" s="204" t="s">
        <v>1438</v>
      </c>
      <c r="E28" s="204" t="s">
        <v>1439</v>
      </c>
      <c r="F28" s="204" t="s">
        <v>1440</v>
      </c>
      <c r="G28" s="205">
        <v>1</v>
      </c>
      <c r="H28" s="204" t="s">
        <v>1441</v>
      </c>
      <c r="I28" s="206">
        <v>44928</v>
      </c>
      <c r="J28" s="206">
        <v>45260</v>
      </c>
      <c r="K28" s="206"/>
      <c r="L28" s="663"/>
      <c r="M28" s="205"/>
      <c r="N28" s="207"/>
      <c r="O28" s="204"/>
      <c r="P28" s="206"/>
      <c r="Q28" s="1008" t="s">
        <v>3775</v>
      </c>
      <c r="R28" s="208"/>
      <c r="S28" s="207"/>
      <c r="T28" s="204"/>
      <c r="U28" s="207"/>
      <c r="V28" s="204"/>
      <c r="W28" s="208"/>
      <c r="X28" s="207"/>
      <c r="Y28" s="204"/>
    </row>
    <row r="29" spans="1:25" s="209" customFormat="1" ht="100.05" customHeight="1">
      <c r="A29" s="453">
        <v>24</v>
      </c>
      <c r="B29" s="204" t="s">
        <v>153</v>
      </c>
      <c r="C29" s="204" t="s">
        <v>1442</v>
      </c>
      <c r="D29" s="204" t="s">
        <v>1443</v>
      </c>
      <c r="E29" s="204" t="s">
        <v>1444</v>
      </c>
      <c r="F29" s="204" t="s">
        <v>1445</v>
      </c>
      <c r="G29" s="205">
        <v>1</v>
      </c>
      <c r="H29" s="204" t="s">
        <v>1441</v>
      </c>
      <c r="I29" s="206">
        <v>44928</v>
      </c>
      <c r="J29" s="206">
        <v>45260</v>
      </c>
      <c r="K29" s="206"/>
      <c r="L29" s="663"/>
      <c r="M29" s="205"/>
      <c r="N29" s="207"/>
      <c r="O29" s="204"/>
      <c r="P29" s="1014"/>
      <c r="Q29" s="1008" t="s">
        <v>3775</v>
      </c>
      <c r="R29" s="1015"/>
      <c r="S29" s="207"/>
      <c r="T29" s="204"/>
      <c r="U29" s="207"/>
      <c r="V29" s="204"/>
      <c r="W29" s="208"/>
      <c r="X29" s="207"/>
      <c r="Y29" s="204"/>
    </row>
    <row r="30" spans="1:25" s="209" customFormat="1" ht="165" customHeight="1">
      <c r="A30" s="453">
        <v>25</v>
      </c>
      <c r="B30" s="204" t="s">
        <v>153</v>
      </c>
      <c r="C30" s="204" t="s">
        <v>1446</v>
      </c>
      <c r="D30" s="204" t="s">
        <v>1447</v>
      </c>
      <c r="E30" s="204" t="s">
        <v>1448</v>
      </c>
      <c r="F30" s="204" t="s">
        <v>1449</v>
      </c>
      <c r="G30" s="205">
        <v>1</v>
      </c>
      <c r="H30" s="204" t="s">
        <v>1450</v>
      </c>
      <c r="I30" s="206">
        <v>44562</v>
      </c>
      <c r="J30" s="206">
        <v>44895</v>
      </c>
      <c r="K30" s="206"/>
      <c r="L30" s="663"/>
      <c r="M30" s="205"/>
      <c r="N30" s="207"/>
      <c r="O30" s="1006"/>
      <c r="P30" s="1017" t="s">
        <v>3260</v>
      </c>
      <c r="Q30" s="931" t="s">
        <v>3251</v>
      </c>
      <c r="R30" s="929" t="s">
        <v>3252</v>
      </c>
      <c r="S30" s="1007"/>
      <c r="T30" s="204"/>
      <c r="U30" s="207"/>
      <c r="V30" s="204"/>
      <c r="W30" s="208"/>
      <c r="X30" s="207"/>
      <c r="Y30" s="204"/>
    </row>
    <row r="31" spans="1:25" s="209" customFormat="1" ht="157.94999999999999" customHeight="1">
      <c r="A31" s="453">
        <v>26</v>
      </c>
      <c r="B31" s="204" t="s">
        <v>153</v>
      </c>
      <c r="C31" s="204" t="s">
        <v>1451</v>
      </c>
      <c r="D31" s="204" t="s">
        <v>1452</v>
      </c>
      <c r="E31" s="204" t="s">
        <v>1453</v>
      </c>
      <c r="F31" s="204" t="s">
        <v>1454</v>
      </c>
      <c r="G31" s="205">
        <v>1</v>
      </c>
      <c r="H31" s="204" t="s">
        <v>1450</v>
      </c>
      <c r="I31" s="206">
        <v>44562</v>
      </c>
      <c r="J31" s="206">
        <v>44895</v>
      </c>
      <c r="K31" s="206"/>
      <c r="L31" s="663"/>
      <c r="M31" s="205"/>
      <c r="N31" s="207"/>
      <c r="O31" s="1006"/>
      <c r="P31" s="1017" t="s">
        <v>3264</v>
      </c>
      <c r="Q31" s="1016" t="s">
        <v>3261</v>
      </c>
      <c r="R31" s="929" t="s">
        <v>3253</v>
      </c>
      <c r="S31" s="1007"/>
      <c r="T31" s="204"/>
      <c r="U31" s="207"/>
      <c r="V31" s="204"/>
      <c r="W31" s="208"/>
      <c r="X31" s="207"/>
      <c r="Y31" s="204"/>
    </row>
    <row r="32" spans="1:25" s="209" customFormat="1" ht="100.05" customHeight="1">
      <c r="A32" s="453">
        <v>27</v>
      </c>
      <c r="B32" s="204" t="s">
        <v>153</v>
      </c>
      <c r="C32" s="204" t="s">
        <v>1455</v>
      </c>
      <c r="D32" s="204" t="s">
        <v>1456</v>
      </c>
      <c r="E32" s="204" t="s">
        <v>1457</v>
      </c>
      <c r="F32" s="204" t="s">
        <v>1458</v>
      </c>
      <c r="G32" s="205">
        <v>1</v>
      </c>
      <c r="H32" s="204" t="s">
        <v>1459</v>
      </c>
      <c r="I32" s="206">
        <v>44562</v>
      </c>
      <c r="J32" s="206">
        <v>44895</v>
      </c>
      <c r="K32" s="206"/>
      <c r="L32" s="663"/>
      <c r="M32" s="205"/>
      <c r="N32" s="207"/>
      <c r="O32" s="1006"/>
      <c r="P32" s="1017" t="s">
        <v>3262</v>
      </c>
      <c r="Q32" s="1016" t="s">
        <v>3263</v>
      </c>
      <c r="R32" s="453" t="s">
        <v>3254</v>
      </c>
      <c r="S32" s="1007"/>
      <c r="T32" s="204"/>
      <c r="U32" s="207"/>
      <c r="V32" s="204"/>
      <c r="W32" s="208"/>
      <c r="X32" s="207"/>
      <c r="Y32" s="204"/>
    </row>
    <row r="33" spans="1:25" s="209" customFormat="1" ht="100.05" customHeight="1">
      <c r="A33" s="453">
        <v>28</v>
      </c>
      <c r="B33" s="204" t="s">
        <v>153</v>
      </c>
      <c r="C33" s="204" t="s">
        <v>1460</v>
      </c>
      <c r="D33" s="204" t="s">
        <v>1461</v>
      </c>
      <c r="E33" s="204" t="s">
        <v>1462</v>
      </c>
      <c r="F33" s="204" t="s">
        <v>1463</v>
      </c>
      <c r="G33" s="205">
        <v>1</v>
      </c>
      <c r="H33" s="204" t="s">
        <v>1464</v>
      </c>
      <c r="I33" s="206">
        <v>44927</v>
      </c>
      <c r="J33" s="206">
        <v>45260</v>
      </c>
      <c r="K33" s="206"/>
      <c r="L33" s="663"/>
      <c r="M33" s="205"/>
      <c r="N33" s="207"/>
      <c r="O33" s="1006"/>
      <c r="P33" s="1017" t="s">
        <v>3262</v>
      </c>
      <c r="Q33" s="1016" t="s">
        <v>3255</v>
      </c>
      <c r="R33" s="453" t="s">
        <v>3256</v>
      </c>
      <c r="S33" s="1007"/>
      <c r="T33" s="204"/>
      <c r="U33" s="207"/>
      <c r="V33" s="204"/>
      <c r="W33" s="208"/>
      <c r="X33" s="207"/>
      <c r="Y33" s="204"/>
    </row>
    <row r="34" spans="1:25" s="209" customFormat="1" ht="312" customHeight="1">
      <c r="A34" s="453">
        <v>29</v>
      </c>
      <c r="B34" s="204" t="s">
        <v>153</v>
      </c>
      <c r="C34" s="204" t="s">
        <v>1465</v>
      </c>
      <c r="D34" s="204" t="s">
        <v>1466</v>
      </c>
      <c r="E34" s="204" t="s">
        <v>1467</v>
      </c>
      <c r="F34" s="204" t="s">
        <v>1468</v>
      </c>
      <c r="G34" s="205">
        <v>1</v>
      </c>
      <c r="H34" s="204" t="s">
        <v>1469</v>
      </c>
      <c r="I34" s="206">
        <v>44927</v>
      </c>
      <c r="J34" s="206">
        <v>45260</v>
      </c>
      <c r="K34" s="206"/>
      <c r="L34" s="663"/>
      <c r="M34" s="205"/>
      <c r="N34" s="207"/>
      <c r="O34" s="1006"/>
      <c r="P34" s="1017" t="s">
        <v>3266</v>
      </c>
      <c r="Q34" s="1016" t="s">
        <v>3265</v>
      </c>
      <c r="R34" s="453" t="s">
        <v>3257</v>
      </c>
      <c r="S34" s="1007"/>
      <c r="T34" s="204"/>
      <c r="U34" s="207"/>
      <c r="V34" s="204"/>
      <c r="W34" s="208"/>
      <c r="X34" s="207"/>
      <c r="Y34" s="204"/>
    </row>
    <row r="35" spans="1:25" s="209" customFormat="1" ht="208.95" customHeight="1">
      <c r="A35" s="453">
        <v>30</v>
      </c>
      <c r="B35" s="204" t="s">
        <v>153</v>
      </c>
      <c r="C35" s="204" t="s">
        <v>1446</v>
      </c>
      <c r="D35" s="204" t="s">
        <v>1470</v>
      </c>
      <c r="E35" s="204" t="s">
        <v>1471</v>
      </c>
      <c r="F35" s="204" t="s">
        <v>1472</v>
      </c>
      <c r="G35" s="205">
        <v>1</v>
      </c>
      <c r="H35" s="204" t="s">
        <v>1473</v>
      </c>
      <c r="I35" s="206">
        <v>44927</v>
      </c>
      <c r="J35" s="206">
        <v>45260</v>
      </c>
      <c r="K35" s="206"/>
      <c r="L35" s="663"/>
      <c r="M35" s="205"/>
      <c r="N35" s="207"/>
      <c r="O35" s="1006"/>
      <c r="P35" s="1017" t="s">
        <v>3267</v>
      </c>
      <c r="Q35" s="1016" t="s">
        <v>3268</v>
      </c>
      <c r="R35" s="453" t="s">
        <v>3258</v>
      </c>
      <c r="S35" s="1007"/>
      <c r="T35" s="204"/>
      <c r="U35" s="207"/>
      <c r="V35" s="204"/>
      <c r="W35" s="208"/>
      <c r="X35" s="207"/>
      <c r="Y35" s="204"/>
    </row>
    <row r="36" spans="1:25" s="209" customFormat="1" ht="100.05" customHeight="1">
      <c r="A36" s="453">
        <v>31</v>
      </c>
      <c r="B36" s="204" t="s">
        <v>153</v>
      </c>
      <c r="C36" s="204" t="s">
        <v>1460</v>
      </c>
      <c r="D36" s="204" t="s">
        <v>1461</v>
      </c>
      <c r="E36" s="204" t="s">
        <v>1462</v>
      </c>
      <c r="F36" s="204" t="s">
        <v>1474</v>
      </c>
      <c r="G36" s="205">
        <v>1</v>
      </c>
      <c r="H36" s="204" t="s">
        <v>1475</v>
      </c>
      <c r="I36" s="206">
        <v>44927</v>
      </c>
      <c r="J36" s="206">
        <v>45260</v>
      </c>
      <c r="K36" s="206"/>
      <c r="L36" s="663"/>
      <c r="M36" s="205"/>
      <c r="N36" s="207"/>
      <c r="O36" s="1006"/>
      <c r="P36" s="1017" t="s">
        <v>3269</v>
      </c>
      <c r="Q36" s="1016" t="s">
        <v>3270</v>
      </c>
      <c r="R36" s="453" t="s">
        <v>3368</v>
      </c>
      <c r="S36" s="1007"/>
      <c r="T36" s="204"/>
      <c r="U36" s="207"/>
      <c r="V36" s="204"/>
      <c r="W36" s="208"/>
      <c r="X36" s="207"/>
      <c r="Y36" s="204"/>
    </row>
    <row r="37" spans="1:25" s="209" customFormat="1" ht="160.05000000000001" customHeight="1">
      <c r="A37" s="453">
        <v>32</v>
      </c>
      <c r="B37" s="204" t="s">
        <v>153</v>
      </c>
      <c r="C37" s="204" t="s">
        <v>1476</v>
      </c>
      <c r="D37" s="204" t="s">
        <v>1477</v>
      </c>
      <c r="E37" s="204" t="s">
        <v>1478</v>
      </c>
      <c r="F37" s="204" t="s">
        <v>1479</v>
      </c>
      <c r="G37" s="205">
        <v>1</v>
      </c>
      <c r="H37" s="204" t="s">
        <v>1480</v>
      </c>
      <c r="I37" s="206">
        <v>44927</v>
      </c>
      <c r="J37" s="206">
        <v>45260</v>
      </c>
      <c r="K37" s="206"/>
      <c r="L37" s="663"/>
      <c r="M37" s="205"/>
      <c r="N37" s="207"/>
      <c r="O37" s="1006"/>
      <c r="P37" s="1018" t="s">
        <v>3271</v>
      </c>
      <c r="Q37" s="1016" t="s">
        <v>3271</v>
      </c>
      <c r="R37" s="453" t="s">
        <v>3259</v>
      </c>
      <c r="S37" s="1007"/>
      <c r="T37" s="204"/>
      <c r="U37" s="207"/>
      <c r="V37" s="204"/>
      <c r="W37" s="208"/>
      <c r="X37" s="207"/>
      <c r="Y37" s="204"/>
    </row>
    <row r="38" spans="1:25" s="209" customFormat="1" ht="100.05" customHeight="1">
      <c r="A38" s="453">
        <v>34</v>
      </c>
      <c r="B38" s="204" t="s">
        <v>151</v>
      </c>
      <c r="C38" s="381" t="s">
        <v>4131</v>
      </c>
      <c r="D38" s="412" t="s">
        <v>4132</v>
      </c>
      <c r="E38" s="412" t="s">
        <v>4133</v>
      </c>
      <c r="F38" s="412" t="s">
        <v>1481</v>
      </c>
      <c r="G38" s="424">
        <v>1</v>
      </c>
      <c r="H38" s="412" t="s">
        <v>4134</v>
      </c>
      <c r="I38" s="423">
        <v>44927</v>
      </c>
      <c r="J38" s="412" t="s">
        <v>1326</v>
      </c>
      <c r="K38" s="206"/>
      <c r="L38" s="663"/>
      <c r="M38" s="205"/>
      <c r="N38" s="207"/>
      <c r="O38" s="204"/>
      <c r="P38" s="987" t="s">
        <v>3161</v>
      </c>
      <c r="Q38" s="988" t="s">
        <v>3165</v>
      </c>
      <c r="R38" s="989" t="s">
        <v>3162</v>
      </c>
      <c r="S38" s="207"/>
      <c r="T38" s="204"/>
      <c r="U38" s="207"/>
      <c r="V38" s="204"/>
      <c r="W38" s="208"/>
      <c r="X38" s="207"/>
      <c r="Y38" s="204"/>
    </row>
    <row r="39" spans="1:25" s="209" customFormat="1" ht="220.95" customHeight="1">
      <c r="A39" s="453">
        <v>35</v>
      </c>
      <c r="B39" s="204" t="s">
        <v>151</v>
      </c>
      <c r="C39" s="204" t="s">
        <v>1482</v>
      </c>
      <c r="D39" s="204" t="s">
        <v>1483</v>
      </c>
      <c r="E39" s="204" t="s">
        <v>1484</v>
      </c>
      <c r="F39" s="204" t="s">
        <v>1485</v>
      </c>
      <c r="G39" s="205">
        <v>1</v>
      </c>
      <c r="H39" s="204" t="s">
        <v>1486</v>
      </c>
      <c r="I39" s="206">
        <v>44927</v>
      </c>
      <c r="J39" s="206" t="s">
        <v>1326</v>
      </c>
      <c r="K39" s="206"/>
      <c r="L39" s="663"/>
      <c r="M39" s="205"/>
      <c r="N39" s="207"/>
      <c r="O39" s="204"/>
      <c r="P39" s="987" t="s">
        <v>3161</v>
      </c>
      <c r="Q39" s="988" t="s">
        <v>3164</v>
      </c>
      <c r="R39" s="989" t="s">
        <v>3163</v>
      </c>
      <c r="S39" s="207"/>
      <c r="T39" s="204"/>
      <c r="U39" s="207"/>
      <c r="V39" s="204"/>
      <c r="W39" s="208"/>
      <c r="X39" s="207"/>
      <c r="Y39" s="204"/>
    </row>
    <row r="40" spans="1:25" s="209" customFormat="1" ht="100.05" customHeight="1">
      <c r="A40" s="453">
        <v>36</v>
      </c>
      <c r="B40" s="204" t="s">
        <v>151</v>
      </c>
      <c r="C40" s="204" t="s">
        <v>1487</v>
      </c>
      <c r="D40" s="204" t="s">
        <v>1483</v>
      </c>
      <c r="E40" s="204" t="s">
        <v>1488</v>
      </c>
      <c r="F40" s="204" t="s">
        <v>1489</v>
      </c>
      <c r="G40" s="205">
        <v>1</v>
      </c>
      <c r="H40" s="204" t="s">
        <v>1490</v>
      </c>
      <c r="I40" s="206">
        <v>44927</v>
      </c>
      <c r="J40" s="206" t="s">
        <v>1326</v>
      </c>
      <c r="K40" s="206"/>
      <c r="L40" s="663"/>
      <c r="M40" s="205"/>
      <c r="N40" s="207"/>
      <c r="O40" s="204"/>
      <c r="P40" s="987" t="s">
        <v>3161</v>
      </c>
      <c r="Q40" s="988" t="s">
        <v>3166</v>
      </c>
      <c r="R40" s="989" t="s">
        <v>3163</v>
      </c>
      <c r="S40" s="207"/>
      <c r="T40" s="204"/>
      <c r="U40" s="207"/>
      <c r="V40" s="204"/>
      <c r="W40" s="208"/>
      <c r="X40" s="207"/>
      <c r="Y40" s="204"/>
    </row>
    <row r="41" spans="1:25" s="209" customFormat="1" ht="100.05" customHeight="1">
      <c r="A41" s="453">
        <v>37</v>
      </c>
      <c r="B41" s="204" t="s">
        <v>154</v>
      </c>
      <c r="C41" s="560" t="s">
        <v>1812</v>
      </c>
      <c r="D41" s="204" t="s">
        <v>1491</v>
      </c>
      <c r="E41" s="560" t="s">
        <v>1814</v>
      </c>
      <c r="F41" s="204" t="s">
        <v>1102</v>
      </c>
      <c r="G41" s="559">
        <v>1</v>
      </c>
      <c r="H41" s="560" t="s">
        <v>1815</v>
      </c>
      <c r="I41" s="206">
        <v>44927</v>
      </c>
      <c r="J41" s="206">
        <v>45260</v>
      </c>
      <c r="K41" s="206"/>
      <c r="L41" s="663"/>
      <c r="M41" s="205"/>
      <c r="N41" s="207"/>
      <c r="O41" s="204"/>
      <c r="P41" s="1114" t="s">
        <v>3825</v>
      </c>
      <c r="Q41" s="1112" t="s">
        <v>3826</v>
      </c>
      <c r="R41" s="1113" t="s">
        <v>3827</v>
      </c>
      <c r="S41" s="207"/>
      <c r="T41" s="204"/>
      <c r="U41" s="207"/>
      <c r="V41" s="204"/>
      <c r="W41" s="208"/>
      <c r="X41" s="207"/>
      <c r="Y41" s="204"/>
    </row>
    <row r="42" spans="1:25" s="209" customFormat="1" ht="300" customHeight="1">
      <c r="A42" s="453">
        <v>38</v>
      </c>
      <c r="B42" s="204" t="s">
        <v>148</v>
      </c>
      <c r="C42" s="204" t="s">
        <v>1492</v>
      </c>
      <c r="D42" s="204" t="s">
        <v>1493</v>
      </c>
      <c r="E42" s="204" t="s">
        <v>1494</v>
      </c>
      <c r="F42" s="204" t="s">
        <v>1495</v>
      </c>
      <c r="G42" s="205">
        <v>1</v>
      </c>
      <c r="H42" s="204" t="s">
        <v>1496</v>
      </c>
      <c r="I42" s="206">
        <v>44927</v>
      </c>
      <c r="J42" s="206">
        <v>45260</v>
      </c>
      <c r="K42" s="206"/>
      <c r="L42" s="663"/>
      <c r="M42" s="205"/>
      <c r="N42" s="207"/>
      <c r="O42" s="204"/>
      <c r="P42" s="206" t="s">
        <v>3212</v>
      </c>
      <c r="Q42" s="1027" t="s">
        <v>3327</v>
      </c>
      <c r="R42" s="205" t="s">
        <v>3213</v>
      </c>
      <c r="S42" s="207"/>
      <c r="T42" s="204"/>
      <c r="U42" s="207"/>
      <c r="V42" s="204"/>
      <c r="W42" s="208"/>
      <c r="X42" s="207"/>
      <c r="Y42" s="204"/>
    </row>
    <row r="43" spans="1:25" s="209" customFormat="1" ht="154.94999999999999" customHeight="1">
      <c r="A43" s="453">
        <v>39</v>
      </c>
      <c r="B43" s="204" t="s">
        <v>155</v>
      </c>
      <c r="C43" s="204" t="s">
        <v>1497</v>
      </c>
      <c r="D43" s="204" t="s">
        <v>1498</v>
      </c>
      <c r="E43" s="204" t="s">
        <v>1499</v>
      </c>
      <c r="F43" s="204" t="s">
        <v>1500</v>
      </c>
      <c r="G43" s="205">
        <v>1</v>
      </c>
      <c r="H43" s="204" t="s">
        <v>1501</v>
      </c>
      <c r="I43" s="206">
        <v>44927</v>
      </c>
      <c r="J43" s="206">
        <v>45260</v>
      </c>
      <c r="K43" s="206"/>
      <c r="L43" s="663"/>
      <c r="M43" s="205"/>
      <c r="N43" s="207"/>
      <c r="O43" s="204"/>
      <c r="P43" s="206" t="s">
        <v>2977</v>
      </c>
      <c r="Q43" s="929" t="s">
        <v>2979</v>
      </c>
      <c r="R43" s="930" t="s">
        <v>2978</v>
      </c>
      <c r="S43" s="207"/>
      <c r="T43" s="204"/>
      <c r="U43" s="207"/>
      <c r="V43" s="204"/>
      <c r="W43" s="208"/>
      <c r="X43" s="207"/>
      <c r="Y43" s="204"/>
    </row>
    <row r="44" spans="1:25" s="209" customFormat="1" ht="355.95" customHeight="1">
      <c r="A44" s="453">
        <v>40</v>
      </c>
      <c r="B44" s="204" t="s">
        <v>152</v>
      </c>
      <c r="C44" s="204" t="s">
        <v>1502</v>
      </c>
      <c r="D44" s="204" t="s">
        <v>1503</v>
      </c>
      <c r="E44" s="204" t="s">
        <v>1504</v>
      </c>
      <c r="F44" s="204" t="s">
        <v>1079</v>
      </c>
      <c r="G44" s="205">
        <v>1</v>
      </c>
      <c r="H44" s="204" t="s">
        <v>1505</v>
      </c>
      <c r="I44" s="206">
        <v>44927</v>
      </c>
      <c r="J44" s="206">
        <v>45260</v>
      </c>
      <c r="K44" s="206"/>
      <c r="L44" s="663"/>
      <c r="M44" s="205"/>
      <c r="N44" s="207"/>
      <c r="O44" s="204"/>
      <c r="P44" s="206" t="s">
        <v>3320</v>
      </c>
      <c r="Q44" s="204" t="s">
        <v>3326</v>
      </c>
      <c r="R44" s="1026" t="s">
        <v>3213</v>
      </c>
      <c r="S44" s="207"/>
      <c r="T44" s="204"/>
      <c r="U44" s="207"/>
      <c r="V44" s="204"/>
      <c r="W44" s="208"/>
      <c r="X44" s="207"/>
      <c r="Y44" s="204"/>
    </row>
    <row r="45" spans="1:25" s="209" customFormat="1" ht="100.05" customHeight="1">
      <c r="A45" s="453">
        <v>41</v>
      </c>
      <c r="B45" s="204" t="s">
        <v>152</v>
      </c>
      <c r="C45" s="204" t="s">
        <v>1506</v>
      </c>
      <c r="D45" s="204" t="s">
        <v>1507</v>
      </c>
      <c r="E45" s="204" t="s">
        <v>1508</v>
      </c>
      <c r="F45" s="204" t="s">
        <v>1509</v>
      </c>
      <c r="G45" s="205">
        <v>1</v>
      </c>
      <c r="H45" s="204" t="s">
        <v>1510</v>
      </c>
      <c r="I45" s="206">
        <v>44928</v>
      </c>
      <c r="J45" s="206">
        <v>45260</v>
      </c>
      <c r="K45" s="206"/>
      <c r="L45" s="663"/>
      <c r="M45" s="205"/>
      <c r="N45" s="207"/>
      <c r="O45" s="204"/>
      <c r="P45" s="207"/>
      <c r="Q45" s="1008" t="s">
        <v>3775</v>
      </c>
      <c r="R45" s="208"/>
      <c r="S45" s="207"/>
      <c r="T45" s="204"/>
      <c r="U45" s="207"/>
      <c r="V45" s="204"/>
      <c r="W45" s="208"/>
      <c r="X45" s="207"/>
      <c r="Y45" s="204"/>
    </row>
    <row r="46" spans="1:25" s="209" customFormat="1" ht="100.05" customHeight="1">
      <c r="A46" s="453">
        <v>42</v>
      </c>
      <c r="B46" s="204" t="s">
        <v>189</v>
      </c>
      <c r="C46" s="204" t="s">
        <v>1511</v>
      </c>
      <c r="D46" s="204" t="s">
        <v>1512</v>
      </c>
      <c r="E46" s="560" t="s">
        <v>4228</v>
      </c>
      <c r="F46" s="204" t="s">
        <v>1513</v>
      </c>
      <c r="G46" s="205">
        <v>1</v>
      </c>
      <c r="H46" s="204" t="s">
        <v>1514</v>
      </c>
      <c r="I46" s="206">
        <v>44927</v>
      </c>
      <c r="J46" s="206">
        <v>45260</v>
      </c>
      <c r="K46" s="206"/>
      <c r="L46" s="663"/>
      <c r="M46" s="205"/>
      <c r="N46" s="207"/>
      <c r="O46" s="204"/>
      <c r="P46" s="206">
        <v>45148</v>
      </c>
      <c r="Q46" s="1027" t="s">
        <v>3799</v>
      </c>
      <c r="R46" s="205" t="s">
        <v>3800</v>
      </c>
      <c r="S46" s="207"/>
      <c r="T46" s="204"/>
      <c r="U46" s="207"/>
      <c r="V46" s="204"/>
      <c r="W46" s="208"/>
      <c r="X46" s="207"/>
      <c r="Y46" s="204"/>
    </row>
    <row r="47" spans="1:25" s="209" customFormat="1" ht="100.05" customHeight="1">
      <c r="A47" s="453">
        <v>43</v>
      </c>
      <c r="B47" s="204" t="s">
        <v>162</v>
      </c>
      <c r="C47" s="204" t="s">
        <v>1515</v>
      </c>
      <c r="D47" s="204" t="s">
        <v>1516</v>
      </c>
      <c r="E47" s="204" t="s">
        <v>1517</v>
      </c>
      <c r="F47" s="204" t="s">
        <v>1518</v>
      </c>
      <c r="G47" s="205">
        <v>1</v>
      </c>
      <c r="H47" s="204" t="s">
        <v>1519</v>
      </c>
      <c r="I47" s="206">
        <v>44927</v>
      </c>
      <c r="J47" s="206" t="s">
        <v>1326</v>
      </c>
      <c r="K47" s="206"/>
      <c r="L47" s="663"/>
      <c r="M47" s="205"/>
      <c r="N47" s="207"/>
      <c r="O47" s="204"/>
      <c r="P47" s="206" t="s">
        <v>3681</v>
      </c>
      <c r="Q47" s="204" t="s">
        <v>3682</v>
      </c>
      <c r="R47" s="559" t="s">
        <v>3683</v>
      </c>
      <c r="S47" s="207"/>
      <c r="T47" s="204"/>
      <c r="U47" s="207"/>
      <c r="V47" s="204"/>
      <c r="W47" s="208"/>
      <c r="X47" s="207"/>
      <c r="Y47" s="204"/>
    </row>
    <row r="48" spans="1:25" s="209" customFormat="1" ht="100.05" customHeight="1">
      <c r="A48" s="453">
        <v>44</v>
      </c>
      <c r="B48" s="204" t="s">
        <v>150</v>
      </c>
      <c r="C48" s="204" t="s">
        <v>1520</v>
      </c>
      <c r="D48" s="204" t="s">
        <v>1521</v>
      </c>
      <c r="E48" s="204" t="s">
        <v>1522</v>
      </c>
      <c r="F48" s="204" t="s">
        <v>1523</v>
      </c>
      <c r="G48" s="205">
        <v>1</v>
      </c>
      <c r="H48" s="204" t="s">
        <v>1831</v>
      </c>
      <c r="I48" s="206">
        <v>44927</v>
      </c>
      <c r="J48" s="206">
        <v>45260</v>
      </c>
      <c r="K48" s="206"/>
      <c r="L48" s="663"/>
      <c r="M48" s="205"/>
      <c r="N48" s="207"/>
      <c r="O48" s="204"/>
      <c r="P48" s="1098" t="s">
        <v>3748</v>
      </c>
      <c r="Q48" s="1099" t="s">
        <v>3749</v>
      </c>
      <c r="R48" s="1100" t="s">
        <v>3750</v>
      </c>
      <c r="S48" s="207"/>
      <c r="T48" s="204"/>
      <c r="U48" s="207"/>
      <c r="V48" s="204"/>
      <c r="W48" s="208"/>
      <c r="X48" s="207"/>
      <c r="Y48" s="204"/>
    </row>
    <row r="49" spans="1:25" s="209" customFormat="1" ht="100.05" customHeight="1">
      <c r="A49" s="453">
        <v>45</v>
      </c>
      <c r="B49" s="204" t="s">
        <v>1342</v>
      </c>
      <c r="C49" s="204" t="s">
        <v>1524</v>
      </c>
      <c r="D49" s="204" t="s">
        <v>1525</v>
      </c>
      <c r="E49" s="204" t="s">
        <v>1526</v>
      </c>
      <c r="F49" s="204" t="s">
        <v>1527</v>
      </c>
      <c r="G49" s="205">
        <v>1</v>
      </c>
      <c r="H49" s="204" t="s">
        <v>1528</v>
      </c>
      <c r="I49" s="206">
        <v>44927</v>
      </c>
      <c r="J49" s="206">
        <v>45260</v>
      </c>
      <c r="K49" s="206"/>
      <c r="L49" s="663"/>
      <c r="M49" s="205"/>
      <c r="N49" s="207"/>
      <c r="O49" s="204"/>
      <c r="P49" s="206" t="s">
        <v>3715</v>
      </c>
      <c r="Q49" s="204" t="s">
        <v>3717</v>
      </c>
      <c r="R49" s="1026" t="s">
        <v>3716</v>
      </c>
      <c r="S49" s="207"/>
      <c r="T49" s="204"/>
      <c r="U49" s="207"/>
      <c r="V49" s="204"/>
      <c r="W49" s="208"/>
      <c r="X49" s="207"/>
      <c r="Y49" s="204"/>
    </row>
    <row r="50" spans="1:25" s="209" customFormat="1" ht="100.05" customHeight="1">
      <c r="A50" s="453">
        <v>46</v>
      </c>
      <c r="B50" s="204" t="s">
        <v>165</v>
      </c>
      <c r="C50" s="560" t="s">
        <v>1951</v>
      </c>
      <c r="D50" s="560" t="s">
        <v>1952</v>
      </c>
      <c r="E50" s="560" t="s">
        <v>1953</v>
      </c>
      <c r="F50" s="560" t="s">
        <v>1955</v>
      </c>
      <c r="G50" s="615">
        <v>1</v>
      </c>
      <c r="H50" s="560" t="s">
        <v>1954</v>
      </c>
      <c r="I50" s="206">
        <v>44927</v>
      </c>
      <c r="J50" s="206">
        <v>45260</v>
      </c>
      <c r="K50" s="206"/>
      <c r="L50" s="663"/>
      <c r="M50" s="205"/>
      <c r="N50" s="207"/>
      <c r="O50" s="204"/>
      <c r="P50" s="1087">
        <v>45153</v>
      </c>
      <c r="Q50" s="1088" t="s">
        <v>3684</v>
      </c>
      <c r="R50" s="1089">
        <v>0.66</v>
      </c>
      <c r="S50" s="207"/>
      <c r="T50" s="204"/>
      <c r="U50" s="207"/>
      <c r="V50" s="204"/>
      <c r="W50" s="208"/>
      <c r="X50" s="207"/>
      <c r="Y50" s="204"/>
    </row>
    <row r="51" spans="1:25" s="209" customFormat="1" ht="100.05" customHeight="1">
      <c r="A51" s="453">
        <v>47</v>
      </c>
      <c r="B51" s="204" t="s">
        <v>165</v>
      </c>
      <c r="C51" s="204" t="s">
        <v>1529</v>
      </c>
      <c r="D51" s="204" t="s">
        <v>1530</v>
      </c>
      <c r="E51" s="204" t="s">
        <v>1531</v>
      </c>
      <c r="F51" s="204" t="s">
        <v>1532</v>
      </c>
      <c r="G51" s="205">
        <v>0.5</v>
      </c>
      <c r="H51" s="204" t="s">
        <v>1533</v>
      </c>
      <c r="I51" s="206">
        <v>44927</v>
      </c>
      <c r="J51" s="206">
        <v>45260</v>
      </c>
      <c r="K51" s="206"/>
      <c r="L51" s="663"/>
      <c r="M51" s="205"/>
      <c r="N51" s="207"/>
      <c r="O51" s="204"/>
      <c r="P51" s="1090">
        <v>45141</v>
      </c>
      <c r="Q51" s="1091" t="s">
        <v>3685</v>
      </c>
      <c r="R51" s="1089">
        <v>0.66</v>
      </c>
      <c r="S51" s="207"/>
      <c r="T51" s="204"/>
      <c r="U51" s="207"/>
      <c r="V51" s="204"/>
      <c r="W51" s="208"/>
      <c r="X51" s="207"/>
      <c r="Y51" s="204"/>
    </row>
    <row r="52" spans="1:25" s="209" customFormat="1" ht="100.05" customHeight="1">
      <c r="A52" s="453">
        <v>47</v>
      </c>
      <c r="B52" s="204" t="s">
        <v>165</v>
      </c>
      <c r="C52" s="204" t="s">
        <v>1529</v>
      </c>
      <c r="D52" s="204" t="s">
        <v>1530</v>
      </c>
      <c r="E52" s="204" t="s">
        <v>1534</v>
      </c>
      <c r="F52" s="204" t="s">
        <v>1532</v>
      </c>
      <c r="G52" s="205">
        <v>0.5</v>
      </c>
      <c r="H52" s="204" t="s">
        <v>1535</v>
      </c>
      <c r="I52" s="206">
        <v>44927</v>
      </c>
      <c r="J52" s="206">
        <v>45260</v>
      </c>
      <c r="K52" s="206"/>
      <c r="L52" s="663"/>
      <c r="M52" s="205"/>
      <c r="N52" s="207"/>
      <c r="O52" s="204"/>
      <c r="P52" s="1090">
        <v>45141</v>
      </c>
      <c r="Q52" s="1091" t="s">
        <v>3686</v>
      </c>
      <c r="R52" s="1089">
        <v>0.66</v>
      </c>
      <c r="S52" s="207"/>
      <c r="T52" s="204"/>
      <c r="U52" s="207"/>
      <c r="V52" s="204"/>
      <c r="W52" s="208"/>
      <c r="X52" s="207"/>
      <c r="Y52" s="204"/>
    </row>
    <row r="53" spans="1:25" s="209" customFormat="1" ht="100.05" customHeight="1">
      <c r="A53" s="453">
        <v>48</v>
      </c>
      <c r="B53" s="204" t="s">
        <v>156</v>
      </c>
      <c r="C53" s="204" t="s">
        <v>1536</v>
      </c>
      <c r="D53" s="204" t="s">
        <v>1537</v>
      </c>
      <c r="E53" s="204" t="s">
        <v>1538</v>
      </c>
      <c r="F53" s="204" t="s">
        <v>1539</v>
      </c>
      <c r="G53" s="205">
        <v>1</v>
      </c>
      <c r="H53" s="204" t="s">
        <v>1540</v>
      </c>
      <c r="I53" s="206">
        <v>44927</v>
      </c>
      <c r="J53" s="206">
        <v>45260</v>
      </c>
      <c r="K53" s="206"/>
      <c r="L53" s="663"/>
      <c r="M53" s="205"/>
      <c r="N53" s="207"/>
      <c r="O53" s="204"/>
      <c r="P53" s="1092">
        <v>45149</v>
      </c>
      <c r="Q53" s="1093" t="s">
        <v>3687</v>
      </c>
      <c r="R53" s="1089" t="s">
        <v>3688</v>
      </c>
      <c r="S53" s="207"/>
      <c r="T53" s="204"/>
      <c r="U53" s="207"/>
      <c r="V53" s="204"/>
      <c r="W53" s="208"/>
      <c r="X53" s="207"/>
      <c r="Y53" s="204"/>
    </row>
    <row r="54" spans="1:25" s="209" customFormat="1" ht="100.05" customHeight="1">
      <c r="A54" s="453">
        <v>49</v>
      </c>
      <c r="B54" s="204" t="s">
        <v>149</v>
      </c>
      <c r="C54" s="204" t="s">
        <v>1541</v>
      </c>
      <c r="D54" s="204" t="s">
        <v>1542</v>
      </c>
      <c r="E54" s="204" t="s">
        <v>1543</v>
      </c>
      <c r="F54" s="204" t="s">
        <v>1544</v>
      </c>
      <c r="G54" s="205">
        <v>1</v>
      </c>
      <c r="H54" s="204" t="s">
        <v>1545</v>
      </c>
      <c r="I54" s="206">
        <v>44927</v>
      </c>
      <c r="J54" s="206" t="s">
        <v>1326</v>
      </c>
      <c r="K54" s="206"/>
      <c r="L54" s="663"/>
      <c r="M54" s="205"/>
      <c r="N54" s="207"/>
      <c r="O54" s="204"/>
      <c r="P54" s="1090" t="s">
        <v>3822</v>
      </c>
      <c r="Q54" s="1110" t="s">
        <v>3823</v>
      </c>
      <c r="R54" s="1111" t="s">
        <v>3824</v>
      </c>
      <c r="S54" s="207"/>
      <c r="T54" s="204"/>
      <c r="U54" s="207"/>
      <c r="V54" s="204"/>
      <c r="W54" s="208"/>
      <c r="X54" s="207"/>
      <c r="Y54" s="204"/>
    </row>
    <row r="55" spans="1:25" s="209" customFormat="1" ht="100.05" customHeight="1">
      <c r="A55" s="453">
        <v>50</v>
      </c>
      <c r="B55" s="204" t="s">
        <v>160</v>
      </c>
      <c r="C55" s="204" t="s">
        <v>1546</v>
      </c>
      <c r="D55" s="204" t="s">
        <v>1547</v>
      </c>
      <c r="E55" s="204" t="s">
        <v>1548</v>
      </c>
      <c r="F55" s="204" t="s">
        <v>1261</v>
      </c>
      <c r="G55" s="205">
        <v>1</v>
      </c>
      <c r="H55" s="204" t="s">
        <v>1549</v>
      </c>
      <c r="I55" s="206">
        <v>44927</v>
      </c>
      <c r="J55" s="206">
        <v>45260</v>
      </c>
      <c r="K55" s="206"/>
      <c r="L55" s="663"/>
      <c r="M55" s="205"/>
      <c r="N55" s="207"/>
      <c r="O55" s="204"/>
      <c r="P55" s="1097" t="s">
        <v>3693</v>
      </c>
      <c r="Q55" s="1094" t="s">
        <v>3689</v>
      </c>
      <c r="R55" s="1095" t="s">
        <v>3690</v>
      </c>
      <c r="S55" s="207"/>
      <c r="T55" s="204"/>
      <c r="U55" s="207"/>
      <c r="V55" s="204"/>
      <c r="W55" s="208"/>
      <c r="X55" s="207"/>
      <c r="Y55" s="204"/>
    </row>
    <row r="56" spans="1:25" s="209" customFormat="1" ht="100.05" customHeight="1">
      <c r="A56" s="453">
        <v>51</v>
      </c>
      <c r="B56" s="204" t="s">
        <v>160</v>
      </c>
      <c r="C56" s="204" t="s">
        <v>1550</v>
      </c>
      <c r="D56" s="204" t="s">
        <v>1551</v>
      </c>
      <c r="E56" s="204" t="s">
        <v>1552</v>
      </c>
      <c r="F56" s="204" t="s">
        <v>1553</v>
      </c>
      <c r="G56" s="205">
        <v>1</v>
      </c>
      <c r="H56" s="204" t="s">
        <v>1554</v>
      </c>
      <c r="I56" s="206">
        <v>44927</v>
      </c>
      <c r="J56" s="206">
        <v>45260</v>
      </c>
      <c r="K56" s="206"/>
      <c r="L56" s="663"/>
      <c r="M56" s="205"/>
      <c r="N56" s="207"/>
      <c r="O56" s="204"/>
      <c r="P56" s="1097" t="s">
        <v>3694</v>
      </c>
      <c r="Q56" s="1096" t="s">
        <v>3691</v>
      </c>
      <c r="R56" s="1095" t="s">
        <v>3692</v>
      </c>
      <c r="S56" s="207"/>
      <c r="T56" s="204"/>
      <c r="U56" s="207"/>
      <c r="V56" s="204"/>
      <c r="W56" s="208"/>
      <c r="X56" s="207"/>
      <c r="Y56" s="204"/>
    </row>
    <row r="57" spans="1:25" s="209" customFormat="1" ht="100.05" customHeight="1">
      <c r="A57" s="453">
        <v>53</v>
      </c>
      <c r="B57" s="204" t="s">
        <v>157</v>
      </c>
      <c r="C57" s="204" t="s">
        <v>1555</v>
      </c>
      <c r="D57" s="204" t="s">
        <v>1556</v>
      </c>
      <c r="E57" s="204" t="s">
        <v>1557</v>
      </c>
      <c r="F57" s="204" t="s">
        <v>1558</v>
      </c>
      <c r="G57" s="205">
        <v>1</v>
      </c>
      <c r="H57" s="204" t="s">
        <v>1559</v>
      </c>
      <c r="I57" s="206">
        <v>44927</v>
      </c>
      <c r="J57" s="206">
        <v>45260</v>
      </c>
      <c r="K57" s="206"/>
      <c r="L57" s="663"/>
      <c r="M57" s="205"/>
      <c r="N57" s="207"/>
      <c r="O57" s="204"/>
      <c r="P57" s="206" t="s">
        <v>3695</v>
      </c>
      <c r="Q57" s="204" t="s">
        <v>3696</v>
      </c>
      <c r="R57" s="559" t="s">
        <v>3697</v>
      </c>
      <c r="S57" s="207"/>
      <c r="T57" s="204"/>
      <c r="U57" s="207"/>
      <c r="V57" s="204"/>
      <c r="W57" s="208"/>
      <c r="X57" s="207"/>
      <c r="Y57" s="204"/>
    </row>
    <row r="58" spans="1:25" s="209" customFormat="1" ht="100.05" customHeight="1">
      <c r="A58" s="453">
        <v>54</v>
      </c>
      <c r="B58" s="204" t="s">
        <v>163</v>
      </c>
      <c r="C58" s="204" t="s">
        <v>1560</v>
      </c>
      <c r="D58" s="204" t="s">
        <v>1561</v>
      </c>
      <c r="E58" s="204" t="s">
        <v>1560</v>
      </c>
      <c r="F58" s="204" t="s">
        <v>1134</v>
      </c>
      <c r="G58" s="205">
        <v>1</v>
      </c>
      <c r="H58" s="204" t="s">
        <v>1562</v>
      </c>
      <c r="I58" s="206">
        <v>44927</v>
      </c>
      <c r="J58" s="206" t="s">
        <v>1326</v>
      </c>
      <c r="K58" s="206"/>
      <c r="L58" s="663"/>
      <c r="M58" s="205"/>
      <c r="N58" s="207"/>
      <c r="O58" s="204"/>
      <c r="P58" s="206" t="s">
        <v>3698</v>
      </c>
      <c r="Q58" s="929" t="s">
        <v>3700</v>
      </c>
      <c r="R58" s="559" t="s">
        <v>3699</v>
      </c>
      <c r="S58" s="207"/>
      <c r="T58" s="204"/>
      <c r="U58" s="207"/>
      <c r="V58" s="204"/>
      <c r="W58" s="208"/>
      <c r="X58" s="207"/>
      <c r="Y58" s="204"/>
    </row>
    <row r="59" spans="1:25" s="209" customFormat="1" ht="247.05" customHeight="1">
      <c r="A59" s="453">
        <v>55</v>
      </c>
      <c r="B59" s="204" t="s">
        <v>161</v>
      </c>
      <c r="C59" s="204" t="s">
        <v>1563</v>
      </c>
      <c r="D59" s="204" t="s">
        <v>1564</v>
      </c>
      <c r="E59" s="204" t="s">
        <v>1565</v>
      </c>
      <c r="F59" s="204" t="s">
        <v>1566</v>
      </c>
      <c r="G59" s="205">
        <v>1</v>
      </c>
      <c r="H59" s="204" t="s">
        <v>1567</v>
      </c>
      <c r="I59" s="206">
        <v>44927</v>
      </c>
      <c r="J59" s="206">
        <v>45260</v>
      </c>
      <c r="K59" s="206"/>
      <c r="L59" s="663"/>
      <c r="M59" s="205"/>
      <c r="N59" s="207"/>
      <c r="O59" s="204"/>
      <c r="P59" s="932" t="s">
        <v>2981</v>
      </c>
      <c r="Q59" s="931" t="s">
        <v>2980</v>
      </c>
      <c r="R59" s="933" t="s">
        <v>2982</v>
      </c>
      <c r="S59" s="207"/>
      <c r="T59" s="204"/>
      <c r="U59" s="207"/>
      <c r="V59" s="204"/>
      <c r="W59" s="208"/>
      <c r="X59" s="207"/>
      <c r="Y59" s="204"/>
    </row>
    <row r="60" spans="1:25" s="209" customFormat="1" ht="207" customHeight="1">
      <c r="A60" s="453">
        <v>56</v>
      </c>
      <c r="B60" s="204" t="s">
        <v>153</v>
      </c>
      <c r="C60" s="204" t="s">
        <v>1568</v>
      </c>
      <c r="D60" s="204" t="s">
        <v>1569</v>
      </c>
      <c r="E60" s="204" t="s">
        <v>1570</v>
      </c>
      <c r="F60" s="204" t="s">
        <v>1571</v>
      </c>
      <c r="G60" s="205">
        <v>1</v>
      </c>
      <c r="H60" s="204" t="s">
        <v>1572</v>
      </c>
      <c r="I60" s="206">
        <v>44927</v>
      </c>
      <c r="J60" s="206">
        <v>45260</v>
      </c>
      <c r="K60" s="206"/>
      <c r="L60" s="663"/>
      <c r="M60" s="205"/>
      <c r="N60" s="207"/>
      <c r="O60" s="204"/>
      <c r="P60" s="206" t="s">
        <v>3272</v>
      </c>
      <c r="Q60" s="929" t="s">
        <v>3273</v>
      </c>
      <c r="R60" s="933" t="s">
        <v>3408</v>
      </c>
      <c r="S60" s="207"/>
      <c r="T60" s="204"/>
      <c r="U60" s="207"/>
      <c r="V60" s="204"/>
      <c r="W60" s="208"/>
      <c r="X60" s="207"/>
      <c r="Y60" s="204"/>
    </row>
    <row r="61" spans="1:25" s="209" customFormat="1" ht="100.05" customHeight="1">
      <c r="A61" s="453">
        <v>57</v>
      </c>
      <c r="B61" s="204" t="s">
        <v>153</v>
      </c>
      <c r="C61" s="204" t="s">
        <v>1573</v>
      </c>
      <c r="D61" s="204" t="s">
        <v>1574</v>
      </c>
      <c r="E61" s="204" t="s">
        <v>1575</v>
      </c>
      <c r="F61" s="204" t="s">
        <v>1576</v>
      </c>
      <c r="G61" s="205">
        <v>1</v>
      </c>
      <c r="H61" s="204" t="s">
        <v>1577</v>
      </c>
      <c r="I61" s="206">
        <v>44927</v>
      </c>
      <c r="J61" s="206">
        <v>45260</v>
      </c>
      <c r="K61" s="206"/>
      <c r="L61" s="663"/>
      <c r="M61" s="205"/>
      <c r="N61" s="207"/>
      <c r="O61" s="204"/>
      <c r="P61" s="206" t="s">
        <v>3274</v>
      </c>
      <c r="Q61" s="204" t="s">
        <v>3410</v>
      </c>
      <c r="R61" s="933" t="s">
        <v>3409</v>
      </c>
      <c r="S61" s="207"/>
      <c r="T61" s="204"/>
      <c r="U61" s="207"/>
      <c r="V61" s="204"/>
      <c r="W61" s="208"/>
      <c r="X61" s="207"/>
      <c r="Y61" s="204"/>
    </row>
    <row r="62" spans="1:25" s="209" customFormat="1" ht="163.95" customHeight="1">
      <c r="A62" s="453">
        <v>58</v>
      </c>
      <c r="B62" s="204" t="s">
        <v>153</v>
      </c>
      <c r="C62" s="204" t="s">
        <v>1578</v>
      </c>
      <c r="D62" s="204" t="s">
        <v>1579</v>
      </c>
      <c r="E62" s="204" t="s">
        <v>1580</v>
      </c>
      <c r="F62" s="204" t="s">
        <v>4236</v>
      </c>
      <c r="G62" s="205">
        <v>1</v>
      </c>
      <c r="H62" s="204" t="s">
        <v>1581</v>
      </c>
      <c r="I62" s="206">
        <v>44927</v>
      </c>
      <c r="J62" s="206">
        <v>45260</v>
      </c>
      <c r="K62" s="206"/>
      <c r="L62" s="663"/>
      <c r="M62" s="205"/>
      <c r="N62" s="207"/>
      <c r="O62" s="204"/>
      <c r="P62" s="206" t="s">
        <v>3392</v>
      </c>
      <c r="Q62" s="1038" t="s">
        <v>3394</v>
      </c>
      <c r="R62" s="1039" t="s">
        <v>3393</v>
      </c>
      <c r="S62" s="207"/>
      <c r="T62" s="204"/>
      <c r="U62" s="207"/>
      <c r="V62" s="204"/>
      <c r="W62" s="208"/>
      <c r="X62" s="207"/>
      <c r="Y62" s="204"/>
    </row>
    <row r="63" spans="1:25" s="209" customFormat="1" ht="100.05" customHeight="1">
      <c r="A63" s="453">
        <v>59</v>
      </c>
      <c r="B63" s="204" t="s">
        <v>153</v>
      </c>
      <c r="C63" s="204" t="s">
        <v>1582</v>
      </c>
      <c r="D63" s="204" t="s">
        <v>1583</v>
      </c>
      <c r="E63" s="204" t="s">
        <v>1584</v>
      </c>
      <c r="F63" s="204" t="s">
        <v>1585</v>
      </c>
      <c r="G63" s="205">
        <v>1</v>
      </c>
      <c r="H63" s="204" t="s">
        <v>1586</v>
      </c>
      <c r="I63" s="206">
        <v>44927</v>
      </c>
      <c r="J63" s="206">
        <v>45260</v>
      </c>
      <c r="K63" s="206"/>
      <c r="L63" s="663"/>
      <c r="M63" s="205"/>
      <c r="N63" s="207"/>
      <c r="O63" s="204"/>
      <c r="P63" s="206" t="s">
        <v>3275</v>
      </c>
      <c r="Q63" s="560" t="s">
        <v>3398</v>
      </c>
      <c r="R63" s="1039" t="s">
        <v>3399</v>
      </c>
      <c r="S63" s="207"/>
      <c r="T63" s="204"/>
      <c r="U63" s="207"/>
      <c r="V63" s="204"/>
      <c r="W63" s="208"/>
      <c r="X63" s="207"/>
      <c r="Y63" s="204"/>
    </row>
    <row r="64" spans="1:25" s="209" customFormat="1" ht="133.05000000000001" customHeight="1">
      <c r="A64" s="453">
        <v>60</v>
      </c>
      <c r="B64" s="204" t="s">
        <v>153</v>
      </c>
      <c r="C64" s="204" t="s">
        <v>1587</v>
      </c>
      <c r="D64" s="204" t="s">
        <v>1583</v>
      </c>
      <c r="E64" s="204" t="s">
        <v>1588</v>
      </c>
      <c r="F64" s="204" t="s">
        <v>1589</v>
      </c>
      <c r="G64" s="205">
        <v>1</v>
      </c>
      <c r="H64" s="204" t="s">
        <v>1590</v>
      </c>
      <c r="I64" s="206">
        <v>44927</v>
      </c>
      <c r="J64" s="206">
        <v>45260</v>
      </c>
      <c r="K64" s="206"/>
      <c r="L64" s="663"/>
      <c r="M64" s="205"/>
      <c r="N64" s="207"/>
      <c r="O64" s="204"/>
      <c r="P64" s="206" t="s">
        <v>3276</v>
      </c>
      <c r="Q64" s="204" t="s">
        <v>3406</v>
      </c>
      <c r="R64" s="933" t="s">
        <v>3407</v>
      </c>
      <c r="S64" s="207"/>
      <c r="T64" s="204"/>
      <c r="U64" s="207"/>
      <c r="V64" s="204"/>
      <c r="W64" s="208"/>
      <c r="X64" s="207"/>
      <c r="Y64" s="204"/>
    </row>
    <row r="65" spans="1:25" s="209" customFormat="1" ht="229.95" customHeight="1">
      <c r="A65" s="453">
        <v>61</v>
      </c>
      <c r="B65" s="204" t="s">
        <v>153</v>
      </c>
      <c r="C65" s="204" t="s">
        <v>1591</v>
      </c>
      <c r="D65" s="204" t="s">
        <v>1574</v>
      </c>
      <c r="E65" s="204" t="s">
        <v>1592</v>
      </c>
      <c r="F65" s="204" t="s">
        <v>1593</v>
      </c>
      <c r="G65" s="205">
        <v>1</v>
      </c>
      <c r="H65" s="204" t="s">
        <v>1594</v>
      </c>
      <c r="I65" s="206">
        <v>44927</v>
      </c>
      <c r="J65" s="206">
        <v>45260</v>
      </c>
      <c r="K65" s="206"/>
      <c r="L65" s="663"/>
      <c r="M65" s="205"/>
      <c r="N65" s="207"/>
      <c r="O65" s="204"/>
      <c r="P65" s="206" t="s">
        <v>3277</v>
      </c>
      <c r="Q65" s="204" t="s">
        <v>3400</v>
      </c>
      <c r="R65" s="933" t="s">
        <v>3401</v>
      </c>
      <c r="S65" s="207"/>
      <c r="T65" s="204"/>
      <c r="U65" s="207"/>
      <c r="V65" s="204"/>
      <c r="W65" s="208"/>
      <c r="X65" s="207"/>
      <c r="Y65" s="204"/>
    </row>
    <row r="66" spans="1:25" s="209" customFormat="1" ht="163.05000000000001" customHeight="1">
      <c r="A66" s="453">
        <v>62</v>
      </c>
      <c r="B66" s="204" t="s">
        <v>153</v>
      </c>
      <c r="C66" s="204" t="s">
        <v>1595</v>
      </c>
      <c r="D66" s="204" t="s">
        <v>1579</v>
      </c>
      <c r="E66" s="204" t="s">
        <v>1596</v>
      </c>
      <c r="F66" s="204" t="s">
        <v>1597</v>
      </c>
      <c r="G66" s="205">
        <v>1</v>
      </c>
      <c r="H66" s="204" t="s">
        <v>1598</v>
      </c>
      <c r="I66" s="206">
        <v>44927</v>
      </c>
      <c r="J66" s="206">
        <v>45260</v>
      </c>
      <c r="K66" s="206"/>
      <c r="L66" s="663"/>
      <c r="M66" s="205"/>
      <c r="N66" s="207"/>
      <c r="O66" s="204"/>
      <c r="P66" s="206" t="s">
        <v>3278</v>
      </c>
      <c r="Q66" s="204" t="s">
        <v>3402</v>
      </c>
      <c r="R66" s="933" t="s">
        <v>3403</v>
      </c>
      <c r="S66" s="207"/>
      <c r="T66" s="204"/>
      <c r="U66" s="207"/>
      <c r="V66" s="204"/>
      <c r="W66" s="208"/>
      <c r="X66" s="207"/>
      <c r="Y66" s="204"/>
    </row>
    <row r="67" spans="1:25" s="209" customFormat="1" ht="205.05" customHeight="1">
      <c r="A67" s="453">
        <v>63</v>
      </c>
      <c r="B67" s="204" t="s">
        <v>153</v>
      </c>
      <c r="C67" s="204" t="s">
        <v>1595</v>
      </c>
      <c r="D67" s="204" t="s">
        <v>1579</v>
      </c>
      <c r="E67" s="204" t="s">
        <v>1596</v>
      </c>
      <c r="F67" s="204" t="s">
        <v>1599</v>
      </c>
      <c r="G67" s="205">
        <v>1</v>
      </c>
      <c r="H67" s="204" t="s">
        <v>1600</v>
      </c>
      <c r="I67" s="206">
        <v>44927</v>
      </c>
      <c r="J67" s="206">
        <v>45260</v>
      </c>
      <c r="K67" s="206"/>
      <c r="L67" s="663"/>
      <c r="M67" s="205"/>
      <c r="N67" s="207"/>
      <c r="O67" s="204"/>
      <c r="P67" s="1017" t="s">
        <v>3279</v>
      </c>
      <c r="Q67" s="209" t="s">
        <v>3404</v>
      </c>
      <c r="R67" s="933" t="s">
        <v>3405</v>
      </c>
      <c r="S67" s="207"/>
      <c r="T67" s="204"/>
      <c r="U67" s="207"/>
      <c r="V67" s="204"/>
      <c r="W67" s="208"/>
      <c r="X67" s="207"/>
      <c r="Y67" s="204"/>
    </row>
    <row r="68" spans="1:25" s="209" customFormat="1" ht="250.05" customHeight="1">
      <c r="A68" s="453">
        <v>64</v>
      </c>
      <c r="B68" s="204" t="s">
        <v>153</v>
      </c>
      <c r="C68" s="204" t="s">
        <v>1595</v>
      </c>
      <c r="D68" s="453" t="s">
        <v>1579</v>
      </c>
      <c r="E68" s="453" t="s">
        <v>1596</v>
      </c>
      <c r="F68" s="453" t="s">
        <v>1601</v>
      </c>
      <c r="G68" s="205">
        <v>1</v>
      </c>
      <c r="H68" s="204" t="s">
        <v>1602</v>
      </c>
      <c r="I68" s="206">
        <v>44927</v>
      </c>
      <c r="J68" s="206">
        <v>45231</v>
      </c>
      <c r="K68" s="206"/>
      <c r="L68" s="663"/>
      <c r="M68" s="205"/>
      <c r="N68" s="207"/>
      <c r="O68" s="204"/>
      <c r="P68" s="206" t="s">
        <v>3395</v>
      </c>
      <c r="Q68" s="560" t="s">
        <v>3396</v>
      </c>
      <c r="R68" s="1039" t="s">
        <v>3397</v>
      </c>
      <c r="S68" s="207"/>
      <c r="T68" s="204"/>
      <c r="U68" s="207"/>
      <c r="V68" s="204"/>
      <c r="W68" s="208"/>
      <c r="X68" s="207"/>
      <c r="Y68" s="204"/>
    </row>
    <row r="69" spans="1:25" s="209" customFormat="1" ht="85.05" customHeight="1">
      <c r="A69" s="453">
        <v>65</v>
      </c>
      <c r="B69" s="204" t="s">
        <v>158</v>
      </c>
      <c r="C69" s="360" t="s">
        <v>1770</v>
      </c>
      <c r="D69" s="361" t="s">
        <v>1771</v>
      </c>
      <c r="E69" s="361" t="s">
        <v>1772</v>
      </c>
      <c r="F69" s="361" t="s">
        <v>1162</v>
      </c>
      <c r="G69" s="521">
        <v>1</v>
      </c>
      <c r="H69" s="360" t="s">
        <v>1773</v>
      </c>
      <c r="I69" s="206">
        <v>44927</v>
      </c>
      <c r="J69" s="206">
        <v>45260</v>
      </c>
      <c r="K69" s="206"/>
      <c r="L69" s="663"/>
      <c r="M69" s="205"/>
      <c r="N69" s="207"/>
      <c r="O69" s="204"/>
      <c r="P69" s="206" t="s">
        <v>3702</v>
      </c>
      <c r="Q69" s="929" t="s">
        <v>3701</v>
      </c>
      <c r="R69" s="559" t="s">
        <v>3703</v>
      </c>
      <c r="S69" s="207"/>
      <c r="T69" s="204"/>
      <c r="U69" s="207"/>
      <c r="V69" s="204"/>
      <c r="W69" s="208"/>
      <c r="X69" s="207"/>
      <c r="Y69" s="204"/>
    </row>
    <row r="70" spans="1:25" s="209" customFormat="1" ht="100.05" customHeight="1">
      <c r="A70" s="204"/>
      <c r="B70" s="204"/>
      <c r="C70" s="204"/>
      <c r="D70" s="204"/>
      <c r="E70" s="204"/>
      <c r="F70" s="204"/>
      <c r="G70" s="205"/>
      <c r="H70" s="204"/>
      <c r="I70" s="206"/>
      <c r="J70" s="206"/>
      <c r="K70" s="206"/>
      <c r="L70" s="663"/>
      <c r="M70" s="205"/>
      <c r="N70" s="207"/>
      <c r="O70" s="204"/>
      <c r="P70" s="206"/>
      <c r="Q70" s="204"/>
      <c r="R70" s="208"/>
      <c r="S70" s="207"/>
      <c r="T70" s="204"/>
      <c r="U70" s="207"/>
      <c r="V70" s="204"/>
      <c r="W70" s="208"/>
      <c r="X70" s="207"/>
      <c r="Y70" s="204"/>
    </row>
    <row r="71" spans="1:25" s="209" customFormat="1" ht="100.05" customHeight="1">
      <c r="A71" s="204"/>
      <c r="B71" s="204"/>
      <c r="C71" s="204"/>
      <c r="D71" s="204"/>
      <c r="E71" s="204"/>
      <c r="F71" s="204"/>
      <c r="G71" s="205"/>
      <c r="H71" s="204"/>
      <c r="I71" s="206"/>
      <c r="J71" s="206"/>
      <c r="K71" s="206"/>
      <c r="L71" s="663"/>
      <c r="M71" s="205"/>
      <c r="N71" s="207"/>
      <c r="O71" s="204"/>
      <c r="P71" s="206"/>
      <c r="Q71" s="204"/>
      <c r="R71" s="208"/>
      <c r="S71" s="207"/>
      <c r="T71" s="204"/>
      <c r="U71" s="207"/>
      <c r="V71" s="204"/>
      <c r="W71" s="208"/>
      <c r="X71" s="207"/>
      <c r="Y71" s="204"/>
    </row>
    <row r="72" spans="1:25" s="209" customFormat="1" ht="100.05" customHeight="1">
      <c r="A72" s="204"/>
      <c r="B72" s="204"/>
      <c r="C72" s="204"/>
      <c r="D72" s="204"/>
      <c r="E72" s="204"/>
      <c r="F72" s="204"/>
      <c r="G72" s="205"/>
      <c r="H72" s="204"/>
      <c r="I72" s="206"/>
      <c r="J72" s="206"/>
      <c r="K72" s="206"/>
      <c r="L72" s="663"/>
      <c r="M72" s="205"/>
      <c r="N72" s="207"/>
      <c r="O72" s="204"/>
      <c r="P72" s="206"/>
      <c r="Q72" s="204"/>
      <c r="R72" s="208"/>
      <c r="S72" s="207"/>
      <c r="T72" s="204"/>
      <c r="U72" s="207"/>
      <c r="V72" s="204"/>
      <c r="W72" s="208"/>
      <c r="X72" s="207"/>
      <c r="Y72" s="204"/>
    </row>
    <row r="73" spans="1:25" s="210" customFormat="1" ht="12.75" customHeight="1">
      <c r="B73" s="169"/>
      <c r="C73" s="169"/>
      <c r="D73" s="169"/>
      <c r="E73" s="169"/>
      <c r="F73" s="169"/>
      <c r="G73" s="170"/>
      <c r="H73" s="169"/>
      <c r="I73" s="171"/>
      <c r="J73" s="171"/>
      <c r="K73" s="171"/>
      <c r="L73" s="664"/>
      <c r="M73" s="170"/>
      <c r="N73" s="172"/>
      <c r="O73" s="169"/>
      <c r="P73" s="171"/>
      <c r="Q73" s="169"/>
      <c r="R73" s="173"/>
      <c r="S73" s="172"/>
      <c r="T73" s="169"/>
      <c r="U73" s="172"/>
      <c r="V73" s="169"/>
      <c r="W73" s="173"/>
      <c r="X73" s="172"/>
      <c r="Y73" s="169"/>
    </row>
    <row r="74" spans="1:25" s="210" customFormat="1" ht="12.75" customHeight="1">
      <c r="B74" s="169"/>
      <c r="C74" s="169"/>
      <c r="D74" s="169"/>
      <c r="E74" s="169"/>
      <c r="F74" s="169"/>
      <c r="G74" s="170"/>
      <c r="H74" s="169"/>
      <c r="I74" s="171"/>
      <c r="J74" s="171"/>
      <c r="K74" s="171"/>
      <c r="L74" s="664"/>
      <c r="M74" s="170"/>
      <c r="N74" s="172"/>
      <c r="O74" s="169"/>
      <c r="P74" s="171"/>
      <c r="Q74" s="169"/>
      <c r="R74" s="173"/>
      <c r="S74" s="172"/>
      <c r="T74" s="169"/>
      <c r="U74" s="172"/>
      <c r="V74" s="169"/>
      <c r="W74" s="173"/>
      <c r="X74" s="172"/>
      <c r="Y74" s="169"/>
    </row>
    <row r="75" spans="1:25" s="210" customFormat="1" ht="12.75" customHeight="1">
      <c r="B75" s="169"/>
      <c r="C75" s="169"/>
      <c r="D75" s="169"/>
      <c r="E75" s="169"/>
      <c r="F75" s="169"/>
      <c r="G75" s="170"/>
      <c r="H75" s="169"/>
      <c r="I75" s="171"/>
      <c r="J75" s="171"/>
      <c r="K75" s="171"/>
      <c r="L75" s="664"/>
      <c r="M75" s="170"/>
      <c r="N75" s="172"/>
      <c r="O75" s="169"/>
      <c r="P75" s="171"/>
      <c r="Q75" s="169"/>
      <c r="R75" s="173"/>
      <c r="S75" s="172"/>
      <c r="T75" s="169"/>
      <c r="U75" s="172"/>
      <c r="V75" s="169"/>
      <c r="W75" s="173"/>
      <c r="X75" s="172"/>
      <c r="Y75" s="169"/>
    </row>
    <row r="76" spans="1:25" s="210" customFormat="1" ht="12.75" customHeight="1">
      <c r="B76" s="169"/>
      <c r="C76" s="169"/>
      <c r="D76" s="169"/>
      <c r="E76" s="169"/>
      <c r="F76" s="169"/>
      <c r="G76" s="170"/>
      <c r="H76" s="169"/>
      <c r="I76" s="171"/>
      <c r="J76" s="171"/>
      <c r="K76" s="171"/>
      <c r="L76" s="664"/>
      <c r="M76" s="170"/>
      <c r="N76" s="172"/>
      <c r="O76" s="169"/>
      <c r="P76" s="171"/>
      <c r="Q76" s="169"/>
      <c r="R76" s="173"/>
      <c r="S76" s="172"/>
      <c r="T76" s="169"/>
      <c r="U76" s="172"/>
      <c r="V76" s="169"/>
      <c r="W76" s="173"/>
      <c r="X76" s="172"/>
      <c r="Y76" s="169"/>
    </row>
    <row r="77" spans="1:25" s="210" customFormat="1" ht="12.75" customHeight="1">
      <c r="B77" s="169"/>
      <c r="C77" s="169"/>
      <c r="D77" s="169"/>
      <c r="E77" s="169"/>
      <c r="F77" s="169"/>
      <c r="G77" s="170"/>
      <c r="H77" s="169"/>
      <c r="I77" s="171"/>
      <c r="J77" s="171"/>
      <c r="K77" s="171"/>
      <c r="L77" s="664"/>
      <c r="M77" s="170"/>
      <c r="N77" s="172"/>
      <c r="O77" s="169"/>
      <c r="P77" s="171"/>
      <c r="Q77" s="169"/>
      <c r="R77" s="173"/>
      <c r="S77" s="172"/>
      <c r="T77" s="169"/>
      <c r="U77" s="172"/>
      <c r="V77" s="169"/>
      <c r="W77" s="173"/>
      <c r="X77" s="172"/>
      <c r="Y77" s="169"/>
    </row>
    <row r="78" spans="1:25" s="210" customFormat="1" ht="12.75" customHeight="1">
      <c r="B78" s="169"/>
      <c r="C78" s="169"/>
      <c r="D78" s="169"/>
      <c r="E78" s="169"/>
      <c r="F78" s="169"/>
      <c r="G78" s="170"/>
      <c r="H78" s="169"/>
      <c r="I78" s="171"/>
      <c r="J78" s="171"/>
      <c r="K78" s="171"/>
      <c r="L78" s="664"/>
      <c r="M78" s="170"/>
      <c r="N78" s="172"/>
      <c r="O78" s="169"/>
      <c r="P78" s="171"/>
      <c r="Q78" s="169"/>
      <c r="R78" s="173"/>
      <c r="S78" s="172"/>
      <c r="T78" s="169"/>
      <c r="U78" s="172"/>
      <c r="V78" s="169"/>
      <c r="W78" s="173"/>
      <c r="X78" s="172"/>
      <c r="Y78" s="169"/>
    </row>
    <row r="79" spans="1:25" s="210" customFormat="1" ht="12.75" customHeight="1">
      <c r="B79" s="169"/>
      <c r="C79" s="169"/>
      <c r="D79" s="169"/>
      <c r="E79" s="169"/>
      <c r="F79" s="169"/>
      <c r="G79" s="170"/>
      <c r="H79" s="169"/>
      <c r="I79" s="171"/>
      <c r="J79" s="171"/>
      <c r="K79" s="171"/>
      <c r="L79" s="664"/>
      <c r="M79" s="170"/>
      <c r="N79" s="172"/>
      <c r="O79" s="169"/>
      <c r="P79" s="171"/>
      <c r="Q79" s="169"/>
      <c r="R79" s="173"/>
      <c r="S79" s="172"/>
      <c r="T79" s="169"/>
      <c r="U79" s="172"/>
      <c r="V79" s="169"/>
      <c r="W79" s="173"/>
      <c r="X79" s="172"/>
      <c r="Y79" s="169"/>
    </row>
    <row r="80" spans="1:25" s="210" customFormat="1" ht="12.75" customHeight="1">
      <c r="B80" s="169"/>
      <c r="C80" s="169"/>
      <c r="D80" s="169"/>
      <c r="E80" s="169"/>
      <c r="F80" s="169"/>
      <c r="G80" s="170"/>
      <c r="H80" s="169"/>
      <c r="I80" s="171"/>
      <c r="J80" s="171"/>
      <c r="K80" s="171"/>
      <c r="L80" s="664"/>
      <c r="M80" s="170"/>
      <c r="N80" s="172"/>
      <c r="O80" s="169"/>
      <c r="P80" s="171"/>
      <c r="Q80" s="169"/>
      <c r="R80" s="173"/>
      <c r="S80" s="172"/>
      <c r="T80" s="169"/>
      <c r="U80" s="172"/>
      <c r="V80" s="169"/>
      <c r="W80" s="173"/>
      <c r="X80" s="172"/>
      <c r="Y80" s="169"/>
    </row>
    <row r="81" spans="2:25" s="210" customFormat="1" ht="12.75" customHeight="1">
      <c r="B81" s="169"/>
      <c r="C81" s="169"/>
      <c r="D81" s="169"/>
      <c r="E81" s="169"/>
      <c r="F81" s="169"/>
      <c r="G81" s="170"/>
      <c r="H81" s="169"/>
      <c r="I81" s="171"/>
      <c r="J81" s="171"/>
      <c r="K81" s="171"/>
      <c r="L81" s="664"/>
      <c r="M81" s="170"/>
      <c r="N81" s="172"/>
      <c r="O81" s="169"/>
      <c r="P81" s="171"/>
      <c r="Q81" s="169"/>
      <c r="R81" s="173"/>
      <c r="S81" s="172"/>
      <c r="T81" s="169"/>
      <c r="U81" s="172"/>
      <c r="V81" s="169"/>
      <c r="W81" s="173"/>
      <c r="X81" s="172"/>
      <c r="Y81" s="169"/>
    </row>
    <row r="82" spans="2:25" s="210" customFormat="1" ht="12.75" customHeight="1">
      <c r="B82" s="169"/>
      <c r="C82" s="169"/>
      <c r="D82" s="169"/>
      <c r="E82" s="169"/>
      <c r="F82" s="169"/>
      <c r="G82" s="170"/>
      <c r="H82" s="169"/>
      <c r="I82" s="171"/>
      <c r="J82" s="171"/>
      <c r="K82" s="171"/>
      <c r="L82" s="664"/>
      <c r="M82" s="170"/>
      <c r="N82" s="172"/>
      <c r="O82" s="169"/>
      <c r="P82" s="171"/>
      <c r="Q82" s="169"/>
      <c r="R82" s="173"/>
      <c r="S82" s="172"/>
      <c r="T82" s="169"/>
      <c r="U82" s="172"/>
      <c r="V82" s="169"/>
      <c r="W82" s="173"/>
      <c r="X82" s="172"/>
      <c r="Y82" s="169"/>
    </row>
    <row r="83" spans="2:25" s="210" customFormat="1" ht="12.75" customHeight="1">
      <c r="B83" s="169"/>
      <c r="C83" s="169"/>
      <c r="D83" s="169"/>
      <c r="E83" s="169"/>
      <c r="F83" s="169"/>
      <c r="G83" s="170"/>
      <c r="H83" s="169"/>
      <c r="I83" s="171"/>
      <c r="J83" s="171"/>
      <c r="K83" s="171"/>
      <c r="L83" s="664"/>
      <c r="M83" s="170"/>
      <c r="N83" s="172"/>
      <c r="O83" s="169"/>
      <c r="P83" s="171"/>
      <c r="Q83" s="169"/>
      <c r="R83" s="173"/>
      <c r="S83" s="172"/>
      <c r="T83" s="169"/>
      <c r="U83" s="172"/>
      <c r="V83" s="169"/>
      <c r="W83" s="173"/>
      <c r="X83" s="172"/>
      <c r="Y83" s="169"/>
    </row>
    <row r="84" spans="2:25" s="210" customFormat="1" ht="12.75" customHeight="1">
      <c r="B84" s="169"/>
      <c r="C84" s="169"/>
      <c r="D84" s="169"/>
      <c r="E84" s="169"/>
      <c r="F84" s="169"/>
      <c r="G84" s="170"/>
      <c r="H84" s="169"/>
      <c r="I84" s="171"/>
      <c r="J84" s="171"/>
      <c r="K84" s="171"/>
      <c r="L84" s="664"/>
      <c r="M84" s="170"/>
      <c r="N84" s="172"/>
      <c r="O84" s="169"/>
      <c r="P84" s="171"/>
      <c r="Q84" s="169"/>
      <c r="R84" s="173"/>
      <c r="S84" s="172"/>
      <c r="T84" s="169"/>
      <c r="U84" s="172"/>
      <c r="V84" s="169"/>
      <c r="W84" s="173"/>
      <c r="X84" s="172"/>
      <c r="Y84" s="169"/>
    </row>
    <row r="85" spans="2:25" s="210" customFormat="1" ht="12.75" customHeight="1">
      <c r="B85" s="169"/>
      <c r="C85" s="169"/>
      <c r="D85" s="169"/>
      <c r="E85" s="169"/>
      <c r="F85" s="169"/>
      <c r="G85" s="170"/>
      <c r="H85" s="169"/>
      <c r="I85" s="171"/>
      <c r="J85" s="171"/>
      <c r="K85" s="171"/>
      <c r="L85" s="664"/>
      <c r="M85" s="170"/>
      <c r="N85" s="172"/>
      <c r="O85" s="169"/>
      <c r="P85" s="171"/>
      <c r="Q85" s="169"/>
      <c r="R85" s="173"/>
      <c r="S85" s="172"/>
      <c r="T85" s="169"/>
      <c r="U85" s="172"/>
      <c r="V85" s="169"/>
      <c r="W85" s="173"/>
      <c r="X85" s="172"/>
      <c r="Y85" s="169"/>
    </row>
    <row r="86" spans="2:25" s="210" customFormat="1" ht="12.75" customHeight="1">
      <c r="B86" s="169"/>
      <c r="C86" s="169"/>
      <c r="D86" s="169"/>
      <c r="E86" s="169"/>
      <c r="F86" s="169"/>
      <c r="G86" s="170"/>
      <c r="H86" s="169"/>
      <c r="I86" s="171"/>
      <c r="J86" s="171"/>
      <c r="K86" s="171"/>
      <c r="L86" s="664"/>
      <c r="M86" s="170"/>
      <c r="N86" s="172"/>
      <c r="O86" s="169"/>
      <c r="P86" s="171"/>
      <c r="Q86" s="169"/>
      <c r="R86" s="173"/>
      <c r="S86" s="172"/>
      <c r="T86" s="169"/>
      <c r="U86" s="172"/>
      <c r="V86" s="169"/>
      <c r="W86" s="173"/>
      <c r="X86" s="172"/>
      <c r="Y86" s="169"/>
    </row>
    <row r="87" spans="2:25" s="210" customFormat="1" ht="12.75" customHeight="1">
      <c r="B87" s="169"/>
      <c r="C87" s="169"/>
      <c r="D87" s="169"/>
      <c r="E87" s="169"/>
      <c r="F87" s="169"/>
      <c r="G87" s="170"/>
      <c r="H87" s="169"/>
      <c r="I87" s="171"/>
      <c r="J87" s="171"/>
      <c r="K87" s="171"/>
      <c r="L87" s="664"/>
      <c r="M87" s="170"/>
      <c r="N87" s="172"/>
      <c r="O87" s="169"/>
      <c r="P87" s="171"/>
      <c r="Q87" s="169"/>
      <c r="R87" s="173"/>
      <c r="S87" s="172"/>
      <c r="T87" s="169"/>
      <c r="U87" s="172"/>
      <c r="V87" s="169"/>
      <c r="W87" s="173"/>
      <c r="X87" s="172"/>
      <c r="Y87" s="169"/>
    </row>
    <row r="88" spans="2:25" s="210" customFormat="1" ht="12.75" customHeight="1">
      <c r="B88" s="169"/>
      <c r="C88" s="169"/>
      <c r="D88" s="169"/>
      <c r="E88" s="169"/>
      <c r="F88" s="169"/>
      <c r="G88" s="170"/>
      <c r="H88" s="169"/>
      <c r="I88" s="171"/>
      <c r="J88" s="171"/>
      <c r="K88" s="171"/>
      <c r="L88" s="664"/>
      <c r="M88" s="170"/>
      <c r="N88" s="172"/>
      <c r="O88" s="169"/>
      <c r="P88" s="171"/>
      <c r="Q88" s="169"/>
      <c r="R88" s="173"/>
      <c r="S88" s="172"/>
      <c r="T88" s="169"/>
      <c r="U88" s="172"/>
      <c r="V88" s="169"/>
      <c r="W88" s="173"/>
      <c r="X88" s="172"/>
      <c r="Y88" s="169"/>
    </row>
    <row r="89" spans="2:25" s="210" customFormat="1" ht="12.75" customHeight="1">
      <c r="B89" s="169"/>
      <c r="C89" s="169"/>
      <c r="D89" s="169"/>
      <c r="E89" s="169"/>
      <c r="F89" s="169"/>
      <c r="G89" s="170"/>
      <c r="H89" s="169"/>
      <c r="I89" s="171"/>
      <c r="J89" s="171"/>
      <c r="K89" s="171"/>
      <c r="L89" s="664"/>
      <c r="M89" s="170"/>
      <c r="N89" s="172"/>
      <c r="O89" s="169"/>
      <c r="P89" s="171"/>
      <c r="Q89" s="169"/>
      <c r="R89" s="173"/>
      <c r="S89" s="172"/>
      <c r="T89" s="169"/>
      <c r="U89" s="172"/>
      <c r="V89" s="169"/>
      <c r="W89" s="173"/>
      <c r="X89" s="172"/>
      <c r="Y89" s="169"/>
    </row>
    <row r="90" spans="2:25" s="210" customFormat="1" ht="12.75" customHeight="1">
      <c r="B90" s="169"/>
      <c r="C90" s="169"/>
      <c r="D90" s="169"/>
      <c r="E90" s="169"/>
      <c r="F90" s="169"/>
      <c r="G90" s="170"/>
      <c r="H90" s="169"/>
      <c r="I90" s="171"/>
      <c r="J90" s="171"/>
      <c r="K90" s="171"/>
      <c r="L90" s="664"/>
      <c r="M90" s="170"/>
      <c r="N90" s="172"/>
      <c r="O90" s="169"/>
      <c r="P90" s="171"/>
      <c r="Q90" s="169"/>
      <c r="R90" s="173"/>
      <c r="S90" s="172"/>
      <c r="T90" s="169"/>
      <c r="U90" s="172"/>
      <c r="V90" s="169"/>
      <c r="W90" s="173"/>
      <c r="X90" s="172"/>
      <c r="Y90" s="169"/>
    </row>
    <row r="91" spans="2:25" s="210" customFormat="1" ht="12.75" customHeight="1">
      <c r="B91" s="169"/>
      <c r="C91" s="169"/>
      <c r="D91" s="169"/>
      <c r="E91" s="169"/>
      <c r="F91" s="169"/>
      <c r="G91" s="170"/>
      <c r="H91" s="169"/>
      <c r="I91" s="171"/>
      <c r="J91" s="171"/>
      <c r="K91" s="171"/>
      <c r="L91" s="664"/>
      <c r="M91" s="170"/>
      <c r="N91" s="172"/>
      <c r="O91" s="169"/>
      <c r="P91" s="171"/>
      <c r="Q91" s="169"/>
      <c r="R91" s="173"/>
      <c r="S91" s="172"/>
      <c r="T91" s="169"/>
      <c r="U91" s="172"/>
      <c r="V91" s="169"/>
      <c r="W91" s="173"/>
      <c r="X91" s="172"/>
      <c r="Y91" s="169"/>
    </row>
    <row r="92" spans="2:25" s="210" customFormat="1" ht="12.75" customHeight="1">
      <c r="B92" s="169"/>
      <c r="C92" s="169"/>
      <c r="D92" s="169"/>
      <c r="E92" s="169"/>
      <c r="F92" s="169"/>
      <c r="G92" s="170"/>
      <c r="H92" s="169"/>
      <c r="I92" s="171"/>
      <c r="J92" s="171"/>
      <c r="K92" s="171"/>
      <c r="L92" s="664"/>
      <c r="M92" s="170"/>
      <c r="N92" s="172"/>
      <c r="O92" s="169"/>
      <c r="P92" s="171"/>
      <c r="Q92" s="169"/>
      <c r="R92" s="173"/>
      <c r="S92" s="172"/>
      <c r="T92" s="169"/>
      <c r="U92" s="172"/>
      <c r="V92" s="169"/>
      <c r="W92" s="173"/>
      <c r="X92" s="172"/>
      <c r="Y92" s="169"/>
    </row>
    <row r="93" spans="2:25" s="210" customFormat="1" ht="12.75" customHeight="1">
      <c r="B93" s="169"/>
      <c r="C93" s="169"/>
      <c r="D93" s="169"/>
      <c r="E93" s="169"/>
      <c r="F93" s="169"/>
      <c r="G93" s="170"/>
      <c r="H93" s="169"/>
      <c r="I93" s="171"/>
      <c r="J93" s="171"/>
      <c r="K93" s="171"/>
      <c r="L93" s="664"/>
      <c r="M93" s="170"/>
      <c r="N93" s="172"/>
      <c r="O93" s="169"/>
      <c r="P93" s="171"/>
      <c r="Q93" s="169"/>
      <c r="R93" s="173"/>
      <c r="S93" s="172"/>
      <c r="T93" s="169"/>
      <c r="U93" s="172"/>
      <c r="V93" s="169"/>
      <c r="W93" s="173"/>
      <c r="X93" s="172"/>
      <c r="Y93" s="169"/>
    </row>
    <row r="94" spans="2:25" s="210" customFormat="1" ht="12.75" customHeight="1">
      <c r="B94" s="169"/>
      <c r="C94" s="169"/>
      <c r="D94" s="169"/>
      <c r="E94" s="169"/>
      <c r="F94" s="169"/>
      <c r="G94" s="170"/>
      <c r="H94" s="169"/>
      <c r="I94" s="171"/>
      <c r="J94" s="171"/>
      <c r="K94" s="171"/>
      <c r="L94" s="664"/>
      <c r="M94" s="170"/>
      <c r="N94" s="172"/>
      <c r="O94" s="169"/>
      <c r="P94" s="171"/>
      <c r="Q94" s="169"/>
      <c r="R94" s="173"/>
      <c r="S94" s="172"/>
      <c r="T94" s="169"/>
      <c r="U94" s="172"/>
      <c r="V94" s="169"/>
      <c r="W94" s="173"/>
      <c r="X94" s="172"/>
      <c r="Y94" s="169"/>
    </row>
    <row r="95" spans="2:25" s="210" customFormat="1" ht="12.75" customHeight="1">
      <c r="B95" s="169"/>
      <c r="C95" s="169"/>
      <c r="D95" s="169"/>
      <c r="E95" s="169"/>
      <c r="F95" s="169"/>
      <c r="G95" s="170"/>
      <c r="H95" s="169"/>
      <c r="I95" s="171"/>
      <c r="J95" s="171"/>
      <c r="K95" s="171"/>
      <c r="L95" s="664"/>
      <c r="M95" s="170"/>
      <c r="N95" s="172"/>
      <c r="O95" s="169"/>
      <c r="P95" s="171"/>
      <c r="Q95" s="169"/>
      <c r="R95" s="173"/>
      <c r="S95" s="172"/>
      <c r="T95" s="169"/>
      <c r="U95" s="172"/>
      <c r="V95" s="169"/>
      <c r="W95" s="173"/>
      <c r="X95" s="172"/>
      <c r="Y95" s="169"/>
    </row>
    <row r="96" spans="2:25" s="210" customFormat="1" ht="12.75" customHeight="1">
      <c r="B96" s="169"/>
      <c r="C96" s="169"/>
      <c r="D96" s="169"/>
      <c r="E96" s="169"/>
      <c r="F96" s="169"/>
      <c r="G96" s="170"/>
      <c r="H96" s="169"/>
      <c r="I96" s="171"/>
      <c r="J96" s="171"/>
      <c r="K96" s="171"/>
      <c r="L96" s="664"/>
      <c r="M96" s="170"/>
      <c r="N96" s="172"/>
      <c r="O96" s="169"/>
      <c r="P96" s="171"/>
      <c r="Q96" s="169"/>
      <c r="R96" s="173"/>
      <c r="S96" s="172"/>
      <c r="T96" s="169"/>
      <c r="U96" s="172"/>
      <c r="V96" s="169"/>
      <c r="W96" s="173"/>
      <c r="X96" s="172"/>
      <c r="Y96" s="169"/>
    </row>
    <row r="97" spans="2:25" s="210" customFormat="1" ht="12.75" customHeight="1">
      <c r="B97" s="169"/>
      <c r="C97" s="169"/>
      <c r="D97" s="169"/>
      <c r="E97" s="169"/>
      <c r="F97" s="169"/>
      <c r="G97" s="170"/>
      <c r="H97" s="169"/>
      <c r="I97" s="171"/>
      <c r="J97" s="171"/>
      <c r="K97" s="171"/>
      <c r="L97" s="664"/>
      <c r="M97" s="170"/>
      <c r="N97" s="172"/>
      <c r="O97" s="169"/>
      <c r="P97" s="171"/>
      <c r="Q97" s="169"/>
      <c r="R97" s="173"/>
      <c r="S97" s="172"/>
      <c r="T97" s="169"/>
      <c r="U97" s="172"/>
      <c r="V97" s="169"/>
      <c r="W97" s="173"/>
      <c r="X97" s="172"/>
      <c r="Y97" s="169"/>
    </row>
    <row r="98" spans="2:25" s="210" customFormat="1" ht="12.75" customHeight="1">
      <c r="B98" s="169"/>
      <c r="C98" s="169"/>
      <c r="D98" s="169"/>
      <c r="E98" s="169"/>
      <c r="F98" s="169"/>
      <c r="G98" s="170"/>
      <c r="H98" s="169"/>
      <c r="I98" s="171"/>
      <c r="J98" s="171"/>
      <c r="K98" s="171"/>
      <c r="L98" s="664"/>
      <c r="M98" s="170"/>
      <c r="N98" s="172"/>
      <c r="O98" s="169"/>
      <c r="P98" s="171"/>
      <c r="Q98" s="169"/>
      <c r="R98" s="173"/>
      <c r="S98" s="172"/>
      <c r="T98" s="169"/>
      <c r="U98" s="172"/>
      <c r="V98" s="169"/>
      <c r="W98" s="173"/>
      <c r="X98" s="172"/>
      <c r="Y98" s="169"/>
    </row>
    <row r="99" spans="2:25" s="210" customFormat="1" ht="12.75" customHeight="1">
      <c r="B99" s="169"/>
      <c r="C99" s="169"/>
      <c r="D99" s="169"/>
      <c r="E99" s="169"/>
      <c r="F99" s="169"/>
      <c r="G99" s="170"/>
      <c r="H99" s="169"/>
      <c r="I99" s="171"/>
      <c r="J99" s="171"/>
      <c r="K99" s="171"/>
      <c r="L99" s="664"/>
      <c r="M99" s="170"/>
      <c r="N99" s="172"/>
      <c r="O99" s="169"/>
      <c r="P99" s="171"/>
      <c r="Q99" s="169"/>
      <c r="R99" s="173"/>
      <c r="S99" s="172"/>
      <c r="T99" s="169"/>
      <c r="U99" s="172"/>
      <c r="V99" s="169"/>
      <c r="W99" s="173"/>
      <c r="X99" s="172"/>
      <c r="Y99" s="169"/>
    </row>
    <row r="100" spans="2:25" s="210" customFormat="1" ht="12.75" customHeight="1">
      <c r="B100" s="169"/>
      <c r="C100" s="169"/>
      <c r="D100" s="169"/>
      <c r="E100" s="169"/>
      <c r="F100" s="169"/>
      <c r="G100" s="170"/>
      <c r="H100" s="169"/>
      <c r="I100" s="171"/>
      <c r="J100" s="171"/>
      <c r="K100" s="171"/>
      <c r="L100" s="664"/>
      <c r="M100" s="170"/>
      <c r="N100" s="172"/>
      <c r="O100" s="169"/>
      <c r="P100" s="171"/>
      <c r="Q100" s="169"/>
      <c r="R100" s="173"/>
      <c r="S100" s="172"/>
      <c r="T100" s="169"/>
      <c r="U100" s="172"/>
      <c r="V100" s="169"/>
      <c r="W100" s="173"/>
      <c r="X100" s="172"/>
      <c r="Y100" s="169"/>
    </row>
    <row r="101" spans="2:25" s="210" customFormat="1" ht="12.75" customHeight="1">
      <c r="B101" s="169"/>
      <c r="C101" s="169"/>
      <c r="D101" s="169"/>
      <c r="E101" s="169"/>
      <c r="F101" s="169"/>
      <c r="G101" s="170"/>
      <c r="H101" s="169"/>
      <c r="I101" s="171"/>
      <c r="J101" s="171"/>
      <c r="K101" s="171"/>
      <c r="L101" s="664"/>
      <c r="M101" s="170"/>
      <c r="N101" s="172"/>
      <c r="O101" s="169"/>
      <c r="P101" s="171"/>
      <c r="Q101" s="169"/>
      <c r="R101" s="173"/>
      <c r="S101" s="172"/>
      <c r="T101" s="169"/>
      <c r="U101" s="172"/>
      <c r="V101" s="169"/>
      <c r="W101" s="173"/>
      <c r="X101" s="172"/>
      <c r="Y101" s="169"/>
    </row>
    <row r="102" spans="2:25" s="210" customFormat="1" ht="12.75" customHeight="1">
      <c r="B102" s="169"/>
      <c r="C102" s="169"/>
      <c r="D102" s="169"/>
      <c r="E102" s="169"/>
      <c r="F102" s="169"/>
      <c r="G102" s="170"/>
      <c r="H102" s="169"/>
      <c r="I102" s="171"/>
      <c r="J102" s="171"/>
      <c r="K102" s="171"/>
      <c r="L102" s="664"/>
      <c r="M102" s="170"/>
      <c r="N102" s="172"/>
      <c r="O102" s="169"/>
      <c r="P102" s="171"/>
      <c r="Q102" s="169"/>
      <c r="R102" s="173"/>
      <c r="S102" s="172"/>
      <c r="T102" s="169"/>
      <c r="U102" s="172"/>
      <c r="V102" s="169"/>
      <c r="W102" s="173"/>
      <c r="X102" s="172"/>
      <c r="Y102" s="169"/>
    </row>
    <row r="103" spans="2:25" s="210" customFormat="1" ht="12.75" customHeight="1">
      <c r="B103" s="169"/>
      <c r="C103" s="169"/>
      <c r="D103" s="169"/>
      <c r="E103" s="169"/>
      <c r="F103" s="169"/>
      <c r="G103" s="170"/>
      <c r="H103" s="169"/>
      <c r="I103" s="171"/>
      <c r="J103" s="171"/>
      <c r="K103" s="171"/>
      <c r="L103" s="664"/>
      <c r="M103" s="170"/>
      <c r="N103" s="172"/>
      <c r="O103" s="169"/>
      <c r="P103" s="171"/>
      <c r="Q103" s="169"/>
      <c r="R103" s="173"/>
      <c r="S103" s="172"/>
      <c r="T103" s="169"/>
      <c r="U103" s="172"/>
      <c r="V103" s="169"/>
      <c r="W103" s="173"/>
      <c r="X103" s="172"/>
      <c r="Y103" s="169"/>
    </row>
    <row r="104" spans="2:25" s="210" customFormat="1" ht="12.75" customHeight="1">
      <c r="B104" s="169"/>
      <c r="C104" s="169"/>
      <c r="D104" s="169"/>
      <c r="E104" s="169"/>
      <c r="F104" s="169"/>
      <c r="G104" s="170"/>
      <c r="H104" s="169"/>
      <c r="I104" s="171"/>
      <c r="J104" s="171"/>
      <c r="K104" s="171"/>
      <c r="L104" s="664"/>
      <c r="M104" s="170"/>
      <c r="N104" s="172"/>
      <c r="O104" s="169"/>
      <c r="P104" s="171"/>
      <c r="Q104" s="169"/>
      <c r="R104" s="173"/>
      <c r="S104" s="172"/>
      <c r="T104" s="169"/>
      <c r="U104" s="172"/>
      <c r="V104" s="169"/>
      <c r="W104" s="173"/>
      <c r="X104" s="172"/>
      <c r="Y104" s="169"/>
    </row>
    <row r="105" spans="2:25" s="210" customFormat="1" ht="12.75" customHeight="1">
      <c r="B105" s="169"/>
      <c r="C105" s="169"/>
      <c r="D105" s="169"/>
      <c r="E105" s="169"/>
      <c r="F105" s="169"/>
      <c r="G105" s="170"/>
      <c r="H105" s="169"/>
      <c r="I105" s="171"/>
      <c r="J105" s="171"/>
      <c r="K105" s="171"/>
      <c r="L105" s="664"/>
      <c r="M105" s="170"/>
      <c r="N105" s="172"/>
      <c r="O105" s="169"/>
      <c r="P105" s="171"/>
      <c r="Q105" s="169"/>
      <c r="R105" s="173"/>
      <c r="S105" s="172"/>
      <c r="T105" s="169"/>
      <c r="U105" s="172"/>
      <c r="V105" s="169"/>
      <c r="W105" s="173"/>
      <c r="X105" s="172"/>
      <c r="Y105" s="169"/>
    </row>
    <row r="106" spans="2:25" s="210" customFormat="1" ht="12.75" customHeight="1">
      <c r="B106" s="169"/>
      <c r="C106" s="169"/>
      <c r="D106" s="169"/>
      <c r="E106" s="169"/>
      <c r="F106" s="169"/>
      <c r="G106" s="170"/>
      <c r="H106" s="169"/>
      <c r="I106" s="171"/>
      <c r="J106" s="171"/>
      <c r="K106" s="171"/>
      <c r="L106" s="664"/>
      <c r="M106" s="170"/>
      <c r="N106" s="172"/>
      <c r="O106" s="169"/>
      <c r="P106" s="171"/>
      <c r="Q106" s="169"/>
      <c r="R106" s="173"/>
      <c r="S106" s="172"/>
      <c r="T106" s="169"/>
      <c r="U106" s="172"/>
      <c r="V106" s="169"/>
      <c r="W106" s="173"/>
      <c r="X106" s="172"/>
      <c r="Y106" s="169"/>
    </row>
    <row r="107" spans="2:25" s="210" customFormat="1" ht="12.75" customHeight="1">
      <c r="B107" s="169"/>
      <c r="C107" s="169"/>
      <c r="D107" s="169"/>
      <c r="E107" s="169"/>
      <c r="F107" s="169"/>
      <c r="G107" s="170"/>
      <c r="H107" s="169"/>
      <c r="I107" s="171"/>
      <c r="J107" s="171"/>
      <c r="K107" s="171"/>
      <c r="L107" s="664"/>
      <c r="M107" s="170"/>
      <c r="N107" s="172"/>
      <c r="O107" s="169"/>
      <c r="P107" s="171"/>
      <c r="Q107" s="169"/>
      <c r="R107" s="173"/>
      <c r="S107" s="172"/>
      <c r="T107" s="169"/>
      <c r="U107" s="172"/>
      <c r="V107" s="169"/>
      <c r="W107" s="173"/>
      <c r="X107" s="172"/>
      <c r="Y107" s="169"/>
    </row>
    <row r="108" spans="2:25" s="210" customFormat="1" ht="12.75" customHeight="1">
      <c r="B108" s="169"/>
      <c r="C108" s="169"/>
      <c r="D108" s="169"/>
      <c r="E108" s="169"/>
      <c r="F108" s="169"/>
      <c r="G108" s="170"/>
      <c r="H108" s="169"/>
      <c r="I108" s="171"/>
      <c r="J108" s="171"/>
      <c r="K108" s="171"/>
      <c r="L108" s="664"/>
      <c r="M108" s="170"/>
      <c r="N108" s="172"/>
      <c r="O108" s="169"/>
      <c r="P108" s="171"/>
      <c r="Q108" s="169"/>
      <c r="R108" s="173"/>
      <c r="S108" s="172"/>
      <c r="T108" s="169"/>
      <c r="U108" s="172"/>
      <c r="V108" s="169"/>
      <c r="W108" s="173"/>
      <c r="X108" s="172"/>
      <c r="Y108" s="169"/>
    </row>
    <row r="109" spans="2:25" s="210" customFormat="1" ht="12.75" customHeight="1">
      <c r="B109" s="169"/>
      <c r="C109" s="169"/>
      <c r="D109" s="169"/>
      <c r="E109" s="169"/>
      <c r="F109" s="169"/>
      <c r="G109" s="170"/>
      <c r="H109" s="169"/>
      <c r="I109" s="171"/>
      <c r="J109" s="171"/>
      <c r="K109" s="171"/>
      <c r="L109" s="664"/>
      <c r="M109" s="170"/>
      <c r="N109" s="172"/>
      <c r="O109" s="169"/>
      <c r="P109" s="171"/>
      <c r="Q109" s="169"/>
      <c r="R109" s="173"/>
      <c r="S109" s="172"/>
      <c r="T109" s="169"/>
      <c r="U109" s="172"/>
      <c r="V109" s="169"/>
      <c r="W109" s="173"/>
      <c r="X109" s="172"/>
      <c r="Y109" s="169"/>
    </row>
    <row r="110" spans="2:25" s="210" customFormat="1" ht="12.75" customHeight="1">
      <c r="B110" s="169"/>
      <c r="C110" s="169"/>
      <c r="D110" s="169"/>
      <c r="E110" s="169"/>
      <c r="F110" s="169"/>
      <c r="G110" s="170"/>
      <c r="H110" s="169"/>
      <c r="I110" s="171"/>
      <c r="J110" s="171"/>
      <c r="K110" s="171"/>
      <c r="L110" s="664"/>
      <c r="M110" s="170"/>
      <c r="N110" s="172"/>
      <c r="O110" s="169"/>
      <c r="P110" s="171"/>
      <c r="Q110" s="169"/>
      <c r="R110" s="173"/>
      <c r="S110" s="172"/>
      <c r="T110" s="169"/>
      <c r="U110" s="172"/>
      <c r="V110" s="169"/>
      <c r="W110" s="173"/>
      <c r="X110" s="172"/>
      <c r="Y110" s="169"/>
    </row>
    <row r="111" spans="2:25" s="210" customFormat="1" ht="12.75" customHeight="1">
      <c r="B111" s="169"/>
      <c r="C111" s="169"/>
      <c r="D111" s="169"/>
      <c r="E111" s="169"/>
      <c r="F111" s="169"/>
      <c r="G111" s="170"/>
      <c r="H111" s="169"/>
      <c r="I111" s="171"/>
      <c r="J111" s="171"/>
      <c r="K111" s="171"/>
      <c r="L111" s="664"/>
      <c r="M111" s="170"/>
      <c r="N111" s="172"/>
      <c r="O111" s="169"/>
      <c r="P111" s="171"/>
      <c r="Q111" s="169"/>
      <c r="R111" s="173"/>
      <c r="S111" s="172"/>
      <c r="T111" s="169"/>
      <c r="U111" s="172"/>
      <c r="V111" s="169"/>
      <c r="W111" s="173"/>
      <c r="X111" s="172"/>
      <c r="Y111" s="169"/>
    </row>
    <row r="112" spans="2:25" s="210" customFormat="1" ht="12.75" customHeight="1">
      <c r="B112" s="169"/>
      <c r="C112" s="169"/>
      <c r="D112" s="169"/>
      <c r="E112" s="169"/>
      <c r="F112" s="169"/>
      <c r="G112" s="170"/>
      <c r="H112" s="169"/>
      <c r="I112" s="171"/>
      <c r="J112" s="171"/>
      <c r="K112" s="171"/>
      <c r="L112" s="664"/>
      <c r="M112" s="170"/>
      <c r="N112" s="172"/>
      <c r="O112" s="169"/>
      <c r="P112" s="171"/>
      <c r="Q112" s="169"/>
      <c r="R112" s="173"/>
      <c r="S112" s="172"/>
      <c r="T112" s="169"/>
      <c r="U112" s="172"/>
      <c r="V112" s="169"/>
      <c r="W112" s="173"/>
      <c r="X112" s="172"/>
      <c r="Y112" s="169"/>
    </row>
    <row r="113" spans="2:25" s="210" customFormat="1" ht="12.75" customHeight="1">
      <c r="B113" s="169"/>
      <c r="C113" s="169"/>
      <c r="D113" s="169"/>
      <c r="E113" s="169"/>
      <c r="F113" s="169"/>
      <c r="G113" s="170"/>
      <c r="H113" s="169"/>
      <c r="I113" s="171"/>
      <c r="J113" s="171"/>
      <c r="K113" s="171"/>
      <c r="L113" s="664"/>
      <c r="M113" s="170"/>
      <c r="N113" s="172"/>
      <c r="O113" s="169"/>
      <c r="P113" s="171"/>
      <c r="Q113" s="169"/>
      <c r="R113" s="173"/>
      <c r="S113" s="172"/>
      <c r="T113" s="169"/>
      <c r="U113" s="172"/>
      <c r="V113" s="169"/>
      <c r="W113" s="173"/>
      <c r="X113" s="172"/>
      <c r="Y113" s="169"/>
    </row>
    <row r="114" spans="2:25" s="210" customFormat="1" ht="12.75" customHeight="1">
      <c r="B114" s="169"/>
      <c r="C114" s="169"/>
      <c r="D114" s="169"/>
      <c r="E114" s="169"/>
      <c r="F114" s="169"/>
      <c r="G114" s="170"/>
      <c r="H114" s="169"/>
      <c r="I114" s="171"/>
      <c r="J114" s="171"/>
      <c r="K114" s="171"/>
      <c r="L114" s="664"/>
      <c r="M114" s="170"/>
      <c r="N114" s="172"/>
      <c r="O114" s="169"/>
      <c r="P114" s="171"/>
      <c r="Q114" s="169"/>
      <c r="R114" s="173"/>
      <c r="S114" s="172"/>
      <c r="T114" s="169"/>
      <c r="U114" s="172"/>
      <c r="V114" s="169"/>
      <c r="W114" s="173"/>
      <c r="X114" s="172"/>
      <c r="Y114" s="169"/>
    </row>
    <row r="115" spans="2:25" s="210" customFormat="1" ht="12.75" customHeight="1">
      <c r="B115" s="169"/>
      <c r="C115" s="169"/>
      <c r="D115" s="169"/>
      <c r="E115" s="169"/>
      <c r="F115" s="169"/>
      <c r="G115" s="170"/>
      <c r="H115" s="169"/>
      <c r="I115" s="171"/>
      <c r="J115" s="171"/>
      <c r="K115" s="171"/>
      <c r="L115" s="664"/>
      <c r="M115" s="170"/>
      <c r="N115" s="172"/>
      <c r="O115" s="169"/>
      <c r="P115" s="171"/>
      <c r="Q115" s="169"/>
      <c r="R115" s="173"/>
      <c r="S115" s="172"/>
      <c r="T115" s="169"/>
      <c r="U115" s="172"/>
      <c r="V115" s="169"/>
      <c r="W115" s="173"/>
      <c r="X115" s="172"/>
      <c r="Y115" s="169"/>
    </row>
    <row r="116" spans="2:25" s="210" customFormat="1" ht="12.75" customHeight="1">
      <c r="B116" s="169"/>
      <c r="C116" s="169"/>
      <c r="D116" s="169"/>
      <c r="E116" s="169"/>
      <c r="F116" s="169"/>
      <c r="G116" s="170"/>
      <c r="H116" s="169"/>
      <c r="I116" s="171"/>
      <c r="J116" s="171"/>
      <c r="K116" s="171"/>
      <c r="L116" s="664"/>
      <c r="M116" s="170"/>
      <c r="N116" s="172"/>
      <c r="O116" s="169"/>
      <c r="P116" s="171"/>
      <c r="Q116" s="169"/>
      <c r="R116" s="173"/>
      <c r="S116" s="172"/>
      <c r="T116" s="169"/>
      <c r="U116" s="172"/>
      <c r="V116" s="169"/>
      <c r="W116" s="173"/>
      <c r="X116" s="172"/>
      <c r="Y116" s="169"/>
    </row>
    <row r="117" spans="2:25" s="210" customFormat="1" ht="12.75" customHeight="1">
      <c r="B117" s="169"/>
      <c r="C117" s="169"/>
      <c r="D117" s="169"/>
      <c r="E117" s="169"/>
      <c r="F117" s="169"/>
      <c r="G117" s="170"/>
      <c r="H117" s="169"/>
      <c r="I117" s="171"/>
      <c r="J117" s="171"/>
      <c r="K117" s="171"/>
      <c r="L117" s="664"/>
      <c r="M117" s="170"/>
      <c r="N117" s="172"/>
      <c r="O117" s="169"/>
      <c r="P117" s="171"/>
      <c r="Q117" s="169"/>
      <c r="R117" s="173"/>
      <c r="S117" s="172"/>
      <c r="T117" s="169"/>
      <c r="U117" s="172"/>
      <c r="V117" s="169"/>
      <c r="W117" s="173"/>
      <c r="X117" s="172"/>
      <c r="Y117" s="169"/>
    </row>
    <row r="118" spans="2:25" s="210" customFormat="1" ht="12.75" customHeight="1">
      <c r="B118" s="169"/>
      <c r="C118" s="169"/>
      <c r="D118" s="169"/>
      <c r="E118" s="169"/>
      <c r="F118" s="169"/>
      <c r="G118" s="170"/>
      <c r="H118" s="169"/>
      <c r="I118" s="171"/>
      <c r="J118" s="171"/>
      <c r="K118" s="171"/>
      <c r="L118" s="664"/>
      <c r="M118" s="170"/>
      <c r="N118" s="172"/>
      <c r="O118" s="169"/>
      <c r="P118" s="171"/>
      <c r="Q118" s="169"/>
      <c r="R118" s="173"/>
      <c r="S118" s="172"/>
      <c r="T118" s="169"/>
      <c r="U118" s="172"/>
      <c r="V118" s="169"/>
      <c r="W118" s="173"/>
      <c r="X118" s="172"/>
      <c r="Y118" s="169"/>
    </row>
    <row r="119" spans="2:25" s="210" customFormat="1" ht="12.75" customHeight="1">
      <c r="B119" s="169"/>
      <c r="C119" s="169"/>
      <c r="D119" s="169"/>
      <c r="E119" s="169"/>
      <c r="F119" s="169"/>
      <c r="G119" s="170"/>
      <c r="H119" s="169"/>
      <c r="I119" s="171"/>
      <c r="J119" s="171"/>
      <c r="K119" s="171"/>
      <c r="L119" s="664"/>
      <c r="M119" s="170"/>
      <c r="N119" s="172"/>
      <c r="O119" s="169"/>
      <c r="P119" s="171"/>
      <c r="Q119" s="169"/>
      <c r="R119" s="173"/>
      <c r="S119" s="172"/>
      <c r="T119" s="169"/>
      <c r="U119" s="172"/>
      <c r="V119" s="169"/>
      <c r="W119" s="173"/>
      <c r="X119" s="172"/>
      <c r="Y119" s="169"/>
    </row>
    <row r="120" spans="2:25" s="210" customFormat="1" ht="12.75" customHeight="1">
      <c r="B120" s="169"/>
      <c r="C120" s="169"/>
      <c r="D120" s="169"/>
      <c r="E120" s="169"/>
      <c r="F120" s="169"/>
      <c r="G120" s="170"/>
      <c r="H120" s="169"/>
      <c r="I120" s="171"/>
      <c r="J120" s="171"/>
      <c r="K120" s="171"/>
      <c r="L120" s="664"/>
      <c r="M120" s="170"/>
      <c r="N120" s="172"/>
      <c r="O120" s="169"/>
      <c r="P120" s="171"/>
      <c r="Q120" s="169"/>
      <c r="R120" s="173"/>
      <c r="S120" s="172"/>
      <c r="T120" s="169"/>
      <c r="U120" s="172"/>
      <c r="V120" s="169"/>
      <c r="W120" s="173"/>
      <c r="X120" s="172"/>
      <c r="Y120" s="169"/>
    </row>
    <row r="121" spans="2:25" s="210" customFormat="1" ht="12.75" customHeight="1">
      <c r="B121" s="169"/>
      <c r="C121" s="169"/>
      <c r="D121" s="169"/>
      <c r="E121" s="169"/>
      <c r="F121" s="169"/>
      <c r="G121" s="170"/>
      <c r="H121" s="169"/>
      <c r="I121" s="171"/>
      <c r="J121" s="171"/>
      <c r="K121" s="171"/>
      <c r="L121" s="664"/>
      <c r="M121" s="170"/>
      <c r="N121" s="172"/>
      <c r="O121" s="169"/>
      <c r="P121" s="171"/>
      <c r="Q121" s="169"/>
      <c r="R121" s="173"/>
      <c r="S121" s="172"/>
      <c r="T121" s="169"/>
      <c r="U121" s="172"/>
      <c r="V121" s="169"/>
      <c r="W121" s="173"/>
      <c r="X121" s="172"/>
      <c r="Y121" s="169"/>
    </row>
    <row r="122" spans="2:25" s="210" customFormat="1" ht="12.75" customHeight="1">
      <c r="B122" s="169"/>
      <c r="C122" s="169"/>
      <c r="D122" s="169"/>
      <c r="E122" s="169"/>
      <c r="F122" s="169"/>
      <c r="G122" s="170"/>
      <c r="H122" s="169"/>
      <c r="I122" s="171"/>
      <c r="J122" s="171"/>
      <c r="K122" s="171"/>
      <c r="L122" s="664"/>
      <c r="M122" s="170"/>
      <c r="N122" s="172"/>
      <c r="O122" s="169"/>
      <c r="P122" s="171"/>
      <c r="Q122" s="169"/>
      <c r="R122" s="173"/>
      <c r="S122" s="172"/>
      <c r="T122" s="169"/>
      <c r="U122" s="172"/>
      <c r="V122" s="169"/>
      <c r="W122" s="173"/>
      <c r="X122" s="172"/>
      <c r="Y122" s="169"/>
    </row>
    <row r="123" spans="2:25" s="210" customFormat="1" ht="12.75" customHeight="1">
      <c r="B123" s="169"/>
      <c r="C123" s="169"/>
      <c r="D123" s="169"/>
      <c r="E123" s="169"/>
      <c r="F123" s="169"/>
      <c r="G123" s="170"/>
      <c r="H123" s="169"/>
      <c r="I123" s="171"/>
      <c r="J123" s="171"/>
      <c r="K123" s="171"/>
      <c r="L123" s="664"/>
      <c r="M123" s="170"/>
      <c r="N123" s="172"/>
      <c r="O123" s="169"/>
      <c r="P123" s="171"/>
      <c r="Q123" s="169"/>
      <c r="R123" s="173"/>
      <c r="S123" s="172"/>
      <c r="T123" s="169"/>
      <c r="U123" s="172"/>
      <c r="V123" s="169"/>
      <c r="W123" s="173"/>
      <c r="X123" s="172"/>
      <c r="Y123" s="169"/>
    </row>
    <row r="124" spans="2:25" s="210" customFormat="1" ht="12.75" customHeight="1">
      <c r="B124" s="169"/>
      <c r="C124" s="169"/>
      <c r="D124" s="169"/>
      <c r="E124" s="169"/>
      <c r="F124" s="169"/>
      <c r="G124" s="170"/>
      <c r="H124" s="169"/>
      <c r="I124" s="171"/>
      <c r="J124" s="171"/>
      <c r="K124" s="171"/>
      <c r="L124" s="664"/>
      <c r="M124" s="170"/>
      <c r="N124" s="172"/>
      <c r="O124" s="169"/>
      <c r="P124" s="171"/>
      <c r="Q124" s="169"/>
      <c r="R124" s="173"/>
      <c r="S124" s="172"/>
      <c r="T124" s="169"/>
      <c r="U124" s="172"/>
      <c r="V124" s="169"/>
      <c r="W124" s="173"/>
      <c r="X124" s="172"/>
      <c r="Y124" s="169"/>
    </row>
    <row r="125" spans="2:25" s="210" customFormat="1" ht="12.75" customHeight="1">
      <c r="B125" s="169"/>
      <c r="C125" s="169"/>
      <c r="D125" s="169"/>
      <c r="E125" s="169"/>
      <c r="F125" s="169"/>
      <c r="G125" s="170"/>
      <c r="H125" s="169"/>
      <c r="I125" s="171"/>
      <c r="J125" s="171"/>
      <c r="K125" s="171"/>
      <c r="L125" s="664"/>
      <c r="M125" s="170"/>
      <c r="N125" s="172"/>
      <c r="O125" s="169"/>
      <c r="P125" s="171"/>
      <c r="Q125" s="169"/>
      <c r="R125" s="173"/>
      <c r="S125" s="172"/>
      <c r="T125" s="169"/>
      <c r="U125" s="172"/>
      <c r="V125" s="169"/>
      <c r="W125" s="173"/>
      <c r="X125" s="172"/>
      <c r="Y125" s="169"/>
    </row>
    <row r="126" spans="2:25" s="210" customFormat="1" ht="12.75" customHeight="1">
      <c r="B126" s="169"/>
      <c r="C126" s="169"/>
      <c r="D126" s="169"/>
      <c r="E126" s="169"/>
      <c r="F126" s="169"/>
      <c r="G126" s="170"/>
      <c r="H126" s="169"/>
      <c r="I126" s="171"/>
      <c r="J126" s="171"/>
      <c r="K126" s="171"/>
      <c r="L126" s="664"/>
      <c r="M126" s="170"/>
      <c r="N126" s="172"/>
      <c r="O126" s="169"/>
      <c r="P126" s="171"/>
      <c r="Q126" s="169"/>
      <c r="R126" s="173"/>
      <c r="S126" s="172"/>
      <c r="T126" s="169"/>
      <c r="U126" s="172"/>
      <c r="V126" s="169"/>
      <c r="W126" s="173"/>
      <c r="X126" s="172"/>
      <c r="Y126" s="169"/>
    </row>
    <row r="127" spans="2:25" s="210" customFormat="1" ht="12.75" customHeight="1">
      <c r="B127" s="169"/>
      <c r="C127" s="169"/>
      <c r="D127" s="169"/>
      <c r="E127" s="169"/>
      <c r="F127" s="169"/>
      <c r="G127" s="170"/>
      <c r="H127" s="169"/>
      <c r="I127" s="171"/>
      <c r="J127" s="171"/>
      <c r="K127" s="171"/>
      <c r="L127" s="664"/>
      <c r="M127" s="170"/>
      <c r="N127" s="172"/>
      <c r="O127" s="169"/>
      <c r="P127" s="171"/>
      <c r="Q127" s="169"/>
      <c r="R127" s="173"/>
      <c r="S127" s="172"/>
      <c r="T127" s="169"/>
      <c r="U127" s="172"/>
      <c r="V127" s="169"/>
      <c r="W127" s="173"/>
      <c r="X127" s="172"/>
      <c r="Y127" s="169"/>
    </row>
    <row r="128" spans="2:25" s="210" customFormat="1" ht="12.75" customHeight="1">
      <c r="B128" s="169"/>
      <c r="C128" s="169"/>
      <c r="D128" s="169"/>
      <c r="E128" s="169"/>
      <c r="F128" s="169"/>
      <c r="G128" s="170"/>
      <c r="H128" s="169"/>
      <c r="I128" s="171"/>
      <c r="J128" s="171"/>
      <c r="K128" s="171"/>
      <c r="L128" s="664"/>
      <c r="M128" s="170"/>
      <c r="N128" s="172"/>
      <c r="O128" s="169"/>
      <c r="P128" s="171"/>
      <c r="Q128" s="169"/>
      <c r="R128" s="173"/>
      <c r="S128" s="172"/>
      <c r="T128" s="169"/>
      <c r="U128" s="172"/>
      <c r="V128" s="169"/>
      <c r="W128" s="173"/>
      <c r="X128" s="172"/>
      <c r="Y128" s="169"/>
    </row>
    <row r="129" spans="2:25" s="210" customFormat="1" ht="12.75" customHeight="1">
      <c r="B129" s="169"/>
      <c r="C129" s="169"/>
      <c r="D129" s="169"/>
      <c r="E129" s="169"/>
      <c r="F129" s="169"/>
      <c r="G129" s="170"/>
      <c r="H129" s="169"/>
      <c r="I129" s="171"/>
      <c r="J129" s="171"/>
      <c r="K129" s="171"/>
      <c r="L129" s="664"/>
      <c r="M129" s="170"/>
      <c r="N129" s="172"/>
      <c r="O129" s="169"/>
      <c r="P129" s="171"/>
      <c r="Q129" s="169"/>
      <c r="R129" s="173"/>
      <c r="S129" s="172"/>
      <c r="T129" s="169"/>
      <c r="U129" s="172"/>
      <c r="V129" s="169"/>
      <c r="W129" s="173"/>
      <c r="X129" s="172"/>
      <c r="Y129" s="169"/>
    </row>
    <row r="130" spans="2:25" s="210" customFormat="1" ht="12.75" customHeight="1">
      <c r="B130" s="169"/>
      <c r="C130" s="169"/>
      <c r="D130" s="169"/>
      <c r="E130" s="169"/>
      <c r="F130" s="169"/>
      <c r="G130" s="170"/>
      <c r="H130" s="169"/>
      <c r="I130" s="171"/>
      <c r="J130" s="171"/>
      <c r="K130" s="171"/>
      <c r="L130" s="664"/>
      <c r="M130" s="170"/>
      <c r="N130" s="172"/>
      <c r="O130" s="169"/>
      <c r="P130" s="171"/>
      <c r="Q130" s="169"/>
      <c r="R130" s="173"/>
      <c r="S130" s="172"/>
      <c r="T130" s="169"/>
      <c r="U130" s="172"/>
      <c r="V130" s="169"/>
      <c r="W130" s="173"/>
      <c r="X130" s="172"/>
      <c r="Y130" s="169"/>
    </row>
    <row r="131" spans="2:25" s="210" customFormat="1" ht="12.75" customHeight="1">
      <c r="B131" s="169"/>
      <c r="C131" s="169"/>
      <c r="D131" s="169"/>
      <c r="E131" s="169"/>
      <c r="F131" s="169"/>
      <c r="G131" s="170"/>
      <c r="H131" s="169"/>
      <c r="I131" s="171"/>
      <c r="J131" s="171"/>
      <c r="K131" s="171"/>
      <c r="L131" s="664"/>
      <c r="M131" s="170"/>
      <c r="N131" s="172"/>
      <c r="O131" s="169"/>
      <c r="P131" s="171"/>
      <c r="Q131" s="169"/>
      <c r="R131" s="173"/>
      <c r="S131" s="172"/>
      <c r="T131" s="169"/>
      <c r="U131" s="172"/>
      <c r="V131" s="169"/>
      <c r="W131" s="173"/>
      <c r="X131" s="172"/>
      <c r="Y131" s="169"/>
    </row>
    <row r="132" spans="2:25" s="210" customFormat="1" ht="12.75" customHeight="1">
      <c r="B132" s="169"/>
      <c r="C132" s="169"/>
      <c r="D132" s="169"/>
      <c r="E132" s="169"/>
      <c r="F132" s="169"/>
      <c r="G132" s="170"/>
      <c r="H132" s="169"/>
      <c r="I132" s="171"/>
      <c r="J132" s="171"/>
      <c r="K132" s="171"/>
      <c r="L132" s="664"/>
      <c r="M132" s="170"/>
      <c r="N132" s="172"/>
      <c r="O132" s="169"/>
      <c r="P132" s="171"/>
      <c r="Q132" s="169"/>
      <c r="R132" s="173"/>
      <c r="S132" s="172"/>
      <c r="T132" s="169"/>
      <c r="U132" s="172"/>
      <c r="V132" s="169"/>
      <c r="W132" s="173"/>
      <c r="X132" s="172"/>
      <c r="Y132" s="169"/>
    </row>
    <row r="133" spans="2:25" s="210" customFormat="1" ht="12.75" customHeight="1">
      <c r="B133" s="169"/>
      <c r="C133" s="169"/>
      <c r="D133" s="169"/>
      <c r="E133" s="169"/>
      <c r="F133" s="169"/>
      <c r="G133" s="170"/>
      <c r="H133" s="169"/>
      <c r="I133" s="171"/>
      <c r="J133" s="171"/>
      <c r="K133" s="171"/>
      <c r="L133" s="664"/>
      <c r="M133" s="170"/>
      <c r="N133" s="172"/>
      <c r="O133" s="169"/>
      <c r="P133" s="171"/>
      <c r="Q133" s="169"/>
      <c r="R133" s="173"/>
      <c r="S133" s="172"/>
      <c r="T133" s="169"/>
      <c r="U133" s="172"/>
      <c r="V133" s="169"/>
      <c r="W133" s="173"/>
      <c r="X133" s="172"/>
      <c r="Y133" s="169"/>
    </row>
    <row r="134" spans="2:25" s="210" customFormat="1" ht="12.75" customHeight="1">
      <c r="B134" s="169"/>
      <c r="C134" s="169"/>
      <c r="D134" s="169"/>
      <c r="E134" s="169"/>
      <c r="F134" s="169"/>
      <c r="G134" s="170"/>
      <c r="H134" s="169"/>
      <c r="I134" s="171"/>
      <c r="J134" s="171"/>
      <c r="K134" s="171"/>
      <c r="L134" s="664"/>
      <c r="M134" s="170"/>
      <c r="N134" s="172"/>
      <c r="O134" s="169"/>
      <c r="P134" s="171"/>
      <c r="Q134" s="169"/>
      <c r="R134" s="173"/>
      <c r="S134" s="172"/>
      <c r="T134" s="169"/>
      <c r="U134" s="172"/>
      <c r="V134" s="169"/>
      <c r="W134" s="173"/>
      <c r="X134" s="172"/>
      <c r="Y134" s="169"/>
    </row>
    <row r="135" spans="2:25" s="210" customFormat="1" ht="12.75" customHeight="1">
      <c r="B135" s="169"/>
      <c r="C135" s="169"/>
      <c r="D135" s="169"/>
      <c r="E135" s="169"/>
      <c r="F135" s="169"/>
      <c r="G135" s="170"/>
      <c r="H135" s="169"/>
      <c r="I135" s="171"/>
      <c r="J135" s="171"/>
      <c r="K135" s="171"/>
      <c r="L135" s="664"/>
      <c r="M135" s="170"/>
      <c r="N135" s="172"/>
      <c r="O135" s="169"/>
      <c r="P135" s="171"/>
      <c r="Q135" s="169"/>
      <c r="R135" s="173"/>
      <c r="S135" s="172"/>
      <c r="T135" s="169"/>
      <c r="U135" s="172"/>
      <c r="V135" s="169"/>
      <c r="W135" s="173"/>
      <c r="X135" s="172"/>
      <c r="Y135" s="169"/>
    </row>
    <row r="136" spans="2:25" s="210" customFormat="1" ht="12.75" customHeight="1">
      <c r="B136" s="169"/>
      <c r="C136" s="169"/>
      <c r="D136" s="169"/>
      <c r="E136" s="169"/>
      <c r="F136" s="169"/>
      <c r="G136" s="170"/>
      <c r="H136" s="169"/>
      <c r="I136" s="171"/>
      <c r="J136" s="171"/>
      <c r="K136" s="171"/>
      <c r="L136" s="664"/>
      <c r="M136" s="170"/>
      <c r="N136" s="172"/>
      <c r="O136" s="169"/>
      <c r="P136" s="171"/>
      <c r="Q136" s="169"/>
      <c r="R136" s="173"/>
      <c r="S136" s="172"/>
      <c r="T136" s="169"/>
      <c r="U136" s="172"/>
      <c r="V136" s="169"/>
      <c r="W136" s="173"/>
      <c r="X136" s="172"/>
      <c r="Y136" s="169"/>
    </row>
    <row r="137" spans="2:25" s="210" customFormat="1" ht="12.75" customHeight="1">
      <c r="B137" s="169"/>
      <c r="C137" s="169"/>
      <c r="D137" s="169"/>
      <c r="E137" s="169"/>
      <c r="F137" s="169"/>
      <c r="G137" s="170"/>
      <c r="H137" s="169"/>
      <c r="I137" s="171"/>
      <c r="J137" s="171"/>
      <c r="K137" s="171"/>
      <c r="L137" s="664"/>
      <c r="M137" s="170"/>
      <c r="N137" s="172"/>
      <c r="O137" s="169"/>
      <c r="P137" s="171"/>
      <c r="Q137" s="169"/>
      <c r="R137" s="173"/>
      <c r="S137" s="172"/>
      <c r="T137" s="169"/>
      <c r="U137" s="172"/>
      <c r="V137" s="169"/>
      <c r="W137" s="173"/>
      <c r="X137" s="172"/>
      <c r="Y137" s="169"/>
    </row>
    <row r="138" spans="2:25" s="210" customFormat="1" ht="12.75" customHeight="1">
      <c r="B138" s="169"/>
      <c r="C138" s="169"/>
      <c r="D138" s="169"/>
      <c r="E138" s="169"/>
      <c r="F138" s="169"/>
      <c r="G138" s="170"/>
      <c r="H138" s="169"/>
      <c r="I138" s="171"/>
      <c r="J138" s="171"/>
      <c r="K138" s="171"/>
      <c r="L138" s="664"/>
      <c r="M138" s="170"/>
      <c r="N138" s="172"/>
      <c r="O138" s="169"/>
      <c r="P138" s="171"/>
      <c r="Q138" s="169"/>
      <c r="R138" s="173"/>
      <c r="S138" s="172"/>
      <c r="T138" s="169"/>
      <c r="U138" s="172"/>
      <c r="V138" s="169"/>
      <c r="W138" s="173"/>
      <c r="X138" s="172"/>
      <c r="Y138" s="169"/>
    </row>
    <row r="139" spans="2:25" s="210" customFormat="1" ht="12.75" customHeight="1">
      <c r="B139" s="169"/>
      <c r="C139" s="169"/>
      <c r="D139" s="169"/>
      <c r="E139" s="169"/>
      <c r="F139" s="169"/>
      <c r="G139" s="170"/>
      <c r="H139" s="169"/>
      <c r="I139" s="171"/>
      <c r="J139" s="171"/>
      <c r="K139" s="171"/>
      <c r="L139" s="664"/>
      <c r="M139" s="170"/>
      <c r="N139" s="172"/>
      <c r="O139" s="169"/>
      <c r="P139" s="171"/>
      <c r="Q139" s="169"/>
      <c r="R139" s="173"/>
      <c r="S139" s="172"/>
      <c r="T139" s="169"/>
      <c r="U139" s="172"/>
      <c r="V139" s="169"/>
      <c r="W139" s="173"/>
      <c r="X139" s="172"/>
      <c r="Y139" s="169"/>
    </row>
    <row r="140" spans="2:25" s="210" customFormat="1" ht="12.75" customHeight="1">
      <c r="B140" s="169"/>
      <c r="C140" s="169"/>
      <c r="D140" s="169"/>
      <c r="E140" s="169"/>
      <c r="F140" s="169"/>
      <c r="G140" s="170"/>
      <c r="H140" s="169"/>
      <c r="I140" s="171"/>
      <c r="J140" s="171"/>
      <c r="K140" s="171"/>
      <c r="L140" s="664"/>
      <c r="M140" s="170"/>
      <c r="N140" s="172"/>
      <c r="O140" s="169"/>
      <c r="P140" s="171"/>
      <c r="Q140" s="169"/>
      <c r="R140" s="173"/>
      <c r="S140" s="172"/>
      <c r="T140" s="169"/>
      <c r="U140" s="172"/>
      <c r="V140" s="169"/>
      <c r="W140" s="173"/>
      <c r="X140" s="172"/>
      <c r="Y140" s="169"/>
    </row>
    <row r="141" spans="2:25" s="210" customFormat="1" ht="12.75" customHeight="1">
      <c r="B141" s="169"/>
      <c r="C141" s="169"/>
      <c r="D141" s="169"/>
      <c r="E141" s="169"/>
      <c r="F141" s="169"/>
      <c r="G141" s="170"/>
      <c r="H141" s="169"/>
      <c r="I141" s="171"/>
      <c r="J141" s="171"/>
      <c r="K141" s="171"/>
      <c r="L141" s="664"/>
      <c r="M141" s="170"/>
      <c r="N141" s="172"/>
      <c r="O141" s="169"/>
      <c r="P141" s="171"/>
      <c r="Q141" s="169"/>
      <c r="R141" s="173"/>
      <c r="S141" s="172"/>
      <c r="T141" s="169"/>
      <c r="U141" s="172"/>
      <c r="V141" s="169"/>
      <c r="W141" s="173"/>
      <c r="X141" s="172"/>
      <c r="Y141" s="169"/>
    </row>
    <row r="142" spans="2:25" s="210" customFormat="1" ht="12.75" customHeight="1">
      <c r="B142" s="169"/>
      <c r="C142" s="169"/>
      <c r="D142" s="169"/>
      <c r="E142" s="169"/>
      <c r="F142" s="169"/>
      <c r="G142" s="170"/>
      <c r="H142" s="169"/>
      <c r="I142" s="171"/>
      <c r="J142" s="171"/>
      <c r="K142" s="171"/>
      <c r="L142" s="664"/>
      <c r="M142" s="170"/>
      <c r="N142" s="172"/>
      <c r="O142" s="169"/>
      <c r="P142" s="171"/>
      <c r="Q142" s="169"/>
      <c r="R142" s="173"/>
      <c r="S142" s="172"/>
      <c r="T142" s="169"/>
      <c r="U142" s="172"/>
      <c r="V142" s="169"/>
      <c r="W142" s="173"/>
      <c r="X142" s="172"/>
      <c r="Y142" s="169"/>
    </row>
    <row r="143" spans="2:25" s="210" customFormat="1" ht="12.75" customHeight="1">
      <c r="B143" s="169"/>
      <c r="C143" s="169"/>
      <c r="D143" s="169"/>
      <c r="E143" s="169"/>
      <c r="F143" s="169"/>
      <c r="G143" s="170"/>
      <c r="H143" s="169"/>
      <c r="I143" s="171"/>
      <c r="J143" s="171"/>
      <c r="K143" s="171"/>
      <c r="L143" s="664"/>
      <c r="M143" s="170"/>
      <c r="N143" s="172"/>
      <c r="O143" s="169"/>
      <c r="P143" s="171"/>
      <c r="Q143" s="169"/>
      <c r="R143" s="173"/>
      <c r="S143" s="172"/>
      <c r="T143" s="169"/>
      <c r="U143" s="172"/>
      <c r="V143" s="169"/>
      <c r="W143" s="173"/>
      <c r="X143" s="172"/>
      <c r="Y143" s="169"/>
    </row>
    <row r="144" spans="2:25" s="210" customFormat="1" ht="12.75" customHeight="1">
      <c r="B144" s="169"/>
      <c r="C144" s="169"/>
      <c r="D144" s="169"/>
      <c r="E144" s="169"/>
      <c r="F144" s="169"/>
      <c r="G144" s="170"/>
      <c r="H144" s="169"/>
      <c r="I144" s="171"/>
      <c r="J144" s="171"/>
      <c r="K144" s="171"/>
      <c r="L144" s="664"/>
      <c r="M144" s="170"/>
      <c r="N144" s="172"/>
      <c r="O144" s="169"/>
      <c r="P144" s="171"/>
      <c r="Q144" s="169"/>
      <c r="R144" s="173"/>
      <c r="S144" s="172"/>
      <c r="T144" s="169"/>
      <c r="U144" s="172"/>
      <c r="V144" s="169"/>
      <c r="W144" s="173"/>
      <c r="X144" s="172"/>
      <c r="Y144" s="169"/>
    </row>
    <row r="145" spans="2:25" s="210" customFormat="1" ht="12.75" customHeight="1">
      <c r="B145" s="169"/>
      <c r="C145" s="169"/>
      <c r="D145" s="169"/>
      <c r="E145" s="169"/>
      <c r="F145" s="169"/>
      <c r="G145" s="170"/>
      <c r="H145" s="169"/>
      <c r="I145" s="171"/>
      <c r="J145" s="171"/>
      <c r="K145" s="171"/>
      <c r="L145" s="664"/>
      <c r="M145" s="170"/>
      <c r="N145" s="172"/>
      <c r="O145" s="169"/>
      <c r="P145" s="171"/>
      <c r="Q145" s="169"/>
      <c r="R145" s="173"/>
      <c r="S145" s="172"/>
      <c r="T145" s="169"/>
      <c r="U145" s="172"/>
      <c r="V145" s="169"/>
      <c r="W145" s="173"/>
      <c r="X145" s="172"/>
      <c r="Y145" s="169"/>
    </row>
    <row r="146" spans="2:25" s="210" customFormat="1" ht="12.75" customHeight="1">
      <c r="B146" s="169"/>
      <c r="C146" s="169"/>
      <c r="D146" s="169"/>
      <c r="E146" s="169"/>
      <c r="F146" s="169"/>
      <c r="G146" s="170"/>
      <c r="H146" s="169"/>
      <c r="I146" s="171"/>
      <c r="J146" s="171"/>
      <c r="K146" s="171"/>
      <c r="L146" s="664"/>
      <c r="M146" s="170"/>
      <c r="N146" s="172"/>
      <c r="O146" s="169"/>
      <c r="P146" s="171"/>
      <c r="Q146" s="169"/>
      <c r="R146" s="173"/>
      <c r="S146" s="172"/>
      <c r="T146" s="169"/>
      <c r="U146" s="172"/>
      <c r="V146" s="169"/>
      <c r="W146" s="173"/>
      <c r="X146" s="172"/>
      <c r="Y146" s="169"/>
    </row>
    <row r="147" spans="2:25" s="210" customFormat="1" ht="12.75" customHeight="1">
      <c r="B147" s="169"/>
      <c r="C147" s="169"/>
      <c r="D147" s="169"/>
      <c r="E147" s="169"/>
      <c r="F147" s="169"/>
      <c r="G147" s="170"/>
      <c r="H147" s="169"/>
      <c r="I147" s="171"/>
      <c r="J147" s="171"/>
      <c r="K147" s="171"/>
      <c r="L147" s="664"/>
      <c r="M147" s="170"/>
      <c r="N147" s="172"/>
      <c r="O147" s="169"/>
      <c r="P147" s="171"/>
      <c r="Q147" s="169"/>
      <c r="R147" s="173"/>
      <c r="S147" s="172"/>
      <c r="T147" s="169"/>
      <c r="U147" s="172"/>
      <c r="V147" s="169"/>
      <c r="W147" s="173"/>
      <c r="X147" s="172"/>
      <c r="Y147" s="169"/>
    </row>
    <row r="148" spans="2:25" s="210" customFormat="1" ht="12.75" customHeight="1">
      <c r="B148" s="169"/>
      <c r="C148" s="169"/>
      <c r="D148" s="169"/>
      <c r="E148" s="169"/>
      <c r="F148" s="169"/>
      <c r="G148" s="170"/>
      <c r="H148" s="169"/>
      <c r="I148" s="171"/>
      <c r="J148" s="171"/>
      <c r="K148" s="171"/>
      <c r="L148" s="664"/>
      <c r="M148" s="170"/>
      <c r="N148" s="172"/>
      <c r="O148" s="169"/>
      <c r="P148" s="171"/>
      <c r="Q148" s="169"/>
      <c r="R148" s="173"/>
      <c r="S148" s="172"/>
      <c r="T148" s="169"/>
      <c r="U148" s="172"/>
      <c r="V148" s="169"/>
      <c r="W148" s="173"/>
      <c r="X148" s="172"/>
      <c r="Y148" s="169"/>
    </row>
    <row r="149" spans="2:25" s="210" customFormat="1" ht="12.75" customHeight="1">
      <c r="B149" s="169"/>
      <c r="C149" s="169"/>
      <c r="D149" s="169"/>
      <c r="E149" s="169"/>
      <c r="F149" s="169"/>
      <c r="G149" s="170"/>
      <c r="H149" s="169"/>
      <c r="I149" s="171"/>
      <c r="J149" s="171"/>
      <c r="K149" s="171"/>
      <c r="L149" s="664"/>
      <c r="M149" s="170"/>
      <c r="N149" s="172"/>
      <c r="O149" s="169"/>
      <c r="P149" s="171"/>
      <c r="Q149" s="169"/>
      <c r="R149" s="173"/>
      <c r="S149" s="172"/>
      <c r="T149" s="169"/>
      <c r="U149" s="172"/>
      <c r="V149" s="169"/>
      <c r="W149" s="173"/>
      <c r="X149" s="172"/>
      <c r="Y149" s="169"/>
    </row>
    <row r="150" spans="2:25" s="210" customFormat="1" ht="12.75" customHeight="1">
      <c r="B150" s="169"/>
      <c r="C150" s="169"/>
      <c r="D150" s="169"/>
      <c r="E150" s="169"/>
      <c r="F150" s="169"/>
      <c r="G150" s="170"/>
      <c r="H150" s="169"/>
      <c r="I150" s="171"/>
      <c r="J150" s="171"/>
      <c r="K150" s="171"/>
      <c r="L150" s="664"/>
      <c r="M150" s="170"/>
      <c r="N150" s="172"/>
      <c r="O150" s="169"/>
      <c r="P150" s="171"/>
      <c r="Q150" s="169"/>
      <c r="R150" s="173"/>
      <c r="S150" s="172"/>
      <c r="T150" s="169"/>
      <c r="U150" s="172"/>
      <c r="V150" s="169"/>
      <c r="W150" s="173"/>
      <c r="X150" s="172"/>
      <c r="Y150" s="169"/>
    </row>
    <row r="151" spans="2:25" s="210" customFormat="1" ht="12.75" customHeight="1">
      <c r="B151" s="169"/>
      <c r="C151" s="169"/>
      <c r="D151" s="169"/>
      <c r="E151" s="169"/>
      <c r="F151" s="169"/>
      <c r="G151" s="170"/>
      <c r="H151" s="169"/>
      <c r="I151" s="171"/>
      <c r="J151" s="171"/>
      <c r="K151" s="171"/>
      <c r="L151" s="664"/>
      <c r="M151" s="170"/>
      <c r="N151" s="172"/>
      <c r="O151" s="169"/>
      <c r="P151" s="171"/>
      <c r="Q151" s="169"/>
      <c r="R151" s="173"/>
      <c r="S151" s="172"/>
      <c r="T151" s="169"/>
      <c r="U151" s="172"/>
      <c r="V151" s="169"/>
      <c r="W151" s="173"/>
      <c r="X151" s="172"/>
      <c r="Y151" s="169"/>
    </row>
    <row r="152" spans="2:25" s="210" customFormat="1" ht="12.75" customHeight="1">
      <c r="B152" s="169"/>
      <c r="C152" s="169"/>
      <c r="D152" s="169"/>
      <c r="E152" s="169"/>
      <c r="F152" s="169"/>
      <c r="G152" s="170"/>
      <c r="H152" s="169"/>
      <c r="I152" s="171"/>
      <c r="J152" s="171"/>
      <c r="K152" s="171"/>
      <c r="L152" s="664"/>
      <c r="M152" s="170"/>
      <c r="N152" s="172"/>
      <c r="O152" s="169"/>
      <c r="P152" s="171"/>
      <c r="Q152" s="169"/>
      <c r="R152" s="173"/>
      <c r="S152" s="172"/>
      <c r="T152" s="169"/>
      <c r="U152" s="172"/>
      <c r="V152" s="169"/>
      <c r="W152" s="173"/>
      <c r="X152" s="172"/>
      <c r="Y152" s="169"/>
    </row>
    <row r="153" spans="2:25" s="210" customFormat="1" ht="12.75" customHeight="1">
      <c r="B153" s="169"/>
      <c r="C153" s="169"/>
      <c r="D153" s="169"/>
      <c r="E153" s="169"/>
      <c r="F153" s="169"/>
      <c r="G153" s="170"/>
      <c r="H153" s="169"/>
      <c r="I153" s="171"/>
      <c r="J153" s="171"/>
      <c r="K153" s="171"/>
      <c r="L153" s="664"/>
      <c r="M153" s="170"/>
      <c r="N153" s="172"/>
      <c r="O153" s="169"/>
      <c r="P153" s="171"/>
      <c r="Q153" s="169"/>
      <c r="R153" s="173"/>
      <c r="S153" s="172"/>
      <c r="T153" s="169"/>
      <c r="U153" s="172"/>
      <c r="V153" s="169"/>
      <c r="W153" s="173"/>
      <c r="X153" s="172"/>
      <c r="Y153" s="169"/>
    </row>
    <row r="154" spans="2:25" s="210" customFormat="1" ht="12.75" customHeight="1">
      <c r="B154" s="169"/>
      <c r="C154" s="169"/>
      <c r="D154" s="169"/>
      <c r="E154" s="169"/>
      <c r="F154" s="169"/>
      <c r="G154" s="170"/>
      <c r="H154" s="169"/>
      <c r="I154" s="171"/>
      <c r="J154" s="171"/>
      <c r="K154" s="171"/>
      <c r="L154" s="664"/>
      <c r="M154" s="170"/>
      <c r="N154" s="172"/>
      <c r="O154" s="169"/>
      <c r="P154" s="171"/>
      <c r="Q154" s="169"/>
      <c r="R154" s="173"/>
      <c r="S154" s="172"/>
      <c r="T154" s="169"/>
      <c r="U154" s="172"/>
      <c r="V154" s="169"/>
      <c r="W154" s="173"/>
      <c r="X154" s="172"/>
      <c r="Y154" s="169"/>
    </row>
    <row r="155" spans="2:25" s="210" customFormat="1" ht="12.75" customHeight="1">
      <c r="B155" s="169"/>
      <c r="C155" s="169"/>
      <c r="D155" s="169"/>
      <c r="E155" s="169"/>
      <c r="F155" s="169"/>
      <c r="G155" s="170"/>
      <c r="H155" s="169"/>
      <c r="I155" s="171"/>
      <c r="J155" s="171"/>
      <c r="K155" s="171"/>
      <c r="L155" s="664"/>
      <c r="M155" s="170"/>
      <c r="N155" s="172"/>
      <c r="O155" s="169"/>
      <c r="P155" s="171"/>
      <c r="Q155" s="169"/>
      <c r="R155" s="173"/>
      <c r="S155" s="172"/>
      <c r="T155" s="169"/>
      <c r="U155" s="172"/>
      <c r="V155" s="169"/>
      <c r="W155" s="173"/>
      <c r="X155" s="172"/>
      <c r="Y155" s="169"/>
    </row>
    <row r="156" spans="2:25" s="210" customFormat="1" ht="12.75" customHeight="1">
      <c r="B156" s="169"/>
      <c r="C156" s="169"/>
      <c r="D156" s="169"/>
      <c r="E156" s="169"/>
      <c r="F156" s="169"/>
      <c r="G156" s="170"/>
      <c r="H156" s="169"/>
      <c r="I156" s="171"/>
      <c r="J156" s="171"/>
      <c r="K156" s="171"/>
      <c r="L156" s="664"/>
      <c r="M156" s="170"/>
      <c r="N156" s="172"/>
      <c r="O156" s="169"/>
      <c r="P156" s="171"/>
      <c r="Q156" s="169"/>
      <c r="R156" s="173"/>
      <c r="S156" s="172"/>
      <c r="T156" s="169"/>
      <c r="U156" s="172"/>
      <c r="V156" s="169"/>
      <c r="W156" s="173"/>
      <c r="X156" s="172"/>
      <c r="Y156" s="169"/>
    </row>
    <row r="157" spans="2:25" s="210" customFormat="1" ht="12.75" customHeight="1">
      <c r="B157" s="169"/>
      <c r="C157" s="169"/>
      <c r="D157" s="169"/>
      <c r="E157" s="169"/>
      <c r="F157" s="169"/>
      <c r="G157" s="170"/>
      <c r="H157" s="169"/>
      <c r="I157" s="171"/>
      <c r="J157" s="171"/>
      <c r="K157" s="171"/>
      <c r="L157" s="664"/>
      <c r="M157" s="170"/>
      <c r="N157" s="172"/>
      <c r="O157" s="169"/>
      <c r="P157" s="171"/>
      <c r="Q157" s="169"/>
      <c r="R157" s="173"/>
      <c r="S157" s="172"/>
      <c r="T157" s="169"/>
      <c r="U157" s="172"/>
      <c r="V157" s="169"/>
      <c r="W157" s="173"/>
      <c r="X157" s="172"/>
      <c r="Y157" s="169"/>
    </row>
    <row r="158" spans="2:25" s="210" customFormat="1" ht="12.75" customHeight="1">
      <c r="B158" s="169"/>
      <c r="C158" s="169"/>
      <c r="D158" s="169"/>
      <c r="E158" s="169"/>
      <c r="F158" s="169"/>
      <c r="G158" s="170"/>
      <c r="H158" s="169"/>
      <c r="I158" s="171"/>
      <c r="J158" s="171"/>
      <c r="K158" s="171"/>
      <c r="L158" s="664"/>
      <c r="M158" s="170"/>
      <c r="N158" s="172"/>
      <c r="O158" s="169"/>
      <c r="P158" s="171"/>
      <c r="Q158" s="169"/>
      <c r="R158" s="173"/>
      <c r="S158" s="172"/>
      <c r="T158" s="169"/>
      <c r="U158" s="172"/>
      <c r="V158" s="169"/>
      <c r="W158" s="173"/>
      <c r="X158" s="172"/>
      <c r="Y158" s="169"/>
    </row>
    <row r="159" spans="2:25" s="210" customFormat="1" ht="12.75" customHeight="1">
      <c r="B159" s="169"/>
      <c r="C159" s="169"/>
      <c r="D159" s="169"/>
      <c r="E159" s="169"/>
      <c r="F159" s="169"/>
      <c r="G159" s="170"/>
      <c r="H159" s="169"/>
      <c r="I159" s="171"/>
      <c r="J159" s="171"/>
      <c r="K159" s="171"/>
      <c r="L159" s="664"/>
      <c r="M159" s="170"/>
      <c r="N159" s="172"/>
      <c r="O159" s="169"/>
      <c r="P159" s="171"/>
      <c r="Q159" s="169"/>
      <c r="R159" s="173"/>
      <c r="S159" s="172"/>
      <c r="T159" s="169"/>
      <c r="U159" s="172"/>
      <c r="V159" s="169"/>
      <c r="W159" s="173"/>
      <c r="X159" s="172"/>
      <c r="Y159" s="169"/>
    </row>
    <row r="160" spans="2:25" s="210" customFormat="1" ht="12.75" customHeight="1">
      <c r="B160" s="169"/>
      <c r="C160" s="169"/>
      <c r="D160" s="169"/>
      <c r="E160" s="169"/>
      <c r="F160" s="169"/>
      <c r="G160" s="170"/>
      <c r="H160" s="169"/>
      <c r="I160" s="171"/>
      <c r="J160" s="171"/>
      <c r="K160" s="171"/>
      <c r="L160" s="664"/>
      <c r="M160" s="170"/>
      <c r="N160" s="172"/>
      <c r="O160" s="169"/>
      <c r="P160" s="171"/>
      <c r="Q160" s="169"/>
      <c r="R160" s="173"/>
      <c r="S160" s="172"/>
      <c r="T160" s="169"/>
      <c r="U160" s="172"/>
      <c r="V160" s="169"/>
      <c r="W160" s="173"/>
      <c r="X160" s="172"/>
      <c r="Y160" s="169"/>
    </row>
    <row r="161" spans="2:25" s="210" customFormat="1" ht="12.75" customHeight="1">
      <c r="B161" s="169"/>
      <c r="C161" s="169"/>
      <c r="D161" s="169"/>
      <c r="E161" s="169"/>
      <c r="F161" s="169"/>
      <c r="G161" s="170"/>
      <c r="H161" s="169"/>
      <c r="I161" s="171"/>
      <c r="J161" s="171"/>
      <c r="K161" s="171"/>
      <c r="L161" s="664"/>
      <c r="M161" s="170"/>
      <c r="N161" s="172"/>
      <c r="O161" s="169"/>
      <c r="P161" s="171"/>
      <c r="Q161" s="169"/>
      <c r="R161" s="173"/>
      <c r="S161" s="172"/>
      <c r="T161" s="169"/>
      <c r="U161" s="172"/>
      <c r="V161" s="169"/>
      <c r="W161" s="173"/>
      <c r="X161" s="172"/>
      <c r="Y161" s="169"/>
    </row>
    <row r="162" spans="2:25" s="210" customFormat="1" ht="12.75" customHeight="1">
      <c r="B162" s="169"/>
      <c r="C162" s="169"/>
      <c r="D162" s="169"/>
      <c r="E162" s="169"/>
      <c r="F162" s="169"/>
      <c r="G162" s="170"/>
      <c r="H162" s="169"/>
      <c r="I162" s="171"/>
      <c r="J162" s="171"/>
      <c r="K162" s="171"/>
      <c r="L162" s="664"/>
      <c r="M162" s="170"/>
      <c r="N162" s="172"/>
      <c r="O162" s="169"/>
      <c r="P162" s="171"/>
      <c r="Q162" s="169"/>
      <c r="R162" s="173"/>
      <c r="S162" s="172"/>
      <c r="T162" s="169"/>
      <c r="U162" s="172"/>
      <c r="V162" s="169"/>
      <c r="W162" s="173"/>
      <c r="X162" s="172"/>
      <c r="Y162" s="169"/>
    </row>
    <row r="163" spans="2:25" s="210" customFormat="1" ht="12.75" customHeight="1">
      <c r="B163" s="169"/>
      <c r="C163" s="169"/>
      <c r="D163" s="169"/>
      <c r="E163" s="169"/>
      <c r="F163" s="169"/>
      <c r="G163" s="170"/>
      <c r="H163" s="169"/>
      <c r="I163" s="171"/>
      <c r="J163" s="171"/>
      <c r="K163" s="171"/>
      <c r="L163" s="664"/>
      <c r="M163" s="170"/>
      <c r="N163" s="172"/>
      <c r="O163" s="169"/>
      <c r="P163" s="171"/>
      <c r="Q163" s="169"/>
      <c r="R163" s="173"/>
      <c r="S163" s="172"/>
      <c r="T163" s="169"/>
      <c r="U163" s="172"/>
      <c r="V163" s="169"/>
      <c r="W163" s="173"/>
      <c r="X163" s="172"/>
      <c r="Y163" s="169"/>
    </row>
    <row r="164" spans="2:25" s="210" customFormat="1" ht="12.75" customHeight="1">
      <c r="B164" s="169"/>
      <c r="C164" s="169"/>
      <c r="D164" s="169"/>
      <c r="E164" s="169"/>
      <c r="F164" s="169"/>
      <c r="G164" s="170"/>
      <c r="H164" s="169"/>
      <c r="I164" s="171"/>
      <c r="J164" s="171"/>
      <c r="K164" s="171"/>
      <c r="L164" s="664"/>
      <c r="M164" s="170"/>
      <c r="N164" s="172"/>
      <c r="O164" s="169"/>
      <c r="P164" s="171"/>
      <c r="Q164" s="169"/>
      <c r="R164" s="173"/>
      <c r="S164" s="172"/>
      <c r="T164" s="169"/>
      <c r="U164" s="172"/>
      <c r="V164" s="169"/>
      <c r="W164" s="173"/>
      <c r="X164" s="172"/>
      <c r="Y164" s="169"/>
    </row>
    <row r="165" spans="2:25" s="210" customFormat="1" ht="12.75" customHeight="1">
      <c r="B165" s="169"/>
      <c r="C165" s="169"/>
      <c r="D165" s="169"/>
      <c r="E165" s="169"/>
      <c r="F165" s="169"/>
      <c r="G165" s="170"/>
      <c r="H165" s="169"/>
      <c r="I165" s="171"/>
      <c r="J165" s="171"/>
      <c r="K165" s="171"/>
      <c r="L165" s="664"/>
      <c r="M165" s="170"/>
      <c r="N165" s="172"/>
      <c r="O165" s="169"/>
      <c r="P165" s="171"/>
      <c r="Q165" s="169"/>
      <c r="R165" s="173"/>
      <c r="S165" s="172"/>
      <c r="T165" s="169"/>
      <c r="U165" s="172"/>
      <c r="V165" s="169"/>
      <c r="W165" s="173"/>
      <c r="X165" s="172"/>
      <c r="Y165" s="169"/>
    </row>
    <row r="166" spans="2:25" s="210" customFormat="1" ht="12.75" customHeight="1">
      <c r="B166" s="169"/>
      <c r="C166" s="169"/>
      <c r="D166" s="169"/>
      <c r="E166" s="169"/>
      <c r="F166" s="169"/>
      <c r="G166" s="170"/>
      <c r="H166" s="169"/>
      <c r="I166" s="171"/>
      <c r="J166" s="171"/>
      <c r="K166" s="171"/>
      <c r="L166" s="664"/>
      <c r="M166" s="170"/>
      <c r="N166" s="172"/>
      <c r="O166" s="169"/>
      <c r="P166" s="171"/>
      <c r="Q166" s="169"/>
      <c r="R166" s="173"/>
      <c r="S166" s="172"/>
      <c r="T166" s="169"/>
      <c r="U166" s="172"/>
      <c r="V166" s="169"/>
      <c r="W166" s="173"/>
      <c r="X166" s="172"/>
      <c r="Y166" s="169"/>
    </row>
    <row r="167" spans="2:25" s="210" customFormat="1" ht="12.75" customHeight="1">
      <c r="B167" s="169"/>
      <c r="C167" s="169"/>
      <c r="D167" s="169"/>
      <c r="E167" s="169"/>
      <c r="F167" s="169"/>
      <c r="G167" s="170"/>
      <c r="H167" s="169"/>
      <c r="I167" s="171"/>
      <c r="J167" s="171"/>
      <c r="K167" s="171"/>
      <c r="L167" s="664"/>
      <c r="M167" s="170"/>
      <c r="N167" s="172"/>
      <c r="O167" s="169"/>
      <c r="P167" s="171"/>
      <c r="Q167" s="169"/>
      <c r="R167" s="173"/>
      <c r="S167" s="172"/>
      <c r="T167" s="169"/>
      <c r="U167" s="172"/>
      <c r="V167" s="169"/>
      <c r="W167" s="173"/>
      <c r="X167" s="172"/>
      <c r="Y167" s="169"/>
    </row>
    <row r="168" spans="2:25" s="210" customFormat="1" ht="12.75" customHeight="1">
      <c r="B168" s="169"/>
      <c r="C168" s="169"/>
      <c r="D168" s="169"/>
      <c r="E168" s="169"/>
      <c r="F168" s="169"/>
      <c r="G168" s="170"/>
      <c r="H168" s="169"/>
      <c r="I168" s="171"/>
      <c r="J168" s="171"/>
      <c r="K168" s="171"/>
      <c r="L168" s="664"/>
      <c r="M168" s="170"/>
      <c r="N168" s="172"/>
      <c r="O168" s="169"/>
      <c r="P168" s="171"/>
      <c r="Q168" s="169"/>
      <c r="R168" s="173"/>
      <c r="S168" s="172"/>
      <c r="T168" s="169"/>
      <c r="U168" s="172"/>
      <c r="V168" s="169"/>
      <c r="W168" s="173"/>
      <c r="X168" s="172"/>
      <c r="Y168" s="169"/>
    </row>
    <row r="169" spans="2:25" s="210" customFormat="1" ht="12.75" customHeight="1">
      <c r="B169" s="169"/>
      <c r="C169" s="169"/>
      <c r="D169" s="169"/>
      <c r="E169" s="169"/>
      <c r="F169" s="169"/>
      <c r="G169" s="170"/>
      <c r="H169" s="169"/>
      <c r="I169" s="171"/>
      <c r="J169" s="171"/>
      <c r="K169" s="171"/>
      <c r="L169" s="664"/>
      <c r="M169" s="170"/>
      <c r="N169" s="172"/>
      <c r="O169" s="169"/>
      <c r="P169" s="171"/>
      <c r="Q169" s="169"/>
      <c r="R169" s="173"/>
      <c r="S169" s="172"/>
      <c r="T169" s="169"/>
      <c r="U169" s="172"/>
      <c r="V169" s="169"/>
      <c r="W169" s="173"/>
      <c r="X169" s="172"/>
      <c r="Y169" s="169"/>
    </row>
    <row r="170" spans="2:25" s="210" customFormat="1" ht="12.75" customHeight="1">
      <c r="B170" s="169"/>
      <c r="C170" s="169"/>
      <c r="D170" s="169"/>
      <c r="E170" s="169"/>
      <c r="F170" s="169"/>
      <c r="G170" s="170"/>
      <c r="H170" s="169"/>
      <c r="I170" s="171"/>
      <c r="J170" s="171"/>
      <c r="K170" s="171"/>
      <c r="L170" s="664"/>
      <c r="M170" s="170"/>
      <c r="N170" s="172"/>
      <c r="O170" s="169"/>
      <c r="P170" s="171"/>
      <c r="Q170" s="169"/>
      <c r="R170" s="173"/>
      <c r="S170" s="172"/>
      <c r="T170" s="169"/>
      <c r="U170" s="172"/>
      <c r="V170" s="169"/>
      <c r="W170" s="173"/>
      <c r="X170" s="172"/>
      <c r="Y170" s="169"/>
    </row>
    <row r="171" spans="2:25" s="210" customFormat="1" ht="12.75" customHeight="1">
      <c r="B171" s="169"/>
      <c r="C171" s="169"/>
      <c r="D171" s="169"/>
      <c r="E171" s="169"/>
      <c r="F171" s="169"/>
      <c r="G171" s="170"/>
      <c r="H171" s="169"/>
      <c r="I171" s="171"/>
      <c r="J171" s="171"/>
      <c r="K171" s="171"/>
      <c r="L171" s="664"/>
      <c r="M171" s="170"/>
      <c r="N171" s="172"/>
      <c r="O171" s="169"/>
      <c r="P171" s="171"/>
      <c r="Q171" s="169"/>
      <c r="R171" s="173"/>
      <c r="S171" s="172"/>
      <c r="T171" s="169"/>
      <c r="U171" s="172"/>
      <c r="V171" s="169"/>
      <c r="W171" s="173"/>
      <c r="X171" s="172"/>
      <c r="Y171" s="169"/>
    </row>
    <row r="172" spans="2:25" s="210" customFormat="1" ht="12.75" customHeight="1">
      <c r="B172" s="169"/>
      <c r="C172" s="169"/>
      <c r="D172" s="169"/>
      <c r="E172" s="169"/>
      <c r="F172" s="169"/>
      <c r="G172" s="170"/>
      <c r="H172" s="169"/>
      <c r="I172" s="171"/>
      <c r="J172" s="171"/>
      <c r="K172" s="171"/>
      <c r="L172" s="664"/>
      <c r="M172" s="170"/>
      <c r="N172" s="172"/>
      <c r="O172" s="169"/>
      <c r="P172" s="171"/>
      <c r="Q172" s="169"/>
      <c r="R172" s="173"/>
      <c r="S172" s="172"/>
      <c r="T172" s="169"/>
      <c r="U172" s="172"/>
      <c r="V172" s="169"/>
      <c r="W172" s="173"/>
      <c r="X172" s="172"/>
      <c r="Y172" s="169"/>
    </row>
    <row r="173" spans="2:25" s="210" customFormat="1" ht="12.75" customHeight="1">
      <c r="B173" s="169"/>
      <c r="C173" s="169"/>
      <c r="D173" s="169"/>
      <c r="E173" s="169"/>
      <c r="F173" s="169"/>
      <c r="G173" s="170"/>
      <c r="H173" s="169"/>
      <c r="I173" s="171"/>
      <c r="J173" s="171"/>
      <c r="K173" s="171"/>
      <c r="L173" s="664"/>
      <c r="M173" s="170"/>
      <c r="N173" s="172"/>
      <c r="O173" s="169"/>
      <c r="P173" s="171"/>
      <c r="Q173" s="169"/>
      <c r="R173" s="173"/>
      <c r="S173" s="172"/>
      <c r="T173" s="169"/>
      <c r="U173" s="172"/>
      <c r="V173" s="169"/>
      <c r="W173" s="173"/>
      <c r="X173" s="172"/>
      <c r="Y173" s="169"/>
    </row>
    <row r="174" spans="2:25" s="210" customFormat="1" ht="12.75" customHeight="1">
      <c r="B174" s="169"/>
      <c r="C174" s="169"/>
      <c r="D174" s="169"/>
      <c r="E174" s="169"/>
      <c r="F174" s="169"/>
      <c r="G174" s="170"/>
      <c r="H174" s="169"/>
      <c r="I174" s="171"/>
      <c r="J174" s="171"/>
      <c r="K174" s="171"/>
      <c r="L174" s="664"/>
      <c r="M174" s="170"/>
      <c r="N174" s="172"/>
      <c r="O174" s="169"/>
      <c r="P174" s="171"/>
      <c r="Q174" s="169"/>
      <c r="R174" s="173"/>
      <c r="S174" s="172"/>
      <c r="T174" s="169"/>
      <c r="U174" s="172"/>
      <c r="V174" s="169"/>
      <c r="W174" s="173"/>
      <c r="X174" s="172"/>
      <c r="Y174" s="169"/>
    </row>
    <row r="175" spans="2:25" s="210" customFormat="1" ht="12.75" customHeight="1">
      <c r="B175" s="169"/>
      <c r="C175" s="169"/>
      <c r="D175" s="169"/>
      <c r="E175" s="169"/>
      <c r="F175" s="169"/>
      <c r="G175" s="170"/>
      <c r="H175" s="169"/>
      <c r="I175" s="171"/>
      <c r="J175" s="171"/>
      <c r="K175" s="171"/>
      <c r="L175" s="664"/>
      <c r="M175" s="170"/>
      <c r="N175" s="172"/>
      <c r="O175" s="169"/>
      <c r="P175" s="171"/>
      <c r="Q175" s="169"/>
      <c r="R175" s="173"/>
      <c r="S175" s="172"/>
      <c r="T175" s="169"/>
      <c r="U175" s="172"/>
      <c r="V175" s="169"/>
      <c r="W175" s="173"/>
      <c r="X175" s="172"/>
      <c r="Y175" s="169"/>
    </row>
    <row r="176" spans="2:25" s="210" customFormat="1" ht="12.75" customHeight="1">
      <c r="B176" s="169"/>
      <c r="C176" s="169"/>
      <c r="D176" s="169"/>
      <c r="E176" s="169"/>
      <c r="F176" s="169"/>
      <c r="G176" s="170"/>
      <c r="H176" s="169"/>
      <c r="I176" s="171"/>
      <c r="J176" s="171"/>
      <c r="K176" s="171"/>
      <c r="L176" s="664"/>
      <c r="M176" s="170"/>
      <c r="N176" s="172"/>
      <c r="O176" s="169"/>
      <c r="P176" s="171"/>
      <c r="Q176" s="169"/>
      <c r="R176" s="173"/>
      <c r="S176" s="172"/>
      <c r="T176" s="169"/>
      <c r="U176" s="172"/>
      <c r="V176" s="169"/>
      <c r="W176" s="173"/>
      <c r="X176" s="172"/>
      <c r="Y176" s="169"/>
    </row>
    <row r="177" spans="2:25" s="210" customFormat="1" ht="12.75" customHeight="1">
      <c r="B177" s="169"/>
      <c r="C177" s="169"/>
      <c r="D177" s="169"/>
      <c r="E177" s="169"/>
      <c r="F177" s="169"/>
      <c r="G177" s="170"/>
      <c r="H177" s="169"/>
      <c r="I177" s="171"/>
      <c r="J177" s="171"/>
      <c r="K177" s="171"/>
      <c r="L177" s="664"/>
      <c r="M177" s="170"/>
      <c r="N177" s="172"/>
      <c r="O177" s="169"/>
      <c r="P177" s="171"/>
      <c r="Q177" s="169"/>
      <c r="R177" s="173"/>
      <c r="S177" s="172"/>
      <c r="T177" s="169"/>
      <c r="U177" s="172"/>
      <c r="V177" s="169"/>
      <c r="W177" s="173"/>
      <c r="X177" s="172"/>
      <c r="Y177" s="169"/>
    </row>
    <row r="178" spans="2:25" s="210" customFormat="1" ht="12.75" customHeight="1">
      <c r="B178" s="169"/>
      <c r="C178" s="169"/>
      <c r="D178" s="169"/>
      <c r="E178" s="169"/>
      <c r="F178" s="169"/>
      <c r="G178" s="170"/>
      <c r="H178" s="169"/>
      <c r="I178" s="171"/>
      <c r="J178" s="171"/>
      <c r="K178" s="171"/>
      <c r="L178" s="664"/>
      <c r="M178" s="170"/>
      <c r="N178" s="172"/>
      <c r="O178" s="169"/>
      <c r="P178" s="171"/>
      <c r="Q178" s="169"/>
      <c r="R178" s="173"/>
      <c r="S178" s="172"/>
      <c r="T178" s="169"/>
      <c r="U178" s="172"/>
      <c r="V178" s="169"/>
      <c r="W178" s="173"/>
      <c r="X178" s="172"/>
      <c r="Y178" s="169"/>
    </row>
    <row r="179" spans="2:25" s="210" customFormat="1" ht="12.75" customHeight="1">
      <c r="B179" s="169"/>
      <c r="C179" s="169"/>
      <c r="D179" s="169"/>
      <c r="E179" s="169"/>
      <c r="F179" s="169"/>
      <c r="G179" s="170"/>
      <c r="H179" s="169"/>
      <c r="I179" s="171"/>
      <c r="J179" s="171"/>
      <c r="K179" s="171"/>
      <c r="L179" s="664"/>
      <c r="M179" s="170"/>
      <c r="N179" s="172"/>
      <c r="O179" s="169"/>
      <c r="P179" s="171"/>
      <c r="Q179" s="169"/>
      <c r="R179" s="173"/>
      <c r="S179" s="172"/>
      <c r="T179" s="169"/>
      <c r="U179" s="172"/>
      <c r="V179" s="169"/>
      <c r="W179" s="173"/>
      <c r="X179" s="172"/>
      <c r="Y179" s="169"/>
    </row>
    <row r="180" spans="2:25" s="210" customFormat="1" ht="12.75" customHeight="1">
      <c r="B180" s="169"/>
      <c r="C180" s="169"/>
      <c r="D180" s="169"/>
      <c r="E180" s="169"/>
      <c r="F180" s="169"/>
      <c r="G180" s="170"/>
      <c r="H180" s="169"/>
      <c r="I180" s="171"/>
      <c r="J180" s="171"/>
      <c r="K180" s="171"/>
      <c r="L180" s="664"/>
      <c r="M180" s="170"/>
      <c r="N180" s="172"/>
      <c r="O180" s="169"/>
      <c r="P180" s="171"/>
      <c r="Q180" s="169"/>
      <c r="R180" s="173"/>
      <c r="S180" s="172"/>
      <c r="T180" s="169"/>
      <c r="U180" s="172"/>
      <c r="V180" s="169"/>
      <c r="W180" s="173"/>
      <c r="X180" s="172"/>
      <c r="Y180" s="169"/>
    </row>
    <row r="181" spans="2:25" s="210" customFormat="1" ht="12.75" customHeight="1">
      <c r="B181" s="169"/>
      <c r="C181" s="169"/>
      <c r="D181" s="169"/>
      <c r="E181" s="169"/>
      <c r="F181" s="169"/>
      <c r="G181" s="170"/>
      <c r="H181" s="169"/>
      <c r="I181" s="171"/>
      <c r="J181" s="171"/>
      <c r="K181" s="171"/>
      <c r="L181" s="664"/>
      <c r="M181" s="170"/>
      <c r="N181" s="172"/>
      <c r="O181" s="169"/>
      <c r="P181" s="171"/>
      <c r="Q181" s="169"/>
      <c r="R181" s="173"/>
      <c r="S181" s="172"/>
      <c r="T181" s="169"/>
      <c r="U181" s="172"/>
      <c r="V181" s="169"/>
      <c r="W181" s="173"/>
      <c r="X181" s="172"/>
      <c r="Y181" s="169"/>
    </row>
    <row r="182" spans="2:25" s="210" customFormat="1" ht="12.75" customHeight="1">
      <c r="B182" s="169"/>
      <c r="C182" s="169"/>
      <c r="D182" s="169"/>
      <c r="E182" s="169"/>
      <c r="F182" s="169"/>
      <c r="G182" s="170"/>
      <c r="H182" s="169"/>
      <c r="I182" s="171"/>
      <c r="J182" s="171"/>
      <c r="K182" s="171"/>
      <c r="L182" s="664"/>
      <c r="M182" s="170"/>
      <c r="N182" s="172"/>
      <c r="O182" s="169"/>
      <c r="P182" s="171"/>
      <c r="Q182" s="169"/>
      <c r="R182" s="173"/>
      <c r="S182" s="172"/>
      <c r="T182" s="169"/>
      <c r="U182" s="172"/>
      <c r="V182" s="169"/>
      <c r="W182" s="173"/>
      <c r="X182" s="172"/>
      <c r="Y182" s="169"/>
    </row>
    <row r="183" spans="2:25" s="210" customFormat="1" ht="12.75" customHeight="1">
      <c r="B183" s="169"/>
      <c r="C183" s="169"/>
      <c r="D183" s="169"/>
      <c r="E183" s="169"/>
      <c r="F183" s="169"/>
      <c r="G183" s="170"/>
      <c r="H183" s="169"/>
      <c r="I183" s="171"/>
      <c r="J183" s="171"/>
      <c r="K183" s="171"/>
      <c r="L183" s="664"/>
      <c r="M183" s="170"/>
      <c r="N183" s="172"/>
      <c r="O183" s="169"/>
      <c r="P183" s="171"/>
      <c r="Q183" s="169"/>
      <c r="R183" s="173"/>
      <c r="S183" s="172"/>
      <c r="T183" s="169"/>
      <c r="U183" s="172"/>
      <c r="V183" s="169"/>
      <c r="W183" s="173"/>
      <c r="X183" s="172"/>
      <c r="Y183" s="169"/>
    </row>
    <row r="184" spans="2:25" s="210" customFormat="1" ht="12.75" customHeight="1">
      <c r="B184" s="169"/>
      <c r="C184" s="169"/>
      <c r="D184" s="169"/>
      <c r="E184" s="169"/>
      <c r="F184" s="169"/>
      <c r="G184" s="170"/>
      <c r="H184" s="169"/>
      <c r="I184" s="171"/>
      <c r="J184" s="171"/>
      <c r="K184" s="171"/>
      <c r="L184" s="664"/>
      <c r="M184" s="170"/>
      <c r="N184" s="172"/>
      <c r="O184" s="169"/>
      <c r="P184" s="171"/>
      <c r="Q184" s="169"/>
      <c r="R184" s="173"/>
      <c r="S184" s="172"/>
      <c r="T184" s="169"/>
      <c r="U184" s="172"/>
      <c r="V184" s="169"/>
      <c r="W184" s="173"/>
      <c r="X184" s="172"/>
      <c r="Y184" s="169"/>
    </row>
    <row r="185" spans="2:25" s="210" customFormat="1" ht="12.75" customHeight="1">
      <c r="B185" s="169"/>
      <c r="C185" s="169"/>
      <c r="D185" s="169"/>
      <c r="E185" s="169"/>
      <c r="F185" s="169"/>
      <c r="G185" s="170"/>
      <c r="H185" s="169"/>
      <c r="I185" s="171"/>
      <c r="J185" s="171"/>
      <c r="K185" s="171"/>
      <c r="L185" s="664"/>
      <c r="M185" s="170"/>
      <c r="N185" s="172"/>
      <c r="O185" s="169"/>
      <c r="P185" s="171"/>
      <c r="Q185" s="169"/>
      <c r="R185" s="173"/>
      <c r="S185" s="172"/>
      <c r="T185" s="169"/>
      <c r="U185" s="172"/>
      <c r="V185" s="169"/>
      <c r="W185" s="173"/>
      <c r="X185" s="172"/>
      <c r="Y185" s="169"/>
    </row>
    <row r="186" spans="2:25" s="210" customFormat="1" ht="12.75" customHeight="1">
      <c r="B186" s="169"/>
      <c r="C186" s="169"/>
      <c r="D186" s="169"/>
      <c r="E186" s="169"/>
      <c r="F186" s="169"/>
      <c r="G186" s="170"/>
      <c r="H186" s="169"/>
      <c r="I186" s="171"/>
      <c r="J186" s="171"/>
      <c r="K186" s="171"/>
      <c r="L186" s="664"/>
      <c r="M186" s="170"/>
      <c r="N186" s="172"/>
      <c r="O186" s="169"/>
      <c r="P186" s="171"/>
      <c r="Q186" s="169"/>
      <c r="R186" s="173"/>
      <c r="S186" s="172"/>
      <c r="T186" s="169"/>
      <c r="U186" s="172"/>
      <c r="V186" s="169"/>
      <c r="W186" s="173"/>
      <c r="X186" s="172"/>
      <c r="Y186" s="169"/>
    </row>
    <row r="187" spans="2:25" s="210" customFormat="1" ht="12.75" customHeight="1">
      <c r="B187" s="169"/>
      <c r="C187" s="169"/>
      <c r="D187" s="169"/>
      <c r="E187" s="169"/>
      <c r="F187" s="169"/>
      <c r="G187" s="170"/>
      <c r="H187" s="169"/>
      <c r="I187" s="171"/>
      <c r="J187" s="171"/>
      <c r="K187" s="171"/>
      <c r="L187" s="664"/>
      <c r="M187" s="170"/>
      <c r="N187" s="172"/>
      <c r="O187" s="169"/>
      <c r="P187" s="171"/>
      <c r="Q187" s="169"/>
      <c r="R187" s="173"/>
      <c r="S187" s="172"/>
      <c r="T187" s="169"/>
      <c r="U187" s="172"/>
      <c r="V187" s="169"/>
      <c r="W187" s="173"/>
      <c r="X187" s="172"/>
      <c r="Y187" s="169"/>
    </row>
    <row r="188" spans="2:25" s="210" customFormat="1" ht="12.75" customHeight="1">
      <c r="B188" s="169"/>
      <c r="C188" s="169"/>
      <c r="D188" s="169"/>
      <c r="E188" s="169"/>
      <c r="F188" s="169"/>
      <c r="G188" s="170"/>
      <c r="H188" s="169"/>
      <c r="I188" s="171"/>
      <c r="J188" s="171"/>
      <c r="K188" s="171"/>
      <c r="L188" s="664"/>
      <c r="M188" s="170"/>
      <c r="N188" s="172"/>
      <c r="O188" s="169"/>
      <c r="P188" s="171"/>
      <c r="Q188" s="169"/>
      <c r="R188" s="173"/>
      <c r="S188" s="172"/>
      <c r="T188" s="169"/>
      <c r="U188" s="172"/>
      <c r="V188" s="169"/>
      <c r="W188" s="173"/>
      <c r="X188" s="172"/>
      <c r="Y188" s="169"/>
    </row>
    <row r="189" spans="2:25" s="210" customFormat="1" ht="12.75" customHeight="1">
      <c r="B189" s="169"/>
      <c r="C189" s="169"/>
      <c r="D189" s="169"/>
      <c r="E189" s="169"/>
      <c r="F189" s="169"/>
      <c r="G189" s="170"/>
      <c r="H189" s="169"/>
      <c r="I189" s="171"/>
      <c r="J189" s="171"/>
      <c r="K189" s="171"/>
      <c r="L189" s="664"/>
      <c r="M189" s="170"/>
      <c r="N189" s="172"/>
      <c r="O189" s="169"/>
      <c r="P189" s="171"/>
      <c r="Q189" s="169"/>
      <c r="R189" s="173"/>
      <c r="S189" s="172"/>
      <c r="T189" s="169"/>
      <c r="U189" s="172"/>
      <c r="V189" s="169"/>
      <c r="W189" s="173"/>
      <c r="X189" s="172"/>
      <c r="Y189" s="169"/>
    </row>
    <row r="190" spans="2:25" s="210" customFormat="1" ht="12.75" customHeight="1">
      <c r="B190" s="169"/>
      <c r="C190" s="169"/>
      <c r="D190" s="169"/>
      <c r="E190" s="169"/>
      <c r="F190" s="169"/>
      <c r="G190" s="170"/>
      <c r="H190" s="169"/>
      <c r="I190" s="171"/>
      <c r="J190" s="171"/>
      <c r="K190" s="171"/>
      <c r="L190" s="664"/>
      <c r="M190" s="170"/>
      <c r="N190" s="172"/>
      <c r="O190" s="169"/>
      <c r="P190" s="171"/>
      <c r="Q190" s="169"/>
      <c r="R190" s="173"/>
      <c r="S190" s="172"/>
      <c r="T190" s="169"/>
      <c r="U190" s="172"/>
      <c r="V190" s="169"/>
      <c r="W190" s="173"/>
      <c r="X190" s="172"/>
      <c r="Y190" s="169"/>
    </row>
    <row r="191" spans="2:25" s="210" customFormat="1" ht="12.75" customHeight="1">
      <c r="B191" s="169"/>
      <c r="C191" s="169"/>
      <c r="D191" s="169"/>
      <c r="E191" s="169"/>
      <c r="F191" s="169"/>
      <c r="G191" s="170"/>
      <c r="H191" s="169"/>
      <c r="I191" s="171"/>
      <c r="J191" s="171"/>
      <c r="K191" s="171"/>
      <c r="L191" s="664"/>
      <c r="M191" s="170"/>
      <c r="N191" s="172"/>
      <c r="O191" s="169"/>
      <c r="P191" s="171"/>
      <c r="Q191" s="169"/>
      <c r="R191" s="173"/>
      <c r="S191" s="172"/>
      <c r="T191" s="169"/>
      <c r="U191" s="172"/>
      <c r="V191" s="169"/>
      <c r="W191" s="173"/>
      <c r="X191" s="172"/>
      <c r="Y191" s="169"/>
    </row>
    <row r="192" spans="2:25" s="210" customFormat="1" ht="12.75" customHeight="1">
      <c r="B192" s="169"/>
      <c r="C192" s="169"/>
      <c r="D192" s="169"/>
      <c r="E192" s="169"/>
      <c r="F192" s="169"/>
      <c r="G192" s="170"/>
      <c r="H192" s="169"/>
      <c r="I192" s="171"/>
      <c r="J192" s="171"/>
      <c r="K192" s="171"/>
      <c r="L192" s="664"/>
      <c r="M192" s="170"/>
      <c r="N192" s="172"/>
      <c r="O192" s="169"/>
      <c r="P192" s="171"/>
      <c r="Q192" s="169"/>
      <c r="R192" s="173"/>
      <c r="S192" s="172"/>
      <c r="T192" s="169"/>
      <c r="U192" s="172"/>
      <c r="V192" s="169"/>
      <c r="W192" s="173"/>
      <c r="X192" s="172"/>
      <c r="Y192" s="169"/>
    </row>
    <row r="193" spans="2:25" s="210" customFormat="1" ht="12.75" customHeight="1">
      <c r="B193" s="169"/>
      <c r="C193" s="169"/>
      <c r="D193" s="169"/>
      <c r="E193" s="169"/>
      <c r="F193" s="169"/>
      <c r="G193" s="170"/>
      <c r="H193" s="169"/>
      <c r="I193" s="171"/>
      <c r="J193" s="171"/>
      <c r="K193" s="171"/>
      <c r="L193" s="664"/>
      <c r="M193" s="170"/>
      <c r="N193" s="172"/>
      <c r="O193" s="169"/>
      <c r="P193" s="171"/>
      <c r="Q193" s="169"/>
      <c r="R193" s="173"/>
      <c r="S193" s="172"/>
      <c r="T193" s="169"/>
      <c r="U193" s="172"/>
      <c r="V193" s="169"/>
      <c r="W193" s="173"/>
      <c r="X193" s="172"/>
      <c r="Y193" s="169"/>
    </row>
    <row r="194" spans="2:25" s="210" customFormat="1" ht="12.75" customHeight="1">
      <c r="B194" s="169"/>
      <c r="C194" s="169"/>
      <c r="D194" s="169"/>
      <c r="E194" s="169"/>
      <c r="F194" s="169"/>
      <c r="G194" s="170"/>
      <c r="H194" s="169"/>
      <c r="I194" s="171"/>
      <c r="J194" s="171"/>
      <c r="K194" s="171"/>
      <c r="L194" s="664"/>
      <c r="M194" s="170"/>
      <c r="N194" s="172"/>
      <c r="O194" s="169"/>
      <c r="P194" s="171"/>
      <c r="Q194" s="169"/>
      <c r="R194" s="173"/>
      <c r="S194" s="172"/>
      <c r="T194" s="169"/>
      <c r="U194" s="172"/>
      <c r="V194" s="169"/>
      <c r="W194" s="173"/>
      <c r="X194" s="172"/>
      <c r="Y194" s="169"/>
    </row>
    <row r="195" spans="2:25" s="210" customFormat="1" ht="12.75" customHeight="1">
      <c r="B195" s="169"/>
      <c r="C195" s="169"/>
      <c r="D195" s="169"/>
      <c r="E195" s="169"/>
      <c r="F195" s="169"/>
      <c r="G195" s="170"/>
      <c r="H195" s="169"/>
      <c r="I195" s="171"/>
      <c r="J195" s="171"/>
      <c r="K195" s="171"/>
      <c r="L195" s="664"/>
      <c r="M195" s="170"/>
      <c r="N195" s="172"/>
      <c r="O195" s="169"/>
      <c r="P195" s="171"/>
      <c r="Q195" s="169"/>
      <c r="R195" s="173"/>
      <c r="S195" s="172"/>
      <c r="T195" s="169"/>
      <c r="U195" s="172"/>
      <c r="V195" s="169"/>
      <c r="W195" s="173"/>
      <c r="X195" s="172"/>
      <c r="Y195" s="169"/>
    </row>
    <row r="196" spans="2:25" s="210" customFormat="1" ht="12.75" customHeight="1">
      <c r="B196" s="169"/>
      <c r="C196" s="169"/>
      <c r="D196" s="169"/>
      <c r="E196" s="169"/>
      <c r="F196" s="169"/>
      <c r="G196" s="170"/>
      <c r="H196" s="169"/>
      <c r="I196" s="171"/>
      <c r="J196" s="171"/>
      <c r="K196" s="171"/>
      <c r="L196" s="664"/>
      <c r="M196" s="170"/>
      <c r="N196" s="172"/>
      <c r="O196" s="169"/>
      <c r="P196" s="171"/>
      <c r="Q196" s="169"/>
      <c r="R196" s="173"/>
      <c r="S196" s="172"/>
      <c r="T196" s="169"/>
      <c r="U196" s="172"/>
      <c r="V196" s="169"/>
      <c r="W196" s="173"/>
      <c r="X196" s="172"/>
      <c r="Y196" s="169"/>
    </row>
    <row r="197" spans="2:25" s="210" customFormat="1" ht="12.75" customHeight="1">
      <c r="B197" s="169"/>
      <c r="C197" s="169"/>
      <c r="D197" s="169"/>
      <c r="E197" s="169"/>
      <c r="F197" s="169"/>
      <c r="G197" s="170"/>
      <c r="H197" s="169"/>
      <c r="I197" s="171"/>
      <c r="J197" s="171"/>
      <c r="K197" s="171"/>
      <c r="L197" s="664"/>
      <c r="M197" s="170"/>
      <c r="N197" s="172"/>
      <c r="O197" s="169"/>
      <c r="P197" s="171"/>
      <c r="Q197" s="169"/>
      <c r="R197" s="173"/>
      <c r="S197" s="172"/>
      <c r="T197" s="169"/>
      <c r="U197" s="172"/>
      <c r="V197" s="169"/>
      <c r="W197" s="173"/>
      <c r="X197" s="172"/>
      <c r="Y197" s="169"/>
    </row>
    <row r="198" spans="2:25" s="210" customFormat="1" ht="12.75" customHeight="1">
      <c r="B198" s="169"/>
      <c r="C198" s="169"/>
      <c r="D198" s="169"/>
      <c r="E198" s="169"/>
      <c r="F198" s="169"/>
      <c r="G198" s="170"/>
      <c r="H198" s="169"/>
      <c r="I198" s="171"/>
      <c r="J198" s="171"/>
      <c r="K198" s="171"/>
      <c r="L198" s="664"/>
      <c r="M198" s="170"/>
      <c r="N198" s="172"/>
      <c r="O198" s="169"/>
      <c r="P198" s="171"/>
      <c r="Q198" s="169"/>
      <c r="R198" s="173"/>
      <c r="S198" s="172"/>
      <c r="T198" s="169"/>
      <c r="U198" s="172"/>
      <c r="V198" s="169"/>
      <c r="W198" s="173"/>
      <c r="X198" s="172"/>
      <c r="Y198" s="169"/>
    </row>
    <row r="199" spans="2:25" s="210" customFormat="1" ht="12.75" customHeight="1">
      <c r="B199" s="169"/>
      <c r="C199" s="169"/>
      <c r="D199" s="169"/>
      <c r="E199" s="169"/>
      <c r="F199" s="169"/>
      <c r="G199" s="170"/>
      <c r="H199" s="169"/>
      <c r="I199" s="171"/>
      <c r="J199" s="171"/>
      <c r="K199" s="171"/>
      <c r="L199" s="664"/>
      <c r="M199" s="170"/>
      <c r="N199" s="172"/>
      <c r="O199" s="169"/>
      <c r="P199" s="171"/>
      <c r="Q199" s="169"/>
      <c r="R199" s="173"/>
      <c r="S199" s="172"/>
      <c r="T199" s="169"/>
      <c r="U199" s="172"/>
      <c r="V199" s="169"/>
      <c r="W199" s="173"/>
      <c r="X199" s="172"/>
      <c r="Y199" s="169"/>
    </row>
    <row r="200" spans="2:25" s="210" customFormat="1" ht="12.75" customHeight="1">
      <c r="B200" s="169"/>
      <c r="C200" s="169"/>
      <c r="D200" s="169"/>
      <c r="E200" s="169"/>
      <c r="F200" s="169"/>
      <c r="G200" s="170"/>
      <c r="H200" s="169"/>
      <c r="I200" s="171"/>
      <c r="J200" s="171"/>
      <c r="K200" s="171"/>
      <c r="L200" s="664"/>
      <c r="M200" s="170"/>
      <c r="N200" s="172"/>
      <c r="O200" s="169"/>
      <c r="P200" s="171"/>
      <c r="Q200" s="169"/>
      <c r="R200" s="173"/>
      <c r="S200" s="172"/>
      <c r="T200" s="169"/>
      <c r="U200" s="172"/>
      <c r="V200" s="169"/>
      <c r="W200" s="173"/>
      <c r="X200" s="172"/>
      <c r="Y200" s="169"/>
    </row>
    <row r="201" spans="2:25" s="210" customFormat="1" ht="12.75" customHeight="1">
      <c r="B201" s="169"/>
      <c r="C201" s="169"/>
      <c r="D201" s="169"/>
      <c r="E201" s="169"/>
      <c r="F201" s="169"/>
      <c r="G201" s="170"/>
      <c r="H201" s="169"/>
      <c r="I201" s="171"/>
      <c r="J201" s="171"/>
      <c r="K201" s="171"/>
      <c r="L201" s="664"/>
      <c r="M201" s="170"/>
      <c r="N201" s="172"/>
      <c r="O201" s="169"/>
      <c r="P201" s="171"/>
      <c r="Q201" s="169"/>
      <c r="R201" s="173"/>
      <c r="S201" s="172"/>
      <c r="T201" s="169"/>
      <c r="U201" s="172"/>
      <c r="V201" s="169"/>
      <c r="W201" s="173"/>
      <c r="X201" s="172"/>
      <c r="Y201" s="169"/>
    </row>
    <row r="202" spans="2:25" s="210" customFormat="1" ht="12.75" customHeight="1">
      <c r="B202" s="169"/>
      <c r="C202" s="169"/>
      <c r="D202" s="169"/>
      <c r="E202" s="169"/>
      <c r="F202" s="169"/>
      <c r="G202" s="170"/>
      <c r="H202" s="169"/>
      <c r="I202" s="171"/>
      <c r="J202" s="171"/>
      <c r="K202" s="171"/>
      <c r="L202" s="664"/>
      <c r="M202" s="170"/>
      <c r="N202" s="172"/>
      <c r="O202" s="169"/>
      <c r="P202" s="171"/>
      <c r="Q202" s="169"/>
      <c r="R202" s="173"/>
      <c r="S202" s="172"/>
      <c r="T202" s="169"/>
      <c r="U202" s="172"/>
      <c r="V202" s="169"/>
      <c r="W202" s="173"/>
      <c r="X202" s="172"/>
      <c r="Y202" s="169"/>
    </row>
    <row r="203" spans="2:25" s="210" customFormat="1" ht="12.75" customHeight="1">
      <c r="B203" s="169"/>
      <c r="C203" s="169"/>
      <c r="D203" s="169"/>
      <c r="E203" s="169"/>
      <c r="F203" s="169"/>
      <c r="G203" s="170"/>
      <c r="H203" s="169"/>
      <c r="I203" s="171"/>
      <c r="J203" s="171"/>
      <c r="K203" s="171"/>
      <c r="L203" s="664"/>
      <c r="M203" s="170"/>
      <c r="N203" s="172"/>
      <c r="O203" s="169"/>
      <c r="P203" s="171"/>
      <c r="Q203" s="169"/>
      <c r="R203" s="173"/>
      <c r="S203" s="172"/>
      <c r="T203" s="169"/>
      <c r="U203" s="172"/>
      <c r="V203" s="169"/>
      <c r="W203" s="173"/>
      <c r="X203" s="172"/>
      <c r="Y203" s="169"/>
    </row>
    <row r="204" spans="2:25" s="210" customFormat="1" ht="12.75" customHeight="1">
      <c r="B204" s="169"/>
      <c r="C204" s="169"/>
      <c r="D204" s="169"/>
      <c r="E204" s="169"/>
      <c r="F204" s="169"/>
      <c r="G204" s="170"/>
      <c r="H204" s="169"/>
      <c r="I204" s="171"/>
      <c r="J204" s="171"/>
      <c r="K204" s="171"/>
      <c r="L204" s="664"/>
      <c r="M204" s="170"/>
      <c r="N204" s="172"/>
      <c r="O204" s="169"/>
      <c r="P204" s="171"/>
      <c r="Q204" s="169"/>
      <c r="R204" s="173"/>
      <c r="S204" s="172"/>
      <c r="T204" s="169"/>
      <c r="U204" s="172"/>
      <c r="V204" s="169"/>
      <c r="W204" s="173"/>
      <c r="X204" s="172"/>
      <c r="Y204" s="169"/>
    </row>
    <row r="205" spans="2:25" s="210" customFormat="1" ht="12.75" customHeight="1">
      <c r="B205" s="169"/>
      <c r="C205" s="169"/>
      <c r="D205" s="169"/>
      <c r="E205" s="169"/>
      <c r="F205" s="169"/>
      <c r="G205" s="170"/>
      <c r="H205" s="169"/>
      <c r="I205" s="171"/>
      <c r="J205" s="171"/>
      <c r="K205" s="171"/>
      <c r="L205" s="664"/>
      <c r="M205" s="170"/>
      <c r="N205" s="172"/>
      <c r="O205" s="169"/>
      <c r="P205" s="171"/>
      <c r="Q205" s="169"/>
      <c r="R205" s="173"/>
      <c r="S205" s="172"/>
      <c r="T205" s="169"/>
      <c r="U205" s="172"/>
      <c r="V205" s="169"/>
      <c r="W205" s="173"/>
      <c r="X205" s="172"/>
      <c r="Y205" s="169"/>
    </row>
    <row r="206" spans="2:25" s="210" customFormat="1" ht="12.75" customHeight="1">
      <c r="B206" s="169"/>
      <c r="C206" s="169"/>
      <c r="D206" s="169"/>
      <c r="E206" s="169"/>
      <c r="F206" s="169"/>
      <c r="G206" s="170"/>
      <c r="H206" s="169"/>
      <c r="I206" s="171"/>
      <c r="J206" s="171"/>
      <c r="K206" s="171"/>
      <c r="L206" s="664"/>
      <c r="M206" s="170"/>
      <c r="N206" s="172"/>
      <c r="O206" s="169"/>
      <c r="P206" s="171"/>
      <c r="Q206" s="169"/>
      <c r="R206" s="173"/>
      <c r="S206" s="172"/>
      <c r="T206" s="169"/>
      <c r="U206" s="172"/>
      <c r="V206" s="169"/>
      <c r="W206" s="173"/>
      <c r="X206" s="172"/>
      <c r="Y206" s="169"/>
    </row>
    <row r="207" spans="2:25" s="210" customFormat="1" ht="12.75" customHeight="1">
      <c r="B207" s="169"/>
      <c r="C207" s="169"/>
      <c r="D207" s="169"/>
      <c r="E207" s="169"/>
      <c r="F207" s="169"/>
      <c r="G207" s="170"/>
      <c r="H207" s="169"/>
      <c r="I207" s="171"/>
      <c r="J207" s="171"/>
      <c r="K207" s="171"/>
      <c r="L207" s="664"/>
      <c r="M207" s="170"/>
      <c r="N207" s="172"/>
      <c r="O207" s="169"/>
      <c r="P207" s="171"/>
      <c r="Q207" s="169"/>
      <c r="R207" s="173"/>
      <c r="S207" s="172"/>
      <c r="T207" s="169"/>
      <c r="U207" s="172"/>
      <c r="V207" s="169"/>
      <c r="W207" s="173"/>
      <c r="X207" s="172"/>
      <c r="Y207" s="169"/>
    </row>
    <row r="208" spans="2:25" s="210" customFormat="1" ht="12.75" customHeight="1">
      <c r="B208" s="169"/>
      <c r="C208" s="169"/>
      <c r="D208" s="169"/>
      <c r="E208" s="169"/>
      <c r="F208" s="169"/>
      <c r="G208" s="170"/>
      <c r="H208" s="169"/>
      <c r="I208" s="171"/>
      <c r="J208" s="171"/>
      <c r="K208" s="171"/>
      <c r="L208" s="664"/>
      <c r="M208" s="170"/>
      <c r="N208" s="172"/>
      <c r="O208" s="169"/>
      <c r="P208" s="171"/>
      <c r="Q208" s="169"/>
      <c r="R208" s="173"/>
      <c r="S208" s="172"/>
      <c r="T208" s="169"/>
      <c r="U208" s="172"/>
      <c r="V208" s="169"/>
      <c r="W208" s="173"/>
      <c r="X208" s="172"/>
      <c r="Y208" s="169"/>
    </row>
    <row r="209" spans="2:25" s="210" customFormat="1" ht="12.75" customHeight="1">
      <c r="B209" s="169"/>
      <c r="C209" s="169"/>
      <c r="D209" s="169"/>
      <c r="E209" s="169"/>
      <c r="F209" s="169"/>
      <c r="G209" s="170"/>
      <c r="H209" s="169"/>
      <c r="I209" s="171"/>
      <c r="J209" s="171"/>
      <c r="K209" s="171"/>
      <c r="L209" s="664"/>
      <c r="M209" s="170"/>
      <c r="N209" s="172"/>
      <c r="O209" s="169"/>
      <c r="P209" s="171"/>
      <c r="Q209" s="169"/>
      <c r="R209" s="173"/>
      <c r="S209" s="172"/>
      <c r="T209" s="169"/>
      <c r="U209" s="172"/>
      <c r="V209" s="169"/>
      <c r="W209" s="173"/>
      <c r="X209" s="172"/>
      <c r="Y209" s="169"/>
    </row>
    <row r="210" spans="2:25" s="210" customFormat="1" ht="12.75" customHeight="1">
      <c r="B210" s="169"/>
      <c r="C210" s="169"/>
      <c r="D210" s="169"/>
      <c r="E210" s="169"/>
      <c r="F210" s="169"/>
      <c r="G210" s="170"/>
      <c r="H210" s="169"/>
      <c r="I210" s="171"/>
      <c r="J210" s="171"/>
      <c r="K210" s="171"/>
      <c r="L210" s="664"/>
      <c r="M210" s="170"/>
      <c r="N210" s="172"/>
      <c r="O210" s="169"/>
      <c r="P210" s="171"/>
      <c r="Q210" s="169"/>
      <c r="R210" s="173"/>
      <c r="S210" s="172"/>
      <c r="T210" s="169"/>
      <c r="U210" s="172"/>
      <c r="V210" s="169"/>
      <c r="W210" s="173"/>
      <c r="X210" s="172"/>
      <c r="Y210" s="169"/>
    </row>
    <row r="211" spans="2:25" s="210" customFormat="1" ht="12.75" customHeight="1">
      <c r="B211" s="169"/>
      <c r="C211" s="169"/>
      <c r="D211" s="169"/>
      <c r="E211" s="169"/>
      <c r="F211" s="169"/>
      <c r="G211" s="170"/>
      <c r="H211" s="169"/>
      <c r="I211" s="171"/>
      <c r="J211" s="171"/>
      <c r="K211" s="171"/>
      <c r="L211" s="664"/>
      <c r="M211" s="170"/>
      <c r="N211" s="172"/>
      <c r="O211" s="169"/>
      <c r="P211" s="171"/>
      <c r="Q211" s="169"/>
      <c r="R211" s="173"/>
      <c r="S211" s="172"/>
      <c r="T211" s="169"/>
      <c r="U211" s="172"/>
      <c r="V211" s="169"/>
      <c r="W211" s="173"/>
      <c r="X211" s="172"/>
      <c r="Y211" s="169"/>
    </row>
    <row r="212" spans="2:25" s="210" customFormat="1" ht="12.75" customHeight="1">
      <c r="B212" s="169"/>
      <c r="C212" s="169"/>
      <c r="D212" s="169"/>
      <c r="E212" s="169"/>
      <c r="F212" s="169"/>
      <c r="G212" s="170"/>
      <c r="H212" s="169"/>
      <c r="I212" s="171"/>
      <c r="J212" s="171"/>
      <c r="K212" s="171"/>
      <c r="L212" s="664"/>
      <c r="M212" s="170"/>
      <c r="N212" s="172"/>
      <c r="O212" s="169"/>
      <c r="P212" s="171"/>
      <c r="Q212" s="169"/>
      <c r="R212" s="173"/>
      <c r="S212" s="172"/>
      <c r="T212" s="169"/>
      <c r="U212" s="172"/>
      <c r="V212" s="169"/>
      <c r="W212" s="173"/>
      <c r="X212" s="172"/>
      <c r="Y212" s="169"/>
    </row>
    <row r="213" spans="2:25" s="210" customFormat="1" ht="12.75" customHeight="1">
      <c r="B213" s="169"/>
      <c r="C213" s="169"/>
      <c r="D213" s="169"/>
      <c r="E213" s="169"/>
      <c r="F213" s="169"/>
      <c r="G213" s="170"/>
      <c r="H213" s="169"/>
      <c r="I213" s="171"/>
      <c r="J213" s="171"/>
      <c r="K213" s="171"/>
      <c r="L213" s="664"/>
      <c r="M213" s="170"/>
      <c r="N213" s="172"/>
      <c r="O213" s="169"/>
      <c r="P213" s="171"/>
      <c r="Q213" s="169"/>
      <c r="R213" s="173"/>
      <c r="S213" s="172"/>
      <c r="T213" s="169"/>
      <c r="U213" s="172"/>
      <c r="V213" s="169"/>
      <c r="W213" s="173"/>
      <c r="X213" s="172"/>
      <c r="Y213" s="169"/>
    </row>
    <row r="214" spans="2:25" s="210" customFormat="1" ht="12.75" customHeight="1">
      <c r="B214" s="169"/>
      <c r="C214" s="169"/>
      <c r="D214" s="169"/>
      <c r="E214" s="169"/>
      <c r="F214" s="169"/>
      <c r="G214" s="170"/>
      <c r="H214" s="169"/>
      <c r="I214" s="171"/>
      <c r="J214" s="171"/>
      <c r="K214" s="171"/>
      <c r="L214" s="664"/>
      <c r="M214" s="170"/>
      <c r="N214" s="172"/>
      <c r="O214" s="169"/>
      <c r="P214" s="171"/>
      <c r="Q214" s="169"/>
      <c r="R214" s="173"/>
      <c r="S214" s="172"/>
      <c r="T214" s="169"/>
      <c r="U214" s="172"/>
      <c r="V214" s="169"/>
      <c r="W214" s="173"/>
      <c r="X214" s="172"/>
      <c r="Y214" s="169"/>
    </row>
    <row r="215" spans="2:25" s="210" customFormat="1" ht="12.75" customHeight="1">
      <c r="B215" s="169"/>
      <c r="C215" s="169"/>
      <c r="D215" s="169"/>
      <c r="E215" s="169"/>
      <c r="F215" s="169"/>
      <c r="G215" s="170"/>
      <c r="H215" s="169"/>
      <c r="I215" s="171"/>
      <c r="J215" s="171"/>
      <c r="K215" s="171"/>
      <c r="L215" s="664"/>
      <c r="M215" s="170"/>
      <c r="N215" s="172"/>
      <c r="O215" s="169"/>
      <c r="P215" s="171"/>
      <c r="Q215" s="169"/>
      <c r="R215" s="173"/>
      <c r="S215" s="172"/>
      <c r="T215" s="169"/>
      <c r="U215" s="172"/>
      <c r="V215" s="169"/>
      <c r="W215" s="173"/>
      <c r="X215" s="172"/>
      <c r="Y215" s="169"/>
    </row>
    <row r="216" spans="2:25" s="210" customFormat="1" ht="12.75" customHeight="1">
      <c r="B216" s="169"/>
      <c r="C216" s="169"/>
      <c r="D216" s="169"/>
      <c r="E216" s="169"/>
      <c r="F216" s="169"/>
      <c r="G216" s="170"/>
      <c r="H216" s="169"/>
      <c r="I216" s="171"/>
      <c r="J216" s="171"/>
      <c r="K216" s="171"/>
      <c r="L216" s="664"/>
      <c r="M216" s="170"/>
      <c r="N216" s="172"/>
      <c r="O216" s="169"/>
      <c r="P216" s="171"/>
      <c r="Q216" s="169"/>
      <c r="R216" s="173"/>
      <c r="S216" s="172"/>
      <c r="T216" s="169"/>
      <c r="U216" s="172"/>
      <c r="V216" s="169"/>
      <c r="W216" s="173"/>
      <c r="X216" s="172"/>
      <c r="Y216" s="169"/>
    </row>
    <row r="217" spans="2:25" s="210" customFormat="1" ht="12.75" customHeight="1">
      <c r="B217" s="169"/>
      <c r="C217" s="169"/>
      <c r="D217" s="169"/>
      <c r="E217" s="169"/>
      <c r="F217" s="169"/>
      <c r="G217" s="170"/>
      <c r="H217" s="169"/>
      <c r="I217" s="171"/>
      <c r="J217" s="171"/>
      <c r="K217" s="171"/>
      <c r="L217" s="664"/>
      <c r="M217" s="170"/>
      <c r="N217" s="172"/>
      <c r="O217" s="169"/>
      <c r="P217" s="171"/>
      <c r="Q217" s="169"/>
      <c r="R217" s="173"/>
      <c r="S217" s="172"/>
      <c r="T217" s="169"/>
      <c r="U217" s="172"/>
      <c r="V217" s="169"/>
      <c r="W217" s="173"/>
      <c r="X217" s="172"/>
      <c r="Y217" s="169"/>
    </row>
    <row r="218" spans="2:25" s="210" customFormat="1" ht="12.75" customHeight="1">
      <c r="B218" s="169"/>
      <c r="C218" s="169"/>
      <c r="D218" s="169"/>
      <c r="E218" s="169"/>
      <c r="F218" s="169"/>
      <c r="G218" s="170"/>
      <c r="H218" s="169"/>
      <c r="I218" s="171"/>
      <c r="J218" s="171"/>
      <c r="K218" s="171"/>
      <c r="L218" s="664"/>
      <c r="M218" s="170"/>
      <c r="N218" s="172"/>
      <c r="O218" s="169"/>
      <c r="P218" s="171"/>
      <c r="Q218" s="169"/>
      <c r="R218" s="173"/>
      <c r="S218" s="172"/>
      <c r="T218" s="169"/>
      <c r="U218" s="172"/>
      <c r="V218" s="169"/>
      <c r="W218" s="173"/>
      <c r="X218" s="172"/>
      <c r="Y218" s="169"/>
    </row>
    <row r="219" spans="2:25" s="210" customFormat="1" ht="12.75" customHeight="1">
      <c r="B219" s="169"/>
      <c r="C219" s="169"/>
      <c r="D219" s="169"/>
      <c r="E219" s="169"/>
      <c r="F219" s="169"/>
      <c r="G219" s="170"/>
      <c r="H219" s="169"/>
      <c r="I219" s="171"/>
      <c r="J219" s="171"/>
      <c r="K219" s="171"/>
      <c r="L219" s="664"/>
      <c r="M219" s="170"/>
      <c r="N219" s="172"/>
      <c r="O219" s="169"/>
      <c r="P219" s="171"/>
      <c r="Q219" s="169"/>
      <c r="R219" s="173"/>
      <c r="S219" s="172"/>
      <c r="T219" s="169"/>
      <c r="U219" s="172"/>
      <c r="V219" s="169"/>
      <c r="W219" s="173"/>
      <c r="X219" s="172"/>
      <c r="Y219" s="169"/>
    </row>
    <row r="220" spans="2:25" s="210" customFormat="1" ht="12.75" customHeight="1">
      <c r="B220" s="169"/>
      <c r="C220" s="169"/>
      <c r="D220" s="169"/>
      <c r="E220" s="169"/>
      <c r="F220" s="169"/>
      <c r="G220" s="170"/>
      <c r="H220" s="169"/>
      <c r="I220" s="171"/>
      <c r="J220" s="171"/>
      <c r="K220" s="171"/>
      <c r="L220" s="664"/>
      <c r="M220" s="170"/>
      <c r="N220" s="172"/>
      <c r="O220" s="169"/>
      <c r="P220" s="171"/>
      <c r="Q220" s="169"/>
      <c r="R220" s="173"/>
      <c r="S220" s="172"/>
      <c r="T220" s="169"/>
      <c r="U220" s="172"/>
      <c r="V220" s="169"/>
      <c r="W220" s="173"/>
      <c r="X220" s="172"/>
      <c r="Y220" s="169"/>
    </row>
    <row r="221" spans="2:25" s="210" customFormat="1" ht="12.75" customHeight="1">
      <c r="B221" s="169"/>
      <c r="C221" s="169"/>
      <c r="D221" s="169"/>
      <c r="E221" s="169"/>
      <c r="F221" s="169"/>
      <c r="G221" s="170"/>
      <c r="H221" s="169"/>
      <c r="I221" s="171"/>
      <c r="J221" s="171"/>
      <c r="K221" s="171"/>
      <c r="L221" s="664"/>
      <c r="M221" s="170"/>
      <c r="N221" s="172"/>
      <c r="O221" s="169"/>
      <c r="P221" s="171"/>
      <c r="Q221" s="169"/>
      <c r="R221" s="173"/>
      <c r="S221" s="172"/>
      <c r="T221" s="169"/>
      <c r="U221" s="172"/>
      <c r="V221" s="169"/>
      <c r="W221" s="173"/>
      <c r="X221" s="172"/>
      <c r="Y221" s="169"/>
    </row>
    <row r="222" spans="2:25" s="210" customFormat="1" ht="12.75" customHeight="1">
      <c r="B222" s="169"/>
      <c r="C222" s="169"/>
      <c r="D222" s="169"/>
      <c r="E222" s="169"/>
      <c r="F222" s="169"/>
      <c r="G222" s="170"/>
      <c r="H222" s="169"/>
      <c r="I222" s="171"/>
      <c r="J222" s="171"/>
      <c r="K222" s="171"/>
      <c r="L222" s="664"/>
      <c r="M222" s="170"/>
      <c r="N222" s="172"/>
      <c r="O222" s="169"/>
      <c r="P222" s="171"/>
      <c r="Q222" s="169"/>
      <c r="R222" s="173"/>
      <c r="S222" s="172"/>
      <c r="T222" s="169"/>
      <c r="U222" s="172"/>
      <c r="V222" s="169"/>
      <c r="W222" s="173"/>
      <c r="X222" s="172"/>
      <c r="Y222" s="169"/>
    </row>
    <row r="223" spans="2:25" s="210" customFormat="1" ht="12.75" customHeight="1">
      <c r="B223" s="169"/>
      <c r="C223" s="169"/>
      <c r="D223" s="169"/>
      <c r="E223" s="169"/>
      <c r="F223" s="169"/>
      <c r="G223" s="170"/>
      <c r="H223" s="169"/>
      <c r="I223" s="171"/>
      <c r="J223" s="171"/>
      <c r="K223" s="171"/>
      <c r="L223" s="664"/>
      <c r="M223" s="170"/>
      <c r="N223" s="172"/>
      <c r="O223" s="169"/>
      <c r="P223" s="171"/>
      <c r="Q223" s="169"/>
      <c r="R223" s="173"/>
      <c r="S223" s="172"/>
      <c r="T223" s="169"/>
      <c r="U223" s="172"/>
      <c r="V223" s="169"/>
      <c r="W223" s="173"/>
      <c r="X223" s="172"/>
      <c r="Y223" s="169"/>
    </row>
    <row r="224" spans="2:25" s="210" customFormat="1" ht="12.75" customHeight="1">
      <c r="B224" s="169"/>
      <c r="C224" s="169"/>
      <c r="D224" s="169"/>
      <c r="E224" s="169"/>
      <c r="F224" s="169"/>
      <c r="G224" s="170"/>
      <c r="H224" s="169"/>
      <c r="I224" s="171"/>
      <c r="J224" s="171"/>
      <c r="K224" s="171"/>
      <c r="L224" s="664"/>
      <c r="M224" s="170"/>
      <c r="N224" s="172"/>
      <c r="O224" s="169"/>
      <c r="P224" s="171"/>
      <c r="Q224" s="169"/>
      <c r="R224" s="173"/>
      <c r="S224" s="172"/>
      <c r="T224" s="169"/>
      <c r="U224" s="172"/>
      <c r="V224" s="169"/>
      <c r="W224" s="173"/>
      <c r="X224" s="172"/>
      <c r="Y224" s="169"/>
    </row>
    <row r="225" spans="2:25" s="210" customFormat="1" ht="12.75" customHeight="1">
      <c r="B225" s="169"/>
      <c r="C225" s="169"/>
      <c r="D225" s="169"/>
      <c r="E225" s="169"/>
      <c r="F225" s="169"/>
      <c r="G225" s="170"/>
      <c r="H225" s="169"/>
      <c r="I225" s="171"/>
      <c r="J225" s="171"/>
      <c r="K225" s="171"/>
      <c r="L225" s="664"/>
      <c r="M225" s="170"/>
      <c r="N225" s="172"/>
      <c r="O225" s="169"/>
      <c r="P225" s="171"/>
      <c r="Q225" s="169"/>
      <c r="R225" s="173"/>
      <c r="S225" s="172"/>
      <c r="T225" s="169"/>
      <c r="U225" s="172"/>
      <c r="V225" s="169"/>
      <c r="W225" s="173"/>
      <c r="X225" s="172"/>
      <c r="Y225" s="169"/>
    </row>
    <row r="226" spans="2:25" s="210" customFormat="1" ht="12.75" customHeight="1">
      <c r="B226" s="169"/>
      <c r="C226" s="169"/>
      <c r="D226" s="169"/>
      <c r="E226" s="169"/>
      <c r="F226" s="169"/>
      <c r="G226" s="170"/>
      <c r="H226" s="169"/>
      <c r="I226" s="171"/>
      <c r="J226" s="171"/>
      <c r="K226" s="171"/>
      <c r="L226" s="664"/>
      <c r="M226" s="170"/>
      <c r="N226" s="172"/>
      <c r="O226" s="169"/>
      <c r="P226" s="171"/>
      <c r="Q226" s="169"/>
      <c r="R226" s="173"/>
      <c r="S226" s="172"/>
      <c r="T226" s="169"/>
      <c r="U226" s="172"/>
      <c r="V226" s="169"/>
      <c r="W226" s="173"/>
      <c r="X226" s="172"/>
      <c r="Y226" s="169"/>
    </row>
    <row r="227" spans="2:25" s="210" customFormat="1" ht="12.75" customHeight="1">
      <c r="B227" s="169"/>
      <c r="C227" s="169"/>
      <c r="D227" s="169"/>
      <c r="E227" s="169"/>
      <c r="F227" s="169"/>
      <c r="G227" s="170"/>
      <c r="H227" s="169"/>
      <c r="I227" s="171"/>
      <c r="J227" s="171"/>
      <c r="K227" s="171"/>
      <c r="L227" s="664"/>
      <c r="M227" s="170"/>
      <c r="N227" s="172"/>
      <c r="O227" s="169"/>
      <c r="P227" s="171"/>
      <c r="Q227" s="169"/>
      <c r="R227" s="173"/>
      <c r="S227" s="172"/>
      <c r="T227" s="169"/>
      <c r="U227" s="172"/>
      <c r="V227" s="169"/>
      <c r="W227" s="173"/>
      <c r="X227" s="172"/>
      <c r="Y227" s="169"/>
    </row>
    <row r="228" spans="2:25" s="210" customFormat="1" ht="12.75" customHeight="1">
      <c r="B228" s="169"/>
      <c r="C228" s="169"/>
      <c r="D228" s="169"/>
      <c r="E228" s="169"/>
      <c r="F228" s="169"/>
      <c r="G228" s="170"/>
      <c r="H228" s="169"/>
      <c r="I228" s="171"/>
      <c r="J228" s="171"/>
      <c r="K228" s="171"/>
      <c r="L228" s="664"/>
      <c r="M228" s="170"/>
      <c r="N228" s="172"/>
      <c r="O228" s="169"/>
      <c r="P228" s="171"/>
      <c r="Q228" s="169"/>
      <c r="R228" s="173"/>
      <c r="S228" s="172"/>
      <c r="T228" s="169"/>
      <c r="U228" s="172"/>
      <c r="V228" s="169"/>
      <c r="W228" s="173"/>
      <c r="X228" s="172"/>
      <c r="Y228" s="169"/>
    </row>
    <row r="229" spans="2:25" s="210" customFormat="1" ht="12.75" customHeight="1">
      <c r="B229" s="169"/>
      <c r="C229" s="169"/>
      <c r="D229" s="169"/>
      <c r="E229" s="169"/>
      <c r="F229" s="169"/>
      <c r="G229" s="170"/>
      <c r="H229" s="169"/>
      <c r="I229" s="171"/>
      <c r="J229" s="171"/>
      <c r="K229" s="171"/>
      <c r="L229" s="664"/>
      <c r="M229" s="170"/>
      <c r="N229" s="172"/>
      <c r="O229" s="169"/>
      <c r="P229" s="171"/>
      <c r="Q229" s="169"/>
      <c r="R229" s="173"/>
      <c r="S229" s="172"/>
      <c r="T229" s="169"/>
      <c r="U229" s="172"/>
      <c r="V229" s="169"/>
      <c r="W229" s="173"/>
      <c r="X229" s="172"/>
      <c r="Y229" s="169"/>
    </row>
    <row r="230" spans="2:25" s="210" customFormat="1" ht="12.75" customHeight="1">
      <c r="B230" s="169"/>
      <c r="C230" s="169"/>
      <c r="D230" s="169"/>
      <c r="E230" s="169"/>
      <c r="F230" s="169"/>
      <c r="G230" s="170"/>
      <c r="H230" s="169"/>
      <c r="I230" s="171"/>
      <c r="J230" s="171"/>
      <c r="K230" s="171"/>
      <c r="L230" s="664"/>
      <c r="M230" s="170"/>
      <c r="N230" s="172"/>
      <c r="O230" s="169"/>
      <c r="P230" s="171"/>
      <c r="Q230" s="169"/>
      <c r="R230" s="173"/>
      <c r="S230" s="172"/>
      <c r="T230" s="169"/>
      <c r="U230" s="172"/>
      <c r="V230" s="169"/>
      <c r="W230" s="173"/>
      <c r="X230" s="172"/>
      <c r="Y230" s="169"/>
    </row>
    <row r="231" spans="2:25" s="210" customFormat="1" ht="12.75" customHeight="1">
      <c r="B231" s="169"/>
      <c r="C231" s="169"/>
      <c r="D231" s="169"/>
      <c r="E231" s="169"/>
      <c r="F231" s="169"/>
      <c r="G231" s="170"/>
      <c r="H231" s="169"/>
      <c r="I231" s="171"/>
      <c r="J231" s="171"/>
      <c r="K231" s="171"/>
      <c r="L231" s="664"/>
      <c r="M231" s="170"/>
      <c r="N231" s="172"/>
      <c r="O231" s="169"/>
      <c r="P231" s="171"/>
      <c r="Q231" s="169"/>
      <c r="R231" s="173"/>
      <c r="S231" s="172"/>
      <c r="T231" s="169"/>
      <c r="U231" s="172"/>
      <c r="V231" s="169"/>
      <c r="W231" s="173"/>
      <c r="X231" s="172"/>
      <c r="Y231" s="169"/>
    </row>
    <row r="232" spans="2:25" s="210" customFormat="1" ht="12.75" customHeight="1">
      <c r="B232" s="169"/>
      <c r="C232" s="169"/>
      <c r="D232" s="169"/>
      <c r="E232" s="169"/>
      <c r="F232" s="169"/>
      <c r="G232" s="170"/>
      <c r="H232" s="169"/>
      <c r="I232" s="171"/>
      <c r="J232" s="171"/>
      <c r="K232" s="171"/>
      <c r="L232" s="664"/>
      <c r="M232" s="170"/>
      <c r="N232" s="172"/>
      <c r="O232" s="169"/>
      <c r="P232" s="171"/>
      <c r="Q232" s="169"/>
      <c r="R232" s="173"/>
      <c r="S232" s="172"/>
      <c r="T232" s="169"/>
      <c r="U232" s="172"/>
      <c r="V232" s="169"/>
      <c r="W232" s="173"/>
      <c r="X232" s="172"/>
      <c r="Y232" s="169"/>
    </row>
    <row r="233" spans="2:25" s="210" customFormat="1" ht="12.75" customHeight="1">
      <c r="B233" s="169"/>
      <c r="C233" s="169"/>
      <c r="D233" s="169"/>
      <c r="E233" s="169"/>
      <c r="F233" s="169"/>
      <c r="G233" s="170"/>
      <c r="H233" s="169"/>
      <c r="I233" s="171"/>
      <c r="J233" s="171"/>
      <c r="K233" s="171"/>
      <c r="L233" s="664"/>
      <c r="M233" s="170"/>
      <c r="N233" s="172"/>
      <c r="O233" s="169"/>
      <c r="P233" s="171"/>
      <c r="Q233" s="169"/>
      <c r="R233" s="173"/>
      <c r="S233" s="172"/>
      <c r="T233" s="169"/>
      <c r="U233" s="172"/>
      <c r="V233" s="169"/>
      <c r="W233" s="173"/>
      <c r="X233" s="172"/>
      <c r="Y233" s="169"/>
    </row>
    <row r="234" spans="2:25" s="210" customFormat="1" ht="12.75" customHeight="1">
      <c r="B234" s="169"/>
      <c r="C234" s="169"/>
      <c r="D234" s="169"/>
      <c r="E234" s="169"/>
      <c r="F234" s="169"/>
      <c r="G234" s="170"/>
      <c r="H234" s="169"/>
      <c r="I234" s="171"/>
      <c r="J234" s="171"/>
      <c r="K234" s="171"/>
      <c r="L234" s="664"/>
      <c r="M234" s="170"/>
      <c r="N234" s="172"/>
      <c r="O234" s="169"/>
      <c r="P234" s="171"/>
      <c r="Q234" s="169"/>
      <c r="R234" s="173"/>
      <c r="S234" s="172"/>
      <c r="T234" s="169"/>
      <c r="U234" s="172"/>
      <c r="V234" s="169"/>
      <c r="W234" s="173"/>
      <c r="X234" s="172"/>
      <c r="Y234" s="169"/>
    </row>
    <row r="235" spans="2:25" s="210" customFormat="1" ht="12.75" customHeight="1">
      <c r="B235" s="169"/>
      <c r="C235" s="169"/>
      <c r="D235" s="169"/>
      <c r="E235" s="169"/>
      <c r="F235" s="169"/>
      <c r="G235" s="170"/>
      <c r="H235" s="169"/>
      <c r="I235" s="171"/>
      <c r="J235" s="171"/>
      <c r="K235" s="171"/>
      <c r="L235" s="664"/>
      <c r="M235" s="170"/>
      <c r="N235" s="172"/>
      <c r="O235" s="169"/>
      <c r="P235" s="171"/>
      <c r="Q235" s="169"/>
      <c r="R235" s="173"/>
      <c r="S235" s="172"/>
      <c r="T235" s="169"/>
      <c r="U235" s="172"/>
      <c r="V235" s="169"/>
      <c r="W235" s="173"/>
      <c r="X235" s="172"/>
      <c r="Y235" s="169"/>
    </row>
    <row r="236" spans="2:25" s="210" customFormat="1" ht="12.75" customHeight="1">
      <c r="B236" s="169"/>
      <c r="C236" s="169"/>
      <c r="D236" s="169"/>
      <c r="E236" s="169"/>
      <c r="F236" s="169"/>
      <c r="G236" s="170"/>
      <c r="H236" s="169"/>
      <c r="I236" s="171"/>
      <c r="J236" s="171"/>
      <c r="K236" s="171"/>
      <c r="L236" s="664"/>
      <c r="M236" s="170"/>
      <c r="N236" s="172"/>
      <c r="O236" s="169"/>
      <c r="P236" s="171"/>
      <c r="Q236" s="169"/>
      <c r="R236" s="173"/>
      <c r="S236" s="172"/>
      <c r="T236" s="169"/>
      <c r="U236" s="172"/>
      <c r="V236" s="169"/>
      <c r="W236" s="173"/>
      <c r="X236" s="172"/>
      <c r="Y236" s="169"/>
    </row>
    <row r="237" spans="2:25" s="210" customFormat="1" ht="12.75" customHeight="1">
      <c r="B237" s="169"/>
      <c r="C237" s="169"/>
      <c r="D237" s="169"/>
      <c r="E237" s="169"/>
      <c r="F237" s="169"/>
      <c r="G237" s="170"/>
      <c r="H237" s="169"/>
      <c r="I237" s="171"/>
      <c r="J237" s="171"/>
      <c r="K237" s="171"/>
      <c r="L237" s="664"/>
      <c r="M237" s="170"/>
      <c r="N237" s="172"/>
      <c r="O237" s="169"/>
      <c r="P237" s="171"/>
      <c r="Q237" s="169"/>
      <c r="R237" s="173"/>
      <c r="S237" s="172"/>
      <c r="T237" s="169"/>
      <c r="U237" s="172"/>
      <c r="V237" s="169"/>
      <c r="W237" s="173"/>
      <c r="X237" s="172"/>
      <c r="Y237" s="169"/>
    </row>
    <row r="238" spans="2:25" s="210" customFormat="1" ht="12.75" customHeight="1">
      <c r="B238" s="169"/>
      <c r="C238" s="169"/>
      <c r="D238" s="169"/>
      <c r="E238" s="169"/>
      <c r="F238" s="169"/>
      <c r="G238" s="170"/>
      <c r="H238" s="169"/>
      <c r="I238" s="171"/>
      <c r="J238" s="171"/>
      <c r="K238" s="171"/>
      <c r="L238" s="664"/>
      <c r="M238" s="170"/>
      <c r="N238" s="172"/>
      <c r="O238" s="169"/>
      <c r="P238" s="171"/>
      <c r="Q238" s="169"/>
      <c r="R238" s="173"/>
      <c r="S238" s="172"/>
      <c r="T238" s="169"/>
      <c r="U238" s="172"/>
      <c r="V238" s="169"/>
      <c r="W238" s="173"/>
      <c r="X238" s="172"/>
      <c r="Y238" s="169"/>
    </row>
    <row r="239" spans="2:25" s="210" customFormat="1" ht="12.75" customHeight="1">
      <c r="B239" s="169"/>
      <c r="C239" s="169"/>
      <c r="D239" s="169"/>
      <c r="E239" s="169"/>
      <c r="F239" s="169"/>
      <c r="G239" s="170"/>
      <c r="H239" s="169"/>
      <c r="I239" s="171"/>
      <c r="J239" s="171"/>
      <c r="K239" s="171"/>
      <c r="L239" s="664"/>
      <c r="M239" s="170"/>
      <c r="N239" s="172"/>
      <c r="O239" s="169"/>
      <c r="P239" s="171"/>
      <c r="Q239" s="169"/>
      <c r="R239" s="173"/>
      <c r="S239" s="172"/>
      <c r="T239" s="169"/>
      <c r="U239" s="172"/>
      <c r="V239" s="169"/>
      <c r="W239" s="173"/>
      <c r="X239" s="172"/>
      <c r="Y239" s="169"/>
    </row>
    <row r="240" spans="2:25" s="210" customFormat="1" ht="12.75" customHeight="1">
      <c r="B240" s="169"/>
      <c r="C240" s="169"/>
      <c r="D240" s="169"/>
      <c r="E240" s="169"/>
      <c r="F240" s="169"/>
      <c r="G240" s="170"/>
      <c r="H240" s="169"/>
      <c r="I240" s="171"/>
      <c r="J240" s="171"/>
      <c r="K240" s="171"/>
      <c r="L240" s="664"/>
      <c r="M240" s="170"/>
      <c r="N240" s="172"/>
      <c r="O240" s="169"/>
      <c r="P240" s="171"/>
      <c r="Q240" s="169"/>
      <c r="R240" s="173"/>
      <c r="S240" s="172"/>
      <c r="T240" s="169"/>
      <c r="U240" s="172"/>
      <c r="V240" s="169"/>
      <c r="W240" s="173"/>
      <c r="X240" s="172"/>
      <c r="Y240" s="169"/>
    </row>
    <row r="241" spans="2:25" s="210" customFormat="1" ht="12.75" customHeight="1">
      <c r="B241" s="169"/>
      <c r="C241" s="169"/>
      <c r="D241" s="169"/>
      <c r="E241" s="169"/>
      <c r="F241" s="169"/>
      <c r="G241" s="170"/>
      <c r="H241" s="169"/>
      <c r="I241" s="171"/>
      <c r="J241" s="171"/>
      <c r="K241" s="171"/>
      <c r="L241" s="664"/>
      <c r="M241" s="170"/>
      <c r="N241" s="172"/>
      <c r="O241" s="169"/>
      <c r="P241" s="171"/>
      <c r="Q241" s="169"/>
      <c r="R241" s="173"/>
      <c r="S241" s="172"/>
      <c r="T241" s="169"/>
      <c r="U241" s="172"/>
      <c r="V241" s="169"/>
      <c r="W241" s="173"/>
      <c r="X241" s="172"/>
      <c r="Y241" s="169"/>
    </row>
    <row r="242" spans="2:25" s="210" customFormat="1" ht="12.75" customHeight="1">
      <c r="B242" s="169"/>
      <c r="C242" s="169"/>
      <c r="D242" s="169"/>
      <c r="E242" s="169"/>
      <c r="F242" s="169"/>
      <c r="G242" s="170"/>
      <c r="H242" s="169"/>
      <c r="I242" s="171"/>
      <c r="J242" s="171"/>
      <c r="K242" s="171"/>
      <c r="L242" s="664"/>
      <c r="M242" s="170"/>
      <c r="N242" s="172"/>
      <c r="O242" s="169"/>
      <c r="P242" s="171"/>
      <c r="Q242" s="169"/>
      <c r="R242" s="173"/>
      <c r="S242" s="172"/>
      <c r="T242" s="169"/>
      <c r="U242" s="172"/>
      <c r="V242" s="169"/>
      <c r="W242" s="173"/>
      <c r="X242" s="172"/>
      <c r="Y242" s="169"/>
    </row>
    <row r="243" spans="2:25" s="210" customFormat="1" ht="12.75" customHeight="1">
      <c r="B243" s="169"/>
      <c r="C243" s="169"/>
      <c r="D243" s="169"/>
      <c r="E243" s="169"/>
      <c r="F243" s="169"/>
      <c r="G243" s="170"/>
      <c r="H243" s="169"/>
      <c r="I243" s="171"/>
      <c r="J243" s="171"/>
      <c r="K243" s="171"/>
      <c r="L243" s="664"/>
      <c r="M243" s="170"/>
      <c r="N243" s="172"/>
      <c r="O243" s="169"/>
      <c r="P243" s="171"/>
      <c r="Q243" s="169"/>
      <c r="R243" s="173"/>
      <c r="S243" s="172"/>
      <c r="T243" s="169"/>
      <c r="U243" s="172"/>
      <c r="V243" s="169"/>
      <c r="W243" s="173"/>
      <c r="X243" s="172"/>
      <c r="Y243" s="169"/>
    </row>
    <row r="244" spans="2:25" s="210" customFormat="1" ht="12.75" customHeight="1">
      <c r="B244" s="169"/>
      <c r="C244" s="169"/>
      <c r="D244" s="169"/>
      <c r="E244" s="169"/>
      <c r="F244" s="169"/>
      <c r="G244" s="170"/>
      <c r="H244" s="169"/>
      <c r="I244" s="171"/>
      <c r="J244" s="171"/>
      <c r="K244" s="171"/>
      <c r="L244" s="664"/>
      <c r="M244" s="170"/>
      <c r="N244" s="172"/>
      <c r="O244" s="169"/>
      <c r="P244" s="171"/>
      <c r="Q244" s="169"/>
      <c r="R244" s="173"/>
      <c r="S244" s="172"/>
      <c r="T244" s="169"/>
      <c r="U244" s="172"/>
      <c r="V244" s="169"/>
      <c r="W244" s="173"/>
      <c r="X244" s="172"/>
      <c r="Y244" s="169"/>
    </row>
    <row r="245" spans="2:25" s="210" customFormat="1" ht="12.75" customHeight="1">
      <c r="B245" s="169"/>
      <c r="C245" s="169"/>
      <c r="D245" s="169"/>
      <c r="E245" s="169"/>
      <c r="F245" s="169"/>
      <c r="G245" s="170"/>
      <c r="H245" s="169"/>
      <c r="I245" s="171"/>
      <c r="J245" s="171"/>
      <c r="K245" s="171"/>
      <c r="L245" s="664"/>
      <c r="M245" s="170"/>
      <c r="N245" s="172"/>
      <c r="O245" s="169"/>
      <c r="P245" s="171"/>
      <c r="Q245" s="169"/>
      <c r="R245" s="173"/>
      <c r="S245" s="172"/>
      <c r="T245" s="169"/>
      <c r="U245" s="172"/>
      <c r="V245" s="169"/>
      <c r="W245" s="173"/>
      <c r="X245" s="172"/>
      <c r="Y245" s="169"/>
    </row>
    <row r="246" spans="2:25" s="210" customFormat="1" ht="12.75" customHeight="1">
      <c r="B246" s="169"/>
      <c r="C246" s="169"/>
      <c r="D246" s="169"/>
      <c r="E246" s="169"/>
      <c r="F246" s="169"/>
      <c r="G246" s="170"/>
      <c r="H246" s="169"/>
      <c r="I246" s="171"/>
      <c r="J246" s="171"/>
      <c r="K246" s="171"/>
      <c r="L246" s="664"/>
      <c r="M246" s="170"/>
      <c r="N246" s="172"/>
      <c r="O246" s="169"/>
      <c r="P246" s="171"/>
      <c r="Q246" s="169"/>
      <c r="R246" s="173"/>
      <c r="S246" s="172"/>
      <c r="T246" s="169"/>
      <c r="U246" s="172"/>
      <c r="V246" s="169"/>
      <c r="W246" s="173"/>
      <c r="X246" s="172"/>
      <c r="Y246" s="169"/>
    </row>
    <row r="247" spans="2:25" s="210" customFormat="1" ht="12.75" customHeight="1">
      <c r="B247" s="169"/>
      <c r="C247" s="169"/>
      <c r="D247" s="169"/>
      <c r="E247" s="169"/>
      <c r="F247" s="169"/>
      <c r="G247" s="170"/>
      <c r="H247" s="169"/>
      <c r="I247" s="171"/>
      <c r="J247" s="171"/>
      <c r="K247" s="171"/>
      <c r="L247" s="664"/>
      <c r="M247" s="170"/>
      <c r="N247" s="172"/>
      <c r="O247" s="169"/>
      <c r="P247" s="171"/>
      <c r="Q247" s="169"/>
      <c r="R247" s="173"/>
      <c r="S247" s="172"/>
      <c r="T247" s="169"/>
      <c r="U247" s="172"/>
      <c r="V247" s="169"/>
      <c r="W247" s="173"/>
      <c r="X247" s="172"/>
      <c r="Y247" s="169"/>
    </row>
    <row r="248" spans="2:25" s="210" customFormat="1" ht="12.75" customHeight="1">
      <c r="B248" s="169"/>
      <c r="C248" s="169"/>
      <c r="D248" s="169"/>
      <c r="E248" s="169"/>
      <c r="F248" s="169"/>
      <c r="G248" s="170"/>
      <c r="H248" s="169"/>
      <c r="I248" s="171"/>
      <c r="J248" s="171"/>
      <c r="K248" s="171"/>
      <c r="L248" s="664"/>
      <c r="M248" s="170"/>
      <c r="N248" s="172"/>
      <c r="O248" s="169"/>
      <c r="P248" s="171"/>
      <c r="Q248" s="169"/>
      <c r="R248" s="173"/>
      <c r="S248" s="172"/>
      <c r="T248" s="169"/>
      <c r="U248" s="172"/>
      <c r="V248" s="169"/>
      <c r="W248" s="173"/>
      <c r="X248" s="172"/>
      <c r="Y248" s="169"/>
    </row>
    <row r="249" spans="2:25" s="210" customFormat="1" ht="12.75" customHeight="1">
      <c r="B249" s="169"/>
      <c r="C249" s="169"/>
      <c r="D249" s="169"/>
      <c r="E249" s="169"/>
      <c r="F249" s="169"/>
      <c r="G249" s="170"/>
      <c r="H249" s="169"/>
      <c r="I249" s="171"/>
      <c r="J249" s="171"/>
      <c r="K249" s="171"/>
      <c r="L249" s="664"/>
      <c r="M249" s="170"/>
      <c r="N249" s="172"/>
      <c r="O249" s="169"/>
      <c r="P249" s="171"/>
      <c r="Q249" s="169"/>
      <c r="R249" s="173"/>
      <c r="S249" s="172"/>
      <c r="T249" s="169"/>
      <c r="U249" s="172"/>
      <c r="V249" s="169"/>
      <c r="W249" s="173"/>
      <c r="X249" s="172"/>
      <c r="Y249" s="169"/>
    </row>
    <row r="250" spans="2:25" s="210" customFormat="1" ht="12.75" customHeight="1">
      <c r="B250" s="169"/>
      <c r="C250" s="169"/>
      <c r="D250" s="169"/>
      <c r="E250" s="169"/>
      <c r="F250" s="169"/>
      <c r="G250" s="170"/>
      <c r="H250" s="169"/>
      <c r="I250" s="171"/>
      <c r="J250" s="171"/>
      <c r="K250" s="171"/>
      <c r="L250" s="664"/>
      <c r="M250" s="170"/>
      <c r="N250" s="172"/>
      <c r="O250" s="169"/>
      <c r="P250" s="171"/>
      <c r="Q250" s="169"/>
      <c r="R250" s="173"/>
      <c r="S250" s="172"/>
      <c r="T250" s="169"/>
      <c r="U250" s="172"/>
      <c r="V250" s="169"/>
      <c r="W250" s="173"/>
      <c r="X250" s="172"/>
      <c r="Y250" s="169"/>
    </row>
    <row r="251" spans="2:25" s="210" customFormat="1" ht="12.75" customHeight="1">
      <c r="B251" s="169"/>
      <c r="C251" s="169"/>
      <c r="D251" s="169"/>
      <c r="E251" s="169"/>
      <c r="F251" s="169"/>
      <c r="G251" s="170"/>
      <c r="H251" s="169"/>
      <c r="I251" s="171"/>
      <c r="J251" s="171"/>
      <c r="K251" s="171"/>
      <c r="L251" s="664"/>
      <c r="M251" s="170"/>
      <c r="N251" s="172"/>
      <c r="O251" s="169"/>
      <c r="P251" s="171"/>
      <c r="Q251" s="169"/>
      <c r="R251" s="173"/>
      <c r="S251" s="172"/>
      <c r="T251" s="169"/>
      <c r="U251" s="172"/>
      <c r="V251" s="169"/>
      <c r="W251" s="173"/>
      <c r="X251" s="172"/>
      <c r="Y251" s="169"/>
    </row>
    <row r="252" spans="2:25" s="210" customFormat="1" ht="12.75" customHeight="1">
      <c r="B252" s="169"/>
      <c r="C252" s="169"/>
      <c r="D252" s="169"/>
      <c r="E252" s="169"/>
      <c r="F252" s="169"/>
      <c r="G252" s="170"/>
      <c r="H252" s="169"/>
      <c r="I252" s="171"/>
      <c r="J252" s="171"/>
      <c r="K252" s="171"/>
      <c r="L252" s="664"/>
      <c r="M252" s="170"/>
      <c r="N252" s="172"/>
      <c r="O252" s="169"/>
      <c r="P252" s="171"/>
      <c r="Q252" s="169"/>
      <c r="R252" s="173"/>
      <c r="S252" s="172"/>
      <c r="T252" s="169"/>
      <c r="U252" s="172"/>
      <c r="V252" s="169"/>
      <c r="W252" s="173"/>
      <c r="X252" s="172"/>
      <c r="Y252" s="169"/>
    </row>
    <row r="253" spans="2:25" s="210" customFormat="1" ht="12.75" customHeight="1">
      <c r="B253" s="169"/>
      <c r="C253" s="169"/>
      <c r="D253" s="169"/>
      <c r="E253" s="169"/>
      <c r="F253" s="169"/>
      <c r="G253" s="170"/>
      <c r="H253" s="169"/>
      <c r="I253" s="171"/>
      <c r="J253" s="171"/>
      <c r="K253" s="171"/>
      <c r="L253" s="664"/>
      <c r="M253" s="170"/>
      <c r="N253" s="172"/>
      <c r="O253" s="169"/>
      <c r="P253" s="171"/>
      <c r="Q253" s="169"/>
      <c r="R253" s="173"/>
      <c r="S253" s="172"/>
      <c r="T253" s="169"/>
      <c r="U253" s="172"/>
      <c r="V253" s="169"/>
      <c r="W253" s="173"/>
      <c r="X253" s="172"/>
      <c r="Y253" s="169"/>
    </row>
    <row r="254" spans="2:25" s="210" customFormat="1" ht="12.75" customHeight="1">
      <c r="B254" s="169"/>
      <c r="C254" s="169"/>
      <c r="D254" s="169"/>
      <c r="E254" s="169"/>
      <c r="F254" s="169"/>
      <c r="G254" s="170"/>
      <c r="H254" s="169"/>
      <c r="I254" s="171"/>
      <c r="J254" s="171"/>
      <c r="K254" s="171"/>
      <c r="L254" s="664"/>
      <c r="M254" s="170"/>
      <c r="N254" s="172"/>
      <c r="O254" s="169"/>
      <c r="P254" s="171"/>
      <c r="Q254" s="169"/>
      <c r="R254" s="173"/>
      <c r="S254" s="172"/>
      <c r="T254" s="169"/>
      <c r="U254" s="172"/>
      <c r="V254" s="169"/>
      <c r="W254" s="173"/>
      <c r="X254" s="172"/>
      <c r="Y254" s="169"/>
    </row>
    <row r="255" spans="2:25" s="210" customFormat="1" ht="12.75" customHeight="1">
      <c r="B255" s="169"/>
      <c r="C255" s="169"/>
      <c r="D255" s="169"/>
      <c r="E255" s="169"/>
      <c r="F255" s="169"/>
      <c r="G255" s="170"/>
      <c r="H255" s="169"/>
      <c r="I255" s="171"/>
      <c r="J255" s="171"/>
      <c r="K255" s="171"/>
      <c r="L255" s="664"/>
      <c r="M255" s="170"/>
      <c r="N255" s="172"/>
      <c r="O255" s="169"/>
      <c r="P255" s="171"/>
      <c r="Q255" s="169"/>
      <c r="R255" s="173"/>
      <c r="S255" s="172"/>
      <c r="T255" s="169"/>
      <c r="U255" s="172"/>
      <c r="V255" s="169"/>
      <c r="W255" s="173"/>
      <c r="X255" s="172"/>
      <c r="Y255" s="169"/>
    </row>
    <row r="256" spans="2:25" s="210" customFormat="1" ht="12.75" customHeight="1">
      <c r="B256" s="169"/>
      <c r="C256" s="169"/>
      <c r="D256" s="169"/>
      <c r="E256" s="169"/>
      <c r="F256" s="169"/>
      <c r="G256" s="170"/>
      <c r="H256" s="169"/>
      <c r="I256" s="171"/>
      <c r="J256" s="171"/>
      <c r="K256" s="171"/>
      <c r="L256" s="664"/>
      <c r="M256" s="170"/>
      <c r="N256" s="172"/>
      <c r="O256" s="169"/>
      <c r="P256" s="171"/>
      <c r="Q256" s="169"/>
      <c r="R256" s="173"/>
      <c r="S256" s="172"/>
      <c r="T256" s="169"/>
      <c r="U256" s="172"/>
      <c r="V256" s="169"/>
      <c r="W256" s="173"/>
      <c r="X256" s="172"/>
      <c r="Y256" s="169"/>
    </row>
    <row r="257" spans="2:25" s="210" customFormat="1" ht="12.75" customHeight="1">
      <c r="B257" s="169"/>
      <c r="C257" s="169"/>
      <c r="D257" s="169"/>
      <c r="E257" s="169"/>
      <c r="F257" s="169"/>
      <c r="G257" s="170"/>
      <c r="H257" s="169"/>
      <c r="I257" s="171"/>
      <c r="J257" s="171"/>
      <c r="K257" s="171"/>
      <c r="L257" s="664"/>
      <c r="M257" s="170"/>
      <c r="N257" s="172"/>
      <c r="O257" s="169"/>
      <c r="P257" s="171"/>
      <c r="Q257" s="169"/>
      <c r="R257" s="173"/>
      <c r="S257" s="172"/>
      <c r="T257" s="169"/>
      <c r="U257" s="172"/>
      <c r="V257" s="169"/>
      <c r="W257" s="173"/>
      <c r="X257" s="172"/>
      <c r="Y257" s="169"/>
    </row>
    <row r="258" spans="2:25" s="210" customFormat="1" ht="12.75" customHeight="1">
      <c r="B258" s="169"/>
      <c r="C258" s="169"/>
      <c r="D258" s="169"/>
      <c r="E258" s="169"/>
      <c r="F258" s="169"/>
      <c r="G258" s="170"/>
      <c r="H258" s="169"/>
      <c r="I258" s="171"/>
      <c r="J258" s="171"/>
      <c r="K258" s="171"/>
      <c r="L258" s="664"/>
      <c r="M258" s="170"/>
      <c r="N258" s="172"/>
      <c r="O258" s="169"/>
      <c r="P258" s="171"/>
      <c r="Q258" s="169"/>
      <c r="R258" s="173"/>
      <c r="S258" s="172"/>
      <c r="T258" s="169"/>
      <c r="U258" s="172"/>
      <c r="V258" s="169"/>
      <c r="W258" s="173"/>
      <c r="X258" s="172"/>
      <c r="Y258" s="169"/>
    </row>
    <row r="259" spans="2:25" s="210" customFormat="1" ht="12.75" customHeight="1">
      <c r="B259" s="169"/>
      <c r="C259" s="169"/>
      <c r="D259" s="169"/>
      <c r="E259" s="169"/>
      <c r="F259" s="169"/>
      <c r="G259" s="170"/>
      <c r="H259" s="169"/>
      <c r="I259" s="171"/>
      <c r="J259" s="171"/>
      <c r="K259" s="171"/>
      <c r="L259" s="664"/>
      <c r="M259" s="170"/>
      <c r="N259" s="172"/>
      <c r="O259" s="169"/>
      <c r="P259" s="171"/>
      <c r="Q259" s="169"/>
      <c r="R259" s="173"/>
      <c r="S259" s="172"/>
      <c r="T259" s="169"/>
      <c r="U259" s="172"/>
      <c r="V259" s="169"/>
      <c r="W259" s="173"/>
      <c r="X259" s="172"/>
      <c r="Y259" s="169"/>
    </row>
    <row r="260" spans="2:25" s="210" customFormat="1" ht="12.75" customHeight="1">
      <c r="B260" s="169"/>
      <c r="C260" s="169"/>
      <c r="D260" s="169"/>
      <c r="E260" s="169"/>
      <c r="F260" s="169"/>
      <c r="G260" s="170"/>
      <c r="H260" s="169"/>
      <c r="I260" s="171"/>
      <c r="J260" s="171"/>
      <c r="K260" s="171"/>
      <c r="L260" s="664"/>
      <c r="M260" s="170"/>
      <c r="N260" s="172"/>
      <c r="O260" s="169"/>
      <c r="P260" s="171"/>
      <c r="Q260" s="169"/>
      <c r="R260" s="173"/>
      <c r="S260" s="172"/>
      <c r="T260" s="169"/>
      <c r="U260" s="172"/>
      <c r="V260" s="169"/>
      <c r="W260" s="173"/>
      <c r="X260" s="172"/>
      <c r="Y260" s="169"/>
    </row>
    <row r="261" spans="2:25" s="210" customFormat="1" ht="12.75" customHeight="1">
      <c r="B261" s="169"/>
      <c r="C261" s="169"/>
      <c r="D261" s="169"/>
      <c r="E261" s="169"/>
      <c r="F261" s="169"/>
      <c r="G261" s="170"/>
      <c r="H261" s="169"/>
      <c r="I261" s="171"/>
      <c r="J261" s="171"/>
      <c r="K261" s="171"/>
      <c r="L261" s="664"/>
      <c r="M261" s="170"/>
      <c r="N261" s="172"/>
      <c r="O261" s="169"/>
      <c r="P261" s="171"/>
      <c r="Q261" s="169"/>
      <c r="R261" s="173"/>
      <c r="S261" s="172"/>
      <c r="T261" s="169"/>
      <c r="U261" s="172"/>
      <c r="V261" s="169"/>
      <c r="W261" s="173"/>
      <c r="X261" s="172"/>
      <c r="Y261" s="169"/>
    </row>
    <row r="262" spans="2:25" s="210" customFormat="1" ht="12.75" customHeight="1">
      <c r="B262" s="169"/>
      <c r="C262" s="169"/>
      <c r="D262" s="169"/>
      <c r="E262" s="169"/>
      <c r="F262" s="169"/>
      <c r="G262" s="170"/>
      <c r="H262" s="169"/>
      <c r="I262" s="171"/>
      <c r="J262" s="171"/>
      <c r="K262" s="171"/>
      <c r="L262" s="664"/>
      <c r="M262" s="170"/>
      <c r="N262" s="172"/>
      <c r="O262" s="169"/>
      <c r="P262" s="171"/>
      <c r="Q262" s="169"/>
      <c r="R262" s="173"/>
      <c r="S262" s="172"/>
      <c r="T262" s="169"/>
      <c r="U262" s="172"/>
      <c r="V262" s="169"/>
      <c r="W262" s="173"/>
      <c r="X262" s="172"/>
      <c r="Y262" s="169"/>
    </row>
    <row r="263" spans="2:25" s="210" customFormat="1" ht="12.75" customHeight="1">
      <c r="B263" s="169"/>
      <c r="C263" s="169"/>
      <c r="D263" s="169"/>
      <c r="E263" s="169"/>
      <c r="F263" s="169"/>
      <c r="G263" s="170"/>
      <c r="H263" s="169"/>
      <c r="I263" s="171"/>
      <c r="J263" s="171"/>
      <c r="K263" s="171"/>
      <c r="L263" s="664"/>
      <c r="M263" s="170"/>
      <c r="N263" s="172"/>
      <c r="O263" s="169"/>
      <c r="P263" s="171"/>
      <c r="Q263" s="169"/>
      <c r="R263" s="173"/>
      <c r="S263" s="172"/>
      <c r="T263" s="169"/>
      <c r="U263" s="172"/>
      <c r="V263" s="169"/>
      <c r="W263" s="173"/>
      <c r="X263" s="172"/>
      <c r="Y263" s="169"/>
    </row>
    <row r="264" spans="2:25" s="210" customFormat="1" ht="12.75" customHeight="1">
      <c r="B264" s="169"/>
      <c r="C264" s="169"/>
      <c r="D264" s="169"/>
      <c r="E264" s="169"/>
      <c r="F264" s="169"/>
      <c r="G264" s="170"/>
      <c r="H264" s="169"/>
      <c r="I264" s="171"/>
      <c r="J264" s="171"/>
      <c r="K264" s="171"/>
      <c r="L264" s="664"/>
      <c r="M264" s="170"/>
      <c r="N264" s="172"/>
      <c r="O264" s="169"/>
      <c r="P264" s="171"/>
      <c r="Q264" s="169"/>
      <c r="R264" s="173"/>
      <c r="S264" s="172"/>
      <c r="T264" s="169"/>
      <c r="U264" s="172"/>
      <c r="V264" s="169"/>
      <c r="W264" s="173"/>
      <c r="X264" s="172"/>
      <c r="Y264" s="169"/>
    </row>
    <row r="265" spans="2:25" s="210" customFormat="1" ht="12.75" customHeight="1">
      <c r="B265" s="169"/>
      <c r="C265" s="169"/>
      <c r="D265" s="169"/>
      <c r="E265" s="169"/>
      <c r="F265" s="169"/>
      <c r="G265" s="170"/>
      <c r="H265" s="169"/>
      <c r="I265" s="171"/>
      <c r="J265" s="171"/>
      <c r="K265" s="171"/>
      <c r="L265" s="664"/>
      <c r="M265" s="170"/>
      <c r="N265" s="172"/>
      <c r="O265" s="169"/>
      <c r="P265" s="171"/>
      <c r="Q265" s="169"/>
      <c r="R265" s="173"/>
      <c r="S265" s="172"/>
      <c r="T265" s="169"/>
      <c r="U265" s="172"/>
      <c r="V265" s="169"/>
      <c r="W265" s="173"/>
      <c r="X265" s="172"/>
      <c r="Y265" s="169"/>
    </row>
    <row r="266" spans="2:25" s="210" customFormat="1" ht="12.75" customHeight="1">
      <c r="B266" s="169"/>
      <c r="C266" s="169"/>
      <c r="D266" s="169"/>
      <c r="E266" s="169"/>
      <c r="F266" s="169"/>
      <c r="G266" s="170"/>
      <c r="H266" s="169"/>
      <c r="I266" s="171"/>
      <c r="J266" s="171"/>
      <c r="K266" s="171"/>
      <c r="L266" s="664"/>
      <c r="M266" s="170"/>
      <c r="N266" s="172"/>
      <c r="O266" s="169"/>
      <c r="P266" s="171"/>
      <c r="Q266" s="169"/>
      <c r="R266" s="173"/>
      <c r="S266" s="172"/>
      <c r="T266" s="169"/>
      <c r="U266" s="172"/>
      <c r="V266" s="169"/>
      <c r="W266" s="173"/>
      <c r="X266" s="172"/>
      <c r="Y266" s="169"/>
    </row>
    <row r="267" spans="2:25" s="210" customFormat="1" ht="12.75" customHeight="1">
      <c r="B267" s="169"/>
      <c r="C267" s="169"/>
      <c r="D267" s="169"/>
      <c r="E267" s="169"/>
      <c r="F267" s="169"/>
      <c r="G267" s="170"/>
      <c r="H267" s="169"/>
      <c r="I267" s="171"/>
      <c r="J267" s="171"/>
      <c r="K267" s="171"/>
      <c r="L267" s="664"/>
      <c r="M267" s="170"/>
      <c r="N267" s="172"/>
      <c r="O267" s="169"/>
      <c r="P267" s="171"/>
      <c r="Q267" s="169"/>
      <c r="R267" s="173"/>
      <c r="S267" s="172"/>
      <c r="T267" s="169"/>
      <c r="U267" s="172"/>
      <c r="V267" s="169"/>
      <c r="W267" s="173"/>
      <c r="X267" s="172"/>
      <c r="Y267" s="169"/>
    </row>
    <row r="268" spans="2:25" s="210" customFormat="1" ht="12.75" customHeight="1">
      <c r="B268" s="169"/>
      <c r="C268" s="169"/>
      <c r="D268" s="169"/>
      <c r="E268" s="169"/>
      <c r="F268" s="169"/>
      <c r="G268" s="170"/>
      <c r="H268" s="169"/>
      <c r="I268" s="171"/>
      <c r="J268" s="171"/>
      <c r="K268" s="171"/>
      <c r="L268" s="664"/>
      <c r="M268" s="170"/>
      <c r="N268" s="172"/>
      <c r="O268" s="169"/>
      <c r="P268" s="171"/>
      <c r="Q268" s="169"/>
      <c r="R268" s="173"/>
      <c r="S268" s="172"/>
      <c r="T268" s="169"/>
      <c r="U268" s="172"/>
      <c r="V268" s="169"/>
      <c r="W268" s="173"/>
      <c r="X268" s="172"/>
      <c r="Y268" s="169"/>
    </row>
    <row r="269" spans="2:25" s="210" customFormat="1" ht="12.75" customHeight="1">
      <c r="B269" s="169"/>
      <c r="C269" s="169"/>
      <c r="D269" s="169"/>
      <c r="E269" s="169"/>
      <c r="F269" s="169"/>
      <c r="G269" s="170"/>
      <c r="H269" s="169"/>
      <c r="I269" s="171"/>
      <c r="J269" s="171"/>
      <c r="K269" s="171"/>
      <c r="L269" s="664"/>
      <c r="M269" s="170"/>
      <c r="N269" s="172"/>
      <c r="O269" s="169"/>
      <c r="P269" s="171"/>
      <c r="Q269" s="169"/>
      <c r="R269" s="173"/>
      <c r="S269" s="172"/>
      <c r="T269" s="169"/>
      <c r="U269" s="172"/>
      <c r="V269" s="169"/>
      <c r="W269" s="173"/>
      <c r="X269" s="172"/>
      <c r="Y269" s="169"/>
    </row>
    <row r="270" spans="2:25" s="210" customFormat="1" ht="12.75" customHeight="1">
      <c r="B270" s="169"/>
      <c r="C270" s="169"/>
      <c r="D270" s="169"/>
      <c r="E270" s="169"/>
      <c r="F270" s="169"/>
      <c r="G270" s="170"/>
      <c r="H270" s="169"/>
      <c r="I270" s="171"/>
      <c r="J270" s="171"/>
      <c r="K270" s="171"/>
      <c r="L270" s="664"/>
      <c r="M270" s="170"/>
      <c r="N270" s="172"/>
      <c r="O270" s="169"/>
      <c r="P270" s="171"/>
      <c r="Q270" s="169"/>
      <c r="R270" s="173"/>
      <c r="S270" s="172"/>
      <c r="T270" s="169"/>
      <c r="U270" s="172"/>
      <c r="V270" s="169"/>
      <c r="W270" s="173"/>
      <c r="X270" s="172"/>
      <c r="Y270" s="169"/>
    </row>
    <row r="271" spans="2:25" s="210" customFormat="1" ht="12.75" customHeight="1">
      <c r="B271" s="169"/>
      <c r="C271" s="169"/>
      <c r="D271" s="169"/>
      <c r="E271" s="169"/>
      <c r="F271" s="169"/>
      <c r="G271" s="170"/>
      <c r="H271" s="169"/>
      <c r="I271" s="171"/>
      <c r="J271" s="171"/>
      <c r="K271" s="171"/>
      <c r="L271" s="664"/>
      <c r="M271" s="170"/>
      <c r="N271" s="172"/>
      <c r="O271" s="169"/>
      <c r="P271" s="171"/>
      <c r="Q271" s="169"/>
      <c r="R271" s="173"/>
      <c r="S271" s="172"/>
      <c r="T271" s="169"/>
      <c r="U271" s="172"/>
      <c r="V271" s="169"/>
      <c r="W271" s="173"/>
      <c r="X271" s="172"/>
      <c r="Y271" s="169"/>
    </row>
    <row r="272" spans="2:25" s="210" customFormat="1" ht="12.75" customHeight="1">
      <c r="B272" s="169"/>
      <c r="C272" s="169"/>
      <c r="D272" s="169"/>
      <c r="E272" s="169"/>
      <c r="F272" s="169"/>
      <c r="G272" s="170"/>
      <c r="H272" s="169"/>
      <c r="I272" s="171"/>
      <c r="J272" s="171"/>
      <c r="K272" s="171"/>
      <c r="L272" s="664"/>
      <c r="M272" s="170"/>
      <c r="N272" s="172"/>
      <c r="O272" s="169"/>
      <c r="P272" s="171"/>
      <c r="Q272" s="169"/>
      <c r="R272" s="173"/>
      <c r="S272" s="172"/>
      <c r="T272" s="169"/>
      <c r="U272" s="172"/>
      <c r="V272" s="169"/>
      <c r="W272" s="173"/>
      <c r="X272" s="172"/>
      <c r="Y272" s="169"/>
    </row>
    <row r="273" spans="2:25" s="210" customFormat="1" ht="12.75" customHeight="1">
      <c r="B273" s="169"/>
      <c r="C273" s="169"/>
      <c r="D273" s="169"/>
      <c r="E273" s="169"/>
      <c r="F273" s="169"/>
      <c r="G273" s="170"/>
      <c r="H273" s="169"/>
      <c r="I273" s="171"/>
      <c r="J273" s="171"/>
      <c r="K273" s="171"/>
      <c r="L273" s="664"/>
      <c r="M273" s="170"/>
      <c r="N273" s="172"/>
      <c r="O273" s="169"/>
      <c r="P273" s="171"/>
      <c r="Q273" s="169"/>
      <c r="R273" s="173"/>
      <c r="S273" s="172"/>
      <c r="T273" s="169"/>
      <c r="U273" s="172"/>
      <c r="V273" s="169"/>
      <c r="W273" s="173"/>
      <c r="X273" s="172"/>
      <c r="Y273" s="169"/>
    </row>
    <row r="274" spans="2:25" s="210" customFormat="1" ht="12.75" customHeight="1">
      <c r="B274" s="169"/>
      <c r="C274" s="169"/>
      <c r="D274" s="169"/>
      <c r="E274" s="169"/>
      <c r="F274" s="169"/>
      <c r="G274" s="170"/>
      <c r="H274" s="169"/>
      <c r="I274" s="171"/>
      <c r="J274" s="171"/>
      <c r="K274" s="171"/>
      <c r="L274" s="664"/>
      <c r="M274" s="170"/>
      <c r="N274" s="172"/>
      <c r="O274" s="169"/>
      <c r="P274" s="171"/>
      <c r="Q274" s="169"/>
      <c r="R274" s="173"/>
      <c r="S274" s="172"/>
      <c r="T274" s="169"/>
      <c r="U274" s="172"/>
      <c r="V274" s="169"/>
      <c r="W274" s="173"/>
      <c r="X274" s="172"/>
      <c r="Y274" s="169"/>
    </row>
    <row r="275" spans="2:25" s="210" customFormat="1" ht="12.75" customHeight="1">
      <c r="B275" s="169"/>
      <c r="C275" s="169"/>
      <c r="D275" s="169"/>
      <c r="E275" s="169"/>
      <c r="F275" s="169"/>
      <c r="G275" s="170"/>
      <c r="H275" s="169"/>
      <c r="I275" s="171"/>
      <c r="J275" s="171"/>
      <c r="K275" s="171"/>
      <c r="L275" s="664"/>
      <c r="M275" s="170"/>
      <c r="N275" s="172"/>
      <c r="O275" s="169"/>
      <c r="P275" s="171"/>
      <c r="Q275" s="169"/>
      <c r="R275" s="173"/>
      <c r="S275" s="172"/>
      <c r="T275" s="169"/>
      <c r="U275" s="172"/>
      <c r="V275" s="169"/>
      <c r="W275" s="173"/>
      <c r="X275" s="172"/>
      <c r="Y275" s="169"/>
    </row>
    <row r="276" spans="2:25" s="210" customFormat="1" ht="12.75" customHeight="1">
      <c r="B276" s="169"/>
      <c r="C276" s="169"/>
      <c r="D276" s="169"/>
      <c r="E276" s="169"/>
      <c r="F276" s="169"/>
      <c r="G276" s="170"/>
      <c r="H276" s="169"/>
      <c r="I276" s="171"/>
      <c r="J276" s="171"/>
      <c r="K276" s="171"/>
      <c r="L276" s="664"/>
      <c r="M276" s="170"/>
      <c r="N276" s="172"/>
      <c r="O276" s="169"/>
      <c r="P276" s="171"/>
      <c r="Q276" s="169"/>
      <c r="R276" s="173"/>
      <c r="S276" s="172"/>
      <c r="T276" s="169"/>
      <c r="U276" s="172"/>
      <c r="V276" s="169"/>
      <c r="W276" s="173"/>
      <c r="X276" s="172"/>
      <c r="Y276" s="169"/>
    </row>
    <row r="277" spans="2:25" s="210" customFormat="1" ht="12.75" customHeight="1">
      <c r="B277" s="169"/>
      <c r="C277" s="169"/>
      <c r="D277" s="169"/>
      <c r="E277" s="169"/>
      <c r="F277" s="169"/>
      <c r="G277" s="170"/>
      <c r="H277" s="169"/>
      <c r="I277" s="171"/>
      <c r="J277" s="171"/>
      <c r="K277" s="171"/>
      <c r="L277" s="664"/>
      <c r="M277" s="170"/>
      <c r="N277" s="172"/>
      <c r="O277" s="169"/>
      <c r="P277" s="171"/>
      <c r="Q277" s="169"/>
      <c r="R277" s="173"/>
      <c r="S277" s="172"/>
      <c r="T277" s="169"/>
      <c r="U277" s="172"/>
      <c r="V277" s="169"/>
      <c r="W277" s="173"/>
      <c r="X277" s="172"/>
      <c r="Y277" s="169"/>
    </row>
    <row r="278" spans="2:25" s="210" customFormat="1" ht="12.75" customHeight="1">
      <c r="B278" s="169"/>
      <c r="C278" s="169"/>
      <c r="D278" s="169"/>
      <c r="E278" s="169"/>
      <c r="F278" s="169"/>
      <c r="G278" s="170"/>
      <c r="H278" s="169"/>
      <c r="I278" s="171"/>
      <c r="J278" s="171"/>
      <c r="K278" s="171"/>
      <c r="L278" s="664"/>
      <c r="M278" s="170"/>
      <c r="N278" s="172"/>
      <c r="O278" s="169"/>
      <c r="P278" s="171"/>
      <c r="Q278" s="169"/>
      <c r="R278" s="173"/>
      <c r="S278" s="172"/>
      <c r="T278" s="169"/>
      <c r="U278" s="172"/>
      <c r="V278" s="169"/>
      <c r="W278" s="173"/>
      <c r="X278" s="172"/>
      <c r="Y278" s="169"/>
    </row>
    <row r="279" spans="2:25" s="210" customFormat="1" ht="12.75" customHeight="1">
      <c r="B279" s="169"/>
      <c r="C279" s="169"/>
      <c r="D279" s="169"/>
      <c r="E279" s="169"/>
      <c r="F279" s="169"/>
      <c r="G279" s="170"/>
      <c r="H279" s="169"/>
      <c r="I279" s="171"/>
      <c r="J279" s="171"/>
      <c r="K279" s="171"/>
      <c r="L279" s="664"/>
      <c r="M279" s="170"/>
      <c r="N279" s="172"/>
      <c r="O279" s="169"/>
      <c r="P279" s="171"/>
      <c r="Q279" s="169"/>
      <c r="R279" s="173"/>
      <c r="S279" s="172"/>
      <c r="T279" s="169"/>
      <c r="U279" s="172"/>
      <c r="V279" s="169"/>
      <c r="W279" s="173"/>
      <c r="X279" s="172"/>
      <c r="Y279" s="169"/>
    </row>
    <row r="280" spans="2:25" s="210" customFormat="1" ht="12.75" customHeight="1">
      <c r="B280" s="169"/>
      <c r="C280" s="169"/>
      <c r="D280" s="169"/>
      <c r="E280" s="169"/>
      <c r="F280" s="169"/>
      <c r="G280" s="170"/>
      <c r="H280" s="169"/>
      <c r="I280" s="171"/>
      <c r="J280" s="171"/>
      <c r="K280" s="171"/>
      <c r="L280" s="664"/>
      <c r="M280" s="170"/>
      <c r="N280" s="172"/>
      <c r="O280" s="169"/>
      <c r="P280" s="171"/>
      <c r="Q280" s="169"/>
      <c r="R280" s="173"/>
      <c r="S280" s="172"/>
      <c r="T280" s="169"/>
      <c r="U280" s="172"/>
      <c r="V280" s="169"/>
      <c r="W280" s="173"/>
      <c r="X280" s="172"/>
      <c r="Y280" s="169"/>
    </row>
    <row r="281" spans="2:25" s="210" customFormat="1" ht="12.75" customHeight="1">
      <c r="B281" s="169"/>
      <c r="C281" s="169"/>
      <c r="D281" s="169"/>
      <c r="E281" s="169"/>
      <c r="F281" s="169"/>
      <c r="G281" s="170"/>
      <c r="H281" s="169"/>
      <c r="I281" s="171"/>
      <c r="J281" s="171"/>
      <c r="K281" s="171"/>
      <c r="L281" s="664"/>
      <c r="M281" s="170"/>
      <c r="N281" s="172"/>
      <c r="O281" s="169"/>
      <c r="P281" s="171"/>
      <c r="Q281" s="169"/>
      <c r="R281" s="173"/>
      <c r="S281" s="172"/>
      <c r="T281" s="169"/>
      <c r="U281" s="172"/>
      <c r="V281" s="169"/>
      <c r="W281" s="173"/>
      <c r="X281" s="172"/>
      <c r="Y281" s="169"/>
    </row>
    <row r="282" spans="2:25" s="210" customFormat="1" ht="12.75" customHeight="1">
      <c r="B282" s="169"/>
      <c r="C282" s="169"/>
      <c r="D282" s="169"/>
      <c r="E282" s="169"/>
      <c r="F282" s="169"/>
      <c r="G282" s="170"/>
      <c r="H282" s="169"/>
      <c r="I282" s="171"/>
      <c r="J282" s="171"/>
      <c r="K282" s="171"/>
      <c r="L282" s="664"/>
      <c r="M282" s="170"/>
      <c r="N282" s="172"/>
      <c r="O282" s="169"/>
      <c r="P282" s="171"/>
      <c r="Q282" s="169"/>
      <c r="R282" s="173"/>
      <c r="S282" s="172"/>
      <c r="T282" s="169"/>
      <c r="U282" s="172"/>
      <c r="V282" s="169"/>
      <c r="W282" s="173"/>
      <c r="X282" s="172"/>
      <c r="Y282" s="169"/>
    </row>
    <row r="283" spans="2:25" s="210" customFormat="1" ht="12.75" customHeight="1">
      <c r="B283" s="169"/>
      <c r="C283" s="169"/>
      <c r="D283" s="169"/>
      <c r="E283" s="169"/>
      <c r="F283" s="169"/>
      <c r="G283" s="170"/>
      <c r="H283" s="169"/>
      <c r="I283" s="171"/>
      <c r="J283" s="171"/>
      <c r="K283" s="171"/>
      <c r="L283" s="664"/>
      <c r="M283" s="170"/>
      <c r="N283" s="172"/>
      <c r="O283" s="169"/>
      <c r="P283" s="171"/>
      <c r="Q283" s="169"/>
      <c r="R283" s="173"/>
      <c r="S283" s="172"/>
      <c r="T283" s="169"/>
      <c r="U283" s="172"/>
      <c r="V283" s="169"/>
      <c r="W283" s="173"/>
      <c r="X283" s="172"/>
      <c r="Y283" s="169"/>
    </row>
    <row r="284" spans="2:25" s="210" customFormat="1" ht="12.75" customHeight="1">
      <c r="B284" s="169"/>
      <c r="C284" s="169"/>
      <c r="D284" s="169"/>
      <c r="E284" s="169"/>
      <c r="F284" s="169"/>
      <c r="G284" s="170"/>
      <c r="H284" s="169"/>
      <c r="I284" s="171"/>
      <c r="J284" s="171"/>
      <c r="K284" s="171"/>
      <c r="L284" s="664"/>
      <c r="M284" s="170"/>
      <c r="N284" s="172"/>
      <c r="O284" s="169"/>
      <c r="P284" s="171"/>
      <c r="Q284" s="169"/>
      <c r="R284" s="173"/>
      <c r="S284" s="172"/>
      <c r="T284" s="169"/>
      <c r="U284" s="172"/>
      <c r="V284" s="169"/>
      <c r="W284" s="173"/>
      <c r="X284" s="172"/>
      <c r="Y284" s="169"/>
    </row>
    <row r="285" spans="2:25" s="210" customFormat="1" ht="12.75" customHeight="1">
      <c r="B285" s="169"/>
      <c r="C285" s="169"/>
      <c r="D285" s="169"/>
      <c r="E285" s="169"/>
      <c r="F285" s="169"/>
      <c r="G285" s="170"/>
      <c r="H285" s="169"/>
      <c r="I285" s="171"/>
      <c r="J285" s="171"/>
      <c r="K285" s="171"/>
      <c r="L285" s="664"/>
      <c r="M285" s="170"/>
      <c r="N285" s="172"/>
      <c r="O285" s="169"/>
      <c r="P285" s="171"/>
      <c r="Q285" s="169"/>
      <c r="R285" s="173"/>
      <c r="S285" s="172"/>
      <c r="T285" s="169"/>
      <c r="U285" s="172"/>
      <c r="V285" s="169"/>
      <c r="W285" s="173"/>
      <c r="X285" s="172"/>
      <c r="Y285" s="169"/>
    </row>
    <row r="286" spans="2:25" s="210" customFormat="1" ht="12.75" customHeight="1">
      <c r="B286" s="169"/>
      <c r="C286" s="169"/>
      <c r="D286" s="169"/>
      <c r="E286" s="169"/>
      <c r="F286" s="169"/>
      <c r="G286" s="170"/>
      <c r="H286" s="169"/>
      <c r="I286" s="171"/>
      <c r="J286" s="171"/>
      <c r="K286" s="171"/>
      <c r="L286" s="664"/>
      <c r="M286" s="170"/>
      <c r="N286" s="172"/>
      <c r="O286" s="169"/>
      <c r="P286" s="171"/>
      <c r="Q286" s="169"/>
      <c r="R286" s="173"/>
      <c r="S286" s="172"/>
      <c r="T286" s="169"/>
      <c r="U286" s="172"/>
      <c r="V286" s="169"/>
      <c r="W286" s="173"/>
      <c r="X286" s="172"/>
      <c r="Y286" s="169"/>
    </row>
    <row r="287" spans="2:25" s="210" customFormat="1" ht="12.75" customHeight="1">
      <c r="B287" s="169"/>
      <c r="C287" s="169"/>
      <c r="D287" s="169"/>
      <c r="E287" s="169"/>
      <c r="F287" s="169"/>
      <c r="G287" s="170"/>
      <c r="H287" s="169"/>
      <c r="I287" s="171"/>
      <c r="J287" s="171"/>
      <c r="K287" s="171"/>
      <c r="L287" s="664"/>
      <c r="M287" s="170"/>
      <c r="N287" s="172"/>
      <c r="O287" s="169"/>
      <c r="P287" s="171"/>
      <c r="Q287" s="169"/>
      <c r="R287" s="173"/>
      <c r="S287" s="172"/>
      <c r="T287" s="169"/>
      <c r="U287" s="172"/>
      <c r="V287" s="169"/>
      <c r="W287" s="173"/>
      <c r="X287" s="172"/>
      <c r="Y287" s="169"/>
    </row>
    <row r="288" spans="2:25" s="210" customFormat="1" ht="12.75" customHeight="1">
      <c r="B288" s="169"/>
      <c r="C288" s="169"/>
      <c r="D288" s="169"/>
      <c r="E288" s="169"/>
      <c r="F288" s="169"/>
      <c r="G288" s="170"/>
      <c r="H288" s="169"/>
      <c r="I288" s="171"/>
      <c r="J288" s="171"/>
      <c r="K288" s="171"/>
      <c r="L288" s="664"/>
      <c r="M288" s="170"/>
      <c r="N288" s="172"/>
      <c r="O288" s="169"/>
      <c r="P288" s="171"/>
      <c r="Q288" s="169"/>
      <c r="R288" s="173"/>
      <c r="S288" s="172"/>
      <c r="T288" s="169"/>
      <c r="U288" s="172"/>
      <c r="V288" s="169"/>
      <c r="W288" s="173"/>
      <c r="X288" s="172"/>
      <c r="Y288" s="169"/>
    </row>
    <row r="289" spans="2:25" s="210" customFormat="1" ht="12.75" customHeight="1">
      <c r="B289" s="169"/>
      <c r="C289" s="169"/>
      <c r="D289" s="169"/>
      <c r="E289" s="169"/>
      <c r="F289" s="169"/>
      <c r="G289" s="170"/>
      <c r="H289" s="169"/>
      <c r="I289" s="171"/>
      <c r="J289" s="171"/>
      <c r="K289" s="171"/>
      <c r="L289" s="664"/>
      <c r="M289" s="170"/>
      <c r="N289" s="172"/>
      <c r="O289" s="169"/>
      <c r="P289" s="171"/>
      <c r="Q289" s="169"/>
      <c r="R289" s="173"/>
      <c r="S289" s="172"/>
      <c r="T289" s="169"/>
      <c r="U289" s="172"/>
      <c r="V289" s="169"/>
      <c r="W289" s="173"/>
      <c r="X289" s="172"/>
      <c r="Y289" s="169"/>
    </row>
    <row r="290" spans="2:25" s="210" customFormat="1" ht="12.75" customHeight="1">
      <c r="B290" s="169"/>
      <c r="C290" s="169"/>
      <c r="D290" s="169"/>
      <c r="E290" s="169"/>
      <c r="F290" s="169"/>
      <c r="G290" s="170"/>
      <c r="H290" s="169"/>
      <c r="I290" s="171"/>
      <c r="J290" s="171"/>
      <c r="K290" s="171"/>
      <c r="L290" s="664"/>
      <c r="M290" s="170"/>
      <c r="N290" s="172"/>
      <c r="O290" s="169"/>
      <c r="P290" s="171"/>
      <c r="Q290" s="169"/>
      <c r="R290" s="173"/>
      <c r="S290" s="172"/>
      <c r="T290" s="169"/>
      <c r="U290" s="172"/>
      <c r="V290" s="169"/>
      <c r="W290" s="173"/>
      <c r="X290" s="172"/>
      <c r="Y290" s="169"/>
    </row>
    <row r="291" spans="2:25" s="210" customFormat="1" ht="12.75" customHeight="1">
      <c r="B291" s="169"/>
      <c r="C291" s="169"/>
      <c r="D291" s="169"/>
      <c r="E291" s="169"/>
      <c r="F291" s="169"/>
      <c r="G291" s="170"/>
      <c r="H291" s="169"/>
      <c r="I291" s="171"/>
      <c r="J291" s="171"/>
      <c r="K291" s="171"/>
      <c r="L291" s="664"/>
      <c r="M291" s="170"/>
      <c r="N291" s="172"/>
      <c r="O291" s="169"/>
      <c r="P291" s="171"/>
      <c r="Q291" s="169"/>
      <c r="R291" s="173"/>
      <c r="S291" s="172"/>
      <c r="T291" s="169"/>
      <c r="U291" s="172"/>
      <c r="V291" s="169"/>
      <c r="W291" s="173"/>
      <c r="X291" s="172"/>
      <c r="Y291" s="169"/>
    </row>
    <row r="292" spans="2:25" s="210" customFormat="1" ht="12.75" customHeight="1">
      <c r="B292" s="169"/>
      <c r="C292" s="169"/>
      <c r="D292" s="169"/>
      <c r="E292" s="169"/>
      <c r="F292" s="169"/>
      <c r="G292" s="170"/>
      <c r="H292" s="169"/>
      <c r="I292" s="171"/>
      <c r="J292" s="171"/>
      <c r="K292" s="171"/>
      <c r="L292" s="664"/>
      <c r="M292" s="170"/>
      <c r="N292" s="172"/>
      <c r="O292" s="169"/>
      <c r="P292" s="171"/>
      <c r="Q292" s="169"/>
      <c r="R292" s="173"/>
      <c r="S292" s="172"/>
      <c r="T292" s="169"/>
      <c r="U292" s="172"/>
      <c r="V292" s="169"/>
      <c r="W292" s="173"/>
      <c r="X292" s="172"/>
      <c r="Y292" s="169"/>
    </row>
    <row r="293" spans="2:25" s="210" customFormat="1" ht="12.75" customHeight="1">
      <c r="B293" s="169"/>
      <c r="C293" s="169"/>
      <c r="D293" s="169"/>
      <c r="E293" s="169"/>
      <c r="F293" s="169"/>
      <c r="G293" s="170"/>
      <c r="H293" s="169"/>
      <c r="I293" s="171"/>
      <c r="J293" s="171"/>
      <c r="K293" s="171"/>
      <c r="L293" s="664"/>
      <c r="M293" s="170"/>
      <c r="N293" s="172"/>
      <c r="O293" s="169"/>
      <c r="P293" s="171"/>
      <c r="Q293" s="169"/>
      <c r="R293" s="173"/>
      <c r="S293" s="172"/>
      <c r="T293" s="169"/>
      <c r="U293" s="172"/>
      <c r="V293" s="169"/>
      <c r="W293" s="173"/>
      <c r="X293" s="172"/>
      <c r="Y293" s="169"/>
    </row>
    <row r="294" spans="2:25" s="210" customFormat="1" ht="12.75" customHeight="1">
      <c r="B294" s="169"/>
      <c r="C294" s="169"/>
      <c r="D294" s="169"/>
      <c r="E294" s="169"/>
      <c r="F294" s="169"/>
      <c r="G294" s="170"/>
      <c r="H294" s="169"/>
      <c r="I294" s="171"/>
      <c r="J294" s="171"/>
      <c r="K294" s="171"/>
      <c r="L294" s="664"/>
      <c r="M294" s="170"/>
      <c r="N294" s="172"/>
      <c r="O294" s="169"/>
      <c r="P294" s="171"/>
      <c r="Q294" s="169"/>
      <c r="R294" s="173"/>
      <c r="S294" s="172"/>
      <c r="T294" s="169"/>
      <c r="U294" s="172"/>
      <c r="V294" s="169"/>
      <c r="W294" s="173"/>
      <c r="X294" s="172"/>
      <c r="Y294" s="169"/>
    </row>
    <row r="295" spans="2:25" s="210" customFormat="1" ht="12.75" customHeight="1">
      <c r="B295" s="169"/>
      <c r="C295" s="169"/>
      <c r="D295" s="169"/>
      <c r="E295" s="169"/>
      <c r="F295" s="169"/>
      <c r="G295" s="170"/>
      <c r="H295" s="169"/>
      <c r="I295" s="171"/>
      <c r="J295" s="171"/>
      <c r="K295" s="171"/>
      <c r="L295" s="664"/>
      <c r="M295" s="170"/>
      <c r="N295" s="172"/>
      <c r="O295" s="169"/>
      <c r="P295" s="171"/>
      <c r="Q295" s="169"/>
      <c r="R295" s="173"/>
      <c r="S295" s="172"/>
      <c r="T295" s="169"/>
      <c r="U295" s="172"/>
      <c r="V295" s="169"/>
      <c r="W295" s="173"/>
      <c r="X295" s="172"/>
      <c r="Y295" s="169"/>
    </row>
    <row r="296" spans="2:25" s="210" customFormat="1" ht="12.75" customHeight="1">
      <c r="B296" s="169"/>
      <c r="C296" s="169"/>
      <c r="D296" s="169"/>
      <c r="E296" s="169"/>
      <c r="F296" s="169"/>
      <c r="G296" s="170"/>
      <c r="H296" s="169"/>
      <c r="I296" s="171"/>
      <c r="J296" s="171"/>
      <c r="K296" s="171"/>
      <c r="L296" s="664"/>
      <c r="M296" s="170"/>
      <c r="N296" s="172"/>
      <c r="O296" s="169"/>
      <c r="P296" s="171"/>
      <c r="Q296" s="169"/>
      <c r="R296" s="173"/>
      <c r="S296" s="172"/>
      <c r="T296" s="169"/>
      <c r="U296" s="172"/>
      <c r="V296" s="169"/>
      <c r="W296" s="173"/>
      <c r="X296" s="172"/>
      <c r="Y296" s="169"/>
    </row>
    <row r="297" spans="2:25" s="210" customFormat="1" ht="12.75" customHeight="1">
      <c r="B297" s="169"/>
      <c r="C297" s="169"/>
      <c r="D297" s="169"/>
      <c r="E297" s="169"/>
      <c r="F297" s="169"/>
      <c r="G297" s="170"/>
      <c r="H297" s="169"/>
      <c r="I297" s="171"/>
      <c r="J297" s="171"/>
      <c r="K297" s="171"/>
      <c r="L297" s="664"/>
      <c r="M297" s="170"/>
      <c r="N297" s="172"/>
      <c r="O297" s="169"/>
      <c r="P297" s="171"/>
      <c r="Q297" s="169"/>
      <c r="R297" s="173"/>
      <c r="S297" s="172"/>
      <c r="T297" s="169"/>
      <c r="U297" s="172"/>
      <c r="V297" s="169"/>
      <c r="W297" s="173"/>
      <c r="X297" s="172"/>
      <c r="Y297" s="169"/>
    </row>
    <row r="298" spans="2:25" s="210" customFormat="1" ht="12.75" customHeight="1">
      <c r="B298" s="169"/>
      <c r="C298" s="169"/>
      <c r="D298" s="169"/>
      <c r="E298" s="169"/>
      <c r="F298" s="169"/>
      <c r="G298" s="170"/>
      <c r="H298" s="169"/>
      <c r="I298" s="171"/>
      <c r="J298" s="171"/>
      <c r="K298" s="171"/>
      <c r="L298" s="664"/>
      <c r="M298" s="170"/>
      <c r="N298" s="172"/>
      <c r="O298" s="169"/>
      <c r="P298" s="171"/>
      <c r="Q298" s="169"/>
      <c r="R298" s="173"/>
      <c r="S298" s="172"/>
      <c r="T298" s="169"/>
      <c r="U298" s="172"/>
      <c r="V298" s="169"/>
      <c r="W298" s="173"/>
      <c r="X298" s="172"/>
      <c r="Y298" s="169"/>
    </row>
    <row r="299" spans="2:25" s="210" customFormat="1" ht="12.75" customHeight="1">
      <c r="B299" s="169"/>
      <c r="C299" s="169"/>
      <c r="D299" s="169"/>
      <c r="E299" s="169"/>
      <c r="F299" s="169"/>
      <c r="G299" s="170"/>
      <c r="H299" s="169"/>
      <c r="I299" s="171"/>
      <c r="J299" s="171"/>
      <c r="K299" s="171"/>
      <c r="L299" s="664"/>
      <c r="M299" s="170"/>
      <c r="N299" s="172"/>
      <c r="O299" s="169"/>
      <c r="P299" s="171"/>
      <c r="Q299" s="169"/>
      <c r="R299" s="173"/>
      <c r="S299" s="172"/>
      <c r="T299" s="169"/>
      <c r="U299" s="172"/>
      <c r="V299" s="169"/>
      <c r="W299" s="173"/>
      <c r="X299" s="172"/>
      <c r="Y299" s="169"/>
    </row>
    <row r="300" spans="2:25" s="210" customFormat="1" ht="12.75" customHeight="1">
      <c r="B300" s="169"/>
      <c r="C300" s="169"/>
      <c r="D300" s="169"/>
      <c r="E300" s="169"/>
      <c r="F300" s="169"/>
      <c r="G300" s="170"/>
      <c r="H300" s="169"/>
      <c r="I300" s="171"/>
      <c r="J300" s="171"/>
      <c r="K300" s="171"/>
      <c r="L300" s="664"/>
      <c r="M300" s="170"/>
      <c r="N300" s="172"/>
      <c r="O300" s="169"/>
      <c r="P300" s="171"/>
      <c r="Q300" s="169"/>
      <c r="R300" s="173"/>
      <c r="S300" s="172"/>
      <c r="T300" s="169"/>
      <c r="U300" s="172"/>
      <c r="V300" s="169"/>
      <c r="W300" s="173"/>
      <c r="X300" s="172"/>
      <c r="Y300" s="169"/>
    </row>
    <row r="301" spans="2:25" s="210" customFormat="1" ht="12.75" customHeight="1">
      <c r="B301" s="169"/>
      <c r="C301" s="169"/>
      <c r="D301" s="169"/>
      <c r="E301" s="169"/>
      <c r="F301" s="169"/>
      <c r="G301" s="170"/>
      <c r="H301" s="169"/>
      <c r="I301" s="171"/>
      <c r="J301" s="171"/>
      <c r="K301" s="171"/>
      <c r="L301" s="664"/>
      <c r="M301" s="170"/>
      <c r="N301" s="172"/>
      <c r="O301" s="169"/>
      <c r="P301" s="171"/>
      <c r="Q301" s="169"/>
      <c r="R301" s="173"/>
      <c r="S301" s="172"/>
      <c r="T301" s="169"/>
      <c r="U301" s="172"/>
      <c r="V301" s="169"/>
      <c r="W301" s="173"/>
      <c r="X301" s="172"/>
      <c r="Y301" s="169"/>
    </row>
    <row r="302" spans="2:25" s="210" customFormat="1" ht="12.75" customHeight="1">
      <c r="B302" s="169"/>
      <c r="C302" s="169"/>
      <c r="D302" s="169"/>
      <c r="E302" s="169"/>
      <c r="F302" s="169"/>
      <c r="G302" s="170"/>
      <c r="H302" s="169"/>
      <c r="I302" s="171"/>
      <c r="J302" s="171"/>
      <c r="K302" s="171"/>
      <c r="L302" s="664"/>
      <c r="M302" s="170"/>
      <c r="N302" s="172"/>
      <c r="O302" s="169"/>
      <c r="P302" s="171"/>
      <c r="Q302" s="169"/>
      <c r="R302" s="173"/>
      <c r="S302" s="172"/>
      <c r="T302" s="169"/>
      <c r="U302" s="172"/>
      <c r="V302" s="169"/>
      <c r="W302" s="173"/>
      <c r="X302" s="172"/>
      <c r="Y302" s="169"/>
    </row>
    <row r="303" spans="2:25" s="210" customFormat="1" ht="12.75" customHeight="1">
      <c r="B303" s="169"/>
      <c r="C303" s="169"/>
      <c r="D303" s="169"/>
      <c r="E303" s="169"/>
      <c r="F303" s="169"/>
      <c r="G303" s="170"/>
      <c r="H303" s="169"/>
      <c r="I303" s="171"/>
      <c r="J303" s="171"/>
      <c r="K303" s="171"/>
      <c r="L303" s="664"/>
      <c r="M303" s="170"/>
      <c r="N303" s="172"/>
      <c r="O303" s="169"/>
      <c r="P303" s="171"/>
      <c r="Q303" s="169"/>
      <c r="R303" s="173"/>
      <c r="S303" s="172"/>
      <c r="T303" s="169"/>
      <c r="U303" s="172"/>
      <c r="V303" s="169"/>
      <c r="W303" s="173"/>
      <c r="X303" s="172"/>
      <c r="Y303" s="169"/>
    </row>
    <row r="304" spans="2:25" s="210" customFormat="1" ht="12.75" customHeight="1">
      <c r="B304" s="169"/>
      <c r="C304" s="169"/>
      <c r="D304" s="169"/>
      <c r="E304" s="169"/>
      <c r="F304" s="169"/>
      <c r="G304" s="170"/>
      <c r="H304" s="169"/>
      <c r="I304" s="171"/>
      <c r="J304" s="171"/>
      <c r="K304" s="171"/>
      <c r="L304" s="664"/>
      <c r="M304" s="170"/>
      <c r="N304" s="172"/>
      <c r="O304" s="169"/>
      <c r="P304" s="171"/>
      <c r="Q304" s="169"/>
      <c r="R304" s="173"/>
      <c r="S304" s="172"/>
      <c r="T304" s="169"/>
      <c r="U304" s="172"/>
      <c r="V304" s="169"/>
      <c r="W304" s="173"/>
      <c r="X304" s="172"/>
      <c r="Y304" s="169"/>
    </row>
    <row r="305" spans="2:25" s="210" customFormat="1" ht="12.75" customHeight="1">
      <c r="B305" s="169"/>
      <c r="C305" s="169"/>
      <c r="D305" s="169"/>
      <c r="E305" s="169"/>
      <c r="F305" s="169"/>
      <c r="G305" s="170"/>
      <c r="H305" s="169"/>
      <c r="I305" s="171"/>
      <c r="J305" s="171"/>
      <c r="K305" s="171"/>
      <c r="L305" s="664"/>
      <c r="M305" s="170"/>
      <c r="N305" s="172"/>
      <c r="O305" s="169"/>
      <c r="P305" s="171"/>
      <c r="Q305" s="169"/>
      <c r="R305" s="173"/>
      <c r="S305" s="172"/>
      <c r="T305" s="169"/>
      <c r="U305" s="172"/>
      <c r="V305" s="169"/>
      <c r="W305" s="173"/>
      <c r="X305" s="172"/>
      <c r="Y305" s="169"/>
    </row>
    <row r="306" spans="2:25" s="210" customFormat="1" ht="12.75" customHeight="1">
      <c r="B306" s="169"/>
      <c r="C306" s="169"/>
      <c r="D306" s="169"/>
      <c r="E306" s="169"/>
      <c r="F306" s="169"/>
      <c r="G306" s="170"/>
      <c r="H306" s="169"/>
      <c r="I306" s="171"/>
      <c r="J306" s="171"/>
      <c r="K306" s="171"/>
      <c r="L306" s="664"/>
      <c r="M306" s="170"/>
      <c r="N306" s="172"/>
      <c r="O306" s="169"/>
      <c r="P306" s="171"/>
      <c r="Q306" s="169"/>
      <c r="R306" s="173"/>
      <c r="S306" s="172"/>
      <c r="T306" s="169"/>
      <c r="U306" s="172"/>
      <c r="V306" s="169"/>
      <c r="W306" s="173"/>
      <c r="X306" s="172"/>
      <c r="Y306" s="169"/>
    </row>
    <row r="307" spans="2:25" s="210" customFormat="1" ht="12.75" customHeight="1">
      <c r="B307" s="169"/>
      <c r="C307" s="169"/>
      <c r="D307" s="169"/>
      <c r="E307" s="169"/>
      <c r="F307" s="169"/>
      <c r="G307" s="170"/>
      <c r="H307" s="169"/>
      <c r="I307" s="171"/>
      <c r="J307" s="171"/>
      <c r="K307" s="171"/>
      <c r="L307" s="664"/>
      <c r="M307" s="170"/>
      <c r="N307" s="172"/>
      <c r="O307" s="169"/>
      <c r="P307" s="171"/>
      <c r="Q307" s="169"/>
      <c r="R307" s="173"/>
      <c r="S307" s="172"/>
      <c r="T307" s="169"/>
      <c r="U307" s="172"/>
      <c r="V307" s="169"/>
      <c r="W307" s="173"/>
      <c r="X307" s="172"/>
      <c r="Y307" s="169"/>
    </row>
    <row r="308" spans="2:25" s="210" customFormat="1" ht="12.75" customHeight="1">
      <c r="B308" s="169"/>
      <c r="C308" s="169"/>
      <c r="D308" s="169"/>
      <c r="E308" s="169"/>
      <c r="F308" s="169"/>
      <c r="G308" s="170"/>
      <c r="H308" s="169"/>
      <c r="I308" s="171"/>
      <c r="J308" s="171"/>
      <c r="K308" s="171"/>
      <c r="L308" s="664"/>
      <c r="M308" s="170"/>
      <c r="N308" s="172"/>
      <c r="O308" s="169"/>
      <c r="P308" s="171"/>
      <c r="Q308" s="169"/>
      <c r="R308" s="173"/>
      <c r="S308" s="172"/>
      <c r="T308" s="169"/>
      <c r="U308" s="172"/>
      <c r="V308" s="169"/>
      <c r="W308" s="173"/>
      <c r="X308" s="172"/>
      <c r="Y308" s="169"/>
    </row>
    <row r="309" spans="2:25" s="210" customFormat="1" ht="12.75" customHeight="1">
      <c r="B309" s="169"/>
      <c r="C309" s="169"/>
      <c r="D309" s="169"/>
      <c r="E309" s="169"/>
      <c r="F309" s="169"/>
      <c r="G309" s="170"/>
      <c r="H309" s="169"/>
      <c r="I309" s="171"/>
      <c r="J309" s="171"/>
      <c r="K309" s="171"/>
      <c r="L309" s="664"/>
      <c r="M309" s="170"/>
      <c r="N309" s="172"/>
      <c r="O309" s="169"/>
      <c r="P309" s="171"/>
      <c r="Q309" s="169"/>
      <c r="R309" s="173"/>
      <c r="S309" s="172"/>
      <c r="T309" s="169"/>
      <c r="U309" s="172"/>
      <c r="V309" s="169"/>
      <c r="W309" s="173"/>
      <c r="X309" s="172"/>
      <c r="Y309" s="169"/>
    </row>
    <row r="310" spans="2:25" s="210" customFormat="1" ht="12.75" customHeight="1">
      <c r="B310" s="169"/>
      <c r="C310" s="169"/>
      <c r="D310" s="169"/>
      <c r="E310" s="169"/>
      <c r="F310" s="169"/>
      <c r="G310" s="170"/>
      <c r="H310" s="169"/>
      <c r="I310" s="171"/>
      <c r="J310" s="171"/>
      <c r="K310" s="171"/>
      <c r="L310" s="664"/>
      <c r="M310" s="170"/>
      <c r="N310" s="172"/>
      <c r="O310" s="169"/>
      <c r="P310" s="171"/>
      <c r="Q310" s="169"/>
      <c r="R310" s="173"/>
      <c r="S310" s="172"/>
      <c r="T310" s="169"/>
      <c r="U310" s="172"/>
      <c r="V310" s="169"/>
      <c r="W310" s="173"/>
      <c r="X310" s="172"/>
      <c r="Y310" s="169"/>
    </row>
    <row r="311" spans="2:25" s="210" customFormat="1" ht="12.75" customHeight="1">
      <c r="B311" s="169"/>
      <c r="C311" s="169"/>
      <c r="D311" s="169"/>
      <c r="E311" s="169"/>
      <c r="F311" s="169"/>
      <c r="G311" s="170"/>
      <c r="H311" s="169"/>
      <c r="I311" s="171"/>
      <c r="J311" s="171"/>
      <c r="K311" s="171"/>
      <c r="L311" s="664"/>
      <c r="M311" s="170"/>
      <c r="N311" s="172"/>
      <c r="O311" s="169"/>
      <c r="P311" s="171"/>
      <c r="Q311" s="169"/>
      <c r="R311" s="173"/>
      <c r="S311" s="172"/>
      <c r="T311" s="169"/>
      <c r="U311" s="172"/>
      <c r="V311" s="169"/>
      <c r="W311" s="173"/>
      <c r="X311" s="172"/>
      <c r="Y311" s="169"/>
    </row>
    <row r="312" spans="2:25" s="210" customFormat="1" ht="12.75" customHeight="1">
      <c r="B312" s="169"/>
      <c r="C312" s="169"/>
      <c r="D312" s="169"/>
      <c r="E312" s="169"/>
      <c r="F312" s="169"/>
      <c r="G312" s="170"/>
      <c r="H312" s="169"/>
      <c r="I312" s="171"/>
      <c r="J312" s="171"/>
      <c r="K312" s="171"/>
      <c r="L312" s="664"/>
      <c r="M312" s="170"/>
      <c r="N312" s="172"/>
      <c r="O312" s="169"/>
      <c r="P312" s="171"/>
      <c r="Q312" s="169"/>
      <c r="R312" s="173"/>
      <c r="S312" s="172"/>
      <c r="T312" s="169"/>
      <c r="U312" s="172"/>
      <c r="V312" s="169"/>
      <c r="W312" s="173"/>
      <c r="X312" s="172"/>
      <c r="Y312" s="169"/>
    </row>
    <row r="313" spans="2:25" s="210" customFormat="1" ht="12.75" customHeight="1">
      <c r="B313" s="169"/>
      <c r="C313" s="169"/>
      <c r="D313" s="169"/>
      <c r="E313" s="169"/>
      <c r="F313" s="169"/>
      <c r="G313" s="170"/>
      <c r="H313" s="169"/>
      <c r="I313" s="171"/>
      <c r="J313" s="171"/>
      <c r="K313" s="171"/>
      <c r="L313" s="664"/>
      <c r="M313" s="170"/>
      <c r="N313" s="172"/>
      <c r="O313" s="169"/>
      <c r="P313" s="171"/>
      <c r="Q313" s="169"/>
      <c r="R313" s="173"/>
      <c r="S313" s="172"/>
      <c r="T313" s="169"/>
      <c r="U313" s="172"/>
      <c r="V313" s="169"/>
      <c r="W313" s="173"/>
      <c r="X313" s="172"/>
      <c r="Y313" s="169"/>
    </row>
    <row r="314" spans="2:25" s="210" customFormat="1" ht="12.75" customHeight="1">
      <c r="B314" s="169"/>
      <c r="C314" s="169"/>
      <c r="D314" s="169"/>
      <c r="E314" s="169"/>
      <c r="F314" s="169"/>
      <c r="G314" s="170"/>
      <c r="H314" s="169"/>
      <c r="I314" s="171"/>
      <c r="J314" s="171"/>
      <c r="K314" s="171"/>
      <c r="L314" s="664"/>
      <c r="M314" s="170"/>
      <c r="N314" s="172"/>
      <c r="O314" s="169"/>
      <c r="P314" s="171"/>
      <c r="Q314" s="169"/>
      <c r="R314" s="173"/>
      <c r="S314" s="172"/>
      <c r="T314" s="169"/>
      <c r="U314" s="172"/>
      <c r="V314" s="169"/>
      <c r="W314" s="173"/>
      <c r="X314" s="172"/>
      <c r="Y314" s="169"/>
    </row>
    <row r="315" spans="2:25" s="210" customFormat="1" ht="12.75" customHeight="1">
      <c r="B315" s="169"/>
      <c r="C315" s="169"/>
      <c r="D315" s="169"/>
      <c r="E315" s="169"/>
      <c r="F315" s="169"/>
      <c r="G315" s="170"/>
      <c r="H315" s="169"/>
      <c r="I315" s="171"/>
      <c r="J315" s="171"/>
      <c r="K315" s="171"/>
      <c r="L315" s="664"/>
      <c r="M315" s="170"/>
      <c r="N315" s="172"/>
      <c r="O315" s="169"/>
      <c r="P315" s="171"/>
      <c r="Q315" s="169"/>
      <c r="R315" s="173"/>
      <c r="S315" s="172"/>
      <c r="T315" s="169"/>
      <c r="U315" s="172"/>
      <c r="V315" s="169"/>
      <c r="W315" s="173"/>
      <c r="X315" s="172"/>
      <c r="Y315" s="169"/>
    </row>
    <row r="316" spans="2:25" s="210" customFormat="1" ht="12.75" customHeight="1">
      <c r="B316" s="169"/>
      <c r="C316" s="169"/>
      <c r="D316" s="169"/>
      <c r="E316" s="169"/>
      <c r="F316" s="169"/>
      <c r="G316" s="170"/>
      <c r="H316" s="169"/>
      <c r="I316" s="171"/>
      <c r="J316" s="171"/>
      <c r="K316" s="171"/>
      <c r="L316" s="664"/>
      <c r="M316" s="170"/>
      <c r="N316" s="172"/>
      <c r="O316" s="169"/>
      <c r="P316" s="171"/>
      <c r="Q316" s="169"/>
      <c r="R316" s="173"/>
      <c r="S316" s="172"/>
      <c r="T316" s="169"/>
      <c r="U316" s="172"/>
      <c r="V316" s="169"/>
      <c r="W316" s="173"/>
      <c r="X316" s="172"/>
      <c r="Y316" s="169"/>
    </row>
    <row r="317" spans="2:25" s="210" customFormat="1" ht="12.75" customHeight="1">
      <c r="B317" s="169"/>
      <c r="C317" s="169"/>
      <c r="D317" s="169"/>
      <c r="E317" s="169"/>
      <c r="F317" s="169"/>
      <c r="G317" s="170"/>
      <c r="H317" s="169"/>
      <c r="I317" s="171"/>
      <c r="J317" s="171"/>
      <c r="K317" s="171"/>
      <c r="L317" s="664"/>
      <c r="M317" s="170"/>
      <c r="N317" s="172"/>
      <c r="O317" s="169"/>
      <c r="P317" s="171"/>
      <c r="Q317" s="169"/>
      <c r="R317" s="173"/>
      <c r="S317" s="172"/>
      <c r="T317" s="169"/>
      <c r="U317" s="172"/>
      <c r="V317" s="169"/>
      <c r="W317" s="173"/>
      <c r="X317" s="172"/>
      <c r="Y317" s="169"/>
    </row>
    <row r="318" spans="2:25" s="210" customFormat="1" ht="12.75" customHeight="1">
      <c r="B318" s="169"/>
      <c r="C318" s="169"/>
      <c r="D318" s="169"/>
      <c r="E318" s="169"/>
      <c r="F318" s="169"/>
      <c r="G318" s="170"/>
      <c r="H318" s="169"/>
      <c r="I318" s="171"/>
      <c r="J318" s="171"/>
      <c r="K318" s="171"/>
      <c r="L318" s="664"/>
      <c r="M318" s="170"/>
      <c r="N318" s="172"/>
      <c r="O318" s="169"/>
      <c r="P318" s="171"/>
      <c r="Q318" s="169"/>
      <c r="R318" s="173"/>
      <c r="S318" s="172"/>
      <c r="T318" s="169"/>
      <c r="U318" s="172"/>
      <c r="V318" s="169"/>
      <c r="W318" s="173"/>
      <c r="X318" s="172"/>
      <c r="Y318" s="169"/>
    </row>
    <row r="319" spans="2:25" s="210" customFormat="1" ht="12.75" customHeight="1">
      <c r="B319" s="169"/>
      <c r="C319" s="169"/>
      <c r="D319" s="169"/>
      <c r="E319" s="169"/>
      <c r="F319" s="169"/>
      <c r="G319" s="170"/>
      <c r="H319" s="169"/>
      <c r="I319" s="171"/>
      <c r="J319" s="171"/>
      <c r="K319" s="171"/>
      <c r="L319" s="664"/>
      <c r="M319" s="170"/>
      <c r="N319" s="172"/>
      <c r="O319" s="169"/>
      <c r="P319" s="171"/>
      <c r="Q319" s="169"/>
      <c r="R319" s="173"/>
      <c r="S319" s="172"/>
      <c r="T319" s="169"/>
      <c r="U319" s="172"/>
      <c r="V319" s="169"/>
      <c r="W319" s="173"/>
      <c r="X319" s="172"/>
      <c r="Y319" s="169"/>
    </row>
    <row r="320" spans="2:25" s="210" customFormat="1" ht="12.75" customHeight="1">
      <c r="B320" s="169"/>
      <c r="C320" s="169"/>
      <c r="D320" s="169"/>
      <c r="E320" s="169"/>
      <c r="F320" s="169"/>
      <c r="G320" s="170"/>
      <c r="H320" s="169"/>
      <c r="I320" s="171"/>
      <c r="J320" s="171"/>
      <c r="K320" s="171"/>
      <c r="L320" s="664"/>
      <c r="M320" s="170"/>
      <c r="N320" s="172"/>
      <c r="O320" s="169"/>
      <c r="P320" s="171"/>
      <c r="Q320" s="169"/>
      <c r="R320" s="173"/>
      <c r="S320" s="172"/>
      <c r="T320" s="169"/>
      <c r="U320" s="172"/>
      <c r="V320" s="169"/>
      <c r="W320" s="173"/>
      <c r="X320" s="172"/>
      <c r="Y320" s="169"/>
    </row>
    <row r="321" spans="2:25" s="210" customFormat="1" ht="12.75" customHeight="1">
      <c r="B321" s="169"/>
      <c r="C321" s="169"/>
      <c r="D321" s="169"/>
      <c r="E321" s="169"/>
      <c r="F321" s="169"/>
      <c r="G321" s="170"/>
      <c r="H321" s="169"/>
      <c r="I321" s="171"/>
      <c r="J321" s="171"/>
      <c r="K321" s="171"/>
      <c r="L321" s="664"/>
      <c r="M321" s="170"/>
      <c r="N321" s="172"/>
      <c r="O321" s="169"/>
      <c r="P321" s="171"/>
      <c r="Q321" s="169"/>
      <c r="R321" s="173"/>
      <c r="S321" s="172"/>
      <c r="T321" s="169"/>
      <c r="U321" s="172"/>
      <c r="V321" s="169"/>
      <c r="W321" s="173"/>
      <c r="X321" s="172"/>
      <c r="Y321" s="169"/>
    </row>
    <row r="322" spans="2:25" s="210" customFormat="1" ht="12.75" customHeight="1">
      <c r="B322" s="169"/>
      <c r="C322" s="169"/>
      <c r="D322" s="169"/>
      <c r="E322" s="169"/>
      <c r="F322" s="169"/>
      <c r="G322" s="170"/>
      <c r="H322" s="169"/>
      <c r="I322" s="171"/>
      <c r="J322" s="171"/>
      <c r="K322" s="171"/>
      <c r="L322" s="664"/>
      <c r="M322" s="170"/>
      <c r="N322" s="172"/>
      <c r="O322" s="169"/>
      <c r="P322" s="171"/>
      <c r="Q322" s="169"/>
      <c r="R322" s="173"/>
      <c r="S322" s="172"/>
      <c r="T322" s="169"/>
      <c r="U322" s="172"/>
      <c r="V322" s="169"/>
      <c r="W322" s="173"/>
      <c r="X322" s="172"/>
      <c r="Y322" s="169"/>
    </row>
    <row r="323" spans="2:25" s="210" customFormat="1" ht="12.75" customHeight="1">
      <c r="B323" s="169"/>
      <c r="C323" s="169"/>
      <c r="D323" s="169"/>
      <c r="E323" s="169"/>
      <c r="F323" s="169"/>
      <c r="G323" s="170"/>
      <c r="H323" s="169"/>
      <c r="I323" s="171"/>
      <c r="J323" s="171"/>
      <c r="K323" s="171"/>
      <c r="L323" s="664"/>
      <c r="M323" s="170"/>
      <c r="N323" s="172"/>
      <c r="O323" s="169"/>
      <c r="P323" s="171"/>
      <c r="Q323" s="169"/>
      <c r="R323" s="173"/>
      <c r="S323" s="172"/>
      <c r="T323" s="169"/>
      <c r="U323" s="172"/>
      <c r="V323" s="169"/>
      <c r="W323" s="173"/>
      <c r="X323" s="172"/>
      <c r="Y323" s="169"/>
    </row>
    <row r="324" spans="2:25" s="210" customFormat="1" ht="12.75" customHeight="1">
      <c r="B324" s="169"/>
      <c r="C324" s="169"/>
      <c r="D324" s="169"/>
      <c r="E324" s="169"/>
      <c r="F324" s="169"/>
      <c r="G324" s="170"/>
      <c r="H324" s="169"/>
      <c r="I324" s="171"/>
      <c r="J324" s="171"/>
      <c r="K324" s="171"/>
      <c r="L324" s="664"/>
      <c r="M324" s="170"/>
      <c r="N324" s="172"/>
      <c r="O324" s="169"/>
      <c r="P324" s="171"/>
      <c r="Q324" s="169"/>
      <c r="R324" s="173"/>
      <c r="S324" s="172"/>
      <c r="T324" s="169"/>
      <c r="U324" s="172"/>
      <c r="V324" s="169"/>
      <c r="W324" s="173"/>
      <c r="X324" s="172"/>
      <c r="Y324" s="169"/>
    </row>
    <row r="325" spans="2:25" s="210" customFormat="1" ht="12.75" customHeight="1">
      <c r="B325" s="169"/>
      <c r="C325" s="169"/>
      <c r="D325" s="169"/>
      <c r="E325" s="169"/>
      <c r="F325" s="169"/>
      <c r="G325" s="170"/>
      <c r="H325" s="169"/>
      <c r="I325" s="171"/>
      <c r="J325" s="171"/>
      <c r="K325" s="171"/>
      <c r="L325" s="664"/>
      <c r="M325" s="170"/>
      <c r="N325" s="172"/>
      <c r="O325" s="169"/>
      <c r="P325" s="171"/>
      <c r="Q325" s="169"/>
      <c r="R325" s="173"/>
      <c r="S325" s="172"/>
      <c r="T325" s="169"/>
      <c r="U325" s="172"/>
      <c r="V325" s="169"/>
      <c r="W325" s="173"/>
      <c r="X325" s="172"/>
      <c r="Y325" s="169"/>
    </row>
    <row r="326" spans="2:25" s="210" customFormat="1" ht="12.75" customHeight="1">
      <c r="B326" s="169"/>
      <c r="C326" s="169"/>
      <c r="D326" s="169"/>
      <c r="E326" s="169"/>
      <c r="F326" s="169"/>
      <c r="G326" s="170"/>
      <c r="H326" s="169"/>
      <c r="I326" s="171"/>
      <c r="J326" s="171"/>
      <c r="K326" s="171"/>
      <c r="L326" s="664"/>
      <c r="M326" s="170"/>
      <c r="N326" s="172"/>
      <c r="O326" s="169"/>
      <c r="P326" s="171"/>
      <c r="Q326" s="169"/>
      <c r="R326" s="173"/>
      <c r="S326" s="172"/>
      <c r="T326" s="169"/>
      <c r="U326" s="172"/>
      <c r="V326" s="169"/>
      <c r="W326" s="173"/>
      <c r="X326" s="172"/>
      <c r="Y326" s="169"/>
    </row>
    <row r="327" spans="2:25" s="210" customFormat="1" ht="12.75" customHeight="1">
      <c r="B327" s="169"/>
      <c r="C327" s="169"/>
      <c r="D327" s="169"/>
      <c r="E327" s="169"/>
      <c r="F327" s="169"/>
      <c r="G327" s="170"/>
      <c r="H327" s="169"/>
      <c r="I327" s="171"/>
      <c r="J327" s="171"/>
      <c r="K327" s="171"/>
      <c r="L327" s="664"/>
      <c r="M327" s="170"/>
      <c r="N327" s="172"/>
      <c r="O327" s="169"/>
      <c r="P327" s="171"/>
      <c r="Q327" s="169"/>
      <c r="R327" s="173"/>
      <c r="S327" s="172"/>
      <c r="T327" s="169"/>
      <c r="U327" s="172"/>
      <c r="V327" s="169"/>
      <c r="W327" s="173"/>
      <c r="X327" s="172"/>
      <c r="Y327" s="169"/>
    </row>
    <row r="328" spans="2:25" s="210" customFormat="1" ht="12.75" customHeight="1">
      <c r="B328" s="169"/>
      <c r="C328" s="169"/>
      <c r="D328" s="169"/>
      <c r="E328" s="169"/>
      <c r="F328" s="169"/>
      <c r="G328" s="170"/>
      <c r="H328" s="169"/>
      <c r="I328" s="171"/>
      <c r="J328" s="171"/>
      <c r="K328" s="171"/>
      <c r="L328" s="664"/>
      <c r="M328" s="170"/>
      <c r="N328" s="172"/>
      <c r="O328" s="169"/>
      <c r="P328" s="171"/>
      <c r="Q328" s="169"/>
      <c r="R328" s="173"/>
      <c r="S328" s="172"/>
      <c r="T328" s="169"/>
      <c r="U328" s="172"/>
      <c r="V328" s="169"/>
      <c r="W328" s="173"/>
      <c r="X328" s="172"/>
      <c r="Y328" s="169"/>
    </row>
    <row r="329" spans="2:25" s="210" customFormat="1" ht="12.75" customHeight="1">
      <c r="B329" s="169"/>
      <c r="C329" s="169"/>
      <c r="D329" s="169"/>
      <c r="E329" s="169"/>
      <c r="F329" s="169"/>
      <c r="G329" s="170"/>
      <c r="H329" s="169"/>
      <c r="I329" s="171"/>
      <c r="J329" s="171"/>
      <c r="K329" s="171"/>
      <c r="L329" s="664"/>
      <c r="M329" s="170"/>
      <c r="N329" s="172"/>
      <c r="O329" s="169"/>
      <c r="P329" s="171"/>
      <c r="Q329" s="169"/>
      <c r="R329" s="173"/>
      <c r="S329" s="172"/>
      <c r="T329" s="169"/>
      <c r="U329" s="172"/>
      <c r="V329" s="169"/>
      <c r="W329" s="173"/>
      <c r="X329" s="172"/>
      <c r="Y329" s="169"/>
    </row>
    <row r="330" spans="2:25" s="210" customFormat="1" ht="12.75" customHeight="1">
      <c r="B330" s="169"/>
      <c r="C330" s="169"/>
      <c r="D330" s="169"/>
      <c r="E330" s="169"/>
      <c r="F330" s="169"/>
      <c r="G330" s="170"/>
      <c r="H330" s="169"/>
      <c r="I330" s="171"/>
      <c r="J330" s="171"/>
      <c r="K330" s="171"/>
      <c r="L330" s="664"/>
      <c r="M330" s="170"/>
      <c r="N330" s="172"/>
      <c r="O330" s="169"/>
      <c r="P330" s="171"/>
      <c r="Q330" s="169"/>
      <c r="R330" s="173"/>
      <c r="S330" s="172"/>
      <c r="T330" s="169"/>
      <c r="U330" s="172"/>
      <c r="V330" s="169"/>
      <c r="W330" s="173"/>
      <c r="X330" s="172"/>
      <c r="Y330" s="169"/>
    </row>
    <row r="331" spans="2:25" s="210" customFormat="1" ht="12.75" customHeight="1">
      <c r="B331" s="169"/>
      <c r="C331" s="169"/>
      <c r="D331" s="169"/>
      <c r="E331" s="169"/>
      <c r="F331" s="169"/>
      <c r="G331" s="170"/>
      <c r="H331" s="169"/>
      <c r="I331" s="171"/>
      <c r="J331" s="171"/>
      <c r="K331" s="171"/>
      <c r="L331" s="664"/>
      <c r="M331" s="170"/>
      <c r="N331" s="172"/>
      <c r="O331" s="169"/>
      <c r="P331" s="171"/>
      <c r="Q331" s="169"/>
      <c r="R331" s="173"/>
      <c r="S331" s="172"/>
      <c r="T331" s="169"/>
      <c r="U331" s="172"/>
      <c r="V331" s="169"/>
      <c r="W331" s="173"/>
      <c r="X331" s="172"/>
      <c r="Y331" s="169"/>
    </row>
    <row r="332" spans="2:25" s="210" customFormat="1" ht="12.75" customHeight="1">
      <c r="B332" s="169"/>
      <c r="C332" s="169"/>
      <c r="D332" s="169"/>
      <c r="E332" s="169"/>
      <c r="F332" s="169"/>
      <c r="G332" s="170"/>
      <c r="H332" s="169"/>
      <c r="I332" s="171"/>
      <c r="J332" s="171"/>
      <c r="K332" s="171"/>
      <c r="L332" s="664"/>
      <c r="M332" s="170"/>
      <c r="N332" s="172"/>
      <c r="O332" s="169"/>
      <c r="P332" s="171"/>
      <c r="Q332" s="169"/>
      <c r="R332" s="173"/>
      <c r="S332" s="172"/>
      <c r="T332" s="169"/>
      <c r="U332" s="172"/>
      <c r="V332" s="169"/>
      <c r="W332" s="173"/>
      <c r="X332" s="172"/>
      <c r="Y332" s="169"/>
    </row>
    <row r="333" spans="2:25" s="210" customFormat="1" ht="12.75" customHeight="1">
      <c r="B333" s="169"/>
      <c r="C333" s="169"/>
      <c r="D333" s="169"/>
      <c r="E333" s="169"/>
      <c r="F333" s="169"/>
      <c r="G333" s="170"/>
      <c r="H333" s="169"/>
      <c r="I333" s="171"/>
      <c r="J333" s="171"/>
      <c r="K333" s="171"/>
      <c r="L333" s="664"/>
      <c r="M333" s="170"/>
      <c r="N333" s="172"/>
      <c r="O333" s="169"/>
      <c r="P333" s="171"/>
      <c r="Q333" s="169"/>
      <c r="R333" s="173"/>
      <c r="S333" s="172"/>
      <c r="T333" s="169"/>
      <c r="U333" s="172"/>
      <c r="V333" s="169"/>
      <c r="W333" s="173"/>
      <c r="X333" s="172"/>
      <c r="Y333" s="169"/>
    </row>
    <row r="334" spans="2:25" s="210" customFormat="1" ht="12.75" customHeight="1">
      <c r="B334" s="169"/>
      <c r="C334" s="169"/>
      <c r="D334" s="169"/>
      <c r="E334" s="169"/>
      <c r="F334" s="169"/>
      <c r="G334" s="170"/>
      <c r="H334" s="169"/>
      <c r="I334" s="171"/>
      <c r="J334" s="171"/>
      <c r="K334" s="171"/>
      <c r="L334" s="664"/>
      <c r="M334" s="170"/>
      <c r="N334" s="172"/>
      <c r="O334" s="169"/>
      <c r="P334" s="171"/>
      <c r="Q334" s="169"/>
      <c r="R334" s="173"/>
      <c r="S334" s="172"/>
      <c r="T334" s="169"/>
      <c r="U334" s="172"/>
      <c r="V334" s="169"/>
      <c r="W334" s="173"/>
      <c r="X334" s="172"/>
      <c r="Y334" s="169"/>
    </row>
    <row r="335" spans="2:25" s="210" customFormat="1" ht="12.75" customHeight="1">
      <c r="B335" s="169"/>
      <c r="C335" s="169"/>
      <c r="D335" s="169"/>
      <c r="E335" s="169"/>
      <c r="F335" s="169"/>
      <c r="G335" s="170"/>
      <c r="H335" s="169"/>
      <c r="I335" s="171"/>
      <c r="J335" s="171"/>
      <c r="K335" s="171"/>
      <c r="L335" s="664"/>
      <c r="M335" s="170"/>
      <c r="N335" s="172"/>
      <c r="O335" s="169"/>
      <c r="P335" s="171"/>
      <c r="Q335" s="169"/>
      <c r="R335" s="173"/>
      <c r="S335" s="172"/>
      <c r="T335" s="169"/>
      <c r="U335" s="172"/>
      <c r="V335" s="169"/>
      <c r="W335" s="173"/>
      <c r="X335" s="172"/>
      <c r="Y335" s="169"/>
    </row>
    <row r="336" spans="2:25" s="210" customFormat="1" ht="12.75" customHeight="1">
      <c r="B336" s="169"/>
      <c r="C336" s="169"/>
      <c r="D336" s="169"/>
      <c r="E336" s="169"/>
      <c r="F336" s="169"/>
      <c r="G336" s="170"/>
      <c r="H336" s="169"/>
      <c r="I336" s="171"/>
      <c r="J336" s="171"/>
      <c r="K336" s="171"/>
      <c r="L336" s="664"/>
      <c r="M336" s="170"/>
      <c r="N336" s="172"/>
      <c r="O336" s="169"/>
      <c r="P336" s="171"/>
      <c r="Q336" s="169"/>
      <c r="R336" s="173"/>
      <c r="S336" s="172"/>
      <c r="T336" s="169"/>
      <c r="U336" s="172"/>
      <c r="V336" s="169"/>
      <c r="W336" s="173"/>
      <c r="X336" s="172"/>
      <c r="Y336" s="169"/>
    </row>
    <row r="337" spans="2:25" s="210" customFormat="1" ht="12.75" customHeight="1">
      <c r="B337" s="169"/>
      <c r="C337" s="169"/>
      <c r="D337" s="169"/>
      <c r="E337" s="169"/>
      <c r="F337" s="169"/>
      <c r="G337" s="170"/>
      <c r="H337" s="169"/>
      <c r="I337" s="171"/>
      <c r="J337" s="171"/>
      <c r="K337" s="171"/>
      <c r="L337" s="664"/>
      <c r="M337" s="170"/>
      <c r="N337" s="172"/>
      <c r="O337" s="169"/>
      <c r="P337" s="171"/>
      <c r="Q337" s="169"/>
      <c r="R337" s="173"/>
      <c r="S337" s="172"/>
      <c r="T337" s="169"/>
      <c r="U337" s="172"/>
      <c r="V337" s="169"/>
      <c r="W337" s="173"/>
      <c r="X337" s="172"/>
      <c r="Y337" s="169"/>
    </row>
    <row r="338" spans="2:25" s="168" customFormat="1" ht="12.75" customHeight="1">
      <c r="B338" s="169"/>
      <c r="C338" s="169"/>
      <c r="D338" s="169"/>
      <c r="E338" s="169"/>
      <c r="F338" s="169"/>
      <c r="G338" s="170"/>
      <c r="H338" s="169"/>
      <c r="I338" s="171"/>
      <c r="J338" s="171"/>
      <c r="K338" s="171"/>
      <c r="L338" s="664"/>
      <c r="M338" s="170"/>
      <c r="N338" s="172"/>
      <c r="O338" s="169"/>
      <c r="P338" s="171"/>
      <c r="Q338" s="169"/>
      <c r="R338" s="173"/>
      <c r="S338" s="172"/>
      <c r="T338" s="169"/>
      <c r="U338" s="172"/>
      <c r="V338" s="169"/>
      <c r="W338" s="173"/>
      <c r="X338" s="172"/>
      <c r="Y338" s="169"/>
    </row>
    <row r="339" spans="2:25" s="168" customFormat="1" ht="12.75" customHeight="1">
      <c r="B339" s="169"/>
      <c r="C339" s="169"/>
      <c r="D339" s="169"/>
      <c r="E339" s="169"/>
      <c r="F339" s="169"/>
      <c r="G339" s="170"/>
      <c r="H339" s="169"/>
      <c r="I339" s="171"/>
      <c r="J339" s="171"/>
      <c r="K339" s="171"/>
      <c r="L339" s="664"/>
      <c r="M339" s="170"/>
      <c r="N339" s="172"/>
      <c r="O339" s="169"/>
      <c r="P339" s="171"/>
      <c r="Q339" s="169"/>
      <c r="R339" s="173"/>
      <c r="S339" s="172"/>
      <c r="T339" s="169"/>
      <c r="U339" s="172"/>
      <c r="V339" s="169"/>
      <c r="W339" s="173"/>
      <c r="X339" s="172"/>
      <c r="Y339" s="169"/>
    </row>
    <row r="340" spans="2:25" s="168" customFormat="1" ht="12.75" customHeight="1">
      <c r="B340" s="169"/>
      <c r="C340" s="169"/>
      <c r="D340" s="169"/>
      <c r="E340" s="169"/>
      <c r="F340" s="169"/>
      <c r="G340" s="170"/>
      <c r="H340" s="169"/>
      <c r="I340" s="171"/>
      <c r="J340" s="171"/>
      <c r="K340" s="171"/>
      <c r="L340" s="664"/>
      <c r="M340" s="170"/>
      <c r="N340" s="172"/>
      <c r="O340" s="169"/>
      <c r="P340" s="171"/>
      <c r="Q340" s="169"/>
      <c r="R340" s="173"/>
      <c r="S340" s="172"/>
      <c r="T340" s="169"/>
      <c r="U340" s="172"/>
      <c r="V340" s="169"/>
      <c r="W340" s="173"/>
      <c r="X340" s="172"/>
      <c r="Y340" s="169"/>
    </row>
    <row r="341" spans="2:25" s="168" customFormat="1" ht="12.75" customHeight="1">
      <c r="B341" s="169"/>
      <c r="C341" s="169"/>
      <c r="D341" s="169"/>
      <c r="E341" s="169"/>
      <c r="F341" s="169"/>
      <c r="G341" s="170"/>
      <c r="H341" s="169"/>
      <c r="I341" s="171"/>
      <c r="J341" s="171"/>
      <c r="K341" s="171"/>
      <c r="L341" s="664"/>
      <c r="M341" s="170"/>
      <c r="N341" s="172"/>
      <c r="O341" s="169"/>
      <c r="P341" s="171"/>
      <c r="Q341" s="169"/>
      <c r="R341" s="173"/>
      <c r="S341" s="172"/>
      <c r="T341" s="169"/>
      <c r="U341" s="172"/>
      <c r="V341" s="169"/>
      <c r="W341" s="173"/>
      <c r="X341" s="172"/>
      <c r="Y341" s="169"/>
    </row>
    <row r="342" spans="2:25" s="168" customFormat="1" ht="12.75" customHeight="1">
      <c r="B342" s="169"/>
      <c r="C342" s="169"/>
      <c r="D342" s="169"/>
      <c r="E342" s="169"/>
      <c r="F342" s="169"/>
      <c r="G342" s="170"/>
      <c r="H342" s="169"/>
      <c r="I342" s="171"/>
      <c r="J342" s="171"/>
      <c r="K342" s="171"/>
      <c r="L342" s="664"/>
      <c r="M342" s="170"/>
      <c r="N342" s="172"/>
      <c r="O342" s="169"/>
      <c r="P342" s="171"/>
      <c r="Q342" s="169"/>
      <c r="R342" s="173"/>
      <c r="S342" s="172"/>
      <c r="T342" s="169"/>
      <c r="U342" s="172"/>
      <c r="V342" s="169"/>
      <c r="W342" s="173"/>
      <c r="X342" s="172"/>
      <c r="Y342" s="169"/>
    </row>
    <row r="343" spans="2:25" s="168" customFormat="1" ht="12.75" customHeight="1">
      <c r="B343" s="169"/>
      <c r="C343" s="169"/>
      <c r="D343" s="169"/>
      <c r="E343" s="169"/>
      <c r="F343" s="169"/>
      <c r="G343" s="170"/>
      <c r="H343" s="169"/>
      <c r="I343" s="171"/>
      <c r="J343" s="171"/>
      <c r="K343" s="171"/>
      <c r="L343" s="664"/>
      <c r="M343" s="170"/>
      <c r="N343" s="172"/>
      <c r="O343" s="169"/>
      <c r="P343" s="171"/>
      <c r="Q343" s="169"/>
      <c r="R343" s="173"/>
      <c r="S343" s="172"/>
      <c r="T343" s="169"/>
      <c r="U343" s="172"/>
      <c r="V343" s="169"/>
      <c r="W343" s="173"/>
      <c r="X343" s="172"/>
      <c r="Y343" s="169"/>
    </row>
    <row r="344" spans="2:25" s="168" customFormat="1" ht="12.75" customHeight="1">
      <c r="B344" s="169"/>
      <c r="C344" s="169"/>
      <c r="D344" s="169"/>
      <c r="E344" s="169"/>
      <c r="F344" s="169"/>
      <c r="G344" s="170"/>
      <c r="H344" s="169"/>
      <c r="I344" s="171"/>
      <c r="J344" s="171"/>
      <c r="K344" s="171"/>
      <c r="L344" s="664"/>
      <c r="M344" s="170"/>
      <c r="N344" s="172"/>
      <c r="O344" s="169"/>
      <c r="P344" s="171"/>
      <c r="Q344" s="169"/>
      <c r="R344" s="173"/>
      <c r="S344" s="172"/>
      <c r="T344" s="169"/>
      <c r="U344" s="172"/>
      <c r="V344" s="169"/>
      <c r="W344" s="173"/>
      <c r="X344" s="172"/>
      <c r="Y344" s="169"/>
    </row>
    <row r="345" spans="2:25" s="168" customFormat="1" ht="12.75" customHeight="1">
      <c r="B345" s="169"/>
      <c r="C345" s="169"/>
      <c r="D345" s="169"/>
      <c r="E345" s="169"/>
      <c r="F345" s="169"/>
      <c r="G345" s="170"/>
      <c r="H345" s="169"/>
      <c r="I345" s="171"/>
      <c r="J345" s="171"/>
      <c r="K345" s="171"/>
      <c r="L345" s="664"/>
      <c r="M345" s="170"/>
      <c r="N345" s="172"/>
      <c r="O345" s="169"/>
      <c r="P345" s="171"/>
      <c r="Q345" s="169"/>
      <c r="R345" s="173"/>
      <c r="S345" s="172"/>
      <c r="T345" s="169"/>
      <c r="U345" s="172"/>
      <c r="V345" s="169"/>
      <c r="W345" s="173"/>
      <c r="X345" s="172"/>
      <c r="Y345" s="169"/>
    </row>
    <row r="346" spans="2:25" s="168" customFormat="1" ht="12.75" customHeight="1">
      <c r="B346" s="169"/>
      <c r="C346" s="169"/>
      <c r="D346" s="169"/>
      <c r="E346" s="169"/>
      <c r="F346" s="169"/>
      <c r="G346" s="170"/>
      <c r="H346" s="169"/>
      <c r="I346" s="171"/>
      <c r="J346" s="171"/>
      <c r="K346" s="171"/>
      <c r="L346" s="664"/>
      <c r="M346" s="170"/>
      <c r="N346" s="172"/>
      <c r="O346" s="169"/>
      <c r="P346" s="171"/>
      <c r="Q346" s="169"/>
      <c r="R346" s="173"/>
      <c r="S346" s="172"/>
      <c r="T346" s="169"/>
      <c r="U346" s="172"/>
      <c r="V346" s="169"/>
      <c r="W346" s="173"/>
      <c r="X346" s="172"/>
      <c r="Y346" s="169"/>
    </row>
    <row r="347" spans="2:25" s="168" customFormat="1" ht="12.75" customHeight="1">
      <c r="B347" s="169"/>
      <c r="C347" s="169"/>
      <c r="D347" s="169"/>
      <c r="E347" s="169"/>
      <c r="F347" s="169"/>
      <c r="G347" s="170"/>
      <c r="H347" s="169"/>
      <c r="I347" s="171"/>
      <c r="J347" s="171"/>
      <c r="K347" s="171"/>
      <c r="L347" s="664"/>
      <c r="M347" s="170"/>
      <c r="N347" s="172"/>
      <c r="O347" s="169"/>
      <c r="P347" s="171"/>
      <c r="Q347" s="169"/>
      <c r="R347" s="173"/>
      <c r="S347" s="172"/>
      <c r="T347" s="169"/>
      <c r="U347" s="172"/>
      <c r="V347" s="169"/>
      <c r="W347" s="173"/>
      <c r="X347" s="172"/>
      <c r="Y347" s="169"/>
    </row>
    <row r="348" spans="2:25" s="168" customFormat="1" ht="12.75" customHeight="1">
      <c r="B348" s="169"/>
      <c r="C348" s="169"/>
      <c r="D348" s="169"/>
      <c r="E348" s="169"/>
      <c r="F348" s="169"/>
      <c r="G348" s="170"/>
      <c r="H348" s="169"/>
      <c r="I348" s="171"/>
      <c r="J348" s="171"/>
      <c r="K348" s="171"/>
      <c r="L348" s="664"/>
      <c r="M348" s="170"/>
      <c r="N348" s="172"/>
      <c r="O348" s="169"/>
      <c r="P348" s="171"/>
      <c r="Q348" s="169"/>
      <c r="R348" s="173"/>
      <c r="S348" s="172"/>
      <c r="T348" s="169"/>
      <c r="U348" s="172"/>
      <c r="V348" s="169"/>
      <c r="W348" s="173"/>
      <c r="X348" s="172"/>
      <c r="Y348" s="169"/>
    </row>
    <row r="349" spans="2:25" s="168" customFormat="1" ht="12.75" customHeight="1">
      <c r="B349" s="169"/>
      <c r="C349" s="169"/>
      <c r="D349" s="169"/>
      <c r="E349" s="169"/>
      <c r="F349" s="169"/>
      <c r="G349" s="170"/>
      <c r="H349" s="169"/>
      <c r="I349" s="171"/>
      <c r="J349" s="171"/>
      <c r="K349" s="171"/>
      <c r="L349" s="664"/>
      <c r="M349" s="170"/>
      <c r="N349" s="172"/>
      <c r="O349" s="169"/>
      <c r="P349" s="171"/>
      <c r="Q349" s="169"/>
      <c r="R349" s="173"/>
      <c r="S349" s="172"/>
      <c r="T349" s="169"/>
      <c r="U349" s="172"/>
      <c r="V349" s="169"/>
      <c r="W349" s="173"/>
      <c r="X349" s="172"/>
      <c r="Y349" s="169"/>
    </row>
    <row r="350" spans="2:25" s="168" customFormat="1" ht="12.75" customHeight="1">
      <c r="B350" s="169"/>
      <c r="C350" s="169"/>
      <c r="D350" s="169"/>
      <c r="E350" s="169"/>
      <c r="F350" s="169"/>
      <c r="G350" s="170"/>
      <c r="H350" s="169"/>
      <c r="I350" s="171"/>
      <c r="J350" s="171"/>
      <c r="K350" s="171"/>
      <c r="L350" s="664"/>
      <c r="M350" s="170"/>
      <c r="N350" s="172"/>
      <c r="O350" s="169"/>
      <c r="P350" s="171"/>
      <c r="Q350" s="169"/>
      <c r="R350" s="173"/>
      <c r="S350" s="172"/>
      <c r="T350" s="169"/>
      <c r="U350" s="172"/>
      <c r="V350" s="169"/>
      <c r="W350" s="173"/>
      <c r="X350" s="172"/>
      <c r="Y350" s="169"/>
    </row>
    <row r="351" spans="2:25" s="168" customFormat="1" ht="12.75" customHeight="1">
      <c r="B351" s="169"/>
      <c r="C351" s="169"/>
      <c r="D351" s="169"/>
      <c r="E351" s="169"/>
      <c r="F351" s="169"/>
      <c r="G351" s="170"/>
      <c r="H351" s="169"/>
      <c r="I351" s="171"/>
      <c r="J351" s="171"/>
      <c r="K351" s="171"/>
      <c r="L351" s="664"/>
      <c r="M351" s="170"/>
      <c r="N351" s="172"/>
      <c r="O351" s="169"/>
      <c r="P351" s="171"/>
      <c r="Q351" s="169"/>
      <c r="R351" s="173"/>
      <c r="S351" s="172"/>
      <c r="T351" s="169"/>
      <c r="U351" s="172"/>
      <c r="V351" s="169"/>
      <c r="W351" s="173"/>
      <c r="X351" s="172"/>
      <c r="Y351" s="169"/>
    </row>
    <row r="352" spans="2:25" s="168" customFormat="1" ht="12.75" customHeight="1">
      <c r="B352" s="169"/>
      <c r="C352" s="169"/>
      <c r="D352" s="169"/>
      <c r="E352" s="169"/>
      <c r="F352" s="169"/>
      <c r="G352" s="170"/>
      <c r="H352" s="169"/>
      <c r="I352" s="171"/>
      <c r="J352" s="171"/>
      <c r="K352" s="171"/>
      <c r="L352" s="664"/>
      <c r="M352" s="170"/>
      <c r="N352" s="172"/>
      <c r="O352" s="169"/>
      <c r="P352" s="171"/>
      <c r="Q352" s="169"/>
      <c r="R352" s="173"/>
      <c r="S352" s="172"/>
      <c r="T352" s="169"/>
      <c r="U352" s="172"/>
      <c r="V352" s="169"/>
      <c r="W352" s="173"/>
      <c r="X352" s="172"/>
      <c r="Y352" s="169"/>
    </row>
    <row r="353" spans="2:25" s="168" customFormat="1" ht="12.75" customHeight="1">
      <c r="B353" s="169"/>
      <c r="C353" s="169"/>
      <c r="D353" s="169"/>
      <c r="E353" s="169"/>
      <c r="F353" s="169"/>
      <c r="G353" s="170"/>
      <c r="H353" s="169"/>
      <c r="I353" s="171"/>
      <c r="J353" s="171"/>
      <c r="K353" s="171"/>
      <c r="L353" s="664"/>
      <c r="M353" s="170"/>
      <c r="N353" s="172"/>
      <c r="O353" s="169"/>
      <c r="P353" s="171"/>
      <c r="Q353" s="169"/>
      <c r="R353" s="173"/>
      <c r="S353" s="172"/>
      <c r="T353" s="169"/>
      <c r="U353" s="172"/>
      <c r="V353" s="169"/>
      <c r="W353" s="173"/>
      <c r="X353" s="172"/>
      <c r="Y353" s="169"/>
    </row>
    <row r="354" spans="2:25" s="168" customFormat="1" ht="12.75" customHeight="1">
      <c r="B354" s="169"/>
      <c r="C354" s="169"/>
      <c r="D354" s="169"/>
      <c r="E354" s="169"/>
      <c r="F354" s="169"/>
      <c r="G354" s="170"/>
      <c r="H354" s="169"/>
      <c r="I354" s="171"/>
      <c r="J354" s="171"/>
      <c r="K354" s="171"/>
      <c r="L354" s="664"/>
      <c r="M354" s="170"/>
      <c r="N354" s="172"/>
      <c r="O354" s="169"/>
      <c r="P354" s="171"/>
      <c r="Q354" s="169"/>
      <c r="R354" s="173"/>
      <c r="S354" s="172"/>
      <c r="T354" s="169"/>
      <c r="U354" s="172"/>
      <c r="V354" s="169"/>
      <c r="W354" s="173"/>
      <c r="X354" s="172"/>
      <c r="Y354" s="169"/>
    </row>
    <row r="355" spans="2:25" s="168" customFormat="1" ht="12.75" customHeight="1">
      <c r="B355" s="169"/>
      <c r="C355" s="169"/>
      <c r="D355" s="169"/>
      <c r="E355" s="169"/>
      <c r="F355" s="169"/>
      <c r="G355" s="170"/>
      <c r="H355" s="169"/>
      <c r="I355" s="171"/>
      <c r="J355" s="171"/>
      <c r="K355" s="171"/>
      <c r="L355" s="664"/>
      <c r="M355" s="170"/>
      <c r="N355" s="172"/>
      <c r="O355" s="169"/>
      <c r="P355" s="171"/>
      <c r="Q355" s="169"/>
      <c r="R355" s="173"/>
      <c r="S355" s="172"/>
      <c r="T355" s="169"/>
      <c r="U355" s="172"/>
      <c r="V355" s="169"/>
      <c r="W355" s="173"/>
      <c r="X355" s="172"/>
      <c r="Y355" s="169"/>
    </row>
    <row r="356" spans="2:25" s="168" customFormat="1" ht="12.75" customHeight="1">
      <c r="B356" s="169"/>
      <c r="C356" s="169"/>
      <c r="D356" s="169"/>
      <c r="E356" s="169"/>
      <c r="F356" s="169"/>
      <c r="G356" s="170"/>
      <c r="H356" s="169"/>
      <c r="I356" s="171"/>
      <c r="J356" s="171"/>
      <c r="K356" s="171"/>
      <c r="L356" s="664"/>
      <c r="M356" s="170"/>
      <c r="N356" s="172"/>
      <c r="O356" s="169"/>
      <c r="P356" s="171"/>
      <c r="Q356" s="169"/>
      <c r="R356" s="173"/>
      <c r="S356" s="172"/>
      <c r="T356" s="169"/>
      <c r="U356" s="172"/>
      <c r="V356" s="169"/>
      <c r="W356" s="173"/>
      <c r="X356" s="172"/>
      <c r="Y356" s="169"/>
    </row>
    <row r="357" spans="2:25" s="168" customFormat="1" ht="12.75" customHeight="1">
      <c r="B357" s="169"/>
      <c r="C357" s="169"/>
      <c r="D357" s="169"/>
      <c r="E357" s="169"/>
      <c r="F357" s="169"/>
      <c r="G357" s="170"/>
      <c r="H357" s="169"/>
      <c r="I357" s="171"/>
      <c r="J357" s="171"/>
      <c r="K357" s="171"/>
      <c r="L357" s="664"/>
      <c r="M357" s="170"/>
      <c r="N357" s="172"/>
      <c r="O357" s="169"/>
      <c r="P357" s="171"/>
      <c r="Q357" s="169"/>
      <c r="R357" s="173"/>
      <c r="S357" s="172"/>
      <c r="T357" s="169"/>
      <c r="U357" s="172"/>
      <c r="V357" s="169"/>
      <c r="W357" s="173"/>
      <c r="X357" s="172"/>
      <c r="Y357" s="169"/>
    </row>
    <row r="358" spans="2:25" s="168" customFormat="1" ht="12.75" customHeight="1">
      <c r="B358" s="169"/>
      <c r="C358" s="169"/>
      <c r="D358" s="169"/>
      <c r="E358" s="169"/>
      <c r="F358" s="169"/>
      <c r="G358" s="170"/>
      <c r="H358" s="169"/>
      <c r="I358" s="171"/>
      <c r="J358" s="171"/>
      <c r="K358" s="171"/>
      <c r="L358" s="664"/>
      <c r="M358" s="170"/>
      <c r="N358" s="172"/>
      <c r="O358" s="169"/>
      <c r="P358" s="171"/>
      <c r="Q358" s="169"/>
      <c r="R358" s="173"/>
      <c r="S358" s="172"/>
      <c r="T358" s="169"/>
      <c r="U358" s="172"/>
      <c r="V358" s="169"/>
      <c r="W358" s="173"/>
      <c r="X358" s="172"/>
      <c r="Y358" s="169"/>
    </row>
    <row r="359" spans="2:25" s="168" customFormat="1" ht="12.75" customHeight="1">
      <c r="B359" s="169"/>
      <c r="C359" s="169"/>
      <c r="D359" s="169"/>
      <c r="E359" s="169"/>
      <c r="F359" s="169"/>
      <c r="G359" s="170"/>
      <c r="H359" s="169"/>
      <c r="I359" s="171"/>
      <c r="J359" s="171"/>
      <c r="K359" s="171"/>
      <c r="L359" s="664"/>
      <c r="M359" s="170"/>
      <c r="N359" s="172"/>
      <c r="O359" s="169"/>
      <c r="P359" s="171"/>
      <c r="Q359" s="169"/>
      <c r="R359" s="173"/>
      <c r="S359" s="172"/>
      <c r="T359" s="169"/>
      <c r="U359" s="172"/>
      <c r="V359" s="169"/>
      <c r="W359" s="173"/>
      <c r="X359" s="172"/>
      <c r="Y359" s="169"/>
    </row>
    <row r="360" spans="2:25" s="168" customFormat="1" ht="12.75" customHeight="1">
      <c r="B360" s="169"/>
      <c r="C360" s="169"/>
      <c r="D360" s="169"/>
      <c r="E360" s="169"/>
      <c r="F360" s="169"/>
      <c r="G360" s="170"/>
      <c r="H360" s="169"/>
      <c r="I360" s="171"/>
      <c r="J360" s="171"/>
      <c r="K360" s="171"/>
      <c r="L360" s="664"/>
      <c r="M360" s="170"/>
      <c r="N360" s="172"/>
      <c r="O360" s="169"/>
      <c r="P360" s="171"/>
      <c r="Q360" s="169"/>
      <c r="R360" s="173"/>
      <c r="S360" s="172"/>
      <c r="T360" s="169"/>
      <c r="U360" s="172"/>
      <c r="V360" s="169"/>
      <c r="W360" s="173"/>
      <c r="X360" s="172"/>
      <c r="Y360" s="169"/>
    </row>
    <row r="361" spans="2:25" s="168" customFormat="1" ht="12.75" customHeight="1">
      <c r="B361" s="169"/>
      <c r="C361" s="169"/>
      <c r="D361" s="169"/>
      <c r="E361" s="169"/>
      <c r="F361" s="169"/>
      <c r="G361" s="170"/>
      <c r="H361" s="169"/>
      <c r="I361" s="171"/>
      <c r="J361" s="171"/>
      <c r="K361" s="171"/>
      <c r="L361" s="664"/>
      <c r="M361" s="170"/>
      <c r="N361" s="172"/>
      <c r="O361" s="169"/>
      <c r="P361" s="171"/>
      <c r="Q361" s="169"/>
      <c r="R361" s="173"/>
      <c r="S361" s="172"/>
      <c r="T361" s="169"/>
      <c r="U361" s="172"/>
      <c r="V361" s="169"/>
      <c r="W361" s="173"/>
      <c r="X361" s="172"/>
      <c r="Y361" s="169"/>
    </row>
    <row r="362" spans="2:25" s="168" customFormat="1" ht="12.75" customHeight="1">
      <c r="B362" s="169"/>
      <c r="C362" s="169"/>
      <c r="D362" s="169"/>
      <c r="E362" s="169"/>
      <c r="F362" s="169"/>
      <c r="G362" s="170"/>
      <c r="H362" s="169"/>
      <c r="I362" s="171"/>
      <c r="J362" s="171"/>
      <c r="K362" s="171"/>
      <c r="L362" s="664"/>
      <c r="M362" s="170"/>
      <c r="N362" s="172"/>
      <c r="O362" s="169"/>
      <c r="P362" s="171"/>
      <c r="Q362" s="169"/>
      <c r="R362" s="173"/>
      <c r="S362" s="172"/>
      <c r="T362" s="169"/>
      <c r="U362" s="172"/>
      <c r="V362" s="169"/>
      <c r="W362" s="173"/>
      <c r="X362" s="172"/>
      <c r="Y362" s="169"/>
    </row>
    <row r="363" spans="2:25" s="168" customFormat="1" ht="12.75" customHeight="1">
      <c r="B363" s="169"/>
      <c r="C363" s="169"/>
      <c r="D363" s="169"/>
      <c r="E363" s="169"/>
      <c r="F363" s="169"/>
      <c r="G363" s="170"/>
      <c r="H363" s="169"/>
      <c r="I363" s="171"/>
      <c r="J363" s="171"/>
      <c r="K363" s="171"/>
      <c r="L363" s="664"/>
      <c r="M363" s="170"/>
      <c r="N363" s="172"/>
      <c r="O363" s="169"/>
      <c r="P363" s="171"/>
      <c r="Q363" s="169"/>
      <c r="R363" s="173"/>
      <c r="S363" s="172"/>
      <c r="T363" s="169"/>
      <c r="U363" s="172"/>
      <c r="V363" s="169"/>
      <c r="W363" s="173"/>
      <c r="X363" s="172"/>
      <c r="Y363" s="169"/>
    </row>
    <row r="364" spans="2:25" s="168" customFormat="1" ht="12.75" customHeight="1">
      <c r="B364" s="169"/>
      <c r="C364" s="169"/>
      <c r="D364" s="169"/>
      <c r="E364" s="169"/>
      <c r="F364" s="169"/>
      <c r="G364" s="170"/>
      <c r="H364" s="169"/>
      <c r="I364" s="171"/>
      <c r="J364" s="171"/>
      <c r="K364" s="171"/>
      <c r="L364" s="664"/>
      <c r="M364" s="170"/>
      <c r="N364" s="172"/>
      <c r="O364" s="169"/>
      <c r="P364" s="171"/>
      <c r="Q364" s="169"/>
      <c r="R364" s="173"/>
      <c r="S364" s="172"/>
      <c r="T364" s="169"/>
      <c r="U364" s="172"/>
      <c r="V364" s="169"/>
      <c r="W364" s="173"/>
      <c r="X364" s="172"/>
      <c r="Y364" s="169"/>
    </row>
    <row r="365" spans="2:25" s="168" customFormat="1" ht="12.75" customHeight="1">
      <c r="B365" s="169"/>
      <c r="C365" s="169"/>
      <c r="D365" s="169"/>
      <c r="E365" s="169"/>
      <c r="F365" s="169"/>
      <c r="G365" s="170"/>
      <c r="H365" s="169"/>
      <c r="I365" s="171"/>
      <c r="J365" s="171"/>
      <c r="K365" s="171"/>
      <c r="L365" s="664"/>
      <c r="M365" s="170"/>
      <c r="N365" s="172"/>
      <c r="O365" s="169"/>
      <c r="P365" s="171"/>
      <c r="Q365" s="169"/>
      <c r="R365" s="173"/>
      <c r="S365" s="172"/>
      <c r="T365" s="169"/>
      <c r="U365" s="172"/>
      <c r="V365" s="169"/>
      <c r="W365" s="173"/>
      <c r="X365" s="172"/>
      <c r="Y365" s="169"/>
    </row>
    <row r="366" spans="2:25" s="168" customFormat="1" ht="12.75" customHeight="1">
      <c r="B366" s="169"/>
      <c r="C366" s="169"/>
      <c r="D366" s="169"/>
      <c r="E366" s="169"/>
      <c r="F366" s="169"/>
      <c r="G366" s="170"/>
      <c r="H366" s="169"/>
      <c r="I366" s="171"/>
      <c r="J366" s="171"/>
      <c r="K366" s="171"/>
      <c r="L366" s="664"/>
      <c r="M366" s="170"/>
      <c r="N366" s="172"/>
      <c r="O366" s="169"/>
      <c r="P366" s="171"/>
      <c r="Q366" s="169"/>
      <c r="R366" s="173"/>
      <c r="S366" s="172"/>
      <c r="T366" s="169"/>
      <c r="U366" s="172"/>
      <c r="V366" s="169"/>
      <c r="W366" s="173"/>
      <c r="X366" s="172"/>
      <c r="Y366" s="169"/>
    </row>
    <row r="367" spans="2:25" s="168" customFormat="1" ht="12.75" customHeight="1">
      <c r="B367" s="169"/>
      <c r="C367" s="169"/>
      <c r="D367" s="169"/>
      <c r="E367" s="169"/>
      <c r="F367" s="169"/>
      <c r="G367" s="170"/>
      <c r="H367" s="169"/>
      <c r="I367" s="171"/>
      <c r="J367" s="171"/>
      <c r="K367" s="171"/>
      <c r="L367" s="664"/>
      <c r="M367" s="170"/>
      <c r="N367" s="172"/>
      <c r="O367" s="169"/>
      <c r="P367" s="171"/>
      <c r="Q367" s="169"/>
      <c r="R367" s="173"/>
      <c r="S367" s="172"/>
      <c r="T367" s="169"/>
      <c r="U367" s="172"/>
      <c r="V367" s="169"/>
      <c r="W367" s="173"/>
      <c r="X367" s="172"/>
      <c r="Y367" s="169"/>
    </row>
    <row r="368" spans="2:25" s="168" customFormat="1" ht="12.75" customHeight="1">
      <c r="B368" s="169"/>
      <c r="C368" s="169"/>
      <c r="D368" s="169"/>
      <c r="E368" s="169"/>
      <c r="F368" s="169"/>
      <c r="G368" s="170"/>
      <c r="H368" s="169"/>
      <c r="I368" s="171"/>
      <c r="J368" s="171"/>
      <c r="K368" s="171"/>
      <c r="L368" s="664"/>
      <c r="M368" s="170"/>
      <c r="N368" s="172"/>
      <c r="O368" s="169"/>
      <c r="P368" s="171"/>
      <c r="Q368" s="169"/>
      <c r="R368" s="173"/>
      <c r="S368" s="172"/>
      <c r="T368" s="169"/>
      <c r="U368" s="172"/>
      <c r="V368" s="169"/>
      <c r="W368" s="173"/>
      <c r="X368" s="172"/>
      <c r="Y368" s="169"/>
    </row>
    <row r="369" spans="2:25" s="168" customFormat="1" ht="12.75" customHeight="1">
      <c r="B369" s="169"/>
      <c r="C369" s="169"/>
      <c r="D369" s="169"/>
      <c r="E369" s="169"/>
      <c r="F369" s="169"/>
      <c r="G369" s="170"/>
      <c r="H369" s="169"/>
      <c r="I369" s="171"/>
      <c r="J369" s="171"/>
      <c r="K369" s="171"/>
      <c r="L369" s="664"/>
      <c r="M369" s="170"/>
      <c r="N369" s="172"/>
      <c r="O369" s="169"/>
      <c r="P369" s="171"/>
      <c r="Q369" s="169"/>
      <c r="R369" s="173"/>
      <c r="S369" s="172"/>
      <c r="T369" s="169"/>
      <c r="U369" s="172"/>
      <c r="V369" s="169"/>
      <c r="W369" s="173"/>
      <c r="X369" s="172"/>
      <c r="Y369" s="169"/>
    </row>
    <row r="370" spans="2:25" s="168" customFormat="1" ht="12.75" customHeight="1">
      <c r="B370" s="169"/>
      <c r="C370" s="169"/>
      <c r="D370" s="169"/>
      <c r="E370" s="169"/>
      <c r="F370" s="169"/>
      <c r="G370" s="170"/>
      <c r="H370" s="169"/>
      <c r="I370" s="171"/>
      <c r="J370" s="171"/>
      <c r="K370" s="171"/>
      <c r="L370" s="664"/>
      <c r="M370" s="170"/>
      <c r="N370" s="172"/>
      <c r="O370" s="169"/>
      <c r="P370" s="171"/>
      <c r="Q370" s="169"/>
      <c r="R370" s="173"/>
      <c r="S370" s="172"/>
      <c r="T370" s="169"/>
      <c r="U370" s="172"/>
      <c r="V370" s="169"/>
      <c r="W370" s="173"/>
      <c r="X370" s="172"/>
      <c r="Y370" s="169"/>
    </row>
    <row r="371" spans="2:25" s="168" customFormat="1" ht="12.75" customHeight="1">
      <c r="B371" s="169"/>
      <c r="C371" s="169"/>
      <c r="D371" s="169"/>
      <c r="E371" s="169"/>
      <c r="F371" s="169"/>
      <c r="G371" s="170"/>
      <c r="H371" s="169"/>
      <c r="I371" s="171"/>
      <c r="J371" s="171"/>
      <c r="K371" s="171"/>
      <c r="L371" s="664"/>
      <c r="M371" s="170"/>
      <c r="N371" s="172"/>
      <c r="O371" s="169"/>
      <c r="P371" s="171"/>
      <c r="Q371" s="169"/>
      <c r="R371" s="173"/>
      <c r="S371" s="172"/>
      <c r="T371" s="169"/>
      <c r="U371" s="172"/>
      <c r="V371" s="169"/>
      <c r="W371" s="173"/>
      <c r="X371" s="172"/>
      <c r="Y371" s="169"/>
    </row>
    <row r="372" spans="2:25" s="168" customFormat="1" ht="12.75" customHeight="1">
      <c r="B372" s="169"/>
      <c r="C372" s="169"/>
      <c r="D372" s="169"/>
      <c r="E372" s="169"/>
      <c r="F372" s="169"/>
      <c r="G372" s="170"/>
      <c r="H372" s="169"/>
      <c r="I372" s="171"/>
      <c r="J372" s="171"/>
      <c r="K372" s="171"/>
      <c r="L372" s="664"/>
      <c r="M372" s="170"/>
      <c r="N372" s="172"/>
      <c r="O372" s="169"/>
      <c r="P372" s="171"/>
      <c r="Q372" s="169"/>
      <c r="R372" s="173"/>
      <c r="S372" s="172"/>
      <c r="T372" s="169"/>
      <c r="U372" s="172"/>
      <c r="V372" s="169"/>
      <c r="W372" s="173"/>
      <c r="X372" s="172"/>
      <c r="Y372" s="169"/>
    </row>
    <row r="373" spans="2:25" s="168" customFormat="1" ht="12.75" customHeight="1">
      <c r="B373" s="169"/>
      <c r="C373" s="169"/>
      <c r="D373" s="169"/>
      <c r="E373" s="169"/>
      <c r="F373" s="169"/>
      <c r="G373" s="170"/>
      <c r="H373" s="169"/>
      <c r="I373" s="171"/>
      <c r="J373" s="171"/>
      <c r="K373" s="171"/>
      <c r="L373" s="664"/>
      <c r="M373" s="170"/>
      <c r="N373" s="172"/>
      <c r="O373" s="169"/>
      <c r="P373" s="171"/>
      <c r="Q373" s="169"/>
      <c r="R373" s="173"/>
      <c r="S373" s="172"/>
      <c r="T373" s="169"/>
      <c r="U373" s="172"/>
      <c r="V373" s="169"/>
      <c r="W373" s="173"/>
      <c r="X373" s="172"/>
      <c r="Y373" s="169"/>
    </row>
    <row r="374" spans="2:25" s="168" customFormat="1" ht="12.75" customHeight="1">
      <c r="B374" s="169"/>
      <c r="C374" s="169"/>
      <c r="D374" s="169"/>
      <c r="E374" s="169"/>
      <c r="F374" s="169"/>
      <c r="G374" s="170"/>
      <c r="H374" s="169"/>
      <c r="I374" s="171"/>
      <c r="J374" s="171"/>
      <c r="K374" s="171"/>
      <c r="L374" s="664"/>
      <c r="M374" s="170"/>
      <c r="N374" s="172"/>
      <c r="O374" s="169"/>
      <c r="P374" s="171"/>
      <c r="Q374" s="169"/>
      <c r="R374" s="173"/>
      <c r="S374" s="172"/>
      <c r="T374" s="169"/>
      <c r="U374" s="172"/>
      <c r="V374" s="169"/>
      <c r="W374" s="173"/>
      <c r="X374" s="172"/>
      <c r="Y374" s="169"/>
    </row>
    <row r="375" spans="2:25" s="168" customFormat="1" ht="12.75" customHeight="1">
      <c r="B375" s="169"/>
      <c r="C375" s="169"/>
      <c r="D375" s="169"/>
      <c r="E375" s="169"/>
      <c r="F375" s="169"/>
      <c r="G375" s="170"/>
      <c r="H375" s="169"/>
      <c r="I375" s="171"/>
      <c r="J375" s="171"/>
      <c r="K375" s="171"/>
      <c r="L375" s="664"/>
      <c r="M375" s="170"/>
      <c r="N375" s="172"/>
      <c r="O375" s="169"/>
      <c r="P375" s="171"/>
      <c r="Q375" s="169"/>
      <c r="R375" s="173"/>
      <c r="S375" s="172"/>
      <c r="T375" s="169"/>
      <c r="U375" s="172"/>
      <c r="V375" s="169"/>
      <c r="W375" s="173"/>
      <c r="X375" s="172"/>
      <c r="Y375" s="169"/>
    </row>
    <row r="376" spans="2:25" s="168" customFormat="1" ht="12.75" customHeight="1">
      <c r="B376" s="169"/>
      <c r="C376" s="169"/>
      <c r="D376" s="169"/>
      <c r="E376" s="169"/>
      <c r="F376" s="169"/>
      <c r="G376" s="170"/>
      <c r="H376" s="169"/>
      <c r="I376" s="171"/>
      <c r="J376" s="171"/>
      <c r="K376" s="171"/>
      <c r="L376" s="664"/>
      <c r="M376" s="170"/>
      <c r="N376" s="172"/>
      <c r="O376" s="169"/>
      <c r="P376" s="171"/>
      <c r="Q376" s="169"/>
      <c r="R376" s="173"/>
      <c r="S376" s="172"/>
      <c r="T376" s="169"/>
      <c r="U376" s="172"/>
      <c r="V376" s="169"/>
      <c r="W376" s="173"/>
      <c r="X376" s="172"/>
      <c r="Y376" s="169"/>
    </row>
    <row r="377" spans="2:25" s="168" customFormat="1" ht="12.75" customHeight="1">
      <c r="B377" s="169"/>
      <c r="C377" s="169"/>
      <c r="D377" s="169"/>
      <c r="E377" s="169"/>
      <c r="F377" s="169"/>
      <c r="G377" s="170"/>
      <c r="H377" s="169"/>
      <c r="I377" s="171"/>
      <c r="J377" s="171"/>
      <c r="K377" s="171"/>
      <c r="L377" s="664"/>
      <c r="M377" s="170"/>
      <c r="N377" s="172"/>
      <c r="O377" s="169"/>
      <c r="P377" s="171"/>
      <c r="Q377" s="169"/>
      <c r="R377" s="173"/>
      <c r="S377" s="172"/>
      <c r="T377" s="169"/>
      <c r="U377" s="172"/>
      <c r="V377" s="169"/>
      <c r="W377" s="173"/>
      <c r="X377" s="172"/>
      <c r="Y377" s="169"/>
    </row>
    <row r="378" spans="2:25" s="168" customFormat="1" ht="12.75" customHeight="1">
      <c r="B378" s="169"/>
      <c r="C378" s="169"/>
      <c r="D378" s="169"/>
      <c r="E378" s="169"/>
      <c r="F378" s="169"/>
      <c r="G378" s="170"/>
      <c r="H378" s="169"/>
      <c r="I378" s="171"/>
      <c r="J378" s="171"/>
      <c r="K378" s="171"/>
      <c r="L378" s="664"/>
      <c r="M378" s="170"/>
      <c r="N378" s="172"/>
      <c r="O378" s="169"/>
      <c r="P378" s="171"/>
      <c r="Q378" s="169"/>
      <c r="R378" s="173"/>
      <c r="S378" s="172"/>
      <c r="T378" s="169"/>
      <c r="U378" s="172"/>
      <c r="V378" s="169"/>
      <c r="W378" s="173"/>
      <c r="X378" s="172"/>
      <c r="Y378" s="169"/>
    </row>
    <row r="379" spans="2:25" s="168" customFormat="1" ht="12.75" customHeight="1">
      <c r="B379" s="169"/>
      <c r="C379" s="169"/>
      <c r="D379" s="169"/>
      <c r="E379" s="169"/>
      <c r="F379" s="169"/>
      <c r="G379" s="170"/>
      <c r="H379" s="169"/>
      <c r="I379" s="171"/>
      <c r="J379" s="171"/>
      <c r="K379" s="171"/>
      <c r="L379" s="664"/>
      <c r="M379" s="170"/>
      <c r="N379" s="172"/>
      <c r="O379" s="169"/>
      <c r="P379" s="171"/>
      <c r="Q379" s="169"/>
      <c r="R379" s="173"/>
      <c r="S379" s="172"/>
      <c r="T379" s="169"/>
      <c r="U379" s="172"/>
      <c r="V379" s="169"/>
      <c r="W379" s="173"/>
      <c r="X379" s="172"/>
      <c r="Y379" s="169"/>
    </row>
    <row r="380" spans="2:25" s="168" customFormat="1" ht="12.75" customHeight="1">
      <c r="B380" s="169"/>
      <c r="C380" s="169"/>
      <c r="D380" s="169"/>
      <c r="E380" s="169"/>
      <c r="F380" s="169"/>
      <c r="G380" s="170"/>
      <c r="H380" s="169"/>
      <c r="I380" s="171"/>
      <c r="J380" s="171"/>
      <c r="K380" s="171"/>
      <c r="L380" s="664"/>
      <c r="M380" s="170"/>
      <c r="N380" s="172"/>
      <c r="O380" s="169"/>
      <c r="P380" s="171"/>
      <c r="Q380" s="169"/>
      <c r="R380" s="173"/>
      <c r="S380" s="172"/>
      <c r="T380" s="169"/>
      <c r="U380" s="172"/>
      <c r="V380" s="169"/>
      <c r="W380" s="173"/>
      <c r="X380" s="172"/>
      <c r="Y380" s="169"/>
    </row>
    <row r="381" spans="2:25" s="168" customFormat="1" ht="12.75" customHeight="1">
      <c r="B381" s="169"/>
      <c r="C381" s="169"/>
      <c r="D381" s="169"/>
      <c r="E381" s="169"/>
      <c r="F381" s="169"/>
      <c r="G381" s="170"/>
      <c r="H381" s="169"/>
      <c r="I381" s="171"/>
      <c r="J381" s="171"/>
      <c r="K381" s="171"/>
      <c r="L381" s="664"/>
      <c r="M381" s="170"/>
      <c r="N381" s="172"/>
      <c r="O381" s="169"/>
      <c r="P381" s="171"/>
      <c r="Q381" s="169"/>
      <c r="R381" s="173"/>
      <c r="S381" s="172"/>
      <c r="T381" s="169"/>
      <c r="U381" s="172"/>
      <c r="V381" s="169"/>
      <c r="W381" s="173"/>
      <c r="X381" s="172"/>
      <c r="Y381" s="169"/>
    </row>
    <row r="382" spans="2:25" s="168" customFormat="1" ht="12.75" customHeight="1">
      <c r="B382" s="169"/>
      <c r="C382" s="169"/>
      <c r="D382" s="169"/>
      <c r="E382" s="169"/>
      <c r="F382" s="169"/>
      <c r="G382" s="170"/>
      <c r="H382" s="169"/>
      <c r="I382" s="171"/>
      <c r="J382" s="171"/>
      <c r="K382" s="171"/>
      <c r="L382" s="664"/>
      <c r="M382" s="170"/>
      <c r="N382" s="172"/>
      <c r="O382" s="169"/>
      <c r="P382" s="171"/>
      <c r="Q382" s="169"/>
      <c r="R382" s="173"/>
      <c r="S382" s="172"/>
      <c r="T382" s="169"/>
      <c r="U382" s="172"/>
      <c r="V382" s="169"/>
      <c r="W382" s="173"/>
      <c r="X382" s="172"/>
      <c r="Y382" s="169"/>
    </row>
    <row r="383" spans="2:25" s="168" customFormat="1" ht="12.75" customHeight="1">
      <c r="B383" s="169"/>
      <c r="C383" s="169"/>
      <c r="D383" s="169"/>
      <c r="E383" s="169"/>
      <c r="F383" s="169"/>
      <c r="G383" s="170"/>
      <c r="H383" s="169"/>
      <c r="I383" s="171"/>
      <c r="J383" s="171"/>
      <c r="K383" s="171"/>
      <c r="L383" s="664"/>
      <c r="M383" s="170"/>
      <c r="N383" s="172"/>
      <c r="O383" s="169"/>
      <c r="P383" s="171"/>
      <c r="Q383" s="169"/>
      <c r="R383" s="173"/>
      <c r="S383" s="172"/>
      <c r="T383" s="169"/>
      <c r="U383" s="172"/>
      <c r="V383" s="169"/>
      <c r="W383" s="173"/>
      <c r="X383" s="172"/>
      <c r="Y383" s="169"/>
    </row>
    <row r="384" spans="2:25" s="168" customFormat="1" ht="12.75" customHeight="1">
      <c r="B384" s="169"/>
      <c r="C384" s="169"/>
      <c r="D384" s="169"/>
      <c r="E384" s="169"/>
      <c r="F384" s="169"/>
      <c r="G384" s="170"/>
      <c r="H384" s="169"/>
      <c r="I384" s="171"/>
      <c r="J384" s="171"/>
      <c r="K384" s="171"/>
      <c r="L384" s="664"/>
      <c r="M384" s="170"/>
      <c r="N384" s="172"/>
      <c r="O384" s="169"/>
      <c r="P384" s="171"/>
      <c r="Q384" s="169"/>
      <c r="R384" s="173"/>
      <c r="S384" s="172"/>
      <c r="T384" s="169"/>
      <c r="U384" s="172"/>
      <c r="V384" s="169"/>
      <c r="W384" s="173"/>
      <c r="X384" s="172"/>
      <c r="Y384" s="169"/>
    </row>
    <row r="385" spans="2:25" s="168" customFormat="1" ht="12.75" customHeight="1">
      <c r="B385" s="169"/>
      <c r="C385" s="169"/>
      <c r="D385" s="169"/>
      <c r="E385" s="169"/>
      <c r="F385" s="169"/>
      <c r="G385" s="170"/>
      <c r="H385" s="169"/>
      <c r="I385" s="171"/>
      <c r="J385" s="171"/>
      <c r="K385" s="171"/>
      <c r="L385" s="664"/>
      <c r="M385" s="170"/>
      <c r="N385" s="172"/>
      <c r="O385" s="169"/>
      <c r="P385" s="171"/>
      <c r="Q385" s="169"/>
      <c r="R385" s="173"/>
      <c r="S385" s="172"/>
      <c r="T385" s="169"/>
      <c r="U385" s="172"/>
      <c r="V385" s="169"/>
      <c r="W385" s="173"/>
      <c r="X385" s="172"/>
      <c r="Y385" s="169"/>
    </row>
    <row r="386" spans="2:25" s="168" customFormat="1" ht="12.75" customHeight="1">
      <c r="B386" s="169"/>
      <c r="C386" s="169"/>
      <c r="D386" s="169"/>
      <c r="E386" s="169"/>
      <c r="F386" s="169"/>
      <c r="G386" s="170"/>
      <c r="H386" s="169"/>
      <c r="I386" s="171"/>
      <c r="J386" s="171"/>
      <c r="K386" s="171"/>
      <c r="L386" s="664"/>
      <c r="M386" s="170"/>
      <c r="N386" s="172"/>
      <c r="O386" s="169"/>
      <c r="P386" s="171"/>
      <c r="Q386" s="169"/>
      <c r="R386" s="173"/>
      <c r="S386" s="172"/>
      <c r="T386" s="169"/>
      <c r="U386" s="172"/>
      <c r="V386" s="169"/>
      <c r="W386" s="173"/>
      <c r="X386" s="172"/>
      <c r="Y386" s="169"/>
    </row>
    <row r="387" spans="2:25" s="168" customFormat="1" ht="12.75" customHeight="1">
      <c r="B387" s="169"/>
      <c r="C387" s="169"/>
      <c r="D387" s="169"/>
      <c r="E387" s="169"/>
      <c r="F387" s="169"/>
      <c r="G387" s="170"/>
      <c r="H387" s="169"/>
      <c r="I387" s="171"/>
      <c r="J387" s="171"/>
      <c r="K387" s="171"/>
      <c r="L387" s="664"/>
      <c r="M387" s="170"/>
      <c r="N387" s="172"/>
      <c r="O387" s="169"/>
      <c r="P387" s="171"/>
      <c r="Q387" s="169"/>
      <c r="R387" s="173"/>
      <c r="S387" s="172"/>
      <c r="T387" s="169"/>
      <c r="U387" s="172"/>
      <c r="V387" s="169"/>
      <c r="W387" s="173"/>
      <c r="X387" s="172"/>
      <c r="Y387" s="169"/>
    </row>
    <row r="388" spans="2:25" s="168" customFormat="1" ht="12.75" customHeight="1">
      <c r="B388" s="169"/>
      <c r="C388" s="169"/>
      <c r="D388" s="169"/>
      <c r="E388" s="169"/>
      <c r="F388" s="169"/>
      <c r="G388" s="170"/>
      <c r="H388" s="169"/>
      <c r="I388" s="171"/>
      <c r="J388" s="171"/>
      <c r="K388" s="171"/>
      <c r="L388" s="664"/>
      <c r="M388" s="170"/>
      <c r="N388" s="172"/>
      <c r="O388" s="169"/>
      <c r="P388" s="171"/>
      <c r="Q388" s="169"/>
      <c r="R388" s="173"/>
      <c r="S388" s="172"/>
      <c r="T388" s="169"/>
      <c r="U388" s="172"/>
      <c r="V388" s="169"/>
      <c r="W388" s="173"/>
      <c r="X388" s="172"/>
      <c r="Y388" s="169"/>
    </row>
    <row r="389" spans="2:25" s="168" customFormat="1" ht="12.75" customHeight="1">
      <c r="B389" s="169"/>
      <c r="C389" s="169"/>
      <c r="D389" s="169"/>
      <c r="E389" s="169"/>
      <c r="F389" s="169"/>
      <c r="G389" s="170"/>
      <c r="H389" s="169"/>
      <c r="I389" s="171"/>
      <c r="J389" s="171"/>
      <c r="K389" s="171"/>
      <c r="L389" s="664"/>
      <c r="M389" s="170"/>
      <c r="N389" s="172"/>
      <c r="O389" s="169"/>
      <c r="P389" s="171"/>
      <c r="Q389" s="169"/>
      <c r="R389" s="173"/>
      <c r="S389" s="172"/>
      <c r="T389" s="169"/>
      <c r="U389" s="172"/>
      <c r="V389" s="169"/>
      <c r="W389" s="173"/>
      <c r="X389" s="172"/>
      <c r="Y389" s="169"/>
    </row>
    <row r="390" spans="2:25" s="168" customFormat="1" ht="12.75" customHeight="1">
      <c r="B390" s="169"/>
      <c r="C390" s="169"/>
      <c r="D390" s="169"/>
      <c r="E390" s="169"/>
      <c r="F390" s="169"/>
      <c r="G390" s="170"/>
      <c r="H390" s="169"/>
      <c r="I390" s="171"/>
      <c r="J390" s="171"/>
      <c r="K390" s="171"/>
      <c r="L390" s="664"/>
      <c r="M390" s="170"/>
      <c r="N390" s="172"/>
      <c r="O390" s="169"/>
      <c r="P390" s="171"/>
      <c r="Q390" s="169"/>
      <c r="R390" s="173"/>
      <c r="S390" s="172"/>
      <c r="T390" s="169"/>
      <c r="U390" s="172"/>
      <c r="V390" s="169"/>
      <c r="W390" s="173"/>
      <c r="X390" s="172"/>
      <c r="Y390" s="169"/>
    </row>
    <row r="391" spans="2:25" s="168" customFormat="1" ht="12.75" customHeight="1">
      <c r="B391" s="169"/>
      <c r="C391" s="169"/>
      <c r="D391" s="169"/>
      <c r="E391" s="169"/>
      <c r="F391" s="169"/>
      <c r="G391" s="170"/>
      <c r="H391" s="169"/>
      <c r="I391" s="171"/>
      <c r="J391" s="171"/>
      <c r="K391" s="171"/>
      <c r="L391" s="664"/>
      <c r="M391" s="170"/>
      <c r="N391" s="172"/>
      <c r="O391" s="169"/>
      <c r="P391" s="171"/>
      <c r="Q391" s="169"/>
      <c r="R391" s="173"/>
      <c r="S391" s="172"/>
      <c r="T391" s="169"/>
      <c r="U391" s="172"/>
      <c r="V391" s="169"/>
      <c r="W391" s="173"/>
      <c r="X391" s="172"/>
      <c r="Y391" s="169"/>
    </row>
    <row r="392" spans="2:25" s="168" customFormat="1" ht="12.75" customHeight="1">
      <c r="B392" s="169"/>
      <c r="C392" s="169"/>
      <c r="D392" s="169"/>
      <c r="E392" s="169"/>
      <c r="F392" s="169"/>
      <c r="G392" s="170"/>
      <c r="H392" s="169"/>
      <c r="I392" s="171"/>
      <c r="J392" s="171"/>
      <c r="K392" s="171"/>
      <c r="L392" s="664"/>
      <c r="M392" s="170"/>
      <c r="N392" s="172"/>
      <c r="O392" s="169"/>
      <c r="P392" s="171"/>
      <c r="Q392" s="169"/>
      <c r="R392" s="173"/>
      <c r="S392" s="172"/>
      <c r="T392" s="169"/>
      <c r="U392" s="172"/>
      <c r="V392" s="169"/>
      <c r="W392" s="173"/>
      <c r="X392" s="172"/>
      <c r="Y392" s="169"/>
    </row>
    <row r="393" spans="2:25" s="168" customFormat="1" ht="12.75" customHeight="1">
      <c r="B393" s="169"/>
      <c r="C393" s="169"/>
      <c r="D393" s="169"/>
      <c r="E393" s="169"/>
      <c r="F393" s="169"/>
      <c r="G393" s="170"/>
      <c r="H393" s="169"/>
      <c r="I393" s="171"/>
      <c r="J393" s="171"/>
      <c r="K393" s="171"/>
      <c r="L393" s="664"/>
      <c r="M393" s="170"/>
      <c r="N393" s="172"/>
      <c r="O393" s="169"/>
      <c r="P393" s="171"/>
      <c r="Q393" s="169"/>
      <c r="R393" s="173"/>
      <c r="S393" s="172"/>
      <c r="T393" s="169"/>
      <c r="U393" s="172"/>
      <c r="V393" s="169"/>
      <c r="W393" s="173"/>
      <c r="X393" s="172"/>
      <c r="Y393" s="169"/>
    </row>
    <row r="394" spans="2:25" s="168" customFormat="1" ht="12.75" customHeight="1">
      <c r="B394" s="169"/>
      <c r="C394" s="169"/>
      <c r="D394" s="169"/>
      <c r="E394" s="169"/>
      <c r="F394" s="169"/>
      <c r="G394" s="170"/>
      <c r="H394" s="169"/>
      <c r="I394" s="171"/>
      <c r="J394" s="171"/>
      <c r="K394" s="171"/>
      <c r="L394" s="664"/>
      <c r="M394" s="170"/>
      <c r="N394" s="172"/>
      <c r="O394" s="169"/>
      <c r="P394" s="171"/>
      <c r="Q394" s="169"/>
      <c r="R394" s="173"/>
      <c r="S394" s="172"/>
      <c r="T394" s="169"/>
      <c r="U394" s="172"/>
      <c r="V394" s="169"/>
      <c r="W394" s="173"/>
      <c r="X394" s="172"/>
      <c r="Y394" s="169"/>
    </row>
    <row r="395" spans="2:25" s="168" customFormat="1" ht="12.75" customHeight="1">
      <c r="B395" s="169"/>
      <c r="C395" s="169"/>
      <c r="D395" s="169"/>
      <c r="E395" s="169"/>
      <c r="F395" s="169"/>
      <c r="G395" s="170"/>
      <c r="H395" s="169"/>
      <c r="I395" s="171"/>
      <c r="J395" s="171"/>
      <c r="K395" s="171"/>
      <c r="L395" s="664"/>
      <c r="M395" s="170"/>
      <c r="N395" s="172"/>
      <c r="O395" s="169"/>
      <c r="P395" s="171"/>
      <c r="Q395" s="169"/>
      <c r="R395" s="173"/>
      <c r="S395" s="172"/>
      <c r="T395" s="169"/>
      <c r="U395" s="172"/>
      <c r="V395" s="169"/>
      <c r="W395" s="173"/>
      <c r="X395" s="172"/>
      <c r="Y395" s="169"/>
    </row>
    <row r="396" spans="2:25" s="168" customFormat="1" ht="12.75" customHeight="1">
      <c r="B396" s="169"/>
      <c r="C396" s="169"/>
      <c r="D396" s="169"/>
      <c r="E396" s="169"/>
      <c r="F396" s="169"/>
      <c r="G396" s="170"/>
      <c r="H396" s="169"/>
      <c r="I396" s="171"/>
      <c r="J396" s="171"/>
      <c r="K396" s="171"/>
      <c r="L396" s="664"/>
      <c r="M396" s="170"/>
      <c r="N396" s="172"/>
      <c r="O396" s="169"/>
      <c r="P396" s="171"/>
      <c r="Q396" s="169"/>
      <c r="R396" s="173"/>
      <c r="S396" s="172"/>
      <c r="T396" s="169"/>
      <c r="U396" s="172"/>
      <c r="V396" s="169"/>
      <c r="W396" s="173"/>
      <c r="X396" s="172"/>
      <c r="Y396" s="169"/>
    </row>
    <row r="397" spans="2:25" s="168" customFormat="1" ht="12.75" customHeight="1">
      <c r="B397" s="169"/>
      <c r="C397" s="169"/>
      <c r="D397" s="169"/>
      <c r="E397" s="169"/>
      <c r="F397" s="169"/>
      <c r="G397" s="170"/>
      <c r="H397" s="169"/>
      <c r="I397" s="171"/>
      <c r="J397" s="171"/>
      <c r="K397" s="171"/>
      <c r="L397" s="664"/>
      <c r="M397" s="170"/>
      <c r="N397" s="172"/>
      <c r="O397" s="169"/>
      <c r="P397" s="171"/>
      <c r="Q397" s="169"/>
      <c r="R397" s="173"/>
      <c r="S397" s="172"/>
      <c r="T397" s="169"/>
      <c r="U397" s="172"/>
      <c r="V397" s="169"/>
      <c r="W397" s="173"/>
      <c r="X397" s="172"/>
      <c r="Y397" s="169"/>
    </row>
    <row r="398" spans="2:25" s="168" customFormat="1" ht="12.75" customHeight="1">
      <c r="B398" s="169"/>
      <c r="C398" s="169"/>
      <c r="D398" s="169"/>
      <c r="E398" s="169"/>
      <c r="F398" s="169"/>
      <c r="G398" s="170"/>
      <c r="H398" s="169"/>
      <c r="I398" s="171"/>
      <c r="J398" s="171"/>
      <c r="K398" s="171"/>
      <c r="L398" s="664"/>
      <c r="M398" s="170"/>
      <c r="N398" s="172"/>
      <c r="O398" s="169"/>
      <c r="P398" s="171"/>
      <c r="Q398" s="169"/>
      <c r="R398" s="173"/>
      <c r="S398" s="172"/>
      <c r="T398" s="169"/>
      <c r="U398" s="172"/>
      <c r="V398" s="169"/>
      <c r="W398" s="173"/>
      <c r="X398" s="172"/>
      <c r="Y398" s="169"/>
    </row>
    <row r="399" spans="2:25" s="168" customFormat="1" ht="12.75" customHeight="1">
      <c r="B399" s="169"/>
      <c r="C399" s="169"/>
      <c r="D399" s="169"/>
      <c r="E399" s="169"/>
      <c r="F399" s="169"/>
      <c r="G399" s="170"/>
      <c r="H399" s="169"/>
      <c r="I399" s="171"/>
      <c r="J399" s="171"/>
      <c r="K399" s="171"/>
      <c r="L399" s="664"/>
      <c r="M399" s="170"/>
      <c r="N399" s="172"/>
      <c r="O399" s="169"/>
      <c r="P399" s="171"/>
      <c r="Q399" s="169"/>
      <c r="R399" s="173"/>
      <c r="S399" s="172"/>
      <c r="T399" s="169"/>
      <c r="U399" s="172"/>
      <c r="V399" s="169"/>
      <c r="W399" s="173"/>
      <c r="X399" s="172"/>
      <c r="Y399" s="169"/>
    </row>
    <row r="400" spans="2:25" s="168" customFormat="1" ht="12.75" customHeight="1">
      <c r="B400" s="169"/>
      <c r="C400" s="169"/>
      <c r="D400" s="169"/>
      <c r="E400" s="169"/>
      <c r="F400" s="169"/>
      <c r="G400" s="170"/>
      <c r="H400" s="169"/>
      <c r="I400" s="171"/>
      <c r="J400" s="171"/>
      <c r="K400" s="171"/>
      <c r="L400" s="664"/>
      <c r="M400" s="170"/>
      <c r="N400" s="172"/>
      <c r="O400" s="169"/>
      <c r="P400" s="171"/>
      <c r="Q400" s="169"/>
      <c r="R400" s="173"/>
      <c r="S400" s="172"/>
      <c r="T400" s="169"/>
      <c r="U400" s="172"/>
      <c r="V400" s="169"/>
      <c r="W400" s="173"/>
      <c r="X400" s="172"/>
      <c r="Y400" s="169"/>
    </row>
    <row r="401" spans="2:25" s="168" customFormat="1" ht="12.75" customHeight="1">
      <c r="B401" s="169"/>
      <c r="C401" s="169"/>
      <c r="D401" s="169"/>
      <c r="E401" s="169"/>
      <c r="F401" s="169"/>
      <c r="G401" s="170"/>
      <c r="H401" s="169"/>
      <c r="I401" s="171"/>
      <c r="J401" s="171"/>
      <c r="K401" s="171"/>
      <c r="L401" s="664"/>
      <c r="M401" s="170"/>
      <c r="N401" s="172"/>
      <c r="O401" s="169"/>
      <c r="P401" s="171"/>
      <c r="Q401" s="169"/>
      <c r="R401" s="173"/>
      <c r="S401" s="172"/>
      <c r="T401" s="169"/>
      <c r="U401" s="172"/>
      <c r="V401" s="169"/>
      <c r="W401" s="173"/>
      <c r="X401" s="172"/>
      <c r="Y401" s="169"/>
    </row>
    <row r="402" spans="2:25" s="168" customFormat="1" ht="12.75" customHeight="1">
      <c r="B402" s="169"/>
      <c r="C402" s="169"/>
      <c r="D402" s="169"/>
      <c r="E402" s="169"/>
      <c r="F402" s="169"/>
      <c r="G402" s="170"/>
      <c r="H402" s="169"/>
      <c r="I402" s="171"/>
      <c r="J402" s="171"/>
      <c r="K402" s="171"/>
      <c r="L402" s="664"/>
      <c r="M402" s="170"/>
      <c r="N402" s="172"/>
      <c r="O402" s="169"/>
      <c r="P402" s="171"/>
      <c r="Q402" s="169"/>
      <c r="R402" s="173"/>
      <c r="S402" s="172"/>
      <c r="T402" s="169"/>
      <c r="U402" s="172"/>
      <c r="V402" s="169"/>
      <c r="W402" s="173"/>
      <c r="X402" s="172"/>
      <c r="Y402" s="169"/>
    </row>
    <row r="403" spans="2:25" s="168" customFormat="1" ht="12.75" customHeight="1">
      <c r="B403" s="169"/>
      <c r="C403" s="169"/>
      <c r="D403" s="169"/>
      <c r="E403" s="169"/>
      <c r="F403" s="169"/>
      <c r="G403" s="170"/>
      <c r="H403" s="169"/>
      <c r="I403" s="171"/>
      <c r="J403" s="171"/>
      <c r="K403" s="171"/>
      <c r="L403" s="664"/>
      <c r="M403" s="170"/>
      <c r="N403" s="172"/>
      <c r="O403" s="169"/>
      <c r="P403" s="171"/>
      <c r="Q403" s="169"/>
      <c r="R403" s="173"/>
      <c r="S403" s="172"/>
      <c r="T403" s="169"/>
      <c r="U403" s="172"/>
      <c r="V403" s="169"/>
      <c r="W403" s="173"/>
      <c r="X403" s="172"/>
      <c r="Y403" s="169"/>
    </row>
    <row r="404" spans="2:25" s="168" customFormat="1" ht="12.75" customHeight="1">
      <c r="B404" s="169"/>
      <c r="C404" s="169"/>
      <c r="D404" s="169"/>
      <c r="E404" s="169"/>
      <c r="F404" s="169"/>
      <c r="G404" s="170"/>
      <c r="H404" s="169"/>
      <c r="I404" s="171"/>
      <c r="J404" s="171"/>
      <c r="K404" s="171"/>
      <c r="L404" s="664"/>
      <c r="M404" s="170"/>
      <c r="N404" s="172"/>
      <c r="O404" s="169"/>
      <c r="P404" s="171"/>
      <c r="Q404" s="169"/>
      <c r="R404" s="173"/>
      <c r="S404" s="172"/>
      <c r="T404" s="169"/>
      <c r="U404" s="172"/>
      <c r="V404" s="169"/>
      <c r="W404" s="173"/>
      <c r="X404" s="172"/>
      <c r="Y404" s="169"/>
    </row>
    <row r="405" spans="2:25" s="168" customFormat="1" ht="12.75" customHeight="1">
      <c r="B405" s="169"/>
      <c r="C405" s="169"/>
      <c r="D405" s="169"/>
      <c r="E405" s="169"/>
      <c r="F405" s="169"/>
      <c r="G405" s="170"/>
      <c r="H405" s="169"/>
      <c r="I405" s="171"/>
      <c r="J405" s="171"/>
      <c r="K405" s="171"/>
      <c r="L405" s="664"/>
      <c r="M405" s="170"/>
      <c r="N405" s="172"/>
      <c r="O405" s="169"/>
      <c r="P405" s="171"/>
      <c r="Q405" s="169"/>
      <c r="R405" s="173"/>
      <c r="S405" s="172"/>
      <c r="T405" s="169"/>
      <c r="U405" s="172"/>
      <c r="V405" s="169"/>
      <c r="W405" s="173"/>
      <c r="X405" s="172"/>
      <c r="Y405" s="169"/>
    </row>
    <row r="406" spans="2:25" s="168" customFormat="1" ht="12.75" customHeight="1">
      <c r="B406" s="169"/>
      <c r="C406" s="169"/>
      <c r="D406" s="169"/>
      <c r="E406" s="169"/>
      <c r="F406" s="169"/>
      <c r="G406" s="170"/>
      <c r="H406" s="169"/>
      <c r="I406" s="171"/>
      <c r="J406" s="171"/>
      <c r="K406" s="171"/>
      <c r="L406" s="664"/>
      <c r="M406" s="170"/>
      <c r="N406" s="172"/>
      <c r="O406" s="169"/>
      <c r="P406" s="171"/>
      <c r="Q406" s="169"/>
      <c r="R406" s="173"/>
      <c r="S406" s="172"/>
      <c r="T406" s="169"/>
      <c r="U406" s="172"/>
      <c r="V406" s="169"/>
      <c r="W406" s="173"/>
      <c r="X406" s="172"/>
      <c r="Y406" s="169"/>
    </row>
    <row r="407" spans="2:25" s="168" customFormat="1" ht="12.75" customHeight="1">
      <c r="B407" s="169"/>
      <c r="C407" s="169"/>
      <c r="D407" s="169"/>
      <c r="E407" s="169"/>
      <c r="F407" s="169"/>
      <c r="G407" s="170"/>
      <c r="H407" s="169"/>
      <c r="I407" s="171"/>
      <c r="J407" s="171"/>
      <c r="K407" s="171"/>
      <c r="L407" s="664"/>
      <c r="M407" s="170"/>
      <c r="N407" s="172"/>
      <c r="O407" s="169"/>
      <c r="P407" s="171"/>
      <c r="Q407" s="169"/>
      <c r="R407" s="173"/>
      <c r="S407" s="172"/>
      <c r="T407" s="169"/>
      <c r="U407" s="172"/>
      <c r="V407" s="169"/>
      <c r="W407" s="173"/>
      <c r="X407" s="172"/>
      <c r="Y407" s="169"/>
    </row>
    <row r="408" spans="2:25" s="168" customFormat="1" ht="12.75" customHeight="1">
      <c r="B408" s="169"/>
      <c r="C408" s="169"/>
      <c r="D408" s="169"/>
      <c r="E408" s="169"/>
      <c r="F408" s="169"/>
      <c r="G408" s="170"/>
      <c r="H408" s="169"/>
      <c r="I408" s="171"/>
      <c r="J408" s="171"/>
      <c r="K408" s="171"/>
      <c r="L408" s="664"/>
      <c r="M408" s="170"/>
      <c r="N408" s="172"/>
      <c r="O408" s="169"/>
      <c r="P408" s="171"/>
      <c r="Q408" s="169"/>
      <c r="R408" s="173"/>
      <c r="S408" s="172"/>
      <c r="T408" s="169"/>
      <c r="U408" s="172"/>
      <c r="V408" s="169"/>
      <c r="W408" s="173"/>
      <c r="X408" s="172"/>
      <c r="Y408" s="169"/>
    </row>
    <row r="409" spans="2:25" s="168" customFormat="1" ht="12.75" customHeight="1">
      <c r="B409" s="169"/>
      <c r="C409" s="169"/>
      <c r="D409" s="169"/>
      <c r="E409" s="169"/>
      <c r="F409" s="169"/>
      <c r="G409" s="170"/>
      <c r="H409" s="169"/>
      <c r="I409" s="171"/>
      <c r="J409" s="171"/>
      <c r="K409" s="171"/>
      <c r="L409" s="664"/>
      <c r="M409" s="170"/>
      <c r="N409" s="172"/>
      <c r="O409" s="169"/>
      <c r="P409" s="171"/>
      <c r="Q409" s="169"/>
      <c r="R409" s="173"/>
      <c r="S409" s="172"/>
      <c r="T409" s="169"/>
      <c r="U409" s="172"/>
      <c r="V409" s="169"/>
      <c r="W409" s="173"/>
      <c r="X409" s="172"/>
      <c r="Y409" s="169"/>
    </row>
    <row r="410" spans="2:25" s="168" customFormat="1" ht="12.75" customHeight="1">
      <c r="B410" s="169"/>
      <c r="C410" s="169"/>
      <c r="D410" s="169"/>
      <c r="E410" s="169"/>
      <c r="F410" s="169"/>
      <c r="G410" s="170"/>
      <c r="H410" s="169"/>
      <c r="I410" s="171"/>
      <c r="J410" s="171"/>
      <c r="K410" s="171"/>
      <c r="L410" s="664"/>
      <c r="M410" s="170"/>
      <c r="N410" s="172"/>
      <c r="O410" s="169"/>
      <c r="P410" s="171"/>
      <c r="Q410" s="169"/>
      <c r="R410" s="173"/>
      <c r="S410" s="172"/>
      <c r="T410" s="169"/>
      <c r="U410" s="172"/>
      <c r="V410" s="169"/>
      <c r="W410" s="173"/>
      <c r="X410" s="172"/>
      <c r="Y410" s="169"/>
    </row>
    <row r="411" spans="2:25" s="168" customFormat="1" ht="12.75" customHeight="1">
      <c r="B411" s="169"/>
      <c r="C411" s="169"/>
      <c r="D411" s="169"/>
      <c r="E411" s="169"/>
      <c r="F411" s="169"/>
      <c r="G411" s="170"/>
      <c r="H411" s="169"/>
      <c r="I411" s="171"/>
      <c r="J411" s="171"/>
      <c r="K411" s="171"/>
      <c r="L411" s="664"/>
      <c r="M411" s="170"/>
      <c r="N411" s="172"/>
      <c r="O411" s="169"/>
      <c r="P411" s="171"/>
      <c r="Q411" s="169"/>
      <c r="R411" s="173"/>
      <c r="S411" s="172"/>
      <c r="T411" s="169"/>
      <c r="U411" s="172"/>
      <c r="V411" s="169"/>
      <c r="W411" s="173"/>
      <c r="X411" s="172"/>
      <c r="Y411" s="169"/>
    </row>
    <row r="412" spans="2:25" s="168" customFormat="1" ht="12.75" customHeight="1">
      <c r="B412" s="169"/>
      <c r="C412" s="169"/>
      <c r="D412" s="169"/>
      <c r="E412" s="169"/>
      <c r="F412" s="169"/>
      <c r="G412" s="170"/>
      <c r="H412" s="169"/>
      <c r="I412" s="171"/>
      <c r="J412" s="171"/>
      <c r="K412" s="171"/>
      <c r="L412" s="664"/>
      <c r="M412" s="170"/>
      <c r="N412" s="172"/>
      <c r="O412" s="169"/>
      <c r="P412" s="171"/>
      <c r="Q412" s="169"/>
      <c r="R412" s="173"/>
      <c r="S412" s="172"/>
      <c r="T412" s="169"/>
      <c r="U412" s="172"/>
      <c r="V412" s="169"/>
      <c r="W412" s="173"/>
      <c r="X412" s="172"/>
      <c r="Y412" s="169"/>
    </row>
    <row r="413" spans="2:25" s="168" customFormat="1" ht="12.75" customHeight="1">
      <c r="B413" s="169"/>
      <c r="C413" s="169"/>
      <c r="D413" s="169"/>
      <c r="E413" s="169"/>
      <c r="F413" s="169"/>
      <c r="G413" s="170"/>
      <c r="H413" s="169"/>
      <c r="I413" s="171"/>
      <c r="J413" s="171"/>
      <c r="K413" s="171"/>
      <c r="L413" s="664"/>
      <c r="M413" s="170"/>
      <c r="N413" s="172"/>
      <c r="O413" s="169"/>
      <c r="P413" s="171"/>
      <c r="Q413" s="169"/>
      <c r="R413" s="173"/>
      <c r="S413" s="172"/>
      <c r="T413" s="169"/>
      <c r="U413" s="172"/>
      <c r="V413" s="169"/>
      <c r="W413" s="173"/>
      <c r="X413" s="172"/>
      <c r="Y413" s="169"/>
    </row>
    <row r="414" spans="2:25" s="168" customFormat="1" ht="12.75" customHeight="1">
      <c r="B414" s="169"/>
      <c r="C414" s="169"/>
      <c r="D414" s="169"/>
      <c r="E414" s="169"/>
      <c r="F414" s="169"/>
      <c r="G414" s="170"/>
      <c r="H414" s="169"/>
      <c r="I414" s="171"/>
      <c r="J414" s="171"/>
      <c r="K414" s="171"/>
      <c r="L414" s="664"/>
      <c r="M414" s="170"/>
      <c r="N414" s="172"/>
      <c r="O414" s="169"/>
      <c r="P414" s="171"/>
      <c r="Q414" s="169"/>
      <c r="R414" s="173"/>
      <c r="S414" s="172"/>
      <c r="T414" s="169"/>
      <c r="U414" s="172"/>
      <c r="V414" s="169"/>
      <c r="W414" s="173"/>
      <c r="X414" s="172"/>
      <c r="Y414" s="169"/>
    </row>
    <row r="415" spans="2:25" s="168" customFormat="1" ht="12.75" customHeight="1">
      <c r="B415" s="169"/>
      <c r="C415" s="169"/>
      <c r="D415" s="169"/>
      <c r="E415" s="169"/>
      <c r="F415" s="169"/>
      <c r="G415" s="170"/>
      <c r="H415" s="169"/>
      <c r="I415" s="171"/>
      <c r="J415" s="171"/>
      <c r="K415" s="171"/>
      <c r="L415" s="664"/>
      <c r="M415" s="170"/>
      <c r="N415" s="172"/>
      <c r="O415" s="169"/>
      <c r="P415" s="171"/>
      <c r="Q415" s="169"/>
      <c r="R415" s="173"/>
      <c r="S415" s="172"/>
      <c r="T415" s="169"/>
      <c r="U415" s="172"/>
      <c r="V415" s="169"/>
      <c r="W415" s="173"/>
      <c r="X415" s="172"/>
      <c r="Y415" s="169"/>
    </row>
    <row r="416" spans="2:25" s="168" customFormat="1" ht="12.75" customHeight="1">
      <c r="B416" s="169"/>
      <c r="C416" s="169"/>
      <c r="D416" s="169"/>
      <c r="E416" s="169"/>
      <c r="F416" s="169"/>
      <c r="G416" s="170"/>
      <c r="H416" s="169"/>
      <c r="I416" s="171"/>
      <c r="J416" s="171"/>
      <c r="K416" s="171"/>
      <c r="L416" s="664"/>
      <c r="M416" s="170"/>
      <c r="N416" s="172"/>
      <c r="O416" s="169"/>
      <c r="P416" s="171"/>
      <c r="Q416" s="169"/>
      <c r="R416" s="173"/>
      <c r="S416" s="172"/>
      <c r="T416" s="169"/>
      <c r="U416" s="172"/>
      <c r="V416" s="169"/>
      <c r="W416" s="173"/>
      <c r="X416" s="172"/>
      <c r="Y416" s="169"/>
    </row>
    <row r="417" spans="2:25" s="168" customFormat="1" ht="12.75" customHeight="1">
      <c r="B417" s="169"/>
      <c r="C417" s="169"/>
      <c r="D417" s="169"/>
      <c r="E417" s="169"/>
      <c r="F417" s="169"/>
      <c r="G417" s="170"/>
      <c r="H417" s="169"/>
      <c r="I417" s="171"/>
      <c r="J417" s="171"/>
      <c r="K417" s="171"/>
      <c r="L417" s="664"/>
      <c r="M417" s="170"/>
      <c r="N417" s="172"/>
      <c r="O417" s="169"/>
      <c r="P417" s="171"/>
      <c r="Q417" s="169"/>
      <c r="R417" s="173"/>
      <c r="S417" s="172"/>
      <c r="T417" s="169"/>
      <c r="U417" s="172"/>
      <c r="V417" s="169"/>
      <c r="W417" s="173"/>
      <c r="X417" s="172"/>
      <c r="Y417" s="169"/>
    </row>
    <row r="418" spans="2:25" s="168" customFormat="1" ht="12.75" customHeight="1">
      <c r="B418" s="169"/>
      <c r="C418" s="169"/>
      <c r="D418" s="169"/>
      <c r="E418" s="169"/>
      <c r="F418" s="169"/>
      <c r="G418" s="170"/>
      <c r="H418" s="169"/>
      <c r="I418" s="171"/>
      <c r="J418" s="171"/>
      <c r="K418" s="171"/>
      <c r="L418" s="664"/>
      <c r="M418" s="170"/>
      <c r="N418" s="172"/>
      <c r="O418" s="169"/>
      <c r="P418" s="171"/>
      <c r="Q418" s="169"/>
      <c r="R418" s="173"/>
      <c r="S418" s="172"/>
      <c r="T418" s="169"/>
      <c r="U418" s="172"/>
      <c r="V418" s="169"/>
      <c r="W418" s="173"/>
      <c r="X418" s="172"/>
      <c r="Y418" s="169"/>
    </row>
    <row r="419" spans="2:25" s="168" customFormat="1" ht="12.75" customHeight="1">
      <c r="B419" s="169"/>
      <c r="C419" s="169"/>
      <c r="D419" s="169"/>
      <c r="E419" s="169"/>
      <c r="F419" s="169"/>
      <c r="G419" s="170"/>
      <c r="H419" s="169"/>
      <c r="I419" s="171"/>
      <c r="J419" s="171"/>
      <c r="K419" s="171"/>
      <c r="L419" s="664"/>
      <c r="M419" s="170"/>
      <c r="N419" s="172"/>
      <c r="O419" s="169"/>
      <c r="P419" s="171"/>
      <c r="Q419" s="169"/>
      <c r="R419" s="173"/>
      <c r="S419" s="172"/>
      <c r="T419" s="169"/>
      <c r="U419" s="172"/>
      <c r="V419" s="169"/>
      <c r="W419" s="173"/>
      <c r="X419" s="172"/>
      <c r="Y419" s="169"/>
    </row>
    <row r="420" spans="2:25" s="168" customFormat="1" ht="12.75" customHeight="1">
      <c r="B420" s="169"/>
      <c r="C420" s="169"/>
      <c r="D420" s="169"/>
      <c r="E420" s="169"/>
      <c r="F420" s="169"/>
      <c r="G420" s="170"/>
      <c r="H420" s="169"/>
      <c r="I420" s="171"/>
      <c r="J420" s="171"/>
      <c r="K420" s="171"/>
      <c r="L420" s="664"/>
      <c r="M420" s="170"/>
      <c r="N420" s="172"/>
      <c r="O420" s="169"/>
      <c r="P420" s="171"/>
      <c r="Q420" s="169"/>
      <c r="R420" s="173"/>
      <c r="S420" s="172"/>
      <c r="T420" s="169"/>
      <c r="U420" s="172"/>
      <c r="V420" s="169"/>
      <c r="W420" s="173"/>
      <c r="X420" s="172"/>
      <c r="Y420" s="169"/>
    </row>
    <row r="421" spans="2:25" s="168" customFormat="1" ht="12.75" customHeight="1">
      <c r="B421" s="169"/>
      <c r="C421" s="169"/>
      <c r="D421" s="169"/>
      <c r="E421" s="169"/>
      <c r="F421" s="169"/>
      <c r="G421" s="170"/>
      <c r="H421" s="169"/>
      <c r="I421" s="171"/>
      <c r="J421" s="171"/>
      <c r="K421" s="171"/>
      <c r="L421" s="664"/>
      <c r="M421" s="170"/>
      <c r="N421" s="172"/>
      <c r="O421" s="169"/>
      <c r="P421" s="171"/>
      <c r="Q421" s="169"/>
      <c r="R421" s="173"/>
      <c r="S421" s="172"/>
      <c r="T421" s="169"/>
      <c r="U421" s="172"/>
      <c r="V421" s="169"/>
      <c r="W421" s="173"/>
      <c r="X421" s="172"/>
      <c r="Y421" s="169"/>
    </row>
    <row r="422" spans="2:25" s="168" customFormat="1" ht="12.75" customHeight="1">
      <c r="B422" s="169"/>
      <c r="C422" s="169"/>
      <c r="D422" s="169"/>
      <c r="E422" s="169"/>
      <c r="F422" s="169"/>
      <c r="G422" s="170"/>
      <c r="H422" s="169"/>
      <c r="I422" s="171"/>
      <c r="J422" s="171"/>
      <c r="K422" s="171"/>
      <c r="L422" s="664"/>
      <c r="M422" s="170"/>
      <c r="N422" s="172"/>
      <c r="O422" s="169"/>
      <c r="P422" s="171"/>
      <c r="Q422" s="169"/>
      <c r="R422" s="173"/>
      <c r="S422" s="172"/>
      <c r="T422" s="169"/>
      <c r="U422" s="172"/>
      <c r="V422" s="169"/>
      <c r="W422" s="173"/>
      <c r="X422" s="172"/>
      <c r="Y422" s="169"/>
    </row>
    <row r="423" spans="2:25" s="168" customFormat="1" ht="12.75" customHeight="1">
      <c r="B423" s="169"/>
      <c r="C423" s="169"/>
      <c r="D423" s="169"/>
      <c r="E423" s="169"/>
      <c r="F423" s="169"/>
      <c r="G423" s="170"/>
      <c r="H423" s="169"/>
      <c r="I423" s="171"/>
      <c r="J423" s="171"/>
      <c r="K423" s="171"/>
      <c r="L423" s="664"/>
      <c r="M423" s="170"/>
      <c r="N423" s="172"/>
      <c r="O423" s="169"/>
      <c r="P423" s="171"/>
      <c r="Q423" s="169"/>
      <c r="R423" s="173"/>
      <c r="S423" s="172"/>
      <c r="T423" s="169"/>
      <c r="U423" s="172"/>
      <c r="V423" s="169"/>
      <c r="W423" s="173"/>
      <c r="X423" s="172"/>
      <c r="Y423" s="169"/>
    </row>
    <row r="424" spans="2:25" s="168" customFormat="1" ht="12.75" customHeight="1">
      <c r="B424" s="169"/>
      <c r="C424" s="169"/>
      <c r="D424" s="169"/>
      <c r="E424" s="169"/>
      <c r="F424" s="169"/>
      <c r="G424" s="170"/>
      <c r="H424" s="169"/>
      <c r="I424" s="171"/>
      <c r="J424" s="171"/>
      <c r="K424" s="171"/>
      <c r="L424" s="664"/>
      <c r="M424" s="170"/>
      <c r="N424" s="172"/>
      <c r="O424" s="169"/>
      <c r="P424" s="171"/>
      <c r="Q424" s="169"/>
      <c r="R424" s="173"/>
      <c r="S424" s="172"/>
      <c r="T424" s="169"/>
      <c r="U424" s="172"/>
      <c r="V424" s="169"/>
      <c r="W424" s="173"/>
      <c r="X424" s="172"/>
      <c r="Y424" s="169"/>
    </row>
    <row r="425" spans="2:25" s="168" customFormat="1" ht="12.75" customHeight="1">
      <c r="B425" s="169"/>
      <c r="C425" s="169"/>
      <c r="D425" s="169"/>
      <c r="E425" s="169"/>
      <c r="F425" s="169"/>
      <c r="G425" s="170"/>
      <c r="H425" s="169"/>
      <c r="I425" s="171"/>
      <c r="J425" s="171"/>
      <c r="K425" s="171"/>
      <c r="L425" s="664"/>
      <c r="M425" s="170"/>
      <c r="N425" s="172"/>
      <c r="O425" s="169"/>
      <c r="P425" s="171"/>
      <c r="Q425" s="169"/>
      <c r="R425" s="173"/>
      <c r="S425" s="172"/>
      <c r="T425" s="169"/>
      <c r="U425" s="172"/>
      <c r="V425" s="169"/>
      <c r="W425" s="173"/>
      <c r="X425" s="172"/>
      <c r="Y425" s="169"/>
    </row>
    <row r="426" spans="2:25" s="168" customFormat="1" ht="12.75" customHeight="1">
      <c r="B426" s="169"/>
      <c r="C426" s="169"/>
      <c r="D426" s="169"/>
      <c r="E426" s="169"/>
      <c r="F426" s="169"/>
      <c r="G426" s="170"/>
      <c r="H426" s="169"/>
      <c r="I426" s="171"/>
      <c r="J426" s="171"/>
      <c r="K426" s="171"/>
      <c r="L426" s="664"/>
      <c r="M426" s="170"/>
      <c r="N426" s="172"/>
      <c r="O426" s="169"/>
      <c r="P426" s="171"/>
      <c r="Q426" s="169"/>
      <c r="R426" s="173"/>
      <c r="S426" s="172"/>
      <c r="T426" s="169"/>
      <c r="U426" s="172"/>
      <c r="V426" s="169"/>
      <c r="W426" s="173"/>
      <c r="X426" s="172"/>
      <c r="Y426" s="169"/>
    </row>
    <row r="427" spans="2:25" s="168" customFormat="1" ht="12.75" customHeight="1">
      <c r="B427" s="169"/>
      <c r="C427" s="169"/>
      <c r="D427" s="169"/>
      <c r="E427" s="169"/>
      <c r="F427" s="169"/>
      <c r="G427" s="170"/>
      <c r="H427" s="169"/>
      <c r="I427" s="171"/>
      <c r="J427" s="171"/>
      <c r="K427" s="171"/>
      <c r="L427" s="664"/>
      <c r="M427" s="170"/>
      <c r="N427" s="172"/>
      <c r="O427" s="169"/>
      <c r="P427" s="171"/>
      <c r="Q427" s="169"/>
      <c r="R427" s="173"/>
      <c r="S427" s="172"/>
      <c r="T427" s="169"/>
      <c r="U427" s="172"/>
      <c r="V427" s="169"/>
      <c r="W427" s="173"/>
      <c r="X427" s="172"/>
      <c r="Y427" s="169"/>
    </row>
    <row r="428" spans="2:25" s="168" customFormat="1" ht="12.75" customHeight="1">
      <c r="B428" s="169"/>
      <c r="C428" s="169"/>
      <c r="D428" s="169"/>
      <c r="E428" s="169"/>
      <c r="F428" s="169"/>
      <c r="G428" s="170"/>
      <c r="H428" s="169"/>
      <c r="I428" s="171"/>
      <c r="J428" s="171"/>
      <c r="K428" s="171"/>
      <c r="L428" s="664"/>
      <c r="M428" s="170"/>
      <c r="N428" s="172"/>
      <c r="O428" s="169"/>
      <c r="P428" s="171"/>
      <c r="Q428" s="169"/>
      <c r="R428" s="173"/>
      <c r="S428" s="172"/>
      <c r="T428" s="169"/>
      <c r="U428" s="172"/>
      <c r="V428" s="169"/>
      <c r="W428" s="173"/>
      <c r="X428" s="172"/>
      <c r="Y428" s="169"/>
    </row>
    <row r="429" spans="2:25" s="168" customFormat="1" ht="12.75" customHeight="1">
      <c r="B429" s="169"/>
      <c r="C429" s="169"/>
      <c r="D429" s="169"/>
      <c r="E429" s="169"/>
      <c r="F429" s="169"/>
      <c r="G429" s="170"/>
      <c r="H429" s="169"/>
      <c r="I429" s="171"/>
      <c r="J429" s="171"/>
      <c r="K429" s="171"/>
      <c r="L429" s="664"/>
      <c r="M429" s="170"/>
      <c r="N429" s="172"/>
      <c r="O429" s="169"/>
      <c r="P429" s="171"/>
      <c r="Q429" s="169"/>
      <c r="R429" s="173"/>
      <c r="S429" s="172"/>
      <c r="T429" s="169"/>
      <c r="U429" s="172"/>
      <c r="V429" s="169"/>
      <c r="W429" s="173"/>
      <c r="X429" s="172"/>
      <c r="Y429" s="169"/>
    </row>
    <row r="430" spans="2:25" s="168" customFormat="1" ht="12.75" customHeight="1">
      <c r="B430" s="169"/>
      <c r="C430" s="169"/>
      <c r="D430" s="169"/>
      <c r="E430" s="169"/>
      <c r="F430" s="169"/>
      <c r="G430" s="170"/>
      <c r="H430" s="169"/>
      <c r="I430" s="171"/>
      <c r="J430" s="171"/>
      <c r="K430" s="171"/>
      <c r="L430" s="664"/>
      <c r="M430" s="170"/>
      <c r="N430" s="172"/>
      <c r="O430" s="169"/>
      <c r="P430" s="171"/>
      <c r="Q430" s="169"/>
      <c r="R430" s="173"/>
      <c r="S430" s="172"/>
      <c r="T430" s="169"/>
      <c r="U430" s="172"/>
      <c r="V430" s="169"/>
      <c r="W430" s="173"/>
      <c r="X430" s="172"/>
      <c r="Y430" s="169"/>
    </row>
    <row r="431" spans="2:25" s="168" customFormat="1" ht="12.75" customHeight="1">
      <c r="B431" s="169"/>
      <c r="C431" s="169"/>
      <c r="D431" s="169"/>
      <c r="E431" s="169"/>
      <c r="F431" s="169"/>
      <c r="G431" s="170"/>
      <c r="H431" s="169"/>
      <c r="I431" s="171"/>
      <c r="J431" s="171"/>
      <c r="K431" s="171"/>
      <c r="L431" s="664"/>
      <c r="M431" s="170"/>
      <c r="N431" s="172"/>
      <c r="O431" s="169"/>
      <c r="P431" s="171"/>
      <c r="Q431" s="169"/>
      <c r="R431" s="173"/>
      <c r="S431" s="172"/>
      <c r="T431" s="169"/>
      <c r="U431" s="172"/>
      <c r="V431" s="169"/>
      <c r="W431" s="173"/>
      <c r="X431" s="172"/>
      <c r="Y431" s="169"/>
    </row>
    <row r="432" spans="2:25" s="168" customFormat="1" ht="12.75" customHeight="1">
      <c r="B432" s="169"/>
      <c r="C432" s="169"/>
      <c r="D432" s="169"/>
      <c r="E432" s="169"/>
      <c r="F432" s="169"/>
      <c r="G432" s="170"/>
      <c r="H432" s="169"/>
      <c r="I432" s="171"/>
      <c r="J432" s="171"/>
      <c r="K432" s="171"/>
      <c r="L432" s="664"/>
      <c r="M432" s="170"/>
      <c r="N432" s="172"/>
      <c r="O432" s="169"/>
      <c r="P432" s="171"/>
      <c r="Q432" s="169"/>
      <c r="R432" s="173"/>
      <c r="S432" s="172"/>
      <c r="T432" s="169"/>
      <c r="U432" s="172"/>
      <c r="V432" s="169"/>
      <c r="W432" s="173"/>
      <c r="X432" s="172"/>
      <c r="Y432" s="169"/>
    </row>
    <row r="433" spans="2:25" s="168" customFormat="1" ht="12.75" customHeight="1">
      <c r="B433" s="169"/>
      <c r="C433" s="169"/>
      <c r="D433" s="169"/>
      <c r="E433" s="169"/>
      <c r="F433" s="169"/>
      <c r="G433" s="170"/>
      <c r="H433" s="169"/>
      <c r="I433" s="171"/>
      <c r="J433" s="171"/>
      <c r="K433" s="171"/>
      <c r="L433" s="664"/>
      <c r="M433" s="170"/>
      <c r="N433" s="172"/>
      <c r="O433" s="169"/>
      <c r="P433" s="171"/>
      <c r="Q433" s="169"/>
      <c r="R433" s="173"/>
      <c r="S433" s="172"/>
      <c r="T433" s="169"/>
      <c r="U433" s="172"/>
      <c r="V433" s="169"/>
      <c r="W433" s="173"/>
      <c r="X433" s="172"/>
      <c r="Y433" s="169"/>
    </row>
    <row r="434" spans="2:25" s="168" customFormat="1" ht="12.75" customHeight="1">
      <c r="B434" s="169"/>
      <c r="C434" s="169"/>
      <c r="D434" s="169"/>
      <c r="E434" s="169"/>
      <c r="F434" s="169"/>
      <c r="G434" s="170"/>
      <c r="H434" s="169"/>
      <c r="I434" s="171"/>
      <c r="J434" s="171"/>
      <c r="K434" s="171"/>
      <c r="L434" s="664"/>
      <c r="M434" s="170"/>
      <c r="N434" s="172"/>
      <c r="O434" s="169"/>
      <c r="P434" s="171"/>
      <c r="Q434" s="169"/>
      <c r="R434" s="173"/>
      <c r="S434" s="172"/>
      <c r="T434" s="169"/>
      <c r="U434" s="172"/>
      <c r="V434" s="169"/>
      <c r="W434" s="173"/>
      <c r="X434" s="172"/>
      <c r="Y434" s="169"/>
    </row>
    <row r="435" spans="2:25" s="168" customFormat="1" ht="12.75" customHeight="1">
      <c r="B435" s="169"/>
      <c r="C435" s="169"/>
      <c r="D435" s="169"/>
      <c r="E435" s="169"/>
      <c r="F435" s="169"/>
      <c r="G435" s="170"/>
      <c r="H435" s="169"/>
      <c r="I435" s="171"/>
      <c r="J435" s="171"/>
      <c r="K435" s="171"/>
      <c r="L435" s="664"/>
      <c r="M435" s="170"/>
      <c r="N435" s="172"/>
      <c r="O435" s="169"/>
      <c r="P435" s="171"/>
      <c r="Q435" s="169"/>
      <c r="R435" s="173"/>
      <c r="S435" s="172"/>
      <c r="T435" s="169"/>
      <c r="U435" s="172"/>
      <c r="V435" s="169"/>
      <c r="W435" s="173"/>
      <c r="X435" s="172"/>
      <c r="Y435" s="169"/>
    </row>
    <row r="436" spans="2:25" s="168" customFormat="1" ht="12.75" customHeight="1">
      <c r="B436" s="169"/>
      <c r="C436" s="169"/>
      <c r="D436" s="169"/>
      <c r="E436" s="169"/>
      <c r="F436" s="169"/>
      <c r="G436" s="170"/>
      <c r="H436" s="169"/>
      <c r="I436" s="171"/>
      <c r="J436" s="171"/>
      <c r="K436" s="171"/>
      <c r="L436" s="664"/>
      <c r="M436" s="170"/>
      <c r="N436" s="172"/>
      <c r="O436" s="169"/>
      <c r="P436" s="171"/>
      <c r="Q436" s="169"/>
      <c r="R436" s="173"/>
      <c r="S436" s="172"/>
      <c r="T436" s="169"/>
      <c r="U436" s="172"/>
      <c r="V436" s="169"/>
      <c r="W436" s="173"/>
      <c r="X436" s="172"/>
      <c r="Y436" s="169"/>
    </row>
    <row r="437" spans="2:25" s="168" customFormat="1" ht="12.75" customHeight="1">
      <c r="B437" s="169"/>
      <c r="C437" s="169"/>
      <c r="D437" s="169"/>
      <c r="E437" s="169"/>
      <c r="F437" s="169"/>
      <c r="G437" s="170"/>
      <c r="H437" s="169"/>
      <c r="I437" s="171"/>
      <c r="J437" s="171"/>
      <c r="K437" s="171"/>
      <c r="L437" s="664"/>
      <c r="M437" s="170"/>
      <c r="N437" s="172"/>
      <c r="O437" s="169"/>
      <c r="P437" s="171"/>
      <c r="Q437" s="169"/>
      <c r="R437" s="173"/>
      <c r="S437" s="172"/>
      <c r="T437" s="169"/>
      <c r="U437" s="172"/>
      <c r="V437" s="169"/>
      <c r="W437" s="173"/>
      <c r="X437" s="172"/>
      <c r="Y437" s="169"/>
    </row>
    <row r="438" spans="2:25" s="168" customFormat="1" ht="12.75" customHeight="1">
      <c r="B438" s="169"/>
      <c r="C438" s="169"/>
      <c r="D438" s="169"/>
      <c r="E438" s="169"/>
      <c r="F438" s="169"/>
      <c r="G438" s="170"/>
      <c r="H438" s="169"/>
      <c r="I438" s="171"/>
      <c r="J438" s="171"/>
      <c r="K438" s="171"/>
      <c r="L438" s="664"/>
      <c r="M438" s="170"/>
      <c r="N438" s="172"/>
      <c r="O438" s="169"/>
      <c r="P438" s="171"/>
      <c r="Q438" s="169"/>
      <c r="R438" s="173"/>
      <c r="S438" s="172"/>
      <c r="T438" s="169"/>
      <c r="U438" s="172"/>
      <c r="V438" s="169"/>
      <c r="W438" s="173"/>
      <c r="X438" s="172"/>
      <c r="Y438" s="169"/>
    </row>
    <row r="439" spans="2:25" s="168" customFormat="1" ht="12.75" customHeight="1">
      <c r="B439" s="169"/>
      <c r="C439" s="169"/>
      <c r="D439" s="169"/>
      <c r="E439" s="169"/>
      <c r="F439" s="169"/>
      <c r="G439" s="170"/>
      <c r="H439" s="169"/>
      <c r="I439" s="171"/>
      <c r="J439" s="171"/>
      <c r="K439" s="171"/>
      <c r="L439" s="664"/>
      <c r="M439" s="170"/>
      <c r="N439" s="172"/>
      <c r="O439" s="169"/>
      <c r="P439" s="171"/>
      <c r="Q439" s="169"/>
      <c r="R439" s="173"/>
      <c r="S439" s="172"/>
      <c r="T439" s="169"/>
      <c r="U439" s="172"/>
      <c r="V439" s="169"/>
      <c r="W439" s="173"/>
      <c r="X439" s="172"/>
      <c r="Y439" s="169"/>
    </row>
    <row r="440" spans="2:25" s="168" customFormat="1" ht="12.75" customHeight="1">
      <c r="B440" s="169"/>
      <c r="C440" s="169"/>
      <c r="D440" s="169"/>
      <c r="E440" s="169"/>
      <c r="F440" s="169"/>
      <c r="G440" s="170"/>
      <c r="H440" s="169"/>
      <c r="I440" s="171"/>
      <c r="J440" s="171"/>
      <c r="K440" s="171"/>
      <c r="L440" s="664"/>
      <c r="M440" s="170"/>
      <c r="N440" s="172"/>
      <c r="O440" s="169"/>
      <c r="P440" s="171"/>
      <c r="Q440" s="169"/>
      <c r="R440" s="173"/>
      <c r="S440" s="172"/>
      <c r="T440" s="169"/>
      <c r="U440" s="172"/>
      <c r="V440" s="169"/>
      <c r="W440" s="173"/>
      <c r="X440" s="172"/>
      <c r="Y440" s="169"/>
    </row>
    <row r="441" spans="2:25" s="168" customFormat="1" ht="12.75" customHeight="1">
      <c r="B441" s="169"/>
      <c r="C441" s="169"/>
      <c r="D441" s="169"/>
      <c r="E441" s="169"/>
      <c r="F441" s="169"/>
      <c r="G441" s="170"/>
      <c r="H441" s="169"/>
      <c r="I441" s="171"/>
      <c r="J441" s="171"/>
      <c r="K441" s="171"/>
      <c r="L441" s="664"/>
      <c r="M441" s="170"/>
      <c r="N441" s="172"/>
      <c r="O441" s="169"/>
      <c r="P441" s="171"/>
      <c r="Q441" s="169"/>
      <c r="R441" s="173"/>
      <c r="S441" s="172"/>
      <c r="T441" s="169"/>
      <c r="U441" s="172"/>
      <c r="V441" s="169"/>
      <c r="W441" s="173"/>
      <c r="X441" s="172"/>
      <c r="Y441" s="169"/>
    </row>
    <row r="442" spans="2:25" s="168" customFormat="1" ht="12.75" customHeight="1">
      <c r="B442" s="169"/>
      <c r="C442" s="169"/>
      <c r="D442" s="169"/>
      <c r="E442" s="169"/>
      <c r="F442" s="169"/>
      <c r="G442" s="170"/>
      <c r="H442" s="169"/>
      <c r="I442" s="171"/>
      <c r="J442" s="171"/>
      <c r="K442" s="171"/>
      <c r="L442" s="664"/>
      <c r="M442" s="170"/>
      <c r="N442" s="172"/>
      <c r="O442" s="169"/>
      <c r="P442" s="171"/>
      <c r="Q442" s="169"/>
      <c r="R442" s="173"/>
      <c r="S442" s="172"/>
      <c r="T442" s="169"/>
      <c r="U442" s="172"/>
      <c r="V442" s="169"/>
      <c r="W442" s="173"/>
      <c r="X442" s="172"/>
      <c r="Y442" s="169"/>
    </row>
    <row r="443" spans="2:25" s="168" customFormat="1" ht="12.75" customHeight="1">
      <c r="B443" s="169"/>
      <c r="C443" s="169"/>
      <c r="D443" s="169"/>
      <c r="E443" s="169"/>
      <c r="F443" s="169"/>
      <c r="G443" s="170"/>
      <c r="H443" s="169"/>
      <c r="I443" s="171"/>
      <c r="J443" s="171"/>
      <c r="K443" s="171"/>
      <c r="L443" s="664"/>
      <c r="M443" s="170"/>
      <c r="N443" s="172"/>
      <c r="O443" s="169"/>
      <c r="P443" s="171"/>
      <c r="Q443" s="169"/>
      <c r="R443" s="173"/>
      <c r="S443" s="172"/>
      <c r="T443" s="169"/>
      <c r="U443" s="172"/>
      <c r="V443" s="169"/>
      <c r="W443" s="173"/>
      <c r="X443" s="172"/>
      <c r="Y443" s="169"/>
    </row>
    <row r="444" spans="2:25" s="168" customFormat="1" ht="12.75" customHeight="1">
      <c r="B444" s="169"/>
      <c r="C444" s="169"/>
      <c r="D444" s="169"/>
      <c r="E444" s="169"/>
      <c r="F444" s="169"/>
      <c r="G444" s="170"/>
      <c r="H444" s="169"/>
      <c r="I444" s="171"/>
      <c r="J444" s="171"/>
      <c r="K444" s="171"/>
      <c r="L444" s="664"/>
      <c r="M444" s="170"/>
      <c r="N444" s="172"/>
      <c r="O444" s="169"/>
      <c r="P444" s="171"/>
      <c r="Q444" s="169"/>
      <c r="R444" s="173"/>
      <c r="S444" s="172"/>
      <c r="T444" s="169"/>
      <c r="U444" s="172"/>
      <c r="V444" s="169"/>
      <c r="W444" s="173"/>
      <c r="X444" s="172"/>
      <c r="Y444" s="169"/>
    </row>
    <row r="445" spans="2:25" s="168" customFormat="1" ht="12.75" customHeight="1">
      <c r="B445" s="169"/>
      <c r="C445" s="169"/>
      <c r="D445" s="169"/>
      <c r="E445" s="169"/>
      <c r="F445" s="169"/>
      <c r="G445" s="170"/>
      <c r="H445" s="169"/>
      <c r="I445" s="171"/>
      <c r="J445" s="171"/>
      <c r="K445" s="171"/>
      <c r="L445" s="664"/>
      <c r="M445" s="170"/>
      <c r="N445" s="172"/>
      <c r="O445" s="169"/>
      <c r="P445" s="171"/>
      <c r="Q445" s="169"/>
      <c r="R445" s="173"/>
      <c r="S445" s="172"/>
      <c r="T445" s="169"/>
      <c r="U445" s="172"/>
      <c r="V445" s="169"/>
      <c r="W445" s="173"/>
      <c r="X445" s="172"/>
      <c r="Y445" s="169"/>
    </row>
    <row r="446" spans="2:25" s="168" customFormat="1" ht="12.75" customHeight="1">
      <c r="B446" s="169"/>
      <c r="C446" s="169"/>
      <c r="D446" s="169"/>
      <c r="E446" s="169"/>
      <c r="F446" s="169"/>
      <c r="G446" s="170"/>
      <c r="H446" s="169"/>
      <c r="I446" s="171"/>
      <c r="J446" s="171"/>
      <c r="K446" s="171"/>
      <c r="L446" s="664"/>
      <c r="M446" s="170"/>
      <c r="N446" s="172"/>
      <c r="O446" s="169"/>
      <c r="P446" s="171"/>
      <c r="Q446" s="169"/>
      <c r="R446" s="173"/>
      <c r="S446" s="172"/>
      <c r="T446" s="169"/>
      <c r="U446" s="172"/>
      <c r="V446" s="169"/>
      <c r="W446" s="173"/>
      <c r="X446" s="172"/>
      <c r="Y446" s="169"/>
    </row>
    <row r="447" spans="2:25" s="168" customFormat="1" ht="12.75" customHeight="1">
      <c r="B447" s="169"/>
      <c r="C447" s="169"/>
      <c r="D447" s="169"/>
      <c r="E447" s="169"/>
      <c r="F447" s="169"/>
      <c r="G447" s="170"/>
      <c r="H447" s="169"/>
      <c r="I447" s="171"/>
      <c r="J447" s="171"/>
      <c r="K447" s="171"/>
      <c r="L447" s="664"/>
      <c r="M447" s="170"/>
      <c r="N447" s="172"/>
      <c r="O447" s="169"/>
      <c r="P447" s="171"/>
      <c r="Q447" s="169"/>
      <c r="R447" s="173"/>
      <c r="S447" s="172"/>
      <c r="T447" s="169"/>
      <c r="U447" s="172"/>
      <c r="V447" s="169"/>
      <c r="W447" s="173"/>
      <c r="X447" s="172"/>
      <c r="Y447" s="169"/>
    </row>
    <row r="448" spans="2:25" s="168" customFormat="1" ht="12.75" customHeight="1">
      <c r="B448" s="169"/>
      <c r="C448" s="169"/>
      <c r="D448" s="169"/>
      <c r="E448" s="169"/>
      <c r="F448" s="169"/>
      <c r="G448" s="170"/>
      <c r="H448" s="169"/>
      <c r="I448" s="171"/>
      <c r="J448" s="171"/>
      <c r="K448" s="171"/>
      <c r="L448" s="664"/>
      <c r="M448" s="170"/>
      <c r="N448" s="172"/>
      <c r="O448" s="169"/>
      <c r="P448" s="171"/>
      <c r="Q448" s="169"/>
      <c r="R448" s="173"/>
      <c r="S448" s="172"/>
      <c r="T448" s="169"/>
      <c r="U448" s="172"/>
      <c r="V448" s="169"/>
      <c r="W448" s="173"/>
      <c r="X448" s="172"/>
      <c r="Y448" s="169"/>
    </row>
    <row r="449" spans="2:25" s="168" customFormat="1" ht="12.75" customHeight="1">
      <c r="B449" s="169"/>
      <c r="C449" s="169"/>
      <c r="D449" s="169"/>
      <c r="E449" s="169"/>
      <c r="F449" s="169"/>
      <c r="G449" s="170"/>
      <c r="H449" s="169"/>
      <c r="I449" s="171"/>
      <c r="J449" s="171"/>
      <c r="K449" s="171"/>
      <c r="L449" s="664"/>
      <c r="M449" s="170"/>
      <c r="N449" s="172"/>
      <c r="O449" s="169"/>
      <c r="P449" s="171"/>
      <c r="Q449" s="169"/>
      <c r="R449" s="173"/>
      <c r="S449" s="172"/>
      <c r="T449" s="169"/>
      <c r="U449" s="172"/>
      <c r="V449" s="169"/>
      <c r="W449" s="173"/>
      <c r="X449" s="172"/>
      <c r="Y449" s="169"/>
    </row>
    <row r="450" spans="2:25" s="168" customFormat="1" ht="12.75" customHeight="1">
      <c r="B450" s="169"/>
      <c r="C450" s="169"/>
      <c r="D450" s="169"/>
      <c r="E450" s="169"/>
      <c r="F450" s="169"/>
      <c r="G450" s="170"/>
      <c r="H450" s="169"/>
      <c r="I450" s="171"/>
      <c r="J450" s="171"/>
      <c r="K450" s="171"/>
      <c r="L450" s="664"/>
      <c r="M450" s="170"/>
      <c r="N450" s="172"/>
      <c r="O450" s="169"/>
      <c r="P450" s="171"/>
      <c r="Q450" s="169"/>
      <c r="R450" s="173"/>
      <c r="S450" s="172"/>
      <c r="T450" s="169"/>
      <c r="U450" s="172"/>
      <c r="V450" s="169"/>
      <c r="W450" s="173"/>
      <c r="X450" s="172"/>
      <c r="Y450" s="169"/>
    </row>
    <row r="451" spans="2:25" s="168" customFormat="1" ht="12.75" customHeight="1">
      <c r="B451" s="169"/>
      <c r="C451" s="169"/>
      <c r="D451" s="169"/>
      <c r="E451" s="169"/>
      <c r="F451" s="169"/>
      <c r="G451" s="170"/>
      <c r="H451" s="169"/>
      <c r="I451" s="171"/>
      <c r="J451" s="171"/>
      <c r="K451" s="171"/>
      <c r="L451" s="664"/>
      <c r="M451" s="170"/>
      <c r="N451" s="172"/>
      <c r="O451" s="169"/>
      <c r="P451" s="171"/>
      <c r="Q451" s="169"/>
      <c r="R451" s="173"/>
      <c r="S451" s="172"/>
      <c r="T451" s="169"/>
      <c r="U451" s="172"/>
      <c r="V451" s="169"/>
      <c r="W451" s="173"/>
      <c r="X451" s="172"/>
      <c r="Y451" s="169"/>
    </row>
    <row r="452" spans="2:25" s="168" customFormat="1" ht="12.75" customHeight="1">
      <c r="B452" s="169"/>
      <c r="C452" s="169"/>
      <c r="D452" s="169"/>
      <c r="E452" s="169"/>
      <c r="F452" s="169"/>
      <c r="G452" s="170"/>
      <c r="H452" s="169"/>
      <c r="I452" s="171"/>
      <c r="J452" s="171"/>
      <c r="K452" s="171"/>
      <c r="L452" s="664"/>
      <c r="M452" s="170"/>
      <c r="N452" s="172"/>
      <c r="O452" s="169"/>
      <c r="P452" s="171"/>
      <c r="Q452" s="169"/>
      <c r="R452" s="173"/>
      <c r="S452" s="172"/>
      <c r="T452" s="169"/>
      <c r="U452" s="172"/>
      <c r="V452" s="169"/>
      <c r="W452" s="173"/>
      <c r="X452" s="172"/>
      <c r="Y452" s="169"/>
    </row>
    <row r="453" spans="2:25" s="168" customFormat="1" ht="12.75" customHeight="1">
      <c r="B453" s="169"/>
      <c r="C453" s="169"/>
      <c r="D453" s="169"/>
      <c r="E453" s="169"/>
      <c r="F453" s="169"/>
      <c r="G453" s="170"/>
      <c r="H453" s="169"/>
      <c r="I453" s="171"/>
      <c r="J453" s="171"/>
      <c r="K453" s="171"/>
      <c r="L453" s="664"/>
      <c r="M453" s="170"/>
      <c r="N453" s="172"/>
      <c r="O453" s="169"/>
      <c r="P453" s="171"/>
      <c r="Q453" s="169"/>
      <c r="R453" s="173"/>
      <c r="S453" s="172"/>
      <c r="T453" s="169"/>
      <c r="U453" s="172"/>
      <c r="V453" s="169"/>
      <c r="W453" s="173"/>
      <c r="X453" s="172"/>
      <c r="Y453" s="169"/>
    </row>
    <row r="454" spans="2:25" s="168" customFormat="1" ht="12.75" customHeight="1">
      <c r="B454" s="169"/>
      <c r="C454" s="169"/>
      <c r="D454" s="169"/>
      <c r="E454" s="169"/>
      <c r="F454" s="169"/>
      <c r="G454" s="170"/>
      <c r="H454" s="169"/>
      <c r="I454" s="171"/>
      <c r="J454" s="171"/>
      <c r="K454" s="171"/>
      <c r="L454" s="664"/>
      <c r="M454" s="170"/>
      <c r="N454" s="172"/>
      <c r="O454" s="169"/>
      <c r="P454" s="171"/>
      <c r="Q454" s="169"/>
      <c r="R454" s="173"/>
      <c r="S454" s="172"/>
      <c r="T454" s="169"/>
      <c r="U454" s="172"/>
      <c r="V454" s="169"/>
      <c r="W454" s="173"/>
      <c r="X454" s="172"/>
      <c r="Y454" s="169"/>
    </row>
    <row r="455" spans="2:25" s="168" customFormat="1" ht="12.75" customHeight="1">
      <c r="B455" s="169"/>
      <c r="C455" s="169"/>
      <c r="D455" s="169"/>
      <c r="E455" s="169"/>
      <c r="F455" s="169"/>
      <c r="G455" s="170"/>
      <c r="H455" s="169"/>
      <c r="I455" s="171"/>
      <c r="J455" s="171"/>
      <c r="K455" s="171"/>
      <c r="L455" s="664"/>
      <c r="M455" s="170"/>
      <c r="N455" s="172"/>
      <c r="O455" s="169"/>
      <c r="P455" s="171"/>
      <c r="Q455" s="169"/>
      <c r="R455" s="173"/>
      <c r="S455" s="172"/>
      <c r="T455" s="169"/>
      <c r="U455" s="172"/>
      <c r="V455" s="169"/>
      <c r="W455" s="173"/>
      <c r="X455" s="172"/>
      <c r="Y455" s="169"/>
    </row>
    <row r="456" spans="2:25" s="168" customFormat="1" ht="12.75" customHeight="1">
      <c r="B456" s="169"/>
      <c r="C456" s="169"/>
      <c r="D456" s="169"/>
      <c r="E456" s="169"/>
      <c r="F456" s="169"/>
      <c r="G456" s="170"/>
      <c r="H456" s="169"/>
      <c r="I456" s="171"/>
      <c r="J456" s="171"/>
      <c r="K456" s="171"/>
      <c r="L456" s="664"/>
      <c r="M456" s="170"/>
      <c r="N456" s="172"/>
      <c r="O456" s="169"/>
      <c r="P456" s="171"/>
      <c r="Q456" s="169"/>
      <c r="R456" s="173"/>
      <c r="S456" s="172"/>
      <c r="T456" s="169"/>
      <c r="U456" s="172"/>
      <c r="V456" s="169"/>
      <c r="W456" s="173"/>
      <c r="X456" s="172"/>
      <c r="Y456" s="169"/>
    </row>
    <row r="457" spans="2:25" s="168" customFormat="1" ht="12.75" customHeight="1">
      <c r="B457" s="169"/>
      <c r="C457" s="169"/>
      <c r="D457" s="169"/>
      <c r="E457" s="169"/>
      <c r="F457" s="169"/>
      <c r="G457" s="170"/>
      <c r="H457" s="169"/>
      <c r="I457" s="171"/>
      <c r="J457" s="171"/>
      <c r="K457" s="171"/>
      <c r="L457" s="664"/>
      <c r="M457" s="170"/>
      <c r="N457" s="172"/>
      <c r="O457" s="169"/>
      <c r="P457" s="171"/>
      <c r="Q457" s="169"/>
      <c r="R457" s="173"/>
      <c r="S457" s="172"/>
      <c r="T457" s="169"/>
      <c r="U457" s="172"/>
      <c r="V457" s="169"/>
      <c r="W457" s="173"/>
      <c r="X457" s="172"/>
      <c r="Y457" s="169"/>
    </row>
    <row r="458" spans="2:25" s="168" customFormat="1" ht="12.75" customHeight="1">
      <c r="B458" s="169"/>
      <c r="C458" s="169"/>
      <c r="D458" s="169"/>
      <c r="E458" s="169"/>
      <c r="F458" s="169"/>
      <c r="G458" s="170"/>
      <c r="H458" s="169"/>
      <c r="I458" s="171"/>
      <c r="J458" s="171"/>
      <c r="K458" s="171"/>
      <c r="L458" s="664"/>
      <c r="M458" s="170"/>
      <c r="N458" s="172"/>
      <c r="O458" s="169"/>
      <c r="P458" s="171"/>
      <c r="Q458" s="169"/>
      <c r="R458" s="173"/>
      <c r="S458" s="172"/>
      <c r="T458" s="169"/>
      <c r="U458" s="172"/>
      <c r="V458" s="169"/>
      <c r="W458" s="173"/>
      <c r="X458" s="172"/>
      <c r="Y458" s="169"/>
    </row>
    <row r="459" spans="2:25" s="168" customFormat="1" ht="12.75" customHeight="1">
      <c r="B459" s="169"/>
      <c r="C459" s="169"/>
      <c r="D459" s="169"/>
      <c r="E459" s="169"/>
      <c r="F459" s="169"/>
      <c r="G459" s="170"/>
      <c r="H459" s="169"/>
      <c r="I459" s="171"/>
      <c r="J459" s="171"/>
      <c r="K459" s="171"/>
      <c r="L459" s="664"/>
      <c r="M459" s="170"/>
      <c r="N459" s="172"/>
      <c r="O459" s="169"/>
      <c r="P459" s="171"/>
      <c r="Q459" s="169"/>
      <c r="R459" s="173"/>
      <c r="S459" s="172"/>
      <c r="T459" s="169"/>
      <c r="U459" s="172"/>
      <c r="V459" s="169"/>
      <c r="W459" s="173"/>
      <c r="X459" s="172"/>
      <c r="Y459" s="169"/>
    </row>
    <row r="460" spans="2:25" s="168" customFormat="1" ht="12.75" customHeight="1">
      <c r="B460" s="169"/>
      <c r="C460" s="169"/>
      <c r="D460" s="169"/>
      <c r="E460" s="169"/>
      <c r="F460" s="169"/>
      <c r="G460" s="170"/>
      <c r="H460" s="169"/>
      <c r="I460" s="171"/>
      <c r="J460" s="171"/>
      <c r="K460" s="171"/>
      <c r="L460" s="664"/>
      <c r="M460" s="170"/>
      <c r="N460" s="172"/>
      <c r="O460" s="169"/>
      <c r="P460" s="171"/>
      <c r="Q460" s="169"/>
      <c r="R460" s="173"/>
      <c r="S460" s="172"/>
      <c r="T460" s="169"/>
      <c r="U460" s="172"/>
      <c r="V460" s="169"/>
      <c r="W460" s="173"/>
      <c r="X460" s="172"/>
      <c r="Y460" s="169"/>
    </row>
    <row r="461" spans="2:25" s="168" customFormat="1" ht="12.75" customHeight="1">
      <c r="B461" s="169"/>
      <c r="C461" s="169"/>
      <c r="D461" s="169"/>
      <c r="E461" s="169"/>
      <c r="F461" s="169"/>
      <c r="G461" s="170"/>
      <c r="H461" s="169"/>
      <c r="I461" s="171"/>
      <c r="J461" s="171"/>
      <c r="K461" s="171"/>
      <c r="L461" s="664"/>
      <c r="M461" s="170"/>
      <c r="N461" s="172"/>
      <c r="O461" s="169"/>
      <c r="P461" s="171"/>
      <c r="Q461" s="169"/>
      <c r="R461" s="173"/>
      <c r="S461" s="172"/>
      <c r="T461" s="169"/>
      <c r="U461" s="172"/>
      <c r="V461" s="169"/>
      <c r="W461" s="173"/>
      <c r="X461" s="172"/>
      <c r="Y461" s="169"/>
    </row>
    <row r="462" spans="2:25" s="168" customFormat="1" ht="12.75" customHeight="1">
      <c r="B462" s="169"/>
      <c r="C462" s="169"/>
      <c r="D462" s="169"/>
      <c r="E462" s="169"/>
      <c r="F462" s="169"/>
      <c r="G462" s="170"/>
      <c r="H462" s="169"/>
      <c r="I462" s="171"/>
      <c r="J462" s="171"/>
      <c r="K462" s="171"/>
      <c r="L462" s="664"/>
      <c r="M462" s="170"/>
      <c r="N462" s="172"/>
      <c r="O462" s="169"/>
      <c r="P462" s="171"/>
      <c r="Q462" s="169"/>
      <c r="R462" s="173"/>
      <c r="S462" s="172"/>
      <c r="T462" s="169"/>
      <c r="U462" s="172"/>
      <c r="V462" s="169"/>
      <c r="W462" s="173"/>
      <c r="X462" s="172"/>
      <c r="Y462" s="169"/>
    </row>
    <row r="463" spans="2:25" s="168" customFormat="1" ht="12.75" customHeight="1">
      <c r="B463" s="169"/>
      <c r="C463" s="169"/>
      <c r="D463" s="169"/>
      <c r="E463" s="169"/>
      <c r="F463" s="169"/>
      <c r="G463" s="170"/>
      <c r="H463" s="169"/>
      <c r="I463" s="171"/>
      <c r="J463" s="171"/>
      <c r="K463" s="171"/>
      <c r="L463" s="664"/>
      <c r="M463" s="170"/>
      <c r="N463" s="172"/>
      <c r="O463" s="169"/>
      <c r="P463" s="171"/>
      <c r="Q463" s="169"/>
      <c r="R463" s="173"/>
      <c r="S463" s="172"/>
      <c r="T463" s="169"/>
      <c r="U463" s="172"/>
      <c r="V463" s="169"/>
      <c r="W463" s="173"/>
      <c r="X463" s="172"/>
      <c r="Y463" s="169"/>
    </row>
    <row r="464" spans="2:25" s="168" customFormat="1" ht="12.75" customHeight="1">
      <c r="B464" s="169"/>
      <c r="C464" s="169"/>
      <c r="D464" s="169"/>
      <c r="E464" s="169"/>
      <c r="F464" s="169"/>
      <c r="G464" s="170"/>
      <c r="H464" s="169"/>
      <c r="I464" s="171"/>
      <c r="J464" s="171"/>
      <c r="K464" s="171"/>
      <c r="L464" s="664"/>
      <c r="M464" s="170"/>
      <c r="N464" s="172"/>
      <c r="O464" s="169"/>
      <c r="P464" s="171"/>
      <c r="Q464" s="169"/>
      <c r="R464" s="173"/>
      <c r="S464" s="172"/>
      <c r="T464" s="169"/>
      <c r="U464" s="172"/>
      <c r="V464" s="169"/>
      <c r="W464" s="173"/>
      <c r="X464" s="172"/>
      <c r="Y464" s="169"/>
    </row>
    <row r="465" spans="2:25" s="168" customFormat="1" ht="12.75" customHeight="1">
      <c r="B465" s="169"/>
      <c r="C465" s="169"/>
      <c r="D465" s="169"/>
      <c r="E465" s="169"/>
      <c r="F465" s="169"/>
      <c r="G465" s="170"/>
      <c r="H465" s="169"/>
      <c r="I465" s="171"/>
      <c r="J465" s="171"/>
      <c r="K465" s="171"/>
      <c r="L465" s="664"/>
      <c r="M465" s="170"/>
      <c r="N465" s="172"/>
      <c r="O465" s="169"/>
      <c r="P465" s="171"/>
      <c r="Q465" s="169"/>
      <c r="R465" s="173"/>
      <c r="S465" s="172"/>
      <c r="T465" s="169"/>
      <c r="U465" s="172"/>
      <c r="V465" s="169"/>
      <c r="W465" s="173"/>
      <c r="X465" s="172"/>
      <c r="Y465" s="169"/>
    </row>
    <row r="466" spans="2:25" s="168" customFormat="1" ht="12.75" customHeight="1">
      <c r="B466" s="169"/>
      <c r="C466" s="169"/>
      <c r="D466" s="169"/>
      <c r="E466" s="169"/>
      <c r="F466" s="169"/>
      <c r="G466" s="170"/>
      <c r="H466" s="169"/>
      <c r="I466" s="171"/>
      <c r="J466" s="171"/>
      <c r="K466" s="171"/>
      <c r="L466" s="664"/>
      <c r="M466" s="170"/>
      <c r="N466" s="172"/>
      <c r="O466" s="169"/>
      <c r="P466" s="171"/>
      <c r="Q466" s="169"/>
      <c r="R466" s="173"/>
      <c r="S466" s="172"/>
      <c r="T466" s="169"/>
      <c r="U466" s="172"/>
      <c r="V466" s="169"/>
      <c r="W466" s="173"/>
      <c r="X466" s="172"/>
      <c r="Y466" s="169"/>
    </row>
    <row r="467" spans="2:25" s="168" customFormat="1" ht="12.75" customHeight="1">
      <c r="B467" s="169"/>
      <c r="C467" s="169"/>
      <c r="D467" s="169"/>
      <c r="E467" s="169"/>
      <c r="F467" s="169"/>
      <c r="G467" s="170"/>
      <c r="H467" s="169"/>
      <c r="I467" s="171"/>
      <c r="J467" s="171"/>
      <c r="K467" s="171"/>
      <c r="L467" s="664"/>
      <c r="M467" s="170"/>
      <c r="N467" s="172"/>
      <c r="O467" s="169"/>
      <c r="P467" s="171"/>
      <c r="Q467" s="169"/>
      <c r="R467" s="173"/>
      <c r="S467" s="172"/>
      <c r="T467" s="169"/>
      <c r="U467" s="172"/>
      <c r="V467" s="169"/>
      <c r="W467" s="173"/>
      <c r="X467" s="172"/>
      <c r="Y467" s="169"/>
    </row>
    <row r="468" spans="2:25" s="168" customFormat="1" ht="12.75" customHeight="1">
      <c r="B468" s="169"/>
      <c r="C468" s="169"/>
      <c r="D468" s="169"/>
      <c r="E468" s="169"/>
      <c r="F468" s="169"/>
      <c r="G468" s="170"/>
      <c r="H468" s="169"/>
      <c r="I468" s="171"/>
      <c r="J468" s="171"/>
      <c r="K468" s="171"/>
      <c r="L468" s="664"/>
      <c r="M468" s="170"/>
      <c r="N468" s="172"/>
      <c r="O468" s="169"/>
      <c r="P468" s="171"/>
      <c r="Q468" s="169"/>
      <c r="R468" s="173"/>
      <c r="S468" s="172"/>
      <c r="T468" s="169"/>
      <c r="U468" s="172"/>
      <c r="V468" s="169"/>
      <c r="W468" s="173"/>
      <c r="X468" s="172"/>
      <c r="Y468" s="169"/>
    </row>
    <row r="469" spans="2:25" s="168" customFormat="1" ht="12.75" customHeight="1">
      <c r="B469" s="169"/>
      <c r="C469" s="169"/>
      <c r="D469" s="169"/>
      <c r="E469" s="169"/>
      <c r="F469" s="169"/>
      <c r="G469" s="170"/>
      <c r="H469" s="169"/>
      <c r="I469" s="171"/>
      <c r="J469" s="171"/>
      <c r="K469" s="171"/>
      <c r="L469" s="664"/>
      <c r="M469" s="170"/>
      <c r="N469" s="172"/>
      <c r="O469" s="169"/>
      <c r="P469" s="171"/>
      <c r="Q469" s="169"/>
      <c r="R469" s="173"/>
      <c r="S469" s="172"/>
      <c r="T469" s="169"/>
      <c r="U469" s="172"/>
      <c r="V469" s="169"/>
      <c r="W469" s="173"/>
      <c r="X469" s="172"/>
      <c r="Y469" s="169"/>
    </row>
    <row r="470" spans="2:25" s="168" customFormat="1" ht="12.75" customHeight="1">
      <c r="B470" s="169"/>
      <c r="C470" s="169"/>
      <c r="D470" s="169"/>
      <c r="E470" s="169"/>
      <c r="F470" s="169"/>
      <c r="G470" s="170"/>
      <c r="H470" s="169"/>
      <c r="I470" s="171"/>
      <c r="J470" s="171"/>
      <c r="K470" s="171"/>
      <c r="L470" s="664"/>
      <c r="M470" s="170"/>
      <c r="N470" s="172"/>
      <c r="O470" s="169"/>
      <c r="P470" s="171"/>
      <c r="Q470" s="169"/>
      <c r="R470" s="173"/>
      <c r="S470" s="172"/>
      <c r="T470" s="169"/>
      <c r="U470" s="172"/>
      <c r="V470" s="169"/>
      <c r="W470" s="173"/>
      <c r="X470" s="172"/>
      <c r="Y470" s="169"/>
    </row>
    <row r="471" spans="2:25" s="168" customFormat="1" ht="12.75" customHeight="1">
      <c r="B471" s="169"/>
      <c r="C471" s="169"/>
      <c r="D471" s="169"/>
      <c r="E471" s="169"/>
      <c r="F471" s="169"/>
      <c r="G471" s="170"/>
      <c r="H471" s="169"/>
      <c r="I471" s="171"/>
      <c r="J471" s="171"/>
      <c r="K471" s="171"/>
      <c r="L471" s="664"/>
      <c r="M471" s="170"/>
      <c r="N471" s="172"/>
      <c r="O471" s="169"/>
      <c r="P471" s="171"/>
      <c r="Q471" s="169"/>
      <c r="R471" s="173"/>
      <c r="S471" s="172"/>
      <c r="T471" s="169"/>
      <c r="U471" s="172"/>
      <c r="V471" s="169"/>
      <c r="W471" s="173"/>
      <c r="X471" s="172"/>
      <c r="Y471" s="169"/>
    </row>
    <row r="472" spans="2:25" s="168" customFormat="1" ht="12.75" customHeight="1">
      <c r="B472" s="169"/>
      <c r="C472" s="169"/>
      <c r="D472" s="169"/>
      <c r="E472" s="169"/>
      <c r="F472" s="169"/>
      <c r="G472" s="170"/>
      <c r="H472" s="169"/>
      <c r="I472" s="171"/>
      <c r="J472" s="171"/>
      <c r="K472" s="171"/>
      <c r="L472" s="664"/>
      <c r="M472" s="170"/>
      <c r="N472" s="172"/>
      <c r="O472" s="169"/>
      <c r="P472" s="171"/>
      <c r="Q472" s="169"/>
      <c r="R472" s="173"/>
      <c r="S472" s="172"/>
      <c r="T472" s="169"/>
      <c r="U472" s="172"/>
      <c r="V472" s="169"/>
      <c r="W472" s="173"/>
      <c r="X472" s="172"/>
      <c r="Y472" s="169"/>
    </row>
    <row r="473" spans="2:25" s="168" customFormat="1" ht="12.75" customHeight="1">
      <c r="B473" s="169"/>
      <c r="C473" s="169"/>
      <c r="D473" s="169"/>
      <c r="E473" s="169"/>
      <c r="F473" s="169"/>
      <c r="G473" s="170"/>
      <c r="H473" s="169"/>
      <c r="I473" s="171"/>
      <c r="J473" s="171"/>
      <c r="K473" s="171"/>
      <c r="L473" s="664"/>
      <c r="M473" s="170"/>
      <c r="N473" s="172"/>
      <c r="O473" s="169"/>
      <c r="P473" s="171"/>
      <c r="Q473" s="169"/>
      <c r="R473" s="173"/>
      <c r="S473" s="172"/>
      <c r="T473" s="169"/>
      <c r="U473" s="172"/>
      <c r="V473" s="169"/>
      <c r="W473" s="173"/>
      <c r="X473" s="172"/>
      <c r="Y473" s="169"/>
    </row>
    <row r="474" spans="2:25" s="168" customFormat="1" ht="12.75" customHeight="1">
      <c r="B474" s="169"/>
      <c r="C474" s="169"/>
      <c r="D474" s="169"/>
      <c r="E474" s="169"/>
      <c r="F474" s="169"/>
      <c r="G474" s="170"/>
      <c r="H474" s="169"/>
      <c r="I474" s="171"/>
      <c r="J474" s="171"/>
      <c r="K474" s="171"/>
      <c r="L474" s="664"/>
      <c r="M474" s="170"/>
      <c r="N474" s="172"/>
      <c r="O474" s="169"/>
      <c r="P474" s="171"/>
      <c r="Q474" s="169"/>
      <c r="R474" s="173"/>
      <c r="S474" s="172"/>
      <c r="T474" s="169"/>
      <c r="U474" s="172"/>
      <c r="V474" s="169"/>
      <c r="W474" s="173"/>
      <c r="X474" s="172"/>
      <c r="Y474" s="169"/>
    </row>
    <row r="475" spans="2:25" s="168" customFormat="1" ht="12.75" customHeight="1">
      <c r="B475" s="169"/>
      <c r="C475" s="169"/>
      <c r="D475" s="169"/>
      <c r="E475" s="169"/>
      <c r="F475" s="169"/>
      <c r="G475" s="170"/>
      <c r="H475" s="169"/>
      <c r="I475" s="171"/>
      <c r="J475" s="171"/>
      <c r="K475" s="171"/>
      <c r="L475" s="664"/>
      <c r="M475" s="170"/>
      <c r="N475" s="172"/>
      <c r="O475" s="169"/>
      <c r="P475" s="171"/>
      <c r="Q475" s="169"/>
      <c r="R475" s="173"/>
      <c r="S475" s="172"/>
      <c r="T475" s="169"/>
      <c r="U475" s="172"/>
      <c r="V475" s="169"/>
      <c r="W475" s="173"/>
      <c r="X475" s="172"/>
      <c r="Y475" s="169"/>
    </row>
    <row r="476" spans="2:25" s="168" customFormat="1" ht="12.75" customHeight="1">
      <c r="B476" s="169"/>
      <c r="C476" s="169"/>
      <c r="D476" s="169"/>
      <c r="E476" s="169"/>
      <c r="F476" s="169"/>
      <c r="G476" s="170"/>
      <c r="H476" s="169"/>
      <c r="I476" s="171"/>
      <c r="J476" s="171"/>
      <c r="K476" s="171"/>
      <c r="L476" s="664"/>
      <c r="M476" s="170"/>
      <c r="N476" s="172"/>
      <c r="O476" s="169"/>
      <c r="P476" s="171"/>
      <c r="Q476" s="169"/>
      <c r="R476" s="173"/>
      <c r="S476" s="172"/>
      <c r="T476" s="169"/>
      <c r="U476" s="172"/>
      <c r="V476" s="169"/>
      <c r="W476" s="173"/>
      <c r="X476" s="172"/>
      <c r="Y476" s="169"/>
    </row>
    <row r="477" spans="2:25" s="168" customFormat="1" ht="12.75" customHeight="1">
      <c r="B477" s="169"/>
      <c r="C477" s="169"/>
      <c r="D477" s="169"/>
      <c r="E477" s="169"/>
      <c r="F477" s="169"/>
      <c r="G477" s="170"/>
      <c r="H477" s="169"/>
      <c r="I477" s="171"/>
      <c r="J477" s="171"/>
      <c r="K477" s="171"/>
      <c r="L477" s="664"/>
      <c r="M477" s="170"/>
      <c r="N477" s="172"/>
      <c r="O477" s="169"/>
      <c r="P477" s="171"/>
      <c r="Q477" s="169"/>
      <c r="R477" s="173"/>
      <c r="S477" s="172"/>
      <c r="T477" s="169"/>
      <c r="U477" s="172"/>
      <c r="V477" s="169"/>
      <c r="W477" s="173"/>
      <c r="X477" s="172"/>
      <c r="Y477" s="169"/>
    </row>
    <row r="478" spans="2:25" s="168" customFormat="1" ht="12.75" customHeight="1">
      <c r="B478" s="169"/>
      <c r="C478" s="169"/>
      <c r="D478" s="169"/>
      <c r="E478" s="169"/>
      <c r="F478" s="169"/>
      <c r="G478" s="170"/>
      <c r="H478" s="169"/>
      <c r="I478" s="171"/>
      <c r="J478" s="171"/>
      <c r="K478" s="171"/>
      <c r="L478" s="664"/>
      <c r="M478" s="170"/>
      <c r="N478" s="172"/>
      <c r="O478" s="169"/>
      <c r="P478" s="171"/>
      <c r="Q478" s="169"/>
      <c r="R478" s="173"/>
      <c r="S478" s="172"/>
      <c r="T478" s="169"/>
      <c r="U478" s="172"/>
      <c r="V478" s="169"/>
      <c r="W478" s="173"/>
      <c r="X478" s="172"/>
      <c r="Y478" s="169"/>
    </row>
    <row r="479" spans="2:25" s="168" customFormat="1" ht="12.75" customHeight="1">
      <c r="B479" s="169"/>
      <c r="C479" s="169"/>
      <c r="D479" s="169"/>
      <c r="E479" s="169"/>
      <c r="F479" s="169"/>
      <c r="G479" s="170"/>
      <c r="H479" s="169"/>
      <c r="I479" s="171"/>
      <c r="J479" s="171"/>
      <c r="K479" s="171"/>
      <c r="L479" s="664"/>
      <c r="M479" s="170"/>
      <c r="N479" s="172"/>
      <c r="O479" s="169"/>
      <c r="P479" s="171"/>
      <c r="Q479" s="169"/>
      <c r="R479" s="173"/>
      <c r="S479" s="172"/>
      <c r="T479" s="169"/>
      <c r="U479" s="172"/>
      <c r="V479" s="169"/>
      <c r="W479" s="173"/>
      <c r="X479" s="172"/>
      <c r="Y479" s="169"/>
    </row>
    <row r="480" spans="2:25" s="168" customFormat="1" ht="12.75" customHeight="1">
      <c r="B480" s="169"/>
      <c r="C480" s="169"/>
      <c r="D480" s="169"/>
      <c r="E480" s="169"/>
      <c r="F480" s="169"/>
      <c r="G480" s="170"/>
      <c r="H480" s="169"/>
      <c r="I480" s="171"/>
      <c r="J480" s="171"/>
      <c r="K480" s="171"/>
      <c r="L480" s="664"/>
      <c r="M480" s="170"/>
      <c r="N480" s="172"/>
      <c r="O480" s="169"/>
      <c r="P480" s="171"/>
      <c r="Q480" s="169"/>
      <c r="R480" s="173"/>
      <c r="S480" s="172"/>
      <c r="T480" s="169"/>
      <c r="U480" s="172"/>
      <c r="V480" s="169"/>
      <c r="W480" s="173"/>
      <c r="X480" s="172"/>
      <c r="Y480" s="169"/>
    </row>
    <row r="481" spans="2:25" s="168" customFormat="1" ht="12.75" hidden="1" customHeight="1">
      <c r="B481" s="169"/>
      <c r="C481" s="174" t="s">
        <v>13</v>
      </c>
      <c r="D481" s="169"/>
      <c r="E481" s="169"/>
      <c r="F481" s="169"/>
      <c r="G481" s="170"/>
      <c r="H481" s="169"/>
      <c r="I481" s="171"/>
      <c r="J481" s="171"/>
      <c r="K481" s="171"/>
      <c r="L481" s="664"/>
      <c r="M481" s="170"/>
      <c r="N481" s="172"/>
      <c r="O481" s="169"/>
      <c r="P481" s="172"/>
      <c r="Q481" s="169"/>
      <c r="R481" s="173"/>
      <c r="S481" s="172"/>
      <c r="T481" s="169"/>
      <c r="U481" s="172"/>
      <c r="V481" s="169"/>
      <c r="W481" s="173"/>
      <c r="X481" s="172"/>
      <c r="Y481" s="169"/>
    </row>
    <row r="482" spans="2:25" s="168" customFormat="1" ht="12.75" hidden="1" customHeight="1">
      <c r="B482" s="169"/>
      <c r="C482" s="174" t="s">
        <v>15</v>
      </c>
      <c r="D482" s="169"/>
      <c r="E482" s="169"/>
      <c r="F482" s="169"/>
      <c r="G482" s="170"/>
      <c r="H482" s="169"/>
      <c r="I482" s="171"/>
      <c r="J482" s="171"/>
      <c r="K482" s="171"/>
      <c r="L482" s="664"/>
      <c r="M482" s="170"/>
      <c r="N482" s="172"/>
      <c r="O482" s="169"/>
      <c r="P482" s="172"/>
      <c r="Q482" s="169"/>
      <c r="R482" s="173"/>
      <c r="S482" s="172"/>
      <c r="T482" s="169"/>
      <c r="U482" s="172"/>
      <c r="V482" s="169"/>
      <c r="W482" s="173"/>
      <c r="X482" s="172"/>
      <c r="Y482" s="169"/>
    </row>
    <row r="483" spans="2:25" s="168" customFormat="1" ht="12.75" hidden="1" customHeight="1">
      <c r="B483" s="169"/>
      <c r="C483" s="174" t="s">
        <v>17</v>
      </c>
      <c r="D483" s="169"/>
      <c r="E483" s="169"/>
      <c r="F483" s="169"/>
      <c r="G483" s="170"/>
      <c r="H483" s="169"/>
      <c r="I483" s="171"/>
      <c r="J483" s="171"/>
      <c r="K483" s="171"/>
      <c r="L483" s="664"/>
      <c r="M483" s="170"/>
      <c r="N483" s="172"/>
      <c r="O483" s="169"/>
      <c r="P483" s="172"/>
      <c r="Q483" s="169"/>
      <c r="R483" s="173"/>
      <c r="S483" s="172"/>
      <c r="T483" s="169"/>
      <c r="U483" s="172"/>
      <c r="V483" s="169"/>
      <c r="W483" s="173"/>
      <c r="X483" s="172"/>
      <c r="Y483" s="169"/>
    </row>
    <row r="484" spans="2:25" s="168" customFormat="1" ht="12.75" hidden="1" customHeight="1">
      <c r="B484" s="169"/>
      <c r="C484" s="174" t="s">
        <v>19</v>
      </c>
      <c r="D484" s="169"/>
      <c r="E484" s="169"/>
      <c r="F484" s="169"/>
      <c r="G484" s="170"/>
      <c r="H484" s="169"/>
      <c r="I484" s="171"/>
      <c r="J484" s="171"/>
      <c r="K484" s="171"/>
      <c r="L484" s="664"/>
      <c r="M484" s="170"/>
      <c r="N484" s="172"/>
      <c r="O484" s="169"/>
      <c r="P484" s="172"/>
      <c r="Q484" s="169"/>
      <c r="R484" s="173"/>
      <c r="S484" s="172"/>
      <c r="T484" s="169"/>
      <c r="U484" s="172"/>
      <c r="V484" s="169"/>
      <c r="W484" s="173"/>
      <c r="X484" s="172"/>
      <c r="Y484" s="169"/>
    </row>
    <row r="485" spans="2:25" s="168" customFormat="1" ht="12.75" hidden="1" customHeight="1">
      <c r="B485" s="169"/>
      <c r="C485" s="174" t="s">
        <v>21</v>
      </c>
      <c r="D485" s="169"/>
      <c r="E485" s="169"/>
      <c r="F485" s="169"/>
      <c r="G485" s="170"/>
      <c r="H485" s="169"/>
      <c r="I485" s="171"/>
      <c r="J485" s="171"/>
      <c r="K485" s="171"/>
      <c r="L485" s="664"/>
      <c r="M485" s="170"/>
      <c r="N485" s="172"/>
      <c r="O485" s="169"/>
      <c r="P485" s="172"/>
      <c r="Q485" s="169"/>
      <c r="R485" s="173"/>
      <c r="S485" s="172"/>
      <c r="T485" s="169"/>
      <c r="U485" s="172"/>
      <c r="V485" s="169"/>
      <c r="W485" s="173"/>
      <c r="X485" s="172"/>
      <c r="Y485" s="169"/>
    </row>
    <row r="486" spans="2:25" s="168" customFormat="1" ht="12.75" hidden="1" customHeight="1">
      <c r="B486" s="169"/>
      <c r="C486" s="174" t="s">
        <v>23</v>
      </c>
      <c r="D486" s="169"/>
      <c r="E486" s="169"/>
      <c r="F486" s="169"/>
      <c r="G486" s="170"/>
      <c r="H486" s="169"/>
      <c r="I486" s="171"/>
      <c r="J486" s="171"/>
      <c r="K486" s="171"/>
      <c r="L486" s="664"/>
      <c r="M486" s="170"/>
      <c r="N486" s="172"/>
      <c r="O486" s="169"/>
      <c r="P486" s="172"/>
      <c r="Q486" s="169"/>
      <c r="R486" s="173"/>
      <c r="S486" s="172"/>
      <c r="T486" s="169"/>
      <c r="U486" s="172"/>
      <c r="V486" s="169"/>
      <c r="W486" s="173"/>
      <c r="X486" s="172"/>
      <c r="Y486" s="169"/>
    </row>
    <row r="487" spans="2:25" s="168" customFormat="1" ht="12.75" hidden="1" customHeight="1">
      <c r="B487" s="169"/>
      <c r="C487" s="174" t="s">
        <v>25</v>
      </c>
      <c r="D487" s="169"/>
      <c r="E487" s="169"/>
      <c r="F487" s="169"/>
      <c r="G487" s="170"/>
      <c r="H487" s="169"/>
      <c r="I487" s="171"/>
      <c r="J487" s="171"/>
      <c r="K487" s="171"/>
      <c r="L487" s="664"/>
      <c r="M487" s="170"/>
      <c r="N487" s="172"/>
      <c r="O487" s="169"/>
      <c r="P487" s="172"/>
      <c r="Q487" s="169"/>
      <c r="R487" s="173"/>
      <c r="S487" s="172"/>
      <c r="T487" s="169"/>
      <c r="U487" s="172"/>
      <c r="V487" s="169"/>
      <c r="W487" s="173"/>
      <c r="X487" s="172"/>
      <c r="Y487" s="169"/>
    </row>
    <row r="488" spans="2:25" s="168" customFormat="1" ht="12.75" hidden="1" customHeight="1">
      <c r="B488" s="169"/>
      <c r="C488" s="174" t="s">
        <v>27</v>
      </c>
      <c r="D488" s="169"/>
      <c r="E488" s="169"/>
      <c r="F488" s="169"/>
      <c r="G488" s="170"/>
      <c r="H488" s="169"/>
      <c r="I488" s="171"/>
      <c r="J488" s="171"/>
      <c r="K488" s="171"/>
      <c r="L488" s="664"/>
      <c r="M488" s="170"/>
      <c r="N488" s="172"/>
      <c r="O488" s="169"/>
      <c r="P488" s="172"/>
      <c r="Q488" s="169"/>
      <c r="R488" s="173"/>
      <c r="S488" s="172"/>
      <c r="T488" s="169"/>
      <c r="U488" s="172"/>
      <c r="V488" s="169"/>
      <c r="W488" s="173"/>
      <c r="X488" s="172"/>
      <c r="Y488" s="169"/>
    </row>
    <row r="489" spans="2:25" s="168" customFormat="1" ht="12.75" hidden="1" customHeight="1">
      <c r="B489" s="169"/>
      <c r="C489" s="174" t="s">
        <v>29</v>
      </c>
      <c r="D489" s="169"/>
      <c r="E489" s="169"/>
      <c r="F489" s="169"/>
      <c r="G489" s="170"/>
      <c r="H489" s="169"/>
      <c r="I489" s="171"/>
      <c r="J489" s="171"/>
      <c r="K489" s="171"/>
      <c r="L489" s="664"/>
      <c r="M489" s="170"/>
      <c r="N489" s="172"/>
      <c r="O489" s="169"/>
      <c r="P489" s="172"/>
      <c r="Q489" s="169"/>
      <c r="R489" s="173"/>
      <c r="S489" s="172"/>
      <c r="T489" s="169"/>
      <c r="U489" s="172"/>
      <c r="V489" s="169"/>
      <c r="W489" s="173"/>
      <c r="X489" s="172"/>
      <c r="Y489" s="169"/>
    </row>
    <row r="490" spans="2:25" s="168" customFormat="1" ht="12.75" hidden="1" customHeight="1">
      <c r="B490" s="169"/>
      <c r="C490" s="174" t="s">
        <v>31</v>
      </c>
      <c r="D490" s="169"/>
      <c r="E490" s="169"/>
      <c r="F490" s="169"/>
      <c r="G490" s="170"/>
      <c r="H490" s="169"/>
      <c r="I490" s="171"/>
      <c r="J490" s="171"/>
      <c r="K490" s="171"/>
      <c r="L490" s="664"/>
      <c r="M490" s="170"/>
      <c r="N490" s="172"/>
      <c r="O490" s="169"/>
      <c r="P490" s="172"/>
      <c r="Q490" s="169"/>
      <c r="R490" s="173"/>
      <c r="S490" s="172"/>
      <c r="T490" s="169"/>
      <c r="U490" s="172"/>
      <c r="V490" s="169"/>
      <c r="W490" s="173"/>
      <c r="X490" s="172"/>
      <c r="Y490" s="169"/>
    </row>
    <row r="491" spans="2:25" s="168" customFormat="1" ht="12.75" hidden="1" customHeight="1">
      <c r="B491" s="169"/>
      <c r="C491" s="174" t="s">
        <v>33</v>
      </c>
      <c r="D491" s="169"/>
      <c r="E491" s="169"/>
      <c r="F491" s="169"/>
      <c r="G491" s="170"/>
      <c r="H491" s="169"/>
      <c r="I491" s="171"/>
      <c r="J491" s="171"/>
      <c r="K491" s="171"/>
      <c r="L491" s="664"/>
      <c r="M491" s="170"/>
      <c r="N491" s="172"/>
      <c r="O491" s="169"/>
      <c r="P491" s="172"/>
      <c r="Q491" s="169"/>
      <c r="R491" s="173"/>
      <c r="S491" s="172"/>
      <c r="T491" s="169"/>
      <c r="U491" s="172"/>
      <c r="V491" s="169"/>
      <c r="W491" s="173"/>
      <c r="X491" s="172"/>
      <c r="Y491" s="169"/>
    </row>
    <row r="492" spans="2:25" s="168" customFormat="1" ht="12.75" hidden="1" customHeight="1">
      <c r="B492" s="169"/>
      <c r="C492" s="174" t="s">
        <v>36</v>
      </c>
      <c r="D492" s="169"/>
      <c r="E492" s="169"/>
      <c r="F492" s="169"/>
      <c r="G492" s="170"/>
      <c r="H492" s="169"/>
      <c r="I492" s="171"/>
      <c r="J492" s="171"/>
      <c r="K492" s="171"/>
      <c r="L492" s="664"/>
      <c r="M492" s="170"/>
      <c r="N492" s="172"/>
      <c r="O492" s="169"/>
      <c r="P492" s="172"/>
      <c r="Q492" s="169"/>
      <c r="R492" s="173"/>
      <c r="S492" s="172"/>
      <c r="T492" s="169"/>
      <c r="U492" s="172"/>
      <c r="V492" s="169"/>
      <c r="W492" s="173"/>
      <c r="X492" s="172"/>
      <c r="Y492" s="169"/>
    </row>
    <row r="493" spans="2:25" s="168" customFormat="1" ht="12.75" hidden="1" customHeight="1">
      <c r="B493" s="169"/>
      <c r="C493" s="174" t="s">
        <v>38</v>
      </c>
      <c r="D493" s="169"/>
      <c r="E493" s="169"/>
      <c r="F493" s="169"/>
      <c r="G493" s="170"/>
      <c r="H493" s="169"/>
      <c r="I493" s="171"/>
      <c r="J493" s="171"/>
      <c r="K493" s="171"/>
      <c r="L493" s="664"/>
      <c r="M493" s="170"/>
      <c r="N493" s="172"/>
      <c r="O493" s="169"/>
      <c r="P493" s="172"/>
      <c r="Q493" s="169"/>
      <c r="R493" s="173"/>
      <c r="S493" s="172"/>
      <c r="T493" s="169"/>
      <c r="U493" s="172"/>
      <c r="V493" s="169"/>
      <c r="W493" s="173"/>
      <c r="X493" s="172"/>
      <c r="Y493" s="169"/>
    </row>
    <row r="494" spans="2:25" s="168" customFormat="1" ht="12.75" customHeight="1">
      <c r="B494" s="169"/>
      <c r="C494" s="169"/>
      <c r="D494" s="169"/>
      <c r="E494" s="169"/>
      <c r="F494" s="169"/>
      <c r="G494" s="170"/>
      <c r="H494" s="169"/>
      <c r="I494" s="171"/>
      <c r="J494" s="171"/>
      <c r="K494" s="171"/>
      <c r="L494" s="664"/>
      <c r="M494" s="170"/>
      <c r="N494" s="172"/>
      <c r="O494" s="169"/>
      <c r="P494" s="171"/>
      <c r="Q494" s="169"/>
      <c r="R494" s="173"/>
      <c r="S494" s="172"/>
      <c r="T494" s="169"/>
      <c r="U494" s="172"/>
      <c r="V494" s="169"/>
      <c r="W494" s="173"/>
      <c r="X494" s="172"/>
      <c r="Y494" s="169"/>
    </row>
    <row r="495" spans="2:25" s="168" customFormat="1" ht="12.75" customHeight="1">
      <c r="B495" s="169"/>
      <c r="C495" s="169"/>
      <c r="D495" s="169"/>
      <c r="E495" s="169"/>
      <c r="F495" s="169"/>
      <c r="G495" s="170"/>
      <c r="H495" s="169"/>
      <c r="I495" s="171"/>
      <c r="J495" s="171"/>
      <c r="K495" s="171"/>
      <c r="L495" s="664"/>
      <c r="M495" s="170"/>
      <c r="N495" s="172"/>
      <c r="O495" s="169"/>
      <c r="P495" s="171"/>
      <c r="Q495" s="169"/>
      <c r="R495" s="173"/>
      <c r="S495" s="172"/>
      <c r="T495" s="169"/>
      <c r="U495" s="172"/>
      <c r="V495" s="169"/>
      <c r="W495" s="173"/>
      <c r="X495" s="172"/>
      <c r="Y495" s="169"/>
    </row>
    <row r="496" spans="2:25" s="168" customFormat="1" ht="12.75" customHeight="1">
      <c r="B496" s="169"/>
      <c r="C496" s="169"/>
      <c r="D496" s="169"/>
      <c r="E496" s="169"/>
      <c r="F496" s="169"/>
      <c r="G496" s="170"/>
      <c r="H496" s="169"/>
      <c r="I496" s="171"/>
      <c r="J496" s="171"/>
      <c r="K496" s="171"/>
      <c r="L496" s="664"/>
      <c r="M496" s="170"/>
      <c r="N496" s="172"/>
      <c r="O496" s="169"/>
      <c r="P496" s="171"/>
      <c r="Q496" s="169"/>
      <c r="R496" s="173"/>
      <c r="S496" s="172"/>
      <c r="T496" s="169"/>
      <c r="U496" s="172"/>
      <c r="V496" s="169"/>
      <c r="W496" s="173"/>
      <c r="X496" s="172"/>
      <c r="Y496" s="169"/>
    </row>
    <row r="497" spans="2:25" s="168" customFormat="1" ht="12.75" customHeight="1">
      <c r="B497" s="169"/>
      <c r="C497" s="169"/>
      <c r="D497" s="169"/>
      <c r="E497" s="169"/>
      <c r="F497" s="169"/>
      <c r="G497" s="170"/>
      <c r="H497" s="169"/>
      <c r="I497" s="171"/>
      <c r="J497" s="171"/>
      <c r="K497" s="171"/>
      <c r="L497" s="664"/>
      <c r="M497" s="170"/>
      <c r="N497" s="172"/>
      <c r="O497" s="169"/>
      <c r="P497" s="171"/>
      <c r="Q497" s="169"/>
      <c r="R497" s="173"/>
      <c r="S497" s="172"/>
      <c r="T497" s="169"/>
      <c r="U497" s="172"/>
      <c r="V497" s="169"/>
      <c r="W497" s="173"/>
      <c r="X497" s="172"/>
      <c r="Y497" s="169"/>
    </row>
    <row r="498" spans="2:25" s="168" customFormat="1" ht="12.75" customHeight="1">
      <c r="B498" s="169"/>
      <c r="C498" s="169"/>
      <c r="D498" s="169"/>
      <c r="E498" s="169"/>
      <c r="F498" s="169"/>
      <c r="G498" s="170"/>
      <c r="H498" s="169"/>
      <c r="I498" s="171"/>
      <c r="J498" s="171"/>
      <c r="K498" s="171"/>
      <c r="L498" s="664"/>
      <c r="M498" s="170"/>
      <c r="N498" s="172"/>
      <c r="O498" s="169"/>
      <c r="P498" s="171"/>
      <c r="Q498" s="169"/>
      <c r="R498" s="173"/>
      <c r="S498" s="172"/>
      <c r="T498" s="169"/>
      <c r="U498" s="172"/>
      <c r="V498" s="169"/>
      <c r="W498" s="173"/>
      <c r="X498" s="172"/>
      <c r="Y498" s="169"/>
    </row>
    <row r="499" spans="2:25" s="168" customFormat="1" ht="12.75" customHeight="1">
      <c r="B499" s="169"/>
      <c r="C499" s="169"/>
      <c r="D499" s="169"/>
      <c r="E499" s="169"/>
      <c r="F499" s="169"/>
      <c r="G499" s="170"/>
      <c r="H499" s="169"/>
      <c r="I499" s="171"/>
      <c r="J499" s="171"/>
      <c r="K499" s="171"/>
      <c r="L499" s="664"/>
      <c r="M499" s="170"/>
      <c r="N499" s="172"/>
      <c r="O499" s="169"/>
      <c r="P499" s="171"/>
      <c r="Q499" s="169"/>
      <c r="R499" s="173"/>
      <c r="S499" s="172"/>
      <c r="T499" s="169"/>
      <c r="U499" s="172"/>
      <c r="V499" s="169"/>
      <c r="W499" s="173"/>
      <c r="X499" s="172"/>
      <c r="Y499" s="169"/>
    </row>
    <row r="500" spans="2:25" s="168" customFormat="1" ht="12.75" customHeight="1">
      <c r="B500" s="169"/>
      <c r="C500" s="169"/>
      <c r="D500" s="169"/>
      <c r="E500" s="169"/>
      <c r="F500" s="169"/>
      <c r="G500" s="170"/>
      <c r="H500" s="169"/>
      <c r="I500" s="171"/>
      <c r="J500" s="171"/>
      <c r="K500" s="171"/>
      <c r="L500" s="664"/>
      <c r="M500" s="170"/>
      <c r="N500" s="172"/>
      <c r="O500" s="169"/>
      <c r="P500" s="171"/>
      <c r="Q500" s="169"/>
      <c r="R500" s="173"/>
      <c r="S500" s="172"/>
      <c r="T500" s="169"/>
      <c r="U500" s="172"/>
      <c r="V500" s="169"/>
      <c r="W500" s="173"/>
      <c r="X500" s="172"/>
      <c r="Y500" s="169"/>
    </row>
    <row r="501" spans="2:25" s="168" customFormat="1" ht="12.75" customHeight="1">
      <c r="B501" s="169"/>
      <c r="C501" s="169"/>
      <c r="D501" s="169"/>
      <c r="E501" s="169"/>
      <c r="F501" s="169"/>
      <c r="G501" s="170"/>
      <c r="H501" s="169"/>
      <c r="I501" s="171"/>
      <c r="J501" s="171"/>
      <c r="K501" s="171"/>
      <c r="L501" s="664"/>
      <c r="M501" s="170"/>
      <c r="N501" s="172"/>
      <c r="O501" s="169"/>
      <c r="P501" s="171"/>
      <c r="Q501" s="169"/>
      <c r="R501" s="173"/>
      <c r="S501" s="172"/>
      <c r="T501" s="169"/>
      <c r="U501" s="172"/>
      <c r="V501" s="169"/>
      <c r="W501" s="173"/>
      <c r="X501" s="172"/>
      <c r="Y501" s="169"/>
    </row>
    <row r="502" spans="2:25" s="168" customFormat="1" ht="12.75" customHeight="1">
      <c r="B502" s="169"/>
      <c r="C502" s="169"/>
      <c r="D502" s="169"/>
      <c r="E502" s="169"/>
      <c r="F502" s="169"/>
      <c r="G502" s="170"/>
      <c r="H502" s="169"/>
      <c r="I502" s="171"/>
      <c r="J502" s="171"/>
      <c r="K502" s="171"/>
      <c r="L502" s="664"/>
      <c r="M502" s="170"/>
      <c r="N502" s="172"/>
      <c r="O502" s="169"/>
      <c r="P502" s="171"/>
      <c r="Q502" s="169"/>
      <c r="R502" s="173"/>
      <c r="S502" s="172"/>
      <c r="T502" s="169"/>
      <c r="U502" s="172"/>
      <c r="V502" s="169"/>
      <c r="W502" s="173"/>
      <c r="X502" s="172"/>
      <c r="Y502" s="169"/>
    </row>
    <row r="503" spans="2:25" s="168" customFormat="1" ht="12.75" customHeight="1">
      <c r="B503" s="169"/>
      <c r="C503" s="169"/>
      <c r="D503" s="169"/>
      <c r="E503" s="169"/>
      <c r="F503" s="169"/>
      <c r="G503" s="170"/>
      <c r="H503" s="169"/>
      <c r="I503" s="171"/>
      <c r="J503" s="171"/>
      <c r="K503" s="171"/>
      <c r="L503" s="664"/>
      <c r="M503" s="170"/>
      <c r="N503" s="172"/>
      <c r="O503" s="169"/>
      <c r="P503" s="171"/>
      <c r="Q503" s="169"/>
      <c r="R503" s="173"/>
      <c r="S503" s="172"/>
      <c r="T503" s="169"/>
      <c r="U503" s="172"/>
      <c r="V503" s="169"/>
      <c r="W503" s="173"/>
      <c r="X503" s="172"/>
      <c r="Y503" s="169"/>
    </row>
    <row r="504" spans="2:25" s="168" customFormat="1" ht="12.75" customHeight="1">
      <c r="B504" s="169"/>
      <c r="C504" s="169"/>
      <c r="D504" s="169"/>
      <c r="E504" s="169"/>
      <c r="F504" s="169"/>
      <c r="G504" s="170"/>
      <c r="H504" s="169"/>
      <c r="I504" s="171"/>
      <c r="J504" s="171"/>
      <c r="K504" s="171"/>
      <c r="L504" s="664"/>
      <c r="M504" s="170"/>
      <c r="N504" s="172"/>
      <c r="O504" s="169"/>
      <c r="P504" s="171"/>
      <c r="Q504" s="169"/>
      <c r="R504" s="173"/>
      <c r="S504" s="172"/>
      <c r="T504" s="169"/>
      <c r="U504" s="172"/>
      <c r="V504" s="169"/>
      <c r="W504" s="173"/>
      <c r="X504" s="172"/>
      <c r="Y504" s="169"/>
    </row>
    <row r="505" spans="2:25" s="168" customFormat="1" ht="12.75" customHeight="1">
      <c r="B505" s="169"/>
      <c r="C505" s="169"/>
      <c r="D505" s="169"/>
      <c r="E505" s="169"/>
      <c r="F505" s="169"/>
      <c r="G505" s="170"/>
      <c r="H505" s="169"/>
      <c r="I505" s="171"/>
      <c r="J505" s="171"/>
      <c r="K505" s="171"/>
      <c r="L505" s="664"/>
      <c r="M505" s="170"/>
      <c r="N505" s="172"/>
      <c r="O505" s="169"/>
      <c r="P505" s="171"/>
      <c r="Q505" s="169"/>
      <c r="R505" s="173"/>
      <c r="S505" s="172"/>
      <c r="T505" s="169"/>
      <c r="U505" s="172"/>
      <c r="V505" s="169"/>
      <c r="W505" s="173"/>
      <c r="X505" s="172"/>
      <c r="Y505" s="169"/>
    </row>
    <row r="506" spans="2:25" s="168" customFormat="1" ht="12.75" customHeight="1">
      <c r="B506" s="169"/>
      <c r="C506" s="169"/>
      <c r="D506" s="169"/>
      <c r="E506" s="169"/>
      <c r="F506" s="169"/>
      <c r="G506" s="170"/>
      <c r="H506" s="169"/>
      <c r="I506" s="171"/>
      <c r="J506" s="171"/>
      <c r="K506" s="171"/>
      <c r="L506" s="664"/>
      <c r="M506" s="170"/>
      <c r="N506" s="172"/>
      <c r="O506" s="169"/>
      <c r="P506" s="171"/>
      <c r="Q506" s="169"/>
      <c r="R506" s="173"/>
      <c r="S506" s="172"/>
      <c r="T506" s="169"/>
      <c r="U506" s="172"/>
      <c r="V506" s="169"/>
      <c r="W506" s="173"/>
      <c r="X506" s="172"/>
      <c r="Y506" s="169"/>
    </row>
    <row r="507" spans="2:25" s="168" customFormat="1" ht="12.75" customHeight="1">
      <c r="B507" s="169"/>
      <c r="C507" s="169"/>
      <c r="D507" s="169"/>
      <c r="E507" s="169"/>
      <c r="F507" s="169"/>
      <c r="G507" s="170"/>
      <c r="H507" s="169"/>
      <c r="I507" s="171"/>
      <c r="J507" s="171"/>
      <c r="K507" s="171"/>
      <c r="L507" s="664"/>
      <c r="M507" s="170"/>
      <c r="N507" s="172"/>
      <c r="O507" s="169"/>
      <c r="P507" s="171"/>
      <c r="Q507" s="169"/>
      <c r="R507" s="173"/>
      <c r="S507" s="172"/>
      <c r="T507" s="169"/>
      <c r="U507" s="172"/>
      <c r="V507" s="169"/>
      <c r="W507" s="173"/>
      <c r="X507" s="172"/>
      <c r="Y507" s="169"/>
    </row>
    <row r="508" spans="2:25" s="168" customFormat="1" ht="12.75" customHeight="1">
      <c r="B508" s="169"/>
      <c r="C508" s="169"/>
      <c r="D508" s="169"/>
      <c r="E508" s="169"/>
      <c r="F508" s="169"/>
      <c r="G508" s="170"/>
      <c r="H508" s="169"/>
      <c r="I508" s="171"/>
      <c r="J508" s="171"/>
      <c r="K508" s="171"/>
      <c r="L508" s="664"/>
      <c r="M508" s="170"/>
      <c r="N508" s="172"/>
      <c r="O508" s="169"/>
      <c r="P508" s="171"/>
      <c r="Q508" s="169"/>
      <c r="R508" s="173"/>
      <c r="S508" s="172"/>
      <c r="T508" s="169"/>
      <c r="U508" s="172"/>
      <c r="V508" s="169"/>
      <c r="W508" s="173"/>
      <c r="X508" s="172"/>
      <c r="Y508" s="169"/>
    </row>
    <row r="509" spans="2:25" s="168" customFormat="1" ht="12.75" customHeight="1">
      <c r="B509" s="169"/>
      <c r="C509" s="169"/>
      <c r="D509" s="169"/>
      <c r="E509" s="169"/>
      <c r="F509" s="169"/>
      <c r="G509" s="170"/>
      <c r="H509" s="169"/>
      <c r="I509" s="171"/>
      <c r="J509" s="171"/>
      <c r="K509" s="171"/>
      <c r="L509" s="664"/>
      <c r="M509" s="170"/>
      <c r="N509" s="172"/>
      <c r="O509" s="169"/>
      <c r="P509" s="171"/>
      <c r="Q509" s="169"/>
      <c r="R509" s="173"/>
      <c r="S509" s="172"/>
      <c r="T509" s="169"/>
      <c r="U509" s="172"/>
      <c r="V509" s="169"/>
      <c r="W509" s="173"/>
      <c r="X509" s="172"/>
      <c r="Y509" s="169"/>
    </row>
    <row r="510" spans="2:25" s="168" customFormat="1" ht="12.75" customHeight="1">
      <c r="B510" s="169"/>
      <c r="C510" s="169"/>
      <c r="D510" s="169"/>
      <c r="E510" s="169"/>
      <c r="F510" s="169"/>
      <c r="G510" s="170"/>
      <c r="H510" s="169"/>
      <c r="I510" s="171"/>
      <c r="J510" s="171"/>
      <c r="K510" s="171"/>
      <c r="L510" s="664"/>
      <c r="M510" s="170"/>
      <c r="N510" s="172"/>
      <c r="O510" s="169"/>
      <c r="P510" s="171"/>
      <c r="Q510" s="169"/>
      <c r="R510" s="173"/>
      <c r="S510" s="172"/>
      <c r="T510" s="169"/>
      <c r="U510" s="172"/>
      <c r="V510" s="169"/>
      <c r="W510" s="173"/>
      <c r="X510" s="172"/>
      <c r="Y510" s="169"/>
    </row>
    <row r="511" spans="2:25" s="168" customFormat="1" ht="12.75" customHeight="1">
      <c r="B511" s="169"/>
      <c r="C511" s="169"/>
      <c r="D511" s="169"/>
      <c r="E511" s="169"/>
      <c r="F511" s="169"/>
      <c r="G511" s="170"/>
      <c r="H511" s="169"/>
      <c r="I511" s="171"/>
      <c r="J511" s="171"/>
      <c r="K511" s="171"/>
      <c r="L511" s="664"/>
      <c r="M511" s="170"/>
      <c r="N511" s="172"/>
      <c r="O511" s="169"/>
      <c r="P511" s="171"/>
      <c r="Q511" s="169"/>
      <c r="R511" s="173"/>
      <c r="S511" s="172"/>
      <c r="T511" s="169"/>
      <c r="U511" s="172"/>
      <c r="V511" s="169"/>
      <c r="W511" s="173"/>
      <c r="X511" s="172"/>
      <c r="Y511" s="169"/>
    </row>
    <row r="512" spans="2:25" s="168" customFormat="1" ht="12.75" customHeight="1">
      <c r="B512" s="169"/>
      <c r="C512" s="169"/>
      <c r="D512" s="169"/>
      <c r="E512" s="169"/>
      <c r="F512" s="169"/>
      <c r="G512" s="170"/>
      <c r="H512" s="169"/>
      <c r="I512" s="171"/>
      <c r="J512" s="171"/>
      <c r="K512" s="171"/>
      <c r="L512" s="664"/>
      <c r="M512" s="170"/>
      <c r="N512" s="172"/>
      <c r="O512" s="169"/>
      <c r="P512" s="171"/>
      <c r="Q512" s="169"/>
      <c r="R512" s="173"/>
      <c r="S512" s="172"/>
      <c r="T512" s="169"/>
      <c r="U512" s="172"/>
      <c r="V512" s="169"/>
      <c r="W512" s="173"/>
      <c r="X512" s="172"/>
      <c r="Y512" s="169"/>
    </row>
    <row r="513" spans="2:25" s="168" customFormat="1" ht="12.75" customHeight="1">
      <c r="B513" s="169"/>
      <c r="C513" s="169"/>
      <c r="D513" s="169"/>
      <c r="E513" s="169"/>
      <c r="F513" s="169"/>
      <c r="G513" s="170"/>
      <c r="H513" s="169"/>
      <c r="I513" s="171"/>
      <c r="J513" s="171"/>
      <c r="K513" s="171"/>
      <c r="L513" s="664"/>
      <c r="M513" s="170"/>
      <c r="N513" s="172"/>
      <c r="O513" s="169"/>
      <c r="P513" s="171"/>
      <c r="Q513" s="169"/>
      <c r="R513" s="173"/>
      <c r="S513" s="172"/>
      <c r="T513" s="169"/>
      <c r="U513" s="172"/>
      <c r="V513" s="169"/>
      <c r="W513" s="173"/>
      <c r="X513" s="172"/>
      <c r="Y513" s="169"/>
    </row>
    <row r="514" spans="2:25" s="168" customFormat="1" ht="12.75" customHeight="1">
      <c r="B514" s="169"/>
      <c r="C514" s="169"/>
      <c r="D514" s="169"/>
      <c r="E514" s="169"/>
      <c r="F514" s="169"/>
      <c r="G514" s="170"/>
      <c r="H514" s="169"/>
      <c r="I514" s="171"/>
      <c r="J514" s="171"/>
      <c r="K514" s="171"/>
      <c r="L514" s="664"/>
      <c r="M514" s="170"/>
      <c r="N514" s="172"/>
      <c r="O514" s="169"/>
      <c r="P514" s="171"/>
      <c r="Q514" s="169"/>
      <c r="R514" s="173"/>
      <c r="S514" s="172"/>
      <c r="T514" s="169"/>
      <c r="U514" s="172"/>
      <c r="V514" s="169"/>
      <c r="W514" s="173"/>
      <c r="X514" s="172"/>
      <c r="Y514" s="169"/>
    </row>
    <row r="515" spans="2:25" s="168" customFormat="1" ht="12.75" customHeight="1">
      <c r="B515" s="169"/>
      <c r="C515" s="169"/>
      <c r="D515" s="169"/>
      <c r="E515" s="169"/>
      <c r="F515" s="169"/>
      <c r="G515" s="170"/>
      <c r="H515" s="169"/>
      <c r="I515" s="171"/>
      <c r="J515" s="171"/>
      <c r="K515" s="171"/>
      <c r="L515" s="664"/>
      <c r="M515" s="170"/>
      <c r="N515" s="172"/>
      <c r="O515" s="169"/>
      <c r="P515" s="171"/>
      <c r="Q515" s="169"/>
      <c r="R515" s="173"/>
      <c r="S515" s="172"/>
      <c r="T515" s="169"/>
      <c r="U515" s="172"/>
      <c r="V515" s="169"/>
      <c r="W515" s="173"/>
      <c r="X515" s="172"/>
      <c r="Y515" s="169"/>
    </row>
    <row r="516" spans="2:25" s="168" customFormat="1" ht="12.75" customHeight="1">
      <c r="B516" s="169"/>
      <c r="C516" s="169"/>
      <c r="D516" s="169"/>
      <c r="E516" s="169"/>
      <c r="F516" s="169"/>
      <c r="G516" s="170"/>
      <c r="H516" s="169"/>
      <c r="I516" s="171"/>
      <c r="J516" s="171"/>
      <c r="K516" s="171"/>
      <c r="L516" s="664"/>
      <c r="M516" s="170"/>
      <c r="N516" s="172"/>
      <c r="O516" s="169"/>
      <c r="P516" s="171"/>
      <c r="Q516" s="169"/>
      <c r="R516" s="173"/>
      <c r="S516" s="172"/>
      <c r="T516" s="169"/>
      <c r="U516" s="172"/>
      <c r="V516" s="169"/>
      <c r="W516" s="173"/>
      <c r="X516" s="172"/>
      <c r="Y516" s="169"/>
    </row>
    <row r="517" spans="2:25" s="168" customFormat="1" ht="12.75" customHeight="1">
      <c r="B517" s="169"/>
      <c r="C517" s="169"/>
      <c r="D517" s="169"/>
      <c r="E517" s="169"/>
      <c r="F517" s="169"/>
      <c r="G517" s="170"/>
      <c r="H517" s="169"/>
      <c r="I517" s="171"/>
      <c r="J517" s="171"/>
      <c r="K517" s="171"/>
      <c r="L517" s="664"/>
      <c r="M517" s="170"/>
      <c r="N517" s="172"/>
      <c r="O517" s="169"/>
      <c r="P517" s="171"/>
      <c r="Q517" s="169"/>
      <c r="R517" s="173"/>
      <c r="S517" s="172"/>
      <c r="T517" s="169"/>
      <c r="U517" s="172"/>
      <c r="V517" s="169"/>
      <c r="W517" s="173"/>
      <c r="X517" s="172"/>
      <c r="Y517" s="169"/>
    </row>
    <row r="518" spans="2:25" s="168" customFormat="1" ht="12.75" customHeight="1">
      <c r="B518" s="169"/>
      <c r="C518" s="169"/>
      <c r="D518" s="169"/>
      <c r="E518" s="169"/>
      <c r="F518" s="169"/>
      <c r="G518" s="170"/>
      <c r="H518" s="169"/>
      <c r="I518" s="171"/>
      <c r="J518" s="171"/>
      <c r="K518" s="171"/>
      <c r="L518" s="664"/>
      <c r="M518" s="170"/>
      <c r="N518" s="172"/>
      <c r="O518" s="169"/>
      <c r="P518" s="171"/>
      <c r="Q518" s="169"/>
      <c r="R518" s="173"/>
      <c r="S518" s="172"/>
      <c r="T518" s="169"/>
      <c r="U518" s="172"/>
      <c r="V518" s="169"/>
      <c r="W518" s="173"/>
      <c r="X518" s="172"/>
      <c r="Y518" s="169"/>
    </row>
    <row r="519" spans="2:25" s="168" customFormat="1" ht="12.75" customHeight="1">
      <c r="B519" s="169"/>
      <c r="C519" s="169"/>
      <c r="D519" s="169"/>
      <c r="E519" s="169"/>
      <c r="F519" s="169"/>
      <c r="G519" s="170"/>
      <c r="H519" s="169"/>
      <c r="I519" s="171"/>
      <c r="J519" s="171"/>
      <c r="K519" s="171"/>
      <c r="L519" s="664"/>
      <c r="M519" s="170"/>
      <c r="N519" s="172"/>
      <c r="O519" s="169"/>
      <c r="P519" s="171"/>
      <c r="Q519" s="169"/>
      <c r="R519" s="173"/>
      <c r="S519" s="172"/>
      <c r="T519" s="169"/>
      <c r="U519" s="172"/>
      <c r="V519" s="169"/>
      <c r="W519" s="173"/>
      <c r="X519" s="172"/>
      <c r="Y519" s="169"/>
    </row>
    <row r="520" spans="2:25" s="168" customFormat="1" ht="12.75" customHeight="1">
      <c r="B520" s="169"/>
      <c r="C520" s="169"/>
      <c r="D520" s="169"/>
      <c r="E520" s="169"/>
      <c r="F520" s="169"/>
      <c r="G520" s="170"/>
      <c r="H520" s="169"/>
      <c r="I520" s="171"/>
      <c r="J520" s="171"/>
      <c r="K520" s="171"/>
      <c r="L520" s="664"/>
      <c r="M520" s="170"/>
      <c r="N520" s="172"/>
      <c r="O520" s="169"/>
      <c r="P520" s="171"/>
      <c r="Q520" s="169"/>
      <c r="R520" s="173"/>
      <c r="S520" s="172"/>
      <c r="T520" s="169"/>
      <c r="U520" s="172"/>
      <c r="V520" s="169"/>
      <c r="W520" s="173"/>
      <c r="X520" s="172"/>
      <c r="Y520" s="169"/>
    </row>
    <row r="521" spans="2:25" s="168" customFormat="1" ht="12.75" customHeight="1">
      <c r="B521" s="169"/>
      <c r="C521" s="169"/>
      <c r="D521" s="169"/>
      <c r="E521" s="169"/>
      <c r="F521" s="169"/>
      <c r="G521" s="170"/>
      <c r="H521" s="169"/>
      <c r="I521" s="171"/>
      <c r="J521" s="171"/>
      <c r="K521" s="171"/>
      <c r="L521" s="664"/>
      <c r="M521" s="170"/>
      <c r="N521" s="172"/>
      <c r="O521" s="169"/>
      <c r="P521" s="171"/>
      <c r="Q521" s="169"/>
      <c r="R521" s="173"/>
      <c r="S521" s="172"/>
      <c r="T521" s="169"/>
      <c r="U521" s="172"/>
      <c r="V521" s="169"/>
      <c r="W521" s="173"/>
      <c r="X521" s="172"/>
      <c r="Y521" s="169"/>
    </row>
    <row r="522" spans="2:25" s="168" customFormat="1" ht="12.75" customHeight="1">
      <c r="B522" s="169"/>
      <c r="C522" s="169"/>
      <c r="D522" s="169"/>
      <c r="E522" s="169"/>
      <c r="F522" s="169"/>
      <c r="G522" s="170"/>
      <c r="H522" s="169"/>
      <c r="I522" s="171"/>
      <c r="J522" s="171"/>
      <c r="K522" s="171"/>
      <c r="L522" s="664"/>
      <c r="M522" s="170"/>
      <c r="N522" s="172"/>
      <c r="O522" s="169"/>
      <c r="P522" s="171"/>
      <c r="Q522" s="169"/>
      <c r="R522" s="173"/>
      <c r="S522" s="172"/>
      <c r="T522" s="169"/>
      <c r="U522" s="172"/>
      <c r="V522" s="169"/>
      <c r="W522" s="173"/>
      <c r="X522" s="172"/>
      <c r="Y522" s="169"/>
    </row>
    <row r="523" spans="2:25" s="168" customFormat="1" ht="12.75" customHeight="1">
      <c r="B523" s="169"/>
      <c r="C523" s="169"/>
      <c r="D523" s="169"/>
      <c r="E523" s="169"/>
      <c r="F523" s="169"/>
      <c r="G523" s="170"/>
      <c r="H523" s="169"/>
      <c r="I523" s="171"/>
      <c r="J523" s="171"/>
      <c r="K523" s="171"/>
      <c r="L523" s="664"/>
      <c r="M523" s="170"/>
      <c r="N523" s="172"/>
      <c r="O523" s="169"/>
      <c r="P523" s="171"/>
      <c r="Q523" s="169"/>
      <c r="R523" s="173"/>
      <c r="S523" s="172"/>
      <c r="T523" s="169"/>
      <c r="U523" s="172"/>
      <c r="V523" s="169"/>
      <c r="W523" s="173"/>
      <c r="X523" s="172"/>
      <c r="Y523" s="169"/>
    </row>
    <row r="524" spans="2:25" s="168" customFormat="1" ht="12.75" customHeight="1">
      <c r="B524" s="169"/>
      <c r="C524" s="169"/>
      <c r="D524" s="169"/>
      <c r="E524" s="169"/>
      <c r="F524" s="169"/>
      <c r="G524" s="170"/>
      <c r="H524" s="169"/>
      <c r="I524" s="171"/>
      <c r="J524" s="171"/>
      <c r="K524" s="171"/>
      <c r="L524" s="664"/>
      <c r="M524" s="170"/>
      <c r="N524" s="172"/>
      <c r="O524" s="169"/>
      <c r="P524" s="171"/>
      <c r="Q524" s="169"/>
      <c r="R524" s="173"/>
      <c r="S524" s="172"/>
      <c r="T524" s="169"/>
      <c r="U524" s="172"/>
      <c r="V524" s="169"/>
      <c r="W524" s="173"/>
      <c r="X524" s="172"/>
      <c r="Y524" s="169"/>
    </row>
    <row r="525" spans="2:25" s="168" customFormat="1" ht="12.75" customHeight="1">
      <c r="B525" s="169"/>
      <c r="C525" s="169"/>
      <c r="D525" s="169"/>
      <c r="E525" s="169"/>
      <c r="F525" s="169"/>
      <c r="G525" s="170"/>
      <c r="H525" s="169"/>
      <c r="I525" s="171"/>
      <c r="J525" s="171"/>
      <c r="K525" s="171"/>
      <c r="L525" s="664"/>
      <c r="M525" s="170"/>
      <c r="N525" s="172"/>
      <c r="O525" s="169"/>
      <c r="P525" s="171"/>
      <c r="Q525" s="169"/>
      <c r="R525" s="173"/>
      <c r="S525" s="172"/>
      <c r="T525" s="169"/>
      <c r="U525" s="172"/>
      <c r="V525" s="169"/>
      <c r="W525" s="173"/>
      <c r="X525" s="172"/>
      <c r="Y525" s="169"/>
    </row>
    <row r="526" spans="2:25" s="168" customFormat="1" ht="12.75" customHeight="1">
      <c r="B526" s="169"/>
      <c r="C526" s="169"/>
      <c r="D526" s="169"/>
      <c r="E526" s="169"/>
      <c r="F526" s="169"/>
      <c r="G526" s="170"/>
      <c r="H526" s="169"/>
      <c r="I526" s="171"/>
      <c r="J526" s="171"/>
      <c r="K526" s="171"/>
      <c r="L526" s="664"/>
      <c r="M526" s="170"/>
      <c r="N526" s="172"/>
      <c r="O526" s="169"/>
      <c r="P526" s="171"/>
      <c r="Q526" s="169"/>
      <c r="R526" s="173"/>
      <c r="S526" s="172"/>
      <c r="T526" s="169"/>
      <c r="U526" s="172"/>
      <c r="V526" s="169"/>
      <c r="W526" s="173"/>
      <c r="X526" s="172"/>
      <c r="Y526" s="169"/>
    </row>
    <row r="527" spans="2:25" s="168" customFormat="1" ht="12.75" customHeight="1">
      <c r="B527" s="169"/>
      <c r="C527" s="169"/>
      <c r="D527" s="169"/>
      <c r="E527" s="169"/>
      <c r="F527" s="169"/>
      <c r="G527" s="170"/>
      <c r="H527" s="169"/>
      <c r="I527" s="171"/>
      <c r="J527" s="171"/>
      <c r="K527" s="171"/>
      <c r="L527" s="664"/>
      <c r="M527" s="170"/>
      <c r="N527" s="172"/>
      <c r="O527" s="169"/>
      <c r="P527" s="171"/>
      <c r="Q527" s="169"/>
      <c r="R527" s="173"/>
      <c r="S527" s="172"/>
      <c r="T527" s="169"/>
      <c r="U527" s="172"/>
      <c r="V527" s="169"/>
      <c r="W527" s="173"/>
      <c r="X527" s="172"/>
      <c r="Y527" s="169"/>
    </row>
    <row r="528" spans="2:25" s="168" customFormat="1" ht="12.75" customHeight="1">
      <c r="B528" s="169"/>
      <c r="C528" s="169"/>
      <c r="D528" s="169"/>
      <c r="E528" s="169"/>
      <c r="F528" s="169"/>
      <c r="G528" s="170"/>
      <c r="H528" s="169"/>
      <c r="I528" s="171"/>
      <c r="J528" s="171"/>
      <c r="K528" s="171"/>
      <c r="L528" s="664"/>
      <c r="M528" s="170"/>
      <c r="N528" s="172"/>
      <c r="O528" s="169"/>
      <c r="P528" s="171"/>
      <c r="Q528" s="169"/>
      <c r="R528" s="173"/>
      <c r="S528" s="172"/>
      <c r="T528" s="169"/>
      <c r="U528" s="172"/>
      <c r="V528" s="169"/>
      <c r="W528" s="173"/>
      <c r="X528" s="172"/>
      <c r="Y528" s="169"/>
    </row>
    <row r="529" spans="2:25" s="168" customFormat="1" ht="12.75" customHeight="1">
      <c r="B529" s="169"/>
      <c r="C529" s="169"/>
      <c r="D529" s="169"/>
      <c r="E529" s="169"/>
      <c r="F529" s="169"/>
      <c r="G529" s="170"/>
      <c r="H529" s="169"/>
      <c r="I529" s="171"/>
      <c r="J529" s="171"/>
      <c r="K529" s="171"/>
      <c r="L529" s="664"/>
      <c r="M529" s="170"/>
      <c r="N529" s="172"/>
      <c r="O529" s="169"/>
      <c r="P529" s="171"/>
      <c r="Q529" s="169"/>
      <c r="R529" s="173"/>
      <c r="S529" s="172"/>
      <c r="T529" s="169"/>
      <c r="U529" s="172"/>
      <c r="V529" s="169"/>
      <c r="W529" s="173"/>
      <c r="X529" s="172"/>
      <c r="Y529" s="169"/>
    </row>
    <row r="530" spans="2:25" s="168" customFormat="1" ht="12.75" customHeight="1">
      <c r="B530" s="169"/>
      <c r="C530" s="169"/>
      <c r="D530" s="169"/>
      <c r="E530" s="169"/>
      <c r="F530" s="169"/>
      <c r="G530" s="170"/>
      <c r="H530" s="169"/>
      <c r="I530" s="171"/>
      <c r="J530" s="171"/>
      <c r="K530" s="171"/>
      <c r="L530" s="664"/>
      <c r="M530" s="170"/>
      <c r="N530" s="172"/>
      <c r="O530" s="169"/>
      <c r="P530" s="171"/>
      <c r="Q530" s="169"/>
      <c r="R530" s="173"/>
      <c r="S530" s="172"/>
      <c r="T530" s="169"/>
      <c r="U530" s="172"/>
      <c r="V530" s="169"/>
      <c r="W530" s="173"/>
      <c r="X530" s="172"/>
      <c r="Y530" s="169"/>
    </row>
    <row r="531" spans="2:25" s="168" customFormat="1" ht="12.75" customHeight="1">
      <c r="B531" s="169"/>
      <c r="C531" s="169"/>
      <c r="D531" s="169"/>
      <c r="E531" s="169"/>
      <c r="F531" s="169"/>
      <c r="G531" s="170"/>
      <c r="H531" s="169"/>
      <c r="I531" s="171"/>
      <c r="J531" s="171"/>
      <c r="K531" s="171"/>
      <c r="L531" s="664"/>
      <c r="M531" s="170"/>
      <c r="N531" s="172"/>
      <c r="O531" s="169"/>
      <c r="P531" s="171"/>
      <c r="Q531" s="169"/>
      <c r="R531" s="173"/>
      <c r="S531" s="172"/>
      <c r="T531" s="169"/>
      <c r="U531" s="172"/>
      <c r="V531" s="169"/>
      <c r="W531" s="173"/>
      <c r="X531" s="172"/>
      <c r="Y531" s="169"/>
    </row>
    <row r="532" spans="2:25" s="168" customFormat="1" ht="12.75" customHeight="1">
      <c r="B532" s="169"/>
      <c r="C532" s="169"/>
      <c r="D532" s="169"/>
      <c r="E532" s="169"/>
      <c r="F532" s="169"/>
      <c r="G532" s="170"/>
      <c r="H532" s="169"/>
      <c r="I532" s="171"/>
      <c r="J532" s="171"/>
      <c r="K532" s="171"/>
      <c r="L532" s="664"/>
      <c r="M532" s="170"/>
      <c r="N532" s="172"/>
      <c r="O532" s="169"/>
      <c r="P532" s="171"/>
      <c r="Q532" s="169"/>
      <c r="R532" s="173"/>
      <c r="S532" s="172"/>
      <c r="T532" s="169"/>
      <c r="U532" s="172"/>
      <c r="V532" s="169"/>
      <c r="W532" s="173"/>
      <c r="X532" s="172"/>
      <c r="Y532" s="169"/>
    </row>
    <row r="533" spans="2:25" s="168" customFormat="1" ht="12.75" customHeight="1">
      <c r="B533" s="169"/>
      <c r="C533" s="169"/>
      <c r="D533" s="169"/>
      <c r="E533" s="169"/>
      <c r="F533" s="169"/>
      <c r="G533" s="170"/>
      <c r="H533" s="169"/>
      <c r="I533" s="171"/>
      <c r="J533" s="171"/>
      <c r="K533" s="171"/>
      <c r="L533" s="664"/>
      <c r="M533" s="170"/>
      <c r="N533" s="172"/>
      <c r="O533" s="169"/>
      <c r="P533" s="171"/>
      <c r="Q533" s="169"/>
      <c r="R533" s="173"/>
      <c r="S533" s="172"/>
      <c r="T533" s="169"/>
      <c r="U533" s="172"/>
      <c r="V533" s="169"/>
      <c r="W533" s="173"/>
      <c r="X533" s="172"/>
      <c r="Y533" s="169"/>
    </row>
    <row r="534" spans="2:25" s="168" customFormat="1" ht="12.75" customHeight="1">
      <c r="B534" s="169"/>
      <c r="C534" s="169"/>
      <c r="D534" s="169"/>
      <c r="E534" s="169"/>
      <c r="F534" s="169"/>
      <c r="G534" s="170"/>
      <c r="H534" s="169"/>
      <c r="I534" s="171"/>
      <c r="J534" s="171"/>
      <c r="K534" s="171"/>
      <c r="L534" s="664"/>
      <c r="M534" s="170"/>
      <c r="N534" s="172"/>
      <c r="O534" s="169"/>
      <c r="P534" s="171"/>
      <c r="Q534" s="169"/>
      <c r="R534" s="173"/>
      <c r="S534" s="172"/>
      <c r="T534" s="169"/>
      <c r="U534" s="172"/>
      <c r="V534" s="169"/>
      <c r="W534" s="173"/>
      <c r="X534" s="172"/>
      <c r="Y534" s="169"/>
    </row>
    <row r="535" spans="2:25" s="168" customFormat="1" ht="12.75" customHeight="1">
      <c r="B535" s="169"/>
      <c r="C535" s="169"/>
      <c r="D535" s="169"/>
      <c r="E535" s="169"/>
      <c r="F535" s="169"/>
      <c r="G535" s="170"/>
      <c r="H535" s="169"/>
      <c r="I535" s="171"/>
      <c r="J535" s="171"/>
      <c r="K535" s="171"/>
      <c r="L535" s="664"/>
      <c r="M535" s="170"/>
      <c r="N535" s="172"/>
      <c r="O535" s="169"/>
      <c r="P535" s="171"/>
      <c r="Q535" s="169"/>
      <c r="R535" s="173"/>
      <c r="S535" s="172"/>
      <c r="T535" s="169"/>
      <c r="U535" s="172"/>
      <c r="V535" s="169"/>
      <c r="W535" s="173"/>
      <c r="X535" s="172"/>
      <c r="Y535" s="169"/>
    </row>
    <row r="536" spans="2:25" s="168" customFormat="1" ht="12.75" customHeight="1">
      <c r="B536" s="169"/>
      <c r="C536" s="169"/>
      <c r="D536" s="169"/>
      <c r="E536" s="169"/>
      <c r="F536" s="169"/>
      <c r="G536" s="170"/>
      <c r="H536" s="169"/>
      <c r="I536" s="171"/>
      <c r="J536" s="171"/>
      <c r="K536" s="171"/>
      <c r="L536" s="664"/>
      <c r="M536" s="170"/>
      <c r="N536" s="172"/>
      <c r="O536" s="169"/>
      <c r="P536" s="171"/>
      <c r="Q536" s="169"/>
      <c r="R536" s="173"/>
      <c r="S536" s="172"/>
      <c r="T536" s="169"/>
      <c r="U536" s="172"/>
      <c r="V536" s="169"/>
      <c r="W536" s="173"/>
      <c r="X536" s="172"/>
      <c r="Y536" s="169"/>
    </row>
    <row r="537" spans="2:25" s="168" customFormat="1" ht="12.75" customHeight="1">
      <c r="B537" s="169"/>
      <c r="C537" s="169"/>
      <c r="D537" s="169"/>
      <c r="E537" s="169"/>
      <c r="F537" s="169"/>
      <c r="G537" s="170"/>
      <c r="H537" s="169"/>
      <c r="I537" s="171"/>
      <c r="J537" s="171"/>
      <c r="K537" s="171"/>
      <c r="L537" s="664"/>
      <c r="M537" s="170"/>
      <c r="N537" s="172"/>
      <c r="O537" s="169"/>
      <c r="P537" s="171"/>
      <c r="Q537" s="169"/>
      <c r="R537" s="173"/>
      <c r="S537" s="172"/>
      <c r="T537" s="169"/>
      <c r="U537" s="172"/>
      <c r="V537" s="169"/>
      <c r="W537" s="173"/>
      <c r="X537" s="172"/>
      <c r="Y537" s="169"/>
    </row>
    <row r="538" spans="2:25" s="168" customFormat="1" ht="12.75" customHeight="1">
      <c r="B538" s="169"/>
      <c r="C538" s="169"/>
      <c r="D538" s="169"/>
      <c r="E538" s="169"/>
      <c r="F538" s="169"/>
      <c r="G538" s="170"/>
      <c r="H538" s="169"/>
      <c r="I538" s="171"/>
      <c r="J538" s="171"/>
      <c r="K538" s="171"/>
      <c r="L538" s="664"/>
      <c r="M538" s="170"/>
      <c r="N538" s="172"/>
      <c r="O538" s="169"/>
      <c r="P538" s="171"/>
      <c r="Q538" s="169"/>
      <c r="R538" s="173"/>
      <c r="S538" s="172"/>
      <c r="T538" s="169"/>
      <c r="U538" s="172"/>
      <c r="V538" s="169"/>
      <c r="W538" s="173"/>
      <c r="X538" s="172"/>
      <c r="Y538" s="169"/>
    </row>
    <row r="539" spans="2:25" s="168" customFormat="1" ht="12.75" customHeight="1">
      <c r="B539" s="169"/>
      <c r="C539" s="169"/>
      <c r="D539" s="169"/>
      <c r="E539" s="169"/>
      <c r="F539" s="169"/>
      <c r="G539" s="170"/>
      <c r="H539" s="169"/>
      <c r="I539" s="171"/>
      <c r="J539" s="171"/>
      <c r="K539" s="171"/>
      <c r="L539" s="664"/>
      <c r="M539" s="170"/>
      <c r="N539" s="172"/>
      <c r="O539" s="169"/>
      <c r="P539" s="171"/>
      <c r="Q539" s="169"/>
      <c r="R539" s="173"/>
      <c r="S539" s="172"/>
      <c r="T539" s="169"/>
      <c r="U539" s="172"/>
      <c r="V539" s="169"/>
      <c r="W539" s="173"/>
      <c r="X539" s="172"/>
      <c r="Y539" s="169"/>
    </row>
    <row r="540" spans="2:25" s="168" customFormat="1" ht="12.75" customHeight="1">
      <c r="B540" s="169"/>
      <c r="C540" s="169"/>
      <c r="D540" s="169"/>
      <c r="E540" s="169"/>
      <c r="F540" s="169"/>
      <c r="G540" s="170"/>
      <c r="H540" s="169"/>
      <c r="I540" s="171"/>
      <c r="J540" s="171"/>
      <c r="K540" s="171"/>
      <c r="L540" s="664"/>
      <c r="M540" s="170"/>
      <c r="N540" s="172"/>
      <c r="O540" s="169"/>
      <c r="P540" s="171"/>
      <c r="Q540" s="169"/>
      <c r="R540" s="173"/>
      <c r="S540" s="172"/>
      <c r="T540" s="169"/>
      <c r="U540" s="172"/>
      <c r="V540" s="169"/>
      <c r="W540" s="173"/>
      <c r="X540" s="172"/>
      <c r="Y540" s="169"/>
    </row>
    <row r="541" spans="2:25" s="168" customFormat="1" ht="12.75" customHeight="1">
      <c r="B541" s="169"/>
      <c r="C541" s="169"/>
      <c r="D541" s="169"/>
      <c r="E541" s="169"/>
      <c r="F541" s="169"/>
      <c r="G541" s="170"/>
      <c r="H541" s="169"/>
      <c r="I541" s="171"/>
      <c r="J541" s="171"/>
      <c r="K541" s="171"/>
      <c r="L541" s="664"/>
      <c r="M541" s="170"/>
      <c r="N541" s="172"/>
      <c r="O541" s="169"/>
      <c r="P541" s="171"/>
      <c r="Q541" s="169"/>
      <c r="R541" s="173"/>
      <c r="S541" s="172"/>
      <c r="T541" s="169"/>
      <c r="U541" s="172"/>
      <c r="V541" s="169"/>
      <c r="W541" s="173"/>
      <c r="X541" s="172"/>
      <c r="Y541" s="169"/>
    </row>
    <row r="542" spans="2:25" s="168" customFormat="1" ht="12.75" customHeight="1">
      <c r="B542" s="169"/>
      <c r="C542" s="169"/>
      <c r="D542" s="169"/>
      <c r="E542" s="169"/>
      <c r="F542" s="169"/>
      <c r="G542" s="170"/>
      <c r="H542" s="169"/>
      <c r="I542" s="171"/>
      <c r="J542" s="171"/>
      <c r="K542" s="171"/>
      <c r="L542" s="664"/>
      <c r="M542" s="170"/>
      <c r="N542" s="172"/>
      <c r="O542" s="169"/>
      <c r="P542" s="171"/>
      <c r="Q542" s="169"/>
      <c r="R542" s="173"/>
      <c r="S542" s="172"/>
      <c r="T542" s="169"/>
      <c r="U542" s="172"/>
      <c r="V542" s="169"/>
      <c r="W542" s="173"/>
      <c r="X542" s="172"/>
      <c r="Y542" s="169"/>
    </row>
    <row r="543" spans="2:25" s="168" customFormat="1" ht="12.75" customHeight="1">
      <c r="B543" s="169"/>
      <c r="C543" s="169"/>
      <c r="D543" s="169"/>
      <c r="E543" s="169"/>
      <c r="F543" s="169"/>
      <c r="G543" s="170"/>
      <c r="H543" s="169"/>
      <c r="I543" s="171"/>
      <c r="J543" s="171"/>
      <c r="K543" s="171"/>
      <c r="L543" s="664"/>
      <c r="M543" s="170"/>
      <c r="N543" s="172"/>
      <c r="O543" s="169"/>
      <c r="P543" s="171"/>
      <c r="Q543" s="169"/>
      <c r="R543" s="173"/>
      <c r="S543" s="172"/>
      <c r="T543" s="169"/>
      <c r="U543" s="172"/>
      <c r="V543" s="169"/>
      <c r="W543" s="173"/>
      <c r="X543" s="172"/>
      <c r="Y543" s="169"/>
    </row>
    <row r="544" spans="2:25" s="168" customFormat="1" ht="12.75" customHeight="1">
      <c r="B544" s="169"/>
      <c r="C544" s="169"/>
      <c r="D544" s="169"/>
      <c r="E544" s="169"/>
      <c r="F544" s="169"/>
      <c r="G544" s="170"/>
      <c r="H544" s="169"/>
      <c r="I544" s="171"/>
      <c r="J544" s="171"/>
      <c r="K544" s="171"/>
      <c r="L544" s="664"/>
      <c r="M544" s="170"/>
      <c r="N544" s="172"/>
      <c r="O544" s="169"/>
      <c r="P544" s="171"/>
      <c r="Q544" s="169"/>
      <c r="R544" s="173"/>
      <c r="S544" s="172"/>
      <c r="T544" s="169"/>
      <c r="U544" s="172"/>
      <c r="V544" s="169"/>
      <c r="W544" s="173"/>
      <c r="X544" s="172"/>
      <c r="Y544" s="169"/>
    </row>
    <row r="545" spans="2:25" s="168" customFormat="1" ht="12.75" customHeight="1">
      <c r="B545" s="169"/>
      <c r="C545" s="169"/>
      <c r="D545" s="169"/>
      <c r="E545" s="169"/>
      <c r="F545" s="169"/>
      <c r="G545" s="170"/>
      <c r="H545" s="169"/>
      <c r="I545" s="171"/>
      <c r="J545" s="171"/>
      <c r="K545" s="171"/>
      <c r="L545" s="664"/>
      <c r="M545" s="170"/>
      <c r="N545" s="172"/>
      <c r="O545" s="169"/>
      <c r="P545" s="171"/>
      <c r="Q545" s="169"/>
      <c r="R545" s="173"/>
      <c r="S545" s="172"/>
      <c r="T545" s="169"/>
      <c r="U545" s="172"/>
      <c r="V545" s="169"/>
      <c r="W545" s="173"/>
      <c r="X545" s="172"/>
      <c r="Y545" s="169"/>
    </row>
    <row r="546" spans="2:25" s="168" customFormat="1" ht="12.75" customHeight="1">
      <c r="B546" s="169"/>
      <c r="C546" s="169"/>
      <c r="D546" s="169"/>
      <c r="E546" s="169"/>
      <c r="F546" s="169"/>
      <c r="G546" s="170"/>
      <c r="H546" s="169"/>
      <c r="I546" s="171"/>
      <c r="J546" s="171"/>
      <c r="K546" s="171"/>
      <c r="L546" s="664"/>
      <c r="M546" s="170"/>
      <c r="N546" s="172"/>
      <c r="O546" s="169"/>
      <c r="P546" s="171"/>
      <c r="Q546" s="169"/>
      <c r="R546" s="173"/>
      <c r="S546" s="172"/>
      <c r="T546" s="169"/>
      <c r="U546" s="172"/>
      <c r="V546" s="169"/>
      <c r="W546" s="173"/>
      <c r="X546" s="172"/>
      <c r="Y546" s="169"/>
    </row>
    <row r="547" spans="2:25" s="168" customFormat="1" ht="12.75" customHeight="1">
      <c r="B547" s="169"/>
      <c r="C547" s="169"/>
      <c r="D547" s="169"/>
      <c r="E547" s="169"/>
      <c r="F547" s="169"/>
      <c r="G547" s="170"/>
      <c r="H547" s="169"/>
      <c r="I547" s="171"/>
      <c r="J547" s="171"/>
      <c r="K547" s="171"/>
      <c r="L547" s="664"/>
      <c r="M547" s="170"/>
      <c r="N547" s="172"/>
      <c r="O547" s="169"/>
      <c r="P547" s="171"/>
      <c r="Q547" s="169"/>
      <c r="R547" s="173"/>
      <c r="S547" s="172"/>
      <c r="T547" s="169"/>
      <c r="U547" s="172"/>
      <c r="V547" s="169"/>
      <c r="W547" s="173"/>
      <c r="X547" s="172"/>
      <c r="Y547" s="169"/>
    </row>
    <row r="548" spans="2:25" s="168" customFormat="1" ht="12.75" customHeight="1">
      <c r="B548" s="169"/>
      <c r="C548" s="169"/>
      <c r="D548" s="169"/>
      <c r="E548" s="169"/>
      <c r="F548" s="169"/>
      <c r="G548" s="170"/>
      <c r="H548" s="169"/>
      <c r="I548" s="171"/>
      <c r="J548" s="171"/>
      <c r="K548" s="171"/>
      <c r="L548" s="664"/>
      <c r="M548" s="170"/>
      <c r="N548" s="172"/>
      <c r="O548" s="169"/>
      <c r="P548" s="171"/>
      <c r="Q548" s="169"/>
      <c r="R548" s="173"/>
      <c r="S548" s="172"/>
      <c r="T548" s="169"/>
      <c r="U548" s="172"/>
      <c r="V548" s="169"/>
      <c r="W548" s="173"/>
      <c r="X548" s="172"/>
      <c r="Y548" s="169"/>
    </row>
    <row r="549" spans="2:25" s="168" customFormat="1" ht="12.75" customHeight="1">
      <c r="B549" s="169"/>
      <c r="C549" s="169"/>
      <c r="D549" s="169"/>
      <c r="E549" s="169"/>
      <c r="F549" s="169"/>
      <c r="G549" s="170"/>
      <c r="H549" s="169"/>
      <c r="I549" s="171"/>
      <c r="J549" s="171"/>
      <c r="K549" s="171"/>
      <c r="L549" s="664"/>
      <c r="M549" s="170"/>
      <c r="N549" s="172"/>
      <c r="O549" s="169"/>
      <c r="P549" s="171"/>
      <c r="Q549" s="169"/>
      <c r="R549" s="173"/>
      <c r="S549" s="172"/>
      <c r="T549" s="169"/>
      <c r="U549" s="172"/>
      <c r="V549" s="169"/>
      <c r="W549" s="173"/>
      <c r="X549" s="172"/>
      <c r="Y549" s="169"/>
    </row>
    <row r="550" spans="2:25" s="168" customFormat="1" ht="12.75" customHeight="1">
      <c r="B550" s="169"/>
      <c r="C550" s="169"/>
      <c r="D550" s="169"/>
      <c r="E550" s="169"/>
      <c r="F550" s="169"/>
      <c r="G550" s="170"/>
      <c r="H550" s="169"/>
      <c r="I550" s="171"/>
      <c r="J550" s="171"/>
      <c r="K550" s="171"/>
      <c r="L550" s="664"/>
      <c r="M550" s="170"/>
      <c r="N550" s="172"/>
      <c r="O550" s="169"/>
      <c r="P550" s="171"/>
      <c r="Q550" s="169"/>
      <c r="R550" s="173"/>
      <c r="S550" s="172"/>
      <c r="T550" s="169"/>
      <c r="U550" s="172"/>
      <c r="V550" s="169"/>
      <c r="W550" s="173"/>
      <c r="X550" s="172"/>
      <c r="Y550" s="169"/>
    </row>
    <row r="551" spans="2:25" s="168" customFormat="1" ht="12.75" customHeight="1">
      <c r="B551" s="169"/>
      <c r="C551" s="169"/>
      <c r="D551" s="169"/>
      <c r="E551" s="169"/>
      <c r="F551" s="169"/>
      <c r="G551" s="170"/>
      <c r="H551" s="169"/>
      <c r="I551" s="171"/>
      <c r="J551" s="171"/>
      <c r="K551" s="171"/>
      <c r="L551" s="664"/>
      <c r="M551" s="170"/>
      <c r="N551" s="172"/>
      <c r="O551" s="169"/>
      <c r="P551" s="171"/>
      <c r="Q551" s="169"/>
      <c r="R551" s="173"/>
      <c r="S551" s="172"/>
      <c r="T551" s="169"/>
      <c r="U551" s="172"/>
      <c r="V551" s="169"/>
      <c r="W551" s="173"/>
      <c r="X551" s="172"/>
      <c r="Y551" s="169"/>
    </row>
    <row r="552" spans="2:25" s="168" customFormat="1" ht="12.75" customHeight="1">
      <c r="B552" s="169"/>
      <c r="C552" s="169"/>
      <c r="D552" s="169"/>
      <c r="E552" s="169"/>
      <c r="F552" s="169"/>
      <c r="G552" s="170"/>
      <c r="H552" s="169"/>
      <c r="I552" s="171"/>
      <c r="J552" s="171"/>
      <c r="K552" s="171"/>
      <c r="L552" s="664"/>
      <c r="M552" s="170"/>
      <c r="N552" s="172"/>
      <c r="O552" s="169"/>
      <c r="P552" s="171"/>
      <c r="Q552" s="169"/>
      <c r="R552" s="173"/>
      <c r="S552" s="172"/>
      <c r="T552" s="169"/>
      <c r="U552" s="172"/>
      <c r="V552" s="169"/>
      <c r="W552" s="173"/>
      <c r="X552" s="172"/>
      <c r="Y552" s="169"/>
    </row>
    <row r="553" spans="2:25" s="168" customFormat="1" ht="12.75" customHeight="1">
      <c r="B553" s="169"/>
      <c r="C553" s="169"/>
      <c r="D553" s="169"/>
      <c r="E553" s="169"/>
      <c r="F553" s="169"/>
      <c r="G553" s="170"/>
      <c r="H553" s="169"/>
      <c r="I553" s="171"/>
      <c r="J553" s="171"/>
      <c r="K553" s="171"/>
      <c r="L553" s="664"/>
      <c r="M553" s="170"/>
      <c r="N553" s="172"/>
      <c r="O553" s="169"/>
      <c r="P553" s="171"/>
      <c r="Q553" s="169"/>
      <c r="R553" s="173"/>
      <c r="S553" s="172"/>
      <c r="T553" s="169"/>
      <c r="U553" s="172"/>
      <c r="V553" s="169"/>
      <c r="W553" s="173"/>
      <c r="X553" s="172"/>
      <c r="Y553" s="169"/>
    </row>
    <row r="554" spans="2:25" s="168" customFormat="1" ht="12.75" customHeight="1">
      <c r="B554" s="169"/>
      <c r="C554" s="169"/>
      <c r="D554" s="169"/>
      <c r="E554" s="169"/>
      <c r="F554" s="169"/>
      <c r="G554" s="170"/>
      <c r="H554" s="169"/>
      <c r="I554" s="171"/>
      <c r="J554" s="171"/>
      <c r="K554" s="171"/>
      <c r="L554" s="664"/>
      <c r="M554" s="170"/>
      <c r="N554" s="172"/>
      <c r="O554" s="169"/>
      <c r="P554" s="171"/>
      <c r="Q554" s="169"/>
      <c r="R554" s="173"/>
      <c r="S554" s="172"/>
      <c r="T554" s="169"/>
      <c r="U554" s="172"/>
      <c r="V554" s="169"/>
      <c r="W554" s="173"/>
      <c r="X554" s="172"/>
      <c r="Y554" s="169"/>
    </row>
    <row r="555" spans="2:25" s="168" customFormat="1" ht="12.75" customHeight="1">
      <c r="B555" s="169"/>
      <c r="C555" s="169"/>
      <c r="D555" s="169"/>
      <c r="E555" s="169"/>
      <c r="F555" s="169"/>
      <c r="G555" s="170"/>
      <c r="H555" s="169"/>
      <c r="I555" s="171"/>
      <c r="J555" s="171"/>
      <c r="K555" s="171"/>
      <c r="L555" s="664"/>
      <c r="M555" s="170"/>
      <c r="N555" s="172"/>
      <c r="O555" s="169"/>
      <c r="P555" s="171"/>
      <c r="Q555" s="169"/>
      <c r="R555" s="173"/>
      <c r="S555" s="172"/>
      <c r="T555" s="169"/>
      <c r="U555" s="172"/>
      <c r="V555" s="169"/>
      <c r="W555" s="173"/>
      <c r="X555" s="172"/>
      <c r="Y555" s="169"/>
    </row>
    <row r="556" spans="2:25" s="168" customFormat="1" ht="12.75" customHeight="1">
      <c r="B556" s="169"/>
      <c r="C556" s="169"/>
      <c r="D556" s="169"/>
      <c r="E556" s="169"/>
      <c r="F556" s="169"/>
      <c r="G556" s="170"/>
      <c r="H556" s="169"/>
      <c r="I556" s="171"/>
      <c r="J556" s="171"/>
      <c r="K556" s="171"/>
      <c r="L556" s="664"/>
      <c r="M556" s="170"/>
      <c r="N556" s="172"/>
      <c r="O556" s="169"/>
      <c r="P556" s="171"/>
      <c r="Q556" s="169"/>
      <c r="R556" s="173"/>
      <c r="S556" s="172"/>
      <c r="T556" s="169"/>
      <c r="U556" s="172"/>
      <c r="V556" s="169"/>
      <c r="W556" s="173"/>
      <c r="X556" s="172"/>
      <c r="Y556" s="169"/>
    </row>
    <row r="557" spans="2:25" s="168" customFormat="1" ht="12.75" customHeight="1">
      <c r="B557" s="169"/>
      <c r="C557" s="169"/>
      <c r="D557" s="169"/>
      <c r="E557" s="169"/>
      <c r="F557" s="169"/>
      <c r="G557" s="170"/>
      <c r="H557" s="169"/>
      <c r="I557" s="171"/>
      <c r="J557" s="171"/>
      <c r="K557" s="171"/>
      <c r="L557" s="664"/>
      <c r="M557" s="170"/>
      <c r="N557" s="172"/>
      <c r="O557" s="169"/>
      <c r="P557" s="171"/>
      <c r="Q557" s="169"/>
      <c r="R557" s="173"/>
      <c r="S557" s="172"/>
      <c r="T557" s="169"/>
      <c r="U557" s="172"/>
      <c r="V557" s="169"/>
      <c r="W557" s="173"/>
      <c r="X557" s="172"/>
      <c r="Y557" s="169"/>
    </row>
    <row r="558" spans="2:25" s="168" customFormat="1" ht="12.75" customHeight="1">
      <c r="B558" s="169"/>
      <c r="C558" s="169"/>
      <c r="D558" s="169"/>
      <c r="E558" s="169"/>
      <c r="F558" s="169"/>
      <c r="G558" s="170"/>
      <c r="H558" s="169"/>
      <c r="I558" s="171"/>
      <c r="J558" s="171"/>
      <c r="K558" s="171"/>
      <c r="L558" s="664"/>
      <c r="M558" s="170"/>
      <c r="N558" s="172"/>
      <c r="O558" s="169"/>
      <c r="P558" s="171"/>
      <c r="Q558" s="169"/>
      <c r="R558" s="173"/>
      <c r="S558" s="172"/>
      <c r="T558" s="169"/>
      <c r="U558" s="172"/>
      <c r="V558" s="169"/>
      <c r="W558" s="173"/>
      <c r="X558" s="172"/>
      <c r="Y558" s="169"/>
    </row>
    <row r="559" spans="2:25" s="168" customFormat="1" ht="12.75" customHeight="1">
      <c r="B559" s="169"/>
      <c r="C559" s="169"/>
      <c r="D559" s="169"/>
      <c r="E559" s="169"/>
      <c r="F559" s="169"/>
      <c r="G559" s="170"/>
      <c r="H559" s="169"/>
      <c r="I559" s="171"/>
      <c r="J559" s="171"/>
      <c r="K559" s="171"/>
      <c r="L559" s="664"/>
      <c r="M559" s="170"/>
      <c r="N559" s="172"/>
      <c r="O559" s="169"/>
      <c r="P559" s="171"/>
      <c r="Q559" s="169"/>
      <c r="R559" s="173"/>
      <c r="S559" s="172"/>
      <c r="T559" s="169"/>
      <c r="U559" s="172"/>
      <c r="V559" s="169"/>
      <c r="W559" s="173"/>
      <c r="X559" s="172"/>
      <c r="Y559" s="169"/>
    </row>
    <row r="560" spans="2:25" s="168" customFormat="1" ht="12.75" customHeight="1">
      <c r="B560" s="169"/>
      <c r="C560" s="169"/>
      <c r="D560" s="169"/>
      <c r="E560" s="169"/>
      <c r="F560" s="169"/>
      <c r="G560" s="170"/>
      <c r="H560" s="169"/>
      <c r="I560" s="171"/>
      <c r="J560" s="171"/>
      <c r="K560" s="171"/>
      <c r="L560" s="664"/>
      <c r="M560" s="170"/>
      <c r="N560" s="172"/>
      <c r="O560" s="169"/>
      <c r="P560" s="171"/>
      <c r="Q560" s="169"/>
      <c r="R560" s="173"/>
      <c r="S560" s="172"/>
      <c r="T560" s="169"/>
      <c r="U560" s="172"/>
      <c r="V560" s="169"/>
      <c r="W560" s="173"/>
      <c r="X560" s="172"/>
      <c r="Y560" s="169"/>
    </row>
    <row r="561" spans="2:25" s="168" customFormat="1" ht="12.75" customHeight="1">
      <c r="B561" s="169"/>
      <c r="C561" s="169"/>
      <c r="D561" s="169"/>
      <c r="E561" s="169"/>
      <c r="F561" s="169"/>
      <c r="G561" s="170"/>
      <c r="H561" s="169"/>
      <c r="I561" s="171"/>
      <c r="J561" s="171"/>
      <c r="K561" s="171"/>
      <c r="L561" s="664"/>
      <c r="M561" s="170"/>
      <c r="N561" s="172"/>
      <c r="O561" s="169"/>
      <c r="P561" s="171"/>
      <c r="Q561" s="169"/>
      <c r="R561" s="173"/>
      <c r="S561" s="172"/>
      <c r="T561" s="169"/>
      <c r="U561" s="172"/>
      <c r="V561" s="169"/>
      <c r="W561" s="173"/>
      <c r="X561" s="172"/>
      <c r="Y561" s="169"/>
    </row>
    <row r="562" spans="2:25" s="168" customFormat="1" ht="12.75" customHeight="1">
      <c r="B562" s="169"/>
      <c r="C562" s="169"/>
      <c r="D562" s="169"/>
      <c r="E562" s="169"/>
      <c r="F562" s="169"/>
      <c r="G562" s="170"/>
      <c r="H562" s="169"/>
      <c r="I562" s="171"/>
      <c r="J562" s="171"/>
      <c r="K562" s="171"/>
      <c r="L562" s="664"/>
      <c r="M562" s="170"/>
      <c r="N562" s="172"/>
      <c r="O562" s="169"/>
      <c r="P562" s="171"/>
      <c r="Q562" s="169"/>
      <c r="R562" s="173"/>
      <c r="S562" s="172"/>
      <c r="T562" s="169"/>
      <c r="U562" s="172"/>
      <c r="V562" s="169"/>
      <c r="W562" s="173"/>
      <c r="X562" s="172"/>
      <c r="Y562" s="169"/>
    </row>
    <row r="563" spans="2:25" s="168" customFormat="1" ht="12.75" customHeight="1">
      <c r="B563" s="169"/>
      <c r="C563" s="169"/>
      <c r="D563" s="169"/>
      <c r="E563" s="169"/>
      <c r="F563" s="169"/>
      <c r="G563" s="170"/>
      <c r="H563" s="169"/>
      <c r="I563" s="171"/>
      <c r="J563" s="171"/>
      <c r="K563" s="171"/>
      <c r="L563" s="664"/>
      <c r="M563" s="170"/>
      <c r="N563" s="172"/>
      <c r="O563" s="169"/>
      <c r="P563" s="171"/>
      <c r="Q563" s="169"/>
      <c r="R563" s="173"/>
      <c r="S563" s="172"/>
      <c r="T563" s="169"/>
      <c r="U563" s="172"/>
      <c r="V563" s="169"/>
      <c r="W563" s="173"/>
      <c r="X563" s="172"/>
      <c r="Y563" s="169"/>
    </row>
    <row r="564" spans="2:25" s="168" customFormat="1" ht="12.75" customHeight="1">
      <c r="B564" s="169"/>
      <c r="C564" s="169"/>
      <c r="D564" s="169"/>
      <c r="E564" s="169"/>
      <c r="F564" s="169"/>
      <c r="G564" s="170"/>
      <c r="H564" s="169"/>
      <c r="I564" s="171"/>
      <c r="J564" s="171"/>
      <c r="K564" s="171"/>
      <c r="L564" s="664"/>
      <c r="M564" s="170"/>
      <c r="N564" s="172"/>
      <c r="O564" s="169"/>
      <c r="P564" s="171"/>
      <c r="Q564" s="169"/>
      <c r="R564" s="173"/>
      <c r="S564" s="172"/>
      <c r="T564" s="169"/>
      <c r="U564" s="172"/>
      <c r="V564" s="169"/>
      <c r="W564" s="173"/>
      <c r="X564" s="172"/>
      <c r="Y564" s="169"/>
    </row>
    <row r="565" spans="2:25" s="168" customFormat="1" ht="12.75" customHeight="1">
      <c r="B565" s="169"/>
      <c r="C565" s="169"/>
      <c r="D565" s="169"/>
      <c r="E565" s="169"/>
      <c r="F565" s="169"/>
      <c r="G565" s="170"/>
      <c r="H565" s="169"/>
      <c r="I565" s="171"/>
      <c r="J565" s="171"/>
      <c r="K565" s="171"/>
      <c r="L565" s="664"/>
      <c r="M565" s="170"/>
      <c r="N565" s="172"/>
      <c r="O565" s="169"/>
      <c r="P565" s="171"/>
      <c r="Q565" s="169"/>
      <c r="R565" s="173"/>
      <c r="S565" s="172"/>
      <c r="T565" s="169"/>
      <c r="U565" s="172"/>
      <c r="V565" s="169"/>
      <c r="W565" s="173"/>
      <c r="X565" s="172"/>
      <c r="Y565" s="169"/>
    </row>
    <row r="566" spans="2:25" s="168" customFormat="1" ht="12.75" customHeight="1">
      <c r="B566" s="169"/>
      <c r="C566" s="169"/>
      <c r="D566" s="169"/>
      <c r="E566" s="169"/>
      <c r="F566" s="169"/>
      <c r="G566" s="170"/>
      <c r="H566" s="169"/>
      <c r="I566" s="171"/>
      <c r="J566" s="171"/>
      <c r="K566" s="171"/>
      <c r="L566" s="664"/>
      <c r="M566" s="170"/>
      <c r="N566" s="172"/>
      <c r="O566" s="169"/>
      <c r="P566" s="171"/>
      <c r="Q566" s="169"/>
      <c r="R566" s="173"/>
      <c r="S566" s="172"/>
      <c r="T566" s="169"/>
      <c r="U566" s="172"/>
      <c r="V566" s="169"/>
      <c r="W566" s="173"/>
      <c r="X566" s="172"/>
      <c r="Y566" s="169"/>
    </row>
    <row r="567" spans="2:25" s="168" customFormat="1" ht="12.75" customHeight="1">
      <c r="B567" s="169"/>
      <c r="C567" s="169"/>
      <c r="D567" s="169"/>
      <c r="E567" s="169"/>
      <c r="F567" s="169"/>
      <c r="G567" s="170"/>
      <c r="H567" s="169"/>
      <c r="I567" s="171"/>
      <c r="J567" s="171"/>
      <c r="K567" s="171"/>
      <c r="L567" s="664"/>
      <c r="M567" s="170"/>
      <c r="N567" s="172"/>
      <c r="O567" s="169"/>
      <c r="P567" s="171"/>
      <c r="Q567" s="169"/>
      <c r="R567" s="173"/>
      <c r="S567" s="172"/>
      <c r="T567" s="169"/>
      <c r="U567" s="172"/>
      <c r="V567" s="169"/>
      <c r="W567" s="173"/>
      <c r="X567" s="172"/>
      <c r="Y567" s="169"/>
    </row>
    <row r="568" spans="2:25" s="168" customFormat="1" ht="12.75" customHeight="1">
      <c r="B568" s="169"/>
      <c r="C568" s="169"/>
      <c r="D568" s="169"/>
      <c r="E568" s="169"/>
      <c r="F568" s="169"/>
      <c r="G568" s="170"/>
      <c r="H568" s="169"/>
      <c r="I568" s="171"/>
      <c r="J568" s="171"/>
      <c r="K568" s="171"/>
      <c r="L568" s="664"/>
      <c r="M568" s="170"/>
      <c r="N568" s="172"/>
      <c r="O568" s="169"/>
      <c r="P568" s="171"/>
      <c r="Q568" s="169"/>
      <c r="R568" s="173"/>
      <c r="S568" s="172"/>
      <c r="T568" s="169"/>
      <c r="U568" s="172"/>
      <c r="V568" s="169"/>
      <c r="W568" s="173"/>
      <c r="X568" s="172"/>
      <c r="Y568" s="169"/>
    </row>
    <row r="569" spans="2:25" s="168" customFormat="1" ht="12.75" customHeight="1">
      <c r="B569" s="169"/>
      <c r="C569" s="169"/>
      <c r="D569" s="169"/>
      <c r="E569" s="169"/>
      <c r="F569" s="169"/>
      <c r="G569" s="170"/>
      <c r="H569" s="169"/>
      <c r="I569" s="171"/>
      <c r="J569" s="171"/>
      <c r="K569" s="171"/>
      <c r="L569" s="664"/>
      <c r="M569" s="170"/>
      <c r="N569" s="172"/>
      <c r="O569" s="169"/>
      <c r="P569" s="171"/>
      <c r="Q569" s="169"/>
      <c r="R569" s="173"/>
      <c r="S569" s="172"/>
      <c r="T569" s="169"/>
      <c r="U569" s="172"/>
      <c r="V569" s="169"/>
      <c r="W569" s="173"/>
      <c r="X569" s="172"/>
      <c r="Y569" s="169"/>
    </row>
    <row r="570" spans="2:25" s="168" customFormat="1" ht="12.75" customHeight="1">
      <c r="B570" s="169"/>
      <c r="C570" s="169"/>
      <c r="D570" s="169"/>
      <c r="E570" s="169"/>
      <c r="F570" s="169"/>
      <c r="G570" s="170"/>
      <c r="H570" s="169"/>
      <c r="I570" s="171"/>
      <c r="J570" s="171"/>
      <c r="K570" s="171"/>
      <c r="L570" s="664"/>
      <c r="M570" s="170"/>
      <c r="N570" s="172"/>
      <c r="O570" s="169"/>
      <c r="P570" s="171"/>
      <c r="Q570" s="169"/>
      <c r="R570" s="173"/>
      <c r="S570" s="172"/>
      <c r="T570" s="169"/>
      <c r="U570" s="172"/>
      <c r="V570" s="169"/>
      <c r="W570" s="173"/>
      <c r="X570" s="172"/>
      <c r="Y570" s="169"/>
    </row>
    <row r="571" spans="2:25" s="168" customFormat="1" ht="12.75" customHeight="1">
      <c r="B571" s="169"/>
      <c r="C571" s="169"/>
      <c r="D571" s="169"/>
      <c r="E571" s="169"/>
      <c r="F571" s="169"/>
      <c r="G571" s="170"/>
      <c r="H571" s="169"/>
      <c r="I571" s="171"/>
      <c r="J571" s="171"/>
      <c r="K571" s="171"/>
      <c r="L571" s="664"/>
      <c r="M571" s="170"/>
      <c r="N571" s="172"/>
      <c r="O571" s="169"/>
      <c r="P571" s="171"/>
      <c r="Q571" s="169"/>
      <c r="R571" s="173"/>
      <c r="S571" s="172"/>
      <c r="T571" s="169"/>
      <c r="U571" s="172"/>
      <c r="V571" s="169"/>
      <c r="W571" s="173"/>
      <c r="X571" s="172"/>
      <c r="Y571" s="169"/>
    </row>
    <row r="572" spans="2:25" s="168" customFormat="1" ht="12.75" customHeight="1">
      <c r="B572" s="169"/>
      <c r="C572" s="169"/>
      <c r="D572" s="169"/>
      <c r="E572" s="169"/>
      <c r="F572" s="169"/>
      <c r="G572" s="170"/>
      <c r="H572" s="169"/>
      <c r="I572" s="171"/>
      <c r="J572" s="171"/>
      <c r="K572" s="171"/>
      <c r="L572" s="664"/>
      <c r="M572" s="170"/>
      <c r="N572" s="172"/>
      <c r="O572" s="169"/>
      <c r="P572" s="171"/>
      <c r="Q572" s="169"/>
      <c r="R572" s="173"/>
      <c r="S572" s="172"/>
      <c r="T572" s="169"/>
      <c r="U572" s="172"/>
      <c r="V572" s="169"/>
      <c r="W572" s="173"/>
      <c r="X572" s="172"/>
      <c r="Y572" s="169"/>
    </row>
    <row r="573" spans="2:25" s="168" customFormat="1" ht="12.75" customHeight="1">
      <c r="B573" s="169"/>
      <c r="C573" s="169"/>
      <c r="D573" s="169"/>
      <c r="E573" s="169"/>
      <c r="F573" s="169"/>
      <c r="G573" s="170"/>
      <c r="H573" s="169"/>
      <c r="I573" s="171"/>
      <c r="J573" s="171"/>
      <c r="K573" s="171"/>
      <c r="L573" s="664"/>
      <c r="M573" s="170"/>
      <c r="N573" s="172"/>
      <c r="O573" s="169"/>
      <c r="P573" s="171"/>
      <c r="Q573" s="169"/>
      <c r="R573" s="173"/>
      <c r="S573" s="172"/>
      <c r="T573" s="169"/>
      <c r="U573" s="172"/>
      <c r="V573" s="169"/>
      <c r="W573" s="173"/>
      <c r="X573" s="172"/>
      <c r="Y573" s="169"/>
    </row>
    <row r="574" spans="2:25" s="168" customFormat="1" ht="12.75" customHeight="1">
      <c r="B574" s="169"/>
      <c r="C574" s="169"/>
      <c r="D574" s="169"/>
      <c r="E574" s="169"/>
      <c r="F574" s="169"/>
      <c r="G574" s="170"/>
      <c r="H574" s="169"/>
      <c r="I574" s="171"/>
      <c r="J574" s="171"/>
      <c r="K574" s="171"/>
      <c r="L574" s="664"/>
      <c r="M574" s="170"/>
      <c r="N574" s="172"/>
      <c r="O574" s="169"/>
      <c r="P574" s="171"/>
      <c r="Q574" s="169"/>
      <c r="R574" s="173"/>
      <c r="S574" s="172"/>
      <c r="T574" s="169"/>
      <c r="U574" s="172"/>
      <c r="V574" s="169"/>
      <c r="W574" s="173"/>
      <c r="X574" s="172"/>
      <c r="Y574" s="169"/>
    </row>
    <row r="575" spans="2:25" s="168" customFormat="1" ht="12.75" customHeight="1">
      <c r="B575" s="169"/>
      <c r="C575" s="169"/>
      <c r="D575" s="169"/>
      <c r="E575" s="169"/>
      <c r="F575" s="169"/>
      <c r="G575" s="170"/>
      <c r="H575" s="169"/>
      <c r="I575" s="171"/>
      <c r="J575" s="171"/>
      <c r="K575" s="171"/>
      <c r="L575" s="664"/>
      <c r="M575" s="170"/>
      <c r="N575" s="172"/>
      <c r="O575" s="169"/>
      <c r="P575" s="171"/>
      <c r="Q575" s="169"/>
      <c r="R575" s="173"/>
      <c r="S575" s="172"/>
      <c r="T575" s="169"/>
      <c r="U575" s="172"/>
      <c r="V575" s="169"/>
      <c r="W575" s="173"/>
      <c r="X575" s="172"/>
      <c r="Y575" s="169"/>
    </row>
    <row r="576" spans="2:25" s="168" customFormat="1" ht="12.75" customHeight="1">
      <c r="B576" s="169"/>
      <c r="C576" s="169"/>
      <c r="D576" s="169"/>
      <c r="E576" s="169"/>
      <c r="F576" s="169"/>
      <c r="G576" s="170"/>
      <c r="H576" s="169"/>
      <c r="I576" s="171"/>
      <c r="J576" s="171"/>
      <c r="K576" s="171"/>
      <c r="L576" s="664"/>
      <c r="M576" s="170"/>
      <c r="N576" s="172"/>
      <c r="O576" s="169"/>
      <c r="P576" s="171"/>
      <c r="Q576" s="169"/>
      <c r="R576" s="173"/>
      <c r="S576" s="172"/>
      <c r="T576" s="169"/>
      <c r="U576" s="172"/>
      <c r="V576" s="169"/>
      <c r="W576" s="173"/>
      <c r="X576" s="172"/>
      <c r="Y576" s="169"/>
    </row>
    <row r="577" spans="2:25" s="168" customFormat="1" ht="12.75" customHeight="1">
      <c r="B577" s="169"/>
      <c r="C577" s="169"/>
      <c r="D577" s="169"/>
      <c r="E577" s="169"/>
      <c r="F577" s="169"/>
      <c r="G577" s="170"/>
      <c r="H577" s="169"/>
      <c r="I577" s="171"/>
      <c r="J577" s="171"/>
      <c r="K577" s="171"/>
      <c r="L577" s="664"/>
      <c r="M577" s="170"/>
      <c r="N577" s="172"/>
      <c r="O577" s="169"/>
      <c r="P577" s="171"/>
      <c r="Q577" s="169"/>
      <c r="R577" s="173"/>
      <c r="S577" s="172"/>
      <c r="T577" s="169"/>
      <c r="U577" s="172"/>
      <c r="V577" s="169"/>
      <c r="W577" s="173"/>
      <c r="X577" s="172"/>
      <c r="Y577" s="169"/>
    </row>
    <row r="578" spans="2:25" s="168" customFormat="1" ht="12.75" customHeight="1">
      <c r="B578" s="169"/>
      <c r="C578" s="169"/>
      <c r="D578" s="169"/>
      <c r="E578" s="169"/>
      <c r="F578" s="169"/>
      <c r="G578" s="170"/>
      <c r="H578" s="169"/>
      <c r="I578" s="171"/>
      <c r="J578" s="171"/>
      <c r="K578" s="171"/>
      <c r="L578" s="664"/>
      <c r="M578" s="170"/>
      <c r="N578" s="172"/>
      <c r="O578" s="169"/>
      <c r="P578" s="171"/>
      <c r="Q578" s="169"/>
      <c r="R578" s="173"/>
      <c r="S578" s="172"/>
      <c r="T578" s="169"/>
      <c r="U578" s="172"/>
      <c r="V578" s="169"/>
      <c r="W578" s="173"/>
      <c r="X578" s="172"/>
      <c r="Y578" s="169"/>
    </row>
    <row r="579" spans="2:25" s="168" customFormat="1" ht="12.75" customHeight="1">
      <c r="B579" s="169"/>
      <c r="C579" s="169"/>
      <c r="D579" s="169"/>
      <c r="E579" s="169"/>
      <c r="F579" s="169"/>
      <c r="G579" s="170"/>
      <c r="H579" s="169"/>
      <c r="I579" s="171"/>
      <c r="J579" s="171"/>
      <c r="K579" s="171"/>
      <c r="L579" s="664"/>
      <c r="M579" s="170"/>
      <c r="N579" s="172"/>
      <c r="O579" s="169"/>
      <c r="P579" s="171"/>
      <c r="Q579" s="169"/>
      <c r="R579" s="173"/>
      <c r="S579" s="172"/>
      <c r="T579" s="169"/>
      <c r="U579" s="172"/>
      <c r="V579" s="169"/>
      <c r="W579" s="173"/>
      <c r="X579" s="172"/>
      <c r="Y579" s="169"/>
    </row>
    <row r="580" spans="2:25" s="168" customFormat="1" ht="12.75" customHeight="1">
      <c r="B580" s="169"/>
      <c r="C580" s="169"/>
      <c r="D580" s="169"/>
      <c r="E580" s="169"/>
      <c r="F580" s="169"/>
      <c r="G580" s="170"/>
      <c r="H580" s="169"/>
      <c r="I580" s="171"/>
      <c r="J580" s="171"/>
      <c r="K580" s="171"/>
      <c r="L580" s="664"/>
      <c r="M580" s="170"/>
      <c r="N580" s="172"/>
      <c r="O580" s="169"/>
      <c r="P580" s="171"/>
      <c r="Q580" s="169"/>
      <c r="R580" s="173"/>
      <c r="S580" s="172"/>
      <c r="T580" s="169"/>
      <c r="U580" s="172"/>
      <c r="V580" s="169"/>
      <c r="W580" s="173"/>
      <c r="X580" s="172"/>
      <c r="Y580" s="169"/>
    </row>
    <row r="581" spans="2:25" s="168" customFormat="1" ht="12.75" customHeight="1">
      <c r="B581" s="169"/>
      <c r="C581" s="169"/>
      <c r="D581" s="169"/>
      <c r="E581" s="169"/>
      <c r="F581" s="169"/>
      <c r="G581" s="170"/>
      <c r="H581" s="169"/>
      <c r="I581" s="171"/>
      <c r="J581" s="171"/>
      <c r="K581" s="171"/>
      <c r="L581" s="664"/>
      <c r="M581" s="170"/>
      <c r="N581" s="172"/>
      <c r="O581" s="169"/>
      <c r="P581" s="171"/>
      <c r="Q581" s="169"/>
      <c r="R581" s="173"/>
      <c r="S581" s="172"/>
      <c r="T581" s="169"/>
      <c r="U581" s="172"/>
      <c r="V581" s="169"/>
      <c r="W581" s="173"/>
      <c r="X581" s="172"/>
      <c r="Y581" s="169"/>
    </row>
    <row r="582" spans="2:25" s="168" customFormat="1" ht="12.75" customHeight="1">
      <c r="B582" s="169"/>
      <c r="C582" s="169"/>
      <c r="D582" s="169"/>
      <c r="E582" s="169"/>
      <c r="F582" s="169"/>
      <c r="G582" s="170"/>
      <c r="H582" s="169"/>
      <c r="I582" s="171"/>
      <c r="J582" s="171"/>
      <c r="K582" s="171"/>
      <c r="L582" s="664"/>
      <c r="M582" s="170"/>
      <c r="N582" s="172"/>
      <c r="O582" s="169"/>
      <c r="P582" s="171"/>
      <c r="Q582" s="169"/>
      <c r="R582" s="173"/>
      <c r="S582" s="172"/>
      <c r="T582" s="169"/>
      <c r="U582" s="172"/>
      <c r="V582" s="169"/>
      <c r="W582" s="173"/>
      <c r="X582" s="172"/>
      <c r="Y582" s="169"/>
    </row>
    <row r="583" spans="2:25" s="168" customFormat="1" ht="12.75" customHeight="1">
      <c r="B583" s="169"/>
      <c r="C583" s="169"/>
      <c r="D583" s="169"/>
      <c r="E583" s="169"/>
      <c r="F583" s="169"/>
      <c r="G583" s="170"/>
      <c r="H583" s="169"/>
      <c r="I583" s="171"/>
      <c r="J583" s="171"/>
      <c r="K583" s="171"/>
      <c r="L583" s="664"/>
      <c r="M583" s="170"/>
      <c r="N583" s="172"/>
      <c r="O583" s="169"/>
      <c r="P583" s="171"/>
      <c r="Q583" s="169"/>
      <c r="R583" s="173"/>
      <c r="S583" s="172"/>
      <c r="T583" s="169"/>
      <c r="U583" s="172"/>
      <c r="V583" s="169"/>
      <c r="W583" s="173"/>
      <c r="X583" s="172"/>
      <c r="Y583" s="169"/>
    </row>
    <row r="584" spans="2:25" s="168" customFormat="1" ht="12.75" customHeight="1">
      <c r="B584" s="169"/>
      <c r="C584" s="169"/>
      <c r="D584" s="169"/>
      <c r="E584" s="169"/>
      <c r="F584" s="169"/>
      <c r="G584" s="170"/>
      <c r="H584" s="169"/>
      <c r="I584" s="171"/>
      <c r="J584" s="171"/>
      <c r="K584" s="171"/>
      <c r="L584" s="664"/>
      <c r="M584" s="170"/>
      <c r="N584" s="172"/>
      <c r="O584" s="169"/>
      <c r="P584" s="171"/>
      <c r="Q584" s="169"/>
      <c r="R584" s="173"/>
      <c r="S584" s="172"/>
      <c r="T584" s="169"/>
      <c r="U584" s="172"/>
      <c r="V584" s="169"/>
      <c r="W584" s="173"/>
      <c r="X584" s="172"/>
      <c r="Y584" s="169"/>
    </row>
    <row r="585" spans="2:25" s="168" customFormat="1" ht="12.75" customHeight="1">
      <c r="B585" s="169"/>
      <c r="C585" s="169"/>
      <c r="D585" s="169"/>
      <c r="E585" s="169"/>
      <c r="F585" s="169"/>
      <c r="G585" s="170"/>
      <c r="H585" s="169"/>
      <c r="I585" s="171"/>
      <c r="J585" s="171"/>
      <c r="K585" s="171"/>
      <c r="L585" s="664"/>
      <c r="M585" s="170"/>
      <c r="N585" s="172"/>
      <c r="O585" s="169"/>
      <c r="P585" s="171"/>
      <c r="Q585" s="169"/>
      <c r="R585" s="173"/>
      <c r="S585" s="172"/>
      <c r="T585" s="169"/>
      <c r="U585" s="172"/>
      <c r="V585" s="169"/>
      <c r="W585" s="173"/>
      <c r="X585" s="172"/>
      <c r="Y585" s="169"/>
    </row>
    <row r="586" spans="2:25" s="168" customFormat="1" ht="12.75" customHeight="1">
      <c r="B586" s="169"/>
      <c r="C586" s="169"/>
      <c r="D586" s="169"/>
      <c r="E586" s="169"/>
      <c r="F586" s="169"/>
      <c r="G586" s="170"/>
      <c r="H586" s="169"/>
      <c r="I586" s="171"/>
      <c r="J586" s="171"/>
      <c r="K586" s="171"/>
      <c r="L586" s="664"/>
      <c r="M586" s="170"/>
      <c r="N586" s="172"/>
      <c r="O586" s="169"/>
      <c r="P586" s="171"/>
      <c r="Q586" s="169"/>
      <c r="R586" s="173"/>
      <c r="S586" s="172"/>
      <c r="T586" s="169"/>
      <c r="U586" s="172"/>
      <c r="V586" s="169"/>
      <c r="W586" s="173"/>
      <c r="X586" s="172"/>
      <c r="Y586" s="169"/>
    </row>
    <row r="587" spans="2:25" s="168" customFormat="1" ht="12.75" customHeight="1">
      <c r="B587" s="169"/>
      <c r="C587" s="169"/>
      <c r="D587" s="169"/>
      <c r="E587" s="169"/>
      <c r="F587" s="169"/>
      <c r="G587" s="170"/>
      <c r="H587" s="169"/>
      <c r="I587" s="171"/>
      <c r="J587" s="171"/>
      <c r="K587" s="171"/>
      <c r="L587" s="664"/>
      <c r="M587" s="170"/>
      <c r="N587" s="172"/>
      <c r="O587" s="169"/>
      <c r="P587" s="171"/>
      <c r="Q587" s="169"/>
      <c r="R587" s="173"/>
      <c r="S587" s="172"/>
      <c r="T587" s="169"/>
      <c r="U587" s="172"/>
      <c r="V587" s="169"/>
      <c r="W587" s="173"/>
      <c r="X587" s="172"/>
      <c r="Y587" s="169"/>
    </row>
    <row r="588" spans="2:25" s="168" customFormat="1" ht="12.75" customHeight="1">
      <c r="B588" s="169"/>
      <c r="C588" s="169"/>
      <c r="D588" s="169"/>
      <c r="E588" s="169"/>
      <c r="F588" s="169"/>
      <c r="G588" s="170"/>
      <c r="H588" s="169"/>
      <c r="I588" s="171"/>
      <c r="J588" s="171"/>
      <c r="K588" s="171"/>
      <c r="L588" s="664"/>
      <c r="M588" s="170"/>
      <c r="N588" s="172"/>
      <c r="O588" s="169"/>
      <c r="P588" s="171"/>
      <c r="Q588" s="169"/>
      <c r="R588" s="173"/>
      <c r="S588" s="172"/>
      <c r="T588" s="169"/>
      <c r="U588" s="172"/>
      <c r="V588" s="169"/>
      <c r="W588" s="173"/>
      <c r="X588" s="172"/>
      <c r="Y588" s="169"/>
    </row>
    <row r="589" spans="2:25" s="168" customFormat="1" ht="12.75" customHeight="1">
      <c r="B589" s="169"/>
      <c r="C589" s="169"/>
      <c r="D589" s="169"/>
      <c r="E589" s="169"/>
      <c r="F589" s="169"/>
      <c r="G589" s="170"/>
      <c r="H589" s="169"/>
      <c r="I589" s="171"/>
      <c r="J589" s="171"/>
      <c r="K589" s="171"/>
      <c r="L589" s="664"/>
      <c r="M589" s="170"/>
      <c r="N589" s="172"/>
      <c r="O589" s="169"/>
      <c r="P589" s="171"/>
      <c r="Q589" s="169"/>
      <c r="R589" s="173"/>
      <c r="S589" s="172"/>
      <c r="T589" s="169"/>
      <c r="U589" s="172"/>
      <c r="V589" s="169"/>
      <c r="W589" s="173"/>
      <c r="X589" s="172"/>
      <c r="Y589" s="169"/>
    </row>
    <row r="590" spans="2:25" s="168" customFormat="1" ht="12.75" customHeight="1">
      <c r="B590" s="169"/>
      <c r="C590" s="169"/>
      <c r="D590" s="169"/>
      <c r="E590" s="169"/>
      <c r="F590" s="169"/>
      <c r="G590" s="170"/>
      <c r="H590" s="169"/>
      <c r="I590" s="171"/>
      <c r="J590" s="171"/>
      <c r="K590" s="171"/>
      <c r="L590" s="664"/>
      <c r="M590" s="170"/>
      <c r="N590" s="172"/>
      <c r="O590" s="169"/>
      <c r="P590" s="171"/>
      <c r="Q590" s="169"/>
      <c r="R590" s="173"/>
      <c r="S590" s="172"/>
      <c r="T590" s="169"/>
      <c r="U590" s="172"/>
      <c r="V590" s="169"/>
      <c r="W590" s="173"/>
      <c r="X590" s="172"/>
      <c r="Y590" s="169"/>
    </row>
    <row r="591" spans="2:25" s="168" customFormat="1" ht="12.75" customHeight="1">
      <c r="B591" s="169"/>
      <c r="C591" s="169"/>
      <c r="D591" s="169"/>
      <c r="E591" s="169"/>
      <c r="F591" s="169"/>
      <c r="G591" s="170"/>
      <c r="H591" s="169"/>
      <c r="I591" s="171"/>
      <c r="J591" s="171"/>
      <c r="K591" s="171"/>
      <c r="L591" s="664"/>
      <c r="M591" s="170"/>
      <c r="N591" s="172"/>
      <c r="O591" s="169"/>
      <c r="P591" s="171"/>
      <c r="Q591" s="169"/>
      <c r="R591" s="173"/>
      <c r="S591" s="172"/>
      <c r="T591" s="169"/>
      <c r="U591" s="172"/>
      <c r="V591" s="169"/>
      <c r="W591" s="173"/>
      <c r="X591" s="172"/>
      <c r="Y591" s="169"/>
    </row>
    <row r="592" spans="2:25" s="168" customFormat="1" ht="12.75" customHeight="1">
      <c r="B592" s="169"/>
      <c r="C592" s="169"/>
      <c r="D592" s="169"/>
      <c r="E592" s="169"/>
      <c r="F592" s="169"/>
      <c r="G592" s="170"/>
      <c r="H592" s="169"/>
      <c r="I592" s="171"/>
      <c r="J592" s="171"/>
      <c r="K592" s="171"/>
      <c r="L592" s="664"/>
      <c r="M592" s="170"/>
      <c r="N592" s="172"/>
      <c r="O592" s="169"/>
      <c r="P592" s="171"/>
      <c r="Q592" s="169"/>
      <c r="R592" s="173"/>
      <c r="S592" s="172"/>
      <c r="T592" s="169"/>
      <c r="U592" s="172"/>
      <c r="V592" s="169"/>
      <c r="W592" s="173"/>
      <c r="X592" s="172"/>
      <c r="Y592" s="169"/>
    </row>
    <row r="593" spans="2:25" s="168" customFormat="1" ht="12.75" customHeight="1">
      <c r="B593" s="169"/>
      <c r="C593" s="169"/>
      <c r="D593" s="169"/>
      <c r="E593" s="169"/>
      <c r="F593" s="169"/>
      <c r="G593" s="170"/>
      <c r="H593" s="169"/>
      <c r="I593" s="171"/>
      <c r="J593" s="171"/>
      <c r="K593" s="171"/>
      <c r="L593" s="664"/>
      <c r="M593" s="170"/>
      <c r="N593" s="172"/>
      <c r="O593" s="169"/>
      <c r="P593" s="171"/>
      <c r="Q593" s="169"/>
      <c r="R593" s="173"/>
      <c r="S593" s="172"/>
      <c r="T593" s="169"/>
      <c r="U593" s="172"/>
      <c r="V593" s="169"/>
      <c r="W593" s="173"/>
      <c r="X593" s="172"/>
      <c r="Y593" s="169"/>
    </row>
    <row r="594" spans="2:25" s="168" customFormat="1" ht="12.75" customHeight="1">
      <c r="B594" s="169"/>
      <c r="C594" s="169"/>
      <c r="D594" s="169"/>
      <c r="E594" s="169"/>
      <c r="F594" s="169"/>
      <c r="G594" s="170"/>
      <c r="H594" s="169"/>
      <c r="I594" s="171"/>
      <c r="J594" s="171"/>
      <c r="K594" s="171"/>
      <c r="L594" s="664"/>
      <c r="M594" s="170"/>
      <c r="N594" s="172"/>
      <c r="O594" s="169"/>
      <c r="P594" s="171"/>
      <c r="Q594" s="169"/>
      <c r="R594" s="173"/>
      <c r="S594" s="172"/>
      <c r="T594" s="169"/>
      <c r="U594" s="172"/>
      <c r="V594" s="169"/>
      <c r="W594" s="173"/>
      <c r="X594" s="172"/>
      <c r="Y594" s="169"/>
    </row>
    <row r="595" spans="2:25" s="168" customFormat="1" ht="12.75" customHeight="1">
      <c r="B595" s="169"/>
      <c r="C595" s="169"/>
      <c r="D595" s="169"/>
      <c r="E595" s="169"/>
      <c r="F595" s="169"/>
      <c r="G595" s="170"/>
      <c r="H595" s="169"/>
      <c r="I595" s="171"/>
      <c r="J595" s="171"/>
      <c r="K595" s="171"/>
      <c r="L595" s="664"/>
      <c r="M595" s="170"/>
      <c r="N595" s="172"/>
      <c r="O595" s="169"/>
      <c r="P595" s="171"/>
      <c r="Q595" s="169"/>
      <c r="R595" s="173"/>
      <c r="S595" s="172"/>
      <c r="T595" s="169"/>
      <c r="U595" s="172"/>
      <c r="V595" s="169"/>
      <c r="W595" s="173"/>
      <c r="X595" s="172"/>
      <c r="Y595" s="169"/>
    </row>
    <row r="596" spans="2:25" s="168" customFormat="1" ht="12.75" customHeight="1">
      <c r="B596" s="169"/>
      <c r="C596" s="169"/>
      <c r="D596" s="169"/>
      <c r="E596" s="169"/>
      <c r="F596" s="169"/>
      <c r="G596" s="170"/>
      <c r="H596" s="169"/>
      <c r="I596" s="171"/>
      <c r="J596" s="171"/>
      <c r="K596" s="171"/>
      <c r="L596" s="664"/>
      <c r="M596" s="170"/>
      <c r="N596" s="172"/>
      <c r="O596" s="169"/>
      <c r="P596" s="171"/>
      <c r="Q596" s="169"/>
      <c r="R596" s="173"/>
      <c r="S596" s="172"/>
      <c r="T596" s="169"/>
      <c r="U596" s="172"/>
      <c r="V596" s="169"/>
      <c r="W596" s="173"/>
      <c r="X596" s="172"/>
      <c r="Y596" s="169"/>
    </row>
    <row r="597" spans="2:25" s="168" customFormat="1" ht="12.75" customHeight="1">
      <c r="B597" s="169"/>
      <c r="C597" s="169"/>
      <c r="D597" s="169"/>
      <c r="E597" s="169"/>
      <c r="F597" s="169"/>
      <c r="G597" s="170"/>
      <c r="H597" s="169"/>
      <c r="I597" s="171"/>
      <c r="J597" s="171"/>
      <c r="K597" s="171"/>
      <c r="L597" s="664"/>
      <c r="M597" s="170"/>
      <c r="N597" s="172"/>
      <c r="O597" s="169"/>
      <c r="P597" s="171"/>
      <c r="Q597" s="169"/>
      <c r="R597" s="173"/>
      <c r="S597" s="172"/>
      <c r="T597" s="169"/>
      <c r="U597" s="172"/>
      <c r="V597" s="169"/>
      <c r="W597" s="173"/>
      <c r="X597" s="172"/>
      <c r="Y597" s="169"/>
    </row>
    <row r="598" spans="2:25" s="168" customFormat="1" ht="12.75" customHeight="1">
      <c r="B598" s="169"/>
      <c r="C598" s="169"/>
      <c r="D598" s="169"/>
      <c r="E598" s="169"/>
      <c r="F598" s="169"/>
      <c r="G598" s="170"/>
      <c r="H598" s="169"/>
      <c r="I598" s="171"/>
      <c r="J598" s="171"/>
      <c r="K598" s="171"/>
      <c r="L598" s="664"/>
      <c r="M598" s="170"/>
      <c r="N598" s="172"/>
      <c r="O598" s="169"/>
      <c r="P598" s="171"/>
      <c r="Q598" s="169"/>
      <c r="R598" s="173"/>
      <c r="S598" s="172"/>
      <c r="T598" s="169"/>
      <c r="U598" s="172"/>
      <c r="V598" s="169"/>
      <c r="W598" s="173"/>
      <c r="X598" s="172"/>
      <c r="Y598" s="169"/>
    </row>
    <row r="599" spans="2:25" s="168" customFormat="1" ht="12.75" customHeight="1">
      <c r="B599" s="169"/>
      <c r="C599" s="169"/>
      <c r="D599" s="169"/>
      <c r="E599" s="169"/>
      <c r="F599" s="169"/>
      <c r="G599" s="170"/>
      <c r="H599" s="169"/>
      <c r="I599" s="171"/>
      <c r="J599" s="171"/>
      <c r="K599" s="171"/>
      <c r="L599" s="664"/>
      <c r="M599" s="170"/>
      <c r="N599" s="172"/>
      <c r="O599" s="169"/>
      <c r="P599" s="171"/>
      <c r="Q599" s="169"/>
      <c r="R599" s="173"/>
      <c r="S599" s="172"/>
      <c r="T599" s="169"/>
      <c r="U599" s="172"/>
      <c r="V599" s="169"/>
      <c r="W599" s="173"/>
      <c r="X599" s="172"/>
      <c r="Y599" s="169"/>
    </row>
    <row r="600" spans="2:25" s="168" customFormat="1" ht="12.75" customHeight="1">
      <c r="B600" s="169"/>
      <c r="C600" s="169"/>
      <c r="D600" s="169"/>
      <c r="E600" s="169"/>
      <c r="F600" s="169"/>
      <c r="G600" s="170"/>
      <c r="H600" s="169"/>
      <c r="I600" s="171"/>
      <c r="J600" s="171"/>
      <c r="K600" s="171"/>
      <c r="L600" s="664"/>
      <c r="M600" s="170"/>
      <c r="N600" s="172"/>
      <c r="O600" s="169"/>
      <c r="P600" s="171"/>
      <c r="Q600" s="169"/>
      <c r="R600" s="173"/>
      <c r="S600" s="172"/>
      <c r="T600" s="169"/>
      <c r="U600" s="172"/>
      <c r="V600" s="169"/>
      <c r="W600" s="173"/>
      <c r="X600" s="172"/>
      <c r="Y600" s="169"/>
    </row>
    <row r="601" spans="2:25" s="168" customFormat="1" ht="12.75" customHeight="1">
      <c r="B601" s="169"/>
      <c r="C601" s="169"/>
      <c r="D601" s="169"/>
      <c r="E601" s="169"/>
      <c r="F601" s="169"/>
      <c r="G601" s="170"/>
      <c r="H601" s="169"/>
      <c r="I601" s="171"/>
      <c r="J601" s="171"/>
      <c r="K601" s="171"/>
      <c r="L601" s="664"/>
      <c r="M601" s="170"/>
      <c r="N601" s="172"/>
      <c r="O601" s="169"/>
      <c r="P601" s="171"/>
      <c r="Q601" s="169"/>
      <c r="R601" s="173"/>
      <c r="S601" s="172"/>
      <c r="T601" s="169"/>
      <c r="U601" s="172"/>
      <c r="V601" s="169"/>
      <c r="W601" s="173"/>
      <c r="X601" s="172"/>
      <c r="Y601" s="169"/>
    </row>
    <row r="602" spans="2:25" s="168" customFormat="1" ht="12.75" customHeight="1">
      <c r="B602" s="169"/>
      <c r="C602" s="169"/>
      <c r="D602" s="169"/>
      <c r="E602" s="169"/>
      <c r="F602" s="169"/>
      <c r="G602" s="170"/>
      <c r="H602" s="169"/>
      <c r="I602" s="171"/>
      <c r="J602" s="171"/>
      <c r="K602" s="171"/>
      <c r="L602" s="664"/>
      <c r="M602" s="170"/>
      <c r="N602" s="172"/>
      <c r="O602" s="169"/>
      <c r="P602" s="171"/>
      <c r="Q602" s="169"/>
      <c r="R602" s="173"/>
      <c r="S602" s="172"/>
      <c r="T602" s="169"/>
      <c r="U602" s="172"/>
      <c r="V602" s="169"/>
      <c r="W602" s="173"/>
      <c r="X602" s="172"/>
      <c r="Y602" s="169"/>
    </row>
    <row r="603" spans="2:25" s="168" customFormat="1" ht="12.75" customHeight="1">
      <c r="B603" s="169"/>
      <c r="C603" s="169"/>
      <c r="D603" s="169"/>
      <c r="E603" s="169"/>
      <c r="F603" s="169"/>
      <c r="G603" s="170"/>
      <c r="H603" s="169"/>
      <c r="I603" s="171"/>
      <c r="J603" s="171"/>
      <c r="K603" s="171"/>
      <c r="L603" s="664"/>
      <c r="M603" s="170"/>
      <c r="N603" s="172"/>
      <c r="O603" s="169"/>
      <c r="P603" s="171"/>
      <c r="Q603" s="169"/>
      <c r="R603" s="173"/>
      <c r="S603" s="172"/>
      <c r="T603" s="169"/>
      <c r="U603" s="172"/>
      <c r="V603" s="169"/>
      <c r="W603" s="173"/>
      <c r="X603" s="172"/>
      <c r="Y603" s="169"/>
    </row>
    <row r="604" spans="2:25" s="168" customFormat="1" ht="12.75" customHeight="1">
      <c r="B604" s="169"/>
      <c r="C604" s="169"/>
      <c r="D604" s="169"/>
      <c r="E604" s="169"/>
      <c r="F604" s="169"/>
      <c r="G604" s="170"/>
      <c r="H604" s="169"/>
      <c r="I604" s="171"/>
      <c r="J604" s="171"/>
      <c r="K604" s="171"/>
      <c r="L604" s="664"/>
      <c r="M604" s="170"/>
      <c r="N604" s="172"/>
      <c r="O604" s="169"/>
      <c r="P604" s="171"/>
      <c r="Q604" s="169"/>
      <c r="R604" s="173"/>
      <c r="S604" s="172"/>
      <c r="T604" s="169"/>
      <c r="U604" s="172"/>
      <c r="V604" s="169"/>
      <c r="W604" s="173"/>
      <c r="X604" s="172"/>
      <c r="Y604" s="169"/>
    </row>
    <row r="605" spans="2:25" s="168" customFormat="1" ht="12.75" customHeight="1">
      <c r="B605" s="169"/>
      <c r="C605" s="169"/>
      <c r="D605" s="169"/>
      <c r="E605" s="169"/>
      <c r="F605" s="169"/>
      <c r="G605" s="170"/>
      <c r="H605" s="169"/>
      <c r="I605" s="171"/>
      <c r="J605" s="171"/>
      <c r="K605" s="171"/>
      <c r="L605" s="664"/>
      <c r="M605" s="170"/>
      <c r="N605" s="172"/>
      <c r="O605" s="169"/>
      <c r="P605" s="171"/>
      <c r="Q605" s="169"/>
      <c r="R605" s="173"/>
      <c r="S605" s="172"/>
      <c r="T605" s="169"/>
      <c r="U605" s="172"/>
      <c r="V605" s="169"/>
      <c r="W605" s="173"/>
      <c r="X605" s="172"/>
      <c r="Y605" s="169"/>
    </row>
    <row r="606" spans="2:25" s="168" customFormat="1" ht="12.75" customHeight="1">
      <c r="B606" s="169"/>
      <c r="C606" s="169"/>
      <c r="D606" s="169"/>
      <c r="E606" s="169"/>
      <c r="F606" s="169"/>
      <c r="G606" s="170"/>
      <c r="H606" s="169"/>
      <c r="I606" s="171"/>
      <c r="J606" s="171"/>
      <c r="K606" s="171"/>
      <c r="L606" s="664"/>
      <c r="M606" s="170"/>
      <c r="N606" s="172"/>
      <c r="O606" s="169"/>
      <c r="P606" s="171"/>
      <c r="Q606" s="169"/>
      <c r="R606" s="173"/>
      <c r="S606" s="172"/>
      <c r="T606" s="169"/>
      <c r="U606" s="172"/>
      <c r="V606" s="169"/>
      <c r="W606" s="173"/>
      <c r="X606" s="172"/>
      <c r="Y606" s="169"/>
    </row>
    <row r="607" spans="2:25" s="168" customFormat="1" ht="12.75" customHeight="1">
      <c r="B607" s="169"/>
      <c r="C607" s="169"/>
      <c r="D607" s="169"/>
      <c r="E607" s="169"/>
      <c r="F607" s="169"/>
      <c r="G607" s="170"/>
      <c r="H607" s="169"/>
      <c r="I607" s="171"/>
      <c r="J607" s="171"/>
      <c r="K607" s="171"/>
      <c r="L607" s="664"/>
      <c r="M607" s="170"/>
      <c r="N607" s="172"/>
      <c r="O607" s="169"/>
      <c r="P607" s="171"/>
      <c r="Q607" s="169"/>
      <c r="R607" s="173"/>
      <c r="S607" s="172"/>
      <c r="T607" s="169"/>
      <c r="U607" s="172"/>
      <c r="V607" s="169"/>
      <c r="W607" s="173"/>
      <c r="X607" s="172"/>
      <c r="Y607" s="169"/>
    </row>
    <row r="608" spans="2:25" s="168" customFormat="1" ht="12.75" customHeight="1">
      <c r="B608" s="169"/>
      <c r="C608" s="169"/>
      <c r="D608" s="169"/>
      <c r="E608" s="169"/>
      <c r="F608" s="169"/>
      <c r="G608" s="170"/>
      <c r="H608" s="169"/>
      <c r="I608" s="171"/>
      <c r="J608" s="171"/>
      <c r="K608" s="171"/>
      <c r="L608" s="664"/>
      <c r="M608" s="170"/>
      <c r="N608" s="172"/>
      <c r="O608" s="169"/>
      <c r="P608" s="171"/>
      <c r="Q608" s="169"/>
      <c r="R608" s="173"/>
      <c r="S608" s="172"/>
      <c r="T608" s="169"/>
      <c r="U608" s="172"/>
      <c r="V608" s="169"/>
      <c r="W608" s="173"/>
      <c r="X608" s="172"/>
      <c r="Y608" s="169"/>
    </row>
    <row r="609" spans="2:25" s="168" customFormat="1" ht="12.75" customHeight="1">
      <c r="B609" s="169"/>
      <c r="C609" s="169"/>
      <c r="D609" s="169"/>
      <c r="E609" s="169"/>
      <c r="F609" s="169"/>
      <c r="G609" s="170"/>
      <c r="H609" s="169"/>
      <c r="I609" s="171"/>
      <c r="J609" s="171"/>
      <c r="K609" s="171"/>
      <c r="L609" s="664"/>
      <c r="M609" s="170"/>
      <c r="N609" s="172"/>
      <c r="O609" s="169"/>
      <c r="P609" s="171"/>
      <c r="Q609" s="169"/>
      <c r="R609" s="173"/>
      <c r="S609" s="172"/>
      <c r="T609" s="169"/>
      <c r="U609" s="172"/>
      <c r="V609" s="169"/>
      <c r="W609" s="173"/>
      <c r="X609" s="172"/>
      <c r="Y609" s="169"/>
    </row>
    <row r="610" spans="2:25" s="168" customFormat="1" ht="12.75" customHeight="1">
      <c r="B610" s="169"/>
      <c r="C610" s="169"/>
      <c r="D610" s="169"/>
      <c r="E610" s="169"/>
      <c r="F610" s="169"/>
      <c r="G610" s="170"/>
      <c r="H610" s="169"/>
      <c r="I610" s="171"/>
      <c r="J610" s="171"/>
      <c r="K610" s="171"/>
      <c r="L610" s="664"/>
      <c r="M610" s="170"/>
      <c r="N610" s="172"/>
      <c r="O610" s="169"/>
      <c r="P610" s="171"/>
      <c r="Q610" s="169"/>
      <c r="R610" s="173"/>
      <c r="S610" s="172"/>
      <c r="T610" s="169"/>
      <c r="U610" s="172"/>
      <c r="V610" s="169"/>
      <c r="W610" s="173"/>
      <c r="X610" s="172"/>
      <c r="Y610" s="169"/>
    </row>
    <row r="611" spans="2:25" s="168" customFormat="1" ht="12.75" customHeight="1">
      <c r="B611" s="169"/>
      <c r="C611" s="169"/>
      <c r="D611" s="169"/>
      <c r="E611" s="169"/>
      <c r="F611" s="169"/>
      <c r="G611" s="170"/>
      <c r="H611" s="169"/>
      <c r="I611" s="171"/>
      <c r="J611" s="171"/>
      <c r="K611" s="171"/>
      <c r="L611" s="664"/>
      <c r="M611" s="170"/>
      <c r="N611" s="172"/>
      <c r="O611" s="169"/>
      <c r="P611" s="171"/>
      <c r="Q611" s="169"/>
      <c r="R611" s="173"/>
      <c r="S611" s="172"/>
      <c r="T611" s="169"/>
      <c r="U611" s="172"/>
      <c r="V611" s="169"/>
      <c r="W611" s="173"/>
      <c r="X611" s="172"/>
      <c r="Y611" s="169"/>
    </row>
    <row r="612" spans="2:25" s="168" customFormat="1" ht="12.75" customHeight="1">
      <c r="B612" s="169"/>
      <c r="C612" s="169"/>
      <c r="D612" s="169"/>
      <c r="E612" s="169"/>
      <c r="F612" s="169"/>
      <c r="G612" s="170"/>
      <c r="H612" s="169"/>
      <c r="I612" s="171"/>
      <c r="J612" s="171"/>
      <c r="K612" s="171"/>
      <c r="L612" s="664"/>
      <c r="M612" s="170"/>
      <c r="N612" s="172"/>
      <c r="O612" s="169"/>
      <c r="P612" s="171"/>
      <c r="Q612" s="169"/>
      <c r="R612" s="173"/>
      <c r="S612" s="172"/>
      <c r="T612" s="169"/>
      <c r="U612" s="172"/>
      <c r="V612" s="169"/>
      <c r="W612" s="173"/>
      <c r="X612" s="172"/>
      <c r="Y612" s="169"/>
    </row>
    <row r="613" spans="2:25" s="168" customFormat="1" ht="12.75" customHeight="1">
      <c r="B613" s="169"/>
      <c r="C613" s="169"/>
      <c r="D613" s="169"/>
      <c r="E613" s="169"/>
      <c r="F613" s="169"/>
      <c r="G613" s="170"/>
      <c r="H613" s="169"/>
      <c r="I613" s="171"/>
      <c r="J613" s="171"/>
      <c r="K613" s="171"/>
      <c r="L613" s="664"/>
      <c r="M613" s="170"/>
      <c r="N613" s="172"/>
      <c r="O613" s="169"/>
      <c r="P613" s="171"/>
      <c r="Q613" s="169"/>
      <c r="R613" s="173"/>
      <c r="S613" s="172"/>
      <c r="T613" s="169"/>
      <c r="U613" s="172"/>
      <c r="V613" s="169"/>
      <c r="W613" s="173"/>
      <c r="X613" s="172"/>
      <c r="Y613" s="169"/>
    </row>
    <row r="614" spans="2:25" s="168" customFormat="1" ht="12.75" customHeight="1">
      <c r="B614" s="169"/>
      <c r="C614" s="169"/>
      <c r="D614" s="169"/>
      <c r="E614" s="169"/>
      <c r="F614" s="169"/>
      <c r="G614" s="170"/>
      <c r="H614" s="169"/>
      <c r="I614" s="171"/>
      <c r="J614" s="171"/>
      <c r="K614" s="171"/>
      <c r="L614" s="664"/>
      <c r="M614" s="170"/>
      <c r="N614" s="172"/>
      <c r="O614" s="169"/>
      <c r="P614" s="171"/>
      <c r="Q614" s="169"/>
      <c r="R614" s="173"/>
      <c r="S614" s="172"/>
      <c r="T614" s="169"/>
      <c r="U614" s="172"/>
      <c r="V614" s="169"/>
      <c r="W614" s="173"/>
      <c r="X614" s="172"/>
      <c r="Y614" s="169"/>
    </row>
    <row r="615" spans="2:25" s="168" customFormat="1" ht="12.75" customHeight="1">
      <c r="B615" s="169"/>
      <c r="C615" s="169"/>
      <c r="D615" s="169"/>
      <c r="E615" s="169"/>
      <c r="F615" s="169"/>
      <c r="G615" s="170"/>
      <c r="H615" s="169"/>
      <c r="I615" s="171"/>
      <c r="J615" s="171"/>
      <c r="K615" s="171"/>
      <c r="L615" s="664"/>
      <c r="M615" s="170"/>
      <c r="N615" s="172"/>
      <c r="O615" s="169"/>
      <c r="P615" s="171"/>
      <c r="Q615" s="169"/>
      <c r="R615" s="173"/>
      <c r="S615" s="172"/>
      <c r="T615" s="169"/>
      <c r="U615" s="172"/>
      <c r="V615" s="169"/>
      <c r="W615" s="173"/>
      <c r="X615" s="172"/>
      <c r="Y615" s="169"/>
    </row>
    <row r="616" spans="2:25" s="168" customFormat="1" ht="12.75" customHeight="1">
      <c r="B616" s="169"/>
      <c r="C616" s="169"/>
      <c r="D616" s="169"/>
      <c r="E616" s="169"/>
      <c r="F616" s="169"/>
      <c r="G616" s="170"/>
      <c r="H616" s="169"/>
      <c r="I616" s="171"/>
      <c r="J616" s="171"/>
      <c r="K616" s="171"/>
      <c r="L616" s="664"/>
      <c r="M616" s="170"/>
      <c r="N616" s="172"/>
      <c r="O616" s="169"/>
      <c r="P616" s="171"/>
      <c r="Q616" s="169"/>
      <c r="R616" s="173"/>
      <c r="S616" s="172"/>
      <c r="T616" s="169"/>
      <c r="U616" s="172"/>
      <c r="V616" s="169"/>
      <c r="W616" s="173"/>
      <c r="X616" s="172"/>
      <c r="Y616" s="169"/>
    </row>
    <row r="617" spans="2:25" s="168" customFormat="1" ht="12.75" customHeight="1">
      <c r="B617" s="169"/>
      <c r="C617" s="169"/>
      <c r="D617" s="169"/>
      <c r="E617" s="169"/>
      <c r="F617" s="169"/>
      <c r="G617" s="170"/>
      <c r="H617" s="169"/>
      <c r="I617" s="171"/>
      <c r="J617" s="171"/>
      <c r="K617" s="171"/>
      <c r="L617" s="664"/>
      <c r="M617" s="170"/>
      <c r="N617" s="172"/>
      <c r="O617" s="169"/>
      <c r="P617" s="171"/>
      <c r="Q617" s="169"/>
      <c r="R617" s="173"/>
      <c r="S617" s="172"/>
      <c r="T617" s="169"/>
      <c r="U617" s="172"/>
      <c r="V617" s="169"/>
      <c r="W617" s="173"/>
      <c r="X617" s="172"/>
      <c r="Y617" s="169"/>
    </row>
    <row r="618" spans="2:25" s="168" customFormat="1" ht="12.75" customHeight="1">
      <c r="B618" s="169"/>
      <c r="C618" s="169"/>
      <c r="D618" s="169"/>
      <c r="E618" s="169"/>
      <c r="F618" s="169"/>
      <c r="G618" s="170"/>
      <c r="H618" s="169"/>
      <c r="I618" s="171"/>
      <c r="J618" s="171"/>
      <c r="K618" s="171"/>
      <c r="L618" s="664"/>
      <c r="M618" s="170"/>
      <c r="N618" s="172"/>
      <c r="O618" s="169"/>
      <c r="P618" s="171"/>
      <c r="Q618" s="169"/>
      <c r="R618" s="173"/>
      <c r="S618" s="172"/>
      <c r="T618" s="169"/>
      <c r="U618" s="172"/>
      <c r="V618" s="169"/>
      <c r="W618" s="173"/>
      <c r="X618" s="172"/>
      <c r="Y618" s="169"/>
    </row>
    <row r="619" spans="2:25" s="168" customFormat="1" ht="12.75" customHeight="1">
      <c r="B619" s="169"/>
      <c r="C619" s="169"/>
      <c r="D619" s="169"/>
      <c r="E619" s="169"/>
      <c r="F619" s="169"/>
      <c r="G619" s="170"/>
      <c r="H619" s="169"/>
      <c r="I619" s="171"/>
      <c r="J619" s="171"/>
      <c r="K619" s="171"/>
      <c r="L619" s="664"/>
      <c r="M619" s="170"/>
      <c r="N619" s="172"/>
      <c r="O619" s="169"/>
      <c r="P619" s="171"/>
      <c r="Q619" s="169"/>
      <c r="R619" s="173"/>
      <c r="S619" s="172"/>
      <c r="T619" s="169"/>
      <c r="U619" s="172"/>
      <c r="V619" s="169"/>
      <c r="W619" s="173"/>
      <c r="X619" s="172"/>
      <c r="Y619" s="169"/>
    </row>
    <row r="620" spans="2:25" s="168" customFormat="1" ht="12.75" customHeight="1">
      <c r="B620" s="169"/>
      <c r="C620" s="169"/>
      <c r="D620" s="169"/>
      <c r="E620" s="169"/>
      <c r="F620" s="169"/>
      <c r="G620" s="170"/>
      <c r="H620" s="169"/>
      <c r="I620" s="171"/>
      <c r="J620" s="171"/>
      <c r="K620" s="171"/>
      <c r="L620" s="664"/>
      <c r="M620" s="170"/>
      <c r="N620" s="172"/>
      <c r="O620" s="169"/>
      <c r="P620" s="171"/>
      <c r="Q620" s="169"/>
      <c r="R620" s="173"/>
      <c r="S620" s="172"/>
      <c r="T620" s="169"/>
      <c r="U620" s="172"/>
      <c r="V620" s="169"/>
      <c r="W620" s="173"/>
      <c r="X620" s="172"/>
      <c r="Y620" s="169"/>
    </row>
    <row r="621" spans="2:25" s="168" customFormat="1" ht="12.75" customHeight="1">
      <c r="B621" s="169"/>
      <c r="C621" s="169"/>
      <c r="D621" s="169"/>
      <c r="E621" s="169"/>
      <c r="F621" s="169"/>
      <c r="G621" s="170"/>
      <c r="H621" s="169"/>
      <c r="I621" s="171"/>
      <c r="J621" s="171"/>
      <c r="K621" s="171"/>
      <c r="L621" s="664"/>
      <c r="M621" s="170"/>
      <c r="N621" s="172"/>
      <c r="O621" s="169"/>
      <c r="P621" s="171"/>
      <c r="Q621" s="169"/>
      <c r="R621" s="173"/>
      <c r="S621" s="172"/>
      <c r="T621" s="169"/>
      <c r="U621" s="172"/>
      <c r="V621" s="169"/>
      <c r="W621" s="173"/>
      <c r="X621" s="172"/>
      <c r="Y621" s="169"/>
    </row>
    <row r="622" spans="2:25" s="168" customFormat="1" ht="12.75" customHeight="1">
      <c r="B622" s="169"/>
      <c r="C622" s="169"/>
      <c r="D622" s="169"/>
      <c r="E622" s="169"/>
      <c r="F622" s="169"/>
      <c r="G622" s="170"/>
      <c r="H622" s="169"/>
      <c r="I622" s="171"/>
      <c r="J622" s="171"/>
      <c r="K622" s="171"/>
      <c r="L622" s="664"/>
      <c r="M622" s="170"/>
      <c r="N622" s="172"/>
      <c r="O622" s="169"/>
      <c r="P622" s="171"/>
      <c r="Q622" s="169"/>
      <c r="R622" s="173"/>
      <c r="S622" s="172"/>
      <c r="T622" s="169"/>
      <c r="U622" s="172"/>
      <c r="V622" s="169"/>
      <c r="W622" s="173"/>
      <c r="X622" s="172"/>
      <c r="Y622" s="169"/>
    </row>
    <row r="623" spans="2:25" s="168" customFormat="1" ht="12.75" customHeight="1">
      <c r="B623" s="169"/>
      <c r="C623" s="169"/>
      <c r="D623" s="169"/>
      <c r="E623" s="169"/>
      <c r="F623" s="169"/>
      <c r="G623" s="170"/>
      <c r="H623" s="169"/>
      <c r="I623" s="171"/>
      <c r="J623" s="171"/>
      <c r="K623" s="171"/>
      <c r="L623" s="664"/>
      <c r="M623" s="170"/>
      <c r="N623" s="172"/>
      <c r="O623" s="169"/>
      <c r="P623" s="171"/>
      <c r="Q623" s="169"/>
      <c r="R623" s="173"/>
      <c r="S623" s="172"/>
      <c r="T623" s="169"/>
      <c r="U623" s="172"/>
      <c r="V623" s="169"/>
      <c r="W623" s="173"/>
      <c r="X623" s="172"/>
      <c r="Y623" s="169"/>
    </row>
    <row r="624" spans="2:25" s="168" customFormat="1" ht="12.75" customHeight="1">
      <c r="B624" s="169"/>
      <c r="C624" s="169"/>
      <c r="D624" s="169"/>
      <c r="E624" s="169"/>
      <c r="F624" s="169"/>
      <c r="G624" s="170"/>
      <c r="H624" s="169"/>
      <c r="I624" s="171"/>
      <c r="J624" s="171"/>
      <c r="K624" s="171"/>
      <c r="L624" s="664"/>
      <c r="M624" s="170"/>
      <c r="N624" s="172"/>
      <c r="O624" s="169"/>
      <c r="P624" s="171"/>
      <c r="Q624" s="169"/>
      <c r="R624" s="173"/>
      <c r="S624" s="172"/>
      <c r="T624" s="169"/>
      <c r="U624" s="172"/>
      <c r="V624" s="169"/>
      <c r="W624" s="173"/>
      <c r="X624" s="172"/>
      <c r="Y624" s="169"/>
    </row>
    <row r="625" spans="2:25" s="168" customFormat="1" ht="12.75" customHeight="1">
      <c r="B625" s="169"/>
      <c r="C625" s="169"/>
      <c r="D625" s="169"/>
      <c r="E625" s="169"/>
      <c r="F625" s="169"/>
      <c r="G625" s="170"/>
      <c r="H625" s="169"/>
      <c r="I625" s="171"/>
      <c r="J625" s="171"/>
      <c r="K625" s="171"/>
      <c r="L625" s="664"/>
      <c r="M625" s="170"/>
      <c r="N625" s="172"/>
      <c r="O625" s="169"/>
      <c r="P625" s="171"/>
      <c r="Q625" s="169"/>
      <c r="R625" s="173"/>
      <c r="S625" s="172"/>
      <c r="T625" s="169"/>
      <c r="U625" s="172"/>
      <c r="V625" s="169"/>
      <c r="W625" s="173"/>
      <c r="X625" s="172"/>
      <c r="Y625" s="169"/>
    </row>
    <row r="626" spans="2:25" s="168" customFormat="1" ht="12.75" customHeight="1">
      <c r="B626" s="169"/>
      <c r="C626" s="169"/>
      <c r="D626" s="169"/>
      <c r="E626" s="169"/>
      <c r="F626" s="169"/>
      <c r="G626" s="170"/>
      <c r="H626" s="169"/>
      <c r="I626" s="171"/>
      <c r="J626" s="171"/>
      <c r="K626" s="171"/>
      <c r="L626" s="664"/>
      <c r="M626" s="170"/>
      <c r="N626" s="172"/>
      <c r="O626" s="169"/>
      <c r="P626" s="171"/>
      <c r="Q626" s="169"/>
      <c r="R626" s="173"/>
      <c r="S626" s="172"/>
      <c r="T626" s="169"/>
      <c r="U626" s="172"/>
      <c r="V626" s="169"/>
      <c r="W626" s="173"/>
      <c r="X626" s="172"/>
      <c r="Y626" s="169"/>
    </row>
    <row r="627" spans="2:25" s="168" customFormat="1" ht="12.75" customHeight="1">
      <c r="B627" s="169"/>
      <c r="C627" s="169"/>
      <c r="D627" s="169"/>
      <c r="E627" s="169"/>
      <c r="F627" s="169"/>
      <c r="G627" s="170"/>
      <c r="H627" s="169"/>
      <c r="I627" s="171"/>
      <c r="J627" s="171"/>
      <c r="K627" s="171"/>
      <c r="L627" s="664"/>
      <c r="M627" s="170"/>
      <c r="N627" s="172"/>
      <c r="O627" s="169"/>
      <c r="P627" s="171"/>
      <c r="Q627" s="169"/>
      <c r="R627" s="173"/>
      <c r="S627" s="172"/>
      <c r="T627" s="169"/>
      <c r="U627" s="172"/>
      <c r="V627" s="169"/>
      <c r="W627" s="173"/>
      <c r="X627" s="172"/>
      <c r="Y627" s="169"/>
    </row>
    <row r="628" spans="2:25" s="168" customFormat="1" ht="12.75" customHeight="1">
      <c r="B628" s="169"/>
      <c r="C628" s="169"/>
      <c r="D628" s="169"/>
      <c r="E628" s="169"/>
      <c r="F628" s="169"/>
      <c r="G628" s="170"/>
      <c r="H628" s="169"/>
      <c r="I628" s="171"/>
      <c r="J628" s="171"/>
      <c r="K628" s="171"/>
      <c r="L628" s="664"/>
      <c r="M628" s="170"/>
      <c r="N628" s="172"/>
      <c r="O628" s="169"/>
      <c r="P628" s="171"/>
      <c r="Q628" s="169"/>
      <c r="R628" s="173"/>
      <c r="S628" s="172"/>
      <c r="T628" s="169"/>
      <c r="U628" s="172"/>
      <c r="V628" s="169"/>
      <c r="W628" s="173"/>
      <c r="X628" s="172"/>
      <c r="Y628" s="169"/>
    </row>
    <row r="629" spans="2:25" s="168" customFormat="1" ht="12.75" customHeight="1">
      <c r="B629" s="169"/>
      <c r="C629" s="169"/>
      <c r="D629" s="169"/>
      <c r="E629" s="169"/>
      <c r="F629" s="169"/>
      <c r="G629" s="170"/>
      <c r="H629" s="169"/>
      <c r="I629" s="171"/>
      <c r="J629" s="171"/>
      <c r="K629" s="171"/>
      <c r="L629" s="664"/>
      <c r="M629" s="170"/>
      <c r="N629" s="172"/>
      <c r="O629" s="169"/>
      <c r="P629" s="171"/>
      <c r="Q629" s="169"/>
      <c r="R629" s="173"/>
      <c r="S629" s="172"/>
      <c r="T629" s="169"/>
      <c r="U629" s="172"/>
      <c r="V629" s="169"/>
      <c r="W629" s="173"/>
      <c r="X629" s="172"/>
      <c r="Y629" s="169"/>
    </row>
    <row r="630" spans="2:25" s="168" customFormat="1" ht="12.75" customHeight="1">
      <c r="B630" s="169"/>
      <c r="C630" s="169"/>
      <c r="D630" s="169"/>
      <c r="E630" s="169"/>
      <c r="F630" s="169"/>
      <c r="G630" s="170"/>
      <c r="H630" s="169"/>
      <c r="I630" s="171"/>
      <c r="J630" s="171"/>
      <c r="K630" s="171"/>
      <c r="L630" s="664"/>
      <c r="M630" s="170"/>
      <c r="N630" s="172"/>
      <c r="O630" s="169"/>
      <c r="P630" s="171"/>
      <c r="Q630" s="169"/>
      <c r="R630" s="173"/>
      <c r="S630" s="172"/>
      <c r="T630" s="169"/>
      <c r="U630" s="172"/>
      <c r="V630" s="169"/>
      <c r="W630" s="173"/>
      <c r="X630" s="172"/>
      <c r="Y630" s="169"/>
    </row>
    <row r="631" spans="2:25" s="168" customFormat="1" ht="12.75" customHeight="1">
      <c r="B631" s="169"/>
      <c r="C631" s="169"/>
      <c r="D631" s="169"/>
      <c r="E631" s="169"/>
      <c r="F631" s="169"/>
      <c r="G631" s="170"/>
      <c r="H631" s="169"/>
      <c r="I631" s="171"/>
      <c r="J631" s="171"/>
      <c r="K631" s="171"/>
      <c r="L631" s="664"/>
      <c r="M631" s="170"/>
      <c r="N631" s="172"/>
      <c r="O631" s="169"/>
      <c r="P631" s="171"/>
      <c r="Q631" s="169"/>
      <c r="R631" s="173"/>
      <c r="S631" s="172"/>
      <c r="T631" s="169"/>
      <c r="U631" s="172"/>
      <c r="V631" s="169"/>
      <c r="W631" s="173"/>
      <c r="X631" s="172"/>
      <c r="Y631" s="169"/>
    </row>
    <row r="632" spans="2:25" s="168" customFormat="1" ht="12.75" customHeight="1">
      <c r="B632" s="169"/>
      <c r="C632" s="169"/>
      <c r="D632" s="169"/>
      <c r="E632" s="169"/>
      <c r="F632" s="169"/>
      <c r="G632" s="170"/>
      <c r="H632" s="169"/>
      <c r="I632" s="171"/>
      <c r="J632" s="171"/>
      <c r="K632" s="171"/>
      <c r="L632" s="664"/>
      <c r="M632" s="170"/>
      <c r="N632" s="172"/>
      <c r="O632" s="169"/>
      <c r="P632" s="171"/>
      <c r="Q632" s="169"/>
      <c r="R632" s="173"/>
      <c r="S632" s="172"/>
      <c r="T632" s="169"/>
      <c r="U632" s="172"/>
      <c r="V632" s="169"/>
      <c r="W632" s="173"/>
      <c r="X632" s="172"/>
      <c r="Y632" s="169"/>
    </row>
    <row r="633" spans="2:25" s="168" customFormat="1" ht="12.75" customHeight="1">
      <c r="B633" s="169"/>
      <c r="C633" s="169"/>
      <c r="D633" s="169"/>
      <c r="E633" s="169"/>
      <c r="F633" s="169"/>
      <c r="G633" s="170"/>
      <c r="H633" s="169"/>
      <c r="I633" s="171"/>
      <c r="J633" s="171"/>
      <c r="K633" s="171"/>
      <c r="L633" s="664"/>
      <c r="M633" s="170"/>
      <c r="N633" s="172"/>
      <c r="O633" s="169"/>
      <c r="P633" s="171"/>
      <c r="Q633" s="169"/>
      <c r="R633" s="173"/>
      <c r="S633" s="172"/>
      <c r="T633" s="169"/>
      <c r="U633" s="172"/>
      <c r="V633" s="169"/>
      <c r="W633" s="173"/>
      <c r="X633" s="172"/>
      <c r="Y633" s="169"/>
    </row>
    <row r="634" spans="2:25" s="168" customFormat="1" ht="12.75" customHeight="1">
      <c r="B634" s="169"/>
      <c r="C634" s="169"/>
      <c r="D634" s="169"/>
      <c r="E634" s="169"/>
      <c r="F634" s="169"/>
      <c r="G634" s="170"/>
      <c r="H634" s="169"/>
      <c r="I634" s="171"/>
      <c r="J634" s="171"/>
      <c r="K634" s="171"/>
      <c r="L634" s="664"/>
      <c r="M634" s="170"/>
      <c r="N634" s="172"/>
      <c r="O634" s="169"/>
      <c r="P634" s="171"/>
      <c r="Q634" s="169"/>
      <c r="R634" s="173"/>
      <c r="S634" s="172"/>
      <c r="T634" s="169"/>
      <c r="U634" s="172"/>
      <c r="V634" s="169"/>
      <c r="W634" s="173"/>
      <c r="X634" s="172"/>
      <c r="Y634" s="169"/>
    </row>
    <row r="635" spans="2:25" s="168" customFormat="1" ht="12.75" customHeight="1">
      <c r="B635" s="169"/>
      <c r="C635" s="169"/>
      <c r="D635" s="169"/>
      <c r="E635" s="169"/>
      <c r="F635" s="169"/>
      <c r="G635" s="170"/>
      <c r="H635" s="169"/>
      <c r="I635" s="171"/>
      <c r="J635" s="171"/>
      <c r="K635" s="171"/>
      <c r="L635" s="664"/>
      <c r="M635" s="170"/>
      <c r="N635" s="172"/>
      <c r="O635" s="169"/>
      <c r="P635" s="171"/>
      <c r="Q635" s="169"/>
      <c r="R635" s="173"/>
      <c r="S635" s="172"/>
      <c r="T635" s="169"/>
      <c r="U635" s="172"/>
      <c r="V635" s="169"/>
      <c r="W635" s="173"/>
      <c r="X635" s="172"/>
      <c r="Y635" s="169"/>
    </row>
    <row r="636" spans="2:25" s="168" customFormat="1" ht="12.75" customHeight="1">
      <c r="B636" s="169"/>
      <c r="C636" s="169"/>
      <c r="D636" s="169"/>
      <c r="E636" s="169"/>
      <c r="F636" s="169"/>
      <c r="G636" s="170"/>
      <c r="H636" s="169"/>
      <c r="I636" s="171"/>
      <c r="J636" s="171"/>
      <c r="K636" s="171"/>
      <c r="L636" s="664"/>
      <c r="M636" s="170"/>
      <c r="N636" s="172"/>
      <c r="O636" s="169"/>
      <c r="P636" s="171"/>
      <c r="Q636" s="169"/>
      <c r="R636" s="173"/>
      <c r="S636" s="172"/>
      <c r="T636" s="169"/>
      <c r="U636" s="172"/>
      <c r="V636" s="169"/>
      <c r="W636" s="173"/>
      <c r="X636" s="172"/>
      <c r="Y636" s="169"/>
    </row>
    <row r="637" spans="2:25" s="168" customFormat="1" ht="12.75" customHeight="1">
      <c r="B637" s="169"/>
      <c r="C637" s="169"/>
      <c r="D637" s="169"/>
      <c r="E637" s="169"/>
      <c r="F637" s="169"/>
      <c r="G637" s="170"/>
      <c r="H637" s="169"/>
      <c r="I637" s="171"/>
      <c r="J637" s="171"/>
      <c r="K637" s="171"/>
      <c r="L637" s="664"/>
      <c r="M637" s="170"/>
      <c r="N637" s="172"/>
      <c r="O637" s="169"/>
      <c r="P637" s="171"/>
      <c r="Q637" s="169"/>
      <c r="R637" s="173"/>
      <c r="S637" s="172"/>
      <c r="T637" s="169"/>
      <c r="U637" s="172"/>
      <c r="V637" s="169"/>
      <c r="W637" s="173"/>
      <c r="X637" s="172"/>
      <c r="Y637" s="169"/>
    </row>
    <row r="638" spans="2:25" s="168" customFormat="1" ht="12.75" customHeight="1">
      <c r="B638" s="169"/>
      <c r="C638" s="169"/>
      <c r="D638" s="169"/>
      <c r="E638" s="169"/>
      <c r="F638" s="169"/>
      <c r="G638" s="170"/>
      <c r="H638" s="169"/>
      <c r="I638" s="171"/>
      <c r="J638" s="171"/>
      <c r="K638" s="171"/>
      <c r="L638" s="664"/>
      <c r="M638" s="170"/>
      <c r="N638" s="172"/>
      <c r="O638" s="169"/>
      <c r="P638" s="171"/>
      <c r="Q638" s="169"/>
      <c r="R638" s="173"/>
      <c r="S638" s="172"/>
      <c r="T638" s="169"/>
      <c r="U638" s="172"/>
      <c r="V638" s="169"/>
      <c r="W638" s="173"/>
      <c r="X638" s="172"/>
      <c r="Y638" s="169"/>
    </row>
    <row r="639" spans="2:25" s="168" customFormat="1" ht="12.75" customHeight="1">
      <c r="B639" s="169"/>
      <c r="C639" s="169"/>
      <c r="D639" s="169"/>
      <c r="E639" s="169"/>
      <c r="F639" s="169"/>
      <c r="G639" s="170"/>
      <c r="H639" s="169"/>
      <c r="I639" s="171"/>
      <c r="J639" s="171"/>
      <c r="K639" s="171"/>
      <c r="L639" s="664"/>
      <c r="M639" s="170"/>
      <c r="N639" s="172"/>
      <c r="O639" s="169"/>
      <c r="P639" s="171"/>
      <c r="Q639" s="169"/>
      <c r="R639" s="173"/>
      <c r="S639" s="172"/>
      <c r="T639" s="169"/>
      <c r="U639" s="172"/>
      <c r="V639" s="169"/>
      <c r="W639" s="173"/>
      <c r="X639" s="172"/>
      <c r="Y639" s="169"/>
    </row>
    <row r="640" spans="2:25" s="168" customFormat="1" ht="12.75" customHeight="1">
      <c r="B640" s="169"/>
      <c r="C640" s="169"/>
      <c r="D640" s="169"/>
      <c r="E640" s="169"/>
      <c r="F640" s="169"/>
      <c r="G640" s="170"/>
      <c r="H640" s="169"/>
      <c r="I640" s="171"/>
      <c r="J640" s="171"/>
      <c r="K640" s="171"/>
      <c r="L640" s="664"/>
      <c r="M640" s="170"/>
      <c r="N640" s="172"/>
      <c r="O640" s="169"/>
      <c r="P640" s="171"/>
      <c r="Q640" s="169"/>
      <c r="R640" s="173"/>
      <c r="S640" s="172"/>
      <c r="T640" s="169"/>
      <c r="U640" s="172"/>
      <c r="V640" s="169"/>
      <c r="W640" s="173"/>
      <c r="X640" s="172"/>
      <c r="Y640" s="169"/>
    </row>
    <row r="641" spans="2:25" s="168" customFormat="1" ht="12.75" customHeight="1">
      <c r="B641" s="169"/>
      <c r="C641" s="169"/>
      <c r="D641" s="169"/>
      <c r="E641" s="169"/>
      <c r="F641" s="169"/>
      <c r="G641" s="170"/>
      <c r="H641" s="169"/>
      <c r="I641" s="171"/>
      <c r="J641" s="171"/>
      <c r="K641" s="171"/>
      <c r="L641" s="664"/>
      <c r="M641" s="170"/>
      <c r="N641" s="172"/>
      <c r="O641" s="169"/>
      <c r="P641" s="171"/>
      <c r="Q641" s="169"/>
      <c r="R641" s="173"/>
      <c r="S641" s="172"/>
      <c r="T641" s="169"/>
      <c r="U641" s="172"/>
      <c r="V641" s="169"/>
      <c r="W641" s="173"/>
      <c r="X641" s="172"/>
      <c r="Y641" s="169"/>
    </row>
    <row r="642" spans="2:25" s="168" customFormat="1" ht="12.75" customHeight="1">
      <c r="B642" s="169"/>
      <c r="C642" s="169"/>
      <c r="D642" s="169"/>
      <c r="E642" s="169"/>
      <c r="F642" s="169"/>
      <c r="G642" s="170"/>
      <c r="H642" s="169"/>
      <c r="I642" s="171"/>
      <c r="J642" s="171"/>
      <c r="K642" s="171"/>
      <c r="L642" s="664"/>
      <c r="M642" s="170"/>
      <c r="N642" s="172"/>
      <c r="O642" s="169"/>
      <c r="P642" s="171"/>
      <c r="Q642" s="169"/>
      <c r="R642" s="173"/>
      <c r="S642" s="172"/>
      <c r="T642" s="169"/>
      <c r="U642" s="172"/>
      <c r="V642" s="169"/>
      <c r="W642" s="173"/>
      <c r="X642" s="172"/>
      <c r="Y642" s="169"/>
    </row>
    <row r="643" spans="2:25" s="168" customFormat="1" ht="12.75" customHeight="1">
      <c r="B643" s="169"/>
      <c r="C643" s="169"/>
      <c r="D643" s="169"/>
      <c r="E643" s="169"/>
      <c r="F643" s="169"/>
      <c r="G643" s="170"/>
      <c r="H643" s="169"/>
      <c r="I643" s="171"/>
      <c r="J643" s="171"/>
      <c r="K643" s="171"/>
      <c r="L643" s="664"/>
      <c r="M643" s="170"/>
      <c r="N643" s="172"/>
      <c r="O643" s="169"/>
      <c r="P643" s="171"/>
      <c r="Q643" s="169"/>
      <c r="R643" s="173"/>
      <c r="S643" s="172"/>
      <c r="T643" s="169"/>
      <c r="U643" s="172"/>
      <c r="V643" s="169"/>
      <c r="W643" s="173"/>
      <c r="X643" s="172"/>
      <c r="Y643" s="169"/>
    </row>
    <row r="644" spans="2:25" s="168" customFormat="1" ht="12.75" customHeight="1">
      <c r="B644" s="169"/>
      <c r="C644" s="169"/>
      <c r="D644" s="169"/>
      <c r="E644" s="169"/>
      <c r="F644" s="169"/>
      <c r="G644" s="170"/>
      <c r="H644" s="169"/>
      <c r="I644" s="171"/>
      <c r="J644" s="171"/>
      <c r="K644" s="171"/>
      <c r="L644" s="664"/>
      <c r="M644" s="170"/>
      <c r="N644" s="172"/>
      <c r="O644" s="169"/>
      <c r="P644" s="171"/>
      <c r="Q644" s="169"/>
      <c r="R644" s="173"/>
      <c r="S644" s="172"/>
      <c r="T644" s="169"/>
      <c r="U644" s="172"/>
      <c r="V644" s="169"/>
      <c r="W644" s="173"/>
      <c r="X644" s="172"/>
      <c r="Y644" s="169"/>
    </row>
    <row r="645" spans="2:25" s="168" customFormat="1" ht="12.75" customHeight="1">
      <c r="B645" s="169"/>
      <c r="C645" s="169"/>
      <c r="D645" s="169"/>
      <c r="E645" s="169"/>
      <c r="F645" s="169"/>
      <c r="G645" s="170"/>
      <c r="H645" s="169"/>
      <c r="I645" s="171"/>
      <c r="J645" s="171"/>
      <c r="K645" s="171"/>
      <c r="L645" s="664"/>
      <c r="M645" s="170"/>
      <c r="N645" s="172"/>
      <c r="O645" s="169"/>
      <c r="P645" s="171"/>
      <c r="Q645" s="169"/>
      <c r="R645" s="173"/>
      <c r="S645" s="172"/>
      <c r="T645" s="169"/>
      <c r="U645" s="172"/>
      <c r="V645" s="169"/>
      <c r="W645" s="173"/>
      <c r="X645" s="172"/>
      <c r="Y645" s="169"/>
    </row>
    <row r="646" spans="2:25" s="168" customFormat="1" ht="12.75" customHeight="1">
      <c r="B646" s="169"/>
      <c r="C646" s="169"/>
      <c r="D646" s="169"/>
      <c r="E646" s="169"/>
      <c r="F646" s="169"/>
      <c r="G646" s="170"/>
      <c r="H646" s="169"/>
      <c r="I646" s="171"/>
      <c r="J646" s="171"/>
      <c r="K646" s="171"/>
      <c r="L646" s="664"/>
      <c r="M646" s="170"/>
      <c r="N646" s="172"/>
      <c r="O646" s="169"/>
      <c r="P646" s="171"/>
      <c r="Q646" s="169"/>
      <c r="R646" s="173"/>
      <c r="S646" s="172"/>
      <c r="T646" s="169"/>
      <c r="U646" s="172"/>
      <c r="V646" s="169"/>
      <c r="W646" s="173"/>
      <c r="X646" s="172"/>
      <c r="Y646" s="169"/>
    </row>
    <row r="647" spans="2:25" s="168" customFormat="1" ht="12.75" customHeight="1">
      <c r="B647" s="169"/>
      <c r="C647" s="169"/>
      <c r="D647" s="169"/>
      <c r="E647" s="169"/>
      <c r="F647" s="169"/>
      <c r="G647" s="170"/>
      <c r="H647" s="169"/>
      <c r="I647" s="171"/>
      <c r="J647" s="171"/>
      <c r="K647" s="171"/>
      <c r="L647" s="664"/>
      <c r="M647" s="170"/>
      <c r="N647" s="172"/>
      <c r="O647" s="169"/>
      <c r="P647" s="171"/>
      <c r="Q647" s="169"/>
      <c r="R647" s="173"/>
      <c r="S647" s="172"/>
      <c r="T647" s="169"/>
      <c r="U647" s="172"/>
      <c r="V647" s="169"/>
      <c r="W647" s="173"/>
      <c r="X647" s="172"/>
      <c r="Y647" s="169"/>
    </row>
    <row r="648" spans="2:25" s="168" customFormat="1" ht="12.75" customHeight="1">
      <c r="B648" s="169"/>
      <c r="C648" s="169"/>
      <c r="D648" s="169"/>
      <c r="E648" s="169"/>
      <c r="F648" s="169"/>
      <c r="G648" s="170"/>
      <c r="H648" s="169"/>
      <c r="I648" s="171"/>
      <c r="J648" s="171"/>
      <c r="K648" s="171"/>
      <c r="L648" s="664"/>
      <c r="M648" s="170"/>
      <c r="N648" s="172"/>
      <c r="O648" s="169"/>
      <c r="P648" s="171"/>
      <c r="Q648" s="169"/>
      <c r="R648" s="173"/>
      <c r="S648" s="172"/>
      <c r="T648" s="169"/>
      <c r="U648" s="172"/>
      <c r="V648" s="169"/>
      <c r="W648" s="173"/>
      <c r="X648" s="172"/>
      <c r="Y648" s="169"/>
    </row>
    <row r="649" spans="2:25" s="168" customFormat="1" ht="12.75" customHeight="1">
      <c r="B649" s="169"/>
      <c r="C649" s="169"/>
      <c r="D649" s="169"/>
      <c r="E649" s="169"/>
      <c r="F649" s="169"/>
      <c r="G649" s="170"/>
      <c r="H649" s="169"/>
      <c r="I649" s="171"/>
      <c r="J649" s="171"/>
      <c r="K649" s="171"/>
      <c r="L649" s="664"/>
      <c r="M649" s="170"/>
      <c r="N649" s="172"/>
      <c r="O649" s="169"/>
      <c r="P649" s="171"/>
      <c r="Q649" s="169"/>
      <c r="R649" s="173"/>
      <c r="S649" s="172"/>
      <c r="T649" s="169"/>
      <c r="U649" s="172"/>
      <c r="V649" s="169"/>
      <c r="W649" s="173"/>
      <c r="X649" s="172"/>
      <c r="Y649" s="169"/>
    </row>
    <row r="650" spans="2:25" s="168" customFormat="1" ht="12.75" customHeight="1">
      <c r="B650" s="169"/>
      <c r="C650" s="169"/>
      <c r="D650" s="169"/>
      <c r="E650" s="169"/>
      <c r="F650" s="169"/>
      <c r="G650" s="170"/>
      <c r="H650" s="169"/>
      <c r="I650" s="171"/>
      <c r="J650" s="171"/>
      <c r="K650" s="171"/>
      <c r="L650" s="664"/>
      <c r="M650" s="170"/>
      <c r="N650" s="172"/>
      <c r="O650" s="169"/>
      <c r="P650" s="171"/>
      <c r="Q650" s="169"/>
      <c r="R650" s="173"/>
      <c r="S650" s="172"/>
      <c r="T650" s="169"/>
      <c r="U650" s="172"/>
      <c r="V650" s="169"/>
      <c r="W650" s="173"/>
      <c r="X650" s="172"/>
      <c r="Y650" s="169"/>
    </row>
    <row r="651" spans="2:25" s="168" customFormat="1" ht="12.75" customHeight="1">
      <c r="B651" s="169"/>
      <c r="C651" s="169"/>
      <c r="D651" s="169"/>
      <c r="E651" s="169"/>
      <c r="F651" s="169"/>
      <c r="G651" s="170"/>
      <c r="H651" s="169"/>
      <c r="I651" s="171"/>
      <c r="J651" s="171"/>
      <c r="K651" s="171"/>
      <c r="L651" s="664"/>
      <c r="M651" s="170"/>
      <c r="N651" s="172"/>
      <c r="O651" s="169"/>
      <c r="P651" s="171"/>
      <c r="Q651" s="169"/>
      <c r="R651" s="173"/>
      <c r="S651" s="172"/>
      <c r="T651" s="169"/>
      <c r="U651" s="172"/>
      <c r="V651" s="169"/>
      <c r="W651" s="173"/>
      <c r="X651" s="172"/>
      <c r="Y651" s="169"/>
    </row>
    <row r="652" spans="2:25" s="168" customFormat="1" ht="12.75" customHeight="1">
      <c r="B652" s="169"/>
      <c r="C652" s="169"/>
      <c r="D652" s="169"/>
      <c r="E652" s="169"/>
      <c r="F652" s="169"/>
      <c r="G652" s="170"/>
      <c r="H652" s="169"/>
      <c r="I652" s="171"/>
      <c r="J652" s="171"/>
      <c r="K652" s="171"/>
      <c r="L652" s="664"/>
      <c r="M652" s="170"/>
      <c r="N652" s="172"/>
      <c r="O652" s="169"/>
      <c r="P652" s="171"/>
      <c r="Q652" s="169"/>
      <c r="R652" s="173"/>
      <c r="S652" s="172"/>
      <c r="T652" s="169"/>
      <c r="U652" s="172"/>
      <c r="V652" s="169"/>
      <c r="W652" s="173"/>
      <c r="X652" s="172"/>
      <c r="Y652" s="169"/>
    </row>
    <row r="653" spans="2:25" s="168" customFormat="1" ht="12.75" customHeight="1">
      <c r="B653" s="169"/>
      <c r="C653" s="169"/>
      <c r="D653" s="169"/>
      <c r="E653" s="169"/>
      <c r="F653" s="169"/>
      <c r="G653" s="170"/>
      <c r="H653" s="169"/>
      <c r="I653" s="171"/>
      <c r="J653" s="171"/>
      <c r="K653" s="171"/>
      <c r="L653" s="664"/>
      <c r="M653" s="170"/>
      <c r="N653" s="172"/>
      <c r="O653" s="169"/>
      <c r="P653" s="171"/>
      <c r="Q653" s="169"/>
      <c r="R653" s="173"/>
      <c r="S653" s="172"/>
      <c r="T653" s="169"/>
      <c r="U653" s="172"/>
      <c r="V653" s="169"/>
      <c r="W653" s="173"/>
      <c r="X653" s="172"/>
      <c r="Y653" s="169"/>
    </row>
    <row r="654" spans="2:25" s="168" customFormat="1" ht="12.75" customHeight="1">
      <c r="B654" s="169"/>
      <c r="C654" s="169"/>
      <c r="D654" s="169"/>
      <c r="E654" s="169"/>
      <c r="F654" s="169"/>
      <c r="G654" s="170"/>
      <c r="H654" s="169"/>
      <c r="I654" s="171"/>
      <c r="J654" s="171"/>
      <c r="K654" s="171"/>
      <c r="L654" s="664"/>
      <c r="M654" s="170"/>
      <c r="N654" s="172"/>
      <c r="O654" s="169"/>
      <c r="P654" s="171"/>
      <c r="Q654" s="169"/>
      <c r="R654" s="173"/>
      <c r="S654" s="172"/>
      <c r="T654" s="169"/>
      <c r="U654" s="172"/>
      <c r="V654" s="169"/>
      <c r="W654" s="173"/>
      <c r="X654" s="172"/>
      <c r="Y654" s="169"/>
    </row>
    <row r="655" spans="2:25" s="168" customFormat="1" ht="12.75" customHeight="1">
      <c r="B655" s="169"/>
      <c r="C655" s="169"/>
      <c r="D655" s="169"/>
      <c r="E655" s="169"/>
      <c r="F655" s="169"/>
      <c r="G655" s="170"/>
      <c r="H655" s="169"/>
      <c r="I655" s="171"/>
      <c r="J655" s="171"/>
      <c r="K655" s="171"/>
      <c r="L655" s="664"/>
      <c r="M655" s="170"/>
      <c r="N655" s="172"/>
      <c r="O655" s="169"/>
      <c r="P655" s="171"/>
      <c r="Q655" s="169"/>
      <c r="R655" s="173"/>
      <c r="S655" s="172"/>
      <c r="T655" s="169"/>
      <c r="U655" s="172"/>
      <c r="V655" s="169"/>
      <c r="W655" s="173"/>
      <c r="X655" s="172"/>
      <c r="Y655" s="169"/>
    </row>
    <row r="656" spans="2:25" s="168" customFormat="1" ht="12.75" customHeight="1">
      <c r="B656" s="169"/>
      <c r="C656" s="169"/>
      <c r="D656" s="169"/>
      <c r="E656" s="169"/>
      <c r="F656" s="169"/>
      <c r="G656" s="170"/>
      <c r="H656" s="169"/>
      <c r="I656" s="171"/>
      <c r="J656" s="171"/>
      <c r="K656" s="171"/>
      <c r="L656" s="664"/>
      <c r="M656" s="170"/>
      <c r="N656" s="172"/>
      <c r="O656" s="169"/>
      <c r="P656" s="171"/>
      <c r="Q656" s="169"/>
      <c r="R656" s="173"/>
      <c r="S656" s="172"/>
      <c r="T656" s="169"/>
      <c r="U656" s="172"/>
      <c r="V656" s="169"/>
      <c r="W656" s="173"/>
      <c r="X656" s="172"/>
      <c r="Y656" s="169"/>
    </row>
    <row r="657" spans="2:25" s="168" customFormat="1" ht="12.75" customHeight="1">
      <c r="B657" s="169"/>
      <c r="C657" s="169"/>
      <c r="D657" s="169"/>
      <c r="E657" s="169"/>
      <c r="F657" s="169"/>
      <c r="G657" s="170"/>
      <c r="H657" s="169"/>
      <c r="I657" s="171"/>
      <c r="J657" s="171"/>
      <c r="K657" s="171"/>
      <c r="L657" s="664"/>
      <c r="M657" s="170"/>
      <c r="N657" s="172"/>
      <c r="O657" s="169"/>
      <c r="P657" s="171"/>
      <c r="Q657" s="169"/>
      <c r="R657" s="173"/>
      <c r="S657" s="172"/>
      <c r="T657" s="169"/>
      <c r="U657" s="172"/>
      <c r="V657" s="169"/>
      <c r="W657" s="173"/>
      <c r="X657" s="172"/>
      <c r="Y657" s="169"/>
    </row>
    <row r="658" spans="2:25" s="168" customFormat="1" ht="12.75" customHeight="1">
      <c r="B658" s="169"/>
      <c r="C658" s="169"/>
      <c r="D658" s="169"/>
      <c r="E658" s="169"/>
      <c r="F658" s="169"/>
      <c r="G658" s="170"/>
      <c r="H658" s="169"/>
      <c r="I658" s="171"/>
      <c r="J658" s="171"/>
      <c r="K658" s="171"/>
      <c r="L658" s="664"/>
      <c r="M658" s="170"/>
      <c r="N658" s="172"/>
      <c r="O658" s="169"/>
      <c r="P658" s="171"/>
      <c r="Q658" s="169"/>
      <c r="R658" s="173"/>
      <c r="S658" s="172"/>
      <c r="T658" s="169"/>
      <c r="U658" s="172"/>
      <c r="V658" s="169"/>
      <c r="W658" s="173"/>
      <c r="X658" s="172"/>
      <c r="Y658" s="169"/>
    </row>
    <row r="659" spans="2:25" s="168" customFormat="1" ht="12.75" customHeight="1">
      <c r="B659" s="169"/>
      <c r="C659" s="169"/>
      <c r="D659" s="169"/>
      <c r="E659" s="169"/>
      <c r="F659" s="169"/>
      <c r="G659" s="170"/>
      <c r="H659" s="169"/>
      <c r="I659" s="171"/>
      <c r="J659" s="171"/>
      <c r="K659" s="171"/>
      <c r="L659" s="664"/>
      <c r="M659" s="170"/>
      <c r="N659" s="172"/>
      <c r="O659" s="169"/>
      <c r="P659" s="171"/>
      <c r="Q659" s="169"/>
      <c r="R659" s="173"/>
      <c r="S659" s="172"/>
      <c r="T659" s="169"/>
      <c r="U659" s="172"/>
      <c r="V659" s="169"/>
      <c r="W659" s="173"/>
      <c r="X659" s="172"/>
      <c r="Y659" s="169"/>
    </row>
    <row r="660" spans="2:25" s="168" customFormat="1" ht="12.75" customHeight="1">
      <c r="B660" s="169"/>
      <c r="C660" s="169"/>
      <c r="D660" s="169"/>
      <c r="E660" s="169"/>
      <c r="F660" s="169"/>
      <c r="G660" s="170"/>
      <c r="H660" s="169"/>
      <c r="I660" s="171"/>
      <c r="J660" s="171"/>
      <c r="K660" s="171"/>
      <c r="L660" s="664"/>
      <c r="M660" s="170"/>
      <c r="N660" s="172"/>
      <c r="O660" s="169"/>
      <c r="P660" s="171"/>
      <c r="Q660" s="169"/>
      <c r="R660" s="173"/>
      <c r="S660" s="172"/>
      <c r="T660" s="169"/>
      <c r="U660" s="172"/>
      <c r="V660" s="169"/>
      <c r="W660" s="173"/>
      <c r="X660" s="172"/>
      <c r="Y660" s="169"/>
    </row>
    <row r="661" spans="2:25" s="168" customFormat="1" ht="12.75" customHeight="1">
      <c r="B661" s="169"/>
      <c r="C661" s="169"/>
      <c r="D661" s="169"/>
      <c r="E661" s="169"/>
      <c r="F661" s="169"/>
      <c r="G661" s="170"/>
      <c r="H661" s="169"/>
      <c r="I661" s="171"/>
      <c r="J661" s="171"/>
      <c r="K661" s="171"/>
      <c r="L661" s="664"/>
      <c r="M661" s="170"/>
      <c r="N661" s="172"/>
      <c r="O661" s="169"/>
      <c r="P661" s="171"/>
      <c r="Q661" s="169"/>
      <c r="R661" s="173"/>
      <c r="S661" s="172"/>
      <c r="T661" s="169"/>
      <c r="U661" s="172"/>
      <c r="V661" s="169"/>
      <c r="W661" s="173"/>
      <c r="X661" s="172"/>
      <c r="Y661" s="169"/>
    </row>
    <row r="662" spans="2:25" s="168" customFormat="1" ht="12.75" customHeight="1">
      <c r="B662" s="169"/>
      <c r="C662" s="169"/>
      <c r="D662" s="169"/>
      <c r="E662" s="169"/>
      <c r="F662" s="169"/>
      <c r="G662" s="170"/>
      <c r="H662" s="169"/>
      <c r="I662" s="171"/>
      <c r="J662" s="171"/>
      <c r="K662" s="171"/>
      <c r="L662" s="664"/>
      <c r="M662" s="170"/>
      <c r="N662" s="172"/>
      <c r="O662" s="169"/>
      <c r="P662" s="171"/>
      <c r="Q662" s="169"/>
      <c r="R662" s="173"/>
      <c r="S662" s="172"/>
      <c r="T662" s="169"/>
      <c r="U662" s="172"/>
      <c r="V662" s="169"/>
      <c r="W662" s="173"/>
      <c r="X662" s="172"/>
      <c r="Y662" s="169"/>
    </row>
    <row r="663" spans="2:25" s="168" customFormat="1" ht="12.75" customHeight="1">
      <c r="B663" s="169"/>
      <c r="C663" s="169"/>
      <c r="D663" s="169"/>
      <c r="E663" s="169"/>
      <c r="F663" s="169"/>
      <c r="G663" s="170"/>
      <c r="H663" s="169"/>
      <c r="I663" s="171"/>
      <c r="J663" s="171"/>
      <c r="K663" s="171"/>
      <c r="L663" s="664"/>
      <c r="M663" s="170"/>
      <c r="N663" s="172"/>
      <c r="O663" s="169"/>
      <c r="P663" s="171"/>
      <c r="Q663" s="169"/>
      <c r="R663" s="173"/>
      <c r="S663" s="172"/>
      <c r="T663" s="169"/>
      <c r="U663" s="172"/>
      <c r="V663" s="169"/>
      <c r="W663" s="173"/>
      <c r="X663" s="172"/>
      <c r="Y663" s="169"/>
    </row>
    <row r="664" spans="2:25" s="168" customFormat="1" ht="12.75" customHeight="1">
      <c r="B664" s="169"/>
      <c r="C664" s="169"/>
      <c r="D664" s="169"/>
      <c r="E664" s="169"/>
      <c r="F664" s="169"/>
      <c r="G664" s="170"/>
      <c r="H664" s="169"/>
      <c r="I664" s="171"/>
      <c r="J664" s="171"/>
      <c r="K664" s="171"/>
      <c r="L664" s="664"/>
      <c r="M664" s="170"/>
      <c r="N664" s="172"/>
      <c r="O664" s="169"/>
      <c r="P664" s="171"/>
      <c r="Q664" s="169"/>
      <c r="R664" s="173"/>
      <c r="S664" s="172"/>
      <c r="T664" s="169"/>
      <c r="U664" s="172"/>
      <c r="V664" s="169"/>
      <c r="W664" s="173"/>
      <c r="X664" s="172"/>
      <c r="Y664" s="169"/>
    </row>
    <row r="665" spans="2:25" s="168" customFormat="1" ht="12.75" customHeight="1">
      <c r="B665" s="169"/>
      <c r="C665" s="169"/>
      <c r="D665" s="169"/>
      <c r="E665" s="169"/>
      <c r="F665" s="169"/>
      <c r="G665" s="170"/>
      <c r="H665" s="169"/>
      <c r="I665" s="171"/>
      <c r="J665" s="171"/>
      <c r="K665" s="171"/>
      <c r="L665" s="664"/>
      <c r="M665" s="170"/>
      <c r="N665" s="172"/>
      <c r="O665" s="169"/>
      <c r="P665" s="171"/>
      <c r="Q665" s="169"/>
      <c r="R665" s="173"/>
      <c r="S665" s="172"/>
      <c r="T665" s="169"/>
      <c r="U665" s="172"/>
      <c r="V665" s="169"/>
      <c r="W665" s="173"/>
      <c r="X665" s="172"/>
      <c r="Y665" s="169"/>
    </row>
    <row r="666" spans="2:25" s="168" customFormat="1" ht="12.75" customHeight="1">
      <c r="B666" s="169"/>
      <c r="C666" s="169"/>
      <c r="D666" s="169"/>
      <c r="E666" s="169"/>
      <c r="F666" s="169"/>
      <c r="G666" s="170"/>
      <c r="H666" s="169"/>
      <c r="I666" s="171"/>
      <c r="J666" s="171"/>
      <c r="K666" s="171"/>
      <c r="L666" s="664"/>
      <c r="M666" s="170"/>
      <c r="N666" s="172"/>
      <c r="O666" s="169"/>
      <c r="P666" s="171"/>
      <c r="Q666" s="169"/>
      <c r="R666" s="173"/>
      <c r="S666" s="172"/>
      <c r="T666" s="169"/>
      <c r="U666" s="172"/>
      <c r="V666" s="169"/>
      <c r="W666" s="173"/>
      <c r="X666" s="172"/>
      <c r="Y666" s="169"/>
    </row>
    <row r="667" spans="2:25" s="168" customFormat="1" ht="12.75" customHeight="1">
      <c r="B667" s="169"/>
      <c r="C667" s="169"/>
      <c r="D667" s="169"/>
      <c r="E667" s="169"/>
      <c r="F667" s="169"/>
      <c r="G667" s="170"/>
      <c r="H667" s="169"/>
      <c r="I667" s="171"/>
      <c r="J667" s="171"/>
      <c r="K667" s="171"/>
      <c r="L667" s="664"/>
      <c r="M667" s="170"/>
      <c r="N667" s="172"/>
      <c r="O667" s="169"/>
      <c r="P667" s="171"/>
      <c r="Q667" s="169"/>
      <c r="R667" s="173"/>
      <c r="S667" s="172"/>
      <c r="T667" s="169"/>
      <c r="U667" s="172"/>
      <c r="V667" s="169"/>
      <c r="W667" s="173"/>
      <c r="X667" s="172"/>
      <c r="Y667" s="169"/>
    </row>
    <row r="668" spans="2:25" s="168" customFormat="1" ht="12.75" customHeight="1">
      <c r="B668" s="169"/>
      <c r="C668" s="169"/>
      <c r="D668" s="169"/>
      <c r="E668" s="169"/>
      <c r="F668" s="169"/>
      <c r="G668" s="170"/>
      <c r="H668" s="169"/>
      <c r="I668" s="171"/>
      <c r="J668" s="171"/>
      <c r="K668" s="171"/>
      <c r="L668" s="664"/>
      <c r="M668" s="170"/>
      <c r="N668" s="172"/>
      <c r="O668" s="169"/>
      <c r="P668" s="171"/>
      <c r="Q668" s="169"/>
      <c r="R668" s="173"/>
      <c r="S668" s="172"/>
      <c r="T668" s="169"/>
      <c r="U668" s="172"/>
      <c r="V668" s="169"/>
      <c r="W668" s="173"/>
      <c r="X668" s="172"/>
      <c r="Y668" s="169"/>
    </row>
    <row r="669" spans="2:25" s="168" customFormat="1" ht="12.75" customHeight="1">
      <c r="B669" s="169"/>
      <c r="C669" s="169"/>
      <c r="D669" s="169"/>
      <c r="E669" s="169"/>
      <c r="F669" s="169"/>
      <c r="G669" s="170"/>
      <c r="H669" s="169"/>
      <c r="I669" s="171"/>
      <c r="J669" s="171"/>
      <c r="K669" s="171"/>
      <c r="L669" s="664"/>
      <c r="M669" s="170"/>
      <c r="N669" s="172"/>
      <c r="O669" s="169"/>
      <c r="P669" s="171"/>
      <c r="Q669" s="169"/>
      <c r="R669" s="173"/>
      <c r="S669" s="172"/>
      <c r="T669" s="169"/>
      <c r="U669" s="172"/>
      <c r="V669" s="169"/>
      <c r="W669" s="173"/>
      <c r="X669" s="172"/>
      <c r="Y669" s="169"/>
    </row>
    <row r="670" spans="2:25" s="168" customFormat="1" ht="12.75" customHeight="1">
      <c r="B670" s="169"/>
      <c r="C670" s="169"/>
      <c r="D670" s="169"/>
      <c r="E670" s="169"/>
      <c r="F670" s="169"/>
      <c r="G670" s="170"/>
      <c r="H670" s="169"/>
      <c r="I670" s="171"/>
      <c r="J670" s="171"/>
      <c r="K670" s="171"/>
      <c r="L670" s="664"/>
      <c r="M670" s="170"/>
      <c r="N670" s="172"/>
      <c r="O670" s="169"/>
      <c r="P670" s="171"/>
      <c r="Q670" s="169"/>
      <c r="R670" s="173"/>
      <c r="S670" s="172"/>
      <c r="T670" s="169"/>
      <c r="U670" s="172"/>
      <c r="V670" s="169"/>
      <c r="W670" s="173"/>
      <c r="X670" s="172"/>
      <c r="Y670" s="169"/>
    </row>
    <row r="671" spans="2:25" s="168" customFormat="1" ht="12.75" customHeight="1">
      <c r="B671" s="169"/>
      <c r="C671" s="169"/>
      <c r="D671" s="169"/>
      <c r="E671" s="169"/>
      <c r="F671" s="169"/>
      <c r="G671" s="170"/>
      <c r="H671" s="169"/>
      <c r="I671" s="171"/>
      <c r="J671" s="171"/>
      <c r="K671" s="171"/>
      <c r="L671" s="664"/>
      <c r="M671" s="170"/>
      <c r="N671" s="172"/>
      <c r="O671" s="169"/>
      <c r="P671" s="171"/>
      <c r="Q671" s="169"/>
      <c r="R671" s="173"/>
      <c r="S671" s="172"/>
      <c r="T671" s="169"/>
      <c r="U671" s="172"/>
      <c r="V671" s="169"/>
      <c r="W671" s="173"/>
      <c r="X671" s="172"/>
      <c r="Y671" s="169"/>
    </row>
    <row r="672" spans="2:25" s="168" customFormat="1" ht="12.75" customHeight="1">
      <c r="B672" s="169"/>
      <c r="C672" s="169"/>
      <c r="D672" s="169"/>
      <c r="E672" s="169"/>
      <c r="F672" s="169"/>
      <c r="G672" s="170"/>
      <c r="H672" s="169"/>
      <c r="I672" s="171"/>
      <c r="J672" s="171"/>
      <c r="K672" s="171"/>
      <c r="L672" s="664"/>
      <c r="M672" s="170"/>
      <c r="N672" s="172"/>
      <c r="O672" s="169"/>
      <c r="P672" s="171"/>
      <c r="Q672" s="169"/>
      <c r="R672" s="173"/>
      <c r="S672" s="172"/>
      <c r="T672" s="169"/>
      <c r="U672" s="172"/>
      <c r="V672" s="169"/>
      <c r="W672" s="173"/>
      <c r="X672" s="172"/>
      <c r="Y672" s="169"/>
    </row>
    <row r="673" spans="2:25" s="168" customFormat="1" ht="12.75" customHeight="1">
      <c r="B673" s="169"/>
      <c r="C673" s="169"/>
      <c r="D673" s="169"/>
      <c r="E673" s="169"/>
      <c r="F673" s="169"/>
      <c r="G673" s="170"/>
      <c r="H673" s="169"/>
      <c r="I673" s="171"/>
      <c r="J673" s="171"/>
      <c r="K673" s="171"/>
      <c r="L673" s="664"/>
      <c r="M673" s="170"/>
      <c r="N673" s="172"/>
      <c r="O673" s="169"/>
      <c r="P673" s="171"/>
      <c r="Q673" s="169"/>
      <c r="R673" s="173"/>
      <c r="S673" s="172"/>
      <c r="T673" s="169"/>
      <c r="U673" s="172"/>
      <c r="V673" s="169"/>
      <c r="W673" s="173"/>
      <c r="X673" s="172"/>
      <c r="Y673" s="169"/>
    </row>
    <row r="674" spans="2:25" s="168" customFormat="1" ht="12.75" customHeight="1">
      <c r="B674" s="169"/>
      <c r="C674" s="169"/>
      <c r="D674" s="169"/>
      <c r="E674" s="169"/>
      <c r="F674" s="169"/>
      <c r="G674" s="170"/>
      <c r="H674" s="169"/>
      <c r="I674" s="171"/>
      <c r="J674" s="171"/>
      <c r="K674" s="171"/>
      <c r="L674" s="664"/>
      <c r="M674" s="170"/>
      <c r="N674" s="172"/>
      <c r="O674" s="169"/>
      <c r="P674" s="171"/>
      <c r="Q674" s="169"/>
      <c r="R674" s="173"/>
      <c r="S674" s="172"/>
      <c r="T674" s="169"/>
      <c r="U674" s="172"/>
      <c r="V674" s="169"/>
      <c r="W674" s="173"/>
      <c r="X674" s="172"/>
      <c r="Y674" s="169"/>
    </row>
    <row r="675" spans="2:25" s="168" customFormat="1" ht="12.75" customHeight="1">
      <c r="B675" s="169"/>
      <c r="C675" s="169"/>
      <c r="D675" s="169"/>
      <c r="E675" s="169"/>
      <c r="F675" s="169"/>
      <c r="G675" s="170"/>
      <c r="H675" s="169"/>
      <c r="I675" s="171"/>
      <c r="J675" s="171"/>
      <c r="K675" s="171"/>
      <c r="L675" s="664"/>
      <c r="M675" s="170"/>
      <c r="N675" s="172"/>
      <c r="O675" s="169"/>
      <c r="P675" s="171"/>
      <c r="Q675" s="169"/>
      <c r="R675" s="173"/>
      <c r="S675" s="172"/>
      <c r="T675" s="169"/>
      <c r="U675" s="172"/>
      <c r="V675" s="169"/>
      <c r="W675" s="173"/>
      <c r="X675" s="172"/>
      <c r="Y675" s="169"/>
    </row>
    <row r="676" spans="2:25" s="168" customFormat="1" ht="12.75" customHeight="1">
      <c r="B676" s="169"/>
      <c r="C676" s="169"/>
      <c r="D676" s="169"/>
      <c r="E676" s="169"/>
      <c r="F676" s="169"/>
      <c r="G676" s="170"/>
      <c r="H676" s="169"/>
      <c r="I676" s="171"/>
      <c r="J676" s="171"/>
      <c r="K676" s="171"/>
      <c r="L676" s="664"/>
      <c r="M676" s="170"/>
      <c r="N676" s="172"/>
      <c r="O676" s="169"/>
      <c r="P676" s="171"/>
      <c r="Q676" s="169"/>
      <c r="R676" s="173"/>
      <c r="S676" s="172"/>
      <c r="T676" s="169"/>
      <c r="U676" s="172"/>
      <c r="V676" s="169"/>
      <c r="W676" s="173"/>
      <c r="X676" s="172"/>
      <c r="Y676" s="169"/>
    </row>
    <row r="677" spans="2:25" s="168" customFormat="1" ht="12.75" customHeight="1">
      <c r="B677" s="169"/>
      <c r="C677" s="169"/>
      <c r="D677" s="169"/>
      <c r="E677" s="169"/>
      <c r="F677" s="169"/>
      <c r="G677" s="170"/>
      <c r="H677" s="169"/>
      <c r="I677" s="171"/>
      <c r="J677" s="171"/>
      <c r="K677" s="171"/>
      <c r="L677" s="664"/>
      <c r="M677" s="170"/>
      <c r="N677" s="172"/>
      <c r="O677" s="169"/>
      <c r="P677" s="171"/>
      <c r="Q677" s="169"/>
      <c r="R677" s="173"/>
      <c r="S677" s="172"/>
      <c r="T677" s="169"/>
      <c r="U677" s="172"/>
      <c r="V677" s="169"/>
      <c r="W677" s="173"/>
      <c r="X677" s="172"/>
      <c r="Y677" s="169"/>
    </row>
    <row r="678" spans="2:25" s="168" customFormat="1" ht="12.75" customHeight="1">
      <c r="B678" s="169"/>
      <c r="C678" s="169"/>
      <c r="D678" s="169"/>
      <c r="E678" s="169"/>
      <c r="F678" s="169"/>
      <c r="G678" s="170"/>
      <c r="H678" s="169"/>
      <c r="I678" s="171"/>
      <c r="J678" s="171"/>
      <c r="K678" s="171"/>
      <c r="L678" s="664"/>
      <c r="M678" s="170"/>
      <c r="N678" s="172"/>
      <c r="O678" s="169"/>
      <c r="P678" s="171"/>
      <c r="Q678" s="169"/>
      <c r="R678" s="173"/>
      <c r="S678" s="172"/>
      <c r="T678" s="169"/>
      <c r="U678" s="172"/>
      <c r="V678" s="169"/>
      <c r="W678" s="173"/>
      <c r="X678" s="172"/>
      <c r="Y678" s="169"/>
    </row>
    <row r="679" spans="2:25" s="168" customFormat="1" ht="12.75" customHeight="1">
      <c r="B679" s="169"/>
      <c r="C679" s="169"/>
      <c r="D679" s="169"/>
      <c r="E679" s="169"/>
      <c r="F679" s="169"/>
      <c r="G679" s="170"/>
      <c r="H679" s="169"/>
      <c r="I679" s="171"/>
      <c r="J679" s="171"/>
      <c r="K679" s="171"/>
      <c r="L679" s="664"/>
      <c r="M679" s="170"/>
      <c r="N679" s="172"/>
      <c r="O679" s="169"/>
      <c r="P679" s="171"/>
      <c r="Q679" s="169"/>
      <c r="R679" s="173"/>
      <c r="S679" s="172"/>
      <c r="T679" s="169"/>
      <c r="U679" s="172"/>
      <c r="V679" s="169"/>
      <c r="W679" s="173"/>
      <c r="X679" s="172"/>
      <c r="Y679" s="169"/>
    </row>
    <row r="680" spans="2:25" s="168" customFormat="1" ht="12.75" customHeight="1">
      <c r="B680" s="169"/>
      <c r="C680" s="169"/>
      <c r="D680" s="169"/>
      <c r="E680" s="169"/>
      <c r="F680" s="169"/>
      <c r="G680" s="170"/>
      <c r="H680" s="169"/>
      <c r="I680" s="171"/>
      <c r="J680" s="171"/>
      <c r="K680" s="171"/>
      <c r="L680" s="664"/>
      <c r="M680" s="170"/>
      <c r="N680" s="172"/>
      <c r="O680" s="169"/>
      <c r="P680" s="171"/>
      <c r="Q680" s="169"/>
      <c r="R680" s="173"/>
      <c r="S680" s="172"/>
      <c r="T680" s="169"/>
      <c r="U680" s="172"/>
      <c r="V680" s="169"/>
      <c r="W680" s="173"/>
      <c r="X680" s="172"/>
      <c r="Y680" s="169"/>
    </row>
    <row r="681" spans="2:25" s="168" customFormat="1" ht="12.75" customHeight="1">
      <c r="B681" s="169"/>
      <c r="C681" s="169"/>
      <c r="D681" s="169"/>
      <c r="E681" s="169"/>
      <c r="F681" s="169"/>
      <c r="G681" s="170"/>
      <c r="H681" s="169"/>
      <c r="I681" s="171"/>
      <c r="J681" s="171"/>
      <c r="K681" s="171"/>
      <c r="L681" s="664"/>
      <c r="M681" s="170"/>
      <c r="N681" s="172"/>
      <c r="O681" s="169"/>
      <c r="P681" s="171"/>
      <c r="Q681" s="169"/>
      <c r="R681" s="173"/>
      <c r="S681" s="172"/>
      <c r="T681" s="169"/>
      <c r="U681" s="172"/>
      <c r="V681" s="169"/>
      <c r="W681" s="173"/>
      <c r="X681" s="172"/>
      <c r="Y681" s="169"/>
    </row>
    <row r="682" spans="2:25" s="168" customFormat="1" ht="12.75" customHeight="1">
      <c r="B682" s="169"/>
      <c r="C682" s="169"/>
      <c r="D682" s="169"/>
      <c r="E682" s="169"/>
      <c r="F682" s="169"/>
      <c r="G682" s="170"/>
      <c r="H682" s="169"/>
      <c r="I682" s="171"/>
      <c r="J682" s="171"/>
      <c r="K682" s="171"/>
      <c r="L682" s="664"/>
      <c r="M682" s="170"/>
      <c r="N682" s="172"/>
      <c r="O682" s="169"/>
      <c r="P682" s="171"/>
      <c r="Q682" s="169"/>
      <c r="R682" s="173"/>
      <c r="S682" s="172"/>
      <c r="T682" s="169"/>
      <c r="U682" s="172"/>
      <c r="V682" s="169"/>
      <c r="W682" s="173"/>
      <c r="X682" s="172"/>
      <c r="Y682" s="169"/>
    </row>
    <row r="683" spans="2:25" s="168" customFormat="1" ht="12.75" customHeight="1">
      <c r="B683" s="169"/>
      <c r="C683" s="169"/>
      <c r="D683" s="169"/>
      <c r="E683" s="169"/>
      <c r="F683" s="169"/>
      <c r="G683" s="170"/>
      <c r="H683" s="169"/>
      <c r="I683" s="171"/>
      <c r="J683" s="171"/>
      <c r="K683" s="171"/>
      <c r="L683" s="664"/>
      <c r="M683" s="170"/>
      <c r="N683" s="172"/>
      <c r="O683" s="169"/>
      <c r="P683" s="171"/>
      <c r="Q683" s="169"/>
      <c r="R683" s="173"/>
      <c r="S683" s="172"/>
      <c r="T683" s="169"/>
      <c r="U683" s="172"/>
      <c r="V683" s="169"/>
      <c r="W683" s="173"/>
      <c r="X683" s="172"/>
      <c r="Y683" s="169"/>
    </row>
    <row r="684" spans="2:25" s="168" customFormat="1" ht="12.75" customHeight="1">
      <c r="B684" s="169"/>
      <c r="C684" s="169"/>
      <c r="D684" s="169"/>
      <c r="E684" s="169"/>
      <c r="F684" s="169"/>
      <c r="G684" s="170"/>
      <c r="H684" s="169"/>
      <c r="I684" s="171"/>
      <c r="J684" s="171"/>
      <c r="K684" s="171"/>
      <c r="L684" s="664"/>
      <c r="M684" s="170"/>
      <c r="N684" s="172"/>
      <c r="O684" s="169"/>
      <c r="P684" s="171"/>
      <c r="Q684" s="169"/>
      <c r="R684" s="173"/>
      <c r="S684" s="172"/>
      <c r="T684" s="169"/>
      <c r="U684" s="172"/>
      <c r="V684" s="169"/>
      <c r="W684" s="173"/>
      <c r="X684" s="172"/>
      <c r="Y684" s="169"/>
    </row>
    <row r="685" spans="2:25" s="168" customFormat="1" ht="12.75" customHeight="1">
      <c r="B685" s="169"/>
      <c r="C685" s="169"/>
      <c r="D685" s="169"/>
      <c r="E685" s="169"/>
      <c r="F685" s="169"/>
      <c r="G685" s="170"/>
      <c r="H685" s="169"/>
      <c r="I685" s="171"/>
      <c r="J685" s="171"/>
      <c r="K685" s="171"/>
      <c r="L685" s="664"/>
      <c r="M685" s="170"/>
      <c r="N685" s="172"/>
      <c r="O685" s="169"/>
      <c r="P685" s="171"/>
      <c r="Q685" s="169"/>
      <c r="R685" s="173"/>
      <c r="S685" s="172"/>
      <c r="T685" s="169"/>
      <c r="U685" s="172"/>
      <c r="V685" s="169"/>
      <c r="W685" s="173"/>
      <c r="X685" s="172"/>
      <c r="Y685" s="169"/>
    </row>
    <row r="686" spans="2:25" s="168" customFormat="1" ht="12.75" customHeight="1">
      <c r="B686" s="169"/>
      <c r="C686" s="169"/>
      <c r="D686" s="169"/>
      <c r="E686" s="169"/>
      <c r="F686" s="169"/>
      <c r="G686" s="170"/>
      <c r="H686" s="169"/>
      <c r="I686" s="171"/>
      <c r="J686" s="171"/>
      <c r="K686" s="171"/>
      <c r="L686" s="664"/>
      <c r="M686" s="170"/>
      <c r="N686" s="172"/>
      <c r="O686" s="169"/>
      <c r="P686" s="171"/>
      <c r="Q686" s="169"/>
      <c r="R686" s="173"/>
      <c r="S686" s="172"/>
      <c r="T686" s="169"/>
      <c r="U686" s="172"/>
      <c r="V686" s="169"/>
      <c r="W686" s="173"/>
      <c r="X686" s="172"/>
      <c r="Y686" s="169"/>
    </row>
    <row r="687" spans="2:25" s="168" customFormat="1" ht="12.75" customHeight="1">
      <c r="B687" s="169"/>
      <c r="C687" s="169"/>
      <c r="D687" s="169"/>
      <c r="E687" s="169"/>
      <c r="F687" s="169"/>
      <c r="G687" s="170"/>
      <c r="H687" s="169"/>
      <c r="I687" s="171"/>
      <c r="J687" s="171"/>
      <c r="K687" s="171"/>
      <c r="L687" s="664"/>
      <c r="M687" s="170"/>
      <c r="N687" s="172"/>
      <c r="O687" s="169"/>
      <c r="P687" s="171"/>
      <c r="Q687" s="169"/>
      <c r="R687" s="173"/>
      <c r="S687" s="172"/>
      <c r="T687" s="169"/>
      <c r="U687" s="172"/>
      <c r="V687" s="169"/>
      <c r="W687" s="173"/>
      <c r="X687" s="172"/>
      <c r="Y687" s="169"/>
    </row>
    <row r="688" spans="2:25" s="168" customFormat="1" ht="12.75" customHeight="1">
      <c r="B688" s="169"/>
      <c r="C688" s="169"/>
      <c r="D688" s="169"/>
      <c r="E688" s="169"/>
      <c r="F688" s="169"/>
      <c r="G688" s="170"/>
      <c r="H688" s="169"/>
      <c r="I688" s="171"/>
      <c r="J688" s="171"/>
      <c r="K688" s="171"/>
      <c r="L688" s="664"/>
      <c r="M688" s="170"/>
      <c r="N688" s="172"/>
      <c r="O688" s="169"/>
      <c r="P688" s="171"/>
      <c r="Q688" s="169"/>
      <c r="R688" s="173"/>
      <c r="S688" s="172"/>
      <c r="T688" s="169"/>
      <c r="U688" s="172"/>
      <c r="V688" s="169"/>
      <c r="W688" s="173"/>
      <c r="X688" s="172"/>
      <c r="Y688" s="169"/>
    </row>
    <row r="689" spans="2:25" s="168" customFormat="1" ht="12.75" customHeight="1">
      <c r="B689" s="169"/>
      <c r="C689" s="169"/>
      <c r="D689" s="169"/>
      <c r="E689" s="169"/>
      <c r="F689" s="169"/>
      <c r="G689" s="170"/>
      <c r="H689" s="169"/>
      <c r="I689" s="171"/>
      <c r="J689" s="171"/>
      <c r="K689" s="171"/>
      <c r="L689" s="664"/>
      <c r="M689" s="170"/>
      <c r="N689" s="172"/>
      <c r="O689" s="169"/>
      <c r="P689" s="171"/>
      <c r="Q689" s="169"/>
      <c r="R689" s="173"/>
      <c r="S689" s="172"/>
      <c r="T689" s="169"/>
      <c r="U689" s="172"/>
      <c r="V689" s="169"/>
      <c r="W689" s="173"/>
      <c r="X689" s="172"/>
      <c r="Y689" s="169"/>
    </row>
    <row r="690" spans="2:25" s="168" customFormat="1" ht="12.75" customHeight="1">
      <c r="B690" s="169"/>
      <c r="C690" s="169"/>
      <c r="D690" s="169"/>
      <c r="E690" s="169"/>
      <c r="F690" s="169"/>
      <c r="G690" s="170"/>
      <c r="H690" s="169"/>
      <c r="I690" s="171"/>
      <c r="J690" s="171"/>
      <c r="K690" s="171"/>
      <c r="L690" s="664"/>
      <c r="M690" s="170"/>
      <c r="N690" s="172"/>
      <c r="O690" s="169"/>
      <c r="P690" s="171"/>
      <c r="Q690" s="169"/>
      <c r="R690" s="173"/>
      <c r="S690" s="172"/>
      <c r="T690" s="169"/>
      <c r="U690" s="172"/>
      <c r="V690" s="169"/>
      <c r="W690" s="173"/>
      <c r="X690" s="172"/>
      <c r="Y690" s="169"/>
    </row>
    <row r="691" spans="2:25" s="168" customFormat="1" ht="12.75" customHeight="1">
      <c r="B691" s="169"/>
      <c r="C691" s="169"/>
      <c r="D691" s="169"/>
      <c r="E691" s="169"/>
      <c r="F691" s="169"/>
      <c r="G691" s="170"/>
      <c r="H691" s="169"/>
      <c r="I691" s="171"/>
      <c r="J691" s="171"/>
      <c r="K691" s="171"/>
      <c r="L691" s="664"/>
      <c r="M691" s="170"/>
      <c r="N691" s="172"/>
      <c r="O691" s="169"/>
      <c r="P691" s="171"/>
      <c r="Q691" s="169"/>
      <c r="R691" s="173"/>
      <c r="S691" s="172"/>
      <c r="T691" s="169"/>
      <c r="U691" s="172"/>
      <c r="V691" s="169"/>
      <c r="W691" s="173"/>
      <c r="X691" s="172"/>
      <c r="Y691" s="169"/>
    </row>
    <row r="692" spans="2:25" s="168" customFormat="1" ht="12.75" customHeight="1">
      <c r="B692" s="169"/>
      <c r="C692" s="169"/>
      <c r="D692" s="169"/>
      <c r="E692" s="169"/>
      <c r="F692" s="169"/>
      <c r="G692" s="170"/>
      <c r="H692" s="169"/>
      <c r="I692" s="171"/>
      <c r="J692" s="171"/>
      <c r="K692" s="171"/>
      <c r="L692" s="664"/>
      <c r="M692" s="170"/>
      <c r="N692" s="172"/>
      <c r="O692" s="169"/>
      <c r="P692" s="171"/>
      <c r="Q692" s="169"/>
      <c r="R692" s="173"/>
      <c r="S692" s="172"/>
      <c r="T692" s="169"/>
      <c r="U692" s="172"/>
      <c r="V692" s="169"/>
      <c r="W692" s="173"/>
      <c r="X692" s="172"/>
      <c r="Y692" s="169"/>
    </row>
    <row r="693" spans="2:25" s="168" customFormat="1" ht="12.75" customHeight="1">
      <c r="B693" s="169"/>
      <c r="C693" s="169"/>
      <c r="D693" s="169"/>
      <c r="E693" s="169"/>
      <c r="F693" s="169"/>
      <c r="G693" s="170"/>
      <c r="H693" s="169"/>
      <c r="I693" s="171"/>
      <c r="J693" s="171"/>
      <c r="K693" s="171"/>
      <c r="L693" s="664"/>
      <c r="M693" s="170"/>
      <c r="N693" s="172"/>
      <c r="O693" s="169"/>
      <c r="P693" s="171"/>
      <c r="Q693" s="169"/>
      <c r="R693" s="173"/>
      <c r="S693" s="172"/>
      <c r="T693" s="169"/>
      <c r="U693" s="172"/>
      <c r="V693" s="169"/>
      <c r="W693" s="173"/>
      <c r="X693" s="172"/>
      <c r="Y693" s="169"/>
    </row>
    <row r="694" spans="2:25" s="168" customFormat="1" ht="15.75" customHeight="1">
      <c r="B694" s="169"/>
      <c r="C694" s="169"/>
      <c r="D694" s="169"/>
      <c r="E694" s="169"/>
      <c r="F694" s="169"/>
      <c r="G694" s="170"/>
      <c r="H694" s="169"/>
      <c r="I694" s="171"/>
      <c r="J694" s="171"/>
      <c r="K694" s="171"/>
      <c r="L694" s="664"/>
      <c r="M694" s="170"/>
      <c r="N694" s="172"/>
      <c r="O694" s="169"/>
      <c r="P694" s="171"/>
      <c r="Q694" s="169"/>
      <c r="R694" s="173"/>
      <c r="S694" s="172"/>
      <c r="T694" s="169"/>
      <c r="U694" s="172"/>
      <c r="V694" s="169"/>
      <c r="W694" s="173"/>
      <c r="X694" s="172"/>
      <c r="Y694" s="169"/>
    </row>
    <row r="695" spans="2:25" s="168" customFormat="1" ht="15.75" customHeight="1">
      <c r="B695" s="169"/>
      <c r="C695" s="169"/>
      <c r="D695" s="169"/>
      <c r="E695" s="169"/>
      <c r="F695" s="169"/>
      <c r="G695" s="170"/>
      <c r="H695" s="169"/>
      <c r="I695" s="171"/>
      <c r="J695" s="171"/>
      <c r="K695" s="171"/>
      <c r="L695" s="664"/>
      <c r="M695" s="170"/>
      <c r="N695" s="172"/>
      <c r="O695" s="169"/>
      <c r="P695" s="171"/>
      <c r="Q695" s="169"/>
      <c r="R695" s="173"/>
      <c r="S695" s="172"/>
      <c r="T695" s="169"/>
      <c r="U695" s="172"/>
      <c r="V695" s="169"/>
      <c r="W695" s="173"/>
      <c r="X695" s="172"/>
      <c r="Y695" s="169"/>
    </row>
    <row r="696" spans="2:25" s="168" customFormat="1" ht="15.75" customHeight="1">
      <c r="B696" s="169"/>
      <c r="C696" s="169"/>
      <c r="D696" s="169"/>
      <c r="E696" s="169"/>
      <c r="F696" s="169"/>
      <c r="G696" s="170"/>
      <c r="H696" s="169"/>
      <c r="I696" s="171"/>
      <c r="J696" s="171"/>
      <c r="K696" s="171"/>
      <c r="L696" s="664"/>
      <c r="M696" s="170"/>
      <c r="N696" s="172"/>
      <c r="O696" s="169"/>
      <c r="P696" s="171"/>
      <c r="Q696" s="169"/>
      <c r="R696" s="173"/>
      <c r="S696" s="172"/>
      <c r="T696" s="169"/>
      <c r="U696" s="172"/>
      <c r="V696" s="169"/>
      <c r="W696" s="173"/>
      <c r="X696" s="172"/>
      <c r="Y696" s="169"/>
    </row>
    <row r="697" spans="2:25" s="168" customFormat="1" ht="15.75" customHeight="1">
      <c r="B697" s="169"/>
      <c r="C697" s="169"/>
      <c r="D697" s="169"/>
      <c r="E697" s="169"/>
      <c r="F697" s="169"/>
      <c r="G697" s="170"/>
      <c r="H697" s="169"/>
      <c r="I697" s="171"/>
      <c r="J697" s="171"/>
      <c r="K697" s="171"/>
      <c r="L697" s="664"/>
      <c r="M697" s="170"/>
      <c r="N697" s="172"/>
      <c r="O697" s="169"/>
      <c r="P697" s="171"/>
      <c r="Q697" s="169"/>
      <c r="R697" s="173"/>
      <c r="S697" s="172"/>
      <c r="T697" s="169"/>
      <c r="U697" s="172"/>
      <c r="V697" s="169"/>
      <c r="W697" s="173"/>
      <c r="X697" s="172"/>
      <c r="Y697" s="169"/>
    </row>
    <row r="698" spans="2:25" s="168" customFormat="1" ht="15.75" customHeight="1">
      <c r="B698" s="169"/>
      <c r="C698" s="169"/>
      <c r="D698" s="169"/>
      <c r="E698" s="169"/>
      <c r="F698" s="169"/>
      <c r="G698" s="170"/>
      <c r="H698" s="169"/>
      <c r="I698" s="171"/>
      <c r="J698" s="171"/>
      <c r="K698" s="171"/>
      <c r="L698" s="664"/>
      <c r="M698" s="170"/>
      <c r="N698" s="172"/>
      <c r="O698" s="169"/>
      <c r="P698" s="171"/>
      <c r="Q698" s="169"/>
      <c r="R698" s="173"/>
      <c r="S698" s="172"/>
      <c r="T698" s="169"/>
      <c r="U698" s="172"/>
      <c r="V698" s="169"/>
      <c r="W698" s="173"/>
      <c r="X698" s="172"/>
      <c r="Y698" s="169"/>
    </row>
    <row r="699" spans="2:25" s="168" customFormat="1" ht="15.75" customHeight="1">
      <c r="B699" s="169"/>
      <c r="C699" s="169"/>
      <c r="D699" s="169"/>
      <c r="E699" s="169"/>
      <c r="F699" s="169"/>
      <c r="G699" s="170"/>
      <c r="H699" s="169"/>
      <c r="I699" s="171"/>
      <c r="J699" s="171"/>
      <c r="K699" s="171"/>
      <c r="L699" s="664"/>
      <c r="M699" s="170"/>
      <c r="N699" s="172"/>
      <c r="O699" s="169"/>
      <c r="P699" s="171"/>
      <c r="Q699" s="169"/>
      <c r="R699" s="173"/>
      <c r="S699" s="172"/>
      <c r="T699" s="169"/>
      <c r="U699" s="172"/>
      <c r="V699" s="169"/>
      <c r="W699" s="173"/>
      <c r="X699" s="172"/>
      <c r="Y699" s="169"/>
    </row>
    <row r="700" spans="2:25" s="168" customFormat="1" ht="15.75" customHeight="1">
      <c r="B700" s="169"/>
      <c r="C700" s="169"/>
      <c r="D700" s="169"/>
      <c r="E700" s="169"/>
      <c r="F700" s="169"/>
      <c r="G700" s="170"/>
      <c r="H700" s="169"/>
      <c r="I700" s="171"/>
      <c r="J700" s="171"/>
      <c r="K700" s="171"/>
      <c r="L700" s="664"/>
      <c r="M700" s="170"/>
      <c r="N700" s="172"/>
      <c r="O700" s="169"/>
      <c r="P700" s="171"/>
      <c r="Q700" s="169"/>
      <c r="R700" s="173"/>
      <c r="S700" s="172"/>
      <c r="T700" s="169"/>
      <c r="U700" s="172"/>
      <c r="V700" s="169"/>
      <c r="W700" s="173"/>
      <c r="X700" s="172"/>
      <c r="Y700" s="169"/>
    </row>
    <row r="701" spans="2:25" s="168" customFormat="1" ht="15.75" customHeight="1">
      <c r="B701" s="169"/>
      <c r="C701" s="169"/>
      <c r="D701" s="169"/>
      <c r="E701" s="169"/>
      <c r="F701" s="169"/>
      <c r="G701" s="170"/>
      <c r="H701" s="169"/>
      <c r="I701" s="171"/>
      <c r="J701" s="171"/>
      <c r="K701" s="171"/>
      <c r="L701" s="664"/>
      <c r="M701" s="170"/>
      <c r="N701" s="172"/>
      <c r="O701" s="169"/>
      <c r="P701" s="171"/>
      <c r="Q701" s="169"/>
      <c r="R701" s="173"/>
      <c r="S701" s="172"/>
      <c r="T701" s="169"/>
      <c r="U701" s="172"/>
      <c r="V701" s="169"/>
      <c r="W701" s="173"/>
      <c r="X701" s="172"/>
      <c r="Y701" s="169"/>
    </row>
    <row r="702" spans="2:25" s="168" customFormat="1" ht="15.75" customHeight="1">
      <c r="B702" s="169"/>
      <c r="C702" s="169"/>
      <c r="D702" s="169"/>
      <c r="E702" s="169"/>
      <c r="F702" s="169"/>
      <c r="G702" s="170"/>
      <c r="H702" s="169"/>
      <c r="I702" s="171"/>
      <c r="J702" s="171"/>
      <c r="K702" s="171"/>
      <c r="L702" s="664"/>
      <c r="M702" s="170"/>
      <c r="N702" s="172"/>
      <c r="O702" s="169"/>
      <c r="P702" s="171"/>
      <c r="Q702" s="169"/>
      <c r="R702" s="173"/>
      <c r="S702" s="172"/>
      <c r="T702" s="169"/>
      <c r="U702" s="172"/>
      <c r="V702" s="169"/>
      <c r="W702" s="173"/>
      <c r="X702" s="172"/>
      <c r="Y702" s="169"/>
    </row>
    <row r="703" spans="2:25" s="168" customFormat="1" ht="15.75" customHeight="1">
      <c r="B703" s="169"/>
      <c r="C703" s="169"/>
      <c r="D703" s="169"/>
      <c r="E703" s="169"/>
      <c r="F703" s="169"/>
      <c r="G703" s="170"/>
      <c r="H703" s="169"/>
      <c r="I703" s="171"/>
      <c r="J703" s="171"/>
      <c r="K703" s="171"/>
      <c r="L703" s="664"/>
      <c r="M703" s="170"/>
      <c r="N703" s="172"/>
      <c r="O703" s="169"/>
      <c r="P703" s="171"/>
      <c r="Q703" s="169"/>
      <c r="R703" s="173"/>
      <c r="S703" s="172"/>
      <c r="T703" s="169"/>
      <c r="U703" s="172"/>
      <c r="V703" s="169"/>
      <c r="W703" s="173"/>
      <c r="X703" s="172"/>
      <c r="Y703" s="169"/>
    </row>
    <row r="704" spans="2:25" s="168" customFormat="1" ht="15.75" customHeight="1">
      <c r="B704" s="169"/>
      <c r="C704" s="169"/>
      <c r="D704" s="169"/>
      <c r="E704" s="169"/>
      <c r="F704" s="169"/>
      <c r="G704" s="170"/>
      <c r="H704" s="169"/>
      <c r="I704" s="171"/>
      <c r="J704" s="171"/>
      <c r="K704" s="171"/>
      <c r="L704" s="664"/>
      <c r="M704" s="170"/>
      <c r="N704" s="172"/>
      <c r="O704" s="169"/>
      <c r="P704" s="171"/>
      <c r="Q704" s="169"/>
      <c r="R704" s="173"/>
      <c r="S704" s="172"/>
      <c r="T704" s="169"/>
      <c r="U704" s="172"/>
      <c r="V704" s="169"/>
      <c r="W704" s="173"/>
      <c r="X704" s="172"/>
      <c r="Y704" s="169"/>
    </row>
    <row r="705" spans="2:25" s="168" customFormat="1" ht="15.75" customHeight="1">
      <c r="B705" s="169"/>
      <c r="C705" s="169"/>
      <c r="D705" s="169"/>
      <c r="E705" s="169"/>
      <c r="F705" s="169"/>
      <c r="G705" s="170"/>
      <c r="H705" s="169"/>
      <c r="I705" s="171"/>
      <c r="J705" s="171"/>
      <c r="K705" s="171"/>
      <c r="L705" s="664"/>
      <c r="M705" s="170"/>
      <c r="N705" s="172"/>
      <c r="O705" s="169"/>
      <c r="P705" s="171"/>
      <c r="Q705" s="169"/>
      <c r="R705" s="173"/>
      <c r="S705" s="172"/>
      <c r="T705" s="169"/>
      <c r="U705" s="172"/>
      <c r="V705" s="169"/>
      <c r="W705" s="173"/>
      <c r="X705" s="172"/>
      <c r="Y705" s="169"/>
    </row>
    <row r="706" spans="2:25" s="168" customFormat="1" ht="15.75" customHeight="1">
      <c r="B706" s="169"/>
      <c r="C706" s="169"/>
      <c r="D706" s="169"/>
      <c r="E706" s="169"/>
      <c r="F706" s="169"/>
      <c r="G706" s="170"/>
      <c r="H706" s="169"/>
      <c r="I706" s="171"/>
      <c r="J706" s="171"/>
      <c r="K706" s="171"/>
      <c r="L706" s="664"/>
      <c r="M706" s="170"/>
      <c r="N706" s="172"/>
      <c r="O706" s="169"/>
      <c r="P706" s="171"/>
      <c r="Q706" s="169"/>
      <c r="R706" s="173"/>
      <c r="S706" s="172"/>
      <c r="T706" s="169"/>
      <c r="U706" s="172"/>
      <c r="V706" s="169"/>
      <c r="W706" s="173"/>
      <c r="X706" s="172"/>
      <c r="Y706" s="169"/>
    </row>
    <row r="707" spans="2:25" s="168" customFormat="1" ht="15.75" customHeight="1">
      <c r="B707" s="169"/>
      <c r="C707" s="169"/>
      <c r="D707" s="169"/>
      <c r="E707" s="169"/>
      <c r="F707" s="169"/>
      <c r="G707" s="170"/>
      <c r="H707" s="169"/>
      <c r="I707" s="171"/>
      <c r="J707" s="171"/>
      <c r="K707" s="171"/>
      <c r="L707" s="664"/>
      <c r="M707" s="170"/>
      <c r="N707" s="172"/>
      <c r="O707" s="169"/>
      <c r="P707" s="171"/>
      <c r="Q707" s="169"/>
      <c r="R707" s="173"/>
      <c r="S707" s="172"/>
      <c r="T707" s="169"/>
      <c r="U707" s="172"/>
      <c r="V707" s="169"/>
      <c r="W707" s="173"/>
      <c r="X707" s="172"/>
      <c r="Y707" s="169"/>
    </row>
    <row r="708" spans="2:25" s="168" customFormat="1" ht="15.75" customHeight="1">
      <c r="B708" s="169"/>
      <c r="C708" s="169"/>
      <c r="D708" s="169"/>
      <c r="E708" s="169"/>
      <c r="F708" s="169"/>
      <c r="G708" s="170"/>
      <c r="H708" s="169"/>
      <c r="I708" s="171"/>
      <c r="J708" s="171"/>
      <c r="K708" s="171"/>
      <c r="L708" s="664"/>
      <c r="M708" s="170"/>
      <c r="N708" s="172"/>
      <c r="O708" s="169"/>
      <c r="P708" s="171"/>
      <c r="Q708" s="169"/>
      <c r="R708" s="173"/>
      <c r="S708" s="172"/>
      <c r="T708" s="169"/>
      <c r="U708" s="172"/>
      <c r="V708" s="169"/>
      <c r="W708" s="173"/>
      <c r="X708" s="172"/>
      <c r="Y708" s="169"/>
    </row>
    <row r="709" spans="2:25" s="168" customFormat="1" ht="15.75" customHeight="1">
      <c r="B709" s="169"/>
      <c r="C709" s="169"/>
      <c r="D709" s="169"/>
      <c r="E709" s="169"/>
      <c r="F709" s="169"/>
      <c r="G709" s="170"/>
      <c r="H709" s="169"/>
      <c r="I709" s="171"/>
      <c r="J709" s="171"/>
      <c r="K709" s="171"/>
      <c r="L709" s="664"/>
      <c r="M709" s="170"/>
      <c r="N709" s="172"/>
      <c r="O709" s="169"/>
      <c r="P709" s="171"/>
      <c r="Q709" s="169"/>
      <c r="R709" s="173"/>
      <c r="S709" s="172"/>
      <c r="T709" s="169"/>
      <c r="U709" s="172"/>
      <c r="V709" s="169"/>
      <c r="W709" s="173"/>
      <c r="X709" s="172"/>
      <c r="Y709" s="169"/>
    </row>
    <row r="710" spans="2:25" s="168" customFormat="1" ht="15.75" customHeight="1">
      <c r="B710" s="169"/>
      <c r="C710" s="169"/>
      <c r="D710" s="169"/>
      <c r="E710" s="169"/>
      <c r="F710" s="169"/>
      <c r="G710" s="170"/>
      <c r="H710" s="169"/>
      <c r="I710" s="171"/>
      <c r="J710" s="171"/>
      <c r="K710" s="171"/>
      <c r="L710" s="664"/>
      <c r="M710" s="170"/>
      <c r="N710" s="172"/>
      <c r="O710" s="169"/>
      <c r="P710" s="171"/>
      <c r="Q710" s="169"/>
      <c r="R710" s="173"/>
      <c r="S710" s="172"/>
      <c r="T710" s="169"/>
      <c r="U710" s="172"/>
      <c r="V710" s="169"/>
      <c r="W710" s="173"/>
      <c r="X710" s="172"/>
      <c r="Y710" s="169"/>
    </row>
    <row r="711" spans="2:25" s="168" customFormat="1" ht="15.75" customHeight="1">
      <c r="B711" s="169"/>
      <c r="C711" s="169"/>
      <c r="D711" s="169"/>
      <c r="E711" s="169"/>
      <c r="F711" s="169"/>
      <c r="G711" s="170"/>
      <c r="H711" s="169"/>
      <c r="I711" s="171"/>
      <c r="J711" s="171"/>
      <c r="K711" s="171"/>
      <c r="L711" s="664"/>
      <c r="M711" s="170"/>
      <c r="N711" s="172"/>
      <c r="O711" s="169"/>
      <c r="P711" s="171"/>
      <c r="Q711" s="169"/>
      <c r="R711" s="173"/>
      <c r="S711" s="172"/>
      <c r="T711" s="169"/>
      <c r="U711" s="172"/>
      <c r="V711" s="169"/>
      <c r="W711" s="173"/>
      <c r="X711" s="172"/>
      <c r="Y711" s="169"/>
    </row>
    <row r="712" spans="2:25" s="168" customFormat="1" ht="15.75" customHeight="1">
      <c r="B712" s="169"/>
      <c r="C712" s="169"/>
      <c r="D712" s="169"/>
      <c r="E712" s="169"/>
      <c r="F712" s="169"/>
      <c r="G712" s="170"/>
      <c r="H712" s="169"/>
      <c r="I712" s="171"/>
      <c r="J712" s="171"/>
      <c r="K712" s="171"/>
      <c r="L712" s="664"/>
      <c r="M712" s="170"/>
      <c r="N712" s="172"/>
      <c r="O712" s="169"/>
      <c r="P712" s="171"/>
      <c r="Q712" s="169"/>
      <c r="R712" s="173"/>
      <c r="S712" s="172"/>
      <c r="T712" s="169"/>
      <c r="U712" s="172"/>
      <c r="V712" s="169"/>
      <c r="W712" s="173"/>
      <c r="X712" s="172"/>
      <c r="Y712" s="169"/>
    </row>
    <row r="713" spans="2:25" s="168" customFormat="1" ht="15.75" customHeight="1">
      <c r="B713" s="169"/>
      <c r="C713" s="169"/>
      <c r="D713" s="169"/>
      <c r="E713" s="169"/>
      <c r="F713" s="169"/>
      <c r="G713" s="170"/>
      <c r="H713" s="169"/>
      <c r="I713" s="171"/>
      <c r="J713" s="171"/>
      <c r="K713" s="171"/>
      <c r="L713" s="664"/>
      <c r="M713" s="170"/>
      <c r="N713" s="172"/>
      <c r="O713" s="169"/>
      <c r="P713" s="171"/>
      <c r="Q713" s="169"/>
      <c r="R713" s="173"/>
      <c r="S713" s="172"/>
      <c r="T713" s="169"/>
      <c r="U713" s="172"/>
      <c r="V713" s="169"/>
      <c r="W713" s="173"/>
      <c r="X713" s="172"/>
      <c r="Y713" s="169"/>
    </row>
    <row r="714" spans="2:25" s="168" customFormat="1" ht="15.75" customHeight="1">
      <c r="B714" s="169"/>
      <c r="C714" s="169"/>
      <c r="D714" s="169"/>
      <c r="E714" s="169"/>
      <c r="F714" s="169"/>
      <c r="G714" s="170"/>
      <c r="H714" s="169"/>
      <c r="I714" s="171"/>
      <c r="J714" s="171"/>
      <c r="K714" s="171"/>
      <c r="L714" s="664"/>
      <c r="M714" s="170"/>
      <c r="N714" s="172"/>
      <c r="O714" s="169"/>
      <c r="P714" s="171"/>
      <c r="Q714" s="169"/>
      <c r="R714" s="173"/>
      <c r="S714" s="172"/>
      <c r="T714" s="169"/>
      <c r="U714" s="172"/>
      <c r="V714" s="169"/>
      <c r="W714" s="173"/>
      <c r="X714" s="172"/>
      <c r="Y714" s="169"/>
    </row>
    <row r="715" spans="2:25" s="168" customFormat="1" ht="15.75" customHeight="1">
      <c r="B715" s="169"/>
      <c r="C715" s="169"/>
      <c r="D715" s="169"/>
      <c r="E715" s="169"/>
      <c r="F715" s="169"/>
      <c r="G715" s="170"/>
      <c r="H715" s="169"/>
      <c r="I715" s="171"/>
      <c r="J715" s="171"/>
      <c r="K715" s="171"/>
      <c r="L715" s="664"/>
      <c r="M715" s="170"/>
      <c r="N715" s="172"/>
      <c r="O715" s="169"/>
      <c r="P715" s="171"/>
      <c r="Q715" s="169"/>
      <c r="R715" s="173"/>
      <c r="S715" s="172"/>
      <c r="T715" s="169"/>
      <c r="U715" s="172"/>
      <c r="V715" s="169"/>
      <c r="W715" s="173"/>
      <c r="X715" s="172"/>
      <c r="Y715" s="169"/>
    </row>
    <row r="716" spans="2:25" s="168" customFormat="1" ht="15.75" customHeight="1">
      <c r="B716" s="169"/>
      <c r="C716" s="169"/>
      <c r="D716" s="169"/>
      <c r="E716" s="169"/>
      <c r="F716" s="169"/>
      <c r="G716" s="170"/>
      <c r="H716" s="169"/>
      <c r="I716" s="171"/>
      <c r="J716" s="171"/>
      <c r="K716" s="171"/>
      <c r="L716" s="664"/>
      <c r="M716" s="170"/>
      <c r="N716" s="172"/>
      <c r="O716" s="169"/>
      <c r="P716" s="171"/>
      <c r="Q716" s="169"/>
      <c r="R716" s="173"/>
      <c r="S716" s="172"/>
      <c r="T716" s="169"/>
      <c r="U716" s="172"/>
      <c r="V716" s="169"/>
      <c r="W716" s="173"/>
      <c r="X716" s="172"/>
      <c r="Y716" s="169"/>
    </row>
    <row r="717" spans="2:25" s="168" customFormat="1" ht="15.75" customHeight="1">
      <c r="B717" s="169"/>
      <c r="C717" s="169"/>
      <c r="D717" s="169"/>
      <c r="E717" s="169"/>
      <c r="F717" s="169"/>
      <c r="G717" s="170"/>
      <c r="H717" s="169"/>
      <c r="I717" s="171"/>
      <c r="J717" s="171"/>
      <c r="K717" s="171"/>
      <c r="L717" s="664"/>
      <c r="M717" s="170"/>
      <c r="N717" s="172"/>
      <c r="O717" s="169"/>
      <c r="P717" s="171"/>
      <c r="Q717" s="169"/>
      <c r="R717" s="173"/>
      <c r="S717" s="172"/>
      <c r="T717" s="169"/>
      <c r="U717" s="172"/>
      <c r="V717" s="169"/>
      <c r="W717" s="173"/>
      <c r="X717" s="172"/>
      <c r="Y717" s="169"/>
    </row>
    <row r="718" spans="2:25" s="168" customFormat="1" ht="15.75" customHeight="1">
      <c r="B718" s="169"/>
      <c r="C718" s="169"/>
      <c r="D718" s="169"/>
      <c r="E718" s="169"/>
      <c r="F718" s="169"/>
      <c r="G718" s="170"/>
      <c r="H718" s="169"/>
      <c r="I718" s="171"/>
      <c r="J718" s="171"/>
      <c r="K718" s="171"/>
      <c r="L718" s="664"/>
      <c r="M718" s="170"/>
      <c r="N718" s="172"/>
      <c r="O718" s="169"/>
      <c r="P718" s="171"/>
      <c r="Q718" s="169"/>
      <c r="R718" s="173"/>
      <c r="S718" s="172"/>
      <c r="T718" s="169"/>
      <c r="U718" s="172"/>
      <c r="V718" s="169"/>
      <c r="W718" s="173"/>
      <c r="X718" s="172"/>
      <c r="Y718" s="169"/>
    </row>
    <row r="719" spans="2:25" s="168" customFormat="1" ht="15.75" customHeight="1">
      <c r="B719" s="169"/>
      <c r="C719" s="169"/>
      <c r="D719" s="169"/>
      <c r="E719" s="169"/>
      <c r="F719" s="169"/>
      <c r="G719" s="170"/>
      <c r="H719" s="169"/>
      <c r="I719" s="171"/>
      <c r="J719" s="171"/>
      <c r="K719" s="171"/>
      <c r="L719" s="664"/>
      <c r="M719" s="170"/>
      <c r="N719" s="172"/>
      <c r="O719" s="169"/>
      <c r="P719" s="171"/>
      <c r="Q719" s="169"/>
      <c r="R719" s="173"/>
      <c r="S719" s="172"/>
      <c r="T719" s="169"/>
      <c r="U719" s="172"/>
      <c r="V719" s="169"/>
      <c r="W719" s="173"/>
      <c r="X719" s="172"/>
      <c r="Y719" s="169"/>
    </row>
    <row r="720" spans="2:25" s="168" customFormat="1" ht="15.75" customHeight="1">
      <c r="B720" s="169"/>
      <c r="C720" s="169"/>
      <c r="D720" s="169"/>
      <c r="E720" s="169"/>
      <c r="F720" s="169"/>
      <c r="G720" s="170"/>
      <c r="H720" s="169"/>
      <c r="I720" s="171"/>
      <c r="J720" s="171"/>
      <c r="K720" s="171"/>
      <c r="L720" s="664"/>
      <c r="M720" s="170"/>
      <c r="N720" s="172"/>
      <c r="O720" s="169"/>
      <c r="P720" s="171"/>
      <c r="Q720" s="169"/>
      <c r="R720" s="173"/>
      <c r="S720" s="172"/>
      <c r="T720" s="169"/>
      <c r="U720" s="172"/>
      <c r="V720" s="169"/>
      <c r="W720" s="173"/>
      <c r="X720" s="172"/>
      <c r="Y720" s="169"/>
    </row>
    <row r="721" spans="2:25" s="168" customFormat="1" ht="15.75" customHeight="1">
      <c r="B721" s="169"/>
      <c r="C721" s="169"/>
      <c r="D721" s="169"/>
      <c r="E721" s="169"/>
      <c r="F721" s="169"/>
      <c r="G721" s="170"/>
      <c r="H721" s="169"/>
      <c r="I721" s="171"/>
      <c r="J721" s="171"/>
      <c r="K721" s="171"/>
      <c r="L721" s="664"/>
      <c r="M721" s="170"/>
      <c r="N721" s="172"/>
      <c r="O721" s="169"/>
      <c r="P721" s="171"/>
      <c r="Q721" s="169"/>
      <c r="R721" s="173"/>
      <c r="S721" s="172"/>
      <c r="T721" s="169"/>
      <c r="U721" s="172"/>
      <c r="V721" s="169"/>
      <c r="W721" s="173"/>
      <c r="X721" s="172"/>
      <c r="Y721" s="169"/>
    </row>
    <row r="722" spans="2:25" s="168" customFormat="1" ht="15.75" customHeight="1">
      <c r="B722" s="169"/>
      <c r="C722" s="169"/>
      <c r="D722" s="169"/>
      <c r="E722" s="169"/>
      <c r="F722" s="169"/>
      <c r="G722" s="170"/>
      <c r="H722" s="169"/>
      <c r="I722" s="171"/>
      <c r="J722" s="171"/>
      <c r="K722" s="171"/>
      <c r="L722" s="664"/>
      <c r="M722" s="170"/>
      <c r="N722" s="172"/>
      <c r="O722" s="169"/>
      <c r="P722" s="171"/>
      <c r="Q722" s="169"/>
      <c r="R722" s="173"/>
      <c r="S722" s="172"/>
      <c r="T722" s="169"/>
      <c r="U722" s="172"/>
      <c r="V722" s="169"/>
      <c r="W722" s="173"/>
      <c r="X722" s="172"/>
      <c r="Y722" s="169"/>
    </row>
    <row r="723" spans="2:25" s="168" customFormat="1" ht="15.75" customHeight="1">
      <c r="B723" s="169"/>
      <c r="C723" s="169"/>
      <c r="D723" s="169"/>
      <c r="E723" s="169"/>
      <c r="F723" s="169"/>
      <c r="G723" s="170"/>
      <c r="H723" s="169"/>
      <c r="I723" s="171"/>
      <c r="J723" s="171"/>
      <c r="K723" s="171"/>
      <c r="L723" s="664"/>
      <c r="M723" s="170"/>
      <c r="N723" s="172"/>
      <c r="O723" s="169"/>
      <c r="P723" s="171"/>
      <c r="Q723" s="169"/>
      <c r="R723" s="173"/>
      <c r="S723" s="172"/>
      <c r="T723" s="169"/>
      <c r="U723" s="172"/>
      <c r="V723" s="169"/>
      <c r="W723" s="173"/>
      <c r="X723" s="172"/>
      <c r="Y723" s="169"/>
    </row>
    <row r="724" spans="2:25" s="168" customFormat="1" ht="15.75" customHeight="1">
      <c r="B724" s="169"/>
      <c r="C724" s="169"/>
      <c r="D724" s="169"/>
      <c r="E724" s="169"/>
      <c r="F724" s="169"/>
      <c r="G724" s="170"/>
      <c r="H724" s="169"/>
      <c r="I724" s="171"/>
      <c r="J724" s="171"/>
      <c r="K724" s="171"/>
      <c r="L724" s="664"/>
      <c r="M724" s="170"/>
      <c r="N724" s="172"/>
      <c r="O724" s="169"/>
      <c r="P724" s="171"/>
      <c r="Q724" s="169"/>
      <c r="R724" s="173"/>
      <c r="S724" s="172"/>
      <c r="T724" s="169"/>
      <c r="U724" s="172"/>
      <c r="V724" s="169"/>
      <c r="W724" s="173"/>
      <c r="X724" s="172"/>
      <c r="Y724" s="169"/>
    </row>
    <row r="725" spans="2:25" s="168" customFormat="1" ht="15.75" customHeight="1">
      <c r="B725" s="169"/>
      <c r="C725" s="169"/>
      <c r="D725" s="169"/>
      <c r="E725" s="169"/>
      <c r="F725" s="169"/>
      <c r="G725" s="170"/>
      <c r="H725" s="169"/>
      <c r="I725" s="171"/>
      <c r="J725" s="171"/>
      <c r="K725" s="171"/>
      <c r="L725" s="664"/>
      <c r="M725" s="170"/>
      <c r="N725" s="172"/>
      <c r="O725" s="169"/>
      <c r="P725" s="171"/>
      <c r="Q725" s="169"/>
      <c r="R725" s="173"/>
      <c r="S725" s="172"/>
      <c r="T725" s="169"/>
      <c r="U725" s="172"/>
      <c r="V725" s="169"/>
      <c r="W725" s="173"/>
      <c r="X725" s="172"/>
      <c r="Y725" s="169"/>
    </row>
    <row r="726" spans="2:25" s="168" customFormat="1" ht="15.75" customHeight="1">
      <c r="B726" s="169"/>
      <c r="C726" s="169"/>
      <c r="D726" s="169"/>
      <c r="E726" s="169"/>
      <c r="F726" s="169"/>
      <c r="G726" s="170"/>
      <c r="H726" s="169"/>
      <c r="I726" s="171"/>
      <c r="J726" s="171"/>
      <c r="K726" s="171"/>
      <c r="L726" s="664"/>
      <c r="M726" s="170"/>
      <c r="N726" s="172"/>
      <c r="O726" s="169"/>
      <c r="P726" s="171"/>
      <c r="Q726" s="169"/>
      <c r="R726" s="173"/>
      <c r="S726" s="172"/>
      <c r="T726" s="169"/>
      <c r="U726" s="172"/>
      <c r="V726" s="169"/>
      <c r="W726" s="173"/>
      <c r="X726" s="172"/>
      <c r="Y726" s="169"/>
    </row>
    <row r="727" spans="2:25" s="168" customFormat="1" ht="15.75" customHeight="1">
      <c r="B727" s="169"/>
      <c r="C727" s="169"/>
      <c r="D727" s="169"/>
      <c r="E727" s="169"/>
      <c r="F727" s="169"/>
      <c r="G727" s="170"/>
      <c r="H727" s="169"/>
      <c r="I727" s="171"/>
      <c r="J727" s="171"/>
      <c r="K727" s="171"/>
      <c r="L727" s="664"/>
      <c r="M727" s="170"/>
      <c r="N727" s="172"/>
      <c r="O727" s="169"/>
      <c r="P727" s="171"/>
      <c r="Q727" s="169"/>
      <c r="R727" s="173"/>
      <c r="S727" s="172"/>
      <c r="T727" s="169"/>
      <c r="U727" s="172"/>
      <c r="V727" s="169"/>
      <c r="W727" s="173"/>
      <c r="X727" s="172"/>
      <c r="Y727" s="169"/>
    </row>
    <row r="728" spans="2:25" s="168" customFormat="1" ht="15.75" customHeight="1">
      <c r="B728" s="169"/>
      <c r="C728" s="169"/>
      <c r="D728" s="169"/>
      <c r="E728" s="169"/>
      <c r="F728" s="169"/>
      <c r="G728" s="170"/>
      <c r="H728" s="169"/>
      <c r="I728" s="171"/>
      <c r="J728" s="171"/>
      <c r="K728" s="171"/>
      <c r="L728" s="664"/>
      <c r="M728" s="170"/>
      <c r="N728" s="172"/>
      <c r="O728" s="169"/>
      <c r="P728" s="171"/>
      <c r="Q728" s="169"/>
      <c r="R728" s="173"/>
      <c r="S728" s="172"/>
      <c r="T728" s="169"/>
      <c r="U728" s="172"/>
      <c r="V728" s="169"/>
      <c r="W728" s="173"/>
      <c r="X728" s="172"/>
      <c r="Y728" s="169"/>
    </row>
    <row r="729" spans="2:25" s="168" customFormat="1" ht="15.75" customHeight="1">
      <c r="B729" s="169"/>
      <c r="C729" s="169"/>
      <c r="D729" s="169"/>
      <c r="E729" s="169"/>
      <c r="F729" s="169"/>
      <c r="G729" s="170"/>
      <c r="H729" s="169"/>
      <c r="I729" s="171"/>
      <c r="J729" s="171"/>
      <c r="K729" s="171"/>
      <c r="L729" s="664"/>
      <c r="M729" s="170"/>
      <c r="N729" s="172"/>
      <c r="O729" s="169"/>
      <c r="P729" s="171"/>
      <c r="Q729" s="169"/>
      <c r="R729" s="173"/>
      <c r="S729" s="172"/>
      <c r="T729" s="169"/>
      <c r="U729" s="172"/>
      <c r="V729" s="169"/>
      <c r="W729" s="173"/>
      <c r="X729" s="172"/>
      <c r="Y729" s="169"/>
    </row>
    <row r="730" spans="2:25" s="168" customFormat="1" ht="15.75" customHeight="1">
      <c r="B730" s="169"/>
      <c r="C730" s="169"/>
      <c r="D730" s="169"/>
      <c r="E730" s="169"/>
      <c r="F730" s="169"/>
      <c r="G730" s="170"/>
      <c r="H730" s="169"/>
      <c r="I730" s="171"/>
      <c r="J730" s="171"/>
      <c r="K730" s="171"/>
      <c r="L730" s="664"/>
      <c r="M730" s="170"/>
      <c r="N730" s="172"/>
      <c r="O730" s="169"/>
      <c r="P730" s="171"/>
      <c r="Q730" s="169"/>
      <c r="R730" s="173"/>
      <c r="S730" s="172"/>
      <c r="T730" s="169"/>
      <c r="U730" s="172"/>
      <c r="V730" s="169"/>
      <c r="W730" s="173"/>
      <c r="X730" s="172"/>
      <c r="Y730" s="169"/>
    </row>
    <row r="731" spans="2:25" s="168" customFormat="1" ht="15.75" customHeight="1">
      <c r="B731" s="169"/>
      <c r="C731" s="169"/>
      <c r="D731" s="169"/>
      <c r="E731" s="169"/>
      <c r="F731" s="169"/>
      <c r="G731" s="170"/>
      <c r="H731" s="169"/>
      <c r="I731" s="171"/>
      <c r="J731" s="171"/>
      <c r="K731" s="171"/>
      <c r="L731" s="664"/>
      <c r="M731" s="170"/>
      <c r="N731" s="172"/>
      <c r="O731" s="169"/>
      <c r="P731" s="171"/>
      <c r="Q731" s="169"/>
      <c r="R731" s="173"/>
      <c r="S731" s="172"/>
      <c r="T731" s="169"/>
      <c r="U731" s="172"/>
      <c r="V731" s="169"/>
      <c r="W731" s="173"/>
      <c r="X731" s="172"/>
      <c r="Y731" s="169"/>
    </row>
    <row r="732" spans="2:25" s="168" customFormat="1" ht="15.75" customHeight="1">
      <c r="B732" s="169"/>
      <c r="C732" s="169"/>
      <c r="D732" s="169"/>
      <c r="E732" s="169"/>
      <c r="F732" s="169"/>
      <c r="G732" s="170"/>
      <c r="H732" s="169"/>
      <c r="I732" s="171"/>
      <c r="J732" s="171"/>
      <c r="K732" s="171"/>
      <c r="L732" s="664"/>
      <c r="M732" s="170"/>
      <c r="N732" s="172"/>
      <c r="O732" s="169"/>
      <c r="P732" s="171"/>
      <c r="Q732" s="169"/>
      <c r="R732" s="173"/>
      <c r="S732" s="172"/>
      <c r="T732" s="169"/>
      <c r="U732" s="172"/>
      <c r="V732" s="169"/>
      <c r="W732" s="173"/>
      <c r="X732" s="172"/>
      <c r="Y732" s="169"/>
    </row>
    <row r="733" spans="2:25" s="168" customFormat="1" ht="15.75" customHeight="1">
      <c r="B733" s="169"/>
      <c r="C733" s="169"/>
      <c r="D733" s="169"/>
      <c r="E733" s="169"/>
      <c r="F733" s="169"/>
      <c r="G733" s="170"/>
      <c r="H733" s="169"/>
      <c r="I733" s="171"/>
      <c r="J733" s="171"/>
      <c r="K733" s="171"/>
      <c r="L733" s="664"/>
      <c r="M733" s="170"/>
      <c r="N733" s="172"/>
      <c r="O733" s="169"/>
      <c r="P733" s="171"/>
      <c r="Q733" s="169"/>
      <c r="R733" s="173"/>
      <c r="S733" s="172"/>
      <c r="T733" s="169"/>
      <c r="U733" s="172"/>
      <c r="V733" s="169"/>
      <c r="W733" s="173"/>
      <c r="X733" s="172"/>
      <c r="Y733" s="169"/>
    </row>
    <row r="734" spans="2:25" s="168" customFormat="1" ht="15.75" customHeight="1">
      <c r="B734" s="169"/>
      <c r="C734" s="169"/>
      <c r="D734" s="169"/>
      <c r="E734" s="169"/>
      <c r="F734" s="169"/>
      <c r="G734" s="170"/>
      <c r="H734" s="169"/>
      <c r="I734" s="171"/>
      <c r="J734" s="171"/>
      <c r="K734" s="171"/>
      <c r="L734" s="664"/>
      <c r="M734" s="170"/>
      <c r="N734" s="172"/>
      <c r="O734" s="169"/>
      <c r="P734" s="171"/>
      <c r="Q734" s="169"/>
      <c r="R734" s="173"/>
      <c r="S734" s="172"/>
      <c r="T734" s="169"/>
      <c r="U734" s="172"/>
      <c r="V734" s="169"/>
      <c r="W734" s="173"/>
      <c r="X734" s="172"/>
      <c r="Y734" s="169"/>
    </row>
    <row r="735" spans="2:25" s="168" customFormat="1" ht="15.75" customHeight="1">
      <c r="B735" s="169"/>
      <c r="C735" s="169"/>
      <c r="D735" s="169"/>
      <c r="E735" s="169"/>
      <c r="F735" s="169"/>
      <c r="G735" s="170"/>
      <c r="H735" s="169"/>
      <c r="I735" s="171"/>
      <c r="J735" s="171"/>
      <c r="K735" s="171"/>
      <c r="L735" s="664"/>
      <c r="M735" s="170"/>
      <c r="N735" s="172"/>
      <c r="O735" s="169"/>
      <c r="P735" s="171"/>
      <c r="Q735" s="169"/>
      <c r="R735" s="173"/>
      <c r="S735" s="172"/>
      <c r="T735" s="169"/>
      <c r="U735" s="172"/>
      <c r="V735" s="169"/>
      <c r="W735" s="173"/>
      <c r="X735" s="172"/>
      <c r="Y735" s="169"/>
    </row>
    <row r="736" spans="2:25" s="168" customFormat="1" ht="15.75" customHeight="1">
      <c r="B736" s="169"/>
      <c r="C736" s="169"/>
      <c r="D736" s="169"/>
      <c r="E736" s="169"/>
      <c r="F736" s="169"/>
      <c r="G736" s="170"/>
      <c r="H736" s="169"/>
      <c r="I736" s="171"/>
      <c r="J736" s="171"/>
      <c r="K736" s="171"/>
      <c r="L736" s="664"/>
      <c r="M736" s="170"/>
      <c r="N736" s="172"/>
      <c r="O736" s="169"/>
      <c r="P736" s="171"/>
      <c r="Q736" s="169"/>
      <c r="R736" s="173"/>
      <c r="S736" s="172"/>
      <c r="T736" s="169"/>
      <c r="U736" s="172"/>
      <c r="V736" s="169"/>
      <c r="W736" s="173"/>
      <c r="X736" s="172"/>
      <c r="Y736" s="169"/>
    </row>
    <row r="737" spans="2:25" s="168" customFormat="1" ht="15.75" customHeight="1">
      <c r="B737" s="169"/>
      <c r="C737" s="169"/>
      <c r="D737" s="169"/>
      <c r="E737" s="169"/>
      <c r="F737" s="169"/>
      <c r="G737" s="170"/>
      <c r="H737" s="169"/>
      <c r="I737" s="171"/>
      <c r="J737" s="171"/>
      <c r="K737" s="171"/>
      <c r="L737" s="664"/>
      <c r="M737" s="170"/>
      <c r="N737" s="172"/>
      <c r="O737" s="169"/>
      <c r="P737" s="171"/>
      <c r="Q737" s="169"/>
      <c r="R737" s="173"/>
      <c r="S737" s="172"/>
      <c r="T737" s="169"/>
      <c r="U737" s="172"/>
      <c r="V737" s="169"/>
      <c r="W737" s="173"/>
      <c r="X737" s="172"/>
      <c r="Y737" s="169"/>
    </row>
    <row r="738" spans="2:25" s="168" customFormat="1" ht="15.75" customHeight="1">
      <c r="B738" s="169"/>
      <c r="C738" s="169"/>
      <c r="D738" s="169"/>
      <c r="E738" s="169"/>
      <c r="F738" s="169"/>
      <c r="G738" s="170"/>
      <c r="H738" s="169"/>
      <c r="I738" s="171"/>
      <c r="J738" s="171"/>
      <c r="K738" s="171"/>
      <c r="L738" s="664"/>
      <c r="M738" s="170"/>
      <c r="N738" s="172"/>
      <c r="O738" s="169"/>
      <c r="P738" s="171"/>
      <c r="Q738" s="169"/>
      <c r="R738" s="173"/>
      <c r="S738" s="172"/>
      <c r="T738" s="169"/>
      <c r="U738" s="172"/>
      <c r="V738" s="169"/>
      <c r="W738" s="173"/>
      <c r="X738" s="172"/>
      <c r="Y738" s="169"/>
    </row>
    <row r="739" spans="2:25" s="168" customFormat="1" ht="15.75" customHeight="1">
      <c r="B739" s="169"/>
      <c r="C739" s="169"/>
      <c r="D739" s="169"/>
      <c r="E739" s="169"/>
      <c r="F739" s="169"/>
      <c r="G739" s="170"/>
      <c r="H739" s="169"/>
      <c r="I739" s="171"/>
      <c r="J739" s="171"/>
      <c r="K739" s="171"/>
      <c r="L739" s="664"/>
      <c r="M739" s="170"/>
      <c r="N739" s="172"/>
      <c r="O739" s="169"/>
      <c r="P739" s="171"/>
      <c r="Q739" s="169"/>
      <c r="R739" s="173"/>
      <c r="S739" s="172"/>
      <c r="T739" s="169"/>
      <c r="U739" s="172"/>
      <c r="V739" s="169"/>
      <c r="W739" s="173"/>
      <c r="X739" s="172"/>
      <c r="Y739" s="169"/>
    </row>
    <row r="740" spans="2:25" s="168" customFormat="1" ht="15.75" customHeight="1">
      <c r="B740" s="169"/>
      <c r="C740" s="169"/>
      <c r="D740" s="169"/>
      <c r="E740" s="169"/>
      <c r="F740" s="169"/>
      <c r="G740" s="170"/>
      <c r="H740" s="169"/>
      <c r="I740" s="171"/>
      <c r="J740" s="171"/>
      <c r="K740" s="171"/>
      <c r="L740" s="664"/>
      <c r="M740" s="170"/>
      <c r="N740" s="172"/>
      <c r="O740" s="169"/>
      <c r="P740" s="171"/>
      <c r="Q740" s="169"/>
      <c r="R740" s="173"/>
      <c r="S740" s="172"/>
      <c r="T740" s="169"/>
      <c r="U740" s="172"/>
      <c r="V740" s="169"/>
      <c r="W740" s="173"/>
      <c r="X740" s="172"/>
      <c r="Y740" s="169"/>
    </row>
    <row r="741" spans="2:25" s="168" customFormat="1" ht="15.75" customHeight="1">
      <c r="B741" s="169"/>
      <c r="C741" s="169"/>
      <c r="D741" s="169"/>
      <c r="E741" s="169"/>
      <c r="F741" s="169"/>
      <c r="G741" s="170"/>
      <c r="H741" s="169"/>
      <c r="I741" s="171"/>
      <c r="J741" s="171"/>
      <c r="K741" s="171"/>
      <c r="L741" s="664"/>
      <c r="M741" s="170"/>
      <c r="N741" s="172"/>
      <c r="O741" s="169"/>
      <c r="P741" s="171"/>
      <c r="Q741" s="169"/>
      <c r="R741" s="173"/>
      <c r="S741" s="172"/>
      <c r="T741" s="169"/>
      <c r="U741" s="172"/>
      <c r="V741" s="169"/>
      <c r="W741" s="173"/>
      <c r="X741" s="172"/>
      <c r="Y741" s="169"/>
    </row>
    <row r="742" spans="2:25" s="168" customFormat="1" ht="15.75" customHeight="1">
      <c r="B742" s="169"/>
      <c r="C742" s="169"/>
      <c r="D742" s="169"/>
      <c r="E742" s="169"/>
      <c r="F742" s="169"/>
      <c r="G742" s="170"/>
      <c r="H742" s="169"/>
      <c r="I742" s="171"/>
      <c r="J742" s="171"/>
      <c r="K742" s="171"/>
      <c r="L742" s="664"/>
      <c r="M742" s="170"/>
      <c r="N742" s="172"/>
      <c r="O742" s="169"/>
      <c r="P742" s="171"/>
      <c r="Q742" s="169"/>
      <c r="R742" s="173"/>
      <c r="S742" s="172"/>
      <c r="T742" s="169"/>
      <c r="U742" s="172"/>
      <c r="V742" s="169"/>
      <c r="W742" s="173"/>
      <c r="X742" s="172"/>
      <c r="Y742" s="169"/>
    </row>
    <row r="743" spans="2:25" s="168" customFormat="1" ht="15.75" customHeight="1">
      <c r="B743" s="169"/>
      <c r="C743" s="169"/>
      <c r="D743" s="169"/>
      <c r="E743" s="169"/>
      <c r="F743" s="169"/>
      <c r="G743" s="170"/>
      <c r="H743" s="169"/>
      <c r="I743" s="171"/>
      <c r="J743" s="171"/>
      <c r="K743" s="171"/>
      <c r="L743" s="664"/>
      <c r="M743" s="170"/>
      <c r="N743" s="172"/>
      <c r="O743" s="169"/>
      <c r="P743" s="171"/>
      <c r="Q743" s="169"/>
      <c r="R743" s="173"/>
      <c r="S743" s="172"/>
      <c r="T743" s="169"/>
      <c r="U743" s="172"/>
      <c r="V743" s="169"/>
      <c r="W743" s="173"/>
      <c r="X743" s="172"/>
      <c r="Y743" s="169"/>
    </row>
    <row r="744" spans="2:25" s="168" customFormat="1" ht="15.75" customHeight="1">
      <c r="B744" s="169"/>
      <c r="C744" s="169"/>
      <c r="D744" s="169"/>
      <c r="E744" s="169"/>
      <c r="F744" s="169"/>
      <c r="G744" s="170"/>
      <c r="H744" s="169"/>
      <c r="I744" s="171"/>
      <c r="J744" s="171"/>
      <c r="K744" s="171"/>
      <c r="L744" s="664"/>
      <c r="M744" s="170"/>
      <c r="N744" s="172"/>
      <c r="O744" s="169"/>
      <c r="P744" s="171"/>
      <c r="Q744" s="169"/>
      <c r="R744" s="173"/>
      <c r="S744" s="172"/>
      <c r="T744" s="169"/>
      <c r="U744" s="172"/>
      <c r="V744" s="169"/>
      <c r="W744" s="173"/>
      <c r="X744" s="172"/>
      <c r="Y744" s="169"/>
    </row>
    <row r="745" spans="2:25" s="168" customFormat="1" ht="15.75" customHeight="1">
      <c r="B745" s="169"/>
      <c r="C745" s="169"/>
      <c r="D745" s="169"/>
      <c r="E745" s="169"/>
      <c r="F745" s="169"/>
      <c r="G745" s="170"/>
      <c r="H745" s="169"/>
      <c r="I745" s="171"/>
      <c r="J745" s="171"/>
      <c r="K745" s="171"/>
      <c r="L745" s="664"/>
      <c r="M745" s="170"/>
      <c r="N745" s="172"/>
      <c r="O745" s="169"/>
      <c r="P745" s="171"/>
      <c r="Q745" s="169"/>
      <c r="R745" s="173"/>
      <c r="S745" s="172"/>
      <c r="T745" s="169"/>
      <c r="U745" s="172"/>
      <c r="V745" s="169"/>
      <c r="W745" s="173"/>
      <c r="X745" s="172"/>
      <c r="Y745" s="169"/>
    </row>
    <row r="746" spans="2:25" s="168" customFormat="1" ht="15.75" customHeight="1">
      <c r="B746" s="169"/>
      <c r="C746" s="169"/>
      <c r="D746" s="169"/>
      <c r="E746" s="169"/>
      <c r="F746" s="169"/>
      <c r="G746" s="170"/>
      <c r="H746" s="169"/>
      <c r="I746" s="171"/>
      <c r="J746" s="171"/>
      <c r="K746" s="171"/>
      <c r="L746" s="664"/>
      <c r="M746" s="170"/>
      <c r="N746" s="172"/>
      <c r="O746" s="169"/>
      <c r="P746" s="171"/>
      <c r="Q746" s="169"/>
      <c r="R746" s="173"/>
      <c r="S746" s="172"/>
      <c r="T746" s="169"/>
      <c r="U746" s="172"/>
      <c r="V746" s="169"/>
      <c r="W746" s="173"/>
      <c r="X746" s="172"/>
      <c r="Y746" s="169"/>
    </row>
    <row r="747" spans="2:25" s="168" customFormat="1" ht="15.75" customHeight="1">
      <c r="B747" s="169"/>
      <c r="C747" s="169"/>
      <c r="D747" s="169"/>
      <c r="E747" s="169"/>
      <c r="F747" s="169"/>
      <c r="G747" s="170"/>
      <c r="H747" s="169"/>
      <c r="I747" s="171"/>
      <c r="J747" s="171"/>
      <c r="K747" s="171"/>
      <c r="L747" s="664"/>
      <c r="M747" s="170"/>
      <c r="N747" s="172"/>
      <c r="O747" s="169"/>
      <c r="P747" s="171"/>
      <c r="Q747" s="169"/>
      <c r="R747" s="173"/>
      <c r="S747" s="172"/>
      <c r="T747" s="169"/>
      <c r="U747" s="172"/>
      <c r="V747" s="169"/>
      <c r="W747" s="173"/>
      <c r="X747" s="172"/>
      <c r="Y747" s="169"/>
    </row>
    <row r="748" spans="2:25" s="168" customFormat="1" ht="15.75" customHeight="1">
      <c r="B748" s="169"/>
      <c r="C748" s="169"/>
      <c r="D748" s="169"/>
      <c r="E748" s="169"/>
      <c r="F748" s="169"/>
      <c r="G748" s="170"/>
      <c r="H748" s="169"/>
      <c r="I748" s="171"/>
      <c r="J748" s="171"/>
      <c r="K748" s="171"/>
      <c r="L748" s="664"/>
      <c r="M748" s="170"/>
      <c r="N748" s="172"/>
      <c r="O748" s="169"/>
      <c r="P748" s="171"/>
      <c r="Q748" s="169"/>
      <c r="R748" s="173"/>
      <c r="S748" s="172"/>
      <c r="T748" s="169"/>
      <c r="U748" s="172"/>
      <c r="V748" s="169"/>
      <c r="W748" s="173"/>
      <c r="X748" s="172"/>
      <c r="Y748" s="169"/>
    </row>
    <row r="749" spans="2:25" s="168" customFormat="1" ht="15.75" customHeight="1">
      <c r="B749" s="169"/>
      <c r="C749" s="169"/>
      <c r="D749" s="169"/>
      <c r="E749" s="169"/>
      <c r="F749" s="169"/>
      <c r="G749" s="170"/>
      <c r="H749" s="169"/>
      <c r="I749" s="171"/>
      <c r="J749" s="171"/>
      <c r="K749" s="171"/>
      <c r="L749" s="664"/>
      <c r="M749" s="170"/>
      <c r="N749" s="172"/>
      <c r="O749" s="169"/>
      <c r="P749" s="171"/>
      <c r="Q749" s="169"/>
      <c r="R749" s="173"/>
      <c r="S749" s="172"/>
      <c r="T749" s="169"/>
      <c r="U749" s="172"/>
      <c r="V749" s="169"/>
      <c r="W749" s="173"/>
      <c r="X749" s="172"/>
      <c r="Y749" s="169"/>
    </row>
    <row r="750" spans="2:25" s="168" customFormat="1" ht="15.75" customHeight="1">
      <c r="B750" s="169"/>
      <c r="C750" s="169"/>
      <c r="D750" s="169"/>
      <c r="E750" s="169"/>
      <c r="F750" s="169"/>
      <c r="G750" s="170"/>
      <c r="H750" s="169"/>
      <c r="I750" s="171"/>
      <c r="J750" s="171"/>
      <c r="K750" s="171"/>
      <c r="L750" s="664"/>
      <c r="M750" s="170"/>
      <c r="N750" s="172"/>
      <c r="O750" s="169"/>
      <c r="P750" s="171"/>
      <c r="Q750" s="169"/>
      <c r="R750" s="173"/>
      <c r="S750" s="172"/>
      <c r="T750" s="169"/>
      <c r="U750" s="172"/>
      <c r="V750" s="169"/>
      <c r="W750" s="173"/>
      <c r="X750" s="172"/>
      <c r="Y750" s="169"/>
    </row>
    <row r="751" spans="2:25" s="168" customFormat="1" ht="15.75" customHeight="1">
      <c r="B751" s="169"/>
      <c r="C751" s="169"/>
      <c r="D751" s="169"/>
      <c r="E751" s="169"/>
      <c r="F751" s="169"/>
      <c r="G751" s="170"/>
      <c r="H751" s="169"/>
      <c r="I751" s="171"/>
      <c r="J751" s="171"/>
      <c r="K751" s="171"/>
      <c r="L751" s="664"/>
      <c r="M751" s="170"/>
      <c r="N751" s="172"/>
      <c r="O751" s="169"/>
      <c r="P751" s="171"/>
      <c r="Q751" s="169"/>
      <c r="R751" s="173"/>
      <c r="S751" s="172"/>
      <c r="T751" s="169"/>
      <c r="U751" s="172"/>
      <c r="V751" s="169"/>
      <c r="W751" s="173"/>
      <c r="X751" s="172"/>
      <c r="Y751" s="169"/>
    </row>
    <row r="752" spans="2:25" s="168" customFormat="1" ht="15.75" customHeight="1">
      <c r="B752" s="169"/>
      <c r="C752" s="169"/>
      <c r="D752" s="169"/>
      <c r="E752" s="169"/>
      <c r="F752" s="169"/>
      <c r="G752" s="170"/>
      <c r="H752" s="169"/>
      <c r="I752" s="171"/>
      <c r="J752" s="171"/>
      <c r="K752" s="171"/>
      <c r="L752" s="664"/>
      <c r="M752" s="170"/>
      <c r="N752" s="172"/>
      <c r="O752" s="169"/>
      <c r="P752" s="171"/>
      <c r="Q752" s="169"/>
      <c r="R752" s="173"/>
      <c r="S752" s="172"/>
      <c r="T752" s="169"/>
      <c r="U752" s="172"/>
      <c r="V752" s="169"/>
      <c r="W752" s="173"/>
      <c r="X752" s="172"/>
      <c r="Y752" s="169"/>
    </row>
    <row r="753" spans="2:25" s="168" customFormat="1" ht="15.75" customHeight="1">
      <c r="B753" s="169"/>
      <c r="C753" s="169"/>
      <c r="D753" s="169"/>
      <c r="E753" s="169"/>
      <c r="F753" s="169"/>
      <c r="G753" s="170"/>
      <c r="H753" s="169"/>
      <c r="I753" s="171"/>
      <c r="J753" s="171"/>
      <c r="K753" s="171"/>
      <c r="L753" s="664"/>
      <c r="M753" s="170"/>
      <c r="N753" s="172"/>
      <c r="O753" s="169"/>
      <c r="P753" s="171"/>
      <c r="Q753" s="169"/>
      <c r="R753" s="173"/>
      <c r="S753" s="172"/>
      <c r="T753" s="169"/>
      <c r="U753" s="172"/>
      <c r="V753" s="169"/>
      <c r="W753" s="173"/>
      <c r="X753" s="172"/>
      <c r="Y753" s="169"/>
    </row>
    <row r="754" spans="2:25" s="168" customFormat="1" ht="15.75" customHeight="1">
      <c r="B754" s="169"/>
      <c r="C754" s="169"/>
      <c r="D754" s="169"/>
      <c r="E754" s="169"/>
      <c r="F754" s="169"/>
      <c r="G754" s="170"/>
      <c r="H754" s="169"/>
      <c r="I754" s="171"/>
      <c r="J754" s="171"/>
      <c r="K754" s="171"/>
      <c r="L754" s="664"/>
      <c r="M754" s="170"/>
      <c r="N754" s="172"/>
      <c r="O754" s="169"/>
      <c r="P754" s="171"/>
      <c r="Q754" s="169"/>
      <c r="R754" s="173"/>
      <c r="S754" s="172"/>
      <c r="T754" s="169"/>
      <c r="U754" s="172"/>
      <c r="V754" s="169"/>
      <c r="W754" s="173"/>
      <c r="X754" s="172"/>
      <c r="Y754" s="169"/>
    </row>
    <row r="755" spans="2:25" s="168" customFormat="1" ht="15.75" customHeight="1">
      <c r="B755" s="169"/>
      <c r="C755" s="169"/>
      <c r="D755" s="169"/>
      <c r="E755" s="169"/>
      <c r="F755" s="169"/>
      <c r="G755" s="170"/>
      <c r="H755" s="169"/>
      <c r="I755" s="171"/>
      <c r="J755" s="171"/>
      <c r="K755" s="171"/>
      <c r="L755" s="664"/>
      <c r="M755" s="170"/>
      <c r="N755" s="172"/>
      <c r="O755" s="169"/>
      <c r="P755" s="171"/>
      <c r="Q755" s="169"/>
      <c r="R755" s="173"/>
      <c r="S755" s="172"/>
      <c r="T755" s="169"/>
      <c r="U755" s="172"/>
      <c r="V755" s="169"/>
      <c r="W755" s="173"/>
      <c r="X755" s="172"/>
      <c r="Y755" s="169"/>
    </row>
    <row r="756" spans="2:25" s="168" customFormat="1" ht="15.75" customHeight="1">
      <c r="B756" s="169"/>
      <c r="C756" s="169"/>
      <c r="D756" s="169"/>
      <c r="E756" s="169"/>
      <c r="F756" s="169"/>
      <c r="G756" s="170"/>
      <c r="H756" s="169"/>
      <c r="I756" s="171"/>
      <c r="J756" s="171"/>
      <c r="K756" s="171"/>
      <c r="L756" s="664"/>
      <c r="M756" s="170"/>
      <c r="N756" s="172"/>
      <c r="O756" s="169"/>
      <c r="P756" s="171"/>
      <c r="Q756" s="169"/>
      <c r="R756" s="173"/>
      <c r="S756" s="172"/>
      <c r="T756" s="169"/>
      <c r="U756" s="172"/>
      <c r="V756" s="169"/>
      <c r="W756" s="173"/>
      <c r="X756" s="172"/>
      <c r="Y756" s="169"/>
    </row>
    <row r="757" spans="2:25" s="168" customFormat="1" ht="15.75" customHeight="1">
      <c r="B757" s="169"/>
      <c r="C757" s="169"/>
      <c r="D757" s="169"/>
      <c r="E757" s="169"/>
      <c r="F757" s="169"/>
      <c r="G757" s="170"/>
      <c r="H757" s="169"/>
      <c r="I757" s="171"/>
      <c r="J757" s="171"/>
      <c r="K757" s="171"/>
      <c r="L757" s="664"/>
      <c r="M757" s="170"/>
      <c r="N757" s="172"/>
      <c r="O757" s="169"/>
      <c r="P757" s="171"/>
      <c r="Q757" s="169"/>
      <c r="R757" s="173"/>
      <c r="S757" s="172"/>
      <c r="T757" s="169"/>
      <c r="U757" s="172"/>
      <c r="V757" s="169"/>
      <c r="W757" s="173"/>
      <c r="X757" s="172"/>
      <c r="Y757" s="169"/>
    </row>
    <row r="758" spans="2:25" s="168" customFormat="1" ht="15.75" customHeight="1">
      <c r="B758" s="169"/>
      <c r="C758" s="169"/>
      <c r="D758" s="169"/>
      <c r="E758" s="169"/>
      <c r="F758" s="169"/>
      <c r="G758" s="170"/>
      <c r="H758" s="169"/>
      <c r="I758" s="171"/>
      <c r="J758" s="171"/>
      <c r="K758" s="171"/>
      <c r="L758" s="664"/>
      <c r="M758" s="170"/>
      <c r="N758" s="172"/>
      <c r="O758" s="169"/>
      <c r="P758" s="171"/>
      <c r="Q758" s="169"/>
      <c r="R758" s="173"/>
      <c r="S758" s="172"/>
      <c r="T758" s="169"/>
      <c r="U758" s="172"/>
      <c r="V758" s="169"/>
      <c r="W758" s="173"/>
      <c r="X758" s="172"/>
      <c r="Y758" s="169"/>
    </row>
    <row r="759" spans="2:25" s="168" customFormat="1" ht="15.75" customHeight="1">
      <c r="B759" s="169"/>
      <c r="C759" s="169"/>
      <c r="D759" s="169"/>
      <c r="E759" s="169"/>
      <c r="F759" s="169"/>
      <c r="G759" s="170"/>
      <c r="H759" s="169"/>
      <c r="I759" s="171"/>
      <c r="J759" s="171"/>
      <c r="K759" s="171"/>
      <c r="L759" s="664"/>
      <c r="M759" s="170"/>
      <c r="N759" s="172"/>
      <c r="O759" s="169"/>
      <c r="P759" s="171"/>
      <c r="Q759" s="169"/>
      <c r="R759" s="173"/>
      <c r="S759" s="172"/>
      <c r="T759" s="169"/>
      <c r="U759" s="172"/>
      <c r="V759" s="169"/>
      <c r="W759" s="173"/>
      <c r="X759" s="172"/>
      <c r="Y759" s="169"/>
    </row>
    <row r="760" spans="2:25" s="168" customFormat="1" ht="15.75" customHeight="1">
      <c r="B760" s="169"/>
      <c r="C760" s="169"/>
      <c r="D760" s="169"/>
      <c r="E760" s="169"/>
      <c r="F760" s="169"/>
      <c r="G760" s="170"/>
      <c r="H760" s="169"/>
      <c r="I760" s="171"/>
      <c r="J760" s="171"/>
      <c r="K760" s="171"/>
      <c r="L760" s="664"/>
      <c r="M760" s="170"/>
      <c r="N760" s="172"/>
      <c r="O760" s="169"/>
      <c r="P760" s="171"/>
      <c r="Q760" s="169"/>
      <c r="R760" s="173"/>
      <c r="S760" s="172"/>
      <c r="T760" s="169"/>
      <c r="U760" s="172"/>
      <c r="V760" s="169"/>
      <c r="W760" s="173"/>
      <c r="X760" s="172"/>
      <c r="Y760" s="169"/>
    </row>
    <row r="761" spans="2:25" s="168" customFormat="1" ht="15.75" customHeight="1">
      <c r="B761" s="169"/>
      <c r="C761" s="169"/>
      <c r="D761" s="169"/>
      <c r="E761" s="169"/>
      <c r="F761" s="169"/>
      <c r="G761" s="170"/>
      <c r="H761" s="169"/>
      <c r="I761" s="171"/>
      <c r="J761" s="171"/>
      <c r="K761" s="171"/>
      <c r="L761" s="664"/>
      <c r="M761" s="170"/>
      <c r="N761" s="172"/>
      <c r="O761" s="169"/>
      <c r="P761" s="171"/>
      <c r="Q761" s="169"/>
      <c r="R761" s="173"/>
      <c r="S761" s="172"/>
      <c r="T761" s="169"/>
      <c r="U761" s="172"/>
      <c r="V761" s="169"/>
      <c r="W761" s="173"/>
      <c r="X761" s="172"/>
      <c r="Y761" s="169"/>
    </row>
    <row r="762" spans="2:25" s="168" customFormat="1" ht="15.75" customHeight="1">
      <c r="B762" s="169"/>
      <c r="C762" s="169"/>
      <c r="D762" s="169"/>
      <c r="E762" s="169"/>
      <c r="F762" s="169"/>
      <c r="G762" s="170"/>
      <c r="H762" s="169"/>
      <c r="I762" s="171"/>
      <c r="J762" s="171"/>
      <c r="K762" s="171"/>
      <c r="L762" s="664"/>
      <c r="M762" s="170"/>
      <c r="N762" s="172"/>
      <c r="O762" s="169"/>
      <c r="P762" s="171"/>
      <c r="Q762" s="169"/>
      <c r="R762" s="173"/>
      <c r="S762" s="172"/>
      <c r="T762" s="169"/>
      <c r="U762" s="172"/>
      <c r="V762" s="169"/>
      <c r="W762" s="173"/>
      <c r="X762" s="172"/>
      <c r="Y762" s="169"/>
    </row>
    <row r="763" spans="2:25" s="168" customFormat="1" ht="15.75" customHeight="1">
      <c r="B763" s="169"/>
      <c r="C763" s="169"/>
      <c r="D763" s="169"/>
      <c r="E763" s="169"/>
      <c r="F763" s="169"/>
      <c r="G763" s="170"/>
      <c r="H763" s="169"/>
      <c r="I763" s="171"/>
      <c r="J763" s="171"/>
      <c r="K763" s="171"/>
      <c r="L763" s="664"/>
      <c r="M763" s="170"/>
      <c r="N763" s="172"/>
      <c r="O763" s="169"/>
      <c r="P763" s="171"/>
      <c r="Q763" s="169"/>
      <c r="R763" s="173"/>
      <c r="S763" s="172"/>
      <c r="T763" s="169"/>
      <c r="U763" s="172"/>
      <c r="V763" s="169"/>
      <c r="W763" s="173"/>
      <c r="X763" s="172"/>
      <c r="Y763" s="169"/>
    </row>
    <row r="764" spans="2:25" s="168" customFormat="1" ht="15.75" customHeight="1">
      <c r="B764" s="169"/>
      <c r="C764" s="169"/>
      <c r="D764" s="169"/>
      <c r="E764" s="169"/>
      <c r="F764" s="169"/>
      <c r="G764" s="170"/>
      <c r="H764" s="169"/>
      <c r="I764" s="171"/>
      <c r="J764" s="171"/>
      <c r="K764" s="171"/>
      <c r="L764" s="664"/>
      <c r="M764" s="170"/>
      <c r="N764" s="172"/>
      <c r="O764" s="169"/>
      <c r="P764" s="171"/>
      <c r="Q764" s="169"/>
      <c r="R764" s="173"/>
      <c r="S764" s="172"/>
      <c r="T764" s="169"/>
      <c r="U764" s="172"/>
      <c r="V764" s="169"/>
      <c r="W764" s="173"/>
      <c r="X764" s="172"/>
      <c r="Y764" s="169"/>
    </row>
    <row r="765" spans="2:25" s="168" customFormat="1" ht="15.75" customHeight="1">
      <c r="B765" s="169"/>
      <c r="C765" s="169"/>
      <c r="D765" s="169"/>
      <c r="E765" s="169"/>
      <c r="F765" s="169"/>
      <c r="G765" s="170"/>
      <c r="H765" s="169"/>
      <c r="I765" s="171"/>
      <c r="J765" s="171"/>
      <c r="K765" s="171"/>
      <c r="L765" s="664"/>
      <c r="M765" s="170"/>
      <c r="N765" s="172"/>
      <c r="O765" s="169"/>
      <c r="P765" s="171"/>
      <c r="Q765" s="169"/>
      <c r="R765" s="173"/>
      <c r="S765" s="172"/>
      <c r="T765" s="169"/>
      <c r="U765" s="172"/>
      <c r="V765" s="169"/>
      <c r="W765" s="173"/>
      <c r="X765" s="172"/>
      <c r="Y765" s="169"/>
    </row>
    <row r="766" spans="2:25" s="168" customFormat="1" ht="15.75" customHeight="1">
      <c r="B766" s="169"/>
      <c r="C766" s="169"/>
      <c r="D766" s="169"/>
      <c r="E766" s="169"/>
      <c r="F766" s="169"/>
      <c r="G766" s="170"/>
      <c r="H766" s="169"/>
      <c r="I766" s="171"/>
      <c r="J766" s="171"/>
      <c r="K766" s="171"/>
      <c r="L766" s="664"/>
      <c r="M766" s="170"/>
      <c r="N766" s="172"/>
      <c r="O766" s="169"/>
      <c r="P766" s="171"/>
      <c r="Q766" s="169"/>
      <c r="R766" s="173"/>
      <c r="S766" s="172"/>
      <c r="T766" s="169"/>
      <c r="U766" s="172"/>
      <c r="V766" s="169"/>
      <c r="W766" s="173"/>
      <c r="X766" s="172"/>
      <c r="Y766" s="169"/>
    </row>
    <row r="767" spans="2:25" s="168" customFormat="1" ht="15.75" customHeight="1">
      <c r="B767" s="169"/>
      <c r="C767" s="169"/>
      <c r="D767" s="169"/>
      <c r="E767" s="169"/>
      <c r="F767" s="169"/>
      <c r="G767" s="170"/>
      <c r="H767" s="169"/>
      <c r="I767" s="171"/>
      <c r="J767" s="171"/>
      <c r="K767" s="171"/>
      <c r="L767" s="664"/>
      <c r="M767" s="170"/>
      <c r="N767" s="172"/>
      <c r="O767" s="169"/>
      <c r="P767" s="171"/>
      <c r="Q767" s="169"/>
      <c r="R767" s="173"/>
      <c r="S767" s="172"/>
      <c r="T767" s="169"/>
      <c r="U767" s="172"/>
      <c r="V767" s="169"/>
      <c r="W767" s="173"/>
      <c r="X767" s="172"/>
      <c r="Y767" s="169"/>
    </row>
    <row r="768" spans="2:25" s="168" customFormat="1" ht="15.75" customHeight="1">
      <c r="B768" s="169"/>
      <c r="C768" s="169"/>
      <c r="D768" s="169"/>
      <c r="E768" s="169"/>
      <c r="F768" s="169"/>
      <c r="G768" s="170"/>
      <c r="H768" s="169"/>
      <c r="I768" s="171"/>
      <c r="J768" s="171"/>
      <c r="K768" s="171"/>
      <c r="L768" s="664"/>
      <c r="M768" s="170"/>
      <c r="N768" s="172"/>
      <c r="O768" s="169"/>
      <c r="P768" s="171"/>
      <c r="Q768" s="169"/>
      <c r="R768" s="173"/>
      <c r="S768" s="172"/>
      <c r="T768" s="169"/>
      <c r="U768" s="172"/>
      <c r="V768" s="169"/>
      <c r="W768" s="173"/>
      <c r="X768" s="172"/>
      <c r="Y768" s="169"/>
    </row>
    <row r="769" spans="2:25" s="168" customFormat="1" ht="15.75" customHeight="1">
      <c r="B769" s="169"/>
      <c r="C769" s="169"/>
      <c r="D769" s="169"/>
      <c r="E769" s="169"/>
      <c r="F769" s="169"/>
      <c r="G769" s="170"/>
      <c r="H769" s="169"/>
      <c r="I769" s="171"/>
      <c r="J769" s="171"/>
      <c r="K769" s="171"/>
      <c r="L769" s="664"/>
      <c r="M769" s="170"/>
      <c r="N769" s="172"/>
      <c r="O769" s="169"/>
      <c r="P769" s="171"/>
      <c r="Q769" s="169"/>
      <c r="R769" s="173"/>
      <c r="S769" s="172"/>
      <c r="T769" s="169"/>
      <c r="U769" s="172"/>
      <c r="V769" s="169"/>
      <c r="W769" s="173"/>
      <c r="X769" s="172"/>
      <c r="Y769" s="169"/>
    </row>
    <row r="770" spans="2:25" s="168" customFormat="1" ht="15.75" customHeight="1">
      <c r="B770" s="169"/>
      <c r="C770" s="169"/>
      <c r="D770" s="169"/>
      <c r="E770" s="169"/>
      <c r="F770" s="169"/>
      <c r="G770" s="170"/>
      <c r="H770" s="169"/>
      <c r="I770" s="171"/>
      <c r="J770" s="171"/>
      <c r="K770" s="171"/>
      <c r="L770" s="664"/>
      <c r="M770" s="170"/>
      <c r="N770" s="172"/>
      <c r="O770" s="169"/>
      <c r="P770" s="171"/>
      <c r="Q770" s="169"/>
      <c r="R770" s="173"/>
      <c r="S770" s="172"/>
      <c r="T770" s="169"/>
      <c r="U770" s="172"/>
      <c r="V770" s="169"/>
      <c r="W770" s="173"/>
      <c r="X770" s="172"/>
      <c r="Y770" s="169"/>
    </row>
    <row r="771" spans="2:25" s="168" customFormat="1" ht="15.75" customHeight="1">
      <c r="B771" s="169"/>
      <c r="C771" s="169"/>
      <c r="D771" s="169"/>
      <c r="E771" s="169"/>
      <c r="F771" s="169"/>
      <c r="G771" s="170"/>
      <c r="H771" s="169"/>
      <c r="I771" s="171"/>
      <c r="J771" s="171"/>
      <c r="K771" s="171"/>
      <c r="L771" s="664"/>
      <c r="M771" s="170"/>
      <c r="N771" s="172"/>
      <c r="O771" s="169"/>
      <c r="P771" s="171"/>
      <c r="Q771" s="169"/>
      <c r="R771" s="173"/>
      <c r="S771" s="172"/>
      <c r="T771" s="169"/>
      <c r="U771" s="172"/>
      <c r="V771" s="169"/>
      <c r="W771" s="173"/>
      <c r="X771" s="172"/>
      <c r="Y771" s="169"/>
    </row>
    <row r="772" spans="2:25" s="168" customFormat="1" ht="15.75" customHeight="1">
      <c r="B772" s="169"/>
      <c r="C772" s="169"/>
      <c r="D772" s="169"/>
      <c r="E772" s="169"/>
      <c r="F772" s="169"/>
      <c r="G772" s="170"/>
      <c r="H772" s="169"/>
      <c r="I772" s="171"/>
      <c r="J772" s="171"/>
      <c r="K772" s="171"/>
      <c r="L772" s="664"/>
      <c r="M772" s="170"/>
      <c r="N772" s="172"/>
      <c r="O772" s="169"/>
      <c r="P772" s="171"/>
      <c r="Q772" s="169"/>
      <c r="R772" s="173"/>
      <c r="S772" s="172"/>
      <c r="T772" s="169"/>
      <c r="U772" s="172"/>
      <c r="V772" s="169"/>
      <c r="W772" s="173"/>
      <c r="X772" s="172"/>
      <c r="Y772" s="169"/>
    </row>
    <row r="773" spans="2:25" s="168" customFormat="1" ht="15.75" customHeight="1">
      <c r="B773" s="169"/>
      <c r="C773" s="169"/>
      <c r="D773" s="169"/>
      <c r="E773" s="169"/>
      <c r="F773" s="169"/>
      <c r="G773" s="170"/>
      <c r="H773" s="169"/>
      <c r="I773" s="171"/>
      <c r="J773" s="171"/>
      <c r="K773" s="171"/>
      <c r="L773" s="664"/>
      <c r="M773" s="170"/>
      <c r="N773" s="172"/>
      <c r="O773" s="169"/>
      <c r="P773" s="171"/>
      <c r="Q773" s="169"/>
      <c r="R773" s="173"/>
      <c r="S773" s="172"/>
      <c r="T773" s="169"/>
      <c r="U773" s="172"/>
      <c r="V773" s="169"/>
      <c r="W773" s="173"/>
      <c r="X773" s="172"/>
      <c r="Y773" s="169"/>
    </row>
    <row r="774" spans="2:25" s="168" customFormat="1" ht="15.75" customHeight="1">
      <c r="B774" s="169"/>
      <c r="C774" s="169"/>
      <c r="D774" s="169"/>
      <c r="E774" s="169"/>
      <c r="F774" s="169"/>
      <c r="G774" s="170"/>
      <c r="H774" s="169"/>
      <c r="I774" s="171"/>
      <c r="J774" s="171"/>
      <c r="K774" s="171"/>
      <c r="L774" s="664"/>
      <c r="M774" s="170"/>
      <c r="N774" s="172"/>
      <c r="O774" s="169"/>
      <c r="P774" s="171"/>
      <c r="Q774" s="169"/>
      <c r="R774" s="173"/>
      <c r="S774" s="172"/>
      <c r="T774" s="169"/>
      <c r="U774" s="172"/>
      <c r="V774" s="169"/>
      <c r="W774" s="173"/>
      <c r="X774" s="172"/>
      <c r="Y774" s="169"/>
    </row>
    <row r="775" spans="2:25" s="168" customFormat="1" ht="15.75" customHeight="1">
      <c r="B775" s="169"/>
      <c r="C775" s="169"/>
      <c r="D775" s="169"/>
      <c r="E775" s="169"/>
      <c r="F775" s="169"/>
      <c r="G775" s="170"/>
      <c r="H775" s="169"/>
      <c r="I775" s="171"/>
      <c r="J775" s="171"/>
      <c r="K775" s="171"/>
      <c r="L775" s="664"/>
      <c r="M775" s="170"/>
      <c r="N775" s="172"/>
      <c r="O775" s="169"/>
      <c r="P775" s="171"/>
      <c r="Q775" s="169"/>
      <c r="R775" s="173"/>
      <c r="S775" s="172"/>
      <c r="T775" s="169"/>
      <c r="U775" s="172"/>
      <c r="V775" s="169"/>
      <c r="W775" s="173"/>
      <c r="X775" s="172"/>
      <c r="Y775" s="169"/>
    </row>
    <row r="776" spans="2:25" s="168" customFormat="1" ht="15.75" customHeight="1">
      <c r="B776" s="169"/>
      <c r="C776" s="169"/>
      <c r="D776" s="169"/>
      <c r="E776" s="169"/>
      <c r="F776" s="169"/>
      <c r="G776" s="170"/>
      <c r="H776" s="169"/>
      <c r="I776" s="171"/>
      <c r="J776" s="171"/>
      <c r="K776" s="171"/>
      <c r="L776" s="664"/>
      <c r="M776" s="170"/>
      <c r="N776" s="172"/>
      <c r="O776" s="169"/>
      <c r="P776" s="171"/>
      <c r="Q776" s="169"/>
      <c r="R776" s="173"/>
      <c r="S776" s="172"/>
      <c r="T776" s="169"/>
      <c r="U776" s="172"/>
      <c r="V776" s="169"/>
      <c r="W776" s="173"/>
      <c r="X776" s="172"/>
      <c r="Y776" s="169"/>
    </row>
    <row r="777" spans="2:25" s="168" customFormat="1" ht="15.75" customHeight="1">
      <c r="B777" s="169"/>
      <c r="C777" s="169"/>
      <c r="D777" s="169"/>
      <c r="E777" s="169"/>
      <c r="F777" s="169"/>
      <c r="G777" s="170"/>
      <c r="H777" s="169"/>
      <c r="I777" s="171"/>
      <c r="J777" s="171"/>
      <c r="K777" s="171"/>
      <c r="L777" s="664"/>
      <c r="M777" s="170"/>
      <c r="N777" s="172"/>
      <c r="O777" s="169"/>
      <c r="P777" s="171"/>
      <c r="Q777" s="169"/>
      <c r="R777" s="173"/>
      <c r="S777" s="172"/>
      <c r="T777" s="169"/>
      <c r="U777" s="172"/>
      <c r="V777" s="169"/>
      <c r="W777" s="173"/>
      <c r="X777" s="172"/>
      <c r="Y777" s="169"/>
    </row>
    <row r="778" spans="2:25" s="168" customFormat="1" ht="15.75" customHeight="1">
      <c r="B778" s="169"/>
      <c r="C778" s="169"/>
      <c r="D778" s="169"/>
      <c r="E778" s="169"/>
      <c r="F778" s="169"/>
      <c r="G778" s="170"/>
      <c r="H778" s="169"/>
      <c r="I778" s="171"/>
      <c r="J778" s="171"/>
      <c r="K778" s="171"/>
      <c r="L778" s="664"/>
      <c r="M778" s="170"/>
      <c r="N778" s="172"/>
      <c r="O778" s="169"/>
      <c r="P778" s="171"/>
      <c r="Q778" s="169"/>
      <c r="R778" s="173"/>
      <c r="S778" s="172"/>
      <c r="T778" s="169"/>
      <c r="U778" s="172"/>
      <c r="V778" s="169"/>
      <c r="W778" s="173"/>
      <c r="X778" s="172"/>
      <c r="Y778" s="169"/>
    </row>
    <row r="779" spans="2:25" s="168" customFormat="1" ht="15.75" customHeight="1">
      <c r="B779" s="169"/>
      <c r="C779" s="169"/>
      <c r="D779" s="169"/>
      <c r="E779" s="169"/>
      <c r="F779" s="169"/>
      <c r="G779" s="170"/>
      <c r="H779" s="169"/>
      <c r="I779" s="171"/>
      <c r="J779" s="171"/>
      <c r="K779" s="171"/>
      <c r="L779" s="664"/>
      <c r="M779" s="170"/>
      <c r="N779" s="172"/>
      <c r="O779" s="169"/>
      <c r="P779" s="171"/>
      <c r="Q779" s="169"/>
      <c r="R779" s="173"/>
      <c r="S779" s="172"/>
      <c r="T779" s="169"/>
      <c r="U779" s="172"/>
      <c r="V779" s="169"/>
      <c r="W779" s="173"/>
      <c r="X779" s="172"/>
      <c r="Y779" s="169"/>
    </row>
    <row r="780" spans="2:25" s="168" customFormat="1" ht="15.75" customHeight="1">
      <c r="B780" s="169"/>
      <c r="C780" s="169"/>
      <c r="D780" s="169"/>
      <c r="E780" s="169"/>
      <c r="F780" s="169"/>
      <c r="G780" s="170"/>
      <c r="H780" s="169"/>
      <c r="I780" s="171"/>
      <c r="J780" s="171"/>
      <c r="K780" s="171"/>
      <c r="L780" s="664"/>
      <c r="M780" s="170"/>
      <c r="N780" s="172"/>
      <c r="O780" s="169"/>
      <c r="P780" s="171"/>
      <c r="Q780" s="169"/>
      <c r="R780" s="173"/>
      <c r="S780" s="172"/>
      <c r="T780" s="169"/>
      <c r="U780" s="172"/>
      <c r="V780" s="169"/>
      <c r="W780" s="173"/>
      <c r="X780" s="172"/>
      <c r="Y780" s="169"/>
    </row>
    <row r="781" spans="2:25" s="168" customFormat="1" ht="15.75" customHeight="1">
      <c r="B781" s="169"/>
      <c r="C781" s="169"/>
      <c r="D781" s="169"/>
      <c r="E781" s="169"/>
      <c r="F781" s="169"/>
      <c r="G781" s="170"/>
      <c r="H781" s="169"/>
      <c r="I781" s="171"/>
      <c r="J781" s="171"/>
      <c r="K781" s="171"/>
      <c r="L781" s="664"/>
      <c r="M781" s="170"/>
      <c r="N781" s="172"/>
      <c r="O781" s="169"/>
      <c r="P781" s="171"/>
      <c r="Q781" s="169"/>
      <c r="R781" s="173"/>
      <c r="S781" s="172"/>
      <c r="T781" s="169"/>
      <c r="U781" s="172"/>
      <c r="V781" s="169"/>
      <c r="W781" s="173"/>
      <c r="X781" s="172"/>
      <c r="Y781" s="169"/>
    </row>
    <row r="782" spans="2:25" s="168" customFormat="1" ht="15.75" customHeight="1">
      <c r="B782" s="169"/>
      <c r="C782" s="169"/>
      <c r="D782" s="169"/>
      <c r="E782" s="169"/>
      <c r="F782" s="169"/>
      <c r="G782" s="170"/>
      <c r="H782" s="169"/>
      <c r="I782" s="171"/>
      <c r="J782" s="171"/>
      <c r="K782" s="171"/>
      <c r="L782" s="664"/>
      <c r="M782" s="170"/>
      <c r="N782" s="172"/>
      <c r="O782" s="169"/>
      <c r="P782" s="171"/>
      <c r="Q782" s="169"/>
      <c r="R782" s="173"/>
      <c r="S782" s="172"/>
      <c r="T782" s="169"/>
      <c r="U782" s="172"/>
      <c r="V782" s="169"/>
      <c r="W782" s="173"/>
      <c r="X782" s="172"/>
      <c r="Y782" s="169"/>
    </row>
    <row r="783" spans="2:25" s="168" customFormat="1" ht="15.75" customHeight="1">
      <c r="B783" s="169"/>
      <c r="C783" s="169"/>
      <c r="D783" s="169"/>
      <c r="E783" s="169"/>
      <c r="F783" s="169"/>
      <c r="G783" s="170"/>
      <c r="H783" s="169"/>
      <c r="I783" s="171"/>
      <c r="J783" s="171"/>
      <c r="K783" s="171"/>
      <c r="L783" s="664"/>
      <c r="M783" s="170"/>
      <c r="N783" s="172"/>
      <c r="O783" s="169"/>
      <c r="P783" s="171"/>
      <c r="Q783" s="169"/>
      <c r="R783" s="173"/>
      <c r="S783" s="172"/>
      <c r="T783" s="169"/>
      <c r="U783" s="172"/>
      <c r="V783" s="169"/>
      <c r="W783" s="173"/>
      <c r="X783" s="172"/>
      <c r="Y783" s="169"/>
    </row>
    <row r="784" spans="2:25" s="168" customFormat="1" ht="15.75" customHeight="1">
      <c r="B784" s="169"/>
      <c r="C784" s="169"/>
      <c r="D784" s="169"/>
      <c r="E784" s="169"/>
      <c r="F784" s="169"/>
      <c r="G784" s="170"/>
      <c r="H784" s="169"/>
      <c r="I784" s="171"/>
      <c r="J784" s="171"/>
      <c r="K784" s="171"/>
      <c r="L784" s="664"/>
      <c r="M784" s="170"/>
      <c r="N784" s="172"/>
      <c r="O784" s="169"/>
      <c r="P784" s="171"/>
      <c r="Q784" s="169"/>
      <c r="R784" s="173"/>
      <c r="S784" s="172"/>
      <c r="T784" s="169"/>
      <c r="U784" s="172"/>
      <c r="V784" s="169"/>
      <c r="W784" s="173"/>
      <c r="X784" s="172"/>
      <c r="Y784" s="169"/>
    </row>
    <row r="785" spans="2:25" s="168" customFormat="1" ht="15.75" customHeight="1">
      <c r="B785" s="169"/>
      <c r="C785" s="169"/>
      <c r="D785" s="169"/>
      <c r="E785" s="169"/>
      <c r="F785" s="169"/>
      <c r="G785" s="170"/>
      <c r="H785" s="169"/>
      <c r="I785" s="171"/>
      <c r="J785" s="171"/>
      <c r="K785" s="171"/>
      <c r="L785" s="664"/>
      <c r="M785" s="170"/>
      <c r="N785" s="172"/>
      <c r="O785" s="169"/>
      <c r="P785" s="171"/>
      <c r="Q785" s="169"/>
      <c r="R785" s="173"/>
      <c r="S785" s="172"/>
      <c r="T785" s="169"/>
      <c r="U785" s="172"/>
      <c r="V785" s="169"/>
      <c r="W785" s="173"/>
      <c r="X785" s="172"/>
      <c r="Y785" s="169"/>
    </row>
    <row r="786" spans="2:25" s="168" customFormat="1" ht="15.75" customHeight="1">
      <c r="B786" s="169"/>
      <c r="C786" s="169"/>
      <c r="D786" s="169"/>
      <c r="E786" s="169"/>
      <c r="F786" s="169"/>
      <c r="G786" s="170"/>
      <c r="H786" s="169"/>
      <c r="I786" s="171"/>
      <c r="J786" s="171"/>
      <c r="K786" s="171"/>
      <c r="L786" s="664"/>
      <c r="M786" s="170"/>
      <c r="N786" s="172"/>
      <c r="O786" s="169"/>
      <c r="P786" s="171"/>
      <c r="Q786" s="169"/>
      <c r="R786" s="173"/>
      <c r="S786" s="172"/>
      <c r="T786" s="169"/>
      <c r="U786" s="172"/>
      <c r="V786" s="169"/>
      <c r="W786" s="173"/>
      <c r="X786" s="172"/>
      <c r="Y786" s="169"/>
    </row>
    <row r="787" spans="2:25" s="168" customFormat="1" ht="15.75" customHeight="1">
      <c r="B787" s="169"/>
      <c r="C787" s="169"/>
      <c r="D787" s="169"/>
      <c r="E787" s="169"/>
      <c r="F787" s="169"/>
      <c r="G787" s="170"/>
      <c r="H787" s="169"/>
      <c r="I787" s="171"/>
      <c r="J787" s="171"/>
      <c r="K787" s="171"/>
      <c r="L787" s="664"/>
      <c r="M787" s="170"/>
      <c r="N787" s="172"/>
      <c r="O787" s="169"/>
      <c r="P787" s="171"/>
      <c r="Q787" s="169"/>
      <c r="R787" s="173"/>
      <c r="S787" s="172"/>
      <c r="T787" s="169"/>
      <c r="U787" s="172"/>
      <c r="V787" s="169"/>
      <c r="W787" s="173"/>
      <c r="X787" s="172"/>
      <c r="Y787" s="169"/>
    </row>
    <row r="788" spans="2:25" s="168" customFormat="1" ht="15.75" customHeight="1">
      <c r="B788" s="169"/>
      <c r="C788" s="169"/>
      <c r="D788" s="169"/>
      <c r="E788" s="169"/>
      <c r="F788" s="169"/>
      <c r="G788" s="170"/>
      <c r="H788" s="169"/>
      <c r="I788" s="171"/>
      <c r="J788" s="171"/>
      <c r="K788" s="171"/>
      <c r="L788" s="664"/>
      <c r="M788" s="170"/>
      <c r="N788" s="172"/>
      <c r="O788" s="169"/>
      <c r="P788" s="171"/>
      <c r="Q788" s="169"/>
      <c r="R788" s="173"/>
      <c r="S788" s="172"/>
      <c r="T788" s="169"/>
      <c r="U788" s="172"/>
      <c r="V788" s="169"/>
      <c r="W788" s="173"/>
      <c r="X788" s="172"/>
      <c r="Y788" s="169"/>
    </row>
    <row r="789" spans="2:25" s="168" customFormat="1" ht="15.75" customHeight="1">
      <c r="B789" s="169"/>
      <c r="C789" s="169"/>
      <c r="D789" s="169"/>
      <c r="E789" s="169"/>
      <c r="F789" s="169"/>
      <c r="G789" s="170"/>
      <c r="H789" s="169"/>
      <c r="I789" s="171"/>
      <c r="J789" s="171"/>
      <c r="K789" s="171"/>
      <c r="L789" s="664"/>
      <c r="M789" s="170"/>
      <c r="N789" s="172"/>
      <c r="O789" s="169"/>
      <c r="P789" s="171"/>
      <c r="Q789" s="169"/>
      <c r="R789" s="173"/>
      <c r="S789" s="172"/>
      <c r="T789" s="169"/>
      <c r="U789" s="172"/>
      <c r="V789" s="169"/>
      <c r="W789" s="173"/>
      <c r="X789" s="172"/>
      <c r="Y789" s="169"/>
    </row>
    <row r="790" spans="2:25" s="168" customFormat="1" ht="15.75" customHeight="1">
      <c r="B790" s="169"/>
      <c r="C790" s="169"/>
      <c r="D790" s="169"/>
      <c r="E790" s="169"/>
      <c r="F790" s="169"/>
      <c r="G790" s="170"/>
      <c r="H790" s="169"/>
      <c r="I790" s="171"/>
      <c r="J790" s="171"/>
      <c r="K790" s="171"/>
      <c r="L790" s="664"/>
      <c r="M790" s="170"/>
      <c r="N790" s="172"/>
      <c r="O790" s="169"/>
      <c r="P790" s="171"/>
      <c r="Q790" s="169"/>
      <c r="R790" s="173"/>
      <c r="S790" s="172"/>
      <c r="T790" s="169"/>
      <c r="U790" s="172"/>
      <c r="V790" s="169"/>
      <c r="W790" s="173"/>
      <c r="X790" s="172"/>
      <c r="Y790" s="169"/>
    </row>
    <row r="791" spans="2:25" s="168" customFormat="1" ht="15.75" customHeight="1">
      <c r="B791" s="169"/>
      <c r="C791" s="169"/>
      <c r="D791" s="169"/>
      <c r="E791" s="169"/>
      <c r="F791" s="169"/>
      <c r="G791" s="170"/>
      <c r="H791" s="169"/>
      <c r="I791" s="171"/>
      <c r="J791" s="171"/>
      <c r="K791" s="171"/>
      <c r="L791" s="664"/>
      <c r="M791" s="170"/>
      <c r="N791" s="172"/>
      <c r="O791" s="169"/>
      <c r="P791" s="171"/>
      <c r="Q791" s="169"/>
      <c r="R791" s="173"/>
      <c r="S791" s="172"/>
      <c r="T791" s="169"/>
      <c r="U791" s="172"/>
      <c r="V791" s="169"/>
      <c r="W791" s="173"/>
      <c r="X791" s="172"/>
      <c r="Y791" s="169"/>
    </row>
    <row r="792" spans="2:25" s="168" customFormat="1" ht="15.75" customHeight="1">
      <c r="B792" s="169"/>
      <c r="C792" s="169"/>
      <c r="D792" s="169"/>
      <c r="E792" s="169"/>
      <c r="F792" s="169"/>
      <c r="G792" s="170"/>
      <c r="H792" s="169"/>
      <c r="I792" s="171"/>
      <c r="J792" s="171"/>
      <c r="K792" s="171"/>
      <c r="L792" s="664"/>
      <c r="M792" s="170"/>
      <c r="N792" s="172"/>
      <c r="O792" s="169"/>
      <c r="P792" s="171"/>
      <c r="Q792" s="169"/>
      <c r="R792" s="173"/>
      <c r="S792" s="172"/>
      <c r="T792" s="169"/>
      <c r="U792" s="172"/>
      <c r="V792" s="169"/>
      <c r="W792" s="173"/>
      <c r="X792" s="172"/>
      <c r="Y792" s="169"/>
    </row>
    <row r="793" spans="2:25" s="168" customFormat="1" ht="15.75" customHeight="1">
      <c r="B793" s="169"/>
      <c r="C793" s="169"/>
      <c r="D793" s="169"/>
      <c r="E793" s="169"/>
      <c r="F793" s="169"/>
      <c r="G793" s="170"/>
      <c r="H793" s="169"/>
      <c r="I793" s="171"/>
      <c r="J793" s="171"/>
      <c r="K793" s="171"/>
      <c r="L793" s="664"/>
      <c r="M793" s="170"/>
      <c r="N793" s="172"/>
      <c r="O793" s="169"/>
      <c r="P793" s="171"/>
      <c r="Q793" s="169"/>
      <c r="R793" s="173"/>
      <c r="S793" s="172"/>
      <c r="T793" s="169"/>
      <c r="U793" s="172"/>
      <c r="V793" s="169"/>
      <c r="W793" s="173"/>
      <c r="X793" s="172"/>
      <c r="Y793" s="169"/>
    </row>
    <row r="794" spans="2:25" s="168" customFormat="1" ht="15.75" customHeight="1">
      <c r="B794" s="169"/>
      <c r="C794" s="169"/>
      <c r="D794" s="169"/>
      <c r="E794" s="169"/>
      <c r="F794" s="169"/>
      <c r="G794" s="170"/>
      <c r="H794" s="169"/>
      <c r="I794" s="171"/>
      <c r="J794" s="171"/>
      <c r="K794" s="171"/>
      <c r="L794" s="664"/>
      <c r="M794" s="170"/>
      <c r="N794" s="172"/>
      <c r="O794" s="169"/>
      <c r="P794" s="171"/>
      <c r="Q794" s="169"/>
      <c r="R794" s="173"/>
      <c r="S794" s="172"/>
      <c r="T794" s="169"/>
      <c r="U794" s="172"/>
      <c r="V794" s="169"/>
      <c r="W794" s="173"/>
      <c r="X794" s="172"/>
      <c r="Y794" s="169"/>
    </row>
    <row r="795" spans="2:25" s="168" customFormat="1" ht="15.75" customHeight="1">
      <c r="B795" s="169"/>
      <c r="C795" s="169"/>
      <c r="D795" s="169"/>
      <c r="E795" s="169"/>
      <c r="F795" s="169"/>
      <c r="G795" s="170"/>
      <c r="H795" s="169"/>
      <c r="I795" s="171"/>
      <c r="J795" s="171"/>
      <c r="K795" s="171"/>
      <c r="L795" s="664"/>
      <c r="M795" s="170"/>
      <c r="N795" s="172"/>
      <c r="O795" s="169"/>
      <c r="P795" s="171"/>
      <c r="Q795" s="169"/>
      <c r="R795" s="173"/>
      <c r="S795" s="172"/>
      <c r="T795" s="169"/>
      <c r="U795" s="172"/>
      <c r="V795" s="169"/>
      <c r="W795" s="173"/>
      <c r="X795" s="172"/>
      <c r="Y795" s="169"/>
    </row>
    <row r="796" spans="2:25" s="168" customFormat="1" ht="15.75" customHeight="1">
      <c r="B796" s="169"/>
      <c r="C796" s="169"/>
      <c r="D796" s="169"/>
      <c r="E796" s="169"/>
      <c r="F796" s="169"/>
      <c r="G796" s="170"/>
      <c r="H796" s="169"/>
      <c r="I796" s="171"/>
      <c r="J796" s="171"/>
      <c r="K796" s="171"/>
      <c r="L796" s="664"/>
      <c r="M796" s="170"/>
      <c r="N796" s="172"/>
      <c r="O796" s="169"/>
      <c r="P796" s="171"/>
      <c r="Q796" s="169"/>
      <c r="R796" s="173"/>
      <c r="S796" s="172"/>
      <c r="T796" s="169"/>
      <c r="U796" s="172"/>
      <c r="V796" s="169"/>
      <c r="W796" s="173"/>
      <c r="X796" s="172"/>
      <c r="Y796" s="169"/>
    </row>
    <row r="797" spans="2:25" s="168" customFormat="1" ht="15.75" customHeight="1">
      <c r="B797" s="169"/>
      <c r="C797" s="169"/>
      <c r="D797" s="169"/>
      <c r="E797" s="169"/>
      <c r="F797" s="169"/>
      <c r="G797" s="170"/>
      <c r="H797" s="169"/>
      <c r="I797" s="171"/>
      <c r="J797" s="171"/>
      <c r="K797" s="171"/>
      <c r="L797" s="664"/>
      <c r="M797" s="170"/>
      <c r="N797" s="172"/>
      <c r="O797" s="169"/>
      <c r="P797" s="171"/>
      <c r="Q797" s="169"/>
      <c r="R797" s="173"/>
      <c r="S797" s="172"/>
      <c r="T797" s="169"/>
      <c r="U797" s="172"/>
      <c r="V797" s="169"/>
      <c r="W797" s="173"/>
      <c r="X797" s="172"/>
      <c r="Y797" s="169"/>
    </row>
    <row r="798" spans="2:25" s="168" customFormat="1" ht="15.75" customHeight="1">
      <c r="B798" s="169"/>
      <c r="C798" s="169"/>
      <c r="D798" s="169"/>
      <c r="E798" s="169"/>
      <c r="F798" s="169"/>
      <c r="G798" s="170"/>
      <c r="H798" s="169"/>
      <c r="I798" s="171"/>
      <c r="J798" s="171"/>
      <c r="K798" s="171"/>
      <c r="L798" s="664"/>
      <c r="M798" s="170"/>
      <c r="N798" s="172"/>
      <c r="O798" s="169"/>
      <c r="P798" s="171"/>
      <c r="Q798" s="169"/>
      <c r="R798" s="173"/>
      <c r="S798" s="172"/>
      <c r="T798" s="169"/>
      <c r="U798" s="172"/>
      <c r="V798" s="169"/>
      <c r="W798" s="173"/>
      <c r="X798" s="172"/>
      <c r="Y798" s="169"/>
    </row>
    <row r="799" spans="2:25" s="168" customFormat="1" ht="15.75" customHeight="1">
      <c r="B799" s="169"/>
      <c r="C799" s="169"/>
      <c r="D799" s="169"/>
      <c r="E799" s="169"/>
      <c r="F799" s="169"/>
      <c r="G799" s="170"/>
      <c r="H799" s="169"/>
      <c r="I799" s="171"/>
      <c r="J799" s="171"/>
      <c r="K799" s="171"/>
      <c r="L799" s="664"/>
      <c r="M799" s="170"/>
      <c r="N799" s="172"/>
      <c r="O799" s="169"/>
      <c r="P799" s="171"/>
      <c r="Q799" s="169"/>
      <c r="R799" s="173"/>
      <c r="S799" s="172"/>
      <c r="T799" s="169"/>
      <c r="U799" s="172"/>
      <c r="V799" s="169"/>
      <c r="W799" s="173"/>
      <c r="X799" s="172"/>
      <c r="Y799" s="169"/>
    </row>
    <row r="800" spans="2:25" s="168" customFormat="1" ht="15.75" customHeight="1">
      <c r="B800" s="169"/>
      <c r="C800" s="169"/>
      <c r="D800" s="169"/>
      <c r="E800" s="169"/>
      <c r="F800" s="169"/>
      <c r="G800" s="170"/>
      <c r="H800" s="169"/>
      <c r="I800" s="171"/>
      <c r="J800" s="171"/>
      <c r="K800" s="171"/>
      <c r="L800" s="664"/>
      <c r="M800" s="170"/>
      <c r="N800" s="172"/>
      <c r="O800" s="169"/>
      <c r="P800" s="171"/>
      <c r="Q800" s="169"/>
      <c r="R800" s="173"/>
      <c r="S800" s="172"/>
      <c r="T800" s="169"/>
      <c r="U800" s="172"/>
      <c r="V800" s="169"/>
      <c r="W800" s="173"/>
      <c r="X800" s="172"/>
      <c r="Y800" s="169"/>
    </row>
    <row r="801" spans="2:25" s="168" customFormat="1" ht="15.75" customHeight="1">
      <c r="B801" s="169"/>
      <c r="C801" s="169"/>
      <c r="D801" s="169"/>
      <c r="E801" s="169"/>
      <c r="F801" s="169"/>
      <c r="G801" s="170"/>
      <c r="H801" s="169"/>
      <c r="I801" s="171"/>
      <c r="J801" s="171"/>
      <c r="K801" s="171"/>
      <c r="L801" s="664"/>
      <c r="M801" s="170"/>
      <c r="N801" s="172"/>
      <c r="O801" s="169"/>
      <c r="P801" s="171"/>
      <c r="Q801" s="169"/>
      <c r="R801" s="173"/>
      <c r="S801" s="172"/>
      <c r="T801" s="169"/>
      <c r="U801" s="172"/>
      <c r="V801" s="169"/>
      <c r="W801" s="173"/>
      <c r="X801" s="172"/>
      <c r="Y801" s="169"/>
    </row>
    <row r="802" spans="2:25" s="168" customFormat="1" ht="15.75" customHeight="1">
      <c r="B802" s="169"/>
      <c r="C802" s="169"/>
      <c r="D802" s="169"/>
      <c r="E802" s="169"/>
      <c r="F802" s="169"/>
      <c r="G802" s="170"/>
      <c r="H802" s="169"/>
      <c r="I802" s="171"/>
      <c r="J802" s="171"/>
      <c r="K802" s="171"/>
      <c r="L802" s="664"/>
      <c r="M802" s="170"/>
      <c r="N802" s="172"/>
      <c r="O802" s="169"/>
      <c r="P802" s="171"/>
      <c r="Q802" s="169"/>
      <c r="R802" s="173"/>
      <c r="S802" s="172"/>
      <c r="T802" s="169"/>
      <c r="U802" s="172"/>
      <c r="V802" s="169"/>
      <c r="W802" s="173"/>
      <c r="X802" s="172"/>
      <c r="Y802" s="169"/>
    </row>
    <row r="803" spans="2:25" s="168" customFormat="1" ht="15.75" customHeight="1">
      <c r="B803" s="169"/>
      <c r="C803" s="169"/>
      <c r="D803" s="169"/>
      <c r="E803" s="169"/>
      <c r="F803" s="169"/>
      <c r="G803" s="170"/>
      <c r="H803" s="169"/>
      <c r="I803" s="171"/>
      <c r="J803" s="171"/>
      <c r="K803" s="171"/>
      <c r="L803" s="664"/>
      <c r="M803" s="170"/>
      <c r="N803" s="172"/>
      <c r="O803" s="169"/>
      <c r="P803" s="171"/>
      <c r="Q803" s="169"/>
      <c r="R803" s="173"/>
      <c r="S803" s="172"/>
      <c r="T803" s="169"/>
      <c r="U803" s="172"/>
      <c r="V803" s="169"/>
      <c r="W803" s="173"/>
      <c r="X803" s="172"/>
      <c r="Y803" s="169"/>
    </row>
    <row r="804" spans="2:25" s="168" customFormat="1" ht="15.75" customHeight="1">
      <c r="B804" s="169"/>
      <c r="C804" s="169"/>
      <c r="D804" s="169"/>
      <c r="E804" s="169"/>
      <c r="F804" s="169"/>
      <c r="G804" s="170"/>
      <c r="H804" s="169"/>
      <c r="I804" s="171"/>
      <c r="J804" s="171"/>
      <c r="K804" s="171"/>
      <c r="L804" s="664"/>
      <c r="M804" s="170"/>
      <c r="N804" s="172"/>
      <c r="O804" s="169"/>
      <c r="P804" s="171"/>
      <c r="Q804" s="169"/>
      <c r="R804" s="173"/>
      <c r="S804" s="172"/>
      <c r="T804" s="169"/>
      <c r="U804" s="172"/>
      <c r="V804" s="169"/>
      <c r="W804" s="173"/>
      <c r="X804" s="172"/>
      <c r="Y804" s="169"/>
    </row>
    <row r="805" spans="2:25" s="168" customFormat="1" ht="15.75" customHeight="1">
      <c r="B805" s="169"/>
      <c r="C805" s="169"/>
      <c r="D805" s="169"/>
      <c r="E805" s="169"/>
      <c r="F805" s="169"/>
      <c r="G805" s="170"/>
      <c r="H805" s="169"/>
      <c r="I805" s="171"/>
      <c r="J805" s="171"/>
      <c r="K805" s="171"/>
      <c r="L805" s="664"/>
      <c r="M805" s="170"/>
      <c r="N805" s="172"/>
      <c r="O805" s="169"/>
      <c r="P805" s="171"/>
      <c r="Q805" s="169"/>
      <c r="R805" s="173"/>
      <c r="S805" s="172"/>
      <c r="T805" s="169"/>
      <c r="U805" s="172"/>
      <c r="V805" s="169"/>
      <c r="W805" s="173"/>
      <c r="X805" s="172"/>
      <c r="Y805" s="169"/>
    </row>
    <row r="806" spans="2:25" s="168" customFormat="1" ht="15.75" customHeight="1">
      <c r="B806" s="169"/>
      <c r="C806" s="169"/>
      <c r="D806" s="169"/>
      <c r="E806" s="169"/>
      <c r="F806" s="169"/>
      <c r="G806" s="170"/>
      <c r="H806" s="169"/>
      <c r="I806" s="171"/>
      <c r="J806" s="171"/>
      <c r="K806" s="171"/>
      <c r="L806" s="664"/>
      <c r="M806" s="170"/>
      <c r="N806" s="172"/>
      <c r="O806" s="169"/>
      <c r="P806" s="171"/>
      <c r="Q806" s="169"/>
      <c r="R806" s="173"/>
      <c r="S806" s="172"/>
      <c r="T806" s="169"/>
      <c r="U806" s="172"/>
      <c r="V806" s="169"/>
      <c r="W806" s="173"/>
      <c r="X806" s="172"/>
      <c r="Y806" s="169"/>
    </row>
    <row r="807" spans="2:25" s="168" customFormat="1" ht="15.75" customHeight="1">
      <c r="B807" s="169"/>
      <c r="C807" s="169"/>
      <c r="D807" s="169"/>
      <c r="E807" s="169"/>
      <c r="F807" s="169"/>
      <c r="G807" s="170"/>
      <c r="H807" s="169"/>
      <c r="I807" s="171"/>
      <c r="J807" s="171"/>
      <c r="K807" s="171"/>
      <c r="L807" s="664"/>
      <c r="M807" s="170"/>
      <c r="N807" s="172"/>
      <c r="O807" s="169"/>
      <c r="P807" s="171"/>
      <c r="Q807" s="169"/>
      <c r="R807" s="173"/>
      <c r="S807" s="172"/>
      <c r="T807" s="169"/>
      <c r="U807" s="172"/>
      <c r="V807" s="169"/>
      <c r="W807" s="173"/>
      <c r="X807" s="172"/>
      <c r="Y807" s="169"/>
    </row>
    <row r="808" spans="2:25" s="168" customFormat="1" ht="15.75" customHeight="1">
      <c r="B808" s="169"/>
      <c r="C808" s="169"/>
      <c r="D808" s="169"/>
      <c r="E808" s="169"/>
      <c r="F808" s="169"/>
      <c r="G808" s="170"/>
      <c r="H808" s="169"/>
      <c r="I808" s="171"/>
      <c r="J808" s="171"/>
      <c r="K808" s="171"/>
      <c r="L808" s="664"/>
      <c r="M808" s="170"/>
      <c r="N808" s="172"/>
      <c r="O808" s="169"/>
      <c r="P808" s="171"/>
      <c r="Q808" s="169"/>
      <c r="R808" s="173"/>
      <c r="S808" s="172"/>
      <c r="T808" s="169"/>
      <c r="U808" s="172"/>
      <c r="V808" s="169"/>
      <c r="W808" s="173"/>
      <c r="X808" s="172"/>
      <c r="Y808" s="169"/>
    </row>
    <row r="809" spans="2:25" s="168" customFormat="1" ht="15.75" customHeight="1">
      <c r="B809" s="169"/>
      <c r="C809" s="169"/>
      <c r="D809" s="169"/>
      <c r="E809" s="169"/>
      <c r="F809" s="169"/>
      <c r="G809" s="170"/>
      <c r="H809" s="169"/>
      <c r="I809" s="171"/>
      <c r="J809" s="171"/>
      <c r="K809" s="171"/>
      <c r="L809" s="664"/>
      <c r="M809" s="170"/>
      <c r="N809" s="172"/>
      <c r="O809" s="169"/>
      <c r="P809" s="171"/>
      <c r="Q809" s="169"/>
      <c r="R809" s="173"/>
      <c r="S809" s="172"/>
      <c r="T809" s="169"/>
      <c r="U809" s="172"/>
      <c r="V809" s="169"/>
      <c r="W809" s="173"/>
      <c r="X809" s="172"/>
      <c r="Y809" s="169"/>
    </row>
    <row r="810" spans="2:25" s="168" customFormat="1" ht="15.75" customHeight="1">
      <c r="B810" s="169"/>
      <c r="C810" s="169"/>
      <c r="D810" s="169"/>
      <c r="E810" s="169"/>
      <c r="F810" s="169"/>
      <c r="G810" s="170"/>
      <c r="H810" s="169"/>
      <c r="I810" s="171"/>
      <c r="J810" s="171"/>
      <c r="K810" s="171"/>
      <c r="L810" s="664"/>
      <c r="M810" s="170"/>
      <c r="N810" s="172"/>
      <c r="O810" s="169"/>
      <c r="P810" s="171"/>
      <c r="Q810" s="169"/>
      <c r="R810" s="173"/>
      <c r="S810" s="172"/>
      <c r="T810" s="169"/>
      <c r="U810" s="172"/>
      <c r="V810" s="169"/>
      <c r="W810" s="173"/>
      <c r="X810" s="172"/>
      <c r="Y810" s="169"/>
    </row>
    <row r="811" spans="2:25" s="168" customFormat="1" ht="15.75" customHeight="1">
      <c r="B811" s="169"/>
      <c r="C811" s="169"/>
      <c r="D811" s="169"/>
      <c r="E811" s="169"/>
      <c r="F811" s="169"/>
      <c r="G811" s="170"/>
      <c r="H811" s="169"/>
      <c r="I811" s="171"/>
      <c r="J811" s="171"/>
      <c r="K811" s="171"/>
      <c r="L811" s="664"/>
      <c r="M811" s="170"/>
      <c r="N811" s="172"/>
      <c r="O811" s="169"/>
      <c r="P811" s="171"/>
      <c r="Q811" s="169"/>
      <c r="R811" s="173"/>
      <c r="S811" s="172"/>
      <c r="T811" s="169"/>
      <c r="U811" s="172"/>
      <c r="V811" s="169"/>
      <c r="W811" s="173"/>
      <c r="X811" s="172"/>
      <c r="Y811" s="169"/>
    </row>
    <row r="812" spans="2:25" s="168" customFormat="1" ht="15.75" customHeight="1">
      <c r="B812" s="169"/>
      <c r="C812" s="169"/>
      <c r="D812" s="169"/>
      <c r="E812" s="169"/>
      <c r="F812" s="169"/>
      <c r="G812" s="170"/>
      <c r="H812" s="169"/>
      <c r="I812" s="171"/>
      <c r="J812" s="171"/>
      <c r="K812" s="171"/>
      <c r="L812" s="664"/>
      <c r="M812" s="170"/>
      <c r="N812" s="172"/>
      <c r="O812" s="169"/>
      <c r="P812" s="171"/>
      <c r="Q812" s="169"/>
      <c r="R812" s="173"/>
      <c r="S812" s="172"/>
      <c r="T812" s="169"/>
      <c r="U812" s="172"/>
      <c r="V812" s="169"/>
      <c r="W812" s="173"/>
      <c r="X812" s="172"/>
      <c r="Y812" s="169"/>
    </row>
    <row r="813" spans="2:25" s="168" customFormat="1" ht="15.75" customHeight="1">
      <c r="B813" s="169"/>
      <c r="C813" s="169"/>
      <c r="D813" s="169"/>
      <c r="E813" s="169"/>
      <c r="F813" s="169"/>
      <c r="G813" s="170"/>
      <c r="H813" s="169"/>
      <c r="I813" s="171"/>
      <c r="J813" s="171"/>
      <c r="K813" s="171"/>
      <c r="L813" s="664"/>
      <c r="M813" s="170"/>
      <c r="N813" s="172"/>
      <c r="O813" s="169"/>
      <c r="P813" s="171"/>
      <c r="Q813" s="169"/>
      <c r="R813" s="173"/>
      <c r="S813" s="172"/>
      <c r="T813" s="169"/>
      <c r="U813" s="172"/>
      <c r="V813" s="169"/>
      <c r="W813" s="173"/>
      <c r="X813" s="172"/>
      <c r="Y813" s="169"/>
    </row>
    <row r="814" spans="2:25" s="168" customFormat="1" ht="15.75" customHeight="1">
      <c r="B814" s="169"/>
      <c r="C814" s="169"/>
      <c r="D814" s="169"/>
      <c r="E814" s="169"/>
      <c r="F814" s="169"/>
      <c r="G814" s="170"/>
      <c r="H814" s="169"/>
      <c r="I814" s="171"/>
      <c r="J814" s="171"/>
      <c r="K814" s="171"/>
      <c r="L814" s="664"/>
      <c r="M814" s="170"/>
      <c r="N814" s="172"/>
      <c r="O814" s="169"/>
      <c r="P814" s="171"/>
      <c r="Q814" s="169"/>
      <c r="R814" s="173"/>
      <c r="S814" s="172"/>
      <c r="T814" s="169"/>
      <c r="U814" s="172"/>
      <c r="V814" s="169"/>
      <c r="W814" s="173"/>
      <c r="X814" s="172"/>
      <c r="Y814" s="169"/>
    </row>
    <row r="815" spans="2:25" s="168" customFormat="1" ht="15.75" customHeight="1">
      <c r="B815" s="169"/>
      <c r="C815" s="169"/>
      <c r="D815" s="169"/>
      <c r="E815" s="169"/>
      <c r="F815" s="169"/>
      <c r="G815" s="170"/>
      <c r="H815" s="169"/>
      <c r="I815" s="171"/>
      <c r="J815" s="171"/>
      <c r="K815" s="171"/>
      <c r="L815" s="664"/>
      <c r="M815" s="170"/>
      <c r="N815" s="172"/>
      <c r="O815" s="169"/>
      <c r="P815" s="171"/>
      <c r="Q815" s="169"/>
      <c r="R815" s="173"/>
      <c r="S815" s="172"/>
      <c r="T815" s="169"/>
      <c r="U815" s="172"/>
      <c r="V815" s="169"/>
      <c r="W815" s="173"/>
      <c r="X815" s="172"/>
      <c r="Y815" s="169"/>
    </row>
    <row r="816" spans="2:25" s="168" customFormat="1" ht="15.75" customHeight="1">
      <c r="B816" s="169"/>
      <c r="C816" s="169"/>
      <c r="D816" s="169"/>
      <c r="E816" s="169"/>
      <c r="F816" s="169"/>
      <c r="G816" s="170"/>
      <c r="H816" s="169"/>
      <c r="I816" s="171"/>
      <c r="J816" s="171"/>
      <c r="K816" s="171"/>
      <c r="L816" s="664"/>
      <c r="M816" s="170"/>
      <c r="N816" s="172"/>
      <c r="O816" s="169"/>
      <c r="P816" s="171"/>
      <c r="Q816" s="169"/>
      <c r="R816" s="173"/>
      <c r="S816" s="172"/>
      <c r="T816" s="169"/>
      <c r="U816" s="172"/>
      <c r="V816" s="169"/>
      <c r="W816" s="173"/>
      <c r="X816" s="172"/>
      <c r="Y816" s="169"/>
    </row>
    <row r="817" spans="2:25" s="168" customFormat="1" ht="15.75" customHeight="1">
      <c r="B817" s="169"/>
      <c r="C817" s="169"/>
      <c r="D817" s="169"/>
      <c r="E817" s="169"/>
      <c r="F817" s="169"/>
      <c r="G817" s="170"/>
      <c r="H817" s="169"/>
      <c r="I817" s="171"/>
      <c r="J817" s="171"/>
      <c r="K817" s="171"/>
      <c r="L817" s="664"/>
      <c r="M817" s="170"/>
      <c r="N817" s="172"/>
      <c r="O817" s="169"/>
      <c r="P817" s="171"/>
      <c r="Q817" s="169"/>
      <c r="R817" s="173"/>
      <c r="S817" s="172"/>
      <c r="T817" s="169"/>
      <c r="U817" s="172"/>
      <c r="V817" s="169"/>
      <c r="W817" s="173"/>
      <c r="X817" s="172"/>
      <c r="Y817" s="169"/>
    </row>
    <row r="818" spans="2:25" s="168" customFormat="1" ht="15.75" customHeight="1">
      <c r="B818" s="169"/>
      <c r="C818" s="169"/>
      <c r="D818" s="169"/>
      <c r="E818" s="169"/>
      <c r="F818" s="169"/>
      <c r="G818" s="170"/>
      <c r="H818" s="169"/>
      <c r="I818" s="171"/>
      <c r="J818" s="171"/>
      <c r="K818" s="171"/>
      <c r="L818" s="664"/>
      <c r="M818" s="170"/>
      <c r="N818" s="172"/>
      <c r="O818" s="169"/>
      <c r="P818" s="171"/>
      <c r="Q818" s="169"/>
      <c r="R818" s="173"/>
      <c r="S818" s="172"/>
      <c r="T818" s="169"/>
      <c r="U818" s="172"/>
      <c r="V818" s="169"/>
      <c r="W818" s="173"/>
      <c r="X818" s="172"/>
      <c r="Y818" s="169"/>
    </row>
    <row r="819" spans="2:25" s="168" customFormat="1" ht="15.75" customHeight="1">
      <c r="B819" s="169"/>
      <c r="C819" s="169"/>
      <c r="D819" s="169"/>
      <c r="E819" s="169"/>
      <c r="F819" s="169"/>
      <c r="G819" s="170"/>
      <c r="H819" s="169"/>
      <c r="I819" s="171"/>
      <c r="J819" s="171"/>
      <c r="K819" s="171"/>
      <c r="L819" s="664"/>
      <c r="M819" s="170"/>
      <c r="N819" s="172"/>
      <c r="O819" s="169"/>
      <c r="P819" s="171"/>
      <c r="Q819" s="169"/>
      <c r="R819" s="173"/>
      <c r="S819" s="172"/>
      <c r="T819" s="169"/>
      <c r="U819" s="172"/>
      <c r="V819" s="169"/>
      <c r="W819" s="173"/>
      <c r="X819" s="172"/>
      <c r="Y819" s="169"/>
    </row>
    <row r="820" spans="2:25" s="168" customFormat="1" ht="15.75" customHeight="1">
      <c r="B820" s="169"/>
      <c r="C820" s="169"/>
      <c r="D820" s="169"/>
      <c r="E820" s="169"/>
      <c r="F820" s="169"/>
      <c r="G820" s="170"/>
      <c r="H820" s="169"/>
      <c r="I820" s="171"/>
      <c r="J820" s="171"/>
      <c r="K820" s="171"/>
      <c r="L820" s="664"/>
      <c r="M820" s="170"/>
      <c r="N820" s="172"/>
      <c r="O820" s="169"/>
      <c r="P820" s="171"/>
      <c r="Q820" s="169"/>
      <c r="R820" s="173"/>
      <c r="S820" s="172"/>
      <c r="T820" s="169"/>
      <c r="U820" s="172"/>
      <c r="V820" s="169"/>
      <c r="W820" s="173"/>
      <c r="X820" s="172"/>
      <c r="Y820" s="169"/>
    </row>
    <row r="821" spans="2:25" s="168" customFormat="1" ht="15.75" customHeight="1">
      <c r="B821" s="169"/>
      <c r="C821" s="169"/>
      <c r="D821" s="169"/>
      <c r="E821" s="169"/>
      <c r="F821" s="169"/>
      <c r="G821" s="170"/>
      <c r="H821" s="169"/>
      <c r="I821" s="171"/>
      <c r="J821" s="171"/>
      <c r="K821" s="171"/>
      <c r="L821" s="664"/>
      <c r="M821" s="170"/>
      <c r="N821" s="172"/>
      <c r="O821" s="169"/>
      <c r="P821" s="171"/>
      <c r="Q821" s="169"/>
      <c r="R821" s="173"/>
      <c r="S821" s="172"/>
      <c r="T821" s="169"/>
      <c r="U821" s="172"/>
      <c r="V821" s="169"/>
      <c r="W821" s="173"/>
      <c r="X821" s="172"/>
      <c r="Y821" s="169"/>
    </row>
    <row r="822" spans="2:25" s="168" customFormat="1" ht="15.75" customHeight="1">
      <c r="B822" s="169"/>
      <c r="C822" s="169"/>
      <c r="D822" s="169"/>
      <c r="E822" s="169"/>
      <c r="F822" s="169"/>
      <c r="G822" s="170"/>
      <c r="H822" s="169"/>
      <c r="I822" s="171"/>
      <c r="J822" s="171"/>
      <c r="K822" s="171"/>
      <c r="L822" s="664"/>
      <c r="M822" s="170"/>
      <c r="N822" s="172"/>
      <c r="O822" s="169"/>
      <c r="P822" s="171"/>
      <c r="Q822" s="169"/>
      <c r="R822" s="173"/>
      <c r="S822" s="172"/>
      <c r="T822" s="169"/>
      <c r="U822" s="172"/>
      <c r="V822" s="169"/>
      <c r="W822" s="173"/>
      <c r="X822" s="172"/>
      <c r="Y822" s="169"/>
    </row>
    <row r="823" spans="2:25" s="168" customFormat="1" ht="15.75" customHeight="1">
      <c r="B823" s="169"/>
      <c r="C823" s="169"/>
      <c r="D823" s="169"/>
      <c r="E823" s="169"/>
      <c r="F823" s="169"/>
      <c r="G823" s="170"/>
      <c r="H823" s="169"/>
      <c r="I823" s="171"/>
      <c r="J823" s="171"/>
      <c r="K823" s="171"/>
      <c r="L823" s="664"/>
      <c r="M823" s="170"/>
      <c r="N823" s="172"/>
      <c r="O823" s="169"/>
      <c r="P823" s="171"/>
      <c r="Q823" s="169"/>
      <c r="R823" s="173"/>
      <c r="S823" s="172"/>
      <c r="T823" s="169"/>
      <c r="U823" s="172"/>
      <c r="V823" s="169"/>
      <c r="W823" s="173"/>
      <c r="X823" s="172"/>
      <c r="Y823" s="169"/>
    </row>
    <row r="824" spans="2:25" s="168" customFormat="1" ht="15.75" customHeight="1">
      <c r="B824" s="169"/>
      <c r="C824" s="169"/>
      <c r="D824" s="169"/>
      <c r="E824" s="169"/>
      <c r="F824" s="169"/>
      <c r="G824" s="170"/>
      <c r="H824" s="169"/>
      <c r="I824" s="171"/>
      <c r="J824" s="171"/>
      <c r="K824" s="171"/>
      <c r="L824" s="664"/>
      <c r="M824" s="170"/>
      <c r="N824" s="172"/>
      <c r="O824" s="169"/>
      <c r="P824" s="171"/>
      <c r="Q824" s="169"/>
      <c r="R824" s="173"/>
      <c r="S824" s="172"/>
      <c r="T824" s="169"/>
      <c r="U824" s="172"/>
      <c r="V824" s="169"/>
      <c r="W824" s="173"/>
      <c r="X824" s="172"/>
      <c r="Y824" s="169"/>
    </row>
    <row r="825" spans="2:25" s="168" customFormat="1" ht="15.75" customHeight="1">
      <c r="B825" s="169"/>
      <c r="C825" s="169"/>
      <c r="D825" s="169"/>
      <c r="E825" s="169"/>
      <c r="F825" s="169"/>
      <c r="G825" s="170"/>
      <c r="H825" s="169"/>
      <c r="I825" s="171"/>
      <c r="J825" s="171"/>
      <c r="K825" s="171"/>
      <c r="L825" s="664"/>
      <c r="M825" s="170"/>
      <c r="N825" s="172"/>
      <c r="O825" s="169"/>
      <c r="P825" s="171"/>
      <c r="Q825" s="169"/>
      <c r="R825" s="173"/>
      <c r="S825" s="172"/>
      <c r="T825" s="169"/>
      <c r="U825" s="172"/>
      <c r="V825" s="169"/>
      <c r="W825" s="173"/>
      <c r="X825" s="172"/>
      <c r="Y825" s="169"/>
    </row>
    <row r="826" spans="2:25" s="168" customFormat="1" ht="15.75" customHeight="1">
      <c r="B826" s="169"/>
      <c r="C826" s="169"/>
      <c r="D826" s="169"/>
      <c r="E826" s="169"/>
      <c r="F826" s="169"/>
      <c r="G826" s="170"/>
      <c r="H826" s="169"/>
      <c r="I826" s="171"/>
      <c r="J826" s="171"/>
      <c r="K826" s="171"/>
      <c r="L826" s="664"/>
      <c r="M826" s="170"/>
      <c r="N826" s="172"/>
      <c r="O826" s="169"/>
      <c r="P826" s="171"/>
      <c r="Q826" s="169"/>
      <c r="R826" s="173"/>
      <c r="S826" s="172"/>
      <c r="T826" s="169"/>
      <c r="U826" s="172"/>
      <c r="V826" s="169"/>
      <c r="W826" s="173"/>
      <c r="X826" s="172"/>
      <c r="Y826" s="169"/>
    </row>
    <row r="827" spans="2:25" s="168" customFormat="1" ht="15.75" customHeight="1">
      <c r="B827" s="169"/>
      <c r="C827" s="169"/>
      <c r="D827" s="169"/>
      <c r="E827" s="169"/>
      <c r="F827" s="169"/>
      <c r="G827" s="170"/>
      <c r="H827" s="169"/>
      <c r="I827" s="171"/>
      <c r="J827" s="171"/>
      <c r="K827" s="171"/>
      <c r="L827" s="664"/>
      <c r="M827" s="170"/>
      <c r="N827" s="172"/>
      <c r="O827" s="169"/>
      <c r="P827" s="171"/>
      <c r="Q827" s="169"/>
      <c r="R827" s="173"/>
      <c r="S827" s="172"/>
      <c r="T827" s="169"/>
      <c r="U827" s="172"/>
      <c r="V827" s="169"/>
      <c r="W827" s="173"/>
      <c r="X827" s="172"/>
      <c r="Y827" s="169"/>
    </row>
    <row r="828" spans="2:25" s="168" customFormat="1" ht="15.75" customHeight="1">
      <c r="B828" s="169"/>
      <c r="C828" s="169"/>
      <c r="D828" s="169"/>
      <c r="E828" s="169"/>
      <c r="F828" s="169"/>
      <c r="G828" s="170"/>
      <c r="H828" s="169"/>
      <c r="I828" s="171"/>
      <c r="J828" s="171"/>
      <c r="K828" s="171"/>
      <c r="L828" s="664"/>
      <c r="M828" s="170"/>
      <c r="N828" s="172"/>
      <c r="O828" s="169"/>
      <c r="P828" s="171"/>
      <c r="Q828" s="169"/>
      <c r="R828" s="173"/>
      <c r="S828" s="172"/>
      <c r="T828" s="169"/>
      <c r="U828" s="172"/>
      <c r="V828" s="169"/>
      <c r="W828" s="173"/>
      <c r="X828" s="172"/>
      <c r="Y828" s="169"/>
    </row>
    <row r="829" spans="2:25" s="168" customFormat="1" ht="15.75" customHeight="1">
      <c r="B829" s="169"/>
      <c r="C829" s="169"/>
      <c r="D829" s="169"/>
      <c r="E829" s="169"/>
      <c r="F829" s="169"/>
      <c r="G829" s="170"/>
      <c r="H829" s="169"/>
      <c r="I829" s="171"/>
      <c r="J829" s="171"/>
      <c r="K829" s="171"/>
      <c r="L829" s="664"/>
      <c r="M829" s="170"/>
      <c r="N829" s="172"/>
      <c r="O829" s="169"/>
      <c r="P829" s="171"/>
      <c r="Q829" s="169"/>
      <c r="R829" s="173"/>
      <c r="S829" s="172"/>
      <c r="T829" s="169"/>
      <c r="U829" s="172"/>
      <c r="V829" s="169"/>
      <c r="W829" s="173"/>
      <c r="X829" s="172"/>
      <c r="Y829" s="169"/>
    </row>
    <row r="830" spans="2:25" s="168" customFormat="1" ht="15.75" customHeight="1">
      <c r="B830" s="169"/>
      <c r="C830" s="169"/>
      <c r="D830" s="169"/>
      <c r="E830" s="169"/>
      <c r="F830" s="169"/>
      <c r="G830" s="170"/>
      <c r="H830" s="169"/>
      <c r="I830" s="171"/>
      <c r="J830" s="171"/>
      <c r="K830" s="171"/>
      <c r="L830" s="664"/>
      <c r="M830" s="170"/>
      <c r="N830" s="172"/>
      <c r="O830" s="169"/>
      <c r="P830" s="171"/>
      <c r="Q830" s="169"/>
      <c r="R830" s="173"/>
      <c r="S830" s="172"/>
      <c r="T830" s="169"/>
      <c r="U830" s="172"/>
      <c r="V830" s="169"/>
      <c r="W830" s="173"/>
      <c r="X830" s="172"/>
      <c r="Y830" s="169"/>
    </row>
    <row r="831" spans="2:25" s="168" customFormat="1" ht="15.75" customHeight="1">
      <c r="B831" s="169"/>
      <c r="C831" s="169"/>
      <c r="D831" s="169"/>
      <c r="E831" s="169"/>
      <c r="F831" s="169"/>
      <c r="G831" s="170"/>
      <c r="H831" s="169"/>
      <c r="I831" s="171"/>
      <c r="J831" s="171"/>
      <c r="K831" s="171"/>
      <c r="L831" s="664"/>
      <c r="M831" s="170"/>
      <c r="N831" s="172"/>
      <c r="O831" s="169"/>
      <c r="P831" s="171"/>
      <c r="Q831" s="169"/>
      <c r="R831" s="173"/>
      <c r="S831" s="172"/>
      <c r="T831" s="169"/>
      <c r="U831" s="172"/>
      <c r="V831" s="169"/>
      <c r="W831" s="173"/>
      <c r="X831" s="172"/>
      <c r="Y831" s="169"/>
    </row>
    <row r="832" spans="2:25" s="168" customFormat="1" ht="15.75" customHeight="1">
      <c r="B832" s="169"/>
      <c r="C832" s="169"/>
      <c r="D832" s="169"/>
      <c r="E832" s="169"/>
      <c r="F832" s="169"/>
      <c r="G832" s="170"/>
      <c r="H832" s="169"/>
      <c r="I832" s="171"/>
      <c r="J832" s="171"/>
      <c r="K832" s="171"/>
      <c r="L832" s="664"/>
      <c r="M832" s="170"/>
      <c r="N832" s="172"/>
      <c r="O832" s="169"/>
      <c r="P832" s="171"/>
      <c r="Q832" s="169"/>
      <c r="R832" s="173"/>
      <c r="S832" s="172"/>
      <c r="T832" s="169"/>
      <c r="U832" s="172"/>
      <c r="V832" s="169"/>
      <c r="W832" s="173"/>
      <c r="X832" s="172"/>
      <c r="Y832" s="169"/>
    </row>
    <row r="833" spans="2:25" s="168" customFormat="1" ht="15.75" customHeight="1">
      <c r="B833" s="169"/>
      <c r="C833" s="169"/>
      <c r="D833" s="169"/>
      <c r="E833" s="169"/>
      <c r="F833" s="169"/>
      <c r="G833" s="170"/>
      <c r="H833" s="169"/>
      <c r="I833" s="171"/>
      <c r="J833" s="171"/>
      <c r="K833" s="171"/>
      <c r="L833" s="664"/>
      <c r="M833" s="170"/>
      <c r="N833" s="172"/>
      <c r="O833" s="169"/>
      <c r="P833" s="171"/>
      <c r="Q833" s="169"/>
      <c r="R833" s="173"/>
      <c r="S833" s="172"/>
      <c r="T833" s="169"/>
      <c r="U833" s="172"/>
      <c r="V833" s="169"/>
      <c r="W833" s="173"/>
      <c r="X833" s="172"/>
      <c r="Y833" s="169"/>
    </row>
    <row r="834" spans="2:25" s="168" customFormat="1" ht="15.75" customHeight="1">
      <c r="B834" s="169"/>
      <c r="C834" s="169"/>
      <c r="D834" s="169"/>
      <c r="E834" s="169"/>
      <c r="F834" s="169"/>
      <c r="G834" s="170"/>
      <c r="H834" s="169"/>
      <c r="I834" s="171"/>
      <c r="J834" s="171"/>
      <c r="K834" s="171"/>
      <c r="L834" s="664"/>
      <c r="M834" s="170"/>
      <c r="N834" s="172"/>
      <c r="O834" s="169"/>
      <c r="P834" s="171"/>
      <c r="Q834" s="169"/>
      <c r="R834" s="173"/>
      <c r="S834" s="172"/>
      <c r="T834" s="169"/>
      <c r="U834" s="172"/>
      <c r="V834" s="169"/>
      <c r="W834" s="173"/>
      <c r="X834" s="172"/>
      <c r="Y834" s="169"/>
    </row>
    <row r="835" spans="2:25" s="168" customFormat="1" ht="15.75" customHeight="1">
      <c r="B835" s="169"/>
      <c r="C835" s="169"/>
      <c r="D835" s="169"/>
      <c r="E835" s="169"/>
      <c r="F835" s="169"/>
      <c r="G835" s="170"/>
      <c r="H835" s="169"/>
      <c r="I835" s="171"/>
      <c r="J835" s="171"/>
      <c r="K835" s="171"/>
      <c r="L835" s="664"/>
      <c r="M835" s="170"/>
      <c r="N835" s="172"/>
      <c r="O835" s="169"/>
      <c r="P835" s="171"/>
      <c r="Q835" s="169"/>
      <c r="R835" s="173"/>
      <c r="S835" s="172"/>
      <c r="T835" s="169"/>
      <c r="U835" s="172"/>
      <c r="V835" s="169"/>
      <c r="W835" s="173"/>
      <c r="X835" s="172"/>
      <c r="Y835" s="169"/>
    </row>
    <row r="836" spans="2:25" s="168" customFormat="1" ht="15.75" customHeight="1">
      <c r="B836" s="169"/>
      <c r="C836" s="169"/>
      <c r="D836" s="169"/>
      <c r="E836" s="169"/>
      <c r="F836" s="169"/>
      <c r="G836" s="170"/>
      <c r="H836" s="169"/>
      <c r="I836" s="171"/>
      <c r="J836" s="171"/>
      <c r="K836" s="171"/>
      <c r="L836" s="664"/>
      <c r="M836" s="170"/>
      <c r="N836" s="172"/>
      <c r="O836" s="169"/>
      <c r="P836" s="171"/>
      <c r="Q836" s="169"/>
      <c r="R836" s="173"/>
      <c r="S836" s="172"/>
      <c r="T836" s="169"/>
      <c r="U836" s="172"/>
      <c r="V836" s="169"/>
      <c r="W836" s="173"/>
      <c r="X836" s="172"/>
      <c r="Y836" s="169"/>
    </row>
    <row r="837" spans="2:25" s="168" customFormat="1" ht="15.75" customHeight="1">
      <c r="B837" s="169"/>
      <c r="C837" s="169"/>
      <c r="D837" s="169"/>
      <c r="E837" s="169"/>
      <c r="F837" s="169"/>
      <c r="G837" s="170"/>
      <c r="H837" s="169"/>
      <c r="I837" s="171"/>
      <c r="J837" s="171"/>
      <c r="K837" s="171"/>
      <c r="L837" s="664"/>
      <c r="M837" s="170"/>
      <c r="N837" s="172"/>
      <c r="O837" s="169"/>
      <c r="P837" s="171"/>
      <c r="Q837" s="169"/>
      <c r="R837" s="173"/>
      <c r="S837" s="172"/>
      <c r="T837" s="169"/>
      <c r="U837" s="172"/>
      <c r="V837" s="169"/>
      <c r="W837" s="173"/>
      <c r="X837" s="172"/>
      <c r="Y837" s="169"/>
    </row>
    <row r="838" spans="2:25" s="168" customFormat="1" ht="15.75" customHeight="1">
      <c r="B838" s="169"/>
      <c r="C838" s="169"/>
      <c r="D838" s="169"/>
      <c r="E838" s="169"/>
      <c r="F838" s="169"/>
      <c r="G838" s="170"/>
      <c r="H838" s="169"/>
      <c r="I838" s="171"/>
      <c r="J838" s="171"/>
      <c r="K838" s="171"/>
      <c r="L838" s="664"/>
      <c r="M838" s="170"/>
      <c r="N838" s="172"/>
      <c r="O838" s="169"/>
      <c r="P838" s="171"/>
      <c r="Q838" s="169"/>
      <c r="R838" s="173"/>
      <c r="S838" s="172"/>
      <c r="T838" s="169"/>
      <c r="U838" s="172"/>
      <c r="V838" s="169"/>
      <c r="W838" s="173"/>
      <c r="X838" s="172"/>
      <c r="Y838" s="169"/>
    </row>
    <row r="839" spans="2:25" s="168" customFormat="1" ht="15.75" customHeight="1">
      <c r="B839" s="169"/>
      <c r="C839" s="169"/>
      <c r="D839" s="169"/>
      <c r="E839" s="169"/>
      <c r="F839" s="169"/>
      <c r="G839" s="170"/>
      <c r="H839" s="169"/>
      <c r="I839" s="171"/>
      <c r="J839" s="171"/>
      <c r="K839" s="171"/>
      <c r="L839" s="664"/>
      <c r="M839" s="170"/>
      <c r="N839" s="172"/>
      <c r="O839" s="169"/>
      <c r="P839" s="171"/>
      <c r="Q839" s="169"/>
      <c r="R839" s="173"/>
      <c r="S839" s="172"/>
      <c r="T839" s="169"/>
      <c r="U839" s="172"/>
      <c r="V839" s="169"/>
      <c r="W839" s="173"/>
      <c r="X839" s="172"/>
      <c r="Y839" s="169"/>
    </row>
    <row r="840" spans="2:25" s="168" customFormat="1" ht="15.75" customHeight="1">
      <c r="B840" s="169"/>
      <c r="C840" s="169"/>
      <c r="D840" s="169"/>
      <c r="E840" s="169"/>
      <c r="F840" s="169"/>
      <c r="G840" s="170"/>
      <c r="H840" s="169"/>
      <c r="I840" s="171"/>
      <c r="J840" s="171"/>
      <c r="K840" s="171"/>
      <c r="L840" s="664"/>
      <c r="M840" s="170"/>
      <c r="N840" s="172"/>
      <c r="O840" s="169"/>
      <c r="P840" s="171"/>
      <c r="Q840" s="169"/>
      <c r="R840" s="173"/>
      <c r="S840" s="172"/>
      <c r="T840" s="169"/>
      <c r="U840" s="172"/>
      <c r="V840" s="169"/>
      <c r="W840" s="173"/>
      <c r="X840" s="172"/>
      <c r="Y840" s="169"/>
    </row>
    <row r="841" spans="2:25" s="168" customFormat="1" ht="15.75" customHeight="1">
      <c r="B841" s="169"/>
      <c r="C841" s="169"/>
      <c r="D841" s="169"/>
      <c r="E841" s="169"/>
      <c r="F841" s="169"/>
      <c r="G841" s="170"/>
      <c r="H841" s="169"/>
      <c r="I841" s="171"/>
      <c r="J841" s="171"/>
      <c r="K841" s="171"/>
      <c r="L841" s="664"/>
      <c r="M841" s="170"/>
      <c r="N841" s="172"/>
      <c r="O841" s="169"/>
      <c r="P841" s="171"/>
      <c r="Q841" s="169"/>
      <c r="R841" s="173"/>
      <c r="S841" s="172"/>
      <c r="T841" s="169"/>
      <c r="U841" s="172"/>
      <c r="V841" s="169"/>
      <c r="W841" s="173"/>
      <c r="X841" s="172"/>
      <c r="Y841" s="169"/>
    </row>
    <row r="842" spans="2:25" s="168" customFormat="1" ht="15.75" customHeight="1">
      <c r="B842" s="169"/>
      <c r="C842" s="169"/>
      <c r="D842" s="169"/>
      <c r="E842" s="169"/>
      <c r="F842" s="169"/>
      <c r="G842" s="170"/>
      <c r="H842" s="169"/>
      <c r="I842" s="171"/>
      <c r="J842" s="171"/>
      <c r="K842" s="171"/>
      <c r="L842" s="664"/>
      <c r="M842" s="170"/>
      <c r="N842" s="172"/>
      <c r="O842" s="169"/>
      <c r="P842" s="171"/>
      <c r="Q842" s="169"/>
      <c r="R842" s="173"/>
      <c r="S842" s="172"/>
      <c r="T842" s="169"/>
      <c r="U842" s="172"/>
      <c r="V842" s="169"/>
      <c r="W842" s="173"/>
      <c r="X842" s="172"/>
      <c r="Y842" s="169"/>
    </row>
    <row r="843" spans="2:25" s="168" customFormat="1" ht="15.75" customHeight="1">
      <c r="B843" s="169"/>
      <c r="C843" s="169"/>
      <c r="D843" s="169"/>
      <c r="E843" s="169"/>
      <c r="F843" s="169"/>
      <c r="G843" s="170"/>
      <c r="H843" s="169"/>
      <c r="I843" s="171"/>
      <c r="J843" s="171"/>
      <c r="K843" s="171"/>
      <c r="L843" s="664"/>
      <c r="M843" s="170"/>
      <c r="N843" s="172"/>
      <c r="O843" s="169"/>
      <c r="P843" s="171"/>
      <c r="Q843" s="169"/>
      <c r="R843" s="173"/>
      <c r="S843" s="172"/>
      <c r="T843" s="169"/>
      <c r="U843" s="172"/>
      <c r="V843" s="169"/>
      <c r="W843" s="173"/>
      <c r="X843" s="172"/>
      <c r="Y843" s="169"/>
    </row>
    <row r="844" spans="2:25" s="168" customFormat="1" ht="15.75" customHeight="1">
      <c r="B844" s="169"/>
      <c r="C844" s="169"/>
      <c r="D844" s="169"/>
      <c r="E844" s="169"/>
      <c r="F844" s="169"/>
      <c r="G844" s="170"/>
      <c r="H844" s="169"/>
      <c r="I844" s="171"/>
      <c r="J844" s="171"/>
      <c r="K844" s="171"/>
      <c r="L844" s="664"/>
      <c r="M844" s="170"/>
      <c r="N844" s="172"/>
      <c r="O844" s="169"/>
      <c r="P844" s="171"/>
      <c r="Q844" s="169"/>
      <c r="R844" s="173"/>
      <c r="S844" s="172"/>
      <c r="T844" s="169"/>
      <c r="U844" s="172"/>
      <c r="V844" s="169"/>
      <c r="W844" s="173"/>
      <c r="X844" s="172"/>
      <c r="Y844" s="169"/>
    </row>
    <row r="845" spans="2:25" s="168" customFormat="1" ht="15.75" customHeight="1">
      <c r="B845" s="169"/>
      <c r="C845" s="169"/>
      <c r="D845" s="169"/>
      <c r="E845" s="169"/>
      <c r="F845" s="169"/>
      <c r="G845" s="170"/>
      <c r="H845" s="169"/>
      <c r="I845" s="171"/>
      <c r="J845" s="171"/>
      <c r="K845" s="171"/>
      <c r="L845" s="664"/>
      <c r="M845" s="170"/>
      <c r="N845" s="172"/>
      <c r="O845" s="169"/>
      <c r="P845" s="171"/>
      <c r="Q845" s="169"/>
      <c r="R845" s="173"/>
      <c r="S845" s="172"/>
      <c r="T845" s="169"/>
      <c r="U845" s="172"/>
      <c r="V845" s="169"/>
      <c r="W845" s="173"/>
      <c r="X845" s="172"/>
      <c r="Y845" s="169"/>
    </row>
    <row r="846" spans="2:25" s="168" customFormat="1" ht="15.75" customHeight="1">
      <c r="B846" s="169"/>
      <c r="C846" s="169"/>
      <c r="D846" s="169"/>
      <c r="E846" s="169"/>
      <c r="F846" s="169"/>
      <c r="G846" s="170"/>
      <c r="H846" s="169"/>
      <c r="I846" s="171"/>
      <c r="J846" s="171"/>
      <c r="K846" s="171"/>
      <c r="L846" s="664"/>
      <c r="M846" s="170"/>
      <c r="N846" s="172"/>
      <c r="O846" s="169"/>
      <c r="P846" s="171"/>
      <c r="Q846" s="169"/>
      <c r="R846" s="173"/>
      <c r="S846" s="172"/>
      <c r="T846" s="169"/>
      <c r="U846" s="172"/>
      <c r="V846" s="169"/>
      <c r="W846" s="173"/>
      <c r="X846" s="172"/>
      <c r="Y846" s="169"/>
    </row>
    <row r="847" spans="2:25" s="168" customFormat="1" ht="15.75" customHeight="1">
      <c r="B847" s="169"/>
      <c r="C847" s="169"/>
      <c r="D847" s="169"/>
      <c r="E847" s="169"/>
      <c r="F847" s="169"/>
      <c r="G847" s="170"/>
      <c r="H847" s="169"/>
      <c r="I847" s="171"/>
      <c r="J847" s="171"/>
      <c r="K847" s="171"/>
      <c r="L847" s="664"/>
      <c r="M847" s="170"/>
      <c r="N847" s="172"/>
      <c r="O847" s="169"/>
      <c r="P847" s="171"/>
      <c r="Q847" s="169"/>
      <c r="R847" s="173"/>
      <c r="S847" s="172"/>
      <c r="T847" s="169"/>
      <c r="U847" s="172"/>
      <c r="V847" s="169"/>
      <c r="W847" s="173"/>
      <c r="X847" s="172"/>
      <c r="Y847" s="169"/>
    </row>
    <row r="848" spans="2:25" s="168" customFormat="1" ht="15.75" customHeight="1">
      <c r="B848" s="169"/>
      <c r="C848" s="169"/>
      <c r="D848" s="169"/>
      <c r="E848" s="169"/>
      <c r="F848" s="169"/>
      <c r="G848" s="170"/>
      <c r="H848" s="169"/>
      <c r="I848" s="171"/>
      <c r="J848" s="171"/>
      <c r="K848" s="171"/>
      <c r="L848" s="664"/>
      <c r="M848" s="170"/>
      <c r="N848" s="172"/>
      <c r="O848" s="169"/>
      <c r="P848" s="171"/>
      <c r="Q848" s="169"/>
      <c r="R848" s="173"/>
      <c r="S848" s="172"/>
      <c r="T848" s="169"/>
      <c r="U848" s="172"/>
      <c r="V848" s="169"/>
      <c r="W848" s="173"/>
      <c r="X848" s="172"/>
      <c r="Y848" s="169"/>
    </row>
    <row r="849" spans="2:25" s="168" customFormat="1" ht="15.75" customHeight="1">
      <c r="B849" s="169"/>
      <c r="C849" s="169"/>
      <c r="D849" s="169"/>
      <c r="E849" s="169"/>
      <c r="F849" s="169"/>
      <c r="G849" s="170"/>
      <c r="H849" s="169"/>
      <c r="I849" s="171"/>
      <c r="J849" s="171"/>
      <c r="K849" s="171"/>
      <c r="L849" s="664"/>
      <c r="M849" s="170"/>
      <c r="N849" s="172"/>
      <c r="O849" s="169"/>
      <c r="P849" s="171"/>
      <c r="Q849" s="169"/>
      <c r="R849" s="173"/>
      <c r="S849" s="172"/>
      <c r="T849" s="169"/>
      <c r="U849" s="172"/>
      <c r="V849" s="169"/>
      <c r="W849" s="173"/>
      <c r="X849" s="172"/>
      <c r="Y849" s="169"/>
    </row>
    <row r="850" spans="2:25" s="168" customFormat="1" ht="15.75" customHeight="1">
      <c r="B850" s="169"/>
      <c r="C850" s="169"/>
      <c r="D850" s="169"/>
      <c r="E850" s="169"/>
      <c r="F850" s="169"/>
      <c r="G850" s="170"/>
      <c r="H850" s="169"/>
      <c r="I850" s="171"/>
      <c r="J850" s="171"/>
      <c r="K850" s="171"/>
      <c r="L850" s="664"/>
      <c r="M850" s="170"/>
      <c r="N850" s="172"/>
      <c r="O850" s="169"/>
      <c r="P850" s="171"/>
      <c r="Q850" s="169"/>
      <c r="R850" s="173"/>
      <c r="S850" s="172"/>
      <c r="T850" s="169"/>
      <c r="U850" s="172"/>
      <c r="V850" s="169"/>
      <c r="W850" s="173"/>
      <c r="X850" s="172"/>
      <c r="Y850" s="169"/>
    </row>
    <row r="851" spans="2:25" s="168" customFormat="1" ht="15.75" customHeight="1">
      <c r="B851" s="169"/>
      <c r="C851" s="169"/>
      <c r="D851" s="169"/>
      <c r="E851" s="169"/>
      <c r="F851" s="169"/>
      <c r="G851" s="170"/>
      <c r="H851" s="169"/>
      <c r="I851" s="171"/>
      <c r="J851" s="171"/>
      <c r="K851" s="171"/>
      <c r="L851" s="664"/>
      <c r="M851" s="170"/>
      <c r="N851" s="172"/>
      <c r="O851" s="169"/>
      <c r="P851" s="171"/>
      <c r="Q851" s="169"/>
      <c r="R851" s="173"/>
      <c r="S851" s="172"/>
      <c r="T851" s="169"/>
      <c r="U851" s="172"/>
      <c r="V851" s="169"/>
      <c r="W851" s="173"/>
      <c r="X851" s="172"/>
      <c r="Y851" s="169"/>
    </row>
    <row r="852" spans="2:25" s="168" customFormat="1" ht="15.75" customHeight="1">
      <c r="B852" s="169"/>
      <c r="C852" s="169"/>
      <c r="D852" s="169"/>
      <c r="E852" s="169"/>
      <c r="F852" s="169"/>
      <c r="G852" s="170"/>
      <c r="H852" s="169"/>
      <c r="I852" s="171"/>
      <c r="J852" s="171"/>
      <c r="K852" s="171"/>
      <c r="L852" s="664"/>
      <c r="M852" s="170"/>
      <c r="N852" s="172"/>
      <c r="O852" s="169"/>
      <c r="P852" s="171"/>
      <c r="Q852" s="169"/>
      <c r="R852" s="173"/>
      <c r="S852" s="172"/>
      <c r="T852" s="169"/>
      <c r="U852" s="172"/>
      <c r="V852" s="169"/>
      <c r="W852" s="173"/>
      <c r="X852" s="172"/>
      <c r="Y852" s="169"/>
    </row>
    <row r="853" spans="2:25" s="168" customFormat="1" ht="15.75" customHeight="1">
      <c r="B853" s="169"/>
      <c r="C853" s="169"/>
      <c r="D853" s="169"/>
      <c r="E853" s="169"/>
      <c r="F853" s="169"/>
      <c r="G853" s="170"/>
      <c r="H853" s="169"/>
      <c r="I853" s="171"/>
      <c r="J853" s="171"/>
      <c r="K853" s="171"/>
      <c r="L853" s="664"/>
      <c r="M853" s="170"/>
      <c r="N853" s="172"/>
      <c r="O853" s="169"/>
      <c r="P853" s="171"/>
      <c r="Q853" s="169"/>
      <c r="R853" s="173"/>
      <c r="S853" s="172"/>
      <c r="T853" s="169"/>
      <c r="U853" s="172"/>
      <c r="V853" s="169"/>
      <c r="W853" s="173"/>
      <c r="X853" s="172"/>
      <c r="Y853" s="169"/>
    </row>
    <row r="854" spans="2:25" s="168" customFormat="1" ht="15.75" customHeight="1">
      <c r="B854" s="169"/>
      <c r="C854" s="169"/>
      <c r="D854" s="169"/>
      <c r="E854" s="169"/>
      <c r="F854" s="169"/>
      <c r="G854" s="170"/>
      <c r="H854" s="169"/>
      <c r="I854" s="171"/>
      <c r="J854" s="171"/>
      <c r="K854" s="171"/>
      <c r="L854" s="664"/>
      <c r="M854" s="170"/>
      <c r="N854" s="172"/>
      <c r="O854" s="169"/>
      <c r="P854" s="171"/>
      <c r="Q854" s="169"/>
      <c r="R854" s="173"/>
      <c r="S854" s="172"/>
      <c r="T854" s="169"/>
      <c r="U854" s="172"/>
      <c r="V854" s="169"/>
      <c r="W854" s="173"/>
      <c r="X854" s="172"/>
      <c r="Y854" s="169"/>
    </row>
    <row r="855" spans="2:25" s="168" customFormat="1" ht="15.75" customHeight="1">
      <c r="B855" s="169"/>
      <c r="C855" s="169"/>
      <c r="D855" s="169"/>
      <c r="E855" s="169"/>
      <c r="F855" s="169"/>
      <c r="G855" s="170"/>
      <c r="H855" s="169"/>
      <c r="I855" s="171"/>
      <c r="J855" s="171"/>
      <c r="K855" s="171"/>
      <c r="L855" s="664"/>
      <c r="M855" s="170"/>
      <c r="N855" s="172"/>
      <c r="O855" s="169"/>
      <c r="P855" s="171"/>
      <c r="Q855" s="169"/>
      <c r="R855" s="173"/>
      <c r="S855" s="172"/>
      <c r="T855" s="169"/>
      <c r="U855" s="172"/>
      <c r="V855" s="169"/>
      <c r="W855" s="173"/>
      <c r="X855" s="172"/>
      <c r="Y855" s="169"/>
    </row>
    <row r="856" spans="2:25" s="168" customFormat="1" ht="15.75" customHeight="1">
      <c r="B856" s="169"/>
      <c r="C856" s="169"/>
      <c r="D856" s="169"/>
      <c r="E856" s="169"/>
      <c r="F856" s="169"/>
      <c r="G856" s="170"/>
      <c r="H856" s="169"/>
      <c r="I856" s="171"/>
      <c r="J856" s="171"/>
      <c r="K856" s="171"/>
      <c r="L856" s="664"/>
      <c r="M856" s="170"/>
      <c r="N856" s="172"/>
      <c r="O856" s="169"/>
      <c r="P856" s="171"/>
      <c r="Q856" s="169"/>
      <c r="R856" s="173"/>
      <c r="S856" s="172"/>
      <c r="T856" s="169"/>
      <c r="U856" s="172"/>
      <c r="V856" s="169"/>
      <c r="W856" s="173"/>
      <c r="X856" s="172"/>
      <c r="Y856" s="169"/>
    </row>
    <row r="857" spans="2:25" s="168" customFormat="1" ht="15.75" customHeight="1">
      <c r="B857" s="169"/>
      <c r="C857" s="169"/>
      <c r="D857" s="169"/>
      <c r="E857" s="169"/>
      <c r="F857" s="169"/>
      <c r="G857" s="170"/>
      <c r="H857" s="169"/>
      <c r="I857" s="171"/>
      <c r="J857" s="171"/>
      <c r="K857" s="171"/>
      <c r="L857" s="664"/>
      <c r="M857" s="170"/>
      <c r="N857" s="172"/>
      <c r="O857" s="169"/>
      <c r="P857" s="171"/>
      <c r="Q857" s="169"/>
      <c r="R857" s="173"/>
      <c r="S857" s="172"/>
      <c r="T857" s="169"/>
      <c r="U857" s="172"/>
      <c r="V857" s="169"/>
      <c r="W857" s="173"/>
      <c r="X857" s="172"/>
      <c r="Y857" s="169"/>
    </row>
    <row r="858" spans="2:25" s="168" customFormat="1" ht="15.75" customHeight="1">
      <c r="B858" s="169"/>
      <c r="C858" s="169"/>
      <c r="D858" s="169"/>
      <c r="E858" s="169"/>
      <c r="F858" s="169"/>
      <c r="G858" s="170"/>
      <c r="H858" s="169"/>
      <c r="I858" s="171"/>
      <c r="J858" s="171"/>
      <c r="K858" s="171"/>
      <c r="L858" s="664"/>
      <c r="M858" s="170"/>
      <c r="N858" s="172"/>
      <c r="O858" s="169"/>
      <c r="P858" s="171"/>
      <c r="Q858" s="169"/>
      <c r="R858" s="173"/>
      <c r="S858" s="172"/>
      <c r="T858" s="169"/>
      <c r="U858" s="172"/>
      <c r="V858" s="169"/>
      <c r="W858" s="173"/>
      <c r="X858" s="172"/>
      <c r="Y858" s="169"/>
    </row>
    <row r="859" spans="2:25" s="168" customFormat="1" ht="15.75" customHeight="1">
      <c r="B859" s="169"/>
      <c r="C859" s="169"/>
      <c r="D859" s="169"/>
      <c r="E859" s="169"/>
      <c r="F859" s="169"/>
      <c r="G859" s="170"/>
      <c r="H859" s="169"/>
      <c r="I859" s="171"/>
      <c r="J859" s="171"/>
      <c r="K859" s="171"/>
      <c r="L859" s="664"/>
      <c r="M859" s="170"/>
      <c r="N859" s="172"/>
      <c r="O859" s="169"/>
      <c r="P859" s="171"/>
      <c r="Q859" s="169"/>
      <c r="R859" s="173"/>
      <c r="S859" s="172"/>
      <c r="T859" s="169"/>
      <c r="U859" s="172"/>
      <c r="V859" s="169"/>
      <c r="W859" s="173"/>
      <c r="X859" s="172"/>
      <c r="Y859" s="169"/>
    </row>
    <row r="860" spans="2:25" s="168" customFormat="1" ht="15.75" customHeight="1">
      <c r="B860" s="169"/>
      <c r="C860" s="169"/>
      <c r="D860" s="169"/>
      <c r="E860" s="169"/>
      <c r="F860" s="169"/>
      <c r="G860" s="170"/>
      <c r="H860" s="169"/>
      <c r="I860" s="171"/>
      <c r="J860" s="171"/>
      <c r="K860" s="171"/>
      <c r="L860" s="664"/>
      <c r="M860" s="170"/>
      <c r="N860" s="172"/>
      <c r="O860" s="169"/>
      <c r="P860" s="171"/>
      <c r="Q860" s="169"/>
      <c r="R860" s="173"/>
      <c r="S860" s="172"/>
      <c r="T860" s="169"/>
      <c r="U860" s="172"/>
      <c r="V860" s="169"/>
      <c r="W860" s="173"/>
      <c r="X860" s="172"/>
      <c r="Y860" s="169"/>
    </row>
    <row r="861" spans="2:25" s="168" customFormat="1" ht="15.75" customHeight="1">
      <c r="B861" s="169"/>
      <c r="C861" s="169"/>
      <c r="D861" s="169"/>
      <c r="E861" s="169"/>
      <c r="F861" s="169"/>
      <c r="G861" s="170"/>
      <c r="H861" s="169"/>
      <c r="I861" s="171"/>
      <c r="J861" s="171"/>
      <c r="K861" s="171"/>
      <c r="L861" s="664"/>
      <c r="M861" s="170"/>
      <c r="N861" s="172"/>
      <c r="O861" s="169"/>
      <c r="P861" s="171"/>
      <c r="Q861" s="169"/>
      <c r="R861" s="173"/>
      <c r="S861" s="172"/>
      <c r="T861" s="169"/>
      <c r="U861" s="172"/>
      <c r="V861" s="169"/>
      <c r="W861" s="173"/>
      <c r="X861" s="172"/>
      <c r="Y861" s="169"/>
    </row>
    <row r="862" spans="2:25" s="168" customFormat="1" ht="15.75" customHeight="1">
      <c r="B862" s="169"/>
      <c r="C862" s="169"/>
      <c r="D862" s="169"/>
      <c r="E862" s="169"/>
      <c r="F862" s="169"/>
      <c r="G862" s="170"/>
      <c r="H862" s="169"/>
      <c r="I862" s="171"/>
      <c r="J862" s="171"/>
      <c r="K862" s="171"/>
      <c r="L862" s="664"/>
      <c r="M862" s="170"/>
      <c r="N862" s="172"/>
      <c r="O862" s="169"/>
      <c r="P862" s="171"/>
      <c r="Q862" s="169"/>
      <c r="R862" s="173"/>
      <c r="S862" s="172"/>
      <c r="T862" s="169"/>
      <c r="U862" s="172"/>
      <c r="V862" s="169"/>
      <c r="W862" s="173"/>
      <c r="X862" s="172"/>
      <c r="Y862" s="169"/>
    </row>
    <row r="863" spans="2:25" s="168" customFormat="1" ht="15.75" customHeight="1">
      <c r="B863" s="169"/>
      <c r="C863" s="169"/>
      <c r="D863" s="169"/>
      <c r="E863" s="169"/>
      <c r="F863" s="169"/>
      <c r="G863" s="170"/>
      <c r="H863" s="169"/>
      <c r="I863" s="171"/>
      <c r="J863" s="171"/>
      <c r="K863" s="171"/>
      <c r="L863" s="664"/>
      <c r="M863" s="170"/>
      <c r="N863" s="172"/>
      <c r="O863" s="169"/>
      <c r="P863" s="171"/>
      <c r="Q863" s="169"/>
      <c r="R863" s="173"/>
      <c r="S863" s="172"/>
      <c r="T863" s="169"/>
      <c r="U863" s="172"/>
      <c r="V863" s="169"/>
      <c r="W863" s="173"/>
      <c r="X863" s="172"/>
      <c r="Y863" s="169"/>
    </row>
    <row r="864" spans="2:25" s="168" customFormat="1" ht="15.75" customHeight="1">
      <c r="B864" s="169"/>
      <c r="C864" s="169"/>
      <c r="D864" s="169"/>
      <c r="E864" s="169"/>
      <c r="F864" s="169"/>
      <c r="G864" s="170"/>
      <c r="H864" s="169"/>
      <c r="I864" s="171"/>
      <c r="J864" s="171"/>
      <c r="K864" s="171"/>
      <c r="L864" s="664"/>
      <c r="M864" s="170"/>
      <c r="N864" s="172"/>
      <c r="O864" s="169"/>
      <c r="P864" s="171"/>
      <c r="Q864" s="169"/>
      <c r="R864" s="173"/>
      <c r="S864" s="172"/>
      <c r="T864" s="169"/>
      <c r="U864" s="172"/>
      <c r="V864" s="169"/>
      <c r="W864" s="173"/>
      <c r="X864" s="172"/>
      <c r="Y864" s="169"/>
    </row>
    <row r="865" spans="2:25" s="168" customFormat="1" ht="15.75" customHeight="1">
      <c r="B865" s="169"/>
      <c r="C865" s="169"/>
      <c r="D865" s="169"/>
      <c r="E865" s="169"/>
      <c r="F865" s="169"/>
      <c r="G865" s="170"/>
      <c r="H865" s="169"/>
      <c r="I865" s="171"/>
      <c r="J865" s="171"/>
      <c r="K865" s="171"/>
      <c r="L865" s="664"/>
      <c r="M865" s="170"/>
      <c r="N865" s="172"/>
      <c r="O865" s="169"/>
      <c r="P865" s="171"/>
      <c r="Q865" s="169"/>
      <c r="R865" s="173"/>
      <c r="S865" s="172"/>
      <c r="T865" s="169"/>
      <c r="U865" s="172"/>
      <c r="V865" s="169"/>
      <c r="W865" s="173"/>
      <c r="X865" s="172"/>
      <c r="Y865" s="169"/>
    </row>
    <row r="866" spans="2:25" s="168" customFormat="1" ht="15.75" customHeight="1">
      <c r="B866" s="169"/>
      <c r="C866" s="169"/>
      <c r="D866" s="169"/>
      <c r="E866" s="169"/>
      <c r="F866" s="169"/>
      <c r="G866" s="170"/>
      <c r="H866" s="169"/>
      <c r="I866" s="171"/>
      <c r="J866" s="171"/>
      <c r="K866" s="171"/>
      <c r="L866" s="664"/>
      <c r="M866" s="170"/>
      <c r="N866" s="172"/>
      <c r="O866" s="169"/>
      <c r="P866" s="171"/>
      <c r="Q866" s="169"/>
      <c r="R866" s="173"/>
      <c r="S866" s="172"/>
      <c r="T866" s="169"/>
      <c r="U866" s="172"/>
      <c r="V866" s="169"/>
      <c r="W866" s="173"/>
      <c r="X866" s="172"/>
      <c r="Y866" s="169"/>
    </row>
    <row r="867" spans="2:25" s="168" customFormat="1" ht="15.75" customHeight="1">
      <c r="B867" s="169"/>
      <c r="C867" s="169"/>
      <c r="D867" s="169"/>
      <c r="E867" s="169"/>
      <c r="F867" s="169"/>
      <c r="G867" s="170"/>
      <c r="H867" s="169"/>
      <c r="I867" s="171"/>
      <c r="J867" s="171"/>
      <c r="K867" s="171"/>
      <c r="L867" s="664"/>
      <c r="M867" s="170"/>
      <c r="N867" s="172"/>
      <c r="O867" s="169"/>
      <c r="P867" s="171"/>
      <c r="Q867" s="169"/>
      <c r="R867" s="173"/>
      <c r="S867" s="172"/>
      <c r="T867" s="169"/>
      <c r="U867" s="172"/>
      <c r="V867" s="169"/>
      <c r="W867" s="173"/>
      <c r="X867" s="172"/>
      <c r="Y867" s="169"/>
    </row>
    <row r="868" spans="2:25" s="168" customFormat="1" ht="15.75" customHeight="1">
      <c r="B868" s="169"/>
      <c r="C868" s="169"/>
      <c r="D868" s="169"/>
      <c r="E868" s="169"/>
      <c r="F868" s="169"/>
      <c r="G868" s="170"/>
      <c r="H868" s="169"/>
      <c r="I868" s="171"/>
      <c r="J868" s="171"/>
      <c r="K868" s="171"/>
      <c r="L868" s="664"/>
      <c r="M868" s="170"/>
      <c r="N868" s="172"/>
      <c r="O868" s="169"/>
      <c r="P868" s="171"/>
      <c r="Q868" s="169"/>
      <c r="R868" s="173"/>
      <c r="S868" s="172"/>
      <c r="T868" s="169"/>
      <c r="U868" s="172"/>
      <c r="V868" s="169"/>
      <c r="W868" s="173"/>
      <c r="X868" s="172"/>
      <c r="Y868" s="169"/>
    </row>
    <row r="869" spans="2:25" s="168" customFormat="1" ht="15.75" customHeight="1">
      <c r="B869" s="169"/>
      <c r="C869" s="169"/>
      <c r="D869" s="169"/>
      <c r="E869" s="169"/>
      <c r="F869" s="169"/>
      <c r="G869" s="170"/>
      <c r="H869" s="169"/>
      <c r="I869" s="171"/>
      <c r="J869" s="171"/>
      <c r="K869" s="171"/>
      <c r="L869" s="664"/>
      <c r="M869" s="170"/>
      <c r="N869" s="172"/>
      <c r="O869" s="169"/>
      <c r="P869" s="171"/>
      <c r="Q869" s="169"/>
      <c r="R869" s="173"/>
      <c r="S869" s="172"/>
      <c r="T869" s="169"/>
      <c r="U869" s="172"/>
      <c r="V869" s="169"/>
      <c r="W869" s="173"/>
      <c r="X869" s="172"/>
      <c r="Y869" s="169"/>
    </row>
    <row r="870" spans="2:25" s="168" customFormat="1" ht="15.75" customHeight="1">
      <c r="B870" s="169"/>
      <c r="C870" s="169"/>
      <c r="D870" s="169"/>
      <c r="E870" s="169"/>
      <c r="F870" s="169"/>
      <c r="G870" s="170"/>
      <c r="H870" s="169"/>
      <c r="I870" s="171"/>
      <c r="J870" s="171"/>
      <c r="K870" s="171"/>
      <c r="L870" s="664"/>
      <c r="M870" s="170"/>
      <c r="N870" s="172"/>
      <c r="O870" s="169"/>
      <c r="P870" s="171"/>
      <c r="Q870" s="169"/>
      <c r="R870" s="173"/>
      <c r="S870" s="172"/>
      <c r="T870" s="169"/>
      <c r="U870" s="172"/>
      <c r="V870" s="169"/>
      <c r="W870" s="173"/>
      <c r="X870" s="172"/>
      <c r="Y870" s="169"/>
    </row>
    <row r="871" spans="2:25" s="168" customFormat="1" ht="15.75" customHeight="1">
      <c r="B871" s="169"/>
      <c r="C871" s="169"/>
      <c r="D871" s="169"/>
      <c r="E871" s="169"/>
      <c r="F871" s="169"/>
      <c r="G871" s="170"/>
      <c r="H871" s="169"/>
      <c r="I871" s="171"/>
      <c r="J871" s="171"/>
      <c r="K871" s="171"/>
      <c r="L871" s="664"/>
      <c r="M871" s="170"/>
      <c r="N871" s="172"/>
      <c r="O871" s="169"/>
      <c r="P871" s="171"/>
      <c r="Q871" s="169"/>
      <c r="R871" s="173"/>
      <c r="S871" s="172"/>
      <c r="T871" s="169"/>
      <c r="U871" s="172"/>
      <c r="V871" s="169"/>
      <c r="W871" s="173"/>
      <c r="X871" s="172"/>
      <c r="Y871" s="169"/>
    </row>
    <row r="872" spans="2:25" s="168" customFormat="1" ht="15.75" customHeight="1">
      <c r="B872" s="169"/>
      <c r="C872" s="169"/>
      <c r="D872" s="169"/>
      <c r="E872" s="169"/>
      <c r="F872" s="169"/>
      <c r="G872" s="170"/>
      <c r="H872" s="169"/>
      <c r="I872" s="171"/>
      <c r="J872" s="171"/>
      <c r="K872" s="171"/>
      <c r="L872" s="664"/>
      <c r="M872" s="170"/>
      <c r="N872" s="172"/>
      <c r="O872" s="169"/>
      <c r="P872" s="171"/>
      <c r="Q872" s="169"/>
      <c r="R872" s="173"/>
      <c r="S872" s="172"/>
      <c r="T872" s="169"/>
      <c r="U872" s="172"/>
      <c r="V872" s="169"/>
      <c r="W872" s="173"/>
      <c r="X872" s="172"/>
      <c r="Y872" s="169"/>
    </row>
    <row r="873" spans="2:25" s="168" customFormat="1" ht="15.75" customHeight="1">
      <c r="B873" s="169"/>
      <c r="C873" s="169"/>
      <c r="D873" s="169"/>
      <c r="E873" s="169"/>
      <c r="F873" s="169"/>
      <c r="G873" s="170"/>
      <c r="H873" s="169"/>
      <c r="I873" s="171"/>
      <c r="J873" s="171"/>
      <c r="K873" s="171"/>
      <c r="L873" s="664"/>
      <c r="M873" s="170"/>
      <c r="N873" s="172"/>
      <c r="O873" s="169"/>
      <c r="P873" s="171"/>
      <c r="Q873" s="169"/>
      <c r="R873" s="173"/>
      <c r="S873" s="172"/>
      <c r="T873" s="169"/>
      <c r="U873" s="172"/>
      <c r="V873" s="169"/>
      <c r="W873" s="173"/>
      <c r="X873" s="172"/>
      <c r="Y873" s="169"/>
    </row>
    <row r="874" spans="2:25" s="168" customFormat="1" ht="15.75" customHeight="1">
      <c r="B874" s="169"/>
      <c r="C874" s="169"/>
      <c r="D874" s="169"/>
      <c r="E874" s="169"/>
      <c r="F874" s="169"/>
      <c r="G874" s="170"/>
      <c r="H874" s="169"/>
      <c r="I874" s="171"/>
      <c r="J874" s="171"/>
      <c r="K874" s="171"/>
      <c r="L874" s="664"/>
      <c r="M874" s="170"/>
      <c r="N874" s="172"/>
      <c r="O874" s="169"/>
      <c r="P874" s="171"/>
      <c r="Q874" s="169"/>
      <c r="R874" s="173"/>
      <c r="S874" s="172"/>
      <c r="T874" s="169"/>
      <c r="U874" s="172"/>
      <c r="V874" s="169"/>
      <c r="W874" s="173"/>
      <c r="X874" s="172"/>
      <c r="Y874" s="169"/>
    </row>
    <row r="875" spans="2:25" s="168" customFormat="1" ht="15.75" customHeight="1">
      <c r="B875" s="169"/>
      <c r="C875" s="169"/>
      <c r="D875" s="169"/>
      <c r="E875" s="169"/>
      <c r="F875" s="169"/>
      <c r="G875" s="170"/>
      <c r="H875" s="169"/>
      <c r="I875" s="171"/>
      <c r="J875" s="171"/>
      <c r="K875" s="171"/>
      <c r="L875" s="664"/>
      <c r="M875" s="170"/>
      <c r="N875" s="172"/>
      <c r="O875" s="169"/>
      <c r="P875" s="171"/>
      <c r="Q875" s="169"/>
      <c r="R875" s="173"/>
      <c r="S875" s="172"/>
      <c r="T875" s="169"/>
      <c r="U875" s="172"/>
      <c r="V875" s="169"/>
      <c r="W875" s="173"/>
      <c r="X875" s="172"/>
      <c r="Y875" s="169"/>
    </row>
    <row r="876" spans="2:25" s="168" customFormat="1" ht="15.75" customHeight="1">
      <c r="B876" s="169"/>
      <c r="C876" s="169"/>
      <c r="D876" s="169"/>
      <c r="E876" s="169"/>
      <c r="F876" s="169"/>
      <c r="G876" s="170"/>
      <c r="H876" s="169"/>
      <c r="I876" s="171"/>
      <c r="J876" s="171"/>
      <c r="K876" s="171"/>
      <c r="L876" s="664"/>
      <c r="M876" s="170"/>
      <c r="N876" s="172"/>
      <c r="O876" s="169"/>
      <c r="P876" s="171"/>
      <c r="Q876" s="169"/>
      <c r="R876" s="173"/>
      <c r="S876" s="172"/>
      <c r="T876" s="169"/>
      <c r="U876" s="172"/>
      <c r="V876" s="169"/>
      <c r="W876" s="173"/>
      <c r="X876" s="172"/>
      <c r="Y876" s="169"/>
    </row>
    <row r="877" spans="2:25" s="168" customFormat="1" ht="15.75" customHeight="1">
      <c r="B877" s="169"/>
      <c r="C877" s="169"/>
      <c r="D877" s="169"/>
      <c r="E877" s="169"/>
      <c r="F877" s="169"/>
      <c r="G877" s="170"/>
      <c r="H877" s="169"/>
      <c r="I877" s="171"/>
      <c r="J877" s="171"/>
      <c r="K877" s="171"/>
      <c r="L877" s="664"/>
      <c r="M877" s="170"/>
      <c r="N877" s="172"/>
      <c r="O877" s="169"/>
      <c r="P877" s="171"/>
      <c r="Q877" s="169"/>
      <c r="R877" s="173"/>
      <c r="S877" s="172"/>
      <c r="T877" s="169"/>
      <c r="U877" s="172"/>
      <c r="V877" s="169"/>
      <c r="W877" s="173"/>
      <c r="X877" s="172"/>
      <c r="Y877" s="169"/>
    </row>
    <row r="878" spans="2:25" s="168" customFormat="1" ht="15.75" customHeight="1">
      <c r="B878" s="169"/>
      <c r="C878" s="169"/>
      <c r="D878" s="169"/>
      <c r="E878" s="169"/>
      <c r="F878" s="169"/>
      <c r="G878" s="170"/>
      <c r="H878" s="169"/>
      <c r="I878" s="171"/>
      <c r="J878" s="171"/>
      <c r="K878" s="171"/>
      <c r="L878" s="664"/>
      <c r="M878" s="170"/>
      <c r="N878" s="172"/>
      <c r="O878" s="169"/>
      <c r="P878" s="171"/>
      <c r="Q878" s="169"/>
      <c r="R878" s="173"/>
      <c r="S878" s="172"/>
      <c r="T878" s="169"/>
      <c r="U878" s="172"/>
      <c r="V878" s="169"/>
      <c r="W878" s="173"/>
      <c r="X878" s="172"/>
      <c r="Y878" s="169"/>
    </row>
    <row r="879" spans="2:25" s="168" customFormat="1" ht="15.75" customHeight="1">
      <c r="B879" s="169"/>
      <c r="C879" s="169"/>
      <c r="D879" s="169"/>
      <c r="E879" s="169"/>
      <c r="F879" s="169"/>
      <c r="G879" s="170"/>
      <c r="H879" s="169"/>
      <c r="I879" s="171"/>
      <c r="J879" s="171"/>
      <c r="K879" s="171"/>
      <c r="L879" s="664"/>
      <c r="M879" s="170"/>
      <c r="N879" s="172"/>
      <c r="O879" s="169"/>
      <c r="P879" s="171"/>
      <c r="Q879" s="169"/>
      <c r="R879" s="173"/>
      <c r="S879" s="172"/>
      <c r="T879" s="169"/>
      <c r="U879" s="172"/>
      <c r="V879" s="169"/>
      <c r="W879" s="173"/>
      <c r="X879" s="172"/>
      <c r="Y879" s="169"/>
    </row>
    <row r="880" spans="2:25" s="168" customFormat="1" ht="15.75" customHeight="1">
      <c r="B880" s="169"/>
      <c r="C880" s="169"/>
      <c r="D880" s="169"/>
      <c r="E880" s="169"/>
      <c r="F880" s="169"/>
      <c r="G880" s="170"/>
      <c r="H880" s="169"/>
      <c r="I880" s="171"/>
      <c r="J880" s="171"/>
      <c r="K880" s="171"/>
      <c r="L880" s="664"/>
      <c r="M880" s="170"/>
      <c r="N880" s="172"/>
      <c r="O880" s="169"/>
      <c r="P880" s="171"/>
      <c r="Q880" s="169"/>
      <c r="R880" s="173"/>
      <c r="S880" s="172"/>
      <c r="T880" s="169"/>
      <c r="U880" s="172"/>
      <c r="V880" s="169"/>
      <c r="W880" s="173"/>
      <c r="X880" s="172"/>
      <c r="Y880" s="169"/>
    </row>
    <row r="881" spans="2:25" s="168" customFormat="1" ht="15.75" customHeight="1">
      <c r="B881" s="169"/>
      <c r="C881" s="169"/>
      <c r="D881" s="169"/>
      <c r="E881" s="169"/>
      <c r="F881" s="169"/>
      <c r="G881" s="170"/>
      <c r="H881" s="169"/>
      <c r="I881" s="171"/>
      <c r="J881" s="171"/>
      <c r="K881" s="171"/>
      <c r="L881" s="664"/>
      <c r="M881" s="170"/>
      <c r="N881" s="172"/>
      <c r="O881" s="169"/>
      <c r="P881" s="171"/>
      <c r="Q881" s="169"/>
      <c r="R881" s="173"/>
      <c r="S881" s="172"/>
      <c r="T881" s="169"/>
      <c r="U881" s="172"/>
      <c r="V881" s="169"/>
      <c r="W881" s="173"/>
      <c r="X881" s="172"/>
      <c r="Y881" s="169"/>
    </row>
    <row r="882" spans="2:25" s="168" customFormat="1" ht="15.75" customHeight="1">
      <c r="B882" s="169"/>
      <c r="C882" s="169"/>
      <c r="D882" s="169"/>
      <c r="E882" s="169"/>
      <c r="F882" s="169"/>
      <c r="G882" s="170"/>
      <c r="H882" s="169"/>
      <c r="I882" s="171"/>
      <c r="J882" s="171"/>
      <c r="K882" s="171"/>
      <c r="L882" s="664"/>
      <c r="M882" s="170"/>
      <c r="N882" s="172"/>
      <c r="O882" s="169"/>
      <c r="P882" s="171"/>
      <c r="Q882" s="169"/>
      <c r="R882" s="173"/>
      <c r="S882" s="172"/>
      <c r="T882" s="169"/>
      <c r="U882" s="172"/>
      <c r="V882" s="169"/>
      <c r="W882" s="173"/>
      <c r="X882" s="172"/>
      <c r="Y882" s="169"/>
    </row>
    <row r="883" spans="2:25" s="168" customFormat="1" ht="15.75" customHeight="1">
      <c r="B883" s="169"/>
      <c r="C883" s="169"/>
      <c r="D883" s="169"/>
      <c r="E883" s="169"/>
      <c r="F883" s="169"/>
      <c r="G883" s="170"/>
      <c r="H883" s="169"/>
      <c r="I883" s="171"/>
      <c r="J883" s="171"/>
      <c r="K883" s="171"/>
      <c r="L883" s="664"/>
      <c r="M883" s="170"/>
      <c r="N883" s="172"/>
      <c r="O883" s="169"/>
      <c r="P883" s="171"/>
      <c r="Q883" s="169"/>
      <c r="R883" s="173"/>
      <c r="S883" s="172"/>
      <c r="T883" s="169"/>
      <c r="U883" s="172"/>
      <c r="V883" s="169"/>
      <c r="W883" s="173"/>
      <c r="X883" s="172"/>
      <c r="Y883" s="169"/>
    </row>
    <row r="884" spans="2:25" s="168" customFormat="1" ht="15.75" customHeight="1">
      <c r="B884" s="169"/>
      <c r="C884" s="169"/>
      <c r="D884" s="169"/>
      <c r="E884" s="169"/>
      <c r="F884" s="169"/>
      <c r="G884" s="170"/>
      <c r="H884" s="169"/>
      <c r="I884" s="171"/>
      <c r="J884" s="171"/>
      <c r="K884" s="171"/>
      <c r="L884" s="664"/>
      <c r="M884" s="170"/>
      <c r="N884" s="172"/>
      <c r="O884" s="169"/>
      <c r="P884" s="171"/>
      <c r="Q884" s="169"/>
      <c r="R884" s="173"/>
      <c r="S884" s="172"/>
      <c r="T884" s="169"/>
      <c r="U884" s="172"/>
      <c r="V884" s="169"/>
      <c r="W884" s="173"/>
      <c r="X884" s="172"/>
      <c r="Y884" s="169"/>
    </row>
    <row r="885" spans="2:25" s="168" customFormat="1" ht="15.75" customHeight="1">
      <c r="B885" s="169"/>
      <c r="C885" s="169"/>
      <c r="D885" s="169"/>
      <c r="E885" s="169"/>
      <c r="F885" s="169"/>
      <c r="G885" s="170"/>
      <c r="H885" s="169"/>
      <c r="I885" s="171"/>
      <c r="J885" s="171"/>
      <c r="K885" s="171"/>
      <c r="L885" s="664"/>
      <c r="M885" s="170"/>
      <c r="N885" s="172"/>
      <c r="O885" s="169"/>
      <c r="P885" s="171"/>
      <c r="Q885" s="169"/>
      <c r="R885" s="173"/>
      <c r="S885" s="172"/>
      <c r="T885" s="169"/>
      <c r="U885" s="172"/>
      <c r="V885" s="169"/>
      <c r="W885" s="173"/>
      <c r="X885" s="172"/>
      <c r="Y885" s="169"/>
    </row>
    <row r="886" spans="2:25" s="168" customFormat="1" ht="15.75" customHeight="1">
      <c r="B886" s="169"/>
      <c r="C886" s="169"/>
      <c r="D886" s="169"/>
      <c r="E886" s="169"/>
      <c r="F886" s="169"/>
      <c r="G886" s="170"/>
      <c r="H886" s="169"/>
      <c r="I886" s="171"/>
      <c r="J886" s="171"/>
      <c r="K886" s="171"/>
      <c r="L886" s="664"/>
      <c r="M886" s="170"/>
      <c r="N886" s="172"/>
      <c r="O886" s="169"/>
      <c r="P886" s="171"/>
      <c r="Q886" s="169"/>
      <c r="R886" s="173"/>
      <c r="S886" s="172"/>
      <c r="T886" s="169"/>
      <c r="U886" s="172"/>
      <c r="V886" s="169"/>
      <c r="W886" s="173"/>
      <c r="X886" s="172"/>
      <c r="Y886" s="169"/>
    </row>
    <row r="887" spans="2:25" s="168" customFormat="1" ht="15.75" customHeight="1">
      <c r="B887" s="169"/>
      <c r="C887" s="169"/>
      <c r="D887" s="169"/>
      <c r="E887" s="169"/>
      <c r="F887" s="169"/>
      <c r="G887" s="170"/>
      <c r="H887" s="169"/>
      <c r="I887" s="171"/>
      <c r="J887" s="171"/>
      <c r="K887" s="171"/>
      <c r="L887" s="664"/>
      <c r="M887" s="170"/>
      <c r="N887" s="172"/>
      <c r="O887" s="169"/>
      <c r="P887" s="171"/>
      <c r="Q887" s="169"/>
      <c r="R887" s="173"/>
      <c r="S887" s="172"/>
      <c r="T887" s="169"/>
      <c r="U887" s="172"/>
      <c r="V887" s="169"/>
      <c r="W887" s="173"/>
      <c r="X887" s="172"/>
      <c r="Y887" s="169"/>
    </row>
    <row r="888" spans="2:25" s="168" customFormat="1" ht="15.75" customHeight="1">
      <c r="B888" s="169"/>
      <c r="C888" s="169"/>
      <c r="D888" s="169"/>
      <c r="E888" s="169"/>
      <c r="F888" s="169"/>
      <c r="G888" s="170"/>
      <c r="H888" s="169"/>
      <c r="I888" s="171"/>
      <c r="J888" s="171"/>
      <c r="K888" s="171"/>
      <c r="L888" s="664"/>
      <c r="M888" s="170"/>
      <c r="N888" s="172"/>
      <c r="O888" s="169"/>
      <c r="P888" s="171"/>
      <c r="Q888" s="169"/>
      <c r="R888" s="173"/>
      <c r="S888" s="172"/>
      <c r="T888" s="169"/>
      <c r="U888" s="172"/>
      <c r="V888" s="169"/>
      <c r="W888" s="173"/>
      <c r="X888" s="172"/>
      <c r="Y888" s="169"/>
    </row>
    <row r="889" spans="2:25" s="168" customFormat="1" ht="15.75" customHeight="1">
      <c r="B889" s="169"/>
      <c r="C889" s="169"/>
      <c r="D889" s="169"/>
      <c r="E889" s="169"/>
      <c r="F889" s="169"/>
      <c r="G889" s="170"/>
      <c r="H889" s="169"/>
      <c r="I889" s="171"/>
      <c r="J889" s="171"/>
      <c r="K889" s="171"/>
      <c r="L889" s="664"/>
      <c r="M889" s="170"/>
      <c r="N889" s="172"/>
      <c r="O889" s="169"/>
      <c r="P889" s="171"/>
      <c r="Q889" s="169"/>
      <c r="R889" s="173"/>
      <c r="S889" s="172"/>
      <c r="T889" s="169"/>
      <c r="U889" s="172"/>
      <c r="V889" s="169"/>
      <c r="W889" s="173"/>
      <c r="X889" s="172"/>
      <c r="Y889" s="169"/>
    </row>
    <row r="890" spans="2:25" s="168" customFormat="1" ht="15.75" customHeight="1">
      <c r="B890" s="169"/>
      <c r="C890" s="169"/>
      <c r="D890" s="169"/>
      <c r="E890" s="169"/>
      <c r="F890" s="169"/>
      <c r="G890" s="170"/>
      <c r="H890" s="169"/>
      <c r="I890" s="171"/>
      <c r="J890" s="171"/>
      <c r="K890" s="171"/>
      <c r="L890" s="664"/>
      <c r="M890" s="170"/>
      <c r="N890" s="172"/>
      <c r="O890" s="169"/>
      <c r="P890" s="171"/>
      <c r="Q890" s="169"/>
      <c r="R890" s="173"/>
      <c r="S890" s="172"/>
      <c r="T890" s="169"/>
      <c r="U890" s="172"/>
      <c r="V890" s="169"/>
      <c r="W890" s="173"/>
      <c r="X890" s="172"/>
      <c r="Y890" s="169"/>
    </row>
    <row r="891" spans="2:25" s="168" customFormat="1" ht="15.75" customHeight="1">
      <c r="B891" s="169"/>
      <c r="C891" s="169"/>
      <c r="D891" s="169"/>
      <c r="E891" s="169"/>
      <c r="F891" s="169"/>
      <c r="G891" s="170"/>
      <c r="H891" s="169"/>
      <c r="I891" s="171"/>
      <c r="J891" s="171"/>
      <c r="K891" s="171"/>
      <c r="L891" s="664"/>
      <c r="M891" s="170"/>
      <c r="N891" s="172"/>
      <c r="O891" s="169"/>
      <c r="P891" s="171"/>
      <c r="Q891" s="169"/>
      <c r="R891" s="173"/>
      <c r="S891" s="172"/>
      <c r="T891" s="169"/>
      <c r="U891" s="172"/>
      <c r="V891" s="169"/>
      <c r="W891" s="173"/>
      <c r="X891" s="172"/>
      <c r="Y891" s="169"/>
    </row>
    <row r="892" spans="2:25" s="168" customFormat="1" ht="15.75" customHeight="1">
      <c r="B892" s="169"/>
      <c r="C892" s="169"/>
      <c r="D892" s="169"/>
      <c r="E892" s="169"/>
      <c r="F892" s="169"/>
      <c r="G892" s="170"/>
      <c r="H892" s="169"/>
      <c r="I892" s="171"/>
      <c r="J892" s="171"/>
      <c r="K892" s="171"/>
      <c r="L892" s="664"/>
      <c r="M892" s="170"/>
      <c r="N892" s="172"/>
      <c r="O892" s="169"/>
      <c r="P892" s="171"/>
      <c r="Q892" s="169"/>
      <c r="R892" s="173"/>
      <c r="S892" s="172"/>
      <c r="T892" s="169"/>
      <c r="U892" s="172"/>
      <c r="V892" s="169"/>
      <c r="W892" s="173"/>
      <c r="X892" s="172"/>
      <c r="Y892" s="169"/>
    </row>
    <row r="893" spans="2:25" s="168" customFormat="1" ht="15.75" customHeight="1">
      <c r="B893" s="169"/>
      <c r="C893" s="169"/>
      <c r="D893" s="169"/>
      <c r="E893" s="169"/>
      <c r="F893" s="169"/>
      <c r="G893" s="170"/>
      <c r="H893" s="169"/>
      <c r="I893" s="171"/>
      <c r="J893" s="171"/>
      <c r="K893" s="171"/>
      <c r="L893" s="664"/>
      <c r="M893" s="170"/>
      <c r="N893" s="172"/>
      <c r="O893" s="169"/>
      <c r="P893" s="171"/>
      <c r="Q893" s="169"/>
      <c r="R893" s="173"/>
      <c r="S893" s="172"/>
      <c r="T893" s="169"/>
      <c r="U893" s="172"/>
      <c r="V893" s="169"/>
      <c r="W893" s="173"/>
      <c r="X893" s="172"/>
      <c r="Y893" s="169"/>
    </row>
    <row r="894" spans="2:25" s="168" customFormat="1" ht="15.75" customHeight="1">
      <c r="B894" s="169"/>
      <c r="C894" s="169"/>
      <c r="D894" s="169"/>
      <c r="E894" s="169"/>
      <c r="F894" s="169"/>
      <c r="G894" s="170"/>
      <c r="H894" s="169"/>
      <c r="I894" s="171"/>
      <c r="J894" s="171"/>
      <c r="K894" s="171"/>
      <c r="L894" s="664"/>
      <c r="M894" s="170"/>
      <c r="N894" s="172"/>
      <c r="O894" s="169"/>
      <c r="P894" s="171"/>
      <c r="Q894" s="169"/>
      <c r="R894" s="173"/>
      <c r="S894" s="172"/>
      <c r="T894" s="169"/>
      <c r="U894" s="172"/>
      <c r="V894" s="169"/>
      <c r="W894" s="173"/>
      <c r="X894" s="172"/>
      <c r="Y894" s="169"/>
    </row>
    <row r="895" spans="2:25" s="168" customFormat="1" ht="15.75" customHeight="1">
      <c r="B895" s="169"/>
      <c r="C895" s="169"/>
      <c r="D895" s="169"/>
      <c r="E895" s="169"/>
      <c r="F895" s="169"/>
      <c r="G895" s="170"/>
      <c r="H895" s="169"/>
      <c r="I895" s="171"/>
      <c r="J895" s="171"/>
      <c r="K895" s="171"/>
      <c r="L895" s="664"/>
      <c r="M895" s="170"/>
      <c r="N895" s="172"/>
      <c r="O895" s="169"/>
      <c r="P895" s="171"/>
      <c r="Q895" s="169"/>
      <c r="R895" s="173"/>
      <c r="S895" s="172"/>
      <c r="T895" s="169"/>
      <c r="U895" s="172"/>
      <c r="V895" s="169"/>
      <c r="W895" s="173"/>
      <c r="X895" s="172"/>
      <c r="Y895" s="169"/>
    </row>
    <row r="896" spans="2:25" s="168" customFormat="1" ht="15.75" customHeight="1">
      <c r="B896" s="169"/>
      <c r="C896" s="169"/>
      <c r="D896" s="169"/>
      <c r="E896" s="169"/>
      <c r="F896" s="169"/>
      <c r="G896" s="170"/>
      <c r="H896" s="169"/>
      <c r="I896" s="171"/>
      <c r="J896" s="171"/>
      <c r="K896" s="171"/>
      <c r="L896" s="664"/>
      <c r="M896" s="170"/>
      <c r="N896" s="172"/>
      <c r="O896" s="169"/>
      <c r="P896" s="171"/>
      <c r="Q896" s="169"/>
      <c r="R896" s="173"/>
      <c r="S896" s="172"/>
      <c r="T896" s="169"/>
      <c r="U896" s="172"/>
      <c r="V896" s="169"/>
      <c r="W896" s="173"/>
      <c r="X896" s="172"/>
      <c r="Y896" s="169"/>
    </row>
    <row r="897" spans="2:25" s="168" customFormat="1" ht="15.75" customHeight="1">
      <c r="B897" s="169"/>
      <c r="C897" s="169"/>
      <c r="D897" s="169"/>
      <c r="E897" s="169"/>
      <c r="F897" s="169"/>
      <c r="G897" s="170"/>
      <c r="H897" s="169"/>
      <c r="I897" s="171"/>
      <c r="J897" s="171"/>
      <c r="K897" s="171"/>
      <c r="L897" s="664"/>
      <c r="M897" s="170"/>
      <c r="N897" s="172"/>
      <c r="O897" s="169"/>
      <c r="P897" s="171"/>
      <c r="Q897" s="169"/>
      <c r="R897" s="173"/>
      <c r="S897" s="172"/>
      <c r="T897" s="169"/>
      <c r="U897" s="172"/>
      <c r="V897" s="169"/>
      <c r="W897" s="173"/>
      <c r="X897" s="172"/>
      <c r="Y897" s="169"/>
    </row>
    <row r="898" spans="2:25" s="168" customFormat="1" ht="15.75" customHeight="1">
      <c r="B898" s="169"/>
      <c r="C898" s="169"/>
      <c r="D898" s="169"/>
      <c r="E898" s="169"/>
      <c r="F898" s="169"/>
      <c r="G898" s="170"/>
      <c r="H898" s="169"/>
      <c r="I898" s="171"/>
      <c r="J898" s="171"/>
      <c r="K898" s="171"/>
      <c r="L898" s="664"/>
      <c r="M898" s="170"/>
      <c r="N898" s="172"/>
      <c r="O898" s="169"/>
      <c r="P898" s="171"/>
      <c r="Q898" s="169"/>
      <c r="R898" s="173"/>
      <c r="S898" s="172"/>
      <c r="T898" s="169"/>
      <c r="U898" s="172"/>
      <c r="V898" s="169"/>
      <c r="W898" s="173"/>
      <c r="X898" s="172"/>
      <c r="Y898" s="169"/>
    </row>
    <row r="899" spans="2:25" s="168" customFormat="1" ht="15.75" customHeight="1">
      <c r="B899" s="169"/>
      <c r="C899" s="169"/>
      <c r="D899" s="169"/>
      <c r="E899" s="169"/>
      <c r="F899" s="169"/>
      <c r="G899" s="170"/>
      <c r="H899" s="169"/>
      <c r="I899" s="171"/>
      <c r="J899" s="171"/>
      <c r="K899" s="171"/>
      <c r="L899" s="664"/>
      <c r="M899" s="170"/>
      <c r="N899" s="172"/>
      <c r="O899" s="169"/>
      <c r="P899" s="171"/>
      <c r="Q899" s="169"/>
      <c r="R899" s="173"/>
      <c r="S899" s="172"/>
      <c r="T899" s="169"/>
      <c r="U899" s="172"/>
      <c r="V899" s="169"/>
      <c r="W899" s="173"/>
      <c r="X899" s="172"/>
      <c r="Y899" s="169"/>
    </row>
    <row r="900" spans="2:25" s="168" customFormat="1" ht="15.75" customHeight="1">
      <c r="B900" s="169"/>
      <c r="C900" s="169"/>
      <c r="D900" s="169"/>
      <c r="E900" s="169"/>
      <c r="F900" s="169"/>
      <c r="G900" s="170"/>
      <c r="H900" s="169"/>
      <c r="I900" s="171"/>
      <c r="J900" s="171"/>
      <c r="K900" s="171"/>
      <c r="L900" s="664"/>
      <c r="M900" s="170"/>
      <c r="N900" s="172"/>
      <c r="O900" s="169"/>
      <c r="P900" s="171"/>
      <c r="Q900" s="169"/>
      <c r="R900" s="173"/>
      <c r="S900" s="172"/>
      <c r="T900" s="169"/>
      <c r="U900" s="172"/>
      <c r="V900" s="169"/>
      <c r="W900" s="173"/>
      <c r="X900" s="172"/>
      <c r="Y900" s="169"/>
    </row>
    <row r="901" spans="2:25" s="168" customFormat="1" ht="15.75" customHeight="1">
      <c r="B901" s="169"/>
      <c r="C901" s="169"/>
      <c r="D901" s="169"/>
      <c r="E901" s="169"/>
      <c r="F901" s="169"/>
      <c r="G901" s="170"/>
      <c r="H901" s="169"/>
      <c r="I901" s="171"/>
      <c r="J901" s="171"/>
      <c r="K901" s="171"/>
      <c r="L901" s="664"/>
      <c r="M901" s="170"/>
      <c r="N901" s="172"/>
      <c r="O901" s="169"/>
      <c r="P901" s="171"/>
      <c r="Q901" s="169"/>
      <c r="R901" s="173"/>
      <c r="S901" s="172"/>
      <c r="T901" s="169"/>
      <c r="U901" s="172"/>
      <c r="V901" s="169"/>
      <c r="W901" s="173"/>
      <c r="X901" s="172"/>
      <c r="Y901" s="169"/>
    </row>
    <row r="902" spans="2:25" s="168" customFormat="1" ht="15.75" customHeight="1">
      <c r="B902" s="169"/>
      <c r="C902" s="169"/>
      <c r="D902" s="169"/>
      <c r="E902" s="169"/>
      <c r="F902" s="169"/>
      <c r="G902" s="170"/>
      <c r="H902" s="169"/>
      <c r="I902" s="171"/>
      <c r="J902" s="171"/>
      <c r="K902" s="171"/>
      <c r="L902" s="664"/>
      <c r="M902" s="170"/>
      <c r="N902" s="172"/>
      <c r="O902" s="169"/>
      <c r="P902" s="171"/>
      <c r="Q902" s="169"/>
      <c r="R902" s="173"/>
      <c r="S902" s="172"/>
      <c r="T902" s="169"/>
      <c r="U902" s="172"/>
      <c r="V902" s="169"/>
      <c r="W902" s="173"/>
      <c r="X902" s="172"/>
      <c r="Y902" s="169"/>
    </row>
    <row r="903" spans="2:25" s="168" customFormat="1" ht="15.75" customHeight="1">
      <c r="B903" s="169"/>
      <c r="C903" s="169"/>
      <c r="D903" s="169"/>
      <c r="E903" s="169"/>
      <c r="F903" s="169"/>
      <c r="G903" s="170"/>
      <c r="H903" s="169"/>
      <c r="I903" s="171"/>
      <c r="J903" s="171"/>
      <c r="K903" s="171"/>
      <c r="L903" s="664"/>
      <c r="M903" s="170"/>
      <c r="N903" s="172"/>
      <c r="O903" s="169"/>
      <c r="P903" s="171"/>
      <c r="Q903" s="169"/>
      <c r="R903" s="173"/>
      <c r="S903" s="172"/>
      <c r="T903" s="169"/>
      <c r="U903" s="172"/>
      <c r="V903" s="169"/>
      <c r="W903" s="173"/>
      <c r="X903" s="172"/>
      <c r="Y903" s="169"/>
    </row>
    <row r="904" spans="2:25" s="168" customFormat="1" ht="15.75" customHeight="1">
      <c r="B904" s="169"/>
      <c r="C904" s="169"/>
      <c r="D904" s="169"/>
      <c r="E904" s="169"/>
      <c r="F904" s="169"/>
      <c r="G904" s="170"/>
      <c r="H904" s="169"/>
      <c r="I904" s="171"/>
      <c r="J904" s="171"/>
      <c r="K904" s="171"/>
      <c r="L904" s="664"/>
      <c r="M904" s="170"/>
      <c r="N904" s="172"/>
      <c r="O904" s="169"/>
      <c r="P904" s="171"/>
      <c r="Q904" s="169"/>
      <c r="R904" s="173"/>
      <c r="S904" s="172"/>
      <c r="T904" s="169"/>
      <c r="U904" s="172"/>
      <c r="V904" s="169"/>
      <c r="W904" s="173"/>
      <c r="X904" s="172"/>
      <c r="Y904" s="169"/>
    </row>
    <row r="905" spans="2:25" s="168" customFormat="1" ht="15.75" customHeight="1">
      <c r="B905" s="169"/>
      <c r="C905" s="169"/>
      <c r="D905" s="169"/>
      <c r="E905" s="169"/>
      <c r="F905" s="169"/>
      <c r="G905" s="170"/>
      <c r="H905" s="169"/>
      <c r="I905" s="171"/>
      <c r="J905" s="171"/>
      <c r="K905" s="171"/>
      <c r="L905" s="664"/>
      <c r="M905" s="170"/>
      <c r="N905" s="172"/>
      <c r="O905" s="169"/>
      <c r="P905" s="171"/>
      <c r="Q905" s="169"/>
      <c r="R905" s="173"/>
      <c r="S905" s="172"/>
      <c r="T905" s="169"/>
      <c r="U905" s="172"/>
      <c r="V905" s="169"/>
      <c r="W905" s="173"/>
      <c r="X905" s="172"/>
      <c r="Y905" s="169"/>
    </row>
    <row r="906" spans="2:25" s="168" customFormat="1" ht="15.75" customHeight="1">
      <c r="B906" s="169"/>
      <c r="C906" s="169"/>
      <c r="D906" s="169"/>
      <c r="E906" s="169"/>
      <c r="F906" s="169"/>
      <c r="G906" s="170"/>
      <c r="H906" s="169"/>
      <c r="I906" s="171"/>
      <c r="J906" s="171"/>
      <c r="K906" s="171"/>
      <c r="L906" s="664"/>
      <c r="M906" s="170"/>
      <c r="N906" s="172"/>
      <c r="O906" s="169"/>
      <c r="P906" s="171"/>
      <c r="Q906" s="169"/>
      <c r="R906" s="173"/>
      <c r="S906" s="172"/>
      <c r="T906" s="169"/>
      <c r="U906" s="172"/>
      <c r="V906" s="169"/>
      <c r="W906" s="173"/>
      <c r="X906" s="172"/>
      <c r="Y906" s="169"/>
    </row>
    <row r="907" spans="2:25" s="168" customFormat="1" ht="15.75" customHeight="1">
      <c r="B907" s="169"/>
      <c r="C907" s="169"/>
      <c r="D907" s="169"/>
      <c r="E907" s="169"/>
      <c r="F907" s="169"/>
      <c r="G907" s="170"/>
      <c r="H907" s="169"/>
      <c r="I907" s="171"/>
      <c r="J907" s="171"/>
      <c r="K907" s="171"/>
      <c r="L907" s="664"/>
      <c r="M907" s="170"/>
      <c r="N907" s="172"/>
      <c r="O907" s="169"/>
      <c r="P907" s="171"/>
      <c r="Q907" s="169"/>
      <c r="R907" s="173"/>
      <c r="S907" s="172"/>
      <c r="T907" s="169"/>
      <c r="U907" s="172"/>
      <c r="V907" s="169"/>
      <c r="W907" s="173"/>
      <c r="X907" s="172"/>
      <c r="Y907" s="169"/>
    </row>
    <row r="908" spans="2:25" s="168" customFormat="1" ht="15.75" customHeight="1">
      <c r="B908" s="169"/>
      <c r="C908" s="169"/>
      <c r="D908" s="169"/>
      <c r="E908" s="169"/>
      <c r="F908" s="169"/>
      <c r="G908" s="170"/>
      <c r="H908" s="169"/>
      <c r="I908" s="171"/>
      <c r="J908" s="171"/>
      <c r="K908" s="171"/>
      <c r="L908" s="664"/>
      <c r="M908" s="170"/>
      <c r="N908" s="172"/>
      <c r="O908" s="169"/>
      <c r="P908" s="171"/>
      <c r="Q908" s="169"/>
      <c r="R908" s="173"/>
      <c r="S908" s="172"/>
      <c r="T908" s="169"/>
      <c r="U908" s="172"/>
      <c r="V908" s="169"/>
      <c r="W908" s="173"/>
      <c r="X908" s="172"/>
      <c r="Y908" s="169"/>
    </row>
    <row r="909" spans="2:25" s="168" customFormat="1" ht="15.75" customHeight="1">
      <c r="B909" s="169"/>
      <c r="C909" s="169"/>
      <c r="D909" s="169"/>
      <c r="E909" s="169"/>
      <c r="F909" s="169"/>
      <c r="G909" s="170"/>
      <c r="H909" s="169"/>
      <c r="I909" s="171"/>
      <c r="J909" s="171"/>
      <c r="K909" s="171"/>
      <c r="L909" s="664"/>
      <c r="M909" s="170"/>
      <c r="N909" s="172"/>
      <c r="O909" s="169"/>
      <c r="P909" s="171"/>
      <c r="Q909" s="169"/>
      <c r="R909" s="173"/>
      <c r="S909" s="172"/>
      <c r="T909" s="169"/>
      <c r="U909" s="172"/>
      <c r="V909" s="169"/>
      <c r="W909" s="173"/>
      <c r="X909" s="172"/>
      <c r="Y909" s="169"/>
    </row>
    <row r="910" spans="2:25" s="168" customFormat="1" ht="15.75" customHeight="1">
      <c r="B910" s="169"/>
      <c r="C910" s="169"/>
      <c r="D910" s="169"/>
      <c r="E910" s="169"/>
      <c r="F910" s="169"/>
      <c r="G910" s="170"/>
      <c r="H910" s="169"/>
      <c r="I910" s="171"/>
      <c r="J910" s="171"/>
      <c r="K910" s="171"/>
      <c r="L910" s="664"/>
      <c r="M910" s="170"/>
      <c r="N910" s="172"/>
      <c r="O910" s="169"/>
      <c r="P910" s="171"/>
      <c r="Q910" s="169"/>
      <c r="R910" s="173"/>
      <c r="S910" s="172"/>
      <c r="T910" s="169"/>
      <c r="U910" s="172"/>
      <c r="V910" s="169"/>
      <c r="W910" s="173"/>
      <c r="X910" s="172"/>
      <c r="Y910" s="169"/>
    </row>
    <row r="911" spans="2:25" s="168" customFormat="1" ht="15.75" customHeight="1">
      <c r="B911" s="169"/>
      <c r="C911" s="169"/>
      <c r="D911" s="169"/>
      <c r="E911" s="169"/>
      <c r="F911" s="169"/>
      <c r="G911" s="170"/>
      <c r="H911" s="169"/>
      <c r="I911" s="171"/>
      <c r="J911" s="171"/>
      <c r="K911" s="171"/>
      <c r="L911" s="664"/>
      <c r="M911" s="170"/>
      <c r="N911" s="172"/>
      <c r="O911" s="169"/>
      <c r="P911" s="171"/>
      <c r="Q911" s="169"/>
      <c r="R911" s="173"/>
      <c r="S911" s="172"/>
      <c r="T911" s="169"/>
      <c r="U911" s="172"/>
      <c r="V911" s="169"/>
      <c r="W911" s="173"/>
      <c r="X911" s="172"/>
      <c r="Y911" s="169"/>
    </row>
    <row r="912" spans="2:25" s="168" customFormat="1" ht="15.75" customHeight="1">
      <c r="B912" s="169"/>
      <c r="C912" s="169"/>
      <c r="D912" s="169"/>
      <c r="E912" s="169"/>
      <c r="F912" s="169"/>
      <c r="G912" s="170"/>
      <c r="H912" s="169"/>
      <c r="I912" s="171"/>
      <c r="J912" s="171"/>
      <c r="K912" s="171"/>
      <c r="L912" s="664"/>
      <c r="M912" s="170"/>
      <c r="N912" s="172"/>
      <c r="O912" s="169"/>
      <c r="P912" s="171"/>
      <c r="Q912" s="169"/>
      <c r="R912" s="173"/>
      <c r="S912" s="172"/>
      <c r="T912" s="169"/>
      <c r="U912" s="172"/>
      <c r="V912" s="169"/>
      <c r="W912" s="173"/>
      <c r="X912" s="172"/>
      <c r="Y912" s="169"/>
    </row>
    <row r="913" spans="2:25" s="168" customFormat="1" ht="15.75" customHeight="1">
      <c r="B913" s="169"/>
      <c r="C913" s="169"/>
      <c r="D913" s="169"/>
      <c r="E913" s="169"/>
      <c r="F913" s="169"/>
      <c r="G913" s="170"/>
      <c r="H913" s="169"/>
      <c r="I913" s="171"/>
      <c r="J913" s="171"/>
      <c r="K913" s="171"/>
      <c r="L913" s="664"/>
      <c r="M913" s="170"/>
      <c r="N913" s="172"/>
      <c r="O913" s="169"/>
      <c r="P913" s="171"/>
      <c r="Q913" s="169"/>
      <c r="R913" s="173"/>
      <c r="S913" s="172"/>
      <c r="T913" s="169"/>
      <c r="U913" s="172"/>
      <c r="V913" s="169"/>
      <c r="W913" s="173"/>
      <c r="X913" s="172"/>
      <c r="Y913" s="169"/>
    </row>
    <row r="914" spans="2:25" s="168" customFormat="1" ht="15.75" customHeight="1">
      <c r="B914" s="169"/>
      <c r="C914" s="169"/>
      <c r="D914" s="169"/>
      <c r="E914" s="169"/>
      <c r="F914" s="169"/>
      <c r="G914" s="170"/>
      <c r="H914" s="169"/>
      <c r="I914" s="171"/>
      <c r="J914" s="171"/>
      <c r="K914" s="171"/>
      <c r="L914" s="664"/>
      <c r="M914" s="170"/>
      <c r="N914" s="172"/>
      <c r="O914" s="169"/>
      <c r="P914" s="171"/>
      <c r="Q914" s="169"/>
      <c r="R914" s="173"/>
      <c r="S914" s="172"/>
      <c r="T914" s="169"/>
      <c r="U914" s="172"/>
      <c r="V914" s="169"/>
      <c r="W914" s="173"/>
      <c r="X914" s="172"/>
      <c r="Y914" s="169"/>
    </row>
    <row r="915" spans="2:25" s="168" customFormat="1" ht="15.75" customHeight="1">
      <c r="B915" s="169"/>
      <c r="C915" s="169"/>
      <c r="D915" s="169"/>
      <c r="E915" s="169"/>
      <c r="F915" s="169"/>
      <c r="G915" s="170"/>
      <c r="H915" s="169"/>
      <c r="I915" s="171"/>
      <c r="J915" s="171"/>
      <c r="K915" s="171"/>
      <c r="L915" s="664"/>
      <c r="M915" s="170"/>
      <c r="N915" s="172"/>
      <c r="O915" s="169"/>
      <c r="P915" s="171"/>
      <c r="Q915" s="169"/>
      <c r="R915" s="173"/>
      <c r="S915" s="172"/>
      <c r="T915" s="169"/>
      <c r="U915" s="172"/>
      <c r="V915" s="169"/>
      <c r="W915" s="173"/>
      <c r="X915" s="172"/>
      <c r="Y915" s="169"/>
    </row>
    <row r="916" spans="2:25" s="168" customFormat="1" ht="15.75" customHeight="1">
      <c r="B916" s="169"/>
      <c r="C916" s="169"/>
      <c r="D916" s="169"/>
      <c r="E916" s="169"/>
      <c r="F916" s="169"/>
      <c r="G916" s="170"/>
      <c r="H916" s="169"/>
      <c r="I916" s="171"/>
      <c r="J916" s="171"/>
      <c r="K916" s="171"/>
      <c r="L916" s="664"/>
      <c r="M916" s="170"/>
      <c r="N916" s="172"/>
      <c r="O916" s="169"/>
      <c r="P916" s="171"/>
      <c r="Q916" s="169"/>
      <c r="R916" s="173"/>
      <c r="S916" s="172"/>
      <c r="T916" s="169"/>
      <c r="U916" s="172"/>
      <c r="V916" s="169"/>
      <c r="W916" s="173"/>
      <c r="X916" s="172"/>
      <c r="Y916" s="169"/>
    </row>
    <row r="917" spans="2:25" s="168" customFormat="1" ht="15.75" customHeight="1">
      <c r="B917" s="169"/>
      <c r="C917" s="169"/>
      <c r="D917" s="169"/>
      <c r="E917" s="169"/>
      <c r="F917" s="169"/>
      <c r="G917" s="170"/>
      <c r="H917" s="169"/>
      <c r="I917" s="171"/>
      <c r="J917" s="171"/>
      <c r="K917" s="171"/>
      <c r="L917" s="664"/>
      <c r="M917" s="170"/>
      <c r="N917" s="172"/>
      <c r="O917" s="169"/>
      <c r="P917" s="171"/>
      <c r="Q917" s="169"/>
      <c r="R917" s="173"/>
      <c r="S917" s="172"/>
      <c r="T917" s="169"/>
      <c r="U917" s="172"/>
      <c r="V917" s="169"/>
      <c r="W917" s="173"/>
      <c r="X917" s="172"/>
      <c r="Y917" s="169"/>
    </row>
    <row r="918" spans="2:25" s="168" customFormat="1" ht="15.75" customHeight="1">
      <c r="B918" s="169"/>
      <c r="C918" s="169"/>
      <c r="D918" s="169"/>
      <c r="E918" s="169"/>
      <c r="F918" s="169"/>
      <c r="G918" s="170"/>
      <c r="H918" s="169"/>
      <c r="I918" s="171"/>
      <c r="J918" s="171"/>
      <c r="K918" s="171"/>
      <c r="L918" s="664"/>
      <c r="M918" s="170"/>
      <c r="N918" s="172"/>
      <c r="O918" s="169"/>
      <c r="P918" s="171"/>
      <c r="Q918" s="169"/>
      <c r="R918" s="173"/>
      <c r="S918" s="172"/>
      <c r="T918" s="169"/>
      <c r="U918" s="172"/>
      <c r="V918" s="169"/>
      <c r="W918" s="173"/>
      <c r="X918" s="172"/>
      <c r="Y918" s="169"/>
    </row>
    <row r="919" spans="2:25" s="168" customFormat="1" ht="15.75" customHeight="1">
      <c r="B919" s="169"/>
      <c r="C919" s="169"/>
      <c r="D919" s="169"/>
      <c r="E919" s="169"/>
      <c r="F919" s="169"/>
      <c r="G919" s="170"/>
      <c r="H919" s="169"/>
      <c r="I919" s="171"/>
      <c r="J919" s="171"/>
      <c r="K919" s="171"/>
      <c r="L919" s="664"/>
      <c r="M919" s="170"/>
      <c r="N919" s="172"/>
      <c r="O919" s="169"/>
      <c r="P919" s="171"/>
      <c r="Q919" s="169"/>
      <c r="R919" s="173"/>
      <c r="S919" s="172"/>
      <c r="T919" s="169"/>
      <c r="U919" s="172"/>
      <c r="V919" s="169"/>
      <c r="W919" s="173"/>
      <c r="X919" s="172"/>
      <c r="Y919" s="169"/>
    </row>
    <row r="920" spans="2:25" s="168" customFormat="1" ht="15.75" customHeight="1">
      <c r="B920" s="169"/>
      <c r="C920" s="169"/>
      <c r="D920" s="169"/>
      <c r="E920" s="169"/>
      <c r="F920" s="169"/>
      <c r="G920" s="170"/>
      <c r="H920" s="169"/>
      <c r="I920" s="171"/>
      <c r="J920" s="171"/>
      <c r="K920" s="171"/>
      <c r="L920" s="664"/>
      <c r="M920" s="170"/>
      <c r="N920" s="172"/>
      <c r="O920" s="169"/>
      <c r="P920" s="171"/>
      <c r="Q920" s="169"/>
      <c r="R920" s="173"/>
      <c r="S920" s="172"/>
      <c r="T920" s="169"/>
      <c r="U920" s="172"/>
      <c r="V920" s="169"/>
      <c r="W920" s="173"/>
      <c r="X920" s="172"/>
      <c r="Y920" s="169"/>
    </row>
    <row r="921" spans="2:25" s="168" customFormat="1" ht="15.75" customHeight="1">
      <c r="B921" s="169"/>
      <c r="C921" s="169"/>
      <c r="D921" s="169"/>
      <c r="E921" s="169"/>
      <c r="F921" s="169"/>
      <c r="G921" s="170"/>
      <c r="H921" s="169"/>
      <c r="I921" s="171"/>
      <c r="J921" s="171"/>
      <c r="K921" s="171"/>
      <c r="L921" s="664"/>
      <c r="M921" s="170"/>
      <c r="N921" s="172"/>
      <c r="O921" s="169"/>
      <c r="P921" s="171"/>
      <c r="Q921" s="169"/>
      <c r="R921" s="173"/>
      <c r="S921" s="172"/>
      <c r="T921" s="169"/>
      <c r="U921" s="172"/>
      <c r="V921" s="169"/>
      <c r="W921" s="173"/>
      <c r="X921" s="172"/>
      <c r="Y921" s="169"/>
    </row>
    <row r="922" spans="2:25" s="168" customFormat="1" ht="15.75" customHeight="1">
      <c r="B922" s="169"/>
      <c r="C922" s="169"/>
      <c r="D922" s="169"/>
      <c r="E922" s="169"/>
      <c r="F922" s="169"/>
      <c r="G922" s="170"/>
      <c r="H922" s="169"/>
      <c r="I922" s="171"/>
      <c r="J922" s="171"/>
      <c r="K922" s="171"/>
      <c r="L922" s="664"/>
      <c r="M922" s="170"/>
      <c r="N922" s="172"/>
      <c r="O922" s="169"/>
      <c r="P922" s="171"/>
      <c r="Q922" s="169"/>
      <c r="R922" s="173"/>
      <c r="S922" s="172"/>
      <c r="T922" s="169"/>
      <c r="U922" s="172"/>
      <c r="V922" s="169"/>
      <c r="W922" s="173"/>
      <c r="X922" s="172"/>
      <c r="Y922" s="169"/>
    </row>
    <row r="923" spans="2:25" s="168" customFormat="1" ht="15.75" customHeight="1">
      <c r="B923" s="169"/>
      <c r="C923" s="169"/>
      <c r="D923" s="169"/>
      <c r="E923" s="169"/>
      <c r="F923" s="169"/>
      <c r="G923" s="170"/>
      <c r="H923" s="169"/>
      <c r="I923" s="171"/>
      <c r="J923" s="171"/>
      <c r="K923" s="171"/>
      <c r="L923" s="664"/>
      <c r="M923" s="170"/>
      <c r="N923" s="172"/>
      <c r="O923" s="169"/>
      <c r="P923" s="171"/>
      <c r="Q923" s="169"/>
      <c r="R923" s="173"/>
      <c r="S923" s="172"/>
      <c r="T923" s="169"/>
      <c r="U923" s="172"/>
      <c r="V923" s="169"/>
      <c r="W923" s="173"/>
      <c r="X923" s="172"/>
      <c r="Y923" s="169"/>
    </row>
    <row r="924" spans="2:25" s="168" customFormat="1" ht="15.75" customHeight="1">
      <c r="B924" s="169"/>
      <c r="C924" s="169"/>
      <c r="D924" s="169"/>
      <c r="E924" s="169"/>
      <c r="F924" s="169"/>
      <c r="G924" s="170"/>
      <c r="H924" s="169"/>
      <c r="I924" s="171"/>
      <c r="J924" s="171"/>
      <c r="K924" s="171"/>
      <c r="L924" s="664"/>
      <c r="M924" s="170"/>
      <c r="N924" s="172"/>
      <c r="O924" s="169"/>
      <c r="P924" s="171"/>
      <c r="Q924" s="169"/>
      <c r="R924" s="173"/>
      <c r="S924" s="172"/>
      <c r="T924" s="169"/>
      <c r="U924" s="172"/>
      <c r="V924" s="169"/>
      <c r="W924" s="173"/>
      <c r="X924" s="172"/>
      <c r="Y924" s="169"/>
    </row>
    <row r="925" spans="2:25" s="168" customFormat="1" ht="15.75" customHeight="1">
      <c r="B925" s="169"/>
      <c r="C925" s="169"/>
      <c r="D925" s="169"/>
      <c r="E925" s="169"/>
      <c r="F925" s="169"/>
      <c r="G925" s="170"/>
      <c r="H925" s="169"/>
      <c r="I925" s="171"/>
      <c r="J925" s="171"/>
      <c r="K925" s="171"/>
      <c r="L925" s="664"/>
      <c r="M925" s="170"/>
      <c r="N925" s="172"/>
      <c r="O925" s="169"/>
      <c r="P925" s="171"/>
      <c r="Q925" s="169"/>
      <c r="R925" s="173"/>
      <c r="S925" s="172"/>
      <c r="T925" s="169"/>
      <c r="U925" s="172"/>
      <c r="V925" s="169"/>
      <c r="W925" s="173"/>
      <c r="X925" s="172"/>
      <c r="Y925" s="169"/>
    </row>
    <row r="926" spans="2:25" s="168" customFormat="1" ht="15.75" customHeight="1">
      <c r="B926" s="169"/>
      <c r="C926" s="169"/>
      <c r="D926" s="169"/>
      <c r="E926" s="169"/>
      <c r="F926" s="169"/>
      <c r="G926" s="170"/>
      <c r="H926" s="169"/>
      <c r="I926" s="171"/>
      <c r="J926" s="171"/>
      <c r="K926" s="171"/>
      <c r="L926" s="664"/>
      <c r="M926" s="170"/>
      <c r="N926" s="172"/>
      <c r="O926" s="169"/>
      <c r="P926" s="171"/>
      <c r="Q926" s="169"/>
      <c r="R926" s="173"/>
      <c r="S926" s="172"/>
      <c r="T926" s="169"/>
      <c r="U926" s="172"/>
      <c r="V926" s="169"/>
      <c r="W926" s="173"/>
      <c r="X926" s="172"/>
      <c r="Y926" s="169"/>
    </row>
    <row r="927" spans="2:25" s="168" customFormat="1" ht="15.75" customHeight="1">
      <c r="B927" s="169"/>
      <c r="C927" s="169"/>
      <c r="D927" s="169"/>
      <c r="E927" s="169"/>
      <c r="F927" s="169"/>
      <c r="G927" s="170"/>
      <c r="H927" s="169"/>
      <c r="I927" s="171"/>
      <c r="J927" s="171"/>
      <c r="K927" s="171"/>
      <c r="L927" s="664"/>
      <c r="M927" s="170"/>
      <c r="N927" s="172"/>
      <c r="O927" s="169"/>
      <c r="P927" s="171"/>
      <c r="Q927" s="169"/>
      <c r="R927" s="173"/>
      <c r="S927" s="172"/>
      <c r="T927" s="169"/>
      <c r="U927" s="172"/>
      <c r="V927" s="169"/>
      <c r="W927" s="173"/>
      <c r="X927" s="172"/>
      <c r="Y927" s="169"/>
    </row>
    <row r="928" spans="2:25" s="168" customFormat="1" ht="15.75" customHeight="1">
      <c r="B928" s="169"/>
      <c r="C928" s="169"/>
      <c r="D928" s="169"/>
      <c r="E928" s="169"/>
      <c r="F928" s="169"/>
      <c r="G928" s="170"/>
      <c r="H928" s="169"/>
      <c r="I928" s="171"/>
      <c r="J928" s="171"/>
      <c r="K928" s="171"/>
      <c r="L928" s="664"/>
      <c r="M928" s="170"/>
      <c r="N928" s="172"/>
      <c r="O928" s="169"/>
      <c r="P928" s="171"/>
      <c r="Q928" s="169"/>
      <c r="R928" s="173"/>
      <c r="S928" s="172"/>
      <c r="T928" s="169"/>
      <c r="U928" s="172"/>
      <c r="V928" s="169"/>
      <c r="W928" s="173"/>
      <c r="X928" s="172"/>
      <c r="Y928" s="169"/>
    </row>
    <row r="929" spans="2:25" s="168" customFormat="1" ht="15.75" customHeight="1">
      <c r="B929" s="169"/>
      <c r="C929" s="169"/>
      <c r="D929" s="169"/>
      <c r="E929" s="169"/>
      <c r="F929" s="169"/>
      <c r="G929" s="170"/>
      <c r="H929" s="169"/>
      <c r="I929" s="171"/>
      <c r="J929" s="171"/>
      <c r="K929" s="171"/>
      <c r="L929" s="664"/>
      <c r="M929" s="170"/>
      <c r="N929" s="172"/>
      <c r="O929" s="169"/>
      <c r="P929" s="171"/>
      <c r="Q929" s="169"/>
      <c r="R929" s="173"/>
      <c r="S929" s="172"/>
      <c r="T929" s="169"/>
      <c r="U929" s="172"/>
      <c r="V929" s="169"/>
      <c r="W929" s="173"/>
      <c r="X929" s="172"/>
      <c r="Y929" s="169"/>
    </row>
    <row r="930" spans="2:25" s="168" customFormat="1" ht="15.75" customHeight="1">
      <c r="B930" s="169"/>
      <c r="C930" s="169"/>
      <c r="D930" s="169"/>
      <c r="E930" s="169"/>
      <c r="F930" s="169"/>
      <c r="G930" s="170"/>
      <c r="H930" s="169"/>
      <c r="I930" s="171"/>
      <c r="J930" s="171"/>
      <c r="K930" s="171"/>
      <c r="L930" s="664"/>
      <c r="M930" s="170"/>
      <c r="N930" s="172"/>
      <c r="O930" s="169"/>
      <c r="P930" s="171"/>
      <c r="Q930" s="169"/>
      <c r="R930" s="173"/>
      <c r="S930" s="172"/>
      <c r="T930" s="169"/>
      <c r="U930" s="172"/>
      <c r="V930" s="169"/>
      <c r="W930" s="173"/>
      <c r="X930" s="172"/>
      <c r="Y930" s="169"/>
    </row>
    <row r="931" spans="2:25" s="168" customFormat="1" ht="15.75" customHeight="1">
      <c r="B931" s="169"/>
      <c r="C931" s="169"/>
      <c r="D931" s="169"/>
      <c r="E931" s="169"/>
      <c r="F931" s="169"/>
      <c r="G931" s="170"/>
      <c r="H931" s="169"/>
      <c r="I931" s="171"/>
      <c r="J931" s="171"/>
      <c r="K931" s="171"/>
      <c r="L931" s="664"/>
      <c r="M931" s="170"/>
      <c r="N931" s="172"/>
      <c r="O931" s="169"/>
      <c r="P931" s="171"/>
      <c r="Q931" s="169"/>
      <c r="R931" s="173"/>
      <c r="S931" s="172"/>
      <c r="T931" s="169"/>
      <c r="U931" s="172"/>
      <c r="V931" s="169"/>
      <c r="W931" s="173"/>
      <c r="X931" s="172"/>
      <c r="Y931" s="169"/>
    </row>
    <row r="932" spans="2:25" s="168" customFormat="1" ht="15.75" customHeight="1">
      <c r="B932" s="169"/>
      <c r="C932" s="169"/>
      <c r="D932" s="169"/>
      <c r="E932" s="169"/>
      <c r="F932" s="169"/>
      <c r="G932" s="170"/>
      <c r="H932" s="169"/>
      <c r="I932" s="171"/>
      <c r="J932" s="171"/>
      <c r="K932" s="171"/>
      <c r="L932" s="664"/>
      <c r="M932" s="170"/>
      <c r="N932" s="172"/>
      <c r="O932" s="169"/>
      <c r="P932" s="171"/>
      <c r="Q932" s="169"/>
      <c r="R932" s="173"/>
      <c r="S932" s="172"/>
      <c r="T932" s="169"/>
      <c r="U932" s="172"/>
      <c r="V932" s="169"/>
      <c r="W932" s="173"/>
      <c r="X932" s="172"/>
      <c r="Y932" s="169"/>
    </row>
    <row r="933" spans="2:25" s="168" customFormat="1" ht="15.75" customHeight="1">
      <c r="B933" s="169"/>
      <c r="C933" s="169"/>
      <c r="D933" s="169"/>
      <c r="E933" s="169"/>
      <c r="F933" s="169"/>
      <c r="G933" s="170"/>
      <c r="H933" s="169"/>
      <c r="I933" s="171"/>
      <c r="J933" s="171"/>
      <c r="K933" s="171"/>
      <c r="L933" s="664"/>
      <c r="M933" s="170"/>
      <c r="N933" s="172"/>
      <c r="O933" s="169"/>
      <c r="P933" s="171"/>
      <c r="Q933" s="169"/>
      <c r="R933" s="173"/>
      <c r="S933" s="172"/>
      <c r="T933" s="169"/>
      <c r="U933" s="172"/>
      <c r="V933" s="169"/>
      <c r="W933" s="173"/>
      <c r="X933" s="172"/>
      <c r="Y933" s="169"/>
    </row>
    <row r="934" spans="2:25" s="168" customFormat="1" ht="15.75" customHeight="1">
      <c r="B934" s="169"/>
      <c r="C934" s="169"/>
      <c r="D934" s="169"/>
      <c r="E934" s="169"/>
      <c r="F934" s="169"/>
      <c r="G934" s="170"/>
      <c r="H934" s="169"/>
      <c r="I934" s="171"/>
      <c r="J934" s="171"/>
      <c r="K934" s="171"/>
      <c r="L934" s="664"/>
      <c r="M934" s="170"/>
      <c r="N934" s="172"/>
      <c r="O934" s="169"/>
      <c r="P934" s="171"/>
      <c r="Q934" s="169"/>
      <c r="R934" s="173"/>
      <c r="S934" s="172"/>
      <c r="T934" s="169"/>
      <c r="U934" s="172"/>
      <c r="V934" s="169"/>
      <c r="W934" s="173"/>
      <c r="X934" s="172"/>
      <c r="Y934" s="169"/>
    </row>
    <row r="935" spans="2:25" s="168" customFormat="1" ht="15.75" customHeight="1">
      <c r="B935" s="169"/>
      <c r="C935" s="169"/>
      <c r="D935" s="169"/>
      <c r="E935" s="169"/>
      <c r="F935" s="169"/>
      <c r="G935" s="170"/>
      <c r="H935" s="169"/>
      <c r="I935" s="171"/>
      <c r="J935" s="171"/>
      <c r="K935" s="171"/>
      <c r="L935" s="664"/>
      <c r="M935" s="170"/>
      <c r="N935" s="172"/>
      <c r="O935" s="169"/>
      <c r="P935" s="171"/>
      <c r="Q935" s="169"/>
      <c r="R935" s="173"/>
      <c r="S935" s="172"/>
      <c r="T935" s="169"/>
      <c r="U935" s="172"/>
      <c r="V935" s="169"/>
      <c r="W935" s="173"/>
      <c r="X935" s="172"/>
      <c r="Y935" s="169"/>
    </row>
    <row r="936" spans="2:25" s="168" customFormat="1" ht="15.75" customHeight="1">
      <c r="B936" s="169"/>
      <c r="C936" s="169"/>
      <c r="D936" s="169"/>
      <c r="E936" s="169"/>
      <c r="F936" s="169"/>
      <c r="G936" s="170"/>
      <c r="H936" s="169"/>
      <c r="I936" s="171"/>
      <c r="J936" s="171"/>
      <c r="K936" s="171"/>
      <c r="L936" s="664"/>
      <c r="M936" s="170"/>
      <c r="N936" s="172"/>
      <c r="O936" s="169"/>
      <c r="P936" s="171"/>
      <c r="Q936" s="169"/>
      <c r="R936" s="173"/>
      <c r="S936" s="172"/>
      <c r="T936" s="169"/>
      <c r="U936" s="172"/>
      <c r="V936" s="169"/>
      <c r="W936" s="173"/>
      <c r="X936" s="172"/>
      <c r="Y936" s="169"/>
    </row>
    <row r="937" spans="2:25" s="168" customFormat="1" ht="15.75" customHeight="1">
      <c r="B937" s="169"/>
      <c r="C937" s="169"/>
      <c r="D937" s="169"/>
      <c r="E937" s="169"/>
      <c r="F937" s="169"/>
      <c r="G937" s="170"/>
      <c r="H937" s="169"/>
      <c r="I937" s="171"/>
      <c r="J937" s="171"/>
      <c r="K937" s="171"/>
      <c r="L937" s="664"/>
      <c r="M937" s="170"/>
      <c r="N937" s="172"/>
      <c r="O937" s="169"/>
      <c r="P937" s="171"/>
      <c r="Q937" s="169"/>
      <c r="R937" s="173"/>
      <c r="S937" s="172"/>
      <c r="T937" s="169"/>
      <c r="U937" s="172"/>
      <c r="V937" s="169"/>
      <c r="W937" s="173"/>
      <c r="X937" s="172"/>
      <c r="Y937" s="169"/>
    </row>
    <row r="938" spans="2:25" s="168" customFormat="1" ht="15.75" customHeight="1">
      <c r="B938" s="169"/>
      <c r="C938" s="169"/>
      <c r="D938" s="169"/>
      <c r="E938" s="169"/>
      <c r="F938" s="169"/>
      <c r="G938" s="170"/>
      <c r="H938" s="169"/>
      <c r="I938" s="171"/>
      <c r="J938" s="171"/>
      <c r="K938" s="171"/>
      <c r="L938" s="664"/>
      <c r="M938" s="170"/>
      <c r="N938" s="172"/>
      <c r="O938" s="169"/>
      <c r="P938" s="171"/>
      <c r="Q938" s="169"/>
      <c r="R938" s="173"/>
      <c r="S938" s="172"/>
      <c r="T938" s="169"/>
      <c r="U938" s="172"/>
      <c r="V938" s="169"/>
      <c r="W938" s="173"/>
      <c r="X938" s="172"/>
      <c r="Y938" s="169"/>
    </row>
    <row r="939" spans="2:25" s="168" customFormat="1" ht="15.75" customHeight="1">
      <c r="B939" s="169"/>
      <c r="C939" s="169"/>
      <c r="D939" s="169"/>
      <c r="E939" s="169"/>
      <c r="F939" s="169"/>
      <c r="G939" s="170"/>
      <c r="H939" s="169"/>
      <c r="I939" s="171"/>
      <c r="J939" s="171"/>
      <c r="K939" s="171"/>
      <c r="L939" s="664"/>
      <c r="M939" s="170"/>
      <c r="N939" s="172"/>
      <c r="O939" s="169"/>
      <c r="P939" s="171"/>
      <c r="Q939" s="169"/>
      <c r="R939" s="173"/>
      <c r="S939" s="172"/>
      <c r="T939" s="169"/>
      <c r="U939" s="172"/>
      <c r="V939" s="169"/>
      <c r="W939" s="173"/>
      <c r="X939" s="172"/>
      <c r="Y939" s="169"/>
    </row>
    <row r="940" spans="2:25" s="168" customFormat="1" ht="15.75" customHeight="1">
      <c r="B940" s="169"/>
      <c r="C940" s="169"/>
      <c r="D940" s="169"/>
      <c r="E940" s="169"/>
      <c r="F940" s="169"/>
      <c r="G940" s="170"/>
      <c r="H940" s="169"/>
      <c r="I940" s="171"/>
      <c r="J940" s="171"/>
      <c r="K940" s="171"/>
      <c r="L940" s="664"/>
      <c r="M940" s="170"/>
      <c r="N940" s="172"/>
      <c r="O940" s="169"/>
      <c r="P940" s="171"/>
      <c r="Q940" s="169"/>
      <c r="R940" s="173"/>
      <c r="S940" s="172"/>
      <c r="T940" s="169"/>
      <c r="U940" s="172"/>
      <c r="V940" s="169"/>
      <c r="W940" s="173"/>
      <c r="X940" s="172"/>
      <c r="Y940" s="169"/>
    </row>
    <row r="941" spans="2:25" s="168" customFormat="1" ht="15.75" customHeight="1">
      <c r="B941" s="169"/>
      <c r="C941" s="169"/>
      <c r="D941" s="169"/>
      <c r="E941" s="169"/>
      <c r="F941" s="169"/>
      <c r="G941" s="170"/>
      <c r="H941" s="169"/>
      <c r="I941" s="171"/>
      <c r="J941" s="171"/>
      <c r="K941" s="171"/>
      <c r="L941" s="664"/>
      <c r="M941" s="170"/>
      <c r="N941" s="172"/>
      <c r="O941" s="169"/>
      <c r="P941" s="171"/>
      <c r="Q941" s="169"/>
      <c r="R941" s="173"/>
      <c r="S941" s="172"/>
      <c r="T941" s="169"/>
      <c r="U941" s="172"/>
      <c r="V941" s="169"/>
      <c r="W941" s="173"/>
      <c r="X941" s="172"/>
      <c r="Y941" s="169"/>
    </row>
    <row r="942" spans="2:25" s="168" customFormat="1" ht="15.75" customHeight="1">
      <c r="B942" s="169"/>
      <c r="C942" s="169"/>
      <c r="D942" s="169"/>
      <c r="E942" s="169"/>
      <c r="F942" s="169"/>
      <c r="G942" s="170"/>
      <c r="H942" s="169"/>
      <c r="I942" s="171"/>
      <c r="J942" s="171"/>
      <c r="K942" s="171"/>
      <c r="L942" s="664"/>
      <c r="M942" s="170"/>
      <c r="N942" s="172"/>
      <c r="O942" s="169"/>
      <c r="P942" s="171"/>
      <c r="Q942" s="169"/>
      <c r="R942" s="173"/>
      <c r="S942" s="172"/>
      <c r="T942" s="169"/>
      <c r="U942" s="172"/>
      <c r="V942" s="169"/>
      <c r="W942" s="173"/>
      <c r="X942" s="172"/>
      <c r="Y942" s="169"/>
    </row>
    <row r="943" spans="2:25" s="168" customFormat="1" ht="15.75" customHeight="1">
      <c r="B943" s="169"/>
      <c r="C943" s="169"/>
      <c r="D943" s="169"/>
      <c r="E943" s="169"/>
      <c r="F943" s="169"/>
      <c r="G943" s="170"/>
      <c r="H943" s="169"/>
      <c r="I943" s="171"/>
      <c r="J943" s="171"/>
      <c r="K943" s="171"/>
      <c r="L943" s="664"/>
      <c r="M943" s="170"/>
      <c r="N943" s="172"/>
      <c r="O943" s="169"/>
      <c r="P943" s="171"/>
      <c r="Q943" s="169"/>
      <c r="R943" s="173"/>
      <c r="S943" s="172"/>
      <c r="T943" s="169"/>
      <c r="U943" s="172"/>
      <c r="V943" s="169"/>
      <c r="W943" s="173"/>
      <c r="X943" s="172"/>
      <c r="Y943" s="169"/>
    </row>
    <row r="944" spans="2:25" s="168" customFormat="1" ht="15.75" customHeight="1">
      <c r="B944" s="169"/>
      <c r="C944" s="169"/>
      <c r="D944" s="169"/>
      <c r="E944" s="169"/>
      <c r="F944" s="169"/>
      <c r="G944" s="170"/>
      <c r="H944" s="169"/>
      <c r="I944" s="171"/>
      <c r="J944" s="171"/>
      <c r="K944" s="171"/>
      <c r="L944" s="664"/>
      <c r="M944" s="170"/>
      <c r="N944" s="172"/>
      <c r="O944" s="169"/>
      <c r="P944" s="171"/>
      <c r="Q944" s="169"/>
      <c r="R944" s="173"/>
      <c r="S944" s="172"/>
      <c r="T944" s="169"/>
      <c r="U944" s="172"/>
      <c r="V944" s="169"/>
      <c r="W944" s="173"/>
      <c r="X944" s="172"/>
      <c r="Y944" s="169"/>
    </row>
    <row r="945" spans="2:25" s="168" customFormat="1" ht="15.75" customHeight="1">
      <c r="B945" s="169"/>
      <c r="C945" s="169"/>
      <c r="D945" s="169"/>
      <c r="E945" s="169"/>
      <c r="F945" s="169"/>
      <c r="G945" s="170"/>
      <c r="H945" s="169"/>
      <c r="I945" s="171"/>
      <c r="J945" s="171"/>
      <c r="K945" s="171"/>
      <c r="L945" s="664"/>
      <c r="M945" s="170"/>
      <c r="N945" s="172"/>
      <c r="O945" s="169"/>
      <c r="P945" s="171"/>
      <c r="Q945" s="169"/>
      <c r="R945" s="173"/>
      <c r="S945" s="172"/>
      <c r="T945" s="169"/>
      <c r="U945" s="172"/>
      <c r="V945" s="169"/>
      <c r="W945" s="173"/>
      <c r="X945" s="172"/>
      <c r="Y945" s="169"/>
    </row>
    <row r="946" spans="2:25" s="168" customFormat="1" ht="15.75" customHeight="1">
      <c r="B946" s="169"/>
      <c r="C946" s="169"/>
      <c r="D946" s="169"/>
      <c r="E946" s="169"/>
      <c r="F946" s="169"/>
      <c r="G946" s="170"/>
      <c r="H946" s="169"/>
      <c r="I946" s="171"/>
      <c r="J946" s="171"/>
      <c r="K946" s="171"/>
      <c r="L946" s="664"/>
      <c r="M946" s="170"/>
      <c r="N946" s="172"/>
      <c r="O946" s="169"/>
      <c r="P946" s="171"/>
      <c r="Q946" s="169"/>
      <c r="R946" s="173"/>
      <c r="S946" s="172"/>
      <c r="T946" s="169"/>
      <c r="U946" s="172"/>
      <c r="V946" s="169"/>
      <c r="W946" s="173"/>
      <c r="X946" s="172"/>
      <c r="Y946" s="169"/>
    </row>
    <row r="947" spans="2:25" s="168" customFormat="1" ht="15.75" customHeight="1">
      <c r="B947" s="169"/>
      <c r="C947" s="169"/>
      <c r="D947" s="169"/>
      <c r="E947" s="169"/>
      <c r="F947" s="169"/>
      <c r="G947" s="170"/>
      <c r="H947" s="169"/>
      <c r="I947" s="171"/>
      <c r="J947" s="171"/>
      <c r="K947" s="171"/>
      <c r="L947" s="664"/>
      <c r="M947" s="170"/>
      <c r="N947" s="172"/>
      <c r="O947" s="169"/>
      <c r="P947" s="171"/>
      <c r="Q947" s="169"/>
      <c r="R947" s="173"/>
      <c r="S947" s="172"/>
      <c r="T947" s="169"/>
      <c r="U947" s="172"/>
      <c r="V947" s="169"/>
      <c r="W947" s="173"/>
      <c r="X947" s="172"/>
      <c r="Y947" s="169"/>
    </row>
    <row r="948" spans="2:25" s="168" customFormat="1" ht="15.75" customHeight="1">
      <c r="B948" s="169"/>
      <c r="C948" s="169"/>
      <c r="D948" s="169"/>
      <c r="E948" s="169"/>
      <c r="F948" s="169"/>
      <c r="G948" s="170"/>
      <c r="H948" s="169"/>
      <c r="I948" s="171"/>
      <c r="J948" s="171"/>
      <c r="K948" s="171"/>
      <c r="L948" s="664"/>
      <c r="M948" s="170"/>
      <c r="N948" s="172"/>
      <c r="O948" s="169"/>
      <c r="P948" s="171"/>
      <c r="Q948" s="169"/>
      <c r="R948" s="173"/>
      <c r="S948" s="172"/>
      <c r="T948" s="169"/>
      <c r="U948" s="172"/>
      <c r="V948" s="169"/>
      <c r="W948" s="173"/>
      <c r="X948" s="172"/>
      <c r="Y948" s="169"/>
    </row>
    <row r="949" spans="2:25" s="168" customFormat="1" ht="15.75" customHeight="1">
      <c r="B949" s="169"/>
      <c r="C949" s="169"/>
      <c r="D949" s="169"/>
      <c r="E949" s="169"/>
      <c r="F949" s="169"/>
      <c r="G949" s="170"/>
      <c r="H949" s="169"/>
      <c r="I949" s="171"/>
      <c r="J949" s="171"/>
      <c r="K949" s="171"/>
      <c r="L949" s="664"/>
      <c r="M949" s="170"/>
      <c r="N949" s="172"/>
      <c r="O949" s="169"/>
      <c r="P949" s="171"/>
      <c r="Q949" s="169"/>
      <c r="R949" s="173"/>
      <c r="S949" s="172"/>
      <c r="T949" s="169"/>
      <c r="U949" s="172"/>
      <c r="V949" s="169"/>
      <c r="W949" s="173"/>
      <c r="X949" s="172"/>
      <c r="Y949" s="169"/>
    </row>
    <row r="950" spans="2:25" s="168" customFormat="1" ht="15.75" customHeight="1">
      <c r="B950" s="169"/>
      <c r="C950" s="169"/>
      <c r="D950" s="169"/>
      <c r="E950" s="169"/>
      <c r="F950" s="169"/>
      <c r="G950" s="170"/>
      <c r="H950" s="169"/>
      <c r="I950" s="171"/>
      <c r="J950" s="171"/>
      <c r="K950" s="171"/>
      <c r="L950" s="664"/>
      <c r="M950" s="170"/>
      <c r="N950" s="172"/>
      <c r="O950" s="169"/>
      <c r="P950" s="171"/>
      <c r="Q950" s="169"/>
      <c r="R950" s="173"/>
      <c r="S950" s="172"/>
      <c r="T950" s="169"/>
      <c r="U950" s="172"/>
      <c r="V950" s="169"/>
      <c r="W950" s="173"/>
      <c r="X950" s="172"/>
      <c r="Y950" s="169"/>
    </row>
    <row r="951" spans="2:25" s="168" customFormat="1" ht="15.75" customHeight="1">
      <c r="B951" s="169"/>
      <c r="C951" s="169"/>
      <c r="D951" s="169"/>
      <c r="E951" s="169"/>
      <c r="F951" s="169"/>
      <c r="G951" s="170"/>
      <c r="H951" s="169"/>
      <c r="I951" s="171"/>
      <c r="J951" s="171"/>
      <c r="K951" s="171"/>
      <c r="L951" s="664"/>
      <c r="M951" s="170"/>
      <c r="N951" s="172"/>
      <c r="O951" s="169"/>
      <c r="P951" s="171"/>
      <c r="Q951" s="169"/>
      <c r="R951" s="173"/>
      <c r="S951" s="172"/>
      <c r="T951" s="169"/>
      <c r="U951" s="172"/>
      <c r="V951" s="169"/>
      <c r="W951" s="173"/>
      <c r="X951" s="172"/>
      <c r="Y951" s="169"/>
    </row>
    <row r="952" spans="2:25" s="168" customFormat="1" ht="15.75" customHeight="1">
      <c r="B952" s="169"/>
      <c r="C952" s="169"/>
      <c r="D952" s="169"/>
      <c r="E952" s="169"/>
      <c r="F952" s="169"/>
      <c r="G952" s="170"/>
      <c r="H952" s="169"/>
      <c r="I952" s="171"/>
      <c r="J952" s="171"/>
      <c r="K952" s="171"/>
      <c r="L952" s="664"/>
      <c r="M952" s="170"/>
      <c r="N952" s="172"/>
      <c r="O952" s="169"/>
      <c r="P952" s="171"/>
      <c r="Q952" s="169"/>
      <c r="R952" s="173"/>
      <c r="S952" s="172"/>
      <c r="T952" s="169"/>
      <c r="U952" s="172"/>
      <c r="V952" s="169"/>
      <c r="W952" s="173"/>
      <c r="X952" s="172"/>
      <c r="Y952" s="169"/>
    </row>
    <row r="953" spans="2:25" s="168" customFormat="1" ht="15.75" customHeight="1">
      <c r="B953" s="169"/>
      <c r="C953" s="169"/>
      <c r="D953" s="169"/>
      <c r="E953" s="169"/>
      <c r="F953" s="169"/>
      <c r="G953" s="170"/>
      <c r="H953" s="169"/>
      <c r="I953" s="171"/>
      <c r="J953" s="171"/>
      <c r="K953" s="171"/>
      <c r="L953" s="664"/>
      <c r="M953" s="170"/>
      <c r="N953" s="172"/>
      <c r="O953" s="169"/>
      <c r="P953" s="171"/>
      <c r="Q953" s="169"/>
      <c r="R953" s="173"/>
      <c r="S953" s="172"/>
      <c r="T953" s="169"/>
      <c r="U953" s="172"/>
      <c r="V953" s="169"/>
      <c r="W953" s="173"/>
      <c r="X953" s="172"/>
      <c r="Y953" s="169"/>
    </row>
    <row r="954" spans="2:25" s="168" customFormat="1" ht="15.75" customHeight="1">
      <c r="B954" s="169"/>
      <c r="C954" s="169"/>
      <c r="D954" s="169"/>
      <c r="E954" s="169"/>
      <c r="F954" s="169"/>
      <c r="G954" s="170"/>
      <c r="H954" s="169"/>
      <c r="I954" s="171"/>
      <c r="J954" s="171"/>
      <c r="K954" s="171"/>
      <c r="L954" s="664"/>
      <c r="M954" s="170"/>
      <c r="N954" s="172"/>
      <c r="O954" s="169"/>
      <c r="P954" s="171"/>
      <c r="Q954" s="169"/>
      <c r="R954" s="173"/>
      <c r="S954" s="172"/>
      <c r="T954" s="169"/>
      <c r="U954" s="172"/>
      <c r="V954" s="169"/>
      <c r="W954" s="173"/>
      <c r="X954" s="172"/>
      <c r="Y954" s="169"/>
    </row>
    <row r="955" spans="2:25" s="168" customFormat="1" ht="15.75" customHeight="1">
      <c r="B955" s="169"/>
      <c r="C955" s="169"/>
      <c r="D955" s="169"/>
      <c r="E955" s="169"/>
      <c r="F955" s="169"/>
      <c r="G955" s="170"/>
      <c r="H955" s="169"/>
      <c r="I955" s="171"/>
      <c r="J955" s="171"/>
      <c r="K955" s="171"/>
      <c r="L955" s="664"/>
      <c r="M955" s="170"/>
      <c r="N955" s="172"/>
      <c r="O955" s="169"/>
      <c r="P955" s="171"/>
      <c r="Q955" s="169"/>
      <c r="R955" s="173"/>
      <c r="S955" s="172"/>
      <c r="T955" s="169"/>
      <c r="U955" s="172"/>
      <c r="V955" s="169"/>
      <c r="W955" s="173"/>
      <c r="X955" s="172"/>
      <c r="Y955" s="169"/>
    </row>
    <row r="956" spans="2:25" s="168" customFormat="1" ht="15.75" customHeight="1">
      <c r="B956" s="169"/>
      <c r="C956" s="169"/>
      <c r="D956" s="169"/>
      <c r="E956" s="169"/>
      <c r="F956" s="169"/>
      <c r="G956" s="170"/>
      <c r="H956" s="169"/>
      <c r="I956" s="171"/>
      <c r="J956" s="171"/>
      <c r="K956" s="171"/>
      <c r="L956" s="664"/>
      <c r="M956" s="170"/>
      <c r="N956" s="172"/>
      <c r="O956" s="169"/>
      <c r="P956" s="171"/>
      <c r="Q956" s="169"/>
      <c r="R956" s="173"/>
      <c r="S956" s="172"/>
      <c r="T956" s="169"/>
      <c r="U956" s="172"/>
      <c r="V956" s="169"/>
      <c r="W956" s="173"/>
      <c r="X956" s="172"/>
      <c r="Y956" s="169"/>
    </row>
    <row r="957" spans="2:25" s="168" customFormat="1" ht="15.75" customHeight="1">
      <c r="B957" s="169"/>
      <c r="C957" s="169"/>
      <c r="D957" s="169"/>
      <c r="E957" s="169"/>
      <c r="F957" s="169"/>
      <c r="G957" s="170"/>
      <c r="H957" s="169"/>
      <c r="I957" s="171"/>
      <c r="J957" s="171"/>
      <c r="K957" s="171"/>
      <c r="L957" s="664"/>
      <c r="M957" s="170"/>
      <c r="N957" s="172"/>
      <c r="O957" s="169"/>
      <c r="P957" s="171"/>
      <c r="Q957" s="169"/>
      <c r="R957" s="173"/>
      <c r="S957" s="172"/>
      <c r="T957" s="169"/>
      <c r="U957" s="172"/>
      <c r="V957" s="169"/>
      <c r="W957" s="173"/>
      <c r="X957" s="172"/>
      <c r="Y957" s="169"/>
    </row>
    <row r="958" spans="2:25" s="168" customFormat="1" ht="15.75" customHeight="1">
      <c r="B958" s="169"/>
      <c r="C958" s="169"/>
      <c r="D958" s="169"/>
      <c r="E958" s="169"/>
      <c r="F958" s="169"/>
      <c r="G958" s="170"/>
      <c r="H958" s="169"/>
      <c r="I958" s="171"/>
      <c r="J958" s="171"/>
      <c r="K958" s="171"/>
      <c r="L958" s="664"/>
      <c r="M958" s="170"/>
      <c r="N958" s="172"/>
      <c r="O958" s="169"/>
      <c r="P958" s="171"/>
      <c r="Q958" s="169"/>
      <c r="R958" s="173"/>
      <c r="S958" s="172"/>
      <c r="T958" s="169"/>
      <c r="U958" s="172"/>
      <c r="V958" s="169"/>
      <c r="W958" s="173"/>
      <c r="X958" s="172"/>
      <c r="Y958" s="169"/>
    </row>
    <row r="959" spans="2:25" s="168" customFormat="1" ht="15.75" customHeight="1">
      <c r="B959" s="169"/>
      <c r="C959" s="169"/>
      <c r="D959" s="169"/>
      <c r="E959" s="169"/>
      <c r="F959" s="169"/>
      <c r="G959" s="170"/>
      <c r="H959" s="169"/>
      <c r="I959" s="171"/>
      <c r="J959" s="171"/>
      <c r="K959" s="171"/>
      <c r="L959" s="664"/>
      <c r="M959" s="170"/>
      <c r="N959" s="172"/>
      <c r="O959" s="169"/>
      <c r="P959" s="171"/>
      <c r="Q959" s="169"/>
      <c r="R959" s="173"/>
      <c r="S959" s="172"/>
      <c r="T959" s="169"/>
      <c r="U959" s="172"/>
      <c r="V959" s="169"/>
      <c r="W959" s="173"/>
      <c r="X959" s="172"/>
      <c r="Y959" s="169"/>
    </row>
    <row r="960" spans="2:25" s="168" customFormat="1" ht="15.75" customHeight="1">
      <c r="B960" s="169"/>
      <c r="C960" s="169"/>
      <c r="D960" s="169"/>
      <c r="E960" s="169"/>
      <c r="F960" s="169"/>
      <c r="G960" s="170"/>
      <c r="H960" s="169"/>
      <c r="I960" s="171"/>
      <c r="J960" s="171"/>
      <c r="K960" s="171"/>
      <c r="L960" s="664"/>
      <c r="M960" s="170"/>
      <c r="N960" s="172"/>
      <c r="O960" s="169"/>
      <c r="P960" s="171"/>
      <c r="Q960" s="169"/>
      <c r="R960" s="173"/>
      <c r="S960" s="172"/>
      <c r="T960" s="169"/>
      <c r="U960" s="172"/>
      <c r="V960" s="169"/>
      <c r="W960" s="173"/>
      <c r="X960" s="172"/>
      <c r="Y960" s="169"/>
    </row>
    <row r="961" spans="2:25" s="168" customFormat="1" ht="15.75" customHeight="1">
      <c r="B961" s="169"/>
      <c r="C961" s="169"/>
      <c r="D961" s="169"/>
      <c r="E961" s="169"/>
      <c r="F961" s="169"/>
      <c r="G961" s="170"/>
      <c r="H961" s="169"/>
      <c r="I961" s="171"/>
      <c r="J961" s="171"/>
      <c r="K961" s="171"/>
      <c r="L961" s="664"/>
      <c r="M961" s="170"/>
      <c r="N961" s="172"/>
      <c r="O961" s="169"/>
      <c r="P961" s="171"/>
      <c r="Q961" s="169"/>
      <c r="R961" s="173"/>
      <c r="S961" s="172"/>
      <c r="T961" s="169"/>
      <c r="U961" s="172"/>
      <c r="V961" s="169"/>
      <c r="W961" s="173"/>
      <c r="X961" s="172"/>
      <c r="Y961" s="169"/>
    </row>
    <row r="962" spans="2:25" s="168" customFormat="1" ht="15.75" customHeight="1">
      <c r="B962" s="169"/>
      <c r="C962" s="169"/>
      <c r="D962" s="169"/>
      <c r="E962" s="169"/>
      <c r="F962" s="169"/>
      <c r="G962" s="170"/>
      <c r="H962" s="169"/>
      <c r="I962" s="171"/>
      <c r="J962" s="171"/>
      <c r="K962" s="171"/>
      <c r="L962" s="664"/>
      <c r="M962" s="170"/>
      <c r="N962" s="172"/>
      <c r="O962" s="169"/>
      <c r="P962" s="171"/>
      <c r="Q962" s="169"/>
      <c r="R962" s="173"/>
      <c r="S962" s="172"/>
      <c r="T962" s="169"/>
      <c r="U962" s="172"/>
      <c r="V962" s="169"/>
      <c r="W962" s="173"/>
      <c r="X962" s="172"/>
      <c r="Y962" s="169"/>
    </row>
    <row r="963" spans="2:25" s="168" customFormat="1" ht="15.75" customHeight="1">
      <c r="B963" s="169"/>
      <c r="C963" s="169"/>
      <c r="D963" s="169"/>
      <c r="E963" s="169"/>
      <c r="F963" s="169"/>
      <c r="G963" s="170"/>
      <c r="H963" s="169"/>
      <c r="I963" s="171"/>
      <c r="J963" s="171"/>
      <c r="K963" s="171"/>
      <c r="L963" s="664"/>
      <c r="M963" s="170"/>
      <c r="N963" s="172"/>
      <c r="O963" s="169"/>
      <c r="P963" s="171"/>
      <c r="Q963" s="169"/>
      <c r="R963" s="173"/>
      <c r="S963" s="172"/>
      <c r="T963" s="169"/>
      <c r="U963" s="172"/>
      <c r="V963" s="169"/>
      <c r="W963" s="173"/>
      <c r="X963" s="172"/>
      <c r="Y963" s="169"/>
    </row>
    <row r="964" spans="2:25" s="168" customFormat="1" ht="15.75" customHeight="1">
      <c r="B964" s="169"/>
      <c r="C964" s="169"/>
      <c r="D964" s="169"/>
      <c r="E964" s="169"/>
      <c r="F964" s="169"/>
      <c r="G964" s="170"/>
      <c r="H964" s="169"/>
      <c r="I964" s="171"/>
      <c r="J964" s="171"/>
      <c r="K964" s="171"/>
      <c r="L964" s="664"/>
      <c r="M964" s="170"/>
      <c r="N964" s="172"/>
      <c r="O964" s="169"/>
      <c r="P964" s="171"/>
      <c r="Q964" s="169"/>
      <c r="R964" s="173"/>
      <c r="S964" s="172"/>
      <c r="T964" s="169"/>
      <c r="U964" s="172"/>
      <c r="V964" s="169"/>
      <c r="W964" s="173"/>
      <c r="X964" s="172"/>
      <c r="Y964" s="169"/>
    </row>
    <row r="965" spans="2:25" s="168" customFormat="1" ht="15.75" customHeight="1">
      <c r="B965" s="169"/>
      <c r="C965" s="169"/>
      <c r="D965" s="169"/>
      <c r="E965" s="169"/>
      <c r="F965" s="169"/>
      <c r="G965" s="170"/>
      <c r="H965" s="169"/>
      <c r="I965" s="171"/>
      <c r="J965" s="171"/>
      <c r="K965" s="171"/>
      <c r="L965" s="664"/>
      <c r="M965" s="170"/>
      <c r="N965" s="172"/>
      <c r="O965" s="169"/>
      <c r="P965" s="171"/>
      <c r="Q965" s="169"/>
      <c r="R965" s="173"/>
      <c r="S965" s="172"/>
      <c r="T965" s="169"/>
      <c r="U965" s="172"/>
      <c r="V965" s="169"/>
      <c r="W965" s="173"/>
      <c r="X965" s="172"/>
      <c r="Y965" s="169"/>
    </row>
    <row r="966" spans="2:25" s="168" customFormat="1" ht="15.75" customHeight="1">
      <c r="B966" s="169"/>
      <c r="C966" s="169"/>
      <c r="D966" s="169"/>
      <c r="E966" s="169"/>
      <c r="F966" s="169"/>
      <c r="G966" s="170"/>
      <c r="H966" s="169"/>
      <c r="I966" s="171"/>
      <c r="J966" s="171"/>
      <c r="K966" s="171"/>
      <c r="L966" s="664"/>
      <c r="M966" s="170"/>
      <c r="N966" s="172"/>
      <c r="O966" s="169"/>
      <c r="P966" s="171"/>
      <c r="Q966" s="169"/>
      <c r="R966" s="173"/>
      <c r="S966" s="172"/>
      <c r="T966" s="169"/>
      <c r="U966" s="172"/>
      <c r="V966" s="169"/>
      <c r="W966" s="173"/>
      <c r="X966" s="172"/>
      <c r="Y966" s="169"/>
    </row>
    <row r="967" spans="2:25" s="168" customFormat="1" ht="15.75" customHeight="1">
      <c r="B967" s="169"/>
      <c r="C967" s="169"/>
      <c r="D967" s="169"/>
      <c r="E967" s="169"/>
      <c r="F967" s="169"/>
      <c r="G967" s="170"/>
      <c r="H967" s="169"/>
      <c r="I967" s="171"/>
      <c r="J967" s="171"/>
      <c r="K967" s="171"/>
      <c r="L967" s="664"/>
      <c r="M967" s="170"/>
      <c r="N967" s="172"/>
      <c r="O967" s="169"/>
      <c r="P967" s="171"/>
      <c r="Q967" s="169"/>
      <c r="R967" s="173"/>
      <c r="S967" s="172"/>
      <c r="T967" s="169"/>
      <c r="U967" s="172"/>
      <c r="V967" s="169"/>
      <c r="W967" s="173"/>
      <c r="X967" s="172"/>
      <c r="Y967" s="169"/>
    </row>
    <row r="968" spans="2:25" s="168" customFormat="1" ht="15.75" customHeight="1">
      <c r="B968" s="169"/>
      <c r="C968" s="169"/>
      <c r="D968" s="169"/>
      <c r="E968" s="169"/>
      <c r="F968" s="169"/>
      <c r="G968" s="170"/>
      <c r="H968" s="169"/>
      <c r="I968" s="171"/>
      <c r="J968" s="171"/>
      <c r="K968" s="171"/>
      <c r="L968" s="664"/>
      <c r="M968" s="170"/>
      <c r="N968" s="172"/>
      <c r="O968" s="169"/>
      <c r="P968" s="171"/>
      <c r="Q968" s="169"/>
      <c r="R968" s="173"/>
      <c r="S968" s="172"/>
      <c r="T968" s="169"/>
      <c r="U968" s="172"/>
      <c r="V968" s="169"/>
      <c r="W968" s="173"/>
      <c r="X968" s="172"/>
      <c r="Y968" s="169"/>
    </row>
    <row r="969" spans="2:25" s="168" customFormat="1" ht="15.75" customHeight="1">
      <c r="B969" s="169"/>
      <c r="C969" s="169"/>
      <c r="D969" s="169"/>
      <c r="E969" s="169"/>
      <c r="F969" s="169"/>
      <c r="G969" s="170"/>
      <c r="H969" s="169"/>
      <c r="I969" s="171"/>
      <c r="J969" s="171"/>
      <c r="K969" s="171"/>
      <c r="L969" s="664"/>
      <c r="M969" s="170"/>
      <c r="N969" s="172"/>
      <c r="O969" s="169"/>
      <c r="P969" s="171"/>
      <c r="Q969" s="169"/>
      <c r="R969" s="173"/>
      <c r="S969" s="172"/>
      <c r="T969" s="169"/>
      <c r="U969" s="172"/>
      <c r="V969" s="169"/>
      <c r="W969" s="173"/>
      <c r="X969" s="172"/>
      <c r="Y969" s="169"/>
    </row>
    <row r="970" spans="2:25" s="168" customFormat="1" ht="15.75" customHeight="1">
      <c r="B970" s="169"/>
      <c r="C970" s="169"/>
      <c r="D970" s="169"/>
      <c r="E970" s="169"/>
      <c r="F970" s="169"/>
      <c r="G970" s="170"/>
      <c r="H970" s="169"/>
      <c r="I970" s="171"/>
      <c r="J970" s="171"/>
      <c r="K970" s="171"/>
      <c r="L970" s="664"/>
      <c r="M970" s="170"/>
      <c r="N970" s="172"/>
      <c r="O970" s="169"/>
      <c r="P970" s="171"/>
      <c r="Q970" s="169"/>
      <c r="R970" s="173"/>
      <c r="S970" s="172"/>
      <c r="T970" s="169"/>
      <c r="U970" s="172"/>
      <c r="V970" s="169"/>
      <c r="W970" s="173"/>
      <c r="X970" s="172"/>
      <c r="Y970" s="169"/>
    </row>
    <row r="971" spans="2:25" s="168" customFormat="1" ht="15.75" customHeight="1">
      <c r="B971" s="169"/>
      <c r="C971" s="169"/>
      <c r="D971" s="169"/>
      <c r="E971" s="169"/>
      <c r="F971" s="169"/>
      <c r="G971" s="170"/>
      <c r="H971" s="169"/>
      <c r="I971" s="171"/>
      <c r="J971" s="171"/>
      <c r="K971" s="171"/>
      <c r="L971" s="664"/>
      <c r="M971" s="170"/>
      <c r="N971" s="172"/>
      <c r="O971" s="169"/>
      <c r="P971" s="171"/>
      <c r="Q971" s="169"/>
      <c r="R971" s="173"/>
      <c r="S971" s="172"/>
      <c r="T971" s="169"/>
      <c r="U971" s="172"/>
      <c r="V971" s="169"/>
      <c r="W971" s="173"/>
      <c r="X971" s="172"/>
      <c r="Y971" s="169"/>
    </row>
    <row r="972" spans="2:25" s="168" customFormat="1" ht="15.75" customHeight="1">
      <c r="B972" s="169"/>
      <c r="C972" s="169"/>
      <c r="D972" s="169"/>
      <c r="E972" s="169"/>
      <c r="F972" s="169"/>
      <c r="G972" s="170"/>
      <c r="H972" s="169"/>
      <c r="I972" s="171"/>
      <c r="J972" s="171"/>
      <c r="K972" s="171"/>
      <c r="L972" s="664"/>
      <c r="M972" s="170"/>
      <c r="N972" s="172"/>
      <c r="O972" s="169"/>
      <c r="P972" s="171"/>
      <c r="Q972" s="169"/>
      <c r="R972" s="173"/>
      <c r="S972" s="172"/>
      <c r="T972" s="169"/>
      <c r="U972" s="172"/>
      <c r="V972" s="169"/>
      <c r="W972" s="173"/>
      <c r="X972" s="172"/>
      <c r="Y972" s="169"/>
    </row>
    <row r="973" spans="2:25" s="168" customFormat="1" ht="15.75" customHeight="1">
      <c r="B973" s="169"/>
      <c r="C973" s="169"/>
      <c r="D973" s="169"/>
      <c r="E973" s="169"/>
      <c r="F973" s="169"/>
      <c r="G973" s="170"/>
      <c r="H973" s="169"/>
      <c r="I973" s="171"/>
      <c r="J973" s="171"/>
      <c r="K973" s="171"/>
      <c r="L973" s="664"/>
      <c r="M973" s="170"/>
      <c r="N973" s="172"/>
      <c r="O973" s="169"/>
      <c r="P973" s="171"/>
      <c r="Q973" s="169"/>
      <c r="R973" s="173"/>
      <c r="S973" s="172"/>
      <c r="T973" s="169"/>
      <c r="U973" s="172"/>
      <c r="V973" s="169"/>
      <c r="W973" s="173"/>
      <c r="X973" s="172"/>
      <c r="Y973" s="169"/>
    </row>
    <row r="974" spans="2:25" s="168" customFormat="1" ht="15.75" customHeight="1">
      <c r="B974" s="169"/>
      <c r="C974" s="169"/>
      <c r="D974" s="169"/>
      <c r="E974" s="169"/>
      <c r="F974" s="169"/>
      <c r="G974" s="170"/>
      <c r="H974" s="169"/>
      <c r="I974" s="171"/>
      <c r="J974" s="171"/>
      <c r="K974" s="171"/>
      <c r="L974" s="664"/>
      <c r="M974" s="170"/>
      <c r="N974" s="172"/>
      <c r="O974" s="169"/>
      <c r="P974" s="171"/>
      <c r="Q974" s="169"/>
      <c r="R974" s="173"/>
      <c r="S974" s="172"/>
      <c r="T974" s="169"/>
      <c r="U974" s="172"/>
      <c r="V974" s="169"/>
      <c r="W974" s="173"/>
      <c r="X974" s="172"/>
      <c r="Y974" s="169"/>
    </row>
    <row r="975" spans="2:25" s="168" customFormat="1" ht="15.75" customHeight="1">
      <c r="B975" s="169"/>
      <c r="C975" s="169"/>
      <c r="D975" s="169"/>
      <c r="E975" s="169"/>
      <c r="F975" s="169"/>
      <c r="G975" s="170"/>
      <c r="H975" s="169"/>
      <c r="I975" s="171"/>
      <c r="J975" s="171"/>
      <c r="K975" s="171"/>
      <c r="L975" s="664"/>
      <c r="M975" s="170"/>
      <c r="N975" s="172"/>
      <c r="O975" s="169"/>
      <c r="P975" s="171"/>
      <c r="Q975" s="169"/>
      <c r="R975" s="173"/>
      <c r="S975" s="172"/>
      <c r="T975" s="169"/>
      <c r="U975" s="172"/>
      <c r="V975" s="169"/>
      <c r="W975" s="173"/>
      <c r="X975" s="172"/>
      <c r="Y975" s="169"/>
    </row>
    <row r="976" spans="2:25" s="168" customFormat="1" ht="15.75" customHeight="1">
      <c r="B976" s="169"/>
      <c r="C976" s="169"/>
      <c r="D976" s="169"/>
      <c r="E976" s="169"/>
      <c r="F976" s="169"/>
      <c r="G976" s="170"/>
      <c r="H976" s="169"/>
      <c r="I976" s="171"/>
      <c r="J976" s="171"/>
      <c r="K976" s="171"/>
      <c r="L976" s="664"/>
      <c r="M976" s="170"/>
      <c r="N976" s="172"/>
      <c r="O976" s="169"/>
      <c r="P976" s="171"/>
      <c r="Q976" s="169"/>
      <c r="R976" s="173"/>
      <c r="S976" s="172"/>
      <c r="T976" s="169"/>
      <c r="U976" s="172"/>
      <c r="V976" s="169"/>
      <c r="W976" s="173"/>
      <c r="X976" s="172"/>
      <c r="Y976" s="169"/>
    </row>
    <row r="977" spans="2:25" s="168" customFormat="1" ht="15.75" customHeight="1">
      <c r="B977" s="169"/>
      <c r="C977" s="169"/>
      <c r="D977" s="169"/>
      <c r="E977" s="169"/>
      <c r="F977" s="169"/>
      <c r="G977" s="170"/>
      <c r="H977" s="169"/>
      <c r="I977" s="171"/>
      <c r="J977" s="171"/>
      <c r="K977" s="171"/>
      <c r="L977" s="664"/>
      <c r="M977" s="170"/>
      <c r="N977" s="172"/>
      <c r="O977" s="169"/>
      <c r="P977" s="171"/>
      <c r="Q977" s="169"/>
      <c r="R977" s="173"/>
      <c r="S977" s="172"/>
      <c r="T977" s="169"/>
      <c r="U977" s="172"/>
      <c r="V977" s="169"/>
      <c r="W977" s="173"/>
      <c r="X977" s="172"/>
      <c r="Y977" s="169"/>
    </row>
    <row r="978" spans="2:25" s="168" customFormat="1" ht="15.75" customHeight="1">
      <c r="B978" s="169"/>
      <c r="C978" s="169"/>
      <c r="D978" s="169"/>
      <c r="E978" s="169"/>
      <c r="F978" s="169"/>
      <c r="G978" s="170"/>
      <c r="H978" s="169"/>
      <c r="I978" s="171"/>
      <c r="J978" s="171"/>
      <c r="K978" s="171"/>
      <c r="L978" s="664"/>
      <c r="M978" s="170"/>
      <c r="N978" s="172"/>
      <c r="O978" s="169"/>
      <c r="P978" s="171"/>
      <c r="Q978" s="169"/>
      <c r="R978" s="173"/>
      <c r="S978" s="172"/>
      <c r="T978" s="169"/>
      <c r="U978" s="172"/>
      <c r="V978" s="169"/>
      <c r="W978" s="173"/>
      <c r="X978" s="172"/>
      <c r="Y978" s="169"/>
    </row>
    <row r="979" spans="2:25" s="168" customFormat="1" ht="15.75" customHeight="1">
      <c r="B979" s="169"/>
      <c r="C979" s="169"/>
      <c r="D979" s="169"/>
      <c r="E979" s="169"/>
      <c r="F979" s="169"/>
      <c r="G979" s="170"/>
      <c r="H979" s="169"/>
      <c r="I979" s="171"/>
      <c r="J979" s="171"/>
      <c r="K979" s="171"/>
      <c r="L979" s="664"/>
      <c r="M979" s="170"/>
      <c r="N979" s="172"/>
      <c r="O979" s="169"/>
      <c r="P979" s="171"/>
      <c r="Q979" s="169"/>
      <c r="R979" s="173"/>
      <c r="S979" s="172"/>
      <c r="T979" s="169"/>
      <c r="U979" s="172"/>
      <c r="V979" s="169"/>
      <c r="W979" s="173"/>
      <c r="X979" s="172"/>
      <c r="Y979" s="169"/>
    </row>
    <row r="980" spans="2:25" s="168" customFormat="1" ht="15.75" customHeight="1">
      <c r="B980" s="169"/>
      <c r="C980" s="169"/>
      <c r="D980" s="169"/>
      <c r="E980" s="169"/>
      <c r="F980" s="169"/>
      <c r="G980" s="170"/>
      <c r="H980" s="169"/>
      <c r="I980" s="171"/>
      <c r="J980" s="171"/>
      <c r="K980" s="171"/>
      <c r="L980" s="664"/>
      <c r="M980" s="170"/>
      <c r="N980" s="172"/>
      <c r="O980" s="169"/>
      <c r="P980" s="171"/>
      <c r="Q980" s="169"/>
      <c r="R980" s="173"/>
      <c r="S980" s="172"/>
      <c r="T980" s="169"/>
      <c r="U980" s="172"/>
      <c r="V980" s="169"/>
      <c r="W980" s="173"/>
      <c r="X980" s="172"/>
      <c r="Y980" s="169"/>
    </row>
    <row r="981" spans="2:25" s="168" customFormat="1" ht="15.75" customHeight="1">
      <c r="B981" s="169"/>
      <c r="C981" s="169"/>
      <c r="D981" s="169"/>
      <c r="E981" s="169"/>
      <c r="F981" s="169"/>
      <c r="G981" s="170"/>
      <c r="H981" s="169"/>
      <c r="I981" s="171"/>
      <c r="J981" s="171"/>
      <c r="K981" s="171"/>
      <c r="L981" s="664"/>
      <c r="M981" s="170"/>
      <c r="N981" s="172"/>
      <c r="O981" s="169"/>
      <c r="P981" s="171"/>
      <c r="Q981" s="169"/>
      <c r="R981" s="173"/>
      <c r="S981" s="172"/>
      <c r="T981" s="169"/>
      <c r="U981" s="172"/>
      <c r="V981" s="169"/>
      <c r="W981" s="173"/>
      <c r="X981" s="172"/>
      <c r="Y981" s="169"/>
    </row>
    <row r="982" spans="2:25" s="168" customFormat="1" ht="15.75" customHeight="1">
      <c r="B982" s="169"/>
      <c r="C982" s="169"/>
      <c r="D982" s="169"/>
      <c r="E982" s="169"/>
      <c r="F982" s="169"/>
      <c r="G982" s="170"/>
      <c r="H982" s="169"/>
      <c r="I982" s="171"/>
      <c r="J982" s="171"/>
      <c r="K982" s="171"/>
      <c r="L982" s="664"/>
      <c r="M982" s="170"/>
      <c r="N982" s="172"/>
      <c r="O982" s="169"/>
      <c r="P982" s="171"/>
      <c r="Q982" s="169"/>
      <c r="R982" s="173"/>
      <c r="S982" s="172"/>
      <c r="T982" s="169"/>
      <c r="U982" s="172"/>
      <c r="V982" s="169"/>
      <c r="W982" s="173"/>
      <c r="X982" s="172"/>
      <c r="Y982" s="169"/>
    </row>
    <row r="983" spans="2:25" s="168" customFormat="1" ht="15.75" customHeight="1">
      <c r="B983" s="169"/>
      <c r="C983" s="169"/>
      <c r="D983" s="169"/>
      <c r="E983" s="169"/>
      <c r="F983" s="169"/>
      <c r="G983" s="170"/>
      <c r="H983" s="169"/>
      <c r="I983" s="171"/>
      <c r="J983" s="171"/>
      <c r="K983" s="171"/>
      <c r="L983" s="664"/>
      <c r="M983" s="170"/>
      <c r="N983" s="172"/>
      <c r="O983" s="169"/>
      <c r="P983" s="171"/>
      <c r="Q983" s="169"/>
      <c r="R983" s="173"/>
      <c r="S983" s="172"/>
      <c r="T983" s="169"/>
      <c r="U983" s="172"/>
      <c r="V983" s="169"/>
      <c r="W983" s="173"/>
      <c r="X983" s="172"/>
      <c r="Y983" s="169"/>
    </row>
    <row r="984" spans="2:25" s="168" customFormat="1" ht="15.75" customHeight="1">
      <c r="B984" s="169"/>
      <c r="C984" s="169"/>
      <c r="D984" s="169"/>
      <c r="E984" s="169"/>
      <c r="F984" s="169"/>
      <c r="G984" s="170"/>
      <c r="H984" s="169"/>
      <c r="I984" s="171"/>
      <c r="J984" s="171"/>
      <c r="K984" s="171"/>
      <c r="L984" s="664"/>
      <c r="M984" s="170"/>
      <c r="N984" s="172"/>
      <c r="O984" s="169"/>
      <c r="P984" s="171"/>
      <c r="Q984" s="169"/>
      <c r="R984" s="173"/>
      <c r="S984" s="172"/>
      <c r="T984" s="169"/>
      <c r="U984" s="172"/>
      <c r="V984" s="169"/>
      <c r="W984" s="173"/>
      <c r="X984" s="172"/>
      <c r="Y984" s="169"/>
    </row>
    <row r="985" spans="2:25" s="168" customFormat="1" ht="15.75" customHeight="1">
      <c r="B985" s="169"/>
      <c r="C985" s="169"/>
      <c r="D985" s="169"/>
      <c r="E985" s="169"/>
      <c r="F985" s="169"/>
      <c r="G985" s="170"/>
      <c r="H985" s="169"/>
      <c r="I985" s="171"/>
      <c r="J985" s="171"/>
      <c r="K985" s="171"/>
      <c r="L985" s="664"/>
      <c r="M985" s="170"/>
      <c r="N985" s="172"/>
      <c r="O985" s="169"/>
      <c r="P985" s="171"/>
      <c r="Q985" s="169"/>
      <c r="R985" s="173"/>
      <c r="S985" s="172"/>
      <c r="T985" s="169"/>
      <c r="U985" s="172"/>
      <c r="V985" s="169"/>
      <c r="W985" s="173"/>
      <c r="X985" s="172"/>
      <c r="Y985" s="169"/>
    </row>
    <row r="986" spans="2:25" s="168" customFormat="1" ht="15.75" customHeight="1">
      <c r="B986" s="169"/>
      <c r="C986" s="169"/>
      <c r="D986" s="169"/>
      <c r="E986" s="169"/>
      <c r="F986" s="169"/>
      <c r="G986" s="170"/>
      <c r="H986" s="169"/>
      <c r="I986" s="171"/>
      <c r="J986" s="171"/>
      <c r="K986" s="171"/>
      <c r="L986" s="664"/>
      <c r="M986" s="170"/>
      <c r="N986" s="172"/>
      <c r="O986" s="169"/>
      <c r="P986" s="171"/>
      <c r="Q986" s="169"/>
      <c r="R986" s="173"/>
      <c r="S986" s="172"/>
      <c r="T986" s="169"/>
      <c r="U986" s="172"/>
      <c r="V986" s="169"/>
      <c r="W986" s="173"/>
      <c r="X986" s="172"/>
      <c r="Y986" s="169"/>
    </row>
    <row r="987" spans="2:25" s="168" customFormat="1" ht="15.75" customHeight="1">
      <c r="B987" s="169"/>
      <c r="C987" s="169"/>
      <c r="D987" s="169"/>
      <c r="E987" s="169"/>
      <c r="F987" s="169"/>
      <c r="G987" s="170"/>
      <c r="H987" s="169"/>
      <c r="I987" s="171"/>
      <c r="J987" s="171"/>
      <c r="K987" s="171"/>
      <c r="L987" s="664"/>
      <c r="M987" s="170"/>
      <c r="N987" s="172"/>
      <c r="O987" s="169"/>
      <c r="P987" s="171"/>
      <c r="Q987" s="169"/>
      <c r="R987" s="173"/>
      <c r="S987" s="172"/>
      <c r="T987" s="169"/>
      <c r="U987" s="172"/>
      <c r="V987" s="169"/>
      <c r="W987" s="173"/>
      <c r="X987" s="172"/>
      <c r="Y987" s="169"/>
    </row>
    <row r="988" spans="2:25" s="168" customFormat="1" ht="15.75" customHeight="1">
      <c r="B988" s="169"/>
      <c r="C988" s="169"/>
      <c r="D988" s="169"/>
      <c r="E988" s="169"/>
      <c r="F988" s="169"/>
      <c r="G988" s="170"/>
      <c r="H988" s="169"/>
      <c r="I988" s="171"/>
      <c r="J988" s="171"/>
      <c r="K988" s="171"/>
      <c r="L988" s="664"/>
      <c r="M988" s="170"/>
      <c r="N988" s="172"/>
      <c r="O988" s="169"/>
      <c r="P988" s="171"/>
      <c r="Q988" s="169"/>
      <c r="R988" s="173"/>
      <c r="S988" s="172"/>
      <c r="T988" s="169"/>
      <c r="U988" s="172"/>
      <c r="V988" s="169"/>
      <c r="W988" s="173"/>
      <c r="X988" s="172"/>
      <c r="Y988" s="169"/>
    </row>
    <row r="989" spans="2:25" s="168" customFormat="1" ht="15.75" customHeight="1">
      <c r="B989" s="169"/>
      <c r="C989" s="169"/>
      <c r="D989" s="169"/>
      <c r="E989" s="169"/>
      <c r="F989" s="169"/>
      <c r="G989" s="170"/>
      <c r="H989" s="169"/>
      <c r="I989" s="171"/>
      <c r="J989" s="171"/>
      <c r="K989" s="171"/>
      <c r="L989" s="664"/>
      <c r="M989" s="170"/>
      <c r="N989" s="172"/>
      <c r="O989" s="169"/>
      <c r="P989" s="171"/>
      <c r="Q989" s="169"/>
      <c r="R989" s="173"/>
      <c r="S989" s="172"/>
      <c r="T989" s="169"/>
      <c r="U989" s="172"/>
      <c r="V989" s="169"/>
      <c r="W989" s="173"/>
      <c r="X989" s="172"/>
      <c r="Y989" s="169"/>
    </row>
    <row r="990" spans="2:25" s="168" customFormat="1" ht="15.75" customHeight="1">
      <c r="B990" s="169"/>
      <c r="C990" s="169"/>
      <c r="D990" s="169"/>
      <c r="E990" s="169"/>
      <c r="F990" s="169"/>
      <c r="G990" s="170"/>
      <c r="H990" s="169"/>
      <c r="I990" s="171"/>
      <c r="J990" s="171"/>
      <c r="K990" s="171"/>
      <c r="L990" s="664"/>
      <c r="M990" s="170"/>
      <c r="N990" s="172"/>
      <c r="O990" s="169"/>
      <c r="P990" s="171"/>
      <c r="Q990" s="169"/>
      <c r="R990" s="173"/>
      <c r="S990" s="172"/>
      <c r="T990" s="169"/>
      <c r="U990" s="172"/>
      <c r="V990" s="169"/>
      <c r="W990" s="173"/>
      <c r="X990" s="172"/>
      <c r="Y990" s="169"/>
    </row>
    <row r="991" spans="2:25" s="168" customFormat="1" ht="15.75" customHeight="1">
      <c r="B991" s="169"/>
      <c r="C991" s="169"/>
      <c r="D991" s="169"/>
      <c r="E991" s="169"/>
      <c r="F991" s="169"/>
      <c r="G991" s="170"/>
      <c r="H991" s="169"/>
      <c r="I991" s="171"/>
      <c r="J991" s="171"/>
      <c r="K991" s="171"/>
      <c r="L991" s="664"/>
      <c r="M991" s="170"/>
      <c r="N991" s="172"/>
      <c r="O991" s="169"/>
      <c r="P991" s="171"/>
      <c r="Q991" s="169"/>
      <c r="R991" s="173"/>
      <c r="S991" s="172"/>
      <c r="T991" s="169"/>
      <c r="U991" s="172"/>
      <c r="V991" s="169"/>
      <c r="W991" s="173"/>
      <c r="X991" s="172"/>
      <c r="Y991" s="169"/>
    </row>
    <row r="992" spans="2:25" s="168" customFormat="1" ht="15.75" customHeight="1">
      <c r="B992" s="169"/>
      <c r="C992" s="169"/>
      <c r="D992" s="169"/>
      <c r="E992" s="169"/>
      <c r="F992" s="169"/>
      <c r="G992" s="170"/>
      <c r="H992" s="169"/>
      <c r="I992" s="171"/>
      <c r="J992" s="171"/>
      <c r="K992" s="171"/>
      <c r="L992" s="664"/>
      <c r="M992" s="170"/>
      <c r="N992" s="172"/>
      <c r="O992" s="169"/>
      <c r="P992" s="171"/>
      <c r="Q992" s="169"/>
      <c r="R992" s="173"/>
      <c r="S992" s="172"/>
      <c r="T992" s="169"/>
      <c r="U992" s="172"/>
      <c r="V992" s="169"/>
      <c r="W992" s="173"/>
      <c r="X992" s="172"/>
      <c r="Y992" s="169"/>
    </row>
    <row r="993" spans="2:25" s="168" customFormat="1" ht="15.75" customHeight="1">
      <c r="B993" s="169"/>
      <c r="C993" s="169"/>
      <c r="D993" s="169"/>
      <c r="E993" s="169"/>
      <c r="F993" s="169"/>
      <c r="G993" s="170"/>
      <c r="H993" s="169"/>
      <c r="I993" s="171"/>
      <c r="J993" s="171"/>
      <c r="K993" s="171"/>
      <c r="L993" s="664"/>
      <c r="M993" s="170"/>
      <c r="N993" s="172"/>
      <c r="O993" s="169"/>
      <c r="P993" s="171"/>
      <c r="Q993" s="169"/>
      <c r="R993" s="173"/>
      <c r="S993" s="172"/>
      <c r="T993" s="169"/>
      <c r="U993" s="172"/>
      <c r="V993" s="169"/>
      <c r="W993" s="173"/>
      <c r="X993" s="172"/>
      <c r="Y993" s="169"/>
    </row>
    <row r="994" spans="2:25" s="168" customFormat="1" ht="15.75" customHeight="1">
      <c r="B994" s="169"/>
      <c r="C994" s="169"/>
      <c r="D994" s="169"/>
      <c r="E994" s="169"/>
      <c r="F994" s="169"/>
      <c r="G994" s="170"/>
      <c r="H994" s="169"/>
      <c r="I994" s="171"/>
      <c r="J994" s="171"/>
      <c r="K994" s="171"/>
      <c r="L994" s="664"/>
      <c r="M994" s="170"/>
      <c r="N994" s="172"/>
      <c r="O994" s="169"/>
      <c r="P994" s="171"/>
      <c r="Q994" s="169"/>
      <c r="R994" s="173"/>
      <c r="S994" s="172"/>
      <c r="T994" s="169"/>
      <c r="U994" s="172"/>
      <c r="V994" s="169"/>
      <c r="W994" s="173"/>
      <c r="X994" s="172"/>
      <c r="Y994" s="169"/>
    </row>
    <row r="995" spans="2:25" s="168" customFormat="1" ht="15.75" customHeight="1">
      <c r="B995" s="169"/>
      <c r="C995" s="169"/>
      <c r="D995" s="169"/>
      <c r="E995" s="169"/>
      <c r="F995" s="169"/>
      <c r="G995" s="170"/>
      <c r="H995" s="169"/>
      <c r="I995" s="171"/>
      <c r="J995" s="171"/>
      <c r="K995" s="171"/>
      <c r="L995" s="664"/>
      <c r="M995" s="170"/>
      <c r="N995" s="172"/>
      <c r="O995" s="169"/>
      <c r="P995" s="171"/>
      <c r="Q995" s="169"/>
      <c r="R995" s="173"/>
      <c r="S995" s="172"/>
      <c r="T995" s="169"/>
      <c r="U995" s="172"/>
      <c r="V995" s="169"/>
      <c r="W995" s="173"/>
      <c r="X995" s="172"/>
      <c r="Y995" s="169"/>
    </row>
    <row r="996" spans="2:25" s="168" customFormat="1" ht="15.75" customHeight="1">
      <c r="B996" s="169"/>
      <c r="C996" s="169"/>
      <c r="D996" s="169"/>
      <c r="E996" s="169"/>
      <c r="F996" s="169"/>
      <c r="G996" s="170"/>
      <c r="H996" s="169"/>
      <c r="I996" s="171"/>
      <c r="J996" s="171"/>
      <c r="K996" s="171"/>
      <c r="L996" s="664"/>
      <c r="M996" s="170"/>
      <c r="N996" s="172"/>
      <c r="O996" s="169"/>
      <c r="P996" s="171"/>
      <c r="Q996" s="169"/>
      <c r="R996" s="173"/>
      <c r="S996" s="172"/>
      <c r="T996" s="169"/>
      <c r="U996" s="172"/>
      <c r="V996" s="169"/>
      <c r="W996" s="173"/>
      <c r="X996" s="172"/>
      <c r="Y996" s="169"/>
    </row>
    <row r="997" spans="2:25" s="168" customFormat="1" ht="15.75" customHeight="1">
      <c r="B997" s="169"/>
      <c r="C997" s="169"/>
      <c r="D997" s="169"/>
      <c r="E997" s="169"/>
      <c r="F997" s="169"/>
      <c r="G997" s="170"/>
      <c r="H997" s="169"/>
      <c r="I997" s="171"/>
      <c r="J997" s="171"/>
      <c r="K997" s="171"/>
      <c r="L997" s="664"/>
      <c r="M997" s="170"/>
      <c r="N997" s="172"/>
      <c r="O997" s="169"/>
      <c r="P997" s="171"/>
      <c r="Q997" s="169"/>
      <c r="R997" s="173"/>
      <c r="S997" s="172"/>
      <c r="T997" s="169"/>
      <c r="U997" s="172"/>
      <c r="V997" s="169"/>
      <c r="W997" s="173"/>
      <c r="X997" s="172"/>
      <c r="Y997" s="169"/>
    </row>
    <row r="998" spans="2:25" s="168" customFormat="1" ht="15.75" customHeight="1">
      <c r="B998" s="169"/>
      <c r="C998" s="169"/>
      <c r="D998" s="169"/>
      <c r="E998" s="169"/>
      <c r="F998" s="169"/>
      <c r="G998" s="170"/>
      <c r="H998" s="169"/>
      <c r="I998" s="171"/>
      <c r="J998" s="171"/>
      <c r="K998" s="171"/>
      <c r="L998" s="664"/>
      <c r="M998" s="170"/>
      <c r="N998" s="172"/>
      <c r="O998" s="169"/>
      <c r="P998" s="171"/>
      <c r="Q998" s="169"/>
      <c r="R998" s="173"/>
      <c r="S998" s="172"/>
      <c r="T998" s="169"/>
      <c r="U998" s="172"/>
      <c r="V998" s="169"/>
      <c r="W998" s="173"/>
      <c r="X998" s="172"/>
      <c r="Y998" s="169"/>
    </row>
    <row r="999" spans="2:25" s="168" customFormat="1" ht="15.75" customHeight="1">
      <c r="B999" s="169"/>
      <c r="C999" s="169"/>
      <c r="D999" s="169"/>
      <c r="E999" s="169"/>
      <c r="F999" s="169"/>
      <c r="G999" s="170"/>
      <c r="H999" s="169"/>
      <c r="I999" s="171"/>
      <c r="J999" s="171"/>
      <c r="K999" s="171"/>
      <c r="L999" s="664"/>
      <c r="M999" s="170"/>
      <c r="N999" s="172"/>
      <c r="O999" s="169"/>
      <c r="P999" s="171"/>
      <c r="Q999" s="169"/>
      <c r="R999" s="173"/>
      <c r="S999" s="172"/>
      <c r="T999" s="169"/>
      <c r="U999" s="172"/>
      <c r="V999" s="169"/>
      <c r="W999" s="173"/>
      <c r="X999" s="172"/>
      <c r="Y999" s="169"/>
    </row>
    <row r="1000" spans="2:25" s="168" customFormat="1" ht="15.75" customHeight="1">
      <c r="B1000" s="169"/>
      <c r="C1000" s="169"/>
      <c r="D1000" s="169"/>
      <c r="E1000" s="169"/>
      <c r="F1000" s="169"/>
      <c r="G1000" s="170"/>
      <c r="H1000" s="169"/>
      <c r="I1000" s="171"/>
      <c r="J1000" s="171"/>
      <c r="K1000" s="171"/>
      <c r="L1000" s="664"/>
      <c r="M1000" s="170"/>
      <c r="N1000" s="172"/>
      <c r="O1000" s="169"/>
      <c r="P1000" s="171"/>
      <c r="Q1000" s="169"/>
      <c r="R1000" s="173"/>
      <c r="S1000" s="172"/>
      <c r="T1000" s="169"/>
      <c r="U1000" s="172"/>
      <c r="V1000" s="169"/>
      <c r="W1000" s="173"/>
      <c r="X1000" s="172"/>
      <c r="Y1000" s="169"/>
    </row>
    <row r="1001" spans="2:25" s="168" customFormat="1" ht="15.75" customHeight="1">
      <c r="B1001" s="169"/>
      <c r="C1001" s="169"/>
      <c r="D1001" s="169"/>
      <c r="E1001" s="169"/>
      <c r="F1001" s="169"/>
      <c r="G1001" s="170"/>
      <c r="H1001" s="169"/>
      <c r="I1001" s="171"/>
      <c r="J1001" s="171"/>
      <c r="K1001" s="171"/>
      <c r="L1001" s="664"/>
      <c r="M1001" s="170"/>
      <c r="N1001" s="172"/>
      <c r="O1001" s="169"/>
      <c r="P1001" s="171"/>
      <c r="Q1001" s="169"/>
      <c r="R1001" s="173"/>
      <c r="S1001" s="172"/>
      <c r="T1001" s="169"/>
      <c r="U1001" s="172"/>
      <c r="V1001" s="169"/>
      <c r="W1001" s="173"/>
      <c r="X1001" s="172"/>
      <c r="Y1001" s="169"/>
    </row>
    <row r="1002" spans="2:25" s="168" customFormat="1" ht="15.75" customHeight="1">
      <c r="B1002" s="169"/>
      <c r="C1002" s="169"/>
      <c r="D1002" s="169"/>
      <c r="E1002" s="169"/>
      <c r="F1002" s="169"/>
      <c r="G1002" s="170"/>
      <c r="H1002" s="169"/>
      <c r="I1002" s="171"/>
      <c r="J1002" s="171"/>
      <c r="K1002" s="171"/>
      <c r="L1002" s="664"/>
      <c r="M1002" s="170"/>
      <c r="N1002" s="172"/>
      <c r="O1002" s="169"/>
      <c r="P1002" s="171"/>
      <c r="Q1002" s="169"/>
      <c r="R1002" s="173"/>
      <c r="S1002" s="172"/>
      <c r="T1002" s="169"/>
      <c r="U1002" s="172"/>
      <c r="V1002" s="169"/>
      <c r="W1002" s="173"/>
      <c r="X1002" s="172"/>
      <c r="Y1002" s="169"/>
    </row>
    <row r="1003" spans="2:25" s="168" customFormat="1" ht="15.75" customHeight="1">
      <c r="B1003" s="169"/>
      <c r="C1003" s="169"/>
      <c r="D1003" s="169"/>
      <c r="E1003" s="169"/>
      <c r="F1003" s="169"/>
      <c r="G1003" s="170"/>
      <c r="H1003" s="169"/>
      <c r="I1003" s="171"/>
      <c r="J1003" s="171"/>
      <c r="K1003" s="171"/>
      <c r="L1003" s="664"/>
      <c r="M1003" s="170"/>
      <c r="N1003" s="172"/>
      <c r="O1003" s="169"/>
      <c r="P1003" s="171"/>
      <c r="Q1003" s="169"/>
      <c r="R1003" s="173"/>
      <c r="S1003" s="172"/>
      <c r="T1003" s="169"/>
      <c r="U1003" s="172"/>
      <c r="V1003" s="169"/>
      <c r="W1003" s="173"/>
      <c r="X1003" s="172"/>
      <c r="Y1003" s="169"/>
    </row>
    <row r="1004" spans="2:25" s="168" customFormat="1" ht="15.75" customHeight="1">
      <c r="B1004" s="169"/>
      <c r="C1004" s="169"/>
      <c r="D1004" s="169"/>
      <c r="E1004" s="169"/>
      <c r="F1004" s="169"/>
      <c r="G1004" s="170"/>
      <c r="H1004" s="169"/>
      <c r="I1004" s="171"/>
      <c r="J1004" s="171"/>
      <c r="K1004" s="171"/>
      <c r="L1004" s="664"/>
      <c r="M1004" s="170"/>
      <c r="N1004" s="172"/>
      <c r="O1004" s="169"/>
      <c r="P1004" s="171"/>
      <c r="Q1004" s="169"/>
      <c r="R1004" s="173"/>
      <c r="S1004" s="172"/>
      <c r="T1004" s="169"/>
      <c r="U1004" s="172"/>
      <c r="V1004" s="169"/>
      <c r="W1004" s="173"/>
      <c r="X1004" s="172"/>
      <c r="Y1004" s="169"/>
    </row>
    <row r="1005" spans="2:25" s="168" customFormat="1" ht="15.75" customHeight="1">
      <c r="B1005" s="169"/>
      <c r="C1005" s="169"/>
      <c r="D1005" s="169"/>
      <c r="E1005" s="169"/>
      <c r="F1005" s="169"/>
      <c r="G1005" s="170"/>
      <c r="H1005" s="169"/>
      <c r="I1005" s="171"/>
      <c r="J1005" s="171"/>
      <c r="K1005" s="171"/>
      <c r="L1005" s="664"/>
      <c r="M1005" s="170"/>
      <c r="N1005" s="172"/>
      <c r="O1005" s="169"/>
      <c r="P1005" s="171"/>
      <c r="Q1005" s="169"/>
      <c r="R1005" s="173"/>
      <c r="S1005" s="172"/>
      <c r="T1005" s="169"/>
      <c r="U1005" s="172"/>
      <c r="V1005" s="169"/>
      <c r="W1005" s="173"/>
      <c r="X1005" s="172"/>
      <c r="Y1005" s="169"/>
    </row>
    <row r="1006" spans="2:25" s="168" customFormat="1" ht="15.75" customHeight="1">
      <c r="B1006" s="169"/>
      <c r="C1006" s="169"/>
      <c r="D1006" s="169"/>
      <c r="E1006" s="169"/>
      <c r="F1006" s="169"/>
      <c r="G1006" s="170"/>
      <c r="H1006" s="169"/>
      <c r="I1006" s="171"/>
      <c r="J1006" s="171"/>
      <c r="K1006" s="171"/>
      <c r="L1006" s="664"/>
      <c r="M1006" s="170"/>
      <c r="N1006" s="172"/>
      <c r="O1006" s="169"/>
      <c r="P1006" s="171"/>
      <c r="Q1006" s="169"/>
      <c r="R1006" s="173"/>
      <c r="S1006" s="172"/>
      <c r="T1006" s="169"/>
      <c r="U1006" s="172"/>
      <c r="V1006" s="169"/>
      <c r="W1006" s="173"/>
      <c r="X1006" s="172"/>
      <c r="Y1006" s="169"/>
    </row>
    <row r="1007" spans="2:25" s="168" customFormat="1" ht="15.75" customHeight="1">
      <c r="B1007" s="169"/>
      <c r="C1007" s="169"/>
      <c r="D1007" s="169"/>
      <c r="E1007" s="169"/>
      <c r="F1007" s="169"/>
      <c r="G1007" s="170"/>
      <c r="H1007" s="169"/>
      <c r="I1007" s="171"/>
      <c r="J1007" s="171"/>
      <c r="K1007" s="171"/>
      <c r="L1007" s="664"/>
      <c r="M1007" s="170"/>
      <c r="N1007" s="172"/>
      <c r="O1007" s="169"/>
      <c r="P1007" s="171"/>
      <c r="Q1007" s="169"/>
      <c r="R1007" s="173"/>
      <c r="S1007" s="172"/>
      <c r="T1007" s="169"/>
      <c r="U1007" s="172"/>
      <c r="V1007" s="169"/>
      <c r="W1007" s="173"/>
      <c r="X1007" s="172"/>
      <c r="Y1007" s="169"/>
    </row>
    <row r="1008" spans="2:25" s="168" customFormat="1" ht="15.75" customHeight="1">
      <c r="B1008" s="169"/>
      <c r="C1008" s="169"/>
      <c r="D1008" s="169"/>
      <c r="E1008" s="169"/>
      <c r="F1008" s="169"/>
      <c r="G1008" s="170"/>
      <c r="H1008" s="169"/>
      <c r="I1008" s="171"/>
      <c r="J1008" s="171"/>
      <c r="K1008" s="171"/>
      <c r="L1008" s="664"/>
      <c r="M1008" s="170"/>
      <c r="N1008" s="172"/>
      <c r="O1008" s="169"/>
      <c r="P1008" s="171"/>
      <c r="Q1008" s="169"/>
      <c r="R1008" s="173"/>
      <c r="S1008" s="172"/>
      <c r="T1008" s="169"/>
      <c r="U1008" s="172"/>
      <c r="V1008" s="169"/>
      <c r="W1008" s="173"/>
      <c r="X1008" s="172"/>
      <c r="Y1008" s="169"/>
    </row>
    <row r="1009" spans="2:25" s="168" customFormat="1" ht="15.75" customHeight="1">
      <c r="B1009" s="169"/>
      <c r="C1009" s="169"/>
      <c r="D1009" s="169"/>
      <c r="E1009" s="169"/>
      <c r="F1009" s="169"/>
      <c r="G1009" s="170"/>
      <c r="H1009" s="169"/>
      <c r="I1009" s="171"/>
      <c r="J1009" s="171"/>
      <c r="K1009" s="171"/>
      <c r="L1009" s="664"/>
      <c r="M1009" s="170"/>
      <c r="N1009" s="172"/>
      <c r="O1009" s="169"/>
      <c r="P1009" s="171"/>
      <c r="Q1009" s="169"/>
      <c r="R1009" s="173"/>
      <c r="S1009" s="172"/>
      <c r="T1009" s="169"/>
      <c r="U1009" s="172"/>
      <c r="V1009" s="169"/>
      <c r="W1009" s="173"/>
      <c r="X1009" s="172"/>
      <c r="Y1009" s="169"/>
    </row>
    <row r="1010" spans="2:25" s="168" customFormat="1" ht="15.75" customHeight="1">
      <c r="B1010" s="169"/>
      <c r="C1010" s="169"/>
      <c r="D1010" s="169"/>
      <c r="E1010" s="169"/>
      <c r="F1010" s="169"/>
      <c r="G1010" s="170"/>
      <c r="H1010" s="169"/>
      <c r="I1010" s="171"/>
      <c r="J1010" s="171"/>
      <c r="K1010" s="171"/>
      <c r="L1010" s="664"/>
      <c r="M1010" s="170"/>
      <c r="N1010" s="172"/>
      <c r="O1010" s="169"/>
      <c r="P1010" s="171"/>
      <c r="Q1010" s="169"/>
      <c r="R1010" s="173"/>
      <c r="S1010" s="172"/>
      <c r="T1010" s="169"/>
      <c r="U1010" s="172"/>
      <c r="V1010" s="169"/>
      <c r="W1010" s="173"/>
      <c r="X1010" s="172"/>
      <c r="Y1010" s="169"/>
    </row>
    <row r="1011" spans="2:25" s="168" customFormat="1" ht="15.75" customHeight="1">
      <c r="B1011" s="169"/>
      <c r="C1011" s="169"/>
      <c r="D1011" s="169"/>
      <c r="E1011" s="169"/>
      <c r="F1011" s="169"/>
      <c r="G1011" s="170"/>
      <c r="H1011" s="169"/>
      <c r="I1011" s="171"/>
      <c r="J1011" s="171"/>
      <c r="K1011" s="171"/>
      <c r="L1011" s="664"/>
      <c r="M1011" s="170"/>
      <c r="N1011" s="172"/>
      <c r="O1011" s="169"/>
      <c r="P1011" s="171"/>
      <c r="Q1011" s="169"/>
      <c r="R1011" s="173"/>
      <c r="S1011" s="172"/>
      <c r="T1011" s="169"/>
      <c r="U1011" s="172"/>
      <c r="V1011" s="169"/>
      <c r="W1011" s="173"/>
      <c r="X1011" s="172"/>
      <c r="Y1011" s="169"/>
    </row>
    <row r="1012" spans="2:25" s="168" customFormat="1" ht="15.75" customHeight="1">
      <c r="B1012" s="169"/>
      <c r="C1012" s="169"/>
      <c r="D1012" s="169"/>
      <c r="E1012" s="169"/>
      <c r="F1012" s="169"/>
      <c r="G1012" s="170"/>
      <c r="H1012" s="169"/>
      <c r="I1012" s="171"/>
      <c r="J1012" s="171"/>
      <c r="K1012" s="171"/>
      <c r="L1012" s="664"/>
      <c r="M1012" s="170"/>
      <c r="N1012" s="172"/>
      <c r="O1012" s="169"/>
      <c r="P1012" s="171"/>
      <c r="Q1012" s="169"/>
      <c r="R1012" s="173"/>
      <c r="S1012" s="172"/>
      <c r="T1012" s="169"/>
      <c r="U1012" s="172"/>
      <c r="V1012" s="169"/>
      <c r="W1012" s="173"/>
      <c r="X1012" s="172"/>
      <c r="Y1012" s="169"/>
    </row>
    <row r="1013" spans="2:25" s="168" customFormat="1" ht="15.75" customHeight="1">
      <c r="B1013" s="169"/>
      <c r="C1013" s="169"/>
      <c r="D1013" s="169"/>
      <c r="E1013" s="169"/>
      <c r="F1013" s="169"/>
      <c r="G1013" s="170"/>
      <c r="H1013" s="169"/>
      <c r="I1013" s="171"/>
      <c r="J1013" s="171"/>
      <c r="K1013" s="171"/>
      <c r="L1013" s="664"/>
      <c r="M1013" s="170"/>
      <c r="N1013" s="172"/>
      <c r="O1013" s="169"/>
      <c r="P1013" s="171"/>
      <c r="Q1013" s="169"/>
      <c r="R1013" s="173"/>
      <c r="S1013" s="172"/>
      <c r="T1013" s="169"/>
      <c r="U1013" s="172"/>
      <c r="V1013" s="169"/>
      <c r="W1013" s="173"/>
      <c r="X1013" s="172"/>
      <c r="Y1013" s="169"/>
    </row>
    <row r="1014" spans="2:25" s="168" customFormat="1" ht="15.75" customHeight="1">
      <c r="B1014" s="169"/>
      <c r="C1014" s="169"/>
      <c r="D1014" s="169"/>
      <c r="E1014" s="169"/>
      <c r="F1014" s="169"/>
      <c r="G1014" s="170"/>
      <c r="H1014" s="169"/>
      <c r="I1014" s="171"/>
      <c r="J1014" s="171"/>
      <c r="K1014" s="171"/>
      <c r="L1014" s="664"/>
      <c r="M1014" s="170"/>
      <c r="N1014" s="172"/>
      <c r="O1014" s="169"/>
      <c r="P1014" s="171"/>
      <c r="Q1014" s="169"/>
      <c r="R1014" s="173"/>
      <c r="S1014" s="172"/>
      <c r="T1014" s="169"/>
      <c r="U1014" s="172"/>
      <c r="V1014" s="169"/>
      <c r="W1014" s="173"/>
      <c r="X1014" s="172"/>
      <c r="Y1014" s="169"/>
    </row>
    <row r="1015" spans="2:25" s="168" customFormat="1" ht="15.75" customHeight="1">
      <c r="B1015" s="169"/>
      <c r="C1015" s="169"/>
      <c r="D1015" s="169"/>
      <c r="E1015" s="169"/>
      <c r="F1015" s="169"/>
      <c r="G1015" s="170"/>
      <c r="H1015" s="169"/>
      <c r="I1015" s="171"/>
      <c r="J1015" s="171"/>
      <c r="K1015" s="171"/>
      <c r="L1015" s="664"/>
      <c r="M1015" s="170"/>
      <c r="N1015" s="172"/>
      <c r="O1015" s="169"/>
      <c r="P1015" s="171"/>
      <c r="Q1015" s="169"/>
      <c r="R1015" s="173"/>
      <c r="S1015" s="172"/>
      <c r="T1015" s="169"/>
      <c r="U1015" s="172"/>
      <c r="V1015" s="169"/>
      <c r="W1015" s="173"/>
      <c r="X1015" s="172"/>
      <c r="Y1015" s="169"/>
    </row>
    <row r="1016" spans="2:25" s="168" customFormat="1" ht="15.75" customHeight="1">
      <c r="B1016" s="169"/>
      <c r="C1016" s="169"/>
      <c r="D1016" s="169"/>
      <c r="E1016" s="169"/>
      <c r="F1016" s="169"/>
      <c r="G1016" s="170"/>
      <c r="H1016" s="169"/>
      <c r="I1016" s="171"/>
      <c r="J1016" s="171"/>
      <c r="K1016" s="171"/>
      <c r="L1016" s="664"/>
      <c r="M1016" s="170"/>
      <c r="N1016" s="172"/>
      <c r="O1016" s="169"/>
      <c r="P1016" s="171"/>
      <c r="Q1016" s="169"/>
      <c r="R1016" s="173"/>
      <c r="S1016" s="172"/>
      <c r="T1016" s="169"/>
      <c r="U1016" s="172"/>
      <c r="V1016" s="169"/>
      <c r="W1016" s="173"/>
      <c r="X1016" s="172"/>
      <c r="Y1016" s="169"/>
    </row>
    <row r="1017" spans="2:25" s="168" customFormat="1" ht="15.75" customHeight="1">
      <c r="B1017" s="169"/>
      <c r="C1017" s="169"/>
      <c r="D1017" s="169"/>
      <c r="E1017" s="169"/>
      <c r="F1017" s="169"/>
      <c r="G1017" s="170"/>
      <c r="H1017" s="169"/>
      <c r="I1017" s="171"/>
      <c r="J1017" s="171"/>
      <c r="K1017" s="171"/>
      <c r="L1017" s="664"/>
      <c r="M1017" s="170"/>
      <c r="N1017" s="172"/>
      <c r="O1017" s="169"/>
      <c r="P1017" s="171"/>
      <c r="Q1017" s="169"/>
      <c r="R1017" s="173"/>
      <c r="S1017" s="172"/>
      <c r="T1017" s="169"/>
      <c r="U1017" s="172"/>
      <c r="V1017" s="169"/>
      <c r="W1017" s="173"/>
      <c r="X1017" s="172"/>
      <c r="Y1017" s="169"/>
    </row>
    <row r="1018" spans="2:25" s="168" customFormat="1" ht="15.75" customHeight="1">
      <c r="B1018" s="169"/>
      <c r="C1018" s="169"/>
      <c r="D1018" s="169"/>
      <c r="E1018" s="169"/>
      <c r="F1018" s="169"/>
      <c r="G1018" s="170"/>
      <c r="H1018" s="169"/>
      <c r="I1018" s="171"/>
      <c r="J1018" s="171"/>
      <c r="K1018" s="171"/>
      <c r="L1018" s="664"/>
      <c r="M1018" s="170"/>
      <c r="N1018" s="172"/>
      <c r="O1018" s="169"/>
      <c r="P1018" s="171"/>
      <c r="Q1018" s="169"/>
      <c r="R1018" s="173"/>
      <c r="S1018" s="172"/>
      <c r="T1018" s="169"/>
      <c r="U1018" s="172"/>
      <c r="V1018" s="169"/>
      <c r="W1018" s="173"/>
      <c r="X1018" s="172"/>
      <c r="Y1018" s="169"/>
    </row>
    <row r="1019" spans="2:25" s="168" customFormat="1" ht="15.75" customHeight="1">
      <c r="B1019" s="169"/>
      <c r="C1019" s="169"/>
      <c r="D1019" s="169"/>
      <c r="E1019" s="169"/>
      <c r="F1019" s="169"/>
      <c r="G1019" s="170"/>
      <c r="H1019" s="169"/>
      <c r="I1019" s="171"/>
      <c r="J1019" s="171"/>
      <c r="K1019" s="171"/>
      <c r="L1019" s="664"/>
      <c r="M1019" s="170"/>
      <c r="N1019" s="172"/>
      <c r="O1019" s="169"/>
      <c r="P1019" s="171"/>
      <c r="Q1019" s="169"/>
      <c r="R1019" s="173"/>
      <c r="S1019" s="172"/>
      <c r="T1019" s="169"/>
      <c r="U1019" s="172"/>
      <c r="V1019" s="169"/>
      <c r="W1019" s="173"/>
      <c r="X1019" s="172"/>
      <c r="Y1019" s="169"/>
    </row>
    <row r="1020" spans="2:25" s="168" customFormat="1" ht="15.75" customHeight="1">
      <c r="B1020" s="169"/>
      <c r="C1020" s="169"/>
      <c r="D1020" s="169"/>
      <c r="E1020" s="169"/>
      <c r="F1020" s="169"/>
      <c r="G1020" s="170"/>
      <c r="H1020" s="169"/>
      <c r="I1020" s="171"/>
      <c r="J1020" s="171"/>
      <c r="K1020" s="171"/>
      <c r="L1020" s="664"/>
      <c r="M1020" s="170"/>
      <c r="N1020" s="172"/>
      <c r="O1020" s="169"/>
      <c r="P1020" s="171"/>
      <c r="Q1020" s="169"/>
      <c r="R1020" s="173"/>
      <c r="S1020" s="172"/>
      <c r="T1020" s="169"/>
      <c r="U1020" s="172"/>
      <c r="V1020" s="169"/>
      <c r="W1020" s="173"/>
      <c r="X1020" s="172"/>
      <c r="Y1020" s="169"/>
    </row>
    <row r="1021" spans="2:25" s="168" customFormat="1" ht="15.75" customHeight="1">
      <c r="B1021" s="169"/>
      <c r="C1021" s="169"/>
      <c r="D1021" s="169"/>
      <c r="E1021" s="169"/>
      <c r="F1021" s="169"/>
      <c r="G1021" s="170"/>
      <c r="H1021" s="169"/>
      <c r="I1021" s="171"/>
      <c r="J1021" s="171"/>
      <c r="K1021" s="171"/>
      <c r="L1021" s="664"/>
      <c r="M1021" s="170"/>
      <c r="N1021" s="172"/>
      <c r="O1021" s="169"/>
      <c r="P1021" s="171"/>
      <c r="Q1021" s="169"/>
      <c r="R1021" s="173"/>
      <c r="S1021" s="172"/>
      <c r="T1021" s="169"/>
      <c r="U1021" s="172"/>
      <c r="V1021" s="169"/>
      <c r="W1021" s="173"/>
      <c r="X1021" s="172"/>
      <c r="Y1021" s="169"/>
    </row>
    <row r="1022" spans="2:25" s="168" customFormat="1" ht="15.75" customHeight="1">
      <c r="B1022" s="169"/>
      <c r="C1022" s="169"/>
      <c r="D1022" s="169"/>
      <c r="E1022" s="169"/>
      <c r="F1022" s="169"/>
      <c r="G1022" s="170"/>
      <c r="H1022" s="169"/>
      <c r="I1022" s="171"/>
      <c r="J1022" s="171"/>
      <c r="K1022" s="171"/>
      <c r="L1022" s="664"/>
      <c r="M1022" s="170"/>
      <c r="N1022" s="172"/>
      <c r="O1022" s="169"/>
      <c r="P1022" s="171"/>
      <c r="Q1022" s="169"/>
      <c r="R1022" s="173"/>
      <c r="S1022" s="172"/>
      <c r="T1022" s="169"/>
      <c r="U1022" s="172"/>
      <c r="V1022" s="169"/>
      <c r="W1022" s="173"/>
      <c r="X1022" s="172"/>
      <c r="Y1022" s="169"/>
    </row>
    <row r="1023" spans="2:25" s="168" customFormat="1" ht="15.75" customHeight="1">
      <c r="B1023" s="169"/>
      <c r="C1023" s="169"/>
      <c r="D1023" s="169"/>
      <c r="E1023" s="169"/>
      <c r="F1023" s="169"/>
      <c r="G1023" s="170"/>
      <c r="H1023" s="169"/>
      <c r="I1023" s="171"/>
      <c r="J1023" s="171"/>
      <c r="K1023" s="171"/>
      <c r="L1023" s="664"/>
      <c r="M1023" s="170"/>
      <c r="N1023" s="172"/>
      <c r="O1023" s="169"/>
      <c r="P1023" s="171"/>
      <c r="Q1023" s="169"/>
      <c r="R1023" s="173"/>
      <c r="S1023" s="172"/>
      <c r="T1023" s="169"/>
      <c r="U1023" s="172"/>
      <c r="V1023" s="169"/>
      <c r="W1023" s="173"/>
      <c r="X1023" s="172"/>
      <c r="Y1023" s="169"/>
    </row>
    <row r="1024" spans="2:25" s="168" customFormat="1" ht="15.75" customHeight="1">
      <c r="B1024" s="169"/>
      <c r="C1024" s="169"/>
      <c r="D1024" s="169"/>
      <c r="E1024" s="169"/>
      <c r="F1024" s="169"/>
      <c r="G1024" s="170"/>
      <c r="H1024" s="169"/>
      <c r="I1024" s="171"/>
      <c r="J1024" s="171"/>
      <c r="K1024" s="171"/>
      <c r="L1024" s="664"/>
      <c r="M1024" s="170"/>
      <c r="N1024" s="172"/>
      <c r="O1024" s="169"/>
      <c r="P1024" s="171"/>
      <c r="Q1024" s="169"/>
      <c r="R1024" s="173"/>
      <c r="S1024" s="172"/>
      <c r="T1024" s="169"/>
      <c r="U1024" s="172"/>
      <c r="V1024" s="169"/>
      <c r="W1024" s="173"/>
      <c r="X1024" s="172"/>
      <c r="Y1024" s="169"/>
    </row>
    <row r="1025" spans="2:25" s="168" customFormat="1" ht="15.75" customHeight="1">
      <c r="B1025" s="169"/>
      <c r="C1025" s="169"/>
      <c r="D1025" s="169"/>
      <c r="E1025" s="169"/>
      <c r="F1025" s="169"/>
      <c r="G1025" s="170"/>
      <c r="H1025" s="169"/>
      <c r="I1025" s="171"/>
      <c r="J1025" s="171"/>
      <c r="K1025" s="171"/>
      <c r="L1025" s="664"/>
      <c r="M1025" s="170"/>
      <c r="N1025" s="172"/>
      <c r="O1025" s="169"/>
      <c r="P1025" s="171"/>
      <c r="Q1025" s="169"/>
      <c r="R1025" s="173"/>
      <c r="S1025" s="172"/>
      <c r="T1025" s="169"/>
      <c r="U1025" s="172"/>
      <c r="V1025" s="169"/>
      <c r="W1025" s="173"/>
      <c r="X1025" s="172"/>
      <c r="Y1025" s="169"/>
    </row>
    <row r="1026" spans="2:25" s="168" customFormat="1" ht="15.75" customHeight="1">
      <c r="B1026" s="169"/>
      <c r="C1026" s="169"/>
      <c r="D1026" s="169"/>
      <c r="E1026" s="169"/>
      <c r="F1026" s="169"/>
      <c r="G1026" s="170"/>
      <c r="H1026" s="169"/>
      <c r="I1026" s="171"/>
      <c r="J1026" s="171"/>
      <c r="K1026" s="171"/>
      <c r="L1026" s="664"/>
      <c r="M1026" s="170"/>
      <c r="N1026" s="172"/>
      <c r="O1026" s="169"/>
      <c r="P1026" s="171"/>
      <c r="Q1026" s="169"/>
      <c r="R1026" s="173"/>
      <c r="S1026" s="172"/>
      <c r="T1026" s="169"/>
      <c r="U1026" s="172"/>
      <c r="V1026" s="169"/>
      <c r="W1026" s="173"/>
      <c r="X1026" s="172"/>
      <c r="Y1026" s="169"/>
    </row>
    <row r="1027" spans="2:25" s="168" customFormat="1" ht="15.75" customHeight="1">
      <c r="B1027" s="169"/>
      <c r="C1027" s="169"/>
      <c r="D1027" s="169"/>
      <c r="E1027" s="169"/>
      <c r="F1027" s="169"/>
      <c r="G1027" s="170"/>
      <c r="H1027" s="169"/>
      <c r="I1027" s="171"/>
      <c r="J1027" s="171"/>
      <c r="K1027" s="171"/>
      <c r="L1027" s="664"/>
      <c r="M1027" s="170"/>
      <c r="N1027" s="172"/>
      <c r="O1027" s="169"/>
      <c r="P1027" s="171"/>
      <c r="Q1027" s="169"/>
      <c r="R1027" s="173"/>
      <c r="S1027" s="172"/>
      <c r="T1027" s="169"/>
      <c r="U1027" s="172"/>
      <c r="V1027" s="169"/>
      <c r="W1027" s="173"/>
      <c r="X1027" s="172"/>
      <c r="Y1027" s="169"/>
    </row>
    <row r="1028" spans="2:25" s="168" customFormat="1" ht="15.75" customHeight="1">
      <c r="B1028" s="169"/>
      <c r="C1028" s="169"/>
      <c r="D1028" s="169"/>
      <c r="E1028" s="169"/>
      <c r="F1028" s="169"/>
      <c r="G1028" s="170"/>
      <c r="H1028" s="169"/>
      <c r="I1028" s="171"/>
      <c r="J1028" s="171"/>
      <c r="K1028" s="171"/>
      <c r="L1028" s="664"/>
      <c r="M1028" s="170"/>
      <c r="N1028" s="172"/>
      <c r="O1028" s="169"/>
      <c r="P1028" s="171"/>
      <c r="Q1028" s="169"/>
      <c r="R1028" s="173"/>
      <c r="S1028" s="172"/>
      <c r="T1028" s="169"/>
      <c r="U1028" s="172"/>
      <c r="V1028" s="169"/>
      <c r="W1028" s="173"/>
      <c r="X1028" s="172"/>
      <c r="Y1028" s="169"/>
    </row>
    <row r="1029" spans="2:25" s="168" customFormat="1" ht="15.75" customHeight="1">
      <c r="B1029" s="169"/>
      <c r="C1029" s="169"/>
      <c r="D1029" s="169"/>
      <c r="E1029" s="169"/>
      <c r="F1029" s="169"/>
      <c r="G1029" s="170"/>
      <c r="H1029" s="169"/>
      <c r="I1029" s="171"/>
      <c r="J1029" s="171"/>
      <c r="K1029" s="171"/>
      <c r="L1029" s="664"/>
      <c r="M1029" s="170"/>
      <c r="N1029" s="172"/>
      <c r="O1029" s="169"/>
      <c r="P1029" s="171"/>
      <c r="Q1029" s="169"/>
      <c r="R1029" s="173"/>
      <c r="S1029" s="172"/>
      <c r="T1029" s="169"/>
      <c r="U1029" s="172"/>
      <c r="V1029" s="169"/>
      <c r="W1029" s="173"/>
      <c r="X1029" s="172"/>
      <c r="Y1029" s="169"/>
    </row>
    <row r="1030" spans="2:25" s="168" customFormat="1" ht="15.75" customHeight="1">
      <c r="B1030" s="169"/>
      <c r="C1030" s="169"/>
      <c r="D1030" s="169"/>
      <c r="E1030" s="169"/>
      <c r="F1030" s="169"/>
      <c r="G1030" s="170"/>
      <c r="H1030" s="169"/>
      <c r="I1030" s="171"/>
      <c r="J1030" s="171"/>
      <c r="K1030" s="171"/>
      <c r="L1030" s="664"/>
      <c r="M1030" s="170"/>
      <c r="N1030" s="172"/>
      <c r="O1030" s="169"/>
      <c r="P1030" s="171"/>
      <c r="Q1030" s="169"/>
      <c r="R1030" s="173"/>
      <c r="S1030" s="172"/>
      <c r="T1030" s="169"/>
      <c r="U1030" s="172"/>
      <c r="V1030" s="169"/>
      <c r="W1030" s="173"/>
      <c r="X1030" s="172"/>
      <c r="Y1030" s="169"/>
    </row>
    <row r="1031" spans="2:25" s="168" customFormat="1" ht="15.75" customHeight="1">
      <c r="B1031" s="169"/>
      <c r="C1031" s="169"/>
      <c r="D1031" s="169"/>
      <c r="E1031" s="169"/>
      <c r="F1031" s="169"/>
      <c r="G1031" s="170"/>
      <c r="H1031" s="169"/>
      <c r="I1031" s="171"/>
      <c r="J1031" s="171"/>
      <c r="K1031" s="171"/>
      <c r="L1031" s="664"/>
      <c r="M1031" s="170"/>
      <c r="N1031" s="172"/>
      <c r="O1031" s="169"/>
      <c r="P1031" s="171"/>
      <c r="Q1031" s="169"/>
      <c r="R1031" s="173"/>
      <c r="S1031" s="172"/>
      <c r="T1031" s="169"/>
      <c r="U1031" s="172"/>
      <c r="V1031" s="169"/>
      <c r="W1031" s="173"/>
      <c r="X1031" s="172"/>
      <c r="Y1031" s="169"/>
    </row>
    <row r="1032" spans="2:25" s="168" customFormat="1" ht="15" customHeight="1">
      <c r="G1032" s="175"/>
      <c r="I1032" s="176"/>
      <c r="J1032" s="176"/>
      <c r="K1032" s="176"/>
      <c r="L1032" s="665"/>
      <c r="M1032" s="175"/>
      <c r="N1032" s="177"/>
      <c r="P1032" s="176"/>
      <c r="R1032" s="178"/>
      <c r="S1032" s="177"/>
      <c r="U1032" s="177"/>
      <c r="W1032" s="178"/>
      <c r="X1032" s="177"/>
    </row>
    <row r="1033" spans="2:25" s="168" customFormat="1" ht="15" customHeight="1">
      <c r="G1033" s="175"/>
      <c r="I1033" s="176"/>
      <c r="J1033" s="176"/>
      <c r="K1033" s="176"/>
      <c r="L1033" s="665"/>
      <c r="M1033" s="175"/>
      <c r="N1033" s="177"/>
      <c r="P1033" s="176"/>
      <c r="R1033" s="178"/>
      <c r="S1033" s="177"/>
      <c r="U1033" s="177"/>
      <c r="W1033" s="178"/>
      <c r="X1033" s="177"/>
    </row>
    <row r="1034" spans="2:25" s="168" customFormat="1" ht="15" customHeight="1">
      <c r="G1034" s="175"/>
      <c r="I1034" s="176"/>
      <c r="J1034" s="176"/>
      <c r="K1034" s="176"/>
      <c r="L1034" s="665"/>
      <c r="M1034" s="175"/>
      <c r="N1034" s="177"/>
      <c r="P1034" s="176"/>
      <c r="R1034" s="178"/>
      <c r="S1034" s="177"/>
      <c r="U1034" s="177"/>
      <c r="W1034" s="178"/>
      <c r="X1034" s="177"/>
    </row>
    <row r="1035" spans="2:25" s="168" customFormat="1" ht="15" customHeight="1">
      <c r="G1035" s="175"/>
      <c r="I1035" s="176"/>
      <c r="J1035" s="176"/>
      <c r="K1035" s="176"/>
      <c r="L1035" s="665"/>
      <c r="M1035" s="175"/>
      <c r="N1035" s="177"/>
      <c r="P1035" s="176"/>
      <c r="R1035" s="178"/>
      <c r="S1035" s="177"/>
      <c r="U1035" s="177"/>
      <c r="W1035" s="178"/>
      <c r="X1035" s="177"/>
    </row>
    <row r="1036" spans="2:25" s="168" customFormat="1" ht="15" customHeight="1">
      <c r="G1036" s="175"/>
      <c r="I1036" s="176"/>
      <c r="J1036" s="176"/>
      <c r="K1036" s="176"/>
      <c r="L1036" s="665"/>
      <c r="M1036" s="175"/>
      <c r="N1036" s="177"/>
      <c r="P1036" s="176"/>
      <c r="R1036" s="178"/>
      <c r="S1036" s="177"/>
      <c r="U1036" s="177"/>
      <c r="W1036" s="178"/>
      <c r="X1036" s="177"/>
    </row>
    <row r="1037" spans="2:25" s="168" customFormat="1" ht="15" customHeight="1">
      <c r="G1037" s="175"/>
      <c r="I1037" s="176"/>
      <c r="J1037" s="176"/>
      <c r="K1037" s="176"/>
      <c r="L1037" s="665"/>
      <c r="M1037" s="175"/>
      <c r="N1037" s="177"/>
      <c r="P1037" s="176"/>
      <c r="R1037" s="178"/>
      <c r="S1037" s="177"/>
      <c r="U1037" s="177"/>
      <c r="W1037" s="178"/>
      <c r="X1037" s="177"/>
    </row>
    <row r="1038" spans="2:25" s="168" customFormat="1" ht="15" customHeight="1">
      <c r="G1038" s="175"/>
      <c r="I1038" s="176"/>
      <c r="J1038" s="176"/>
      <c r="K1038" s="176"/>
      <c r="L1038" s="665"/>
      <c r="M1038" s="175"/>
      <c r="N1038" s="177"/>
      <c r="P1038" s="176"/>
      <c r="R1038" s="178"/>
      <c r="S1038" s="177"/>
      <c r="U1038" s="177"/>
      <c r="W1038" s="178"/>
      <c r="X1038" s="177"/>
    </row>
    <row r="1039" spans="2:25" s="168" customFormat="1" ht="15" customHeight="1">
      <c r="G1039" s="175"/>
      <c r="I1039" s="176"/>
      <c r="J1039" s="176"/>
      <c r="K1039" s="176"/>
      <c r="L1039" s="665"/>
      <c r="M1039" s="175"/>
      <c r="N1039" s="177"/>
      <c r="P1039" s="176"/>
      <c r="R1039" s="178"/>
      <c r="S1039" s="177"/>
      <c r="U1039" s="177"/>
      <c r="W1039" s="178"/>
      <c r="X1039" s="177"/>
    </row>
    <row r="1040" spans="2:25" s="168" customFormat="1" ht="15" customHeight="1">
      <c r="G1040" s="175"/>
      <c r="I1040" s="176"/>
      <c r="J1040" s="176"/>
      <c r="K1040" s="176"/>
      <c r="L1040" s="665"/>
      <c r="M1040" s="175"/>
      <c r="N1040" s="177"/>
      <c r="P1040" s="176"/>
      <c r="R1040" s="178"/>
      <c r="S1040" s="177"/>
      <c r="U1040" s="177"/>
      <c r="W1040" s="178"/>
      <c r="X1040" s="177"/>
    </row>
    <row r="1041" spans="7:24" s="168" customFormat="1" ht="15" customHeight="1">
      <c r="G1041" s="175"/>
      <c r="I1041" s="176"/>
      <c r="J1041" s="176"/>
      <c r="K1041" s="176"/>
      <c r="L1041" s="665"/>
      <c r="M1041" s="175"/>
      <c r="N1041" s="177"/>
      <c r="P1041" s="176"/>
      <c r="R1041" s="178"/>
      <c r="S1041" s="177"/>
      <c r="U1041" s="177"/>
      <c r="W1041" s="178"/>
      <c r="X1041" s="177"/>
    </row>
    <row r="1042" spans="7:24" s="168" customFormat="1" ht="15" customHeight="1">
      <c r="G1042" s="175"/>
      <c r="I1042" s="176"/>
      <c r="J1042" s="176"/>
      <c r="K1042" s="176"/>
      <c r="L1042" s="665"/>
      <c r="M1042" s="175"/>
      <c r="N1042" s="177"/>
      <c r="P1042" s="176"/>
      <c r="R1042" s="178"/>
      <c r="S1042" s="177"/>
      <c r="U1042" s="177"/>
      <c r="W1042" s="178"/>
      <c r="X1042" s="177"/>
    </row>
    <row r="1043" spans="7:24" s="168" customFormat="1" ht="15" customHeight="1">
      <c r="G1043" s="175"/>
      <c r="I1043" s="176"/>
      <c r="J1043" s="176"/>
      <c r="K1043" s="176"/>
      <c r="L1043" s="665"/>
      <c r="M1043" s="175"/>
      <c r="N1043" s="177"/>
      <c r="P1043" s="176"/>
      <c r="R1043" s="178"/>
      <c r="S1043" s="177"/>
      <c r="U1043" s="177"/>
      <c r="W1043" s="178"/>
      <c r="X1043" s="177"/>
    </row>
    <row r="1044" spans="7:24" s="168" customFormat="1" ht="15" customHeight="1">
      <c r="G1044" s="175"/>
      <c r="I1044" s="176"/>
      <c r="J1044" s="176"/>
      <c r="K1044" s="176"/>
      <c r="L1044" s="665"/>
      <c r="M1044" s="175"/>
      <c r="N1044" s="177"/>
      <c r="P1044" s="176"/>
      <c r="R1044" s="178"/>
      <c r="S1044" s="177"/>
      <c r="U1044" s="177"/>
      <c r="W1044" s="178"/>
      <c r="X1044" s="177"/>
    </row>
    <row r="1045" spans="7:24" s="168" customFormat="1" ht="15" customHeight="1">
      <c r="G1045" s="175"/>
      <c r="I1045" s="176"/>
      <c r="J1045" s="176"/>
      <c r="K1045" s="176"/>
      <c r="L1045" s="665"/>
      <c r="M1045" s="175"/>
      <c r="N1045" s="177"/>
      <c r="P1045" s="176"/>
      <c r="R1045" s="178"/>
      <c r="S1045" s="177"/>
      <c r="U1045" s="177"/>
      <c r="W1045" s="178"/>
      <c r="X1045" s="177"/>
    </row>
    <row r="1046" spans="7:24" s="168" customFormat="1" ht="15" customHeight="1">
      <c r="G1046" s="175"/>
      <c r="I1046" s="176"/>
      <c r="J1046" s="176"/>
      <c r="K1046" s="176"/>
      <c r="L1046" s="665"/>
      <c r="M1046" s="175"/>
      <c r="N1046" s="177"/>
      <c r="P1046" s="176"/>
      <c r="R1046" s="178"/>
      <c r="S1046" s="177"/>
      <c r="U1046" s="177"/>
      <c r="W1046" s="178"/>
      <c r="X1046" s="177"/>
    </row>
    <row r="1047" spans="7:24" s="168" customFormat="1" ht="15" customHeight="1">
      <c r="G1047" s="175"/>
      <c r="I1047" s="176"/>
      <c r="J1047" s="176"/>
      <c r="K1047" s="176"/>
      <c r="L1047" s="665"/>
      <c r="M1047" s="175"/>
      <c r="N1047" s="177"/>
      <c r="P1047" s="176"/>
      <c r="R1047" s="178"/>
      <c r="S1047" s="177"/>
      <c r="U1047" s="177"/>
      <c r="W1047" s="178"/>
      <c r="X1047" s="177"/>
    </row>
    <row r="1048" spans="7:24" s="168" customFormat="1" ht="15" customHeight="1">
      <c r="G1048" s="175"/>
      <c r="I1048" s="176"/>
      <c r="J1048" s="176"/>
      <c r="K1048" s="176"/>
      <c r="L1048" s="665"/>
      <c r="M1048" s="175"/>
      <c r="N1048" s="177"/>
      <c r="P1048" s="176"/>
      <c r="R1048" s="178"/>
      <c r="S1048" s="177"/>
      <c r="U1048" s="177"/>
      <c r="W1048" s="178"/>
      <c r="X1048" s="177"/>
    </row>
    <row r="1049" spans="7:24" s="168" customFormat="1" ht="15" customHeight="1">
      <c r="G1049" s="175"/>
      <c r="I1049" s="176"/>
      <c r="J1049" s="176"/>
      <c r="K1049" s="176"/>
      <c r="L1049" s="665"/>
      <c r="M1049" s="175"/>
      <c r="N1049" s="177"/>
      <c r="P1049" s="176"/>
      <c r="R1049" s="178"/>
      <c r="S1049" s="177"/>
      <c r="U1049" s="177"/>
      <c r="W1049" s="178"/>
      <c r="X1049" s="177"/>
    </row>
    <row r="1050" spans="7:24" s="168" customFormat="1" ht="15" customHeight="1">
      <c r="G1050" s="175"/>
      <c r="I1050" s="176"/>
      <c r="J1050" s="176"/>
      <c r="K1050" s="176"/>
      <c r="L1050" s="665"/>
      <c r="M1050" s="175"/>
      <c r="N1050" s="177"/>
      <c r="P1050" s="176"/>
      <c r="R1050" s="178"/>
      <c r="S1050" s="177"/>
      <c r="U1050" s="177"/>
      <c r="W1050" s="178"/>
      <c r="X1050" s="177"/>
    </row>
    <row r="1051" spans="7:24" s="168" customFormat="1" ht="15" customHeight="1">
      <c r="G1051" s="175"/>
      <c r="I1051" s="176"/>
      <c r="J1051" s="176"/>
      <c r="K1051" s="176"/>
      <c r="L1051" s="665"/>
      <c r="M1051" s="175"/>
      <c r="N1051" s="177"/>
      <c r="P1051" s="176"/>
      <c r="R1051" s="178"/>
      <c r="S1051" s="177"/>
      <c r="U1051" s="177"/>
      <c r="W1051" s="178"/>
      <c r="X1051" s="177"/>
    </row>
    <row r="1052" spans="7:24" s="168" customFormat="1" ht="15" customHeight="1">
      <c r="G1052" s="175"/>
      <c r="I1052" s="176"/>
      <c r="J1052" s="176"/>
      <c r="K1052" s="176"/>
      <c r="L1052" s="665"/>
      <c r="M1052" s="175"/>
      <c r="N1052" s="177"/>
      <c r="P1052" s="176"/>
      <c r="R1052" s="178"/>
      <c r="S1052" s="177"/>
      <c r="U1052" s="177"/>
      <c r="W1052" s="178"/>
      <c r="X1052" s="177"/>
    </row>
    <row r="1053" spans="7:24" s="168" customFormat="1" ht="15" customHeight="1">
      <c r="G1053" s="175"/>
      <c r="I1053" s="176"/>
      <c r="J1053" s="176"/>
      <c r="K1053" s="176"/>
      <c r="L1053" s="665"/>
      <c r="M1053" s="175"/>
      <c r="N1053" s="177"/>
      <c r="P1053" s="176"/>
      <c r="R1053" s="178"/>
      <c r="S1053" s="177"/>
      <c r="U1053" s="177"/>
      <c r="W1053" s="178"/>
      <c r="X1053" s="177"/>
    </row>
    <row r="1054" spans="7:24" s="168" customFormat="1" ht="15" customHeight="1">
      <c r="G1054" s="175"/>
      <c r="I1054" s="176"/>
      <c r="J1054" s="176"/>
      <c r="K1054" s="176"/>
      <c r="L1054" s="665"/>
      <c r="M1054" s="175"/>
      <c r="N1054" s="177"/>
      <c r="P1054" s="176"/>
      <c r="R1054" s="178"/>
      <c r="S1054" s="177"/>
      <c r="U1054" s="177"/>
      <c r="W1054" s="178"/>
      <c r="X1054" s="177"/>
    </row>
    <row r="1055" spans="7:24" s="168" customFormat="1" ht="15" customHeight="1">
      <c r="G1055" s="175"/>
      <c r="I1055" s="176"/>
      <c r="J1055" s="176"/>
      <c r="K1055" s="176"/>
      <c r="L1055" s="665"/>
      <c r="M1055" s="175"/>
      <c r="N1055" s="177"/>
      <c r="P1055" s="176"/>
      <c r="R1055" s="178"/>
      <c r="S1055" s="177"/>
      <c r="U1055" s="177"/>
      <c r="W1055" s="178"/>
      <c r="X1055" s="177"/>
    </row>
    <row r="1056" spans="7:24" s="168" customFormat="1" ht="15" customHeight="1">
      <c r="G1056" s="175"/>
      <c r="I1056" s="176"/>
      <c r="J1056" s="176"/>
      <c r="K1056" s="176"/>
      <c r="L1056" s="665"/>
      <c r="M1056" s="175"/>
      <c r="N1056" s="177"/>
      <c r="P1056" s="176"/>
      <c r="R1056" s="178"/>
      <c r="S1056" s="177"/>
      <c r="U1056" s="177"/>
      <c r="W1056" s="178"/>
      <c r="X1056" s="177"/>
    </row>
    <row r="1057" spans="7:24" s="168" customFormat="1" ht="15" customHeight="1">
      <c r="G1057" s="175"/>
      <c r="I1057" s="176"/>
      <c r="J1057" s="176"/>
      <c r="K1057" s="176"/>
      <c r="L1057" s="665"/>
      <c r="M1057" s="175"/>
      <c r="N1057" s="177"/>
      <c r="P1057" s="176"/>
      <c r="R1057" s="178"/>
      <c r="S1057" s="177"/>
      <c r="U1057" s="177"/>
      <c r="W1057" s="178"/>
      <c r="X1057" s="177"/>
    </row>
    <row r="1058" spans="7:24" s="168" customFormat="1" ht="15" customHeight="1">
      <c r="G1058" s="175"/>
      <c r="I1058" s="176"/>
      <c r="J1058" s="176"/>
      <c r="K1058" s="176"/>
      <c r="L1058" s="665"/>
      <c r="M1058" s="175"/>
      <c r="N1058" s="177"/>
      <c r="P1058" s="176"/>
      <c r="R1058" s="178"/>
      <c r="S1058" s="177"/>
      <c r="U1058" s="177"/>
      <c r="W1058" s="178"/>
      <c r="X1058" s="177"/>
    </row>
    <row r="1059" spans="7:24" s="168" customFormat="1" ht="15" customHeight="1">
      <c r="G1059" s="175"/>
      <c r="I1059" s="176"/>
      <c r="J1059" s="176"/>
      <c r="K1059" s="176"/>
      <c r="L1059" s="665"/>
      <c r="M1059" s="175"/>
      <c r="N1059" s="177"/>
      <c r="P1059" s="176"/>
      <c r="R1059" s="178"/>
      <c r="S1059" s="177"/>
      <c r="U1059" s="177"/>
      <c r="W1059" s="178"/>
      <c r="X1059" s="177"/>
    </row>
    <row r="1060" spans="7:24" s="168" customFormat="1" ht="15" customHeight="1">
      <c r="G1060" s="175"/>
      <c r="I1060" s="176"/>
      <c r="J1060" s="176"/>
      <c r="K1060" s="176"/>
      <c r="L1060" s="665"/>
      <c r="M1060" s="175"/>
      <c r="N1060" s="177"/>
      <c r="P1060" s="176"/>
      <c r="R1060" s="178"/>
      <c r="S1060" s="177"/>
      <c r="U1060" s="177"/>
      <c r="W1060" s="178"/>
      <c r="X1060" s="177"/>
    </row>
    <row r="1061" spans="7:24" s="168" customFormat="1" ht="15" customHeight="1">
      <c r="G1061" s="175"/>
      <c r="I1061" s="176"/>
      <c r="J1061" s="176"/>
      <c r="K1061" s="176"/>
      <c r="L1061" s="665"/>
      <c r="M1061" s="175"/>
      <c r="N1061" s="177"/>
      <c r="P1061" s="176"/>
      <c r="R1061" s="178"/>
      <c r="S1061" s="177"/>
      <c r="U1061" s="177"/>
      <c r="W1061" s="178"/>
      <c r="X1061" s="177"/>
    </row>
    <row r="1062" spans="7:24" s="168" customFormat="1" ht="15" customHeight="1">
      <c r="G1062" s="175"/>
      <c r="I1062" s="176"/>
      <c r="J1062" s="176"/>
      <c r="K1062" s="176"/>
      <c r="L1062" s="665"/>
      <c r="M1062" s="175"/>
      <c r="N1062" s="177"/>
      <c r="P1062" s="176"/>
      <c r="R1062" s="178"/>
      <c r="S1062" s="177"/>
      <c r="U1062" s="177"/>
      <c r="W1062" s="178"/>
      <c r="X1062" s="177"/>
    </row>
    <row r="1063" spans="7:24" s="168" customFormat="1" ht="15" customHeight="1">
      <c r="G1063" s="175"/>
      <c r="I1063" s="176"/>
      <c r="J1063" s="176"/>
      <c r="K1063" s="176"/>
      <c r="L1063" s="665"/>
      <c r="M1063" s="175"/>
      <c r="N1063" s="177"/>
      <c r="P1063" s="176"/>
      <c r="R1063" s="178"/>
      <c r="S1063" s="177"/>
      <c r="U1063" s="177"/>
      <c r="W1063" s="178"/>
      <c r="X1063" s="177"/>
    </row>
    <row r="1064" spans="7:24" s="168" customFormat="1" ht="15" customHeight="1">
      <c r="G1064" s="175"/>
      <c r="I1064" s="176"/>
      <c r="J1064" s="176"/>
      <c r="K1064" s="176"/>
      <c r="L1064" s="665"/>
      <c r="M1064" s="175"/>
      <c r="N1064" s="177"/>
      <c r="P1064" s="176"/>
      <c r="R1064" s="178"/>
      <c r="S1064" s="177"/>
      <c r="U1064" s="177"/>
      <c r="W1064" s="178"/>
      <c r="X1064" s="177"/>
    </row>
    <row r="1065" spans="7:24" s="168" customFormat="1" ht="15" customHeight="1">
      <c r="G1065" s="175"/>
      <c r="I1065" s="176"/>
      <c r="J1065" s="176"/>
      <c r="K1065" s="176"/>
      <c r="L1065" s="665"/>
      <c r="M1065" s="175"/>
      <c r="N1065" s="177"/>
      <c r="P1065" s="176"/>
      <c r="R1065" s="178"/>
      <c r="S1065" s="177"/>
      <c r="U1065" s="177"/>
      <c r="W1065" s="178"/>
      <c r="X1065" s="177"/>
    </row>
    <row r="1066" spans="7:24" s="168" customFormat="1" ht="15" customHeight="1">
      <c r="G1066" s="175"/>
      <c r="I1066" s="176"/>
      <c r="J1066" s="176"/>
      <c r="K1066" s="176"/>
      <c r="L1066" s="665"/>
      <c r="M1066" s="175"/>
      <c r="N1066" s="177"/>
      <c r="P1066" s="176"/>
      <c r="R1066" s="178"/>
      <c r="S1066" s="177"/>
      <c r="U1066" s="177"/>
      <c r="W1066" s="178"/>
      <c r="X1066" s="177"/>
    </row>
    <row r="1067" spans="7:24" s="168" customFormat="1" ht="15" customHeight="1">
      <c r="G1067" s="175"/>
      <c r="I1067" s="176"/>
      <c r="J1067" s="176"/>
      <c r="K1067" s="176"/>
      <c r="L1067" s="665"/>
      <c r="M1067" s="175"/>
      <c r="N1067" s="177"/>
      <c r="P1067" s="176"/>
      <c r="R1067" s="178"/>
      <c r="S1067" s="177"/>
      <c r="U1067" s="177"/>
      <c r="W1067" s="178"/>
      <c r="X1067" s="177"/>
    </row>
    <row r="1068" spans="7:24" s="168" customFormat="1" ht="15" customHeight="1">
      <c r="G1068" s="175"/>
      <c r="I1068" s="176"/>
      <c r="J1068" s="176"/>
      <c r="K1068" s="176"/>
      <c r="L1068" s="665"/>
      <c r="M1068" s="175"/>
      <c r="N1068" s="177"/>
      <c r="P1068" s="176"/>
      <c r="R1068" s="178"/>
      <c r="S1068" s="177"/>
      <c r="U1068" s="177"/>
      <c r="W1068" s="178"/>
      <c r="X1068" s="177"/>
    </row>
    <row r="1069" spans="7:24" s="168" customFormat="1" ht="15" customHeight="1">
      <c r="G1069" s="175"/>
      <c r="I1069" s="176"/>
      <c r="J1069" s="176"/>
      <c r="K1069" s="176"/>
      <c r="L1069" s="665"/>
      <c r="M1069" s="175"/>
      <c r="N1069" s="177"/>
      <c r="P1069" s="176"/>
      <c r="R1069" s="178"/>
      <c r="S1069" s="177"/>
      <c r="U1069" s="177"/>
      <c r="W1069" s="178"/>
      <c r="X1069" s="177"/>
    </row>
    <row r="1070" spans="7:24" s="168" customFormat="1" ht="15" customHeight="1">
      <c r="G1070" s="175"/>
      <c r="I1070" s="176"/>
      <c r="J1070" s="176"/>
      <c r="K1070" s="176"/>
      <c r="L1070" s="665"/>
      <c r="M1070" s="175"/>
      <c r="N1070" s="177"/>
      <c r="P1070" s="176"/>
      <c r="R1070" s="178"/>
      <c r="S1070" s="177"/>
      <c r="U1070" s="177"/>
      <c r="W1070" s="178"/>
      <c r="X1070" s="177"/>
    </row>
    <row r="1071" spans="7:24" s="168" customFormat="1" ht="15" customHeight="1">
      <c r="G1071" s="175"/>
      <c r="I1071" s="176"/>
      <c r="J1071" s="176"/>
      <c r="K1071" s="176"/>
      <c r="L1071" s="665"/>
      <c r="M1071" s="175"/>
      <c r="N1071" s="177"/>
      <c r="P1071" s="176"/>
      <c r="R1071" s="178"/>
      <c r="S1071" s="177"/>
      <c r="U1071" s="177"/>
      <c r="W1071" s="178"/>
      <c r="X1071" s="177"/>
    </row>
    <row r="1072" spans="7:24" s="168" customFormat="1" ht="15" customHeight="1">
      <c r="G1072" s="175"/>
      <c r="I1072" s="176"/>
      <c r="J1072" s="176"/>
      <c r="K1072" s="176"/>
      <c r="L1072" s="665"/>
      <c r="M1072" s="175"/>
      <c r="N1072" s="177"/>
      <c r="P1072" s="176"/>
      <c r="R1072" s="178"/>
      <c r="S1072" s="177"/>
      <c r="U1072" s="177"/>
      <c r="W1072" s="178"/>
      <c r="X1072" s="177"/>
    </row>
    <row r="1073" spans="7:24" s="168" customFormat="1" ht="15" customHeight="1">
      <c r="G1073" s="175"/>
      <c r="I1073" s="176"/>
      <c r="J1073" s="176"/>
      <c r="K1073" s="176"/>
      <c r="L1073" s="665"/>
      <c r="M1073" s="175"/>
      <c r="N1073" s="177"/>
      <c r="P1073" s="176"/>
      <c r="R1073" s="178"/>
      <c r="S1073" s="177"/>
      <c r="U1073" s="177"/>
      <c r="W1073" s="178"/>
      <c r="X1073" s="177"/>
    </row>
    <row r="1074" spans="7:24" s="168" customFormat="1" ht="15" customHeight="1">
      <c r="G1074" s="175"/>
      <c r="I1074" s="176"/>
      <c r="J1074" s="176"/>
      <c r="K1074" s="176"/>
      <c r="L1074" s="665"/>
      <c r="M1074" s="175"/>
      <c r="N1074" s="177"/>
      <c r="P1074" s="176"/>
      <c r="R1074" s="178"/>
      <c r="S1074" s="177"/>
      <c r="U1074" s="177"/>
      <c r="W1074" s="178"/>
      <c r="X1074" s="177"/>
    </row>
    <row r="1075" spans="7:24" s="168" customFormat="1" ht="15" customHeight="1">
      <c r="G1075" s="175"/>
      <c r="I1075" s="176"/>
      <c r="J1075" s="176"/>
      <c r="K1075" s="176"/>
      <c r="L1075" s="665"/>
      <c r="M1075" s="175"/>
      <c r="N1075" s="177"/>
      <c r="P1075" s="176"/>
      <c r="R1075" s="178"/>
      <c r="S1075" s="177"/>
      <c r="U1075" s="177"/>
      <c r="W1075" s="178"/>
      <c r="X1075" s="177"/>
    </row>
    <row r="1076" spans="7:24" s="168" customFormat="1" ht="15" customHeight="1">
      <c r="G1076" s="175"/>
      <c r="I1076" s="176"/>
      <c r="J1076" s="176"/>
      <c r="K1076" s="176"/>
      <c r="L1076" s="665"/>
      <c r="M1076" s="175"/>
      <c r="N1076" s="177"/>
      <c r="P1076" s="176"/>
      <c r="R1076" s="178"/>
      <c r="S1076" s="177"/>
      <c r="U1076" s="177"/>
      <c r="W1076" s="178"/>
      <c r="X1076" s="177"/>
    </row>
    <row r="1077" spans="7:24" s="168" customFormat="1" ht="15" customHeight="1">
      <c r="G1077" s="175"/>
      <c r="I1077" s="176"/>
      <c r="J1077" s="176"/>
      <c r="K1077" s="176"/>
      <c r="L1077" s="665"/>
      <c r="M1077" s="175"/>
      <c r="N1077" s="177"/>
      <c r="P1077" s="176"/>
      <c r="R1077" s="178"/>
      <c r="S1077" s="177"/>
      <c r="U1077" s="177"/>
      <c r="W1077" s="178"/>
      <c r="X1077" s="177"/>
    </row>
    <row r="1078" spans="7:24" s="168" customFormat="1" ht="15" customHeight="1">
      <c r="G1078" s="175"/>
      <c r="I1078" s="176"/>
      <c r="J1078" s="176"/>
      <c r="K1078" s="176"/>
      <c r="L1078" s="665"/>
      <c r="M1078" s="175"/>
      <c r="N1078" s="177"/>
      <c r="P1078" s="176"/>
      <c r="R1078" s="178"/>
      <c r="S1078" s="177"/>
      <c r="U1078" s="177"/>
      <c r="W1078" s="178"/>
      <c r="X1078" s="177"/>
    </row>
    <row r="1079" spans="7:24" s="168" customFormat="1" ht="15" customHeight="1">
      <c r="G1079" s="175"/>
      <c r="I1079" s="176"/>
      <c r="J1079" s="176"/>
      <c r="K1079" s="176"/>
      <c r="L1079" s="665"/>
      <c r="M1079" s="175"/>
      <c r="N1079" s="177"/>
      <c r="P1079" s="176"/>
      <c r="R1079" s="178"/>
      <c r="S1079" s="177"/>
      <c r="U1079" s="177"/>
      <c r="W1079" s="178"/>
      <c r="X1079" s="177"/>
    </row>
    <row r="1080" spans="7:24" s="168" customFormat="1" ht="15" customHeight="1">
      <c r="G1080" s="175"/>
      <c r="I1080" s="176"/>
      <c r="J1080" s="176"/>
      <c r="K1080" s="176"/>
      <c r="L1080" s="665"/>
      <c r="M1080" s="175"/>
      <c r="N1080" s="177"/>
      <c r="P1080" s="176"/>
      <c r="R1080" s="178"/>
      <c r="S1080" s="177"/>
      <c r="U1080" s="177"/>
      <c r="W1080" s="178"/>
      <c r="X1080" s="177"/>
    </row>
    <row r="1081" spans="7:24" s="168" customFormat="1" ht="15" customHeight="1">
      <c r="G1081" s="175"/>
      <c r="I1081" s="176"/>
      <c r="J1081" s="176"/>
      <c r="K1081" s="176"/>
      <c r="L1081" s="665"/>
      <c r="M1081" s="175"/>
      <c r="N1081" s="177"/>
      <c r="P1081" s="176"/>
      <c r="R1081" s="178"/>
      <c r="S1081" s="177"/>
      <c r="U1081" s="177"/>
      <c r="W1081" s="178"/>
      <c r="X1081" s="177"/>
    </row>
    <row r="1082" spans="7:24" s="168" customFormat="1" ht="15" customHeight="1">
      <c r="G1082" s="175"/>
      <c r="I1082" s="176"/>
      <c r="J1082" s="176"/>
      <c r="K1082" s="176"/>
      <c r="L1082" s="665"/>
      <c r="M1082" s="175"/>
      <c r="N1082" s="177"/>
      <c r="P1082" s="176"/>
      <c r="R1082" s="178"/>
      <c r="S1082" s="177"/>
      <c r="U1082" s="177"/>
      <c r="W1082" s="178"/>
      <c r="X1082" s="177"/>
    </row>
    <row r="1083" spans="7:24" s="168" customFormat="1" ht="15" customHeight="1">
      <c r="G1083" s="175"/>
      <c r="I1083" s="176"/>
      <c r="J1083" s="176"/>
      <c r="K1083" s="176"/>
      <c r="L1083" s="665"/>
      <c r="M1083" s="175"/>
      <c r="N1083" s="177"/>
      <c r="P1083" s="176"/>
      <c r="R1083" s="178"/>
      <c r="S1083" s="177"/>
      <c r="U1083" s="177"/>
      <c r="W1083" s="178"/>
      <c r="X1083" s="177"/>
    </row>
    <row r="1084" spans="7:24" s="168" customFormat="1" ht="15" customHeight="1">
      <c r="G1084" s="175"/>
      <c r="I1084" s="176"/>
      <c r="J1084" s="176"/>
      <c r="K1084" s="176"/>
      <c r="L1084" s="665"/>
      <c r="M1084" s="175"/>
      <c r="N1084" s="177"/>
      <c r="P1084" s="176"/>
      <c r="R1084" s="178"/>
      <c r="S1084" s="177"/>
      <c r="U1084" s="177"/>
      <c r="W1084" s="178"/>
      <c r="X1084" s="177"/>
    </row>
    <row r="1085" spans="7:24" s="168" customFormat="1" ht="15" customHeight="1">
      <c r="G1085" s="175"/>
      <c r="I1085" s="176"/>
      <c r="J1085" s="176"/>
      <c r="K1085" s="176"/>
      <c r="L1085" s="665"/>
      <c r="M1085" s="175"/>
      <c r="N1085" s="177"/>
      <c r="P1085" s="176"/>
      <c r="R1085" s="178"/>
      <c r="S1085" s="177"/>
      <c r="U1085" s="177"/>
      <c r="W1085" s="178"/>
      <c r="X1085" s="177"/>
    </row>
    <row r="1086" spans="7:24" s="168" customFormat="1" ht="15" customHeight="1">
      <c r="G1086" s="175"/>
      <c r="I1086" s="176"/>
      <c r="J1086" s="176"/>
      <c r="K1086" s="176"/>
      <c r="L1086" s="665"/>
      <c r="M1086" s="175"/>
      <c r="N1086" s="177"/>
      <c r="P1086" s="176"/>
      <c r="R1086" s="178"/>
      <c r="S1086" s="177"/>
      <c r="U1086" s="177"/>
      <c r="W1086" s="178"/>
      <c r="X1086" s="177"/>
    </row>
    <row r="1087" spans="7:24" s="168" customFormat="1" ht="15" customHeight="1">
      <c r="G1087" s="175"/>
      <c r="I1087" s="176"/>
      <c r="J1087" s="176"/>
      <c r="K1087" s="176"/>
      <c r="L1087" s="665"/>
      <c r="M1087" s="175"/>
      <c r="N1087" s="177"/>
      <c r="P1087" s="176"/>
      <c r="R1087" s="178"/>
      <c r="S1087" s="177"/>
      <c r="U1087" s="177"/>
      <c r="W1087" s="178"/>
      <c r="X1087" s="177"/>
    </row>
    <row r="1088" spans="7:24" s="168" customFormat="1" ht="15" customHeight="1">
      <c r="G1088" s="175"/>
      <c r="I1088" s="176"/>
      <c r="J1088" s="176"/>
      <c r="K1088" s="176"/>
      <c r="L1088" s="665"/>
      <c r="M1088" s="175"/>
      <c r="N1088" s="177"/>
      <c r="P1088" s="176"/>
      <c r="R1088" s="178"/>
      <c r="S1088" s="177"/>
      <c r="U1088" s="177"/>
      <c r="W1088" s="178"/>
      <c r="X1088" s="177"/>
    </row>
    <row r="1089" spans="7:24" s="168" customFormat="1" ht="15" customHeight="1">
      <c r="G1089" s="175"/>
      <c r="I1089" s="176"/>
      <c r="J1089" s="176"/>
      <c r="K1089" s="176"/>
      <c r="L1089" s="665"/>
      <c r="M1089" s="175"/>
      <c r="N1089" s="177"/>
      <c r="P1089" s="176"/>
      <c r="R1089" s="178"/>
      <c r="S1089" s="177"/>
      <c r="U1089" s="177"/>
      <c r="W1089" s="178"/>
      <c r="X1089" s="177"/>
    </row>
    <row r="1090" spans="7:24" s="168" customFormat="1" ht="15" customHeight="1">
      <c r="G1090" s="175"/>
      <c r="I1090" s="176"/>
      <c r="J1090" s="176"/>
      <c r="K1090" s="176"/>
      <c r="L1090" s="665"/>
      <c r="M1090" s="175"/>
      <c r="N1090" s="177"/>
      <c r="P1090" s="176"/>
      <c r="R1090" s="178"/>
      <c r="S1090" s="177"/>
      <c r="U1090" s="177"/>
      <c r="W1090" s="178"/>
      <c r="X1090" s="177"/>
    </row>
    <row r="1091" spans="7:24" s="168" customFormat="1" ht="15" customHeight="1">
      <c r="G1091" s="175"/>
      <c r="I1091" s="176"/>
      <c r="J1091" s="176"/>
      <c r="K1091" s="176"/>
      <c r="L1091" s="665"/>
      <c r="M1091" s="175"/>
      <c r="N1091" s="177"/>
      <c r="P1091" s="176"/>
      <c r="R1091" s="178"/>
      <c r="S1091" s="177"/>
      <c r="U1091" s="177"/>
      <c r="W1091" s="178"/>
      <c r="X1091" s="177"/>
    </row>
    <row r="1092" spans="7:24" s="168" customFormat="1" ht="15" customHeight="1">
      <c r="G1092" s="175"/>
      <c r="I1092" s="176"/>
      <c r="J1092" s="176"/>
      <c r="K1092" s="176"/>
      <c r="L1092" s="665"/>
      <c r="M1092" s="175"/>
      <c r="N1092" s="177"/>
      <c r="P1092" s="176"/>
      <c r="R1092" s="178"/>
      <c r="S1092" s="177"/>
      <c r="U1092" s="177"/>
      <c r="W1092" s="178"/>
      <c r="X1092" s="177"/>
    </row>
    <row r="1093" spans="7:24" s="168" customFormat="1" ht="15" customHeight="1">
      <c r="G1093" s="175"/>
      <c r="I1093" s="176"/>
      <c r="J1093" s="176"/>
      <c r="K1093" s="176"/>
      <c r="L1093" s="665"/>
      <c r="M1093" s="175"/>
      <c r="N1093" s="177"/>
      <c r="P1093" s="176"/>
      <c r="R1093" s="178"/>
      <c r="S1093" s="177"/>
      <c r="U1093" s="177"/>
      <c r="W1093" s="178"/>
      <c r="X1093" s="177"/>
    </row>
    <row r="1094" spans="7:24" s="168" customFormat="1" ht="15" customHeight="1">
      <c r="G1094" s="175"/>
      <c r="I1094" s="176"/>
      <c r="J1094" s="176"/>
      <c r="K1094" s="176"/>
      <c r="L1094" s="665"/>
      <c r="M1094" s="175"/>
      <c r="N1094" s="177"/>
      <c r="P1094" s="176"/>
      <c r="R1094" s="178"/>
      <c r="S1094" s="177"/>
      <c r="U1094" s="177"/>
      <c r="W1094" s="178"/>
      <c r="X1094" s="177"/>
    </row>
    <row r="1095" spans="7:24" s="168" customFormat="1" ht="15" customHeight="1">
      <c r="G1095" s="175"/>
      <c r="I1095" s="176"/>
      <c r="J1095" s="176"/>
      <c r="K1095" s="176"/>
      <c r="L1095" s="665"/>
      <c r="M1095" s="175"/>
      <c r="N1095" s="177"/>
      <c r="P1095" s="176"/>
      <c r="R1095" s="178"/>
      <c r="S1095" s="177"/>
      <c r="U1095" s="177"/>
      <c r="W1095" s="178"/>
      <c r="X1095" s="177"/>
    </row>
    <row r="1096" spans="7:24" s="168" customFormat="1" ht="15" customHeight="1">
      <c r="G1096" s="175"/>
      <c r="I1096" s="176"/>
      <c r="J1096" s="176"/>
      <c r="K1096" s="176"/>
      <c r="L1096" s="665"/>
      <c r="M1096" s="175"/>
      <c r="N1096" s="177"/>
      <c r="P1096" s="176"/>
      <c r="R1096" s="178"/>
      <c r="S1096" s="177"/>
      <c r="U1096" s="177"/>
      <c r="W1096" s="178"/>
      <c r="X1096" s="177"/>
    </row>
    <row r="1097" spans="7:24" s="168" customFormat="1" ht="15" customHeight="1">
      <c r="G1097" s="175"/>
      <c r="I1097" s="176"/>
      <c r="J1097" s="176"/>
      <c r="K1097" s="176"/>
      <c r="L1097" s="665"/>
      <c r="M1097" s="175"/>
      <c r="N1097" s="177"/>
      <c r="P1097" s="176"/>
      <c r="R1097" s="178"/>
      <c r="S1097" s="177"/>
      <c r="U1097" s="177"/>
      <c r="W1097" s="178"/>
      <c r="X1097" s="177"/>
    </row>
    <row r="1098" spans="7:24" s="168" customFormat="1" ht="15" customHeight="1">
      <c r="G1098" s="175"/>
      <c r="I1098" s="176"/>
      <c r="J1098" s="176"/>
      <c r="K1098" s="176"/>
      <c r="L1098" s="665"/>
      <c r="M1098" s="175"/>
      <c r="N1098" s="177"/>
      <c r="P1098" s="176"/>
      <c r="R1098" s="178"/>
      <c r="S1098" s="177"/>
      <c r="U1098" s="177"/>
      <c r="W1098" s="178"/>
      <c r="X1098" s="177"/>
    </row>
    <row r="1099" spans="7:24" s="168" customFormat="1" ht="15" customHeight="1">
      <c r="G1099" s="175"/>
      <c r="I1099" s="176"/>
      <c r="J1099" s="176"/>
      <c r="K1099" s="176"/>
      <c r="L1099" s="665"/>
      <c r="M1099" s="175"/>
      <c r="N1099" s="177"/>
      <c r="P1099" s="176"/>
      <c r="R1099" s="178"/>
      <c r="S1099" s="177"/>
      <c r="U1099" s="177"/>
      <c r="W1099" s="178"/>
      <c r="X1099" s="177"/>
    </row>
    <row r="1100" spans="7:24" s="168" customFormat="1" ht="15" customHeight="1">
      <c r="G1100" s="175"/>
      <c r="I1100" s="176"/>
      <c r="J1100" s="176"/>
      <c r="K1100" s="176"/>
      <c r="L1100" s="665"/>
      <c r="M1100" s="175"/>
      <c r="N1100" s="177"/>
      <c r="P1100" s="176"/>
      <c r="R1100" s="178"/>
      <c r="S1100" s="177"/>
      <c r="U1100" s="177"/>
      <c r="W1100" s="178"/>
      <c r="X1100" s="177"/>
    </row>
    <row r="1101" spans="7:24" s="168" customFormat="1" ht="15" customHeight="1">
      <c r="G1101" s="175"/>
      <c r="I1101" s="176"/>
      <c r="J1101" s="176"/>
      <c r="K1101" s="176"/>
      <c r="L1101" s="665"/>
      <c r="M1101" s="175"/>
      <c r="N1101" s="177"/>
      <c r="P1101" s="176"/>
      <c r="R1101" s="178"/>
      <c r="S1101" s="177"/>
      <c r="U1101" s="177"/>
      <c r="W1101" s="178"/>
      <c r="X1101" s="177"/>
    </row>
    <row r="1102" spans="7:24" s="168" customFormat="1" ht="15" customHeight="1">
      <c r="G1102" s="175"/>
      <c r="I1102" s="176"/>
      <c r="J1102" s="176"/>
      <c r="K1102" s="176"/>
      <c r="L1102" s="665"/>
      <c r="M1102" s="175"/>
      <c r="N1102" s="177"/>
      <c r="P1102" s="176"/>
      <c r="R1102" s="178"/>
      <c r="S1102" s="177"/>
      <c r="U1102" s="177"/>
      <c r="W1102" s="178"/>
      <c r="X1102" s="177"/>
    </row>
    <row r="1103" spans="7:24" s="168" customFormat="1" ht="15" customHeight="1">
      <c r="G1103" s="175"/>
      <c r="I1103" s="176"/>
      <c r="J1103" s="176"/>
      <c r="K1103" s="176"/>
      <c r="L1103" s="665"/>
      <c r="M1103" s="175"/>
      <c r="N1103" s="177"/>
      <c r="P1103" s="176"/>
      <c r="R1103" s="178"/>
      <c r="S1103" s="177"/>
      <c r="U1103" s="177"/>
      <c r="W1103" s="178"/>
      <c r="X1103" s="177"/>
    </row>
    <row r="1104" spans="7:24" s="168" customFormat="1" ht="15" customHeight="1">
      <c r="G1104" s="175"/>
      <c r="I1104" s="176"/>
      <c r="J1104" s="176"/>
      <c r="K1104" s="176"/>
      <c r="L1104" s="665"/>
      <c r="M1104" s="175"/>
      <c r="N1104" s="177"/>
      <c r="P1104" s="176"/>
      <c r="R1104" s="178"/>
      <c r="S1104" s="177"/>
      <c r="U1104" s="177"/>
      <c r="W1104" s="178"/>
      <c r="X1104" s="177"/>
    </row>
    <row r="1105" spans="7:24" s="168" customFormat="1" ht="15" customHeight="1">
      <c r="G1105" s="175"/>
      <c r="I1105" s="176"/>
      <c r="J1105" s="176"/>
      <c r="K1105" s="176"/>
      <c r="L1105" s="665"/>
      <c r="M1105" s="175"/>
      <c r="N1105" s="177"/>
      <c r="P1105" s="176"/>
      <c r="R1105" s="178"/>
      <c r="S1105" s="177"/>
      <c r="U1105" s="177"/>
      <c r="W1105" s="178"/>
      <c r="X1105" s="177"/>
    </row>
    <row r="1106" spans="7:24" s="168" customFormat="1" ht="15" customHeight="1">
      <c r="G1106" s="175"/>
      <c r="I1106" s="176"/>
      <c r="J1106" s="176"/>
      <c r="K1106" s="176"/>
      <c r="L1106" s="665"/>
      <c r="M1106" s="175"/>
      <c r="N1106" s="177"/>
      <c r="P1106" s="176"/>
      <c r="R1106" s="178"/>
      <c r="S1106" s="177"/>
      <c r="U1106" s="177"/>
      <c r="W1106" s="178"/>
      <c r="X1106" s="177"/>
    </row>
    <row r="1107" spans="7:24" s="168" customFormat="1" ht="15" customHeight="1">
      <c r="G1107" s="175"/>
      <c r="I1107" s="176"/>
      <c r="J1107" s="176"/>
      <c r="K1107" s="176"/>
      <c r="L1107" s="665"/>
      <c r="M1107" s="175"/>
      <c r="N1107" s="177"/>
      <c r="P1107" s="176"/>
      <c r="R1107" s="178"/>
      <c r="S1107" s="177"/>
      <c r="U1107" s="177"/>
      <c r="W1107" s="178"/>
      <c r="X1107" s="177"/>
    </row>
    <row r="1108" spans="7:24" s="168" customFormat="1" ht="15" customHeight="1">
      <c r="G1108" s="175"/>
      <c r="I1108" s="176"/>
      <c r="J1108" s="176"/>
      <c r="K1108" s="176"/>
      <c r="L1108" s="665"/>
      <c r="M1108" s="175"/>
      <c r="N1108" s="177"/>
      <c r="P1108" s="176"/>
      <c r="R1108" s="178"/>
      <c r="S1108" s="177"/>
      <c r="U1108" s="177"/>
      <c r="W1108" s="178"/>
      <c r="X1108" s="177"/>
    </row>
    <row r="1109" spans="7:24" s="168" customFormat="1" ht="15" customHeight="1">
      <c r="G1109" s="175"/>
      <c r="I1109" s="176"/>
      <c r="J1109" s="176"/>
      <c r="K1109" s="176"/>
      <c r="L1109" s="665"/>
      <c r="M1109" s="175"/>
      <c r="N1109" s="177"/>
      <c r="P1109" s="176"/>
      <c r="R1109" s="178"/>
      <c r="S1109" s="177"/>
      <c r="U1109" s="177"/>
      <c r="W1109" s="178"/>
      <c r="X1109" s="177"/>
    </row>
    <row r="1110" spans="7:24" s="168" customFormat="1" ht="15" customHeight="1">
      <c r="G1110" s="175"/>
      <c r="I1110" s="176"/>
      <c r="J1110" s="176"/>
      <c r="K1110" s="176"/>
      <c r="L1110" s="665"/>
      <c r="M1110" s="175"/>
      <c r="N1110" s="177"/>
      <c r="P1110" s="176"/>
      <c r="R1110" s="178"/>
      <c r="S1110" s="177"/>
      <c r="U1110" s="177"/>
      <c r="W1110" s="178"/>
      <c r="X1110" s="177"/>
    </row>
    <row r="1111" spans="7:24" s="168" customFormat="1" ht="15" customHeight="1">
      <c r="G1111" s="175"/>
      <c r="I1111" s="176"/>
      <c r="J1111" s="176"/>
      <c r="K1111" s="176"/>
      <c r="L1111" s="665"/>
      <c r="M1111" s="175"/>
      <c r="N1111" s="177"/>
      <c r="P1111" s="176"/>
      <c r="R1111" s="178"/>
      <c r="S1111" s="177"/>
      <c r="U1111" s="177"/>
      <c r="W1111" s="178"/>
      <c r="X1111" s="177"/>
    </row>
    <row r="1112" spans="7:24" s="168" customFormat="1" ht="15" customHeight="1">
      <c r="G1112" s="175"/>
      <c r="I1112" s="176"/>
      <c r="J1112" s="176"/>
      <c r="K1112" s="176"/>
      <c r="L1112" s="665"/>
      <c r="M1112" s="175"/>
      <c r="N1112" s="177"/>
      <c r="P1112" s="176"/>
      <c r="R1112" s="178"/>
      <c r="S1112" s="177"/>
      <c r="U1112" s="177"/>
      <c r="W1112" s="178"/>
      <c r="X1112" s="177"/>
    </row>
    <row r="1113" spans="7:24" s="168" customFormat="1" ht="15" customHeight="1">
      <c r="G1113" s="175"/>
      <c r="I1113" s="176"/>
      <c r="J1113" s="176"/>
      <c r="K1113" s="176"/>
      <c r="L1113" s="665"/>
      <c r="M1113" s="175"/>
      <c r="N1113" s="177"/>
      <c r="P1113" s="176"/>
      <c r="R1113" s="178"/>
      <c r="S1113" s="177"/>
      <c r="U1113" s="177"/>
      <c r="W1113" s="178"/>
      <c r="X1113" s="177"/>
    </row>
    <row r="1114" spans="7:24" s="168" customFormat="1" ht="15" customHeight="1">
      <c r="G1114" s="175"/>
      <c r="I1114" s="176"/>
      <c r="J1114" s="176"/>
      <c r="K1114" s="176"/>
      <c r="L1114" s="665"/>
      <c r="M1114" s="175"/>
      <c r="N1114" s="177"/>
      <c r="P1114" s="176"/>
      <c r="R1114" s="178"/>
      <c r="S1114" s="177"/>
      <c r="U1114" s="177"/>
      <c r="W1114" s="178"/>
      <c r="X1114" s="177"/>
    </row>
    <row r="1115" spans="7:24" s="168" customFormat="1" ht="15" customHeight="1">
      <c r="G1115" s="175"/>
      <c r="I1115" s="176"/>
      <c r="J1115" s="176"/>
      <c r="K1115" s="176"/>
      <c r="L1115" s="665"/>
      <c r="M1115" s="175"/>
      <c r="N1115" s="177"/>
      <c r="P1115" s="176"/>
      <c r="R1115" s="178"/>
      <c r="S1115" s="177"/>
      <c r="U1115" s="177"/>
      <c r="W1115" s="178"/>
      <c r="X1115" s="177"/>
    </row>
    <row r="1116" spans="7:24" s="168" customFormat="1" ht="15" customHeight="1">
      <c r="G1116" s="175"/>
      <c r="I1116" s="176"/>
      <c r="J1116" s="176"/>
      <c r="K1116" s="176"/>
      <c r="L1116" s="665"/>
      <c r="M1116" s="175"/>
      <c r="N1116" s="177"/>
      <c r="P1116" s="176"/>
      <c r="R1116" s="178"/>
      <c r="S1116" s="177"/>
      <c r="U1116" s="177"/>
      <c r="W1116" s="178"/>
      <c r="X1116" s="177"/>
    </row>
    <row r="1117" spans="7:24" s="168" customFormat="1" ht="15" customHeight="1">
      <c r="G1117" s="175"/>
      <c r="I1117" s="176"/>
      <c r="J1117" s="176"/>
      <c r="K1117" s="176"/>
      <c r="L1117" s="665"/>
      <c r="M1117" s="175"/>
      <c r="N1117" s="177"/>
      <c r="P1117" s="176"/>
      <c r="R1117" s="178"/>
      <c r="S1117" s="177"/>
      <c r="U1117" s="177"/>
      <c r="W1117" s="178"/>
      <c r="X1117" s="177"/>
    </row>
    <row r="1118" spans="7:24" s="168" customFormat="1" ht="15" customHeight="1">
      <c r="G1118" s="175"/>
      <c r="I1118" s="176"/>
      <c r="J1118" s="176"/>
      <c r="K1118" s="176"/>
      <c r="L1118" s="665"/>
      <c r="M1118" s="175"/>
      <c r="N1118" s="177"/>
      <c r="P1118" s="176"/>
      <c r="R1118" s="178"/>
      <c r="S1118" s="177"/>
      <c r="U1118" s="177"/>
      <c r="W1118" s="178"/>
      <c r="X1118" s="177"/>
    </row>
    <row r="1119" spans="7:24" s="168" customFormat="1" ht="15" customHeight="1">
      <c r="G1119" s="175"/>
      <c r="I1119" s="176"/>
      <c r="J1119" s="176"/>
      <c r="K1119" s="176"/>
      <c r="L1119" s="665"/>
      <c r="M1119" s="175"/>
      <c r="N1119" s="177"/>
      <c r="P1119" s="176"/>
      <c r="R1119" s="178"/>
      <c r="S1119" s="177"/>
      <c r="U1119" s="177"/>
      <c r="W1119" s="178"/>
      <c r="X1119" s="177"/>
    </row>
    <row r="1120" spans="7:24" s="168" customFormat="1" ht="15" customHeight="1">
      <c r="G1120" s="175"/>
      <c r="I1120" s="176"/>
      <c r="J1120" s="176"/>
      <c r="K1120" s="176"/>
      <c r="L1120" s="665"/>
      <c r="M1120" s="175"/>
      <c r="N1120" s="177"/>
      <c r="P1120" s="176"/>
      <c r="R1120" s="178"/>
      <c r="S1120" s="177"/>
      <c r="U1120" s="177"/>
      <c r="W1120" s="178"/>
      <c r="X1120" s="177"/>
    </row>
    <row r="1121" spans="7:24" s="168" customFormat="1" ht="15" customHeight="1">
      <c r="G1121" s="175"/>
      <c r="I1121" s="176"/>
      <c r="J1121" s="176"/>
      <c r="K1121" s="176"/>
      <c r="L1121" s="665"/>
      <c r="M1121" s="175"/>
      <c r="N1121" s="177"/>
      <c r="P1121" s="176"/>
      <c r="R1121" s="178"/>
      <c r="S1121" s="177"/>
      <c r="U1121" s="177"/>
      <c r="W1121" s="178"/>
      <c r="X1121" s="177"/>
    </row>
    <row r="1122" spans="7:24" s="168" customFormat="1" ht="15" customHeight="1">
      <c r="G1122" s="175"/>
      <c r="I1122" s="176"/>
      <c r="J1122" s="176"/>
      <c r="K1122" s="176"/>
      <c r="L1122" s="665"/>
      <c r="M1122" s="175"/>
      <c r="N1122" s="177"/>
      <c r="P1122" s="176"/>
      <c r="R1122" s="178"/>
      <c r="S1122" s="177"/>
      <c r="U1122" s="177"/>
      <c r="W1122" s="178"/>
      <c r="X1122" s="177"/>
    </row>
    <row r="1123" spans="7:24" s="168" customFormat="1" ht="15" customHeight="1">
      <c r="G1123" s="175"/>
      <c r="I1123" s="176"/>
      <c r="J1123" s="176"/>
      <c r="K1123" s="176"/>
      <c r="L1123" s="665"/>
      <c r="M1123" s="175"/>
      <c r="N1123" s="177"/>
      <c r="P1123" s="176"/>
      <c r="R1123" s="178"/>
      <c r="S1123" s="177"/>
      <c r="U1123" s="177"/>
      <c r="W1123" s="178"/>
      <c r="X1123" s="177"/>
    </row>
    <row r="1124" spans="7:24" s="168" customFormat="1" ht="15" customHeight="1">
      <c r="G1124" s="175"/>
      <c r="I1124" s="176"/>
      <c r="J1124" s="176"/>
      <c r="K1124" s="176"/>
      <c r="L1124" s="665"/>
      <c r="M1124" s="175"/>
      <c r="N1124" s="177"/>
      <c r="P1124" s="176"/>
      <c r="R1124" s="178"/>
      <c r="S1124" s="177"/>
      <c r="U1124" s="177"/>
      <c r="W1124" s="178"/>
      <c r="X1124" s="177"/>
    </row>
    <row r="1125" spans="7:24" s="168" customFormat="1" ht="15" customHeight="1">
      <c r="G1125" s="175"/>
      <c r="I1125" s="176"/>
      <c r="J1125" s="176"/>
      <c r="K1125" s="176"/>
      <c r="L1125" s="665"/>
      <c r="M1125" s="175"/>
      <c r="N1125" s="177"/>
      <c r="P1125" s="176"/>
      <c r="R1125" s="178"/>
      <c r="S1125" s="177"/>
      <c r="U1125" s="177"/>
      <c r="W1125" s="178"/>
      <c r="X1125" s="177"/>
    </row>
    <row r="1126" spans="7:24" s="168" customFormat="1" ht="15" customHeight="1">
      <c r="G1126" s="175"/>
      <c r="I1126" s="176"/>
      <c r="J1126" s="176"/>
      <c r="K1126" s="176"/>
      <c r="L1126" s="665"/>
      <c r="M1126" s="175"/>
      <c r="N1126" s="177"/>
      <c r="P1126" s="176"/>
      <c r="R1126" s="178"/>
      <c r="S1126" s="177"/>
      <c r="U1126" s="177"/>
      <c r="W1126" s="178"/>
      <c r="X1126" s="177"/>
    </row>
    <row r="1127" spans="7:24" s="168" customFormat="1" ht="15" customHeight="1">
      <c r="G1127" s="175"/>
      <c r="I1127" s="176"/>
      <c r="J1127" s="176"/>
      <c r="K1127" s="176"/>
      <c r="L1127" s="665"/>
      <c r="M1127" s="175"/>
      <c r="N1127" s="177"/>
      <c r="P1127" s="176"/>
      <c r="R1127" s="178"/>
      <c r="S1127" s="177"/>
      <c r="U1127" s="177"/>
      <c r="W1127" s="178"/>
      <c r="X1127" s="177"/>
    </row>
    <row r="1128" spans="7:24" s="168" customFormat="1" ht="15" customHeight="1">
      <c r="G1128" s="175"/>
      <c r="I1128" s="176"/>
      <c r="J1128" s="176"/>
      <c r="K1128" s="176"/>
      <c r="L1128" s="665"/>
      <c r="M1128" s="175"/>
      <c r="N1128" s="177"/>
      <c r="P1128" s="176"/>
      <c r="R1128" s="178"/>
      <c r="S1128" s="177"/>
      <c r="U1128" s="177"/>
      <c r="W1128" s="178"/>
      <c r="X1128" s="177"/>
    </row>
    <row r="1129" spans="7:24" s="168" customFormat="1" ht="15" customHeight="1">
      <c r="G1129" s="175"/>
      <c r="I1129" s="176"/>
      <c r="J1129" s="176"/>
      <c r="K1129" s="176"/>
      <c r="L1129" s="665"/>
      <c r="M1129" s="175"/>
      <c r="N1129" s="177"/>
      <c r="P1129" s="176"/>
      <c r="R1129" s="178"/>
      <c r="S1129" s="177"/>
      <c r="U1129" s="177"/>
      <c r="W1129" s="178"/>
      <c r="X1129" s="177"/>
    </row>
    <row r="1130" spans="7:24" s="168" customFormat="1" ht="15" customHeight="1">
      <c r="G1130" s="175"/>
      <c r="I1130" s="176"/>
      <c r="J1130" s="176"/>
      <c r="K1130" s="176"/>
      <c r="L1130" s="665"/>
      <c r="M1130" s="175"/>
      <c r="N1130" s="177"/>
      <c r="P1130" s="176"/>
      <c r="R1130" s="178"/>
      <c r="S1130" s="177"/>
      <c r="U1130" s="177"/>
      <c r="W1130" s="178"/>
      <c r="X1130" s="177"/>
    </row>
    <row r="1131" spans="7:24" s="168" customFormat="1" ht="15" customHeight="1">
      <c r="G1131" s="175"/>
      <c r="I1131" s="176"/>
      <c r="J1131" s="176"/>
      <c r="K1131" s="176"/>
      <c r="L1131" s="665"/>
      <c r="M1131" s="175"/>
      <c r="N1131" s="177"/>
      <c r="P1131" s="176"/>
      <c r="R1131" s="178"/>
      <c r="S1131" s="177"/>
      <c r="U1131" s="177"/>
      <c r="W1131" s="178"/>
      <c r="X1131" s="177"/>
    </row>
    <row r="1132" spans="7:24" s="168" customFormat="1" ht="15" customHeight="1">
      <c r="G1132" s="175"/>
      <c r="I1132" s="176"/>
      <c r="J1132" s="176"/>
      <c r="K1132" s="176"/>
      <c r="L1132" s="665"/>
      <c r="M1132" s="175"/>
      <c r="N1132" s="177"/>
      <c r="P1132" s="176"/>
      <c r="R1132" s="178"/>
      <c r="S1132" s="177"/>
      <c r="U1132" s="177"/>
      <c r="W1132" s="178"/>
      <c r="X1132" s="177"/>
    </row>
    <row r="1133" spans="7:24" s="168" customFormat="1" ht="15" customHeight="1">
      <c r="G1133" s="175"/>
      <c r="I1133" s="176"/>
      <c r="J1133" s="176"/>
      <c r="K1133" s="176"/>
      <c r="L1133" s="665"/>
      <c r="M1133" s="175"/>
      <c r="N1133" s="177"/>
      <c r="P1133" s="176"/>
      <c r="R1133" s="178"/>
      <c r="S1133" s="177"/>
      <c r="U1133" s="177"/>
      <c r="W1133" s="178"/>
      <c r="X1133" s="177"/>
    </row>
    <row r="1134" spans="7:24" s="168" customFormat="1" ht="15" customHeight="1">
      <c r="G1134" s="175"/>
      <c r="I1134" s="176"/>
      <c r="J1134" s="176"/>
      <c r="K1134" s="176"/>
      <c r="L1134" s="665"/>
      <c r="M1134" s="175"/>
      <c r="N1134" s="177"/>
      <c r="P1134" s="176"/>
      <c r="R1134" s="178"/>
      <c r="S1134" s="177"/>
      <c r="U1134" s="177"/>
      <c r="W1134" s="178"/>
      <c r="X1134" s="177"/>
    </row>
    <row r="1135" spans="7:24" s="168" customFormat="1" ht="15" customHeight="1">
      <c r="G1135" s="175"/>
      <c r="I1135" s="176"/>
      <c r="J1135" s="176"/>
      <c r="K1135" s="176"/>
      <c r="L1135" s="665"/>
      <c r="M1135" s="175"/>
      <c r="N1135" s="177"/>
      <c r="P1135" s="176"/>
      <c r="R1135" s="178"/>
      <c r="S1135" s="177"/>
      <c r="U1135" s="177"/>
      <c r="W1135" s="178"/>
      <c r="X1135" s="177"/>
    </row>
    <row r="1136" spans="7:24" s="168" customFormat="1" ht="15" customHeight="1">
      <c r="G1136" s="175"/>
      <c r="I1136" s="176"/>
      <c r="J1136" s="176"/>
      <c r="K1136" s="176"/>
      <c r="L1136" s="665"/>
      <c r="M1136" s="175"/>
      <c r="N1136" s="177"/>
      <c r="P1136" s="176"/>
      <c r="R1136" s="178"/>
      <c r="S1136" s="177"/>
      <c r="U1136" s="177"/>
      <c r="W1136" s="178"/>
      <c r="X1136" s="177"/>
    </row>
    <row r="1137" spans="7:24" s="168" customFormat="1" ht="15" customHeight="1">
      <c r="G1137" s="175"/>
      <c r="I1137" s="176"/>
      <c r="J1137" s="176"/>
      <c r="K1137" s="176"/>
      <c r="L1137" s="665"/>
      <c r="M1137" s="175"/>
      <c r="N1137" s="177"/>
      <c r="P1137" s="176"/>
      <c r="R1137" s="178"/>
      <c r="S1137" s="177"/>
      <c r="U1137" s="177"/>
      <c r="W1137" s="178"/>
      <c r="X1137" s="177"/>
    </row>
    <row r="1138" spans="7:24" s="168" customFormat="1" ht="15" customHeight="1">
      <c r="G1138" s="175"/>
      <c r="I1138" s="176"/>
      <c r="J1138" s="176"/>
      <c r="K1138" s="176"/>
      <c r="L1138" s="665"/>
      <c r="M1138" s="175"/>
      <c r="N1138" s="177"/>
      <c r="P1138" s="176"/>
      <c r="R1138" s="178"/>
      <c r="S1138" s="177"/>
      <c r="U1138" s="177"/>
      <c r="W1138" s="178"/>
      <c r="X1138" s="177"/>
    </row>
    <row r="1139" spans="7:24" s="168" customFormat="1" ht="15" customHeight="1">
      <c r="G1139" s="175"/>
      <c r="I1139" s="176"/>
      <c r="J1139" s="176"/>
      <c r="K1139" s="176"/>
      <c r="L1139" s="665"/>
      <c r="M1139" s="175"/>
      <c r="N1139" s="177"/>
      <c r="P1139" s="176"/>
      <c r="R1139" s="178"/>
      <c r="S1139" s="177"/>
      <c r="U1139" s="177"/>
      <c r="W1139" s="178"/>
      <c r="X1139" s="177"/>
    </row>
    <row r="1140" spans="7:24" s="168" customFormat="1" ht="15" customHeight="1">
      <c r="G1140" s="175"/>
      <c r="I1140" s="176"/>
      <c r="J1140" s="176"/>
      <c r="K1140" s="176"/>
      <c r="L1140" s="665"/>
      <c r="M1140" s="175"/>
      <c r="N1140" s="177"/>
      <c r="P1140" s="176"/>
      <c r="R1140" s="178"/>
      <c r="S1140" s="177"/>
      <c r="U1140" s="177"/>
      <c r="W1140" s="178"/>
      <c r="X1140" s="177"/>
    </row>
    <row r="1141" spans="7:24" s="168" customFormat="1" ht="15" customHeight="1">
      <c r="G1141" s="175"/>
      <c r="I1141" s="176"/>
      <c r="J1141" s="176"/>
      <c r="K1141" s="176"/>
      <c r="L1141" s="665"/>
      <c r="M1141" s="175"/>
      <c r="N1141" s="177"/>
      <c r="P1141" s="176"/>
      <c r="R1141" s="178"/>
      <c r="S1141" s="177"/>
      <c r="U1141" s="177"/>
      <c r="W1141" s="178"/>
      <c r="X1141" s="177"/>
    </row>
    <row r="1142" spans="7:24" s="168" customFormat="1" ht="15" customHeight="1">
      <c r="G1142" s="175"/>
      <c r="I1142" s="176"/>
      <c r="J1142" s="176"/>
      <c r="K1142" s="176"/>
      <c r="L1142" s="665"/>
      <c r="M1142" s="175"/>
      <c r="N1142" s="177"/>
      <c r="P1142" s="176"/>
      <c r="R1142" s="178"/>
      <c r="S1142" s="177"/>
      <c r="U1142" s="177"/>
      <c r="W1142" s="178"/>
      <c r="X1142" s="177"/>
    </row>
    <row r="1143" spans="7:24" s="168" customFormat="1" ht="15" customHeight="1">
      <c r="G1143" s="175"/>
      <c r="I1143" s="176"/>
      <c r="J1143" s="176"/>
      <c r="K1143" s="176"/>
      <c r="L1143" s="665"/>
      <c r="M1143" s="175"/>
      <c r="N1143" s="177"/>
      <c r="P1143" s="176"/>
      <c r="R1143" s="178"/>
      <c r="S1143" s="177"/>
      <c r="U1143" s="177"/>
      <c r="W1143" s="178"/>
      <c r="X1143" s="177"/>
    </row>
    <row r="1144" spans="7:24" s="168" customFormat="1" ht="15" customHeight="1">
      <c r="G1144" s="175"/>
      <c r="I1144" s="176"/>
      <c r="J1144" s="176"/>
      <c r="K1144" s="176"/>
      <c r="L1144" s="665"/>
      <c r="M1144" s="175"/>
      <c r="N1144" s="177"/>
      <c r="P1144" s="176"/>
      <c r="R1144" s="178"/>
      <c r="S1144" s="177"/>
      <c r="U1144" s="177"/>
      <c r="W1144" s="178"/>
      <c r="X1144" s="177"/>
    </row>
    <row r="1145" spans="7:24" s="168" customFormat="1" ht="15" customHeight="1">
      <c r="G1145" s="175"/>
      <c r="I1145" s="176"/>
      <c r="J1145" s="176"/>
      <c r="K1145" s="176"/>
      <c r="L1145" s="665"/>
      <c r="M1145" s="175"/>
      <c r="N1145" s="177"/>
      <c r="P1145" s="176"/>
      <c r="R1145" s="178"/>
      <c r="S1145" s="177"/>
      <c r="U1145" s="177"/>
      <c r="W1145" s="178"/>
      <c r="X1145" s="177"/>
    </row>
    <row r="1146" spans="7:24" s="168" customFormat="1" ht="15" customHeight="1">
      <c r="G1146" s="175"/>
      <c r="I1146" s="176"/>
      <c r="J1146" s="176"/>
      <c r="K1146" s="176"/>
      <c r="L1146" s="665"/>
      <c r="M1146" s="175"/>
      <c r="N1146" s="177"/>
      <c r="P1146" s="176"/>
      <c r="R1146" s="178"/>
      <c r="S1146" s="177"/>
      <c r="U1146" s="177"/>
      <c r="W1146" s="178"/>
      <c r="X1146" s="177"/>
    </row>
    <row r="1147" spans="7:24" s="168" customFormat="1" ht="15" customHeight="1">
      <c r="G1147" s="175"/>
      <c r="I1147" s="176"/>
      <c r="J1147" s="176"/>
      <c r="K1147" s="176"/>
      <c r="L1147" s="665"/>
      <c r="M1147" s="175"/>
      <c r="N1147" s="177"/>
      <c r="P1147" s="176"/>
      <c r="R1147" s="178"/>
      <c r="S1147" s="177"/>
      <c r="U1147" s="177"/>
      <c r="W1147" s="178"/>
      <c r="X1147" s="177"/>
    </row>
    <row r="1148" spans="7:24" s="168" customFormat="1" ht="15" customHeight="1">
      <c r="G1148" s="175"/>
      <c r="I1148" s="176"/>
      <c r="J1148" s="176"/>
      <c r="K1148" s="176"/>
      <c r="L1148" s="665"/>
      <c r="M1148" s="175"/>
      <c r="N1148" s="177"/>
      <c r="P1148" s="176"/>
      <c r="R1148" s="178"/>
      <c r="S1148" s="177"/>
      <c r="U1148" s="177"/>
      <c r="W1148" s="178"/>
      <c r="X1148" s="177"/>
    </row>
    <row r="1149" spans="7:24" s="168" customFormat="1" ht="15" customHeight="1">
      <c r="G1149" s="175"/>
      <c r="I1149" s="176"/>
      <c r="J1149" s="176"/>
      <c r="K1149" s="176"/>
      <c r="L1149" s="665"/>
      <c r="M1149" s="175"/>
      <c r="N1149" s="177"/>
      <c r="P1149" s="176"/>
      <c r="R1149" s="178"/>
      <c r="S1149" s="177"/>
      <c r="U1149" s="177"/>
      <c r="W1149" s="178"/>
      <c r="X1149" s="177"/>
    </row>
    <row r="1150" spans="7:24" s="168" customFormat="1" ht="15" customHeight="1">
      <c r="G1150" s="175"/>
      <c r="I1150" s="176"/>
      <c r="J1150" s="176"/>
      <c r="K1150" s="176"/>
      <c r="L1150" s="665"/>
      <c r="M1150" s="175"/>
      <c r="N1150" s="177"/>
      <c r="P1150" s="176"/>
      <c r="R1150" s="178"/>
      <c r="S1150" s="177"/>
      <c r="U1150" s="177"/>
      <c r="W1150" s="178"/>
      <c r="X1150" s="177"/>
    </row>
    <row r="1151" spans="7:24" s="168" customFormat="1" ht="15" customHeight="1">
      <c r="G1151" s="175"/>
      <c r="I1151" s="176"/>
      <c r="J1151" s="176"/>
      <c r="K1151" s="176"/>
      <c r="L1151" s="665"/>
      <c r="M1151" s="175"/>
      <c r="N1151" s="177"/>
      <c r="P1151" s="176"/>
      <c r="R1151" s="178"/>
      <c r="S1151" s="177"/>
      <c r="U1151" s="177"/>
      <c r="W1151" s="178"/>
      <c r="X1151" s="177"/>
    </row>
    <row r="1152" spans="7:24" s="168" customFormat="1" ht="15" customHeight="1">
      <c r="G1152" s="175"/>
      <c r="I1152" s="176"/>
      <c r="J1152" s="176"/>
      <c r="K1152" s="176"/>
      <c r="L1152" s="665"/>
      <c r="M1152" s="175"/>
      <c r="N1152" s="177"/>
      <c r="P1152" s="176"/>
      <c r="R1152" s="178"/>
      <c r="S1152" s="177"/>
      <c r="U1152" s="177"/>
      <c r="W1152" s="178"/>
      <c r="X1152" s="177"/>
    </row>
    <row r="1153" spans="7:24" s="168" customFormat="1" ht="15" customHeight="1">
      <c r="G1153" s="175"/>
      <c r="I1153" s="176"/>
      <c r="J1153" s="176"/>
      <c r="K1153" s="176"/>
      <c r="L1153" s="665"/>
      <c r="M1153" s="175"/>
      <c r="N1153" s="177"/>
      <c r="P1153" s="176"/>
      <c r="R1153" s="178"/>
      <c r="S1153" s="177"/>
      <c r="U1153" s="177"/>
      <c r="W1153" s="178"/>
      <c r="X1153" s="177"/>
    </row>
    <row r="1154" spans="7:24" s="168" customFormat="1" ht="15" customHeight="1">
      <c r="G1154" s="175"/>
      <c r="I1154" s="176"/>
      <c r="J1154" s="176"/>
      <c r="K1154" s="176"/>
      <c r="L1154" s="665"/>
      <c r="M1154" s="175"/>
      <c r="N1154" s="177"/>
      <c r="P1154" s="176"/>
      <c r="R1154" s="178"/>
      <c r="S1154" s="177"/>
      <c r="U1154" s="177"/>
      <c r="W1154" s="178"/>
      <c r="X1154" s="177"/>
    </row>
    <row r="1155" spans="7:24" s="168" customFormat="1" ht="15" customHeight="1">
      <c r="G1155" s="175"/>
      <c r="I1155" s="176"/>
      <c r="J1155" s="176"/>
      <c r="K1155" s="176"/>
      <c r="L1155" s="665"/>
      <c r="M1155" s="175"/>
      <c r="N1155" s="177"/>
      <c r="P1155" s="176"/>
      <c r="R1155" s="178"/>
      <c r="S1155" s="177"/>
      <c r="U1155" s="177"/>
      <c r="W1155" s="178"/>
      <c r="X1155" s="177"/>
    </row>
    <row r="1156" spans="7:24" s="168" customFormat="1" ht="15" customHeight="1">
      <c r="G1156" s="175"/>
      <c r="I1156" s="176"/>
      <c r="J1156" s="176"/>
      <c r="K1156" s="176"/>
      <c r="L1156" s="665"/>
      <c r="M1156" s="175"/>
      <c r="N1156" s="177"/>
      <c r="P1156" s="176"/>
      <c r="R1156" s="178"/>
      <c r="S1156" s="177"/>
      <c r="U1156" s="177"/>
      <c r="W1156" s="178"/>
      <c r="X1156" s="177"/>
    </row>
    <row r="1157" spans="7:24" s="168" customFormat="1" ht="15" customHeight="1">
      <c r="G1157" s="175"/>
      <c r="I1157" s="176"/>
      <c r="J1157" s="176"/>
      <c r="K1157" s="176"/>
      <c r="L1157" s="665"/>
      <c r="M1157" s="175"/>
      <c r="N1157" s="177"/>
      <c r="P1157" s="176"/>
      <c r="R1157" s="178"/>
      <c r="S1157" s="177"/>
      <c r="U1157" s="177"/>
      <c r="W1157" s="178"/>
      <c r="X1157" s="177"/>
    </row>
    <row r="1158" spans="7:24" s="168" customFormat="1" ht="15" customHeight="1">
      <c r="G1158" s="175"/>
      <c r="I1158" s="176"/>
      <c r="J1158" s="176"/>
      <c r="K1158" s="176"/>
      <c r="L1158" s="665"/>
      <c r="M1158" s="175"/>
      <c r="N1158" s="177"/>
      <c r="P1158" s="176"/>
      <c r="R1158" s="178"/>
      <c r="S1158" s="177"/>
      <c r="U1158" s="177"/>
      <c r="W1158" s="178"/>
      <c r="X1158" s="177"/>
    </row>
    <row r="1159" spans="7:24" s="168" customFormat="1" ht="15" customHeight="1">
      <c r="G1159" s="175"/>
      <c r="I1159" s="176"/>
      <c r="J1159" s="176"/>
      <c r="K1159" s="176"/>
      <c r="L1159" s="665"/>
      <c r="M1159" s="175"/>
      <c r="N1159" s="177"/>
      <c r="P1159" s="176"/>
      <c r="R1159" s="178"/>
      <c r="S1159" s="177"/>
      <c r="U1159" s="177"/>
      <c r="W1159" s="178"/>
      <c r="X1159" s="177"/>
    </row>
    <row r="1160" spans="7:24" s="168" customFormat="1" ht="15" customHeight="1">
      <c r="G1160" s="175"/>
      <c r="I1160" s="176"/>
      <c r="J1160" s="176"/>
      <c r="K1160" s="176"/>
      <c r="L1160" s="665"/>
      <c r="M1160" s="175"/>
      <c r="N1160" s="177"/>
      <c r="P1160" s="176"/>
      <c r="R1160" s="178"/>
      <c r="S1160" s="177"/>
      <c r="U1160" s="177"/>
      <c r="W1160" s="178"/>
      <c r="X1160" s="177"/>
    </row>
    <row r="1161" spans="7:24" s="168" customFormat="1" ht="15" customHeight="1">
      <c r="G1161" s="175"/>
      <c r="I1161" s="176"/>
      <c r="J1161" s="176"/>
      <c r="K1161" s="176"/>
      <c r="L1161" s="665"/>
      <c r="M1161" s="175"/>
      <c r="N1161" s="177"/>
      <c r="P1161" s="176"/>
      <c r="R1161" s="178"/>
      <c r="S1161" s="177"/>
      <c r="U1161" s="177"/>
      <c r="W1161" s="178"/>
      <c r="X1161" s="177"/>
    </row>
    <row r="1162" spans="7:24" s="168" customFormat="1" ht="15" customHeight="1">
      <c r="G1162" s="175"/>
      <c r="I1162" s="176"/>
      <c r="J1162" s="176"/>
      <c r="K1162" s="176"/>
      <c r="L1162" s="665"/>
      <c r="M1162" s="175"/>
      <c r="N1162" s="177"/>
      <c r="P1162" s="176"/>
      <c r="R1162" s="178"/>
      <c r="S1162" s="177"/>
      <c r="U1162" s="177"/>
      <c r="W1162" s="178"/>
      <c r="X1162" s="177"/>
    </row>
    <row r="1163" spans="7:24" s="168" customFormat="1" ht="15" customHeight="1">
      <c r="G1163" s="175"/>
      <c r="I1163" s="176"/>
      <c r="J1163" s="176"/>
      <c r="K1163" s="176"/>
      <c r="L1163" s="665"/>
      <c r="M1163" s="175"/>
      <c r="N1163" s="177"/>
      <c r="P1163" s="176"/>
      <c r="R1163" s="178"/>
      <c r="S1163" s="177"/>
      <c r="U1163" s="177"/>
      <c r="W1163" s="178"/>
      <c r="X1163" s="177"/>
    </row>
    <row r="1164" spans="7:24" s="168" customFormat="1" ht="15" customHeight="1">
      <c r="G1164" s="175"/>
      <c r="I1164" s="176"/>
      <c r="J1164" s="176"/>
      <c r="K1164" s="176"/>
      <c r="L1164" s="665"/>
      <c r="M1164" s="175"/>
      <c r="N1164" s="177"/>
      <c r="P1164" s="176"/>
      <c r="R1164" s="178"/>
      <c r="S1164" s="177"/>
      <c r="U1164" s="177"/>
      <c r="W1164" s="178"/>
      <c r="X1164" s="177"/>
    </row>
    <row r="1165" spans="7:24" s="168" customFormat="1" ht="15" customHeight="1">
      <c r="G1165" s="175"/>
      <c r="I1165" s="176"/>
      <c r="J1165" s="176"/>
      <c r="K1165" s="176"/>
      <c r="L1165" s="665"/>
      <c r="M1165" s="175"/>
      <c r="N1165" s="177"/>
      <c r="P1165" s="176"/>
      <c r="R1165" s="178"/>
      <c r="S1165" s="177"/>
      <c r="U1165" s="177"/>
      <c r="W1165" s="178"/>
      <c r="X1165" s="177"/>
    </row>
    <row r="1166" spans="7:24" s="168" customFormat="1" ht="15" customHeight="1">
      <c r="G1166" s="175"/>
      <c r="I1166" s="176"/>
      <c r="J1166" s="176"/>
      <c r="K1166" s="176"/>
      <c r="L1166" s="665"/>
      <c r="M1166" s="175"/>
      <c r="N1166" s="177"/>
      <c r="P1166" s="176"/>
      <c r="R1166" s="178"/>
      <c r="S1166" s="177"/>
      <c r="U1166" s="177"/>
      <c r="W1166" s="178"/>
      <c r="X1166" s="177"/>
    </row>
    <row r="1167" spans="7:24" s="168" customFormat="1" ht="15" customHeight="1">
      <c r="G1167" s="175"/>
      <c r="I1167" s="176"/>
      <c r="J1167" s="176"/>
      <c r="K1167" s="176"/>
      <c r="L1167" s="665"/>
      <c r="M1167" s="175"/>
      <c r="N1167" s="177"/>
      <c r="P1167" s="176"/>
      <c r="R1167" s="178"/>
      <c r="S1167" s="177"/>
      <c r="U1167" s="177"/>
      <c r="W1167" s="178"/>
      <c r="X1167" s="177"/>
    </row>
    <row r="1168" spans="7:24" s="168" customFormat="1" ht="15" customHeight="1">
      <c r="G1168" s="175"/>
      <c r="I1168" s="176"/>
      <c r="J1168" s="176"/>
      <c r="K1168" s="176"/>
      <c r="L1168" s="665"/>
      <c r="M1168" s="175"/>
      <c r="N1168" s="177"/>
      <c r="P1168" s="176"/>
      <c r="R1168" s="178"/>
      <c r="S1168" s="177"/>
      <c r="U1168" s="177"/>
      <c r="W1168" s="178"/>
      <c r="X1168" s="177"/>
    </row>
    <row r="1169" spans="7:24" s="168" customFormat="1" ht="15" customHeight="1">
      <c r="G1169" s="175"/>
      <c r="I1169" s="176"/>
      <c r="J1169" s="176"/>
      <c r="K1169" s="176"/>
      <c r="L1169" s="665"/>
      <c r="M1169" s="175"/>
      <c r="N1169" s="177"/>
      <c r="P1169" s="176"/>
      <c r="R1169" s="178"/>
      <c r="S1169" s="177"/>
      <c r="U1169" s="177"/>
      <c r="W1169" s="178"/>
      <c r="X1169" s="177"/>
    </row>
    <row r="1170" spans="7:24" s="168" customFormat="1" ht="15" customHeight="1">
      <c r="G1170" s="175"/>
      <c r="I1170" s="176"/>
      <c r="J1170" s="176"/>
      <c r="K1170" s="176"/>
      <c r="L1170" s="665"/>
      <c r="M1170" s="175"/>
      <c r="N1170" s="177"/>
      <c r="P1170" s="176"/>
      <c r="R1170" s="178"/>
      <c r="S1170" s="177"/>
      <c r="U1170" s="177"/>
      <c r="W1170" s="178"/>
      <c r="X1170" s="177"/>
    </row>
    <row r="1171" spans="7:24" s="168" customFormat="1" ht="15" customHeight="1">
      <c r="G1171" s="175"/>
      <c r="I1171" s="176"/>
      <c r="J1171" s="176"/>
      <c r="K1171" s="176"/>
      <c r="L1171" s="665"/>
      <c r="M1171" s="175"/>
      <c r="N1171" s="177"/>
      <c r="P1171" s="176"/>
      <c r="R1171" s="178"/>
      <c r="S1171" s="177"/>
      <c r="U1171" s="177"/>
      <c r="W1171" s="178"/>
      <c r="X1171" s="177"/>
    </row>
    <row r="1172" spans="7:24" s="168" customFormat="1" ht="15" customHeight="1">
      <c r="G1172" s="175"/>
      <c r="I1172" s="176"/>
      <c r="J1172" s="176"/>
      <c r="K1172" s="176"/>
      <c r="L1172" s="665"/>
      <c r="M1172" s="175"/>
      <c r="N1172" s="177"/>
      <c r="P1172" s="176"/>
      <c r="R1172" s="178"/>
      <c r="S1172" s="177"/>
      <c r="U1172" s="177"/>
      <c r="W1172" s="178"/>
      <c r="X1172" s="177"/>
    </row>
    <row r="1173" spans="7:24" s="168" customFormat="1" ht="15" customHeight="1">
      <c r="G1173" s="175"/>
      <c r="I1173" s="176"/>
      <c r="J1173" s="176"/>
      <c r="K1173" s="176"/>
      <c r="L1173" s="665"/>
      <c r="M1173" s="175"/>
      <c r="N1173" s="177"/>
      <c r="P1173" s="176"/>
      <c r="R1173" s="178"/>
      <c r="S1173" s="177"/>
      <c r="U1173" s="177"/>
      <c r="W1173" s="178"/>
      <c r="X1173" s="177"/>
    </row>
    <row r="1174" spans="7:24" s="168" customFormat="1" ht="15" customHeight="1">
      <c r="G1174" s="175"/>
      <c r="I1174" s="176"/>
      <c r="J1174" s="176"/>
      <c r="K1174" s="176"/>
      <c r="L1174" s="665"/>
      <c r="M1174" s="175"/>
      <c r="N1174" s="177"/>
      <c r="P1174" s="176"/>
      <c r="R1174" s="178"/>
      <c r="S1174" s="177"/>
      <c r="U1174" s="177"/>
      <c r="W1174" s="178"/>
      <c r="X1174" s="177"/>
    </row>
    <row r="1175" spans="7:24" s="168" customFormat="1" ht="15" customHeight="1">
      <c r="G1175" s="175"/>
      <c r="I1175" s="176"/>
      <c r="J1175" s="176"/>
      <c r="K1175" s="176"/>
      <c r="L1175" s="665"/>
      <c r="M1175" s="175"/>
      <c r="N1175" s="177"/>
      <c r="P1175" s="176"/>
      <c r="R1175" s="178"/>
      <c r="S1175" s="177"/>
      <c r="U1175" s="177"/>
      <c r="W1175" s="178"/>
      <c r="X1175" s="177"/>
    </row>
    <row r="1176" spans="7:24" s="168" customFormat="1" ht="15" customHeight="1">
      <c r="G1176" s="175"/>
      <c r="I1176" s="176"/>
      <c r="J1176" s="176"/>
      <c r="K1176" s="176"/>
      <c r="L1176" s="665"/>
      <c r="M1176" s="175"/>
      <c r="N1176" s="177"/>
      <c r="P1176" s="176"/>
      <c r="R1176" s="178"/>
      <c r="S1176" s="177"/>
      <c r="U1176" s="177"/>
      <c r="W1176" s="178"/>
      <c r="X1176" s="177"/>
    </row>
    <row r="1177" spans="7:24" s="168" customFormat="1" ht="15" customHeight="1">
      <c r="G1177" s="175"/>
      <c r="I1177" s="176"/>
      <c r="J1177" s="176"/>
      <c r="K1177" s="176"/>
      <c r="L1177" s="665"/>
      <c r="M1177" s="175"/>
      <c r="N1177" s="177"/>
      <c r="P1177" s="176"/>
      <c r="R1177" s="178"/>
      <c r="S1177" s="177"/>
      <c r="U1177" s="177"/>
      <c r="W1177" s="178"/>
      <c r="X1177" s="177"/>
    </row>
    <row r="1178" spans="7:24" s="168" customFormat="1" ht="15" customHeight="1">
      <c r="G1178" s="175"/>
      <c r="I1178" s="176"/>
      <c r="J1178" s="176"/>
      <c r="K1178" s="176"/>
      <c r="L1178" s="665"/>
      <c r="M1178" s="175"/>
      <c r="N1178" s="177"/>
      <c r="P1178" s="176"/>
      <c r="R1178" s="178"/>
      <c r="S1178" s="177"/>
      <c r="U1178" s="177"/>
      <c r="W1178" s="178"/>
      <c r="X1178" s="177"/>
    </row>
    <row r="1179" spans="7:24" s="168" customFormat="1" ht="15" customHeight="1">
      <c r="G1179" s="175"/>
      <c r="I1179" s="176"/>
      <c r="J1179" s="176"/>
      <c r="K1179" s="176"/>
      <c r="L1179" s="665"/>
      <c r="M1179" s="175"/>
      <c r="N1179" s="177"/>
      <c r="P1179" s="176"/>
      <c r="R1179" s="178"/>
      <c r="S1179" s="177"/>
      <c r="U1179" s="177"/>
      <c r="W1179" s="178"/>
      <c r="X1179" s="177"/>
    </row>
    <row r="1180" spans="7:24" s="168" customFormat="1" ht="15" customHeight="1">
      <c r="G1180" s="175"/>
      <c r="I1180" s="176"/>
      <c r="J1180" s="176"/>
      <c r="K1180" s="176"/>
      <c r="L1180" s="665"/>
      <c r="M1180" s="175"/>
      <c r="N1180" s="177"/>
      <c r="P1180" s="176"/>
      <c r="R1180" s="178"/>
      <c r="S1180" s="177"/>
      <c r="U1180" s="177"/>
      <c r="W1180" s="178"/>
      <c r="X1180" s="177"/>
    </row>
    <row r="1181" spans="7:24" s="168" customFormat="1" ht="15" customHeight="1">
      <c r="G1181" s="175"/>
      <c r="I1181" s="176"/>
      <c r="J1181" s="176"/>
      <c r="K1181" s="176"/>
      <c r="L1181" s="665"/>
      <c r="M1181" s="175"/>
      <c r="N1181" s="177"/>
      <c r="P1181" s="176"/>
      <c r="R1181" s="178"/>
      <c r="S1181" s="177"/>
      <c r="U1181" s="177"/>
      <c r="W1181" s="178"/>
      <c r="X1181" s="177"/>
    </row>
    <row r="1182" spans="7:24" s="168" customFormat="1" ht="15" customHeight="1">
      <c r="G1182" s="175"/>
      <c r="I1182" s="176"/>
      <c r="J1182" s="176"/>
      <c r="K1182" s="176"/>
      <c r="L1182" s="665"/>
      <c r="M1182" s="175"/>
      <c r="N1182" s="177"/>
      <c r="P1182" s="176"/>
      <c r="R1182" s="178"/>
      <c r="S1182" s="177"/>
      <c r="U1182" s="177"/>
      <c r="W1182" s="178"/>
      <c r="X1182" s="177"/>
    </row>
    <row r="1183" spans="7:24" s="168" customFormat="1" ht="15" customHeight="1">
      <c r="G1183" s="175"/>
      <c r="I1183" s="176"/>
      <c r="J1183" s="176"/>
      <c r="K1183" s="176"/>
      <c r="L1183" s="665"/>
      <c r="M1183" s="175"/>
      <c r="N1183" s="177"/>
      <c r="P1183" s="176"/>
      <c r="R1183" s="178"/>
      <c r="S1183" s="177"/>
      <c r="U1183" s="177"/>
      <c r="W1183" s="178"/>
      <c r="X1183" s="177"/>
    </row>
    <row r="1184" spans="7:24" s="168" customFormat="1" ht="15" customHeight="1">
      <c r="G1184" s="175"/>
      <c r="I1184" s="176"/>
      <c r="J1184" s="176"/>
      <c r="K1184" s="176"/>
      <c r="L1184" s="665"/>
      <c r="M1184" s="175"/>
      <c r="N1184" s="177"/>
      <c r="P1184" s="176"/>
      <c r="R1184" s="178"/>
      <c r="S1184" s="177"/>
      <c r="U1184" s="177"/>
      <c r="W1184" s="178"/>
      <c r="X1184" s="177"/>
    </row>
    <row r="1185" spans="7:24" s="168" customFormat="1" ht="15" customHeight="1">
      <c r="G1185" s="175"/>
      <c r="I1185" s="176"/>
      <c r="J1185" s="176"/>
      <c r="K1185" s="176"/>
      <c r="L1185" s="665"/>
      <c r="M1185" s="175"/>
      <c r="N1185" s="177"/>
      <c r="P1185" s="176"/>
      <c r="R1185" s="178"/>
      <c r="S1185" s="177"/>
      <c r="U1185" s="177"/>
      <c r="W1185" s="178"/>
      <c r="X1185" s="177"/>
    </row>
    <row r="1186" spans="7:24" s="168" customFormat="1" ht="15" customHeight="1">
      <c r="G1186" s="175"/>
      <c r="I1186" s="176"/>
      <c r="J1186" s="176"/>
      <c r="K1186" s="176"/>
      <c r="L1186" s="665"/>
      <c r="M1186" s="175"/>
      <c r="N1186" s="177"/>
      <c r="P1186" s="176"/>
      <c r="R1186" s="178"/>
      <c r="S1186" s="177"/>
      <c r="U1186" s="177"/>
      <c r="W1186" s="178"/>
      <c r="X1186" s="177"/>
    </row>
    <row r="1187" spans="7:24" s="168" customFormat="1" ht="15" customHeight="1">
      <c r="G1187" s="175"/>
      <c r="I1187" s="176"/>
      <c r="J1187" s="176"/>
      <c r="K1187" s="176"/>
      <c r="L1187" s="665"/>
      <c r="M1187" s="175"/>
      <c r="N1187" s="177"/>
      <c r="P1187" s="176"/>
      <c r="R1187" s="178"/>
      <c r="S1187" s="177"/>
      <c r="U1187" s="177"/>
      <c r="W1187" s="178"/>
      <c r="X1187" s="177"/>
    </row>
    <row r="1188" spans="7:24" s="168" customFormat="1" ht="15" customHeight="1">
      <c r="G1188" s="175"/>
      <c r="I1188" s="176"/>
      <c r="J1188" s="176"/>
      <c r="K1188" s="176"/>
      <c r="L1188" s="665"/>
      <c r="M1188" s="175"/>
      <c r="N1188" s="177"/>
      <c r="P1188" s="176"/>
      <c r="R1188" s="178"/>
      <c r="S1188" s="177"/>
      <c r="U1188" s="177"/>
      <c r="W1188" s="178"/>
      <c r="X1188" s="177"/>
    </row>
    <row r="1189" spans="7:24" s="168" customFormat="1" ht="15" customHeight="1">
      <c r="G1189" s="175"/>
      <c r="I1189" s="176"/>
      <c r="J1189" s="176"/>
      <c r="K1189" s="176"/>
      <c r="L1189" s="665"/>
      <c r="M1189" s="175"/>
      <c r="N1189" s="177"/>
      <c r="P1189" s="176"/>
      <c r="R1189" s="178"/>
      <c r="S1189" s="177"/>
      <c r="U1189" s="177"/>
      <c r="W1189" s="178"/>
      <c r="X1189" s="177"/>
    </row>
    <row r="1190" spans="7:24" s="168" customFormat="1" ht="15" customHeight="1">
      <c r="G1190" s="175"/>
      <c r="I1190" s="176"/>
      <c r="J1190" s="176"/>
      <c r="K1190" s="176"/>
      <c r="L1190" s="665"/>
      <c r="M1190" s="175"/>
      <c r="N1190" s="177"/>
      <c r="P1190" s="176"/>
      <c r="R1190" s="178"/>
      <c r="S1190" s="177"/>
      <c r="U1190" s="177"/>
      <c r="W1190" s="178"/>
      <c r="X1190" s="177"/>
    </row>
    <row r="1191" spans="7:24" s="168" customFormat="1" ht="15" customHeight="1">
      <c r="G1191" s="175"/>
      <c r="I1191" s="176"/>
      <c r="J1191" s="176"/>
      <c r="K1191" s="176"/>
      <c r="L1191" s="665"/>
      <c r="M1191" s="175"/>
      <c r="N1191" s="177"/>
      <c r="P1191" s="176"/>
      <c r="R1191" s="178"/>
      <c r="S1191" s="177"/>
      <c r="U1191" s="177"/>
      <c r="W1191" s="178"/>
      <c r="X1191" s="177"/>
    </row>
    <row r="1192" spans="7:24" s="168" customFormat="1" ht="15" customHeight="1">
      <c r="G1192" s="175"/>
      <c r="I1192" s="176"/>
      <c r="J1192" s="176"/>
      <c r="K1192" s="176"/>
      <c r="L1192" s="665"/>
      <c r="M1192" s="175"/>
      <c r="N1192" s="177"/>
      <c r="P1192" s="176"/>
      <c r="R1192" s="178"/>
      <c r="S1192" s="177"/>
      <c r="U1192" s="177"/>
      <c r="W1192" s="178"/>
      <c r="X1192" s="177"/>
    </row>
    <row r="1193" spans="7:24" s="168" customFormat="1" ht="15" customHeight="1">
      <c r="G1193" s="175"/>
      <c r="I1193" s="176"/>
      <c r="J1193" s="176"/>
      <c r="K1193" s="176"/>
      <c r="L1193" s="665"/>
      <c r="M1193" s="175"/>
      <c r="N1193" s="177"/>
      <c r="P1193" s="176"/>
      <c r="R1193" s="178"/>
      <c r="S1193" s="177"/>
      <c r="U1193" s="177"/>
      <c r="W1193" s="178"/>
      <c r="X1193" s="177"/>
    </row>
    <row r="1194" spans="7:24" s="168" customFormat="1" ht="15" customHeight="1">
      <c r="G1194" s="175"/>
      <c r="I1194" s="176"/>
      <c r="J1194" s="176"/>
      <c r="K1194" s="176"/>
      <c r="L1194" s="665"/>
      <c r="M1194" s="175"/>
      <c r="N1194" s="177"/>
      <c r="P1194" s="176"/>
      <c r="R1194" s="178"/>
      <c r="S1194" s="177"/>
      <c r="U1194" s="177"/>
      <c r="W1194" s="178"/>
      <c r="X1194" s="177"/>
    </row>
    <row r="1195" spans="7:24" s="168" customFormat="1" ht="15" customHeight="1">
      <c r="G1195" s="175"/>
      <c r="I1195" s="176"/>
      <c r="J1195" s="176"/>
      <c r="K1195" s="176"/>
      <c r="L1195" s="665"/>
      <c r="M1195" s="175"/>
      <c r="N1195" s="177"/>
      <c r="P1195" s="176"/>
      <c r="R1195" s="178"/>
      <c r="S1195" s="177"/>
      <c r="U1195" s="177"/>
      <c r="W1195" s="178"/>
      <c r="X1195" s="177"/>
    </row>
    <row r="1196" spans="7:24" s="168" customFormat="1" ht="15" customHeight="1">
      <c r="G1196" s="175"/>
      <c r="I1196" s="176"/>
      <c r="J1196" s="176"/>
      <c r="K1196" s="176"/>
      <c r="L1196" s="665"/>
      <c r="M1196" s="175"/>
      <c r="N1196" s="177"/>
      <c r="P1196" s="176"/>
      <c r="R1196" s="178"/>
      <c r="S1196" s="177"/>
      <c r="U1196" s="177"/>
      <c r="W1196" s="178"/>
      <c r="X1196" s="177"/>
    </row>
    <row r="1197" spans="7:24" s="168" customFormat="1" ht="15" customHeight="1">
      <c r="G1197" s="175"/>
      <c r="I1197" s="176"/>
      <c r="J1197" s="176"/>
      <c r="K1197" s="176"/>
      <c r="L1197" s="665"/>
      <c r="M1197" s="175"/>
      <c r="N1197" s="177"/>
      <c r="P1197" s="176"/>
      <c r="R1197" s="178"/>
      <c r="S1197" s="177"/>
      <c r="U1197" s="177"/>
      <c r="W1197" s="178"/>
      <c r="X1197" s="177"/>
    </row>
    <row r="1198" spans="7:24" s="168" customFormat="1" ht="15" customHeight="1">
      <c r="G1198" s="175"/>
      <c r="I1198" s="176"/>
      <c r="J1198" s="176"/>
      <c r="K1198" s="176"/>
      <c r="L1198" s="665"/>
      <c r="M1198" s="175"/>
      <c r="N1198" s="177"/>
      <c r="P1198" s="176"/>
      <c r="R1198" s="178"/>
      <c r="S1198" s="177"/>
      <c r="U1198" s="177"/>
      <c r="W1198" s="178"/>
      <c r="X1198" s="177"/>
    </row>
    <row r="1199" spans="7:24" s="168" customFormat="1" ht="15" customHeight="1">
      <c r="G1199" s="175"/>
      <c r="I1199" s="176"/>
      <c r="J1199" s="176"/>
      <c r="K1199" s="176"/>
      <c r="L1199" s="665"/>
      <c r="M1199" s="175"/>
      <c r="N1199" s="177"/>
      <c r="P1199" s="176"/>
      <c r="R1199" s="178"/>
      <c r="S1199" s="177"/>
      <c r="U1199" s="177"/>
      <c r="W1199" s="178"/>
      <c r="X1199" s="177"/>
    </row>
    <row r="1200" spans="7:24" s="168" customFormat="1" ht="15" customHeight="1">
      <c r="G1200" s="175"/>
      <c r="I1200" s="176"/>
      <c r="J1200" s="176"/>
      <c r="K1200" s="176"/>
      <c r="L1200" s="665"/>
      <c r="M1200" s="175"/>
      <c r="N1200" s="177"/>
      <c r="P1200" s="176"/>
      <c r="R1200" s="178"/>
      <c r="S1200" s="177"/>
      <c r="U1200" s="177"/>
      <c r="W1200" s="178"/>
      <c r="X1200" s="177"/>
    </row>
    <row r="1201" spans="7:24" s="168" customFormat="1" ht="15" customHeight="1">
      <c r="G1201" s="175"/>
      <c r="I1201" s="176"/>
      <c r="J1201" s="176"/>
      <c r="K1201" s="176"/>
      <c r="L1201" s="665"/>
      <c r="M1201" s="175"/>
      <c r="N1201" s="177"/>
      <c r="P1201" s="176"/>
      <c r="R1201" s="178"/>
      <c r="S1201" s="177"/>
      <c r="U1201" s="177"/>
      <c r="W1201" s="178"/>
      <c r="X1201" s="177"/>
    </row>
    <row r="1202" spans="7:24" s="168" customFormat="1" ht="15" customHeight="1">
      <c r="G1202" s="175"/>
      <c r="I1202" s="176"/>
      <c r="J1202" s="176"/>
      <c r="K1202" s="176"/>
      <c r="L1202" s="665"/>
      <c r="M1202" s="175"/>
      <c r="N1202" s="177"/>
      <c r="P1202" s="176"/>
      <c r="R1202" s="178"/>
      <c r="S1202" s="177"/>
      <c r="U1202" s="177"/>
      <c r="W1202" s="178"/>
      <c r="X1202" s="177"/>
    </row>
    <row r="1203" spans="7:24" s="168" customFormat="1" ht="15" customHeight="1">
      <c r="G1203" s="175"/>
      <c r="I1203" s="176"/>
      <c r="J1203" s="176"/>
      <c r="K1203" s="176"/>
      <c r="L1203" s="665"/>
      <c r="M1203" s="175"/>
      <c r="N1203" s="177"/>
      <c r="P1203" s="176"/>
      <c r="R1203" s="178"/>
      <c r="S1203" s="177"/>
      <c r="U1203" s="177"/>
      <c r="W1203" s="178"/>
      <c r="X1203" s="177"/>
    </row>
    <row r="1204" spans="7:24" s="168" customFormat="1" ht="15" customHeight="1">
      <c r="G1204" s="175"/>
      <c r="I1204" s="176"/>
      <c r="J1204" s="176"/>
      <c r="K1204" s="176"/>
      <c r="L1204" s="665"/>
      <c r="M1204" s="175"/>
      <c r="N1204" s="177"/>
      <c r="P1204" s="176"/>
      <c r="R1204" s="178"/>
      <c r="S1204" s="177"/>
      <c r="U1204" s="177"/>
      <c r="W1204" s="178"/>
      <c r="X1204" s="177"/>
    </row>
    <row r="1205" spans="7:24" s="168" customFormat="1" ht="15" customHeight="1">
      <c r="G1205" s="175"/>
      <c r="I1205" s="176"/>
      <c r="J1205" s="176"/>
      <c r="K1205" s="176"/>
      <c r="L1205" s="665"/>
      <c r="M1205" s="175"/>
      <c r="N1205" s="177"/>
      <c r="P1205" s="176"/>
      <c r="R1205" s="178"/>
      <c r="S1205" s="177"/>
      <c r="U1205" s="177"/>
      <c r="W1205" s="178"/>
      <c r="X1205" s="177"/>
    </row>
    <row r="1206" spans="7:24" s="168" customFormat="1" ht="15" customHeight="1">
      <c r="G1206" s="175"/>
      <c r="I1206" s="176"/>
      <c r="J1206" s="176"/>
      <c r="K1206" s="176"/>
      <c r="L1206" s="665"/>
      <c r="M1206" s="175"/>
      <c r="N1206" s="177"/>
      <c r="P1206" s="176"/>
      <c r="R1206" s="178"/>
      <c r="S1206" s="177"/>
      <c r="U1206" s="177"/>
      <c r="W1206" s="178"/>
      <c r="X1206" s="177"/>
    </row>
    <row r="1207" spans="7:24" s="168" customFormat="1" ht="15" customHeight="1">
      <c r="G1207" s="175"/>
      <c r="I1207" s="176"/>
      <c r="J1207" s="176"/>
      <c r="K1207" s="176"/>
      <c r="L1207" s="665"/>
      <c r="M1207" s="175"/>
      <c r="N1207" s="177"/>
      <c r="P1207" s="176"/>
      <c r="R1207" s="178"/>
      <c r="S1207" s="177"/>
      <c r="U1207" s="177"/>
      <c r="W1207" s="178"/>
      <c r="X1207" s="177"/>
    </row>
    <row r="1208" spans="7:24" s="168" customFormat="1" ht="15" customHeight="1">
      <c r="G1208" s="175"/>
      <c r="I1208" s="176"/>
      <c r="J1208" s="176"/>
      <c r="K1208" s="176"/>
      <c r="L1208" s="665"/>
      <c r="M1208" s="175"/>
      <c r="N1208" s="177"/>
      <c r="P1208" s="176"/>
      <c r="R1208" s="178"/>
      <c r="S1208" s="177"/>
      <c r="U1208" s="177"/>
      <c r="W1208" s="178"/>
      <c r="X1208" s="177"/>
    </row>
    <row r="1209" spans="7:24" s="168" customFormat="1" ht="15" customHeight="1">
      <c r="G1209" s="175"/>
      <c r="I1209" s="176"/>
      <c r="J1209" s="176"/>
      <c r="K1209" s="176"/>
      <c r="L1209" s="665"/>
      <c r="M1209" s="175"/>
      <c r="N1209" s="177"/>
      <c r="P1209" s="176"/>
      <c r="R1209" s="178"/>
      <c r="S1209" s="177"/>
      <c r="U1209" s="177"/>
      <c r="W1209" s="178"/>
      <c r="X1209" s="177"/>
    </row>
    <row r="1210" spans="7:24" s="168" customFormat="1" ht="15" customHeight="1">
      <c r="G1210" s="175"/>
      <c r="I1210" s="176"/>
      <c r="J1210" s="176"/>
      <c r="K1210" s="176"/>
      <c r="L1210" s="665"/>
      <c r="M1210" s="175"/>
      <c r="N1210" s="177"/>
      <c r="P1210" s="176"/>
      <c r="R1210" s="178"/>
      <c r="S1210" s="177"/>
      <c r="U1210" s="177"/>
      <c r="W1210" s="178"/>
      <c r="X1210" s="177"/>
    </row>
    <row r="1211" spans="7:24" s="168" customFormat="1" ht="15" customHeight="1">
      <c r="G1211" s="175"/>
      <c r="I1211" s="176"/>
      <c r="J1211" s="176"/>
      <c r="K1211" s="176"/>
      <c r="L1211" s="665"/>
      <c r="M1211" s="175"/>
      <c r="N1211" s="177"/>
      <c r="P1211" s="176"/>
      <c r="R1211" s="178"/>
      <c r="S1211" s="177"/>
      <c r="U1211" s="177"/>
      <c r="W1211" s="178"/>
      <c r="X1211" s="177"/>
    </row>
    <row r="1212" spans="7:24" s="168" customFormat="1" ht="15" customHeight="1">
      <c r="G1212" s="175"/>
      <c r="I1212" s="176"/>
      <c r="J1212" s="176"/>
      <c r="K1212" s="176"/>
      <c r="L1212" s="665"/>
      <c r="M1212" s="175"/>
      <c r="N1212" s="177"/>
      <c r="P1212" s="176"/>
      <c r="R1212" s="178"/>
      <c r="S1212" s="177"/>
      <c r="U1212" s="177"/>
      <c r="W1212" s="178"/>
      <c r="X1212" s="177"/>
    </row>
    <row r="1213" spans="7:24" s="168" customFormat="1" ht="15" customHeight="1">
      <c r="G1213" s="175"/>
      <c r="I1213" s="176"/>
      <c r="J1213" s="176"/>
      <c r="K1213" s="176"/>
      <c r="L1213" s="665"/>
      <c r="M1213" s="175"/>
      <c r="N1213" s="177"/>
      <c r="P1213" s="176"/>
      <c r="R1213" s="178"/>
      <c r="S1213" s="177"/>
      <c r="U1213" s="177"/>
      <c r="W1213" s="178"/>
      <c r="X1213" s="177"/>
    </row>
    <row r="1214" spans="7:24" s="168" customFormat="1" ht="15" customHeight="1">
      <c r="G1214" s="175"/>
      <c r="I1214" s="176"/>
      <c r="J1214" s="176"/>
      <c r="K1214" s="176"/>
      <c r="L1214" s="665"/>
      <c r="M1214" s="175"/>
      <c r="N1214" s="177"/>
      <c r="P1214" s="176"/>
      <c r="R1214" s="178"/>
      <c r="S1214" s="177"/>
      <c r="U1214" s="177"/>
      <c r="W1214" s="178"/>
      <c r="X1214" s="177"/>
    </row>
    <row r="1215" spans="7:24" s="168" customFormat="1" ht="15" customHeight="1">
      <c r="G1215" s="175"/>
      <c r="I1215" s="176"/>
      <c r="J1215" s="176"/>
      <c r="K1215" s="176"/>
      <c r="L1215" s="665"/>
      <c r="M1215" s="175"/>
      <c r="N1215" s="177"/>
      <c r="P1215" s="176"/>
      <c r="R1215" s="178"/>
      <c r="S1215" s="177"/>
      <c r="U1215" s="177"/>
      <c r="W1215" s="178"/>
      <c r="X1215" s="177"/>
    </row>
    <row r="1216" spans="7:24" s="168" customFormat="1" ht="15" customHeight="1">
      <c r="G1216" s="175"/>
      <c r="I1216" s="176"/>
      <c r="J1216" s="176"/>
      <c r="K1216" s="176"/>
      <c r="L1216" s="665"/>
      <c r="M1216" s="175"/>
      <c r="N1216" s="177"/>
      <c r="P1216" s="176"/>
      <c r="R1216" s="178"/>
      <c r="S1216" s="177"/>
      <c r="U1216" s="177"/>
      <c r="W1216" s="178"/>
      <c r="X1216" s="177"/>
    </row>
    <row r="1217" spans="7:24" s="168" customFormat="1" ht="15" customHeight="1">
      <c r="G1217" s="175"/>
      <c r="I1217" s="176"/>
      <c r="J1217" s="176"/>
      <c r="K1217" s="176"/>
      <c r="L1217" s="665"/>
      <c r="M1217" s="175"/>
      <c r="N1217" s="177"/>
      <c r="P1217" s="176"/>
      <c r="R1217" s="178"/>
      <c r="S1217" s="177"/>
      <c r="U1217" s="177"/>
      <c r="W1217" s="178"/>
      <c r="X1217" s="177"/>
    </row>
    <row r="1218" spans="7:24" s="168" customFormat="1" ht="15" customHeight="1">
      <c r="G1218" s="175"/>
      <c r="I1218" s="176"/>
      <c r="J1218" s="176"/>
      <c r="K1218" s="176"/>
      <c r="L1218" s="665"/>
      <c r="M1218" s="175"/>
      <c r="N1218" s="177"/>
      <c r="P1218" s="176"/>
      <c r="R1218" s="178"/>
      <c r="S1218" s="177"/>
      <c r="U1218" s="177"/>
      <c r="W1218" s="178"/>
      <c r="X1218" s="177"/>
    </row>
    <row r="1219" spans="7:24" s="168" customFormat="1" ht="15" customHeight="1">
      <c r="G1219" s="175"/>
      <c r="I1219" s="176"/>
      <c r="J1219" s="176"/>
      <c r="K1219" s="176"/>
      <c r="L1219" s="665"/>
      <c r="M1219" s="175"/>
      <c r="N1219" s="177"/>
      <c r="P1219" s="176"/>
      <c r="R1219" s="178"/>
      <c r="S1219" s="177"/>
      <c r="U1219" s="177"/>
      <c r="W1219" s="178"/>
      <c r="X1219" s="177"/>
    </row>
    <row r="1220" spans="7:24" s="168" customFormat="1" ht="15" customHeight="1">
      <c r="G1220" s="175"/>
      <c r="I1220" s="176"/>
      <c r="J1220" s="176"/>
      <c r="K1220" s="176"/>
      <c r="L1220" s="665"/>
      <c r="M1220" s="175"/>
      <c r="N1220" s="177"/>
      <c r="P1220" s="176"/>
      <c r="R1220" s="178"/>
      <c r="S1220" s="177"/>
      <c r="U1220" s="177"/>
      <c r="W1220" s="178"/>
      <c r="X1220" s="177"/>
    </row>
    <row r="1221" spans="7:24" s="168" customFormat="1" ht="15" customHeight="1">
      <c r="G1221" s="175"/>
      <c r="I1221" s="176"/>
      <c r="J1221" s="176"/>
      <c r="K1221" s="176"/>
      <c r="L1221" s="665"/>
      <c r="M1221" s="175"/>
      <c r="N1221" s="177"/>
      <c r="P1221" s="176"/>
      <c r="R1221" s="178"/>
      <c r="S1221" s="177"/>
      <c r="U1221" s="177"/>
      <c r="W1221" s="178"/>
      <c r="X1221" s="177"/>
    </row>
    <row r="1222" spans="7:24" s="168" customFormat="1" ht="15" customHeight="1">
      <c r="G1222" s="175"/>
      <c r="I1222" s="176"/>
      <c r="J1222" s="176"/>
      <c r="K1222" s="176"/>
      <c r="L1222" s="665"/>
      <c r="M1222" s="175"/>
      <c r="N1222" s="177"/>
      <c r="P1222" s="176"/>
      <c r="R1222" s="178"/>
      <c r="S1222" s="177"/>
      <c r="U1222" s="177"/>
      <c r="W1222" s="178"/>
      <c r="X1222" s="177"/>
    </row>
    <row r="1223" spans="7:24" s="168" customFormat="1" ht="15" customHeight="1">
      <c r="G1223" s="175"/>
      <c r="I1223" s="176"/>
      <c r="J1223" s="176"/>
      <c r="K1223" s="176"/>
      <c r="L1223" s="665"/>
      <c r="M1223" s="175"/>
      <c r="N1223" s="177"/>
      <c r="P1223" s="176"/>
      <c r="R1223" s="178"/>
      <c r="S1223" s="177"/>
      <c r="U1223" s="177"/>
      <c r="W1223" s="178"/>
      <c r="X1223" s="177"/>
    </row>
    <row r="1224" spans="7:24" s="168" customFormat="1" ht="15" customHeight="1">
      <c r="G1224" s="175"/>
      <c r="I1224" s="176"/>
      <c r="J1224" s="176"/>
      <c r="K1224" s="176"/>
      <c r="L1224" s="665"/>
      <c r="M1224" s="175"/>
      <c r="N1224" s="177"/>
      <c r="P1224" s="176"/>
      <c r="R1224" s="178"/>
      <c r="S1224" s="177"/>
      <c r="U1224" s="177"/>
      <c r="W1224" s="178"/>
      <c r="X1224" s="177"/>
    </row>
    <row r="1225" spans="7:24" s="168" customFormat="1" ht="15" customHeight="1">
      <c r="G1225" s="175"/>
      <c r="I1225" s="176"/>
      <c r="J1225" s="176"/>
      <c r="K1225" s="176"/>
      <c r="L1225" s="665"/>
      <c r="M1225" s="175"/>
      <c r="N1225" s="177"/>
      <c r="P1225" s="176"/>
      <c r="R1225" s="178"/>
      <c r="S1225" s="177"/>
      <c r="U1225" s="177"/>
      <c r="W1225" s="178"/>
      <c r="X1225" s="177"/>
    </row>
    <row r="1226" spans="7:24" s="168" customFormat="1" ht="15" customHeight="1">
      <c r="G1226" s="175"/>
      <c r="I1226" s="176"/>
      <c r="J1226" s="176"/>
      <c r="K1226" s="176"/>
      <c r="L1226" s="665"/>
      <c r="M1226" s="175"/>
      <c r="N1226" s="177"/>
      <c r="P1226" s="176"/>
      <c r="R1226" s="178"/>
      <c r="S1226" s="177"/>
      <c r="U1226" s="177"/>
      <c r="W1226" s="178"/>
      <c r="X1226" s="177"/>
    </row>
    <row r="1227" spans="7:24" s="168" customFormat="1" ht="15" customHeight="1">
      <c r="G1227" s="175"/>
      <c r="I1227" s="176"/>
      <c r="J1227" s="176"/>
      <c r="K1227" s="176"/>
      <c r="L1227" s="665"/>
      <c r="M1227" s="175"/>
      <c r="N1227" s="177"/>
      <c r="P1227" s="176"/>
      <c r="R1227" s="178"/>
      <c r="S1227" s="177"/>
      <c r="U1227" s="177"/>
      <c r="W1227" s="178"/>
      <c r="X1227" s="177"/>
    </row>
    <row r="1228" spans="7:24" s="168" customFormat="1" ht="15" customHeight="1">
      <c r="G1228" s="175"/>
      <c r="I1228" s="176"/>
      <c r="J1228" s="176"/>
      <c r="K1228" s="176"/>
      <c r="L1228" s="665"/>
      <c r="M1228" s="175"/>
      <c r="N1228" s="177"/>
      <c r="P1228" s="176"/>
      <c r="R1228" s="178"/>
      <c r="S1228" s="177"/>
      <c r="U1228" s="177"/>
      <c r="W1228" s="178"/>
      <c r="X1228" s="177"/>
    </row>
    <row r="1229" spans="7:24" s="168" customFormat="1" ht="15" customHeight="1">
      <c r="G1229" s="175"/>
      <c r="I1229" s="176"/>
      <c r="J1229" s="176"/>
      <c r="K1229" s="176"/>
      <c r="L1229" s="665"/>
      <c r="M1229" s="175"/>
      <c r="N1229" s="177"/>
      <c r="P1229" s="176"/>
      <c r="R1229" s="178"/>
      <c r="S1229" s="177"/>
      <c r="U1229" s="177"/>
      <c r="W1229" s="178"/>
      <c r="X1229" s="177"/>
    </row>
    <row r="1230" spans="7:24" s="168" customFormat="1" ht="15" customHeight="1">
      <c r="G1230" s="175"/>
      <c r="I1230" s="176"/>
      <c r="J1230" s="176"/>
      <c r="K1230" s="176"/>
      <c r="L1230" s="665"/>
      <c r="M1230" s="175"/>
      <c r="N1230" s="177"/>
      <c r="P1230" s="176"/>
      <c r="R1230" s="178"/>
      <c r="S1230" s="177"/>
      <c r="U1230" s="177"/>
      <c r="W1230" s="178"/>
      <c r="X1230" s="177"/>
    </row>
    <row r="1231" spans="7:24" s="168" customFormat="1" ht="15" customHeight="1">
      <c r="G1231" s="175"/>
      <c r="I1231" s="176"/>
      <c r="J1231" s="176"/>
      <c r="K1231" s="176"/>
      <c r="L1231" s="665"/>
      <c r="M1231" s="175"/>
      <c r="N1231" s="177"/>
      <c r="P1231" s="176"/>
      <c r="R1231" s="178"/>
      <c r="S1231" s="177"/>
      <c r="U1231" s="177"/>
      <c r="W1231" s="178"/>
      <c r="X1231" s="177"/>
    </row>
    <row r="1232" spans="7:24" s="168" customFormat="1" ht="15" customHeight="1">
      <c r="G1232" s="175"/>
      <c r="I1232" s="176"/>
      <c r="J1232" s="176"/>
      <c r="K1232" s="176"/>
      <c r="L1232" s="665"/>
      <c r="M1232" s="175"/>
      <c r="N1232" s="177"/>
      <c r="P1232" s="176"/>
      <c r="R1232" s="178"/>
      <c r="S1232" s="177"/>
      <c r="U1232" s="177"/>
      <c r="W1232" s="178"/>
      <c r="X1232" s="177"/>
    </row>
    <row r="1233" spans="7:24" s="168" customFormat="1" ht="15" customHeight="1">
      <c r="G1233" s="175"/>
      <c r="I1233" s="176"/>
      <c r="J1233" s="176"/>
      <c r="K1233" s="176"/>
      <c r="L1233" s="665"/>
      <c r="M1233" s="175"/>
      <c r="N1233" s="177"/>
      <c r="P1233" s="176"/>
      <c r="R1233" s="178"/>
      <c r="S1233" s="177"/>
      <c r="U1233" s="177"/>
      <c r="W1233" s="178"/>
      <c r="X1233" s="177"/>
    </row>
    <row r="1234" spans="7:24" s="168" customFormat="1" ht="15" customHeight="1">
      <c r="G1234" s="175"/>
      <c r="I1234" s="176"/>
      <c r="J1234" s="176"/>
      <c r="K1234" s="176"/>
      <c r="L1234" s="665"/>
      <c r="M1234" s="175"/>
      <c r="N1234" s="177"/>
      <c r="P1234" s="176"/>
      <c r="R1234" s="178"/>
      <c r="S1234" s="177"/>
      <c r="U1234" s="177"/>
      <c r="W1234" s="178"/>
      <c r="X1234" s="177"/>
    </row>
    <row r="1235" spans="7:24" s="168" customFormat="1" ht="15" customHeight="1">
      <c r="G1235" s="175"/>
      <c r="I1235" s="176"/>
      <c r="J1235" s="176"/>
      <c r="K1235" s="176"/>
      <c r="L1235" s="665"/>
      <c r="M1235" s="175"/>
      <c r="N1235" s="177"/>
      <c r="P1235" s="176"/>
      <c r="R1235" s="178"/>
      <c r="S1235" s="177"/>
      <c r="U1235" s="177"/>
      <c r="W1235" s="178"/>
      <c r="X1235" s="177"/>
    </row>
    <row r="1236" spans="7:24" s="168" customFormat="1" ht="15" customHeight="1">
      <c r="G1236" s="175"/>
      <c r="I1236" s="176"/>
      <c r="J1236" s="176"/>
      <c r="K1236" s="176"/>
      <c r="L1236" s="665"/>
      <c r="M1236" s="175"/>
      <c r="N1236" s="177"/>
      <c r="P1236" s="176"/>
      <c r="R1236" s="178"/>
      <c r="S1236" s="177"/>
      <c r="U1236" s="177"/>
      <c r="W1236" s="178"/>
      <c r="X1236" s="177"/>
    </row>
    <row r="1237" spans="7:24" s="168" customFormat="1" ht="15" customHeight="1">
      <c r="G1237" s="175"/>
      <c r="I1237" s="176"/>
      <c r="J1237" s="176"/>
      <c r="K1237" s="176"/>
      <c r="L1237" s="665"/>
      <c r="M1237" s="175"/>
      <c r="N1237" s="177"/>
      <c r="P1237" s="176"/>
      <c r="R1237" s="178"/>
      <c r="S1237" s="177"/>
      <c r="U1237" s="177"/>
      <c r="W1237" s="178"/>
      <c r="X1237" s="177"/>
    </row>
    <row r="1238" spans="7:24" s="168" customFormat="1" ht="15" customHeight="1">
      <c r="G1238" s="175"/>
      <c r="I1238" s="176"/>
      <c r="J1238" s="176"/>
      <c r="K1238" s="176"/>
      <c r="L1238" s="665"/>
      <c r="M1238" s="175"/>
      <c r="N1238" s="177"/>
      <c r="P1238" s="176"/>
      <c r="R1238" s="178"/>
      <c r="S1238" s="177"/>
      <c r="U1238" s="177"/>
      <c r="W1238" s="178"/>
      <c r="X1238" s="177"/>
    </row>
    <row r="1239" spans="7:24" s="168" customFormat="1" ht="15" customHeight="1">
      <c r="G1239" s="175"/>
      <c r="I1239" s="176"/>
      <c r="J1239" s="176"/>
      <c r="K1239" s="176"/>
      <c r="L1239" s="665"/>
      <c r="M1239" s="175"/>
      <c r="N1239" s="177"/>
      <c r="P1239" s="176"/>
      <c r="R1239" s="178"/>
      <c r="S1239" s="177"/>
      <c r="U1239" s="177"/>
      <c r="W1239" s="178"/>
      <c r="X1239" s="177"/>
    </row>
    <row r="1240" spans="7:24" s="168" customFormat="1" ht="15" customHeight="1">
      <c r="G1240" s="175"/>
      <c r="I1240" s="176"/>
      <c r="J1240" s="176"/>
      <c r="K1240" s="176"/>
      <c r="L1240" s="665"/>
      <c r="M1240" s="175"/>
      <c r="N1240" s="177"/>
      <c r="P1240" s="176"/>
      <c r="R1240" s="178"/>
      <c r="S1240" s="177"/>
      <c r="U1240" s="177"/>
      <c r="W1240" s="178"/>
      <c r="X1240" s="177"/>
    </row>
    <row r="1241" spans="7:24" s="168" customFormat="1" ht="15" customHeight="1">
      <c r="G1241" s="175"/>
      <c r="I1241" s="176"/>
      <c r="J1241" s="176"/>
      <c r="K1241" s="176"/>
      <c r="L1241" s="665"/>
      <c r="M1241" s="175"/>
      <c r="N1241" s="177"/>
      <c r="P1241" s="176"/>
      <c r="R1241" s="178"/>
      <c r="S1241" s="177"/>
      <c r="U1241" s="177"/>
      <c r="W1241" s="178"/>
      <c r="X1241" s="177"/>
    </row>
    <row r="1242" spans="7:24" s="168" customFormat="1" ht="15" customHeight="1">
      <c r="G1242" s="175"/>
      <c r="I1242" s="176"/>
      <c r="J1242" s="176"/>
      <c r="K1242" s="176"/>
      <c r="L1242" s="665"/>
      <c r="M1242" s="175"/>
      <c r="N1242" s="177"/>
      <c r="P1242" s="176"/>
      <c r="R1242" s="178"/>
      <c r="S1242" s="177"/>
      <c r="U1242" s="177"/>
      <c r="W1242" s="178"/>
      <c r="X1242" s="177"/>
    </row>
    <row r="1243" spans="7:24" s="168" customFormat="1" ht="15" customHeight="1">
      <c r="G1243" s="175"/>
      <c r="I1243" s="176"/>
      <c r="J1243" s="176"/>
      <c r="K1243" s="176"/>
      <c r="L1243" s="665"/>
      <c r="M1243" s="175"/>
      <c r="N1243" s="177"/>
      <c r="P1243" s="176"/>
      <c r="R1243" s="178"/>
      <c r="S1243" s="177"/>
      <c r="U1243" s="177"/>
      <c r="W1243" s="178"/>
      <c r="X1243" s="177"/>
    </row>
    <row r="1244" spans="7:24" s="168" customFormat="1" ht="15" customHeight="1">
      <c r="G1244" s="175"/>
      <c r="I1244" s="176"/>
      <c r="J1244" s="176"/>
      <c r="K1244" s="176"/>
      <c r="L1244" s="665"/>
      <c r="M1244" s="175"/>
      <c r="N1244" s="177"/>
      <c r="P1244" s="176"/>
      <c r="R1244" s="178"/>
      <c r="S1244" s="177"/>
      <c r="U1244" s="177"/>
      <c r="W1244" s="178"/>
      <c r="X1244" s="177"/>
    </row>
    <row r="1245" spans="7:24" s="168" customFormat="1" ht="15" customHeight="1">
      <c r="G1245" s="175"/>
      <c r="I1245" s="176"/>
      <c r="J1245" s="176"/>
      <c r="K1245" s="176"/>
      <c r="L1245" s="665"/>
      <c r="M1245" s="175"/>
      <c r="N1245" s="177"/>
      <c r="P1245" s="176"/>
      <c r="R1245" s="178"/>
      <c r="S1245" s="177"/>
      <c r="U1245" s="177"/>
      <c r="W1245" s="178"/>
      <c r="X1245" s="177"/>
    </row>
    <row r="1246" spans="7:24" s="168" customFormat="1" ht="15" customHeight="1">
      <c r="G1246" s="175"/>
      <c r="I1246" s="176"/>
      <c r="J1246" s="176"/>
      <c r="K1246" s="176"/>
      <c r="L1246" s="665"/>
      <c r="M1246" s="175"/>
      <c r="N1246" s="177"/>
      <c r="P1246" s="176"/>
      <c r="R1246" s="178"/>
      <c r="S1246" s="177"/>
      <c r="U1246" s="177"/>
      <c r="W1246" s="178"/>
      <c r="X1246" s="177"/>
    </row>
    <row r="1247" spans="7:24" s="168" customFormat="1" ht="15" customHeight="1">
      <c r="G1247" s="175"/>
      <c r="I1247" s="176"/>
      <c r="J1247" s="176"/>
      <c r="K1247" s="176"/>
      <c r="L1247" s="665"/>
      <c r="M1247" s="175"/>
      <c r="N1247" s="177"/>
      <c r="P1247" s="176"/>
      <c r="R1247" s="178"/>
      <c r="S1247" s="177"/>
      <c r="U1247" s="177"/>
      <c r="W1247" s="178"/>
      <c r="X1247" s="177"/>
    </row>
    <row r="1248" spans="7:24" s="168" customFormat="1" ht="15" customHeight="1">
      <c r="G1248" s="175"/>
      <c r="I1248" s="176"/>
      <c r="J1248" s="176"/>
      <c r="K1248" s="176"/>
      <c r="L1248" s="665"/>
      <c r="M1248" s="175"/>
      <c r="N1248" s="177"/>
      <c r="P1248" s="176"/>
      <c r="R1248" s="178"/>
      <c r="S1248" s="177"/>
      <c r="U1248" s="177"/>
      <c r="W1248" s="178"/>
      <c r="X1248" s="177"/>
    </row>
    <row r="1249" spans="7:24" s="168" customFormat="1" ht="15" customHeight="1">
      <c r="G1249" s="175"/>
      <c r="I1249" s="176"/>
      <c r="J1249" s="176"/>
      <c r="K1249" s="176"/>
      <c r="L1249" s="665"/>
      <c r="M1249" s="175"/>
      <c r="N1249" s="177"/>
      <c r="P1249" s="176"/>
      <c r="R1249" s="178"/>
      <c r="S1249" s="177"/>
      <c r="U1249" s="177"/>
      <c r="W1249" s="178"/>
      <c r="X1249" s="177"/>
    </row>
    <row r="1250" spans="7:24" s="168" customFormat="1" ht="15" customHeight="1">
      <c r="G1250" s="175"/>
      <c r="I1250" s="176"/>
      <c r="J1250" s="176"/>
      <c r="K1250" s="176"/>
      <c r="L1250" s="665"/>
      <c r="M1250" s="175"/>
      <c r="N1250" s="177"/>
      <c r="P1250" s="176"/>
      <c r="R1250" s="178"/>
      <c r="S1250" s="177"/>
      <c r="U1250" s="177"/>
      <c r="W1250" s="178"/>
      <c r="X1250" s="177"/>
    </row>
    <row r="1251" spans="7:24" s="168" customFormat="1" ht="15" customHeight="1">
      <c r="G1251" s="175"/>
      <c r="I1251" s="176"/>
      <c r="J1251" s="176"/>
      <c r="K1251" s="176"/>
      <c r="L1251" s="665"/>
      <c r="M1251" s="175"/>
      <c r="N1251" s="177"/>
      <c r="P1251" s="176"/>
      <c r="R1251" s="178"/>
      <c r="S1251" s="177"/>
      <c r="U1251" s="177"/>
      <c r="W1251" s="178"/>
      <c r="X1251" s="177"/>
    </row>
    <row r="1252" spans="7:24" s="168" customFormat="1" ht="15" customHeight="1">
      <c r="G1252" s="175"/>
      <c r="I1252" s="176"/>
      <c r="J1252" s="176"/>
      <c r="K1252" s="176"/>
      <c r="L1252" s="665"/>
      <c r="M1252" s="175"/>
      <c r="N1252" s="177"/>
      <c r="P1252" s="176"/>
      <c r="R1252" s="178"/>
      <c r="S1252" s="177"/>
      <c r="U1252" s="177"/>
      <c r="W1252" s="178"/>
      <c r="X1252" s="177"/>
    </row>
    <row r="1253" spans="7:24" s="168" customFormat="1" ht="15" customHeight="1">
      <c r="G1253" s="175"/>
      <c r="I1253" s="176"/>
      <c r="J1253" s="176"/>
      <c r="K1253" s="176"/>
      <c r="L1253" s="665"/>
      <c r="M1253" s="175"/>
      <c r="N1253" s="177"/>
      <c r="P1253" s="176"/>
      <c r="R1253" s="178"/>
      <c r="S1253" s="177"/>
      <c r="U1253" s="177"/>
      <c r="W1253" s="178"/>
      <c r="X1253" s="177"/>
    </row>
    <row r="1254" spans="7:24" s="168" customFormat="1" ht="15" customHeight="1">
      <c r="G1254" s="175"/>
      <c r="I1254" s="176"/>
      <c r="J1254" s="176"/>
      <c r="K1254" s="176"/>
      <c r="L1254" s="665"/>
      <c r="M1254" s="175"/>
      <c r="N1254" s="177"/>
      <c r="P1254" s="176"/>
      <c r="R1254" s="178"/>
      <c r="S1254" s="177"/>
      <c r="U1254" s="177"/>
      <c r="W1254" s="178"/>
      <c r="X1254" s="177"/>
    </row>
    <row r="1255" spans="7:24" s="168" customFormat="1" ht="15" customHeight="1">
      <c r="G1255" s="175"/>
      <c r="I1255" s="176"/>
      <c r="J1255" s="176"/>
      <c r="K1255" s="176"/>
      <c r="L1255" s="665"/>
      <c r="M1255" s="175"/>
      <c r="N1255" s="177"/>
      <c r="P1255" s="176"/>
      <c r="R1255" s="178"/>
      <c r="S1255" s="177"/>
      <c r="U1255" s="177"/>
      <c r="W1255" s="178"/>
      <c r="X1255" s="177"/>
    </row>
    <row r="1256" spans="7:24" s="168" customFormat="1" ht="15" customHeight="1">
      <c r="G1256" s="175"/>
      <c r="I1256" s="176"/>
      <c r="J1256" s="176"/>
      <c r="K1256" s="176"/>
      <c r="L1256" s="665"/>
      <c r="M1256" s="175"/>
      <c r="N1256" s="177"/>
      <c r="P1256" s="176"/>
      <c r="R1256" s="178"/>
      <c r="S1256" s="177"/>
      <c r="U1256" s="177"/>
      <c r="W1256" s="178"/>
      <c r="X1256" s="177"/>
    </row>
    <row r="1257" spans="7:24" s="168" customFormat="1" ht="15" customHeight="1">
      <c r="G1257" s="175"/>
      <c r="I1257" s="176"/>
      <c r="J1257" s="176"/>
      <c r="K1257" s="176"/>
      <c r="L1257" s="665"/>
      <c r="M1257" s="175"/>
      <c r="N1257" s="177"/>
      <c r="P1257" s="176"/>
      <c r="R1257" s="178"/>
      <c r="S1257" s="177"/>
      <c r="U1257" s="177"/>
      <c r="W1257" s="178"/>
      <c r="X1257" s="177"/>
    </row>
    <row r="1258" spans="7:24" s="168" customFormat="1" ht="15" customHeight="1">
      <c r="G1258" s="175"/>
      <c r="I1258" s="176"/>
      <c r="J1258" s="176"/>
      <c r="K1258" s="176"/>
      <c r="L1258" s="665"/>
      <c r="M1258" s="175"/>
      <c r="N1258" s="177"/>
      <c r="P1258" s="176"/>
      <c r="R1258" s="178"/>
      <c r="S1258" s="177"/>
      <c r="U1258" s="177"/>
      <c r="W1258" s="178"/>
      <c r="X1258" s="177"/>
    </row>
    <row r="1259" spans="7:24" s="168" customFormat="1" ht="15" customHeight="1">
      <c r="G1259" s="175"/>
      <c r="I1259" s="176"/>
      <c r="J1259" s="176"/>
      <c r="K1259" s="176"/>
      <c r="L1259" s="665"/>
      <c r="M1259" s="175"/>
      <c r="N1259" s="177"/>
      <c r="P1259" s="176"/>
      <c r="R1259" s="178"/>
      <c r="S1259" s="177"/>
      <c r="U1259" s="177"/>
      <c r="W1259" s="178"/>
      <c r="X1259" s="177"/>
    </row>
    <row r="1260" spans="7:24" s="168" customFormat="1" ht="15" customHeight="1">
      <c r="G1260" s="175"/>
      <c r="I1260" s="176"/>
      <c r="J1260" s="176"/>
      <c r="K1260" s="176"/>
      <c r="L1260" s="665"/>
      <c r="M1260" s="175"/>
      <c r="N1260" s="177"/>
      <c r="P1260" s="176"/>
      <c r="R1260" s="178"/>
      <c r="S1260" s="177"/>
      <c r="U1260" s="177"/>
      <c r="W1260" s="178"/>
      <c r="X1260" s="177"/>
    </row>
    <row r="1261" spans="7:24" s="168" customFormat="1" ht="15" customHeight="1">
      <c r="G1261" s="175"/>
      <c r="I1261" s="176"/>
      <c r="J1261" s="176"/>
      <c r="K1261" s="176"/>
      <c r="L1261" s="665"/>
      <c r="M1261" s="175"/>
      <c r="N1261" s="177"/>
      <c r="P1261" s="176"/>
      <c r="R1261" s="178"/>
      <c r="S1261" s="177"/>
      <c r="U1261" s="177"/>
      <c r="W1261" s="178"/>
      <c r="X1261" s="177"/>
    </row>
    <row r="1262" spans="7:24" s="168" customFormat="1" ht="15" customHeight="1">
      <c r="G1262" s="175"/>
      <c r="I1262" s="176"/>
      <c r="J1262" s="176"/>
      <c r="K1262" s="176"/>
      <c r="L1262" s="665"/>
      <c r="M1262" s="175"/>
      <c r="N1262" s="177"/>
      <c r="P1262" s="176"/>
      <c r="R1262" s="178"/>
      <c r="S1262" s="177"/>
      <c r="U1262" s="177"/>
      <c r="W1262" s="178"/>
      <c r="X1262" s="177"/>
    </row>
    <row r="1263" spans="7:24" s="168" customFormat="1" ht="15" customHeight="1">
      <c r="G1263" s="175"/>
      <c r="I1263" s="176"/>
      <c r="J1263" s="176"/>
      <c r="K1263" s="176"/>
      <c r="L1263" s="665"/>
      <c r="M1263" s="175"/>
      <c r="N1263" s="177"/>
      <c r="P1263" s="176"/>
      <c r="R1263" s="178"/>
      <c r="S1263" s="177"/>
      <c r="U1263" s="177"/>
      <c r="W1263" s="178"/>
      <c r="X1263" s="177"/>
    </row>
    <row r="1264" spans="7:24" s="168" customFormat="1" ht="15" customHeight="1">
      <c r="G1264" s="175"/>
      <c r="I1264" s="176"/>
      <c r="J1264" s="176"/>
      <c r="K1264" s="176"/>
      <c r="L1264" s="665"/>
      <c r="M1264" s="175"/>
      <c r="N1264" s="177"/>
      <c r="P1264" s="176"/>
      <c r="R1264" s="178"/>
      <c r="S1264" s="177"/>
      <c r="U1264" s="177"/>
      <c r="W1264" s="178"/>
      <c r="X1264" s="177"/>
    </row>
    <row r="1265" spans="7:24" s="168" customFormat="1" ht="15" customHeight="1">
      <c r="G1265" s="175"/>
      <c r="I1265" s="176"/>
      <c r="J1265" s="176"/>
      <c r="K1265" s="176"/>
      <c r="L1265" s="665"/>
      <c r="M1265" s="175"/>
      <c r="N1265" s="177"/>
      <c r="P1265" s="176"/>
      <c r="R1265" s="178"/>
      <c r="S1265" s="177"/>
      <c r="U1265" s="177"/>
      <c r="W1265" s="178"/>
      <c r="X1265" s="177"/>
    </row>
    <row r="1266" spans="7:24" s="168" customFormat="1" ht="15" customHeight="1">
      <c r="G1266" s="175"/>
      <c r="I1266" s="176"/>
      <c r="J1266" s="176"/>
      <c r="K1266" s="176"/>
      <c r="L1266" s="665"/>
      <c r="M1266" s="175"/>
      <c r="N1266" s="177"/>
      <c r="P1266" s="176"/>
      <c r="R1266" s="178"/>
      <c r="S1266" s="177"/>
      <c r="U1266" s="177"/>
      <c r="W1266" s="178"/>
      <c r="X1266" s="177"/>
    </row>
    <row r="1267" spans="7:24" s="168" customFormat="1" ht="15" customHeight="1">
      <c r="G1267" s="175"/>
      <c r="I1267" s="176"/>
      <c r="J1267" s="176"/>
      <c r="K1267" s="176"/>
      <c r="L1267" s="665"/>
      <c r="M1267" s="175"/>
      <c r="N1267" s="177"/>
      <c r="P1267" s="176"/>
      <c r="R1267" s="178"/>
      <c r="S1267" s="177"/>
      <c r="U1267" s="177"/>
      <c r="W1267" s="178"/>
      <c r="X1267" s="177"/>
    </row>
    <row r="1268" spans="7:24" s="168" customFormat="1" ht="15" customHeight="1">
      <c r="G1268" s="175"/>
      <c r="I1268" s="176"/>
      <c r="J1268" s="176"/>
      <c r="K1268" s="176"/>
      <c r="L1268" s="665"/>
      <c r="M1268" s="175"/>
      <c r="N1268" s="177"/>
      <c r="P1268" s="176"/>
      <c r="R1268" s="178"/>
      <c r="S1268" s="177"/>
      <c r="U1268" s="177"/>
      <c r="W1268" s="178"/>
      <c r="X1268" s="177"/>
    </row>
    <row r="1269" spans="7:24" s="168" customFormat="1" ht="15" customHeight="1">
      <c r="G1269" s="175"/>
      <c r="I1269" s="176"/>
      <c r="J1269" s="176"/>
      <c r="K1269" s="176"/>
      <c r="L1269" s="665"/>
      <c r="M1269" s="175"/>
      <c r="N1269" s="177"/>
      <c r="P1269" s="176"/>
      <c r="R1269" s="178"/>
      <c r="S1269" s="177"/>
      <c r="U1269" s="177"/>
      <c r="W1269" s="178"/>
      <c r="X1269" s="177"/>
    </row>
    <row r="1270" spans="7:24" s="168" customFormat="1" ht="15" customHeight="1">
      <c r="G1270" s="175"/>
      <c r="I1270" s="176"/>
      <c r="J1270" s="176"/>
      <c r="K1270" s="176"/>
      <c r="L1270" s="665"/>
      <c r="M1270" s="175"/>
      <c r="N1270" s="177"/>
      <c r="P1270" s="176"/>
      <c r="R1270" s="178"/>
      <c r="S1270" s="177"/>
      <c r="U1270" s="177"/>
      <c r="W1270" s="178"/>
      <c r="X1270" s="177"/>
    </row>
    <row r="1271" spans="7:24" s="168" customFormat="1" ht="15" customHeight="1">
      <c r="G1271" s="175"/>
      <c r="I1271" s="176"/>
      <c r="J1271" s="176"/>
      <c r="K1271" s="176"/>
      <c r="L1271" s="665"/>
      <c r="M1271" s="175"/>
      <c r="N1271" s="177"/>
      <c r="P1271" s="176"/>
      <c r="R1271" s="178"/>
      <c r="S1271" s="177"/>
      <c r="U1271" s="177"/>
      <c r="W1271" s="178"/>
      <c r="X1271" s="177"/>
    </row>
    <row r="1272" spans="7:24" s="168" customFormat="1" ht="15" customHeight="1">
      <c r="G1272" s="175"/>
      <c r="I1272" s="176"/>
      <c r="J1272" s="176"/>
      <c r="K1272" s="176"/>
      <c r="L1272" s="665"/>
      <c r="M1272" s="175"/>
      <c r="N1272" s="177"/>
      <c r="P1272" s="176"/>
      <c r="R1272" s="178"/>
      <c r="S1272" s="177"/>
      <c r="U1272" s="177"/>
      <c r="W1272" s="178"/>
      <c r="X1272" s="177"/>
    </row>
    <row r="1273" spans="7:24" s="168" customFormat="1" ht="15" customHeight="1">
      <c r="G1273" s="175"/>
      <c r="I1273" s="176"/>
      <c r="J1273" s="176"/>
      <c r="K1273" s="176"/>
      <c r="L1273" s="665"/>
      <c r="M1273" s="175"/>
      <c r="N1273" s="177"/>
      <c r="P1273" s="176"/>
      <c r="R1273" s="178"/>
      <c r="S1273" s="177"/>
      <c r="U1273" s="177"/>
      <c r="W1273" s="178"/>
      <c r="X1273" s="177"/>
    </row>
    <row r="1274" spans="7:24" s="168" customFormat="1" ht="15" customHeight="1">
      <c r="G1274" s="175"/>
      <c r="I1274" s="176"/>
      <c r="J1274" s="176"/>
      <c r="K1274" s="176"/>
      <c r="L1274" s="665"/>
      <c r="M1274" s="175"/>
      <c r="N1274" s="177"/>
      <c r="P1274" s="176"/>
      <c r="R1274" s="178"/>
      <c r="S1274" s="177"/>
      <c r="U1274" s="177"/>
      <c r="W1274" s="178"/>
      <c r="X1274" s="177"/>
    </row>
    <row r="1275" spans="7:24" s="168" customFormat="1" ht="15" customHeight="1">
      <c r="G1275" s="175"/>
      <c r="I1275" s="176"/>
      <c r="J1275" s="176"/>
      <c r="K1275" s="176"/>
      <c r="L1275" s="665"/>
      <c r="M1275" s="175"/>
      <c r="N1275" s="177"/>
      <c r="P1275" s="176"/>
      <c r="R1275" s="178"/>
      <c r="S1275" s="177"/>
      <c r="U1275" s="177"/>
      <c r="W1275" s="178"/>
      <c r="X1275" s="177"/>
    </row>
    <row r="1276" spans="7:24" s="168" customFormat="1" ht="15" customHeight="1">
      <c r="G1276" s="175"/>
      <c r="I1276" s="176"/>
      <c r="J1276" s="176"/>
      <c r="K1276" s="176"/>
      <c r="L1276" s="665"/>
      <c r="M1276" s="175"/>
      <c r="N1276" s="177"/>
      <c r="P1276" s="176"/>
      <c r="R1276" s="178"/>
      <c r="S1276" s="177"/>
      <c r="U1276" s="177"/>
      <c r="W1276" s="178"/>
      <c r="X1276" s="177"/>
    </row>
    <row r="1277" spans="7:24" s="168" customFormat="1" ht="15" customHeight="1">
      <c r="G1277" s="175"/>
      <c r="I1277" s="176"/>
      <c r="J1277" s="176"/>
      <c r="K1277" s="176"/>
      <c r="L1277" s="665"/>
      <c r="M1277" s="175"/>
      <c r="N1277" s="177"/>
      <c r="P1277" s="176"/>
      <c r="R1277" s="178"/>
      <c r="S1277" s="177"/>
      <c r="U1277" s="177"/>
      <c r="W1277" s="178"/>
      <c r="X1277" s="177"/>
    </row>
    <row r="1278" spans="7:24" s="168" customFormat="1" ht="15" customHeight="1">
      <c r="G1278" s="175"/>
      <c r="I1278" s="176"/>
      <c r="J1278" s="176"/>
      <c r="K1278" s="176"/>
      <c r="L1278" s="665"/>
      <c r="M1278" s="175"/>
      <c r="N1278" s="177"/>
      <c r="P1278" s="176"/>
      <c r="R1278" s="178"/>
      <c r="S1278" s="177"/>
      <c r="U1278" s="177"/>
      <c r="W1278" s="178"/>
      <c r="X1278" s="177"/>
    </row>
    <row r="1279" spans="7:24" s="168" customFormat="1" ht="15" customHeight="1">
      <c r="G1279" s="175"/>
      <c r="I1279" s="176"/>
      <c r="J1279" s="176"/>
      <c r="K1279" s="176"/>
      <c r="L1279" s="665"/>
      <c r="M1279" s="175"/>
      <c r="N1279" s="177"/>
      <c r="P1279" s="176"/>
      <c r="R1279" s="178"/>
      <c r="S1279" s="177"/>
      <c r="U1279" s="177"/>
      <c r="W1279" s="178"/>
      <c r="X1279" s="177"/>
    </row>
    <row r="1280" spans="7:24" s="168" customFormat="1" ht="15" customHeight="1">
      <c r="G1280" s="175"/>
      <c r="I1280" s="176"/>
      <c r="J1280" s="176"/>
      <c r="K1280" s="176"/>
      <c r="L1280" s="665"/>
      <c r="M1280" s="175"/>
      <c r="N1280" s="177"/>
      <c r="P1280" s="176"/>
      <c r="R1280" s="178"/>
      <c r="S1280" s="177"/>
      <c r="U1280" s="177"/>
      <c r="W1280" s="178"/>
      <c r="X1280" s="177"/>
    </row>
    <row r="1281" spans="7:24" s="168" customFormat="1" ht="15" customHeight="1">
      <c r="G1281" s="175"/>
      <c r="I1281" s="176"/>
      <c r="J1281" s="176"/>
      <c r="K1281" s="176"/>
      <c r="L1281" s="665"/>
      <c r="M1281" s="175"/>
      <c r="N1281" s="177"/>
      <c r="P1281" s="176"/>
      <c r="R1281" s="178"/>
      <c r="S1281" s="177"/>
      <c r="U1281" s="177"/>
      <c r="W1281" s="178"/>
      <c r="X1281" s="177"/>
    </row>
    <row r="1282" spans="7:24" s="168" customFormat="1" ht="15" customHeight="1">
      <c r="G1282" s="175"/>
      <c r="I1282" s="176"/>
      <c r="J1282" s="176"/>
      <c r="K1282" s="176"/>
      <c r="L1282" s="665"/>
      <c r="M1282" s="175"/>
      <c r="N1282" s="177"/>
      <c r="P1282" s="176"/>
      <c r="R1282" s="178"/>
      <c r="S1282" s="177"/>
      <c r="U1282" s="177"/>
      <c r="W1282" s="178"/>
      <c r="X1282" s="177"/>
    </row>
    <row r="1283" spans="7:24" s="168" customFormat="1" ht="15" customHeight="1">
      <c r="G1283" s="175"/>
      <c r="I1283" s="176"/>
      <c r="J1283" s="176"/>
      <c r="K1283" s="176"/>
      <c r="L1283" s="665"/>
      <c r="M1283" s="175"/>
      <c r="N1283" s="177"/>
      <c r="P1283" s="176"/>
      <c r="R1283" s="178"/>
      <c r="S1283" s="177"/>
      <c r="U1283" s="177"/>
      <c r="W1283" s="178"/>
      <c r="X1283" s="177"/>
    </row>
    <row r="1284" spans="7:24" s="168" customFormat="1" ht="15" customHeight="1">
      <c r="G1284" s="175"/>
      <c r="I1284" s="176"/>
      <c r="J1284" s="176"/>
      <c r="K1284" s="176"/>
      <c r="L1284" s="665"/>
      <c r="M1284" s="175"/>
      <c r="N1284" s="177"/>
      <c r="P1284" s="176"/>
      <c r="R1284" s="178"/>
      <c r="S1284" s="177"/>
      <c r="U1284" s="177"/>
      <c r="W1284" s="178"/>
      <c r="X1284" s="177"/>
    </row>
    <row r="1285" spans="7:24" s="168" customFormat="1" ht="15" customHeight="1">
      <c r="G1285" s="175"/>
      <c r="I1285" s="176"/>
      <c r="J1285" s="176"/>
      <c r="K1285" s="176"/>
      <c r="L1285" s="665"/>
      <c r="M1285" s="175"/>
      <c r="N1285" s="177"/>
      <c r="P1285" s="176"/>
      <c r="R1285" s="178"/>
      <c r="S1285" s="177"/>
      <c r="U1285" s="177"/>
      <c r="W1285" s="178"/>
      <c r="X1285" s="177"/>
    </row>
    <row r="1286" spans="7:24" s="168" customFormat="1" ht="15" customHeight="1">
      <c r="G1286" s="175"/>
      <c r="I1286" s="176"/>
      <c r="J1286" s="176"/>
      <c r="K1286" s="176"/>
      <c r="L1286" s="665"/>
      <c r="M1286" s="175"/>
      <c r="N1286" s="177"/>
      <c r="P1286" s="176"/>
      <c r="R1286" s="178"/>
      <c r="S1286" s="177"/>
      <c r="U1286" s="177"/>
      <c r="W1286" s="178"/>
      <c r="X1286" s="177"/>
    </row>
    <row r="1287" spans="7:24" s="168" customFormat="1" ht="15" customHeight="1">
      <c r="G1287" s="175"/>
      <c r="I1287" s="176"/>
      <c r="J1287" s="176"/>
      <c r="K1287" s="176"/>
      <c r="L1287" s="665"/>
      <c r="M1287" s="175"/>
      <c r="N1287" s="177"/>
      <c r="P1287" s="176"/>
      <c r="R1287" s="178"/>
      <c r="S1287" s="177"/>
      <c r="U1287" s="177"/>
      <c r="W1287" s="178"/>
      <c r="X1287" s="177"/>
    </row>
    <row r="1288" spans="7:24" s="168" customFormat="1" ht="15" customHeight="1">
      <c r="G1288" s="175"/>
      <c r="I1288" s="176"/>
      <c r="J1288" s="176"/>
      <c r="K1288" s="176"/>
      <c r="L1288" s="665"/>
      <c r="M1288" s="175"/>
      <c r="N1288" s="177"/>
      <c r="P1288" s="176"/>
      <c r="R1288" s="178"/>
      <c r="S1288" s="177"/>
      <c r="U1288" s="177"/>
      <c r="W1288" s="178"/>
      <c r="X1288" s="177"/>
    </row>
    <row r="1289" spans="7:24" s="168" customFormat="1" ht="15" customHeight="1">
      <c r="G1289" s="175"/>
      <c r="I1289" s="176"/>
      <c r="J1289" s="176"/>
      <c r="K1289" s="176"/>
      <c r="L1289" s="665"/>
      <c r="M1289" s="175"/>
      <c r="N1289" s="177"/>
      <c r="P1289" s="176"/>
      <c r="R1289" s="178"/>
      <c r="S1289" s="177"/>
      <c r="U1289" s="177"/>
      <c r="W1289" s="178"/>
      <c r="X1289" s="177"/>
    </row>
    <row r="1290" spans="7:24" s="168" customFormat="1" ht="15" customHeight="1">
      <c r="G1290" s="175"/>
      <c r="I1290" s="176"/>
      <c r="J1290" s="176"/>
      <c r="K1290" s="176"/>
      <c r="L1290" s="665"/>
      <c r="M1290" s="175"/>
      <c r="N1290" s="177"/>
      <c r="P1290" s="176"/>
      <c r="R1290" s="178"/>
      <c r="S1290" s="177"/>
      <c r="U1290" s="177"/>
      <c r="W1290" s="178"/>
      <c r="X1290" s="177"/>
    </row>
    <row r="1291" spans="7:24" s="168" customFormat="1" ht="15" customHeight="1">
      <c r="G1291" s="175"/>
      <c r="I1291" s="176"/>
      <c r="J1291" s="176"/>
      <c r="K1291" s="176"/>
      <c r="L1291" s="665"/>
      <c r="M1291" s="175"/>
      <c r="N1291" s="177"/>
      <c r="P1291" s="176"/>
      <c r="R1291" s="178"/>
      <c r="S1291" s="177"/>
      <c r="U1291" s="177"/>
      <c r="W1291" s="178"/>
      <c r="X1291" s="177"/>
    </row>
    <row r="1292" spans="7:24" s="168" customFormat="1" ht="15" customHeight="1">
      <c r="G1292" s="175"/>
      <c r="I1292" s="176"/>
      <c r="J1292" s="176"/>
      <c r="K1292" s="176"/>
      <c r="L1292" s="665"/>
      <c r="M1292" s="175"/>
      <c r="N1292" s="177"/>
      <c r="P1292" s="176"/>
      <c r="R1292" s="178"/>
      <c r="S1292" s="177"/>
      <c r="U1292" s="177"/>
      <c r="W1292" s="178"/>
      <c r="X1292" s="177"/>
    </row>
    <row r="1293" spans="7:24" s="168" customFormat="1" ht="15" customHeight="1">
      <c r="G1293" s="175"/>
      <c r="I1293" s="176"/>
      <c r="J1293" s="176"/>
      <c r="K1293" s="176"/>
      <c r="L1293" s="665"/>
      <c r="M1293" s="175"/>
      <c r="N1293" s="177"/>
      <c r="P1293" s="176"/>
      <c r="R1293" s="178"/>
      <c r="S1293" s="177"/>
      <c r="U1293" s="177"/>
      <c r="W1293" s="178"/>
      <c r="X1293" s="177"/>
    </row>
    <row r="1294" spans="7:24" s="168" customFormat="1" ht="15" customHeight="1">
      <c r="G1294" s="175"/>
      <c r="I1294" s="176"/>
      <c r="J1294" s="176"/>
      <c r="K1294" s="176"/>
      <c r="L1294" s="665"/>
      <c r="M1294" s="175"/>
      <c r="N1294" s="177"/>
      <c r="P1294" s="176"/>
      <c r="R1294" s="178"/>
      <c r="S1294" s="177"/>
      <c r="U1294" s="177"/>
      <c r="W1294" s="178"/>
      <c r="X1294" s="177"/>
    </row>
    <row r="1295" spans="7:24" s="168" customFormat="1" ht="15" customHeight="1">
      <c r="G1295" s="175"/>
      <c r="I1295" s="176"/>
      <c r="J1295" s="176"/>
      <c r="K1295" s="176"/>
      <c r="L1295" s="665"/>
      <c r="M1295" s="175"/>
      <c r="N1295" s="177"/>
      <c r="P1295" s="176"/>
      <c r="R1295" s="178"/>
      <c r="S1295" s="177"/>
      <c r="U1295" s="177"/>
      <c r="W1295" s="178"/>
      <c r="X1295" s="177"/>
    </row>
    <row r="1296" spans="7:24" s="168" customFormat="1" ht="15" customHeight="1">
      <c r="G1296" s="175"/>
      <c r="I1296" s="176"/>
      <c r="J1296" s="176"/>
      <c r="K1296" s="176"/>
      <c r="L1296" s="665"/>
      <c r="M1296" s="175"/>
      <c r="N1296" s="177"/>
      <c r="P1296" s="176"/>
      <c r="R1296" s="178"/>
      <c r="S1296" s="177"/>
      <c r="U1296" s="177"/>
      <c r="W1296" s="178"/>
      <c r="X1296" s="177"/>
    </row>
    <row r="1297" spans="7:24" s="168" customFormat="1" ht="15" customHeight="1">
      <c r="G1297" s="175"/>
      <c r="I1297" s="176"/>
      <c r="J1297" s="176"/>
      <c r="K1297" s="176"/>
      <c r="L1297" s="665"/>
      <c r="M1297" s="175"/>
      <c r="N1297" s="177"/>
      <c r="P1297" s="176"/>
      <c r="R1297" s="178"/>
      <c r="S1297" s="177"/>
      <c r="U1297" s="177"/>
      <c r="W1297" s="178"/>
      <c r="X1297" s="177"/>
    </row>
    <row r="1298" spans="7:24" s="168" customFormat="1" ht="15" customHeight="1">
      <c r="G1298" s="175"/>
      <c r="I1298" s="176"/>
      <c r="J1298" s="176"/>
      <c r="K1298" s="176"/>
      <c r="L1298" s="665"/>
      <c r="M1298" s="175"/>
      <c r="N1298" s="177"/>
      <c r="P1298" s="176"/>
      <c r="R1298" s="178"/>
      <c r="S1298" s="177"/>
      <c r="U1298" s="177"/>
      <c r="W1298" s="178"/>
      <c r="X1298" s="177"/>
    </row>
    <row r="1299" spans="7:24" s="168" customFormat="1" ht="15" customHeight="1">
      <c r="G1299" s="175"/>
      <c r="I1299" s="176"/>
      <c r="J1299" s="176"/>
      <c r="K1299" s="176"/>
      <c r="L1299" s="665"/>
      <c r="M1299" s="175"/>
      <c r="N1299" s="177"/>
      <c r="P1299" s="176"/>
      <c r="R1299" s="178"/>
      <c r="S1299" s="177"/>
      <c r="U1299" s="177"/>
      <c r="W1299" s="178"/>
      <c r="X1299" s="177"/>
    </row>
    <row r="1300" spans="7:24" s="168" customFormat="1" ht="15" customHeight="1">
      <c r="G1300" s="175"/>
      <c r="I1300" s="176"/>
      <c r="J1300" s="176"/>
      <c r="K1300" s="176"/>
      <c r="L1300" s="665"/>
      <c r="M1300" s="175"/>
      <c r="N1300" s="177"/>
      <c r="P1300" s="176"/>
      <c r="R1300" s="178"/>
      <c r="S1300" s="177"/>
      <c r="U1300" s="177"/>
      <c r="W1300" s="178"/>
      <c r="X1300" s="177"/>
    </row>
    <row r="1301" spans="7:24" s="168" customFormat="1" ht="15" customHeight="1">
      <c r="G1301" s="175"/>
      <c r="I1301" s="176"/>
      <c r="J1301" s="176"/>
      <c r="K1301" s="176"/>
      <c r="L1301" s="665"/>
      <c r="M1301" s="175"/>
      <c r="N1301" s="177"/>
      <c r="P1301" s="176"/>
      <c r="R1301" s="178"/>
      <c r="S1301" s="177"/>
      <c r="U1301" s="177"/>
      <c r="W1301" s="178"/>
      <c r="X1301" s="177"/>
    </row>
    <row r="1302" spans="7:24" s="168" customFormat="1" ht="15" customHeight="1">
      <c r="G1302" s="175"/>
      <c r="I1302" s="176"/>
      <c r="J1302" s="176"/>
      <c r="K1302" s="176"/>
      <c r="L1302" s="665"/>
      <c r="M1302" s="175"/>
      <c r="N1302" s="177"/>
      <c r="P1302" s="176"/>
      <c r="R1302" s="178"/>
      <c r="S1302" s="177"/>
      <c r="U1302" s="177"/>
      <c r="W1302" s="178"/>
      <c r="X1302" s="177"/>
    </row>
    <row r="1303" spans="7:24" s="168" customFormat="1" ht="15" customHeight="1">
      <c r="G1303" s="175"/>
      <c r="I1303" s="176"/>
      <c r="J1303" s="176"/>
      <c r="K1303" s="176"/>
      <c r="L1303" s="665"/>
      <c r="M1303" s="175"/>
      <c r="N1303" s="177"/>
      <c r="P1303" s="176"/>
      <c r="R1303" s="178"/>
      <c r="S1303" s="177"/>
      <c r="U1303" s="177"/>
      <c r="W1303" s="178"/>
      <c r="X1303" s="177"/>
    </row>
    <row r="1304" spans="7:24" s="168" customFormat="1" ht="15" customHeight="1">
      <c r="G1304" s="175"/>
      <c r="I1304" s="176"/>
      <c r="J1304" s="176"/>
      <c r="K1304" s="176"/>
      <c r="L1304" s="665"/>
      <c r="M1304" s="175"/>
      <c r="N1304" s="177"/>
      <c r="P1304" s="176"/>
      <c r="R1304" s="178"/>
      <c r="S1304" s="177"/>
      <c r="U1304" s="177"/>
      <c r="W1304" s="178"/>
      <c r="X1304" s="177"/>
    </row>
    <row r="1305" spans="7:24" s="168" customFormat="1" ht="15" customHeight="1">
      <c r="G1305" s="175"/>
      <c r="I1305" s="176"/>
      <c r="J1305" s="176"/>
      <c r="K1305" s="176"/>
      <c r="L1305" s="665"/>
      <c r="M1305" s="175"/>
      <c r="N1305" s="177"/>
      <c r="P1305" s="176"/>
      <c r="R1305" s="178"/>
      <c r="S1305" s="177"/>
      <c r="U1305" s="177"/>
      <c r="W1305" s="178"/>
      <c r="X1305" s="177"/>
    </row>
    <row r="1306" spans="7:24" s="168" customFormat="1" ht="15" customHeight="1">
      <c r="G1306" s="175"/>
      <c r="I1306" s="176"/>
      <c r="J1306" s="176"/>
      <c r="K1306" s="176"/>
      <c r="L1306" s="665"/>
      <c r="M1306" s="175"/>
      <c r="N1306" s="177"/>
      <c r="P1306" s="176"/>
      <c r="R1306" s="178"/>
      <c r="S1306" s="177"/>
      <c r="U1306" s="177"/>
      <c r="W1306" s="178"/>
      <c r="X1306" s="177"/>
    </row>
    <row r="1307" spans="7:24" s="168" customFormat="1" ht="15" customHeight="1">
      <c r="G1307" s="175"/>
      <c r="I1307" s="176"/>
      <c r="J1307" s="176"/>
      <c r="K1307" s="176"/>
      <c r="L1307" s="665"/>
      <c r="M1307" s="175"/>
      <c r="N1307" s="177"/>
      <c r="P1307" s="176"/>
      <c r="R1307" s="178"/>
      <c r="S1307" s="177"/>
      <c r="U1307" s="177"/>
      <c r="W1307" s="178"/>
      <c r="X1307" s="177"/>
    </row>
    <row r="1308" spans="7:24" s="168" customFormat="1" ht="15" customHeight="1">
      <c r="G1308" s="175"/>
      <c r="I1308" s="176"/>
      <c r="J1308" s="176"/>
      <c r="K1308" s="176"/>
      <c r="L1308" s="665"/>
      <c r="M1308" s="175"/>
      <c r="N1308" s="177"/>
      <c r="P1308" s="176"/>
      <c r="R1308" s="178"/>
      <c r="S1308" s="177"/>
      <c r="U1308" s="177"/>
      <c r="W1308" s="178"/>
      <c r="X1308" s="177"/>
    </row>
    <row r="1309" spans="7:24" s="168" customFormat="1" ht="15" customHeight="1">
      <c r="G1309" s="175"/>
      <c r="I1309" s="176"/>
      <c r="J1309" s="176"/>
      <c r="K1309" s="176"/>
      <c r="L1309" s="665"/>
      <c r="M1309" s="175"/>
      <c r="N1309" s="177"/>
      <c r="P1309" s="176"/>
      <c r="R1309" s="178"/>
      <c r="S1309" s="177"/>
      <c r="U1309" s="177"/>
      <c r="W1309" s="178"/>
      <c r="X1309" s="177"/>
    </row>
    <row r="1310" spans="7:24" s="168" customFormat="1" ht="15" customHeight="1">
      <c r="G1310" s="175"/>
      <c r="I1310" s="176"/>
      <c r="J1310" s="176"/>
      <c r="K1310" s="176"/>
      <c r="L1310" s="665"/>
      <c r="M1310" s="175"/>
      <c r="N1310" s="177"/>
      <c r="P1310" s="176"/>
      <c r="R1310" s="178"/>
      <c r="S1310" s="177"/>
      <c r="U1310" s="177"/>
      <c r="W1310" s="178"/>
      <c r="X1310" s="177"/>
    </row>
    <row r="1311" spans="7:24" s="168" customFormat="1" ht="15" customHeight="1">
      <c r="G1311" s="175"/>
      <c r="I1311" s="176"/>
      <c r="J1311" s="176"/>
      <c r="K1311" s="176"/>
      <c r="L1311" s="665"/>
      <c r="M1311" s="175"/>
      <c r="N1311" s="177"/>
      <c r="P1311" s="176"/>
      <c r="R1311" s="178"/>
      <c r="S1311" s="177"/>
      <c r="U1311" s="177"/>
      <c r="W1311" s="178"/>
      <c r="X1311" s="177"/>
    </row>
    <row r="1312" spans="7:24" s="168" customFormat="1" ht="15" customHeight="1">
      <c r="G1312" s="175"/>
      <c r="I1312" s="176"/>
      <c r="J1312" s="176"/>
      <c r="K1312" s="176"/>
      <c r="L1312" s="665"/>
      <c r="M1312" s="175"/>
      <c r="N1312" s="177"/>
      <c r="P1312" s="176"/>
      <c r="R1312" s="178"/>
      <c r="S1312" s="177"/>
      <c r="U1312" s="177"/>
      <c r="W1312" s="178"/>
      <c r="X1312" s="177"/>
    </row>
    <row r="1313" spans="7:24" s="168" customFormat="1" ht="15" customHeight="1">
      <c r="G1313" s="175"/>
      <c r="I1313" s="176"/>
      <c r="J1313" s="176"/>
      <c r="K1313" s="176"/>
      <c r="L1313" s="665"/>
      <c r="M1313" s="175"/>
      <c r="N1313" s="177"/>
      <c r="P1313" s="176"/>
      <c r="R1313" s="178"/>
      <c r="S1313" s="177"/>
      <c r="U1313" s="177"/>
      <c r="W1313" s="178"/>
      <c r="X1313" s="177"/>
    </row>
    <row r="1314" spans="7:24" s="168" customFormat="1" ht="15" customHeight="1">
      <c r="G1314" s="175"/>
      <c r="I1314" s="176"/>
      <c r="J1314" s="176"/>
      <c r="K1314" s="176"/>
      <c r="L1314" s="665"/>
      <c r="M1314" s="175"/>
      <c r="N1314" s="177"/>
      <c r="P1314" s="176"/>
      <c r="R1314" s="178"/>
      <c r="S1314" s="177"/>
      <c r="U1314" s="177"/>
      <c r="W1314" s="178"/>
      <c r="X1314" s="177"/>
    </row>
    <row r="1315" spans="7:24" s="168" customFormat="1" ht="15" customHeight="1">
      <c r="G1315" s="175"/>
      <c r="I1315" s="176"/>
      <c r="J1315" s="176"/>
      <c r="K1315" s="176"/>
      <c r="L1315" s="665"/>
      <c r="M1315" s="175"/>
      <c r="N1315" s="177"/>
      <c r="P1315" s="176"/>
      <c r="R1315" s="178"/>
      <c r="S1315" s="177"/>
      <c r="U1315" s="177"/>
      <c r="W1315" s="178"/>
      <c r="X1315" s="177"/>
    </row>
    <row r="1316" spans="7:24" s="168" customFormat="1" ht="15" customHeight="1">
      <c r="G1316" s="175"/>
      <c r="I1316" s="176"/>
      <c r="J1316" s="176"/>
      <c r="K1316" s="176"/>
      <c r="L1316" s="665"/>
      <c r="M1316" s="175"/>
      <c r="N1316" s="177"/>
      <c r="P1316" s="176"/>
      <c r="R1316" s="178"/>
      <c r="S1316" s="177"/>
      <c r="U1316" s="177"/>
      <c r="W1316" s="178"/>
      <c r="X1316" s="177"/>
    </row>
    <row r="1317" spans="7:24" s="168" customFormat="1" ht="15" customHeight="1">
      <c r="G1317" s="175"/>
      <c r="I1317" s="176"/>
      <c r="J1317" s="176"/>
      <c r="K1317" s="176"/>
      <c r="L1317" s="665"/>
      <c r="M1317" s="175"/>
      <c r="N1317" s="177"/>
      <c r="P1317" s="176"/>
      <c r="R1317" s="178"/>
      <c r="S1317" s="177"/>
      <c r="U1317" s="177"/>
      <c r="W1317" s="178"/>
      <c r="X1317" s="177"/>
    </row>
    <row r="1318" spans="7:24" s="168" customFormat="1" ht="15" customHeight="1">
      <c r="G1318" s="175"/>
      <c r="I1318" s="176"/>
      <c r="J1318" s="176"/>
      <c r="K1318" s="176"/>
      <c r="L1318" s="665"/>
      <c r="M1318" s="175"/>
      <c r="N1318" s="177"/>
      <c r="P1318" s="176"/>
      <c r="R1318" s="178"/>
      <c r="S1318" s="177"/>
      <c r="U1318" s="177"/>
      <c r="W1318" s="178"/>
      <c r="X1318" s="177"/>
    </row>
    <row r="1319" spans="7:24" s="168" customFormat="1" ht="15" customHeight="1">
      <c r="G1319" s="175"/>
      <c r="I1319" s="176"/>
      <c r="J1319" s="176"/>
      <c r="K1319" s="176"/>
      <c r="L1319" s="665"/>
      <c r="M1319" s="175"/>
      <c r="N1319" s="177"/>
      <c r="P1319" s="176"/>
      <c r="R1319" s="178"/>
      <c r="S1319" s="177"/>
      <c r="U1319" s="177"/>
      <c r="W1319" s="178"/>
      <c r="X1319" s="177"/>
    </row>
    <row r="1320" spans="7:24" s="168" customFormat="1" ht="15" customHeight="1">
      <c r="G1320" s="175"/>
      <c r="I1320" s="176"/>
      <c r="J1320" s="176"/>
      <c r="K1320" s="176"/>
      <c r="L1320" s="665"/>
      <c r="M1320" s="175"/>
      <c r="N1320" s="177"/>
      <c r="P1320" s="176"/>
      <c r="R1320" s="178"/>
      <c r="S1320" s="177"/>
      <c r="U1320" s="177"/>
      <c r="W1320" s="178"/>
      <c r="X1320" s="177"/>
    </row>
    <row r="1321" spans="7:24" s="168" customFormat="1" ht="15" customHeight="1">
      <c r="G1321" s="175"/>
      <c r="I1321" s="176"/>
      <c r="J1321" s="176"/>
      <c r="K1321" s="176"/>
      <c r="L1321" s="665"/>
      <c r="M1321" s="175"/>
      <c r="N1321" s="177"/>
      <c r="P1321" s="176"/>
      <c r="R1321" s="178"/>
      <c r="S1321" s="177"/>
      <c r="U1321" s="177"/>
      <c r="W1321" s="178"/>
      <c r="X1321" s="177"/>
    </row>
    <row r="1322" spans="7:24" s="168" customFormat="1" ht="15" customHeight="1">
      <c r="G1322" s="175"/>
      <c r="I1322" s="176"/>
      <c r="J1322" s="176"/>
      <c r="K1322" s="176"/>
      <c r="L1322" s="665"/>
      <c r="M1322" s="175"/>
      <c r="N1322" s="177"/>
      <c r="P1322" s="176"/>
      <c r="R1322" s="178"/>
      <c r="S1322" s="177"/>
      <c r="U1322" s="177"/>
      <c r="W1322" s="178"/>
      <c r="X1322" s="177"/>
    </row>
    <row r="1323" spans="7:24" s="168" customFormat="1" ht="15" customHeight="1">
      <c r="G1323" s="175"/>
      <c r="I1323" s="176"/>
      <c r="J1323" s="176"/>
      <c r="K1323" s="176"/>
      <c r="L1323" s="665"/>
      <c r="M1323" s="175"/>
      <c r="N1323" s="177"/>
      <c r="P1323" s="176"/>
      <c r="R1323" s="178"/>
      <c r="S1323" s="177"/>
      <c r="U1323" s="177"/>
      <c r="W1323" s="178"/>
      <c r="X1323" s="177"/>
    </row>
    <row r="1324" spans="7:24" s="168" customFormat="1" ht="15" customHeight="1">
      <c r="G1324" s="175"/>
      <c r="I1324" s="176"/>
      <c r="J1324" s="176"/>
      <c r="K1324" s="176"/>
      <c r="L1324" s="665"/>
      <c r="M1324" s="175"/>
      <c r="N1324" s="177"/>
      <c r="P1324" s="176"/>
      <c r="R1324" s="178"/>
      <c r="S1324" s="177"/>
      <c r="U1324" s="177"/>
      <c r="W1324" s="178"/>
      <c r="X1324" s="177"/>
    </row>
    <row r="1325" spans="7:24" s="168" customFormat="1" ht="15" customHeight="1">
      <c r="G1325" s="175"/>
      <c r="I1325" s="176"/>
      <c r="J1325" s="176"/>
      <c r="K1325" s="176"/>
      <c r="L1325" s="665"/>
      <c r="M1325" s="175"/>
      <c r="N1325" s="177"/>
      <c r="P1325" s="176"/>
      <c r="R1325" s="178"/>
      <c r="S1325" s="177"/>
      <c r="U1325" s="177"/>
      <c r="W1325" s="178"/>
      <c r="X1325" s="177"/>
    </row>
    <row r="1326" spans="7:24" s="168" customFormat="1" ht="15" customHeight="1">
      <c r="G1326" s="175"/>
      <c r="I1326" s="176"/>
      <c r="J1326" s="176"/>
      <c r="K1326" s="176"/>
      <c r="L1326" s="665"/>
      <c r="M1326" s="175"/>
      <c r="N1326" s="177"/>
      <c r="P1326" s="176"/>
      <c r="R1326" s="178"/>
      <c r="S1326" s="177"/>
      <c r="U1326" s="177"/>
      <c r="W1326" s="178"/>
      <c r="X1326" s="177"/>
    </row>
    <row r="1327" spans="7:24" s="168" customFormat="1" ht="15" customHeight="1">
      <c r="G1327" s="175"/>
      <c r="I1327" s="176"/>
      <c r="J1327" s="176"/>
      <c r="K1327" s="176"/>
      <c r="L1327" s="665"/>
      <c r="M1327" s="175"/>
      <c r="N1327" s="177"/>
      <c r="P1327" s="176"/>
      <c r="R1327" s="178"/>
      <c r="S1327" s="177"/>
      <c r="U1327" s="177"/>
      <c r="W1327" s="178"/>
      <c r="X1327" s="177"/>
    </row>
    <row r="1328" spans="7:24" s="168" customFormat="1" ht="15" customHeight="1">
      <c r="G1328" s="175"/>
      <c r="I1328" s="176"/>
      <c r="J1328" s="176"/>
      <c r="K1328" s="176"/>
      <c r="L1328" s="665"/>
      <c r="M1328" s="175"/>
      <c r="N1328" s="177"/>
      <c r="P1328" s="176"/>
      <c r="R1328" s="178"/>
      <c r="S1328" s="177"/>
      <c r="U1328" s="177"/>
      <c r="W1328" s="178"/>
      <c r="X1328" s="177"/>
    </row>
    <row r="1329" spans="7:24" s="168" customFormat="1" ht="15" customHeight="1">
      <c r="G1329" s="175"/>
      <c r="I1329" s="176"/>
      <c r="J1329" s="176"/>
      <c r="K1329" s="176"/>
      <c r="L1329" s="665"/>
      <c r="M1329" s="175"/>
      <c r="N1329" s="177"/>
      <c r="P1329" s="176"/>
      <c r="R1329" s="178"/>
      <c r="S1329" s="177"/>
      <c r="U1329" s="177"/>
      <c r="W1329" s="178"/>
      <c r="X1329" s="177"/>
    </row>
    <row r="1330" spans="7:24" s="168" customFormat="1" ht="15" customHeight="1">
      <c r="G1330" s="175"/>
      <c r="I1330" s="176"/>
      <c r="J1330" s="176"/>
      <c r="K1330" s="176"/>
      <c r="L1330" s="665"/>
      <c r="M1330" s="175"/>
      <c r="N1330" s="177"/>
      <c r="P1330" s="176"/>
      <c r="R1330" s="178"/>
      <c r="S1330" s="177"/>
      <c r="U1330" s="177"/>
      <c r="W1330" s="178"/>
      <c r="X1330" s="177"/>
    </row>
    <row r="1331" spans="7:24" s="168" customFormat="1" ht="15" customHeight="1">
      <c r="G1331" s="175"/>
      <c r="I1331" s="176"/>
      <c r="J1331" s="176"/>
      <c r="K1331" s="176"/>
      <c r="L1331" s="665"/>
      <c r="M1331" s="175"/>
      <c r="N1331" s="177"/>
      <c r="P1331" s="176"/>
      <c r="R1331" s="178"/>
      <c r="S1331" s="177"/>
      <c r="U1331" s="177"/>
      <c r="W1331" s="178"/>
      <c r="X1331" s="177"/>
    </row>
    <row r="1332" spans="7:24" s="168" customFormat="1" ht="15" customHeight="1">
      <c r="G1332" s="175"/>
      <c r="I1332" s="176"/>
      <c r="J1332" s="176"/>
      <c r="K1332" s="176"/>
      <c r="L1332" s="665"/>
      <c r="M1332" s="175"/>
      <c r="N1332" s="177"/>
      <c r="P1332" s="176"/>
      <c r="R1332" s="178"/>
      <c r="S1332" s="177"/>
      <c r="U1332" s="177"/>
      <c r="W1332" s="178"/>
      <c r="X1332" s="177"/>
    </row>
    <row r="1333" spans="7:24" s="168" customFormat="1" ht="15" customHeight="1">
      <c r="G1333" s="175"/>
      <c r="I1333" s="176"/>
      <c r="J1333" s="176"/>
      <c r="K1333" s="176"/>
      <c r="L1333" s="665"/>
      <c r="M1333" s="175"/>
      <c r="N1333" s="177"/>
      <c r="P1333" s="176"/>
      <c r="R1333" s="178"/>
      <c r="S1333" s="177"/>
      <c r="U1333" s="177"/>
      <c r="W1333" s="178"/>
      <c r="X1333" s="177"/>
    </row>
    <row r="1334" spans="7:24" s="168" customFormat="1" ht="15" customHeight="1">
      <c r="G1334" s="175"/>
      <c r="I1334" s="176"/>
      <c r="J1334" s="176"/>
      <c r="K1334" s="176"/>
      <c r="L1334" s="665"/>
      <c r="M1334" s="175"/>
      <c r="N1334" s="177"/>
      <c r="P1334" s="176"/>
      <c r="R1334" s="178"/>
      <c r="S1334" s="177"/>
      <c r="U1334" s="177"/>
      <c r="W1334" s="178"/>
      <c r="X1334" s="177"/>
    </row>
    <row r="1335" spans="7:24" s="168" customFormat="1" ht="15" customHeight="1">
      <c r="G1335" s="175"/>
      <c r="I1335" s="176"/>
      <c r="J1335" s="176"/>
      <c r="K1335" s="176"/>
      <c r="L1335" s="665"/>
      <c r="M1335" s="175"/>
      <c r="N1335" s="177"/>
      <c r="P1335" s="176"/>
      <c r="R1335" s="178"/>
      <c r="S1335" s="177"/>
      <c r="U1335" s="177"/>
      <c r="W1335" s="178"/>
      <c r="X1335" s="177"/>
    </row>
    <row r="1336" spans="7:24" s="168" customFormat="1" ht="15" customHeight="1">
      <c r="G1336" s="175"/>
      <c r="I1336" s="176"/>
      <c r="J1336" s="176"/>
      <c r="K1336" s="176"/>
      <c r="L1336" s="665"/>
      <c r="M1336" s="175"/>
      <c r="N1336" s="177"/>
      <c r="P1336" s="176"/>
      <c r="R1336" s="178"/>
      <c r="S1336" s="177"/>
      <c r="U1336" s="177"/>
      <c r="W1336" s="178"/>
      <c r="X1336" s="177"/>
    </row>
    <row r="1337" spans="7:24" s="168" customFormat="1" ht="15" customHeight="1">
      <c r="G1337" s="175"/>
      <c r="I1337" s="176"/>
      <c r="J1337" s="176"/>
      <c r="K1337" s="176"/>
      <c r="L1337" s="665"/>
      <c r="M1337" s="175"/>
      <c r="N1337" s="177"/>
      <c r="P1337" s="176"/>
      <c r="R1337" s="178"/>
      <c r="S1337" s="177"/>
      <c r="U1337" s="177"/>
      <c r="W1337" s="178"/>
      <c r="X1337" s="177"/>
    </row>
    <row r="1338" spans="7:24" s="168" customFormat="1" ht="15" customHeight="1">
      <c r="G1338" s="175"/>
      <c r="I1338" s="176"/>
      <c r="J1338" s="176"/>
      <c r="K1338" s="176"/>
      <c r="L1338" s="665"/>
      <c r="M1338" s="175"/>
      <c r="N1338" s="177"/>
      <c r="P1338" s="176"/>
      <c r="R1338" s="178"/>
      <c r="S1338" s="177"/>
      <c r="U1338" s="177"/>
      <c r="W1338" s="178"/>
      <c r="X1338" s="177"/>
    </row>
    <row r="1339" spans="7:24" s="168" customFormat="1" ht="15" customHeight="1">
      <c r="G1339" s="175"/>
      <c r="I1339" s="176"/>
      <c r="J1339" s="176"/>
      <c r="K1339" s="176"/>
      <c r="L1339" s="665"/>
      <c r="M1339" s="175"/>
      <c r="N1339" s="177"/>
      <c r="P1339" s="176"/>
      <c r="R1339" s="178"/>
      <c r="S1339" s="177"/>
      <c r="U1339" s="177"/>
      <c r="W1339" s="178"/>
      <c r="X1339" s="177"/>
    </row>
    <row r="1340" spans="7:24" s="168" customFormat="1" ht="15" customHeight="1">
      <c r="G1340" s="175"/>
      <c r="I1340" s="176"/>
      <c r="J1340" s="176"/>
      <c r="K1340" s="176"/>
      <c r="L1340" s="665"/>
      <c r="M1340" s="175"/>
      <c r="N1340" s="177"/>
      <c r="P1340" s="176"/>
      <c r="R1340" s="178"/>
      <c r="S1340" s="177"/>
      <c r="U1340" s="177"/>
      <c r="W1340" s="178"/>
      <c r="X1340" s="177"/>
    </row>
    <row r="1341" spans="7:24" s="168" customFormat="1" ht="15" customHeight="1">
      <c r="G1341" s="175"/>
      <c r="I1341" s="176"/>
      <c r="J1341" s="176"/>
      <c r="K1341" s="176"/>
      <c r="L1341" s="665"/>
      <c r="M1341" s="175"/>
      <c r="N1341" s="177"/>
      <c r="P1341" s="176"/>
      <c r="R1341" s="178"/>
      <c r="S1341" s="177"/>
      <c r="U1341" s="177"/>
      <c r="W1341" s="178"/>
      <c r="X1341" s="177"/>
    </row>
    <row r="1342" spans="7:24" s="168" customFormat="1" ht="15" customHeight="1">
      <c r="G1342" s="175"/>
      <c r="I1342" s="176"/>
      <c r="J1342" s="176"/>
      <c r="K1342" s="176"/>
      <c r="L1342" s="665"/>
      <c r="M1342" s="175"/>
      <c r="N1342" s="177"/>
      <c r="P1342" s="176"/>
      <c r="R1342" s="178"/>
      <c r="S1342" s="177"/>
      <c r="U1342" s="177"/>
      <c r="W1342" s="178"/>
      <c r="X1342" s="177"/>
    </row>
    <row r="1343" spans="7:24" s="168" customFormat="1" ht="15" customHeight="1">
      <c r="G1343" s="175"/>
      <c r="I1343" s="176"/>
      <c r="J1343" s="176"/>
      <c r="K1343" s="176"/>
      <c r="L1343" s="665"/>
      <c r="M1343" s="175"/>
      <c r="N1343" s="177"/>
      <c r="P1343" s="176"/>
      <c r="R1343" s="178"/>
      <c r="S1343" s="177"/>
      <c r="U1343" s="177"/>
      <c r="W1343" s="178"/>
      <c r="X1343" s="177"/>
    </row>
    <row r="1344" spans="7:24" s="168" customFormat="1" ht="15" customHeight="1">
      <c r="G1344" s="175"/>
      <c r="I1344" s="176"/>
      <c r="J1344" s="176"/>
      <c r="K1344" s="176"/>
      <c r="L1344" s="665"/>
      <c r="M1344" s="175"/>
      <c r="N1344" s="177"/>
      <c r="P1344" s="176"/>
      <c r="R1344" s="178"/>
      <c r="S1344" s="177"/>
      <c r="U1344" s="177"/>
      <c r="W1344" s="178"/>
      <c r="X1344" s="177"/>
    </row>
    <row r="1345" spans="7:24" s="168" customFormat="1" ht="15" customHeight="1">
      <c r="G1345" s="175"/>
      <c r="I1345" s="176"/>
      <c r="J1345" s="176"/>
      <c r="K1345" s="176"/>
      <c r="L1345" s="665"/>
      <c r="M1345" s="175"/>
      <c r="N1345" s="177"/>
      <c r="P1345" s="176"/>
      <c r="R1345" s="178"/>
      <c r="S1345" s="177"/>
      <c r="U1345" s="177"/>
      <c r="W1345" s="178"/>
      <c r="X1345" s="177"/>
    </row>
    <row r="1346" spans="7:24" s="168" customFormat="1" ht="15" customHeight="1">
      <c r="G1346" s="175"/>
      <c r="I1346" s="176"/>
      <c r="J1346" s="176"/>
      <c r="K1346" s="176"/>
      <c r="L1346" s="665"/>
      <c r="M1346" s="175"/>
      <c r="N1346" s="177"/>
      <c r="P1346" s="176"/>
      <c r="R1346" s="178"/>
      <c r="S1346" s="177"/>
      <c r="U1346" s="177"/>
      <c r="W1346" s="178"/>
      <c r="X1346" s="177"/>
    </row>
    <row r="1347" spans="7:24" s="168" customFormat="1" ht="15" customHeight="1">
      <c r="G1347" s="175"/>
      <c r="I1347" s="176"/>
      <c r="J1347" s="176"/>
      <c r="K1347" s="176"/>
      <c r="L1347" s="665"/>
      <c r="M1347" s="175"/>
      <c r="N1347" s="177"/>
      <c r="P1347" s="176"/>
      <c r="R1347" s="178"/>
      <c r="S1347" s="177"/>
      <c r="U1347" s="177"/>
      <c r="W1347" s="178"/>
      <c r="X1347" s="177"/>
    </row>
    <row r="1348" spans="7:24" s="168" customFormat="1" ht="15" customHeight="1">
      <c r="G1348" s="175"/>
      <c r="I1348" s="176"/>
      <c r="J1348" s="176"/>
      <c r="K1348" s="176"/>
      <c r="L1348" s="665"/>
      <c r="M1348" s="175"/>
      <c r="N1348" s="177"/>
      <c r="P1348" s="176"/>
      <c r="R1348" s="178"/>
      <c r="S1348" s="177"/>
      <c r="U1348" s="177"/>
      <c r="W1348" s="178"/>
      <c r="X1348" s="177"/>
    </row>
    <row r="1349" spans="7:24" s="168" customFormat="1" ht="15" customHeight="1">
      <c r="G1349" s="175"/>
      <c r="I1349" s="176"/>
      <c r="J1349" s="176"/>
      <c r="K1349" s="176"/>
      <c r="L1349" s="665"/>
      <c r="M1349" s="175"/>
      <c r="N1349" s="177"/>
      <c r="P1349" s="176"/>
      <c r="R1349" s="178"/>
      <c r="S1349" s="177"/>
      <c r="U1349" s="177"/>
      <c r="W1349" s="178"/>
      <c r="X1349" s="177"/>
    </row>
    <row r="1350" spans="7:24" s="168" customFormat="1" ht="15" customHeight="1">
      <c r="G1350" s="175"/>
      <c r="I1350" s="176"/>
      <c r="J1350" s="176"/>
      <c r="K1350" s="176"/>
      <c r="L1350" s="665"/>
      <c r="M1350" s="175"/>
      <c r="N1350" s="177"/>
      <c r="P1350" s="176"/>
      <c r="R1350" s="178"/>
      <c r="S1350" s="177"/>
      <c r="U1350" s="177"/>
      <c r="W1350" s="178"/>
      <c r="X1350" s="177"/>
    </row>
    <row r="1351" spans="7:24" s="168" customFormat="1" ht="15" customHeight="1">
      <c r="G1351" s="175"/>
      <c r="I1351" s="176"/>
      <c r="J1351" s="176"/>
      <c r="K1351" s="176"/>
      <c r="L1351" s="665"/>
      <c r="M1351" s="175"/>
      <c r="N1351" s="177"/>
      <c r="P1351" s="176"/>
      <c r="R1351" s="178"/>
      <c r="S1351" s="177"/>
      <c r="U1351" s="177"/>
      <c r="W1351" s="178"/>
      <c r="X1351" s="177"/>
    </row>
    <row r="1352" spans="7:24" s="168" customFormat="1" ht="15" customHeight="1">
      <c r="G1352" s="175"/>
      <c r="I1352" s="176"/>
      <c r="J1352" s="176"/>
      <c r="K1352" s="176"/>
      <c r="L1352" s="665"/>
      <c r="M1352" s="175"/>
      <c r="N1352" s="177"/>
      <c r="P1352" s="176"/>
      <c r="R1352" s="178"/>
      <c r="S1352" s="177"/>
      <c r="U1352" s="177"/>
      <c r="W1352" s="178"/>
      <c r="X1352" s="177"/>
    </row>
    <row r="1353" spans="7:24" s="168" customFormat="1" ht="15" customHeight="1">
      <c r="G1353" s="175"/>
      <c r="I1353" s="176"/>
      <c r="J1353" s="176"/>
      <c r="K1353" s="176"/>
      <c r="L1353" s="665"/>
      <c r="M1353" s="175"/>
      <c r="N1353" s="177"/>
      <c r="P1353" s="176"/>
      <c r="R1353" s="178"/>
      <c r="S1353" s="177"/>
      <c r="U1353" s="177"/>
      <c r="W1353" s="178"/>
      <c r="X1353" s="177"/>
    </row>
    <row r="1354" spans="7:24" s="168" customFormat="1" ht="15" customHeight="1">
      <c r="G1354" s="175"/>
      <c r="I1354" s="176"/>
      <c r="J1354" s="176"/>
      <c r="K1354" s="176"/>
      <c r="L1354" s="665"/>
      <c r="M1354" s="175"/>
      <c r="N1354" s="177"/>
      <c r="P1354" s="176"/>
      <c r="R1354" s="178"/>
      <c r="S1354" s="177"/>
      <c r="U1354" s="177"/>
      <c r="W1354" s="178"/>
      <c r="X1354" s="177"/>
    </row>
    <row r="1355" spans="7:24" s="168" customFormat="1" ht="15" customHeight="1">
      <c r="G1355" s="175"/>
      <c r="I1355" s="176"/>
      <c r="J1355" s="176"/>
      <c r="K1355" s="176"/>
      <c r="L1355" s="665"/>
      <c r="M1355" s="175"/>
      <c r="N1355" s="177"/>
      <c r="P1355" s="176"/>
      <c r="R1355" s="178"/>
      <c r="S1355" s="177"/>
      <c r="U1355" s="177"/>
      <c r="W1355" s="178"/>
      <c r="X1355" s="177"/>
    </row>
    <row r="1356" spans="7:24" s="168" customFormat="1" ht="15" customHeight="1">
      <c r="G1356" s="175"/>
      <c r="I1356" s="176"/>
      <c r="J1356" s="176"/>
      <c r="K1356" s="176"/>
      <c r="L1356" s="665"/>
      <c r="M1356" s="175"/>
      <c r="N1356" s="177"/>
      <c r="P1356" s="176"/>
      <c r="R1356" s="178"/>
      <c r="S1356" s="177"/>
      <c r="U1356" s="177"/>
      <c r="W1356" s="178"/>
      <c r="X1356" s="177"/>
    </row>
    <row r="1357" spans="7:24" s="168" customFormat="1" ht="15" customHeight="1">
      <c r="G1357" s="175"/>
      <c r="I1357" s="176"/>
      <c r="J1357" s="176"/>
      <c r="K1357" s="176"/>
      <c r="L1357" s="665"/>
      <c r="M1357" s="175"/>
      <c r="N1357" s="177"/>
      <c r="P1357" s="176"/>
      <c r="R1357" s="178"/>
      <c r="S1357" s="177"/>
      <c r="U1357" s="177"/>
      <c r="W1357" s="178"/>
      <c r="X1357" s="177"/>
    </row>
    <row r="1358" spans="7:24" s="168" customFormat="1" ht="15" customHeight="1">
      <c r="G1358" s="175"/>
      <c r="I1358" s="176"/>
      <c r="J1358" s="176"/>
      <c r="K1358" s="176"/>
      <c r="L1358" s="665"/>
      <c r="M1358" s="175"/>
      <c r="N1358" s="177"/>
      <c r="P1358" s="176"/>
      <c r="R1358" s="178"/>
      <c r="S1358" s="177"/>
      <c r="U1358" s="177"/>
      <c r="W1358" s="178"/>
      <c r="X1358" s="177"/>
    </row>
    <row r="1359" spans="7:24" s="168" customFormat="1" ht="15" customHeight="1">
      <c r="G1359" s="175"/>
      <c r="I1359" s="176"/>
      <c r="J1359" s="176"/>
      <c r="K1359" s="176"/>
      <c r="L1359" s="665"/>
      <c r="M1359" s="175"/>
      <c r="N1359" s="177"/>
      <c r="P1359" s="176"/>
      <c r="R1359" s="178"/>
      <c r="S1359" s="177"/>
      <c r="U1359" s="177"/>
      <c r="W1359" s="178"/>
      <c r="X1359" s="177"/>
    </row>
    <row r="1360" spans="7:24" s="168" customFormat="1" ht="15" customHeight="1">
      <c r="G1360" s="175"/>
      <c r="I1360" s="176"/>
      <c r="J1360" s="176"/>
      <c r="K1360" s="176"/>
      <c r="L1360" s="665"/>
      <c r="M1360" s="175"/>
      <c r="N1360" s="177"/>
      <c r="P1360" s="176"/>
      <c r="R1360" s="178"/>
      <c r="S1360" s="177"/>
      <c r="U1360" s="177"/>
      <c r="W1360" s="178"/>
      <c r="X1360" s="177"/>
    </row>
    <row r="1361" spans="7:24" s="168" customFormat="1" ht="15" customHeight="1">
      <c r="G1361" s="175"/>
      <c r="I1361" s="176"/>
      <c r="J1361" s="176"/>
      <c r="K1361" s="176"/>
      <c r="L1361" s="665"/>
      <c r="M1361" s="175"/>
      <c r="N1361" s="177"/>
      <c r="P1361" s="176"/>
      <c r="R1361" s="178"/>
      <c r="S1361" s="177"/>
      <c r="U1361" s="177"/>
      <c r="W1361" s="178"/>
      <c r="X1361" s="177"/>
    </row>
    <row r="1362" spans="7:24" s="168" customFormat="1" ht="15" customHeight="1">
      <c r="G1362" s="175"/>
      <c r="I1362" s="176"/>
      <c r="J1362" s="176"/>
      <c r="K1362" s="176"/>
      <c r="L1362" s="665"/>
      <c r="M1362" s="175"/>
      <c r="N1362" s="177"/>
      <c r="P1362" s="176"/>
      <c r="R1362" s="178"/>
      <c r="S1362" s="177"/>
      <c r="U1362" s="177"/>
      <c r="W1362" s="178"/>
      <c r="X1362" s="177"/>
    </row>
    <row r="1363" spans="7:24" s="168" customFormat="1" ht="15" customHeight="1">
      <c r="G1363" s="175"/>
      <c r="I1363" s="176"/>
      <c r="J1363" s="176"/>
      <c r="K1363" s="176"/>
      <c r="L1363" s="665"/>
      <c r="M1363" s="175"/>
      <c r="N1363" s="177"/>
      <c r="P1363" s="176"/>
      <c r="R1363" s="178"/>
      <c r="S1363" s="177"/>
      <c r="U1363" s="177"/>
      <c r="W1363" s="178"/>
      <c r="X1363" s="177"/>
    </row>
    <row r="1364" spans="7:24" s="168" customFormat="1" ht="15" customHeight="1">
      <c r="G1364" s="175"/>
      <c r="I1364" s="176"/>
      <c r="J1364" s="176"/>
      <c r="K1364" s="176"/>
      <c r="L1364" s="665"/>
      <c r="M1364" s="175"/>
      <c r="N1364" s="177"/>
      <c r="P1364" s="176"/>
      <c r="R1364" s="178"/>
      <c r="S1364" s="177"/>
      <c r="U1364" s="177"/>
      <c r="W1364" s="178"/>
      <c r="X1364" s="177"/>
    </row>
    <row r="1365" spans="7:24" s="168" customFormat="1" ht="15" customHeight="1">
      <c r="G1365" s="175"/>
      <c r="I1365" s="176"/>
      <c r="J1365" s="176"/>
      <c r="K1365" s="176"/>
      <c r="L1365" s="665"/>
      <c r="M1365" s="175"/>
      <c r="N1365" s="177"/>
      <c r="P1365" s="176"/>
      <c r="R1365" s="178"/>
      <c r="S1365" s="177"/>
      <c r="U1365" s="177"/>
      <c r="W1365" s="178"/>
      <c r="X1365" s="177"/>
    </row>
    <row r="1366" spans="7:24" s="168" customFormat="1" ht="15" customHeight="1">
      <c r="G1366" s="175"/>
      <c r="I1366" s="176"/>
      <c r="J1366" s="176"/>
      <c r="K1366" s="176"/>
      <c r="L1366" s="665"/>
      <c r="M1366" s="175"/>
      <c r="N1366" s="177"/>
      <c r="P1366" s="176"/>
      <c r="R1366" s="178"/>
      <c r="S1366" s="177"/>
      <c r="U1366" s="177"/>
      <c r="W1366" s="178"/>
      <c r="X1366" s="177"/>
    </row>
    <row r="1367" spans="7:24" s="168" customFormat="1" ht="15" customHeight="1">
      <c r="G1367" s="175"/>
      <c r="I1367" s="176"/>
      <c r="J1367" s="176"/>
      <c r="K1367" s="176"/>
      <c r="L1367" s="665"/>
      <c r="M1367" s="175"/>
      <c r="N1367" s="177"/>
      <c r="P1367" s="176"/>
      <c r="R1367" s="178"/>
      <c r="S1367" s="177"/>
      <c r="U1367" s="177"/>
      <c r="W1367" s="178"/>
      <c r="X1367" s="177"/>
    </row>
    <row r="1368" spans="7:24" s="168" customFormat="1" ht="15" customHeight="1">
      <c r="G1368" s="175"/>
      <c r="I1368" s="176"/>
      <c r="J1368" s="176"/>
      <c r="K1368" s="176"/>
      <c r="L1368" s="665"/>
      <c r="M1368" s="175"/>
      <c r="N1368" s="177"/>
      <c r="P1368" s="176"/>
      <c r="R1368" s="178"/>
      <c r="S1368" s="177"/>
      <c r="U1368" s="177"/>
      <c r="W1368" s="178"/>
      <c r="X1368" s="177"/>
    </row>
    <row r="1369" spans="7:24" s="168" customFormat="1" ht="15" customHeight="1">
      <c r="G1369" s="175"/>
      <c r="I1369" s="176"/>
      <c r="J1369" s="176"/>
      <c r="K1369" s="176"/>
      <c r="L1369" s="665"/>
      <c r="M1369" s="175"/>
      <c r="N1369" s="177"/>
      <c r="P1369" s="176"/>
      <c r="R1369" s="178"/>
      <c r="S1369" s="177"/>
      <c r="U1369" s="177"/>
      <c r="W1369" s="178"/>
      <c r="X1369" s="177"/>
    </row>
    <row r="1370" spans="7:24" s="168" customFormat="1" ht="15" customHeight="1">
      <c r="G1370" s="175"/>
      <c r="I1370" s="176"/>
      <c r="J1370" s="176"/>
      <c r="K1370" s="176"/>
      <c r="L1370" s="665"/>
      <c r="M1370" s="175"/>
      <c r="N1370" s="177"/>
      <c r="P1370" s="176"/>
      <c r="R1370" s="178"/>
      <c r="S1370" s="177"/>
      <c r="U1370" s="177"/>
      <c r="W1370" s="178"/>
      <c r="X1370" s="177"/>
    </row>
    <row r="1371" spans="7:24" s="168" customFormat="1" ht="15" customHeight="1">
      <c r="G1371" s="175"/>
      <c r="I1371" s="176"/>
      <c r="J1371" s="176"/>
      <c r="K1371" s="176"/>
      <c r="L1371" s="665"/>
      <c r="M1371" s="175"/>
      <c r="N1371" s="177"/>
      <c r="P1371" s="176"/>
      <c r="R1371" s="178"/>
      <c r="S1371" s="177"/>
      <c r="U1371" s="177"/>
      <c r="W1371" s="178"/>
      <c r="X1371" s="177"/>
    </row>
    <row r="1372" spans="7:24" s="168" customFormat="1" ht="15" customHeight="1">
      <c r="G1372" s="175"/>
      <c r="I1372" s="176"/>
      <c r="J1372" s="176"/>
      <c r="K1372" s="176"/>
      <c r="L1372" s="665"/>
      <c r="M1372" s="175"/>
      <c r="N1372" s="177"/>
      <c r="P1372" s="176"/>
      <c r="R1372" s="178"/>
      <c r="S1372" s="177"/>
      <c r="U1372" s="177"/>
      <c r="W1372" s="178"/>
      <c r="X1372" s="177"/>
    </row>
    <row r="1373" spans="7:24" s="168" customFormat="1" ht="15" customHeight="1">
      <c r="G1373" s="175"/>
      <c r="I1373" s="176"/>
      <c r="J1373" s="176"/>
      <c r="K1373" s="176"/>
      <c r="L1373" s="665"/>
      <c r="M1373" s="175"/>
      <c r="N1373" s="177"/>
      <c r="P1373" s="176"/>
      <c r="R1373" s="178"/>
      <c r="S1373" s="177"/>
      <c r="U1373" s="177"/>
      <c r="W1373" s="178"/>
      <c r="X1373" s="177"/>
    </row>
    <row r="1374" spans="7:24" s="168" customFormat="1" ht="15" customHeight="1">
      <c r="G1374" s="175"/>
      <c r="I1374" s="176"/>
      <c r="J1374" s="176"/>
      <c r="K1374" s="176"/>
      <c r="L1374" s="665"/>
      <c r="M1374" s="175"/>
      <c r="N1374" s="177"/>
      <c r="P1374" s="176"/>
      <c r="R1374" s="178"/>
      <c r="S1374" s="177"/>
      <c r="U1374" s="177"/>
      <c r="W1374" s="178"/>
      <c r="X1374" s="177"/>
    </row>
    <row r="1375" spans="7:24" s="168" customFormat="1" ht="15" customHeight="1">
      <c r="G1375" s="175"/>
      <c r="I1375" s="176"/>
      <c r="J1375" s="176"/>
      <c r="K1375" s="176"/>
      <c r="L1375" s="665"/>
      <c r="M1375" s="175"/>
      <c r="N1375" s="177"/>
      <c r="P1375" s="176"/>
      <c r="R1375" s="178"/>
      <c r="S1375" s="177"/>
      <c r="U1375" s="177"/>
      <c r="W1375" s="178"/>
      <c r="X1375" s="177"/>
    </row>
    <row r="1376" spans="7:24" s="168" customFormat="1" ht="15" customHeight="1">
      <c r="G1376" s="175"/>
      <c r="I1376" s="176"/>
      <c r="J1376" s="176"/>
      <c r="K1376" s="176"/>
      <c r="L1376" s="665"/>
      <c r="M1376" s="175"/>
      <c r="N1376" s="177"/>
      <c r="P1376" s="176"/>
      <c r="R1376" s="178"/>
      <c r="S1376" s="177"/>
      <c r="U1376" s="177"/>
      <c r="W1376" s="178"/>
      <c r="X1376" s="177"/>
    </row>
    <row r="1377" spans="7:24" s="168" customFormat="1" ht="15" customHeight="1">
      <c r="G1377" s="175"/>
      <c r="I1377" s="176"/>
      <c r="J1377" s="176"/>
      <c r="K1377" s="176"/>
      <c r="L1377" s="665"/>
      <c r="M1377" s="175"/>
      <c r="N1377" s="177"/>
      <c r="P1377" s="176"/>
      <c r="R1377" s="178"/>
      <c r="S1377" s="177"/>
      <c r="U1377" s="177"/>
      <c r="W1377" s="178"/>
      <c r="X1377" s="177"/>
    </row>
    <row r="1378" spans="7:24" s="168" customFormat="1" ht="15" customHeight="1">
      <c r="G1378" s="175"/>
      <c r="I1378" s="176"/>
      <c r="J1378" s="176"/>
      <c r="K1378" s="176"/>
      <c r="L1378" s="665"/>
      <c r="M1378" s="175"/>
      <c r="N1378" s="177"/>
      <c r="P1378" s="176"/>
      <c r="R1378" s="178"/>
      <c r="S1378" s="177"/>
      <c r="U1378" s="177"/>
      <c r="W1378" s="178"/>
      <c r="X1378" s="177"/>
    </row>
    <row r="1379" spans="7:24" s="168" customFormat="1" ht="15" customHeight="1">
      <c r="G1379" s="175"/>
      <c r="I1379" s="176"/>
      <c r="J1379" s="176"/>
      <c r="K1379" s="176"/>
      <c r="L1379" s="665"/>
      <c r="M1379" s="175"/>
      <c r="N1379" s="177"/>
      <c r="P1379" s="176"/>
      <c r="R1379" s="178"/>
      <c r="S1379" s="177"/>
      <c r="U1379" s="177"/>
      <c r="W1379" s="178"/>
      <c r="X1379" s="177"/>
    </row>
    <row r="1380" spans="7:24" s="168" customFormat="1" ht="15" customHeight="1">
      <c r="G1380" s="175"/>
      <c r="I1380" s="176"/>
      <c r="J1380" s="176"/>
      <c r="K1380" s="176"/>
      <c r="L1380" s="665"/>
      <c r="M1380" s="175"/>
      <c r="N1380" s="177"/>
      <c r="P1380" s="176"/>
      <c r="R1380" s="178"/>
      <c r="S1380" s="177"/>
      <c r="U1380" s="177"/>
      <c r="W1380" s="178"/>
      <c r="X1380" s="177"/>
    </row>
    <row r="1381" spans="7:24" s="168" customFormat="1" ht="15" customHeight="1">
      <c r="G1381" s="175"/>
      <c r="I1381" s="176"/>
      <c r="J1381" s="176"/>
      <c r="K1381" s="176"/>
      <c r="L1381" s="665"/>
      <c r="M1381" s="175"/>
      <c r="N1381" s="177"/>
      <c r="P1381" s="176"/>
      <c r="R1381" s="178"/>
      <c r="S1381" s="177"/>
      <c r="U1381" s="177"/>
      <c r="W1381" s="178"/>
      <c r="X1381" s="177"/>
    </row>
    <row r="1382" spans="7:24" s="168" customFormat="1" ht="15" customHeight="1">
      <c r="G1382" s="175"/>
      <c r="I1382" s="176"/>
      <c r="J1382" s="176"/>
      <c r="K1382" s="176"/>
      <c r="L1382" s="665"/>
      <c r="M1382" s="175"/>
      <c r="N1382" s="177"/>
      <c r="P1382" s="176"/>
      <c r="R1382" s="178"/>
      <c r="S1382" s="177"/>
      <c r="U1382" s="177"/>
      <c r="W1382" s="178"/>
      <c r="X1382" s="177"/>
    </row>
    <row r="1383" spans="7:24" s="168" customFormat="1" ht="15" customHeight="1">
      <c r="G1383" s="175"/>
      <c r="I1383" s="176"/>
      <c r="J1383" s="176"/>
      <c r="K1383" s="176"/>
      <c r="L1383" s="665"/>
      <c r="M1383" s="175"/>
      <c r="N1383" s="177"/>
      <c r="P1383" s="176"/>
      <c r="R1383" s="178"/>
      <c r="S1383" s="177"/>
      <c r="U1383" s="177"/>
      <c r="W1383" s="178"/>
      <c r="X1383" s="177"/>
    </row>
    <row r="1384" spans="7:24" s="168" customFormat="1" ht="15" customHeight="1">
      <c r="G1384" s="175"/>
      <c r="I1384" s="176"/>
      <c r="J1384" s="176"/>
      <c r="K1384" s="176"/>
      <c r="L1384" s="665"/>
      <c r="M1384" s="175"/>
      <c r="N1384" s="177"/>
      <c r="P1384" s="176"/>
      <c r="R1384" s="178"/>
      <c r="S1384" s="177"/>
      <c r="U1384" s="177"/>
      <c r="W1384" s="178"/>
      <c r="X1384" s="177"/>
    </row>
    <row r="1385" spans="7:24" s="168" customFormat="1" ht="15" customHeight="1">
      <c r="G1385" s="175"/>
      <c r="I1385" s="176"/>
      <c r="J1385" s="176"/>
      <c r="K1385" s="176"/>
      <c r="L1385" s="665"/>
      <c r="M1385" s="175"/>
      <c r="N1385" s="177"/>
      <c r="P1385" s="176"/>
      <c r="R1385" s="178"/>
      <c r="S1385" s="177"/>
      <c r="U1385" s="177"/>
      <c r="W1385" s="178"/>
      <c r="X1385" s="177"/>
    </row>
    <row r="1386" spans="7:24" s="168" customFormat="1" ht="15" customHeight="1">
      <c r="G1386" s="175"/>
      <c r="I1386" s="176"/>
      <c r="J1386" s="176"/>
      <c r="K1386" s="176"/>
      <c r="L1386" s="665"/>
      <c r="M1386" s="175"/>
      <c r="N1386" s="177"/>
      <c r="P1386" s="176"/>
      <c r="R1386" s="178"/>
      <c r="S1386" s="177"/>
      <c r="U1386" s="177"/>
      <c r="W1386" s="178"/>
      <c r="X1386" s="177"/>
    </row>
    <row r="1387" spans="7:24" s="168" customFormat="1" ht="15" customHeight="1">
      <c r="G1387" s="175"/>
      <c r="I1387" s="176"/>
      <c r="J1387" s="176"/>
      <c r="K1387" s="176"/>
      <c r="L1387" s="665"/>
      <c r="M1387" s="175"/>
      <c r="N1387" s="177"/>
      <c r="P1387" s="176"/>
      <c r="R1387" s="178"/>
      <c r="S1387" s="177"/>
      <c r="U1387" s="177"/>
      <c r="W1387" s="178"/>
      <c r="X1387" s="177"/>
    </row>
    <row r="1388" spans="7:24" s="168" customFormat="1" ht="15" customHeight="1">
      <c r="G1388" s="175"/>
      <c r="I1388" s="176"/>
      <c r="J1388" s="176"/>
      <c r="K1388" s="176"/>
      <c r="L1388" s="665"/>
      <c r="M1388" s="175"/>
      <c r="N1388" s="177"/>
      <c r="P1388" s="176"/>
      <c r="R1388" s="178"/>
      <c r="S1388" s="177"/>
      <c r="U1388" s="177"/>
      <c r="W1388" s="178"/>
      <c r="X1388" s="177"/>
    </row>
    <row r="1389" spans="7:24" s="168" customFormat="1" ht="15" customHeight="1">
      <c r="G1389" s="175"/>
      <c r="I1389" s="176"/>
      <c r="J1389" s="176"/>
      <c r="K1389" s="176"/>
      <c r="L1389" s="665"/>
      <c r="M1389" s="175"/>
      <c r="N1389" s="177"/>
      <c r="P1389" s="176"/>
      <c r="R1389" s="178"/>
      <c r="S1389" s="177"/>
      <c r="U1389" s="177"/>
      <c r="W1389" s="178"/>
      <c r="X1389" s="177"/>
    </row>
    <row r="1390" spans="7:24" s="168" customFormat="1" ht="15" customHeight="1">
      <c r="G1390" s="175"/>
      <c r="I1390" s="176"/>
      <c r="J1390" s="176"/>
      <c r="K1390" s="176"/>
      <c r="L1390" s="665"/>
      <c r="M1390" s="175"/>
      <c r="N1390" s="177"/>
      <c r="P1390" s="176"/>
      <c r="R1390" s="178"/>
      <c r="S1390" s="177"/>
      <c r="U1390" s="177"/>
      <c r="W1390" s="178"/>
      <c r="X1390" s="177"/>
    </row>
    <row r="1391" spans="7:24" s="168" customFormat="1" ht="15" customHeight="1">
      <c r="G1391" s="175"/>
      <c r="I1391" s="176"/>
      <c r="J1391" s="176"/>
      <c r="K1391" s="176"/>
      <c r="L1391" s="665"/>
      <c r="M1391" s="175"/>
      <c r="N1391" s="177"/>
      <c r="P1391" s="176"/>
      <c r="R1391" s="178"/>
      <c r="S1391" s="177"/>
      <c r="U1391" s="177"/>
      <c r="W1391" s="178"/>
      <c r="X1391" s="177"/>
    </row>
    <row r="1392" spans="7:24" s="168" customFormat="1" ht="15" customHeight="1">
      <c r="G1392" s="175"/>
      <c r="I1392" s="176"/>
      <c r="J1392" s="176"/>
      <c r="K1392" s="176"/>
      <c r="L1392" s="665"/>
      <c r="M1392" s="175"/>
      <c r="N1392" s="177"/>
      <c r="P1392" s="176"/>
      <c r="R1392" s="178"/>
      <c r="S1392" s="177"/>
      <c r="U1392" s="177"/>
      <c r="W1392" s="178"/>
      <c r="X1392" s="177"/>
    </row>
    <row r="1393" spans="7:24" s="168" customFormat="1" ht="15" customHeight="1">
      <c r="G1393" s="175"/>
      <c r="I1393" s="176"/>
      <c r="J1393" s="176"/>
      <c r="K1393" s="176"/>
      <c r="L1393" s="665"/>
      <c r="M1393" s="175"/>
      <c r="N1393" s="177"/>
      <c r="P1393" s="176"/>
      <c r="R1393" s="178"/>
      <c r="S1393" s="177"/>
      <c r="U1393" s="177"/>
      <c r="W1393" s="178"/>
      <c r="X1393" s="177"/>
    </row>
    <row r="1394" spans="7:24" s="168" customFormat="1" ht="15" customHeight="1">
      <c r="G1394" s="175"/>
      <c r="I1394" s="176"/>
      <c r="J1394" s="176"/>
      <c r="K1394" s="176"/>
      <c r="L1394" s="665"/>
      <c r="M1394" s="175"/>
      <c r="N1394" s="177"/>
      <c r="P1394" s="176"/>
      <c r="R1394" s="178"/>
      <c r="S1394" s="177"/>
      <c r="U1394" s="177"/>
      <c r="W1394" s="178"/>
      <c r="X1394" s="177"/>
    </row>
    <row r="1395" spans="7:24" s="168" customFormat="1" ht="15" customHeight="1">
      <c r="G1395" s="175"/>
      <c r="I1395" s="176"/>
      <c r="J1395" s="176"/>
      <c r="K1395" s="176"/>
      <c r="L1395" s="665"/>
      <c r="M1395" s="175"/>
      <c r="N1395" s="177"/>
      <c r="P1395" s="176"/>
      <c r="R1395" s="178"/>
      <c r="S1395" s="177"/>
      <c r="U1395" s="177"/>
      <c r="W1395" s="178"/>
      <c r="X1395" s="177"/>
    </row>
    <row r="1396" spans="7:24" s="168" customFormat="1" ht="15" customHeight="1">
      <c r="G1396" s="175"/>
      <c r="I1396" s="176"/>
      <c r="J1396" s="176"/>
      <c r="K1396" s="176"/>
      <c r="L1396" s="665"/>
      <c r="M1396" s="175"/>
      <c r="N1396" s="177"/>
      <c r="P1396" s="176"/>
      <c r="R1396" s="178"/>
      <c r="S1396" s="177"/>
      <c r="U1396" s="177"/>
      <c r="W1396" s="178"/>
      <c r="X1396" s="177"/>
    </row>
    <row r="1397" spans="7:24" s="168" customFormat="1" ht="15" customHeight="1">
      <c r="G1397" s="175"/>
      <c r="I1397" s="176"/>
      <c r="J1397" s="176"/>
      <c r="K1397" s="176"/>
      <c r="L1397" s="665"/>
      <c r="M1397" s="175"/>
      <c r="N1397" s="177"/>
      <c r="P1397" s="176"/>
      <c r="R1397" s="178"/>
      <c r="S1397" s="177"/>
      <c r="U1397" s="177"/>
      <c r="W1397" s="178"/>
      <c r="X1397" s="177"/>
    </row>
    <row r="1398" spans="7:24" s="168" customFormat="1" ht="15" customHeight="1">
      <c r="G1398" s="175"/>
      <c r="I1398" s="176"/>
      <c r="J1398" s="176"/>
      <c r="K1398" s="176"/>
      <c r="L1398" s="665"/>
      <c r="M1398" s="175"/>
      <c r="N1398" s="177"/>
      <c r="P1398" s="176"/>
      <c r="R1398" s="178"/>
      <c r="S1398" s="177"/>
      <c r="U1398" s="177"/>
      <c r="W1398" s="178"/>
      <c r="X1398" s="177"/>
    </row>
    <row r="1399" spans="7:24" s="168" customFormat="1" ht="15" customHeight="1">
      <c r="G1399" s="175"/>
      <c r="I1399" s="176"/>
      <c r="J1399" s="176"/>
      <c r="K1399" s="176"/>
      <c r="L1399" s="665"/>
      <c r="M1399" s="175"/>
      <c r="N1399" s="177"/>
      <c r="P1399" s="176"/>
      <c r="R1399" s="178"/>
      <c r="S1399" s="177"/>
      <c r="U1399" s="177"/>
      <c r="W1399" s="178"/>
      <c r="X1399" s="177"/>
    </row>
    <row r="1400" spans="7:24" s="168" customFormat="1" ht="15" customHeight="1">
      <c r="G1400" s="175"/>
      <c r="I1400" s="176"/>
      <c r="J1400" s="176"/>
      <c r="K1400" s="176"/>
      <c r="L1400" s="665"/>
      <c r="M1400" s="175"/>
      <c r="N1400" s="177"/>
      <c r="P1400" s="176"/>
      <c r="R1400" s="178"/>
      <c r="S1400" s="177"/>
      <c r="U1400" s="177"/>
      <c r="W1400" s="178"/>
      <c r="X1400" s="177"/>
    </row>
    <row r="1401" spans="7:24" s="168" customFormat="1" ht="15" customHeight="1">
      <c r="G1401" s="175"/>
      <c r="I1401" s="176"/>
      <c r="J1401" s="176"/>
      <c r="K1401" s="176"/>
      <c r="L1401" s="665"/>
      <c r="M1401" s="175"/>
      <c r="N1401" s="177"/>
      <c r="P1401" s="176"/>
      <c r="R1401" s="178"/>
      <c r="S1401" s="177"/>
      <c r="U1401" s="177"/>
      <c r="W1401" s="178"/>
      <c r="X1401" s="177"/>
    </row>
    <row r="1402" spans="7:24" s="168" customFormat="1" ht="15" customHeight="1">
      <c r="G1402" s="175"/>
      <c r="I1402" s="176"/>
      <c r="J1402" s="176"/>
      <c r="K1402" s="176"/>
      <c r="L1402" s="665"/>
      <c r="M1402" s="175"/>
      <c r="N1402" s="177"/>
      <c r="P1402" s="176"/>
      <c r="R1402" s="178"/>
      <c r="S1402" s="177"/>
      <c r="U1402" s="177"/>
      <c r="W1402" s="178"/>
      <c r="X1402" s="177"/>
    </row>
    <row r="1403" spans="7:24" s="168" customFormat="1" ht="15" customHeight="1">
      <c r="G1403" s="175"/>
      <c r="I1403" s="176"/>
      <c r="J1403" s="176"/>
      <c r="K1403" s="176"/>
      <c r="L1403" s="665"/>
      <c r="M1403" s="175"/>
      <c r="N1403" s="177"/>
      <c r="P1403" s="176"/>
      <c r="R1403" s="178"/>
      <c r="S1403" s="177"/>
      <c r="U1403" s="177"/>
      <c r="W1403" s="178"/>
      <c r="X1403" s="177"/>
    </row>
    <row r="1404" spans="7:24" s="168" customFormat="1" ht="15" customHeight="1">
      <c r="G1404" s="175"/>
      <c r="I1404" s="176"/>
      <c r="J1404" s="176"/>
      <c r="K1404" s="176"/>
      <c r="L1404" s="665"/>
      <c r="M1404" s="175"/>
      <c r="N1404" s="177"/>
      <c r="P1404" s="176"/>
      <c r="R1404" s="178"/>
      <c r="S1404" s="177"/>
      <c r="U1404" s="177"/>
      <c r="W1404" s="178"/>
      <c r="X1404" s="177"/>
    </row>
    <row r="1405" spans="7:24" s="168" customFormat="1" ht="15" customHeight="1">
      <c r="G1405" s="175"/>
      <c r="I1405" s="176"/>
      <c r="J1405" s="176"/>
      <c r="K1405" s="176"/>
      <c r="L1405" s="665"/>
      <c r="M1405" s="175"/>
      <c r="N1405" s="177"/>
      <c r="P1405" s="176"/>
      <c r="R1405" s="178"/>
      <c r="S1405" s="177"/>
      <c r="U1405" s="177"/>
      <c r="W1405" s="178"/>
      <c r="X1405" s="177"/>
    </row>
    <row r="1406" spans="7:24" s="168" customFormat="1" ht="15" customHeight="1">
      <c r="G1406" s="175"/>
      <c r="I1406" s="176"/>
      <c r="J1406" s="176"/>
      <c r="K1406" s="176"/>
      <c r="L1406" s="665"/>
      <c r="M1406" s="175"/>
      <c r="N1406" s="177"/>
      <c r="P1406" s="176"/>
      <c r="R1406" s="178"/>
      <c r="S1406" s="177"/>
      <c r="U1406" s="177"/>
      <c r="W1406" s="178"/>
      <c r="X1406" s="177"/>
    </row>
    <row r="1407" spans="7:24" s="168" customFormat="1" ht="15" customHeight="1">
      <c r="G1407" s="175"/>
      <c r="I1407" s="176"/>
      <c r="J1407" s="176"/>
      <c r="K1407" s="176"/>
      <c r="L1407" s="665"/>
      <c r="M1407" s="175"/>
      <c r="N1407" s="177"/>
      <c r="P1407" s="176"/>
      <c r="R1407" s="178"/>
      <c r="S1407" s="177"/>
      <c r="U1407" s="177"/>
      <c r="W1407" s="178"/>
      <c r="X1407" s="177"/>
    </row>
    <row r="1408" spans="7:24" s="168" customFormat="1" ht="15" customHeight="1">
      <c r="G1408" s="175"/>
      <c r="I1408" s="176"/>
      <c r="J1408" s="176"/>
      <c r="K1408" s="176"/>
      <c r="L1408" s="665"/>
      <c r="M1408" s="175"/>
      <c r="N1408" s="177"/>
      <c r="P1408" s="176"/>
      <c r="R1408" s="178"/>
      <c r="S1408" s="177"/>
      <c r="U1408" s="177"/>
      <c r="W1408" s="178"/>
      <c r="X1408" s="177"/>
    </row>
    <row r="1409" spans="7:24" s="168" customFormat="1" ht="15" customHeight="1">
      <c r="G1409" s="175"/>
      <c r="I1409" s="176"/>
      <c r="J1409" s="176"/>
      <c r="K1409" s="176"/>
      <c r="L1409" s="665"/>
      <c r="M1409" s="175"/>
      <c r="N1409" s="177"/>
      <c r="P1409" s="176"/>
      <c r="R1409" s="178"/>
      <c r="S1409" s="177"/>
      <c r="U1409" s="177"/>
      <c r="W1409" s="178"/>
      <c r="X1409" s="177"/>
    </row>
    <row r="1410" spans="7:24" s="168" customFormat="1" ht="15" customHeight="1">
      <c r="G1410" s="175"/>
      <c r="I1410" s="176"/>
      <c r="J1410" s="176"/>
      <c r="K1410" s="176"/>
      <c r="L1410" s="665"/>
      <c r="M1410" s="175"/>
      <c r="N1410" s="177"/>
      <c r="P1410" s="176"/>
      <c r="R1410" s="178"/>
      <c r="S1410" s="177"/>
      <c r="U1410" s="177"/>
      <c r="W1410" s="178"/>
      <c r="X1410" s="177"/>
    </row>
    <row r="1411" spans="7:24" s="168" customFormat="1" ht="15" customHeight="1">
      <c r="G1411" s="175"/>
      <c r="I1411" s="176"/>
      <c r="J1411" s="176"/>
      <c r="K1411" s="176"/>
      <c r="L1411" s="665"/>
      <c r="M1411" s="175"/>
      <c r="N1411" s="177"/>
      <c r="P1411" s="176"/>
      <c r="R1411" s="178"/>
      <c r="S1411" s="177"/>
      <c r="U1411" s="177"/>
      <c r="W1411" s="178"/>
      <c r="X1411" s="177"/>
    </row>
    <row r="1412" spans="7:24" s="168" customFormat="1" ht="15" customHeight="1">
      <c r="G1412" s="175"/>
      <c r="I1412" s="176"/>
      <c r="J1412" s="176"/>
      <c r="K1412" s="176"/>
      <c r="L1412" s="665"/>
      <c r="M1412" s="175"/>
      <c r="N1412" s="177"/>
      <c r="P1412" s="176"/>
      <c r="R1412" s="178"/>
      <c r="S1412" s="177"/>
      <c r="U1412" s="177"/>
      <c r="W1412" s="178"/>
      <c r="X1412" s="177"/>
    </row>
    <row r="1413" spans="7:24" s="168" customFormat="1" ht="15" customHeight="1">
      <c r="G1413" s="175"/>
      <c r="I1413" s="176"/>
      <c r="J1413" s="176"/>
      <c r="K1413" s="176"/>
      <c r="L1413" s="665"/>
      <c r="M1413" s="175"/>
      <c r="N1413" s="177"/>
      <c r="P1413" s="176"/>
      <c r="R1413" s="178"/>
      <c r="S1413" s="177"/>
      <c r="U1413" s="177"/>
      <c r="W1413" s="178"/>
      <c r="X1413" s="177"/>
    </row>
    <row r="1414" spans="7:24" s="168" customFormat="1" ht="15" customHeight="1">
      <c r="G1414" s="175"/>
      <c r="I1414" s="176"/>
      <c r="J1414" s="176"/>
      <c r="K1414" s="176"/>
      <c r="L1414" s="665"/>
      <c r="M1414" s="175"/>
      <c r="N1414" s="177"/>
      <c r="P1414" s="176"/>
      <c r="R1414" s="178"/>
      <c r="S1414" s="177"/>
      <c r="U1414" s="177"/>
      <c r="W1414" s="178"/>
      <c r="X1414" s="177"/>
    </row>
    <row r="1415" spans="7:24" s="168" customFormat="1" ht="15" customHeight="1">
      <c r="G1415" s="175"/>
      <c r="I1415" s="176"/>
      <c r="J1415" s="176"/>
      <c r="K1415" s="176"/>
      <c r="L1415" s="665"/>
      <c r="M1415" s="175"/>
      <c r="N1415" s="177"/>
      <c r="P1415" s="176"/>
      <c r="R1415" s="178"/>
      <c r="S1415" s="177"/>
      <c r="U1415" s="177"/>
      <c r="W1415" s="178"/>
      <c r="X1415" s="177"/>
    </row>
    <row r="1416" spans="7:24" s="168" customFormat="1" ht="15" customHeight="1">
      <c r="G1416" s="175"/>
      <c r="I1416" s="176"/>
      <c r="J1416" s="176"/>
      <c r="K1416" s="176"/>
      <c r="L1416" s="665"/>
      <c r="M1416" s="175"/>
      <c r="N1416" s="177"/>
      <c r="P1416" s="176"/>
      <c r="R1416" s="178"/>
      <c r="S1416" s="177"/>
      <c r="U1416" s="177"/>
      <c r="W1416" s="178"/>
      <c r="X1416" s="177"/>
    </row>
    <row r="1417" spans="7:24" s="168" customFormat="1" ht="15" customHeight="1">
      <c r="G1417" s="175"/>
      <c r="I1417" s="176"/>
      <c r="J1417" s="176"/>
      <c r="K1417" s="176"/>
      <c r="L1417" s="665"/>
      <c r="M1417" s="175"/>
      <c r="N1417" s="177"/>
      <c r="P1417" s="176"/>
      <c r="R1417" s="178"/>
      <c r="S1417" s="177"/>
      <c r="U1417" s="177"/>
      <c r="W1417" s="178"/>
      <c r="X1417" s="177"/>
    </row>
    <row r="1418" spans="7:24" s="168" customFormat="1" ht="15" customHeight="1">
      <c r="G1418" s="175"/>
      <c r="I1418" s="176"/>
      <c r="J1418" s="176"/>
      <c r="K1418" s="176"/>
      <c r="L1418" s="665"/>
      <c r="M1418" s="175"/>
      <c r="N1418" s="177"/>
      <c r="P1418" s="176"/>
      <c r="R1418" s="178"/>
      <c r="S1418" s="177"/>
      <c r="U1418" s="177"/>
      <c r="W1418" s="178"/>
      <c r="X1418" s="177"/>
    </row>
    <row r="1419" spans="7:24" s="168" customFormat="1" ht="15" customHeight="1">
      <c r="G1419" s="175"/>
      <c r="I1419" s="176"/>
      <c r="J1419" s="176"/>
      <c r="K1419" s="176"/>
      <c r="L1419" s="665"/>
      <c r="M1419" s="175"/>
      <c r="N1419" s="177"/>
      <c r="P1419" s="176"/>
      <c r="R1419" s="178"/>
      <c r="S1419" s="177"/>
      <c r="U1419" s="177"/>
      <c r="W1419" s="178"/>
      <c r="X1419" s="177"/>
    </row>
    <row r="1420" spans="7:24" s="168" customFormat="1" ht="15" customHeight="1">
      <c r="G1420" s="175"/>
      <c r="I1420" s="176"/>
      <c r="J1420" s="176"/>
      <c r="K1420" s="176"/>
      <c r="L1420" s="665"/>
      <c r="M1420" s="175"/>
      <c r="N1420" s="177"/>
      <c r="P1420" s="176"/>
      <c r="R1420" s="178"/>
      <c r="S1420" s="177"/>
      <c r="U1420" s="177"/>
      <c r="W1420" s="178"/>
      <c r="X1420" s="177"/>
    </row>
    <row r="1421" spans="7:24" s="168" customFormat="1" ht="15" customHeight="1">
      <c r="G1421" s="175"/>
      <c r="I1421" s="176"/>
      <c r="J1421" s="176"/>
      <c r="K1421" s="176"/>
      <c r="L1421" s="665"/>
      <c r="M1421" s="175"/>
      <c r="N1421" s="177"/>
      <c r="P1421" s="176"/>
      <c r="R1421" s="178"/>
      <c r="S1421" s="177"/>
      <c r="U1421" s="177"/>
      <c r="W1421" s="178"/>
      <c r="X1421" s="177"/>
    </row>
    <row r="1422" spans="7:24" s="168" customFormat="1" ht="15" customHeight="1">
      <c r="G1422" s="175"/>
      <c r="I1422" s="176"/>
      <c r="J1422" s="176"/>
      <c r="K1422" s="176"/>
      <c r="L1422" s="665"/>
      <c r="M1422" s="175"/>
      <c r="N1422" s="177"/>
      <c r="P1422" s="176"/>
      <c r="R1422" s="178"/>
      <c r="S1422" s="177"/>
      <c r="U1422" s="177"/>
      <c r="W1422" s="178"/>
      <c r="X1422" s="177"/>
    </row>
    <row r="1423" spans="7:24" s="168" customFormat="1" ht="15" customHeight="1">
      <c r="G1423" s="175"/>
      <c r="I1423" s="176"/>
      <c r="J1423" s="176"/>
      <c r="K1423" s="176"/>
      <c r="L1423" s="665"/>
      <c r="M1423" s="175"/>
      <c r="N1423" s="177"/>
      <c r="P1423" s="176"/>
      <c r="R1423" s="178"/>
      <c r="S1423" s="177"/>
      <c r="U1423" s="177"/>
      <c r="W1423" s="178"/>
      <c r="X1423" s="177"/>
    </row>
    <row r="1424" spans="7:24" s="168" customFormat="1" ht="15" customHeight="1">
      <c r="G1424" s="175"/>
      <c r="I1424" s="176"/>
      <c r="J1424" s="176"/>
      <c r="K1424" s="176"/>
      <c r="L1424" s="665"/>
      <c r="M1424" s="175"/>
      <c r="N1424" s="177"/>
      <c r="P1424" s="176"/>
      <c r="R1424" s="178"/>
      <c r="S1424" s="177"/>
      <c r="U1424" s="177"/>
      <c r="W1424" s="178"/>
      <c r="X1424" s="177"/>
    </row>
    <row r="1425" spans="7:24" s="168" customFormat="1" ht="15" customHeight="1">
      <c r="G1425" s="175"/>
      <c r="I1425" s="176"/>
      <c r="J1425" s="176"/>
      <c r="K1425" s="176"/>
      <c r="L1425" s="665"/>
      <c r="M1425" s="175"/>
      <c r="N1425" s="177"/>
      <c r="P1425" s="176"/>
      <c r="R1425" s="178"/>
      <c r="S1425" s="177"/>
      <c r="U1425" s="177"/>
      <c r="W1425" s="178"/>
      <c r="X1425" s="177"/>
    </row>
    <row r="1426" spans="7:24" s="168" customFormat="1" ht="15" customHeight="1">
      <c r="G1426" s="175"/>
      <c r="I1426" s="176"/>
      <c r="J1426" s="176"/>
      <c r="K1426" s="176"/>
      <c r="L1426" s="665"/>
      <c r="M1426" s="175"/>
      <c r="N1426" s="177"/>
      <c r="P1426" s="176"/>
      <c r="R1426" s="178"/>
      <c r="S1426" s="177"/>
      <c r="U1426" s="177"/>
      <c r="W1426" s="178"/>
      <c r="X1426" s="177"/>
    </row>
    <row r="1427" spans="7:24" s="168" customFormat="1" ht="15" customHeight="1">
      <c r="G1427" s="175"/>
      <c r="I1427" s="176"/>
      <c r="J1427" s="176"/>
      <c r="K1427" s="176"/>
      <c r="L1427" s="665"/>
      <c r="M1427" s="175"/>
      <c r="N1427" s="177"/>
      <c r="P1427" s="176"/>
      <c r="R1427" s="178"/>
      <c r="S1427" s="177"/>
      <c r="U1427" s="177"/>
      <c r="W1427" s="178"/>
      <c r="X1427" s="177"/>
    </row>
    <row r="1428" spans="7:24" s="168" customFormat="1" ht="15" customHeight="1">
      <c r="G1428" s="175"/>
      <c r="I1428" s="176"/>
      <c r="J1428" s="176"/>
      <c r="K1428" s="176"/>
      <c r="L1428" s="665"/>
      <c r="M1428" s="175"/>
      <c r="N1428" s="177"/>
      <c r="P1428" s="176"/>
      <c r="R1428" s="178"/>
      <c r="S1428" s="177"/>
      <c r="U1428" s="177"/>
      <c r="W1428" s="178"/>
      <c r="X1428" s="177"/>
    </row>
    <row r="1429" spans="7:24" s="168" customFormat="1" ht="15" customHeight="1">
      <c r="G1429" s="175"/>
      <c r="I1429" s="176"/>
      <c r="J1429" s="176"/>
      <c r="K1429" s="176"/>
      <c r="L1429" s="665"/>
      <c r="M1429" s="175"/>
      <c r="N1429" s="177"/>
      <c r="P1429" s="176"/>
      <c r="R1429" s="178"/>
      <c r="S1429" s="177"/>
      <c r="U1429" s="177"/>
      <c r="W1429" s="178"/>
      <c r="X1429" s="177"/>
    </row>
    <row r="1430" spans="7:24" s="168" customFormat="1" ht="15" customHeight="1">
      <c r="G1430" s="175"/>
      <c r="I1430" s="176"/>
      <c r="J1430" s="176"/>
      <c r="K1430" s="176"/>
      <c r="L1430" s="665"/>
      <c r="M1430" s="175"/>
      <c r="N1430" s="177"/>
      <c r="P1430" s="176"/>
      <c r="R1430" s="178"/>
      <c r="S1430" s="177"/>
      <c r="U1430" s="177"/>
      <c r="W1430" s="178"/>
      <c r="X1430" s="177"/>
    </row>
    <row r="1431" spans="7:24" s="168" customFormat="1" ht="15" customHeight="1">
      <c r="G1431" s="175"/>
      <c r="I1431" s="176"/>
      <c r="J1431" s="176"/>
      <c r="K1431" s="176"/>
      <c r="L1431" s="665"/>
      <c r="M1431" s="175"/>
      <c r="N1431" s="177"/>
      <c r="P1431" s="176"/>
      <c r="R1431" s="178"/>
      <c r="S1431" s="177"/>
      <c r="U1431" s="177"/>
      <c r="W1431" s="178"/>
      <c r="X1431" s="177"/>
    </row>
    <row r="1432" spans="7:24" s="168" customFormat="1" ht="15" customHeight="1">
      <c r="G1432" s="175"/>
      <c r="I1432" s="176"/>
      <c r="J1432" s="176"/>
      <c r="K1432" s="176"/>
      <c r="L1432" s="665"/>
      <c r="M1432" s="175"/>
      <c r="N1432" s="177"/>
      <c r="P1432" s="176"/>
      <c r="R1432" s="178"/>
      <c r="S1432" s="177"/>
      <c r="U1432" s="177"/>
      <c r="W1432" s="178"/>
      <c r="X1432" s="177"/>
    </row>
    <row r="1433" spans="7:24" s="168" customFormat="1" ht="15" customHeight="1">
      <c r="G1433" s="175"/>
      <c r="I1433" s="176"/>
      <c r="J1433" s="176"/>
      <c r="K1433" s="176"/>
      <c r="L1433" s="665"/>
      <c r="M1433" s="175"/>
      <c r="N1433" s="177"/>
      <c r="P1433" s="176"/>
      <c r="R1433" s="178"/>
      <c r="S1433" s="177"/>
      <c r="U1433" s="177"/>
      <c r="W1433" s="178"/>
      <c r="X1433" s="177"/>
    </row>
    <row r="1434" spans="7:24" s="168" customFormat="1" ht="15" customHeight="1">
      <c r="G1434" s="175"/>
      <c r="I1434" s="176"/>
      <c r="J1434" s="176"/>
      <c r="K1434" s="176"/>
      <c r="L1434" s="665"/>
      <c r="M1434" s="175"/>
      <c r="N1434" s="177"/>
      <c r="P1434" s="176"/>
      <c r="R1434" s="178"/>
      <c r="S1434" s="177"/>
      <c r="U1434" s="177"/>
      <c r="W1434" s="178"/>
      <c r="X1434" s="177"/>
    </row>
    <row r="1435" spans="7:24" s="168" customFormat="1" ht="15" customHeight="1">
      <c r="G1435" s="175"/>
      <c r="I1435" s="176"/>
      <c r="J1435" s="176"/>
      <c r="K1435" s="176"/>
      <c r="L1435" s="665"/>
      <c r="M1435" s="175"/>
      <c r="N1435" s="177"/>
      <c r="P1435" s="176"/>
      <c r="R1435" s="178"/>
      <c r="S1435" s="177"/>
      <c r="U1435" s="177"/>
      <c r="W1435" s="178"/>
      <c r="X1435" s="177"/>
    </row>
    <row r="1436" spans="7:24" s="168" customFormat="1" ht="15" customHeight="1">
      <c r="G1436" s="175"/>
      <c r="I1436" s="176"/>
      <c r="J1436" s="176"/>
      <c r="K1436" s="176"/>
      <c r="L1436" s="665"/>
      <c r="M1436" s="175"/>
      <c r="N1436" s="177"/>
      <c r="P1436" s="176"/>
      <c r="R1436" s="178"/>
      <c r="S1436" s="177"/>
      <c r="U1436" s="177"/>
      <c r="W1436" s="178"/>
      <c r="X1436" s="177"/>
    </row>
    <row r="1437" spans="7:24" s="168" customFormat="1" ht="15" customHeight="1">
      <c r="G1437" s="175"/>
      <c r="I1437" s="176"/>
      <c r="J1437" s="176"/>
      <c r="K1437" s="176"/>
      <c r="L1437" s="665"/>
      <c r="M1437" s="175"/>
      <c r="N1437" s="177"/>
      <c r="P1437" s="176"/>
      <c r="R1437" s="178"/>
      <c r="S1437" s="177"/>
      <c r="U1437" s="177"/>
      <c r="W1437" s="178"/>
      <c r="X1437" s="177"/>
    </row>
    <row r="1438" spans="7:24" s="168" customFormat="1" ht="15" customHeight="1">
      <c r="G1438" s="175"/>
      <c r="I1438" s="176"/>
      <c r="J1438" s="176"/>
      <c r="K1438" s="176"/>
      <c r="L1438" s="665"/>
      <c r="M1438" s="175"/>
      <c r="N1438" s="177"/>
      <c r="P1438" s="176"/>
      <c r="R1438" s="178"/>
      <c r="S1438" s="177"/>
      <c r="U1438" s="177"/>
      <c r="W1438" s="178"/>
      <c r="X1438" s="177"/>
    </row>
    <row r="1439" spans="7:24" s="168" customFormat="1" ht="15" customHeight="1">
      <c r="G1439" s="175"/>
      <c r="I1439" s="176"/>
      <c r="J1439" s="176"/>
      <c r="K1439" s="176"/>
      <c r="L1439" s="665"/>
      <c r="M1439" s="175"/>
      <c r="N1439" s="177"/>
      <c r="P1439" s="176"/>
      <c r="R1439" s="178"/>
      <c r="S1439" s="177"/>
      <c r="U1439" s="177"/>
      <c r="W1439" s="178"/>
      <c r="X1439" s="177"/>
    </row>
    <row r="1440" spans="7:24" s="168" customFormat="1" ht="15" customHeight="1">
      <c r="G1440" s="175"/>
      <c r="I1440" s="176"/>
      <c r="J1440" s="176"/>
      <c r="K1440" s="176"/>
      <c r="L1440" s="665"/>
      <c r="M1440" s="175"/>
      <c r="N1440" s="177"/>
      <c r="P1440" s="176"/>
      <c r="R1440" s="178"/>
      <c r="S1440" s="177"/>
      <c r="U1440" s="177"/>
      <c r="W1440" s="178"/>
      <c r="X1440" s="177"/>
    </row>
    <row r="1441" spans="7:24" s="168" customFormat="1" ht="15" customHeight="1">
      <c r="G1441" s="175"/>
      <c r="I1441" s="176"/>
      <c r="J1441" s="176"/>
      <c r="K1441" s="176"/>
      <c r="L1441" s="665"/>
      <c r="M1441" s="175"/>
      <c r="N1441" s="177"/>
      <c r="P1441" s="176"/>
      <c r="R1441" s="178"/>
      <c r="S1441" s="177"/>
      <c r="U1441" s="177"/>
      <c r="W1441" s="178"/>
      <c r="X1441" s="177"/>
    </row>
    <row r="1442" spans="7:24" s="168" customFormat="1" ht="15" customHeight="1">
      <c r="G1442" s="175"/>
      <c r="I1442" s="176"/>
      <c r="J1442" s="176"/>
      <c r="K1442" s="176"/>
      <c r="L1442" s="665"/>
      <c r="M1442" s="175"/>
      <c r="N1442" s="177"/>
      <c r="P1442" s="176"/>
      <c r="R1442" s="178"/>
      <c r="S1442" s="177"/>
      <c r="U1442" s="177"/>
      <c r="W1442" s="178"/>
      <c r="X1442" s="177"/>
    </row>
    <row r="1443" spans="7:24" s="168" customFormat="1" ht="15" customHeight="1">
      <c r="G1443" s="175"/>
      <c r="I1443" s="176"/>
      <c r="J1443" s="176"/>
      <c r="K1443" s="176"/>
      <c r="L1443" s="665"/>
      <c r="M1443" s="175"/>
      <c r="N1443" s="177"/>
      <c r="P1443" s="176"/>
      <c r="R1443" s="178"/>
      <c r="S1443" s="177"/>
      <c r="U1443" s="177"/>
      <c r="W1443" s="178"/>
      <c r="X1443" s="177"/>
    </row>
    <row r="1444" spans="7:24" s="168" customFormat="1" ht="15" customHeight="1">
      <c r="G1444" s="175"/>
      <c r="I1444" s="176"/>
      <c r="J1444" s="176"/>
      <c r="K1444" s="176"/>
      <c r="L1444" s="665"/>
      <c r="M1444" s="175"/>
      <c r="N1444" s="177"/>
      <c r="P1444" s="176"/>
      <c r="R1444" s="178"/>
      <c r="S1444" s="177"/>
      <c r="U1444" s="177"/>
      <c r="W1444" s="178"/>
      <c r="X1444" s="177"/>
    </row>
    <row r="1445" spans="7:24" s="168" customFormat="1" ht="15" customHeight="1">
      <c r="G1445" s="175"/>
      <c r="I1445" s="176"/>
      <c r="J1445" s="176"/>
      <c r="K1445" s="176"/>
      <c r="L1445" s="665"/>
      <c r="M1445" s="175"/>
      <c r="N1445" s="177"/>
      <c r="P1445" s="176"/>
      <c r="R1445" s="178"/>
      <c r="S1445" s="177"/>
      <c r="U1445" s="177"/>
      <c r="W1445" s="178"/>
      <c r="X1445" s="177"/>
    </row>
    <row r="1446" spans="7:24" s="168" customFormat="1" ht="15" customHeight="1">
      <c r="G1446" s="175"/>
      <c r="I1446" s="176"/>
      <c r="J1446" s="176"/>
      <c r="K1446" s="176"/>
      <c r="L1446" s="665"/>
      <c r="M1446" s="175"/>
      <c r="N1446" s="177"/>
      <c r="P1446" s="176"/>
      <c r="R1446" s="178"/>
      <c r="S1446" s="177"/>
      <c r="U1446" s="177"/>
      <c r="W1446" s="178"/>
      <c r="X1446" s="177"/>
    </row>
    <row r="1447" spans="7:24" s="168" customFormat="1" ht="15" customHeight="1">
      <c r="G1447" s="175"/>
      <c r="I1447" s="176"/>
      <c r="J1447" s="176"/>
      <c r="K1447" s="176"/>
      <c r="L1447" s="665"/>
      <c r="M1447" s="175"/>
      <c r="N1447" s="177"/>
      <c r="P1447" s="176"/>
      <c r="R1447" s="178"/>
      <c r="S1447" s="177"/>
      <c r="U1447" s="177"/>
      <c r="W1447" s="178"/>
      <c r="X1447" s="177"/>
    </row>
    <row r="1448" spans="7:24" s="168" customFormat="1" ht="15" customHeight="1">
      <c r="G1448" s="175"/>
      <c r="I1448" s="176"/>
      <c r="J1448" s="176"/>
      <c r="K1448" s="176"/>
      <c r="L1448" s="665"/>
      <c r="M1448" s="175"/>
      <c r="N1448" s="177"/>
      <c r="P1448" s="176"/>
      <c r="R1448" s="178"/>
      <c r="S1448" s="177"/>
      <c r="U1448" s="177"/>
      <c r="W1448" s="178"/>
      <c r="X1448" s="177"/>
    </row>
    <row r="1449" spans="7:24" s="168" customFormat="1" ht="15" customHeight="1">
      <c r="G1449" s="175"/>
      <c r="I1449" s="176"/>
      <c r="J1449" s="176"/>
      <c r="K1449" s="176"/>
      <c r="L1449" s="665"/>
      <c r="M1449" s="175"/>
      <c r="N1449" s="177"/>
      <c r="P1449" s="176"/>
      <c r="R1449" s="178"/>
      <c r="S1449" s="177"/>
      <c r="U1449" s="177"/>
      <c r="W1449" s="178"/>
      <c r="X1449" s="177"/>
    </row>
    <row r="1450" spans="7:24" s="168" customFormat="1" ht="15" customHeight="1">
      <c r="G1450" s="175"/>
      <c r="I1450" s="176"/>
      <c r="J1450" s="176"/>
      <c r="K1450" s="176"/>
      <c r="L1450" s="665"/>
      <c r="M1450" s="175"/>
      <c r="N1450" s="177"/>
      <c r="P1450" s="176"/>
      <c r="R1450" s="178"/>
      <c r="S1450" s="177"/>
      <c r="U1450" s="177"/>
      <c r="W1450" s="178"/>
      <c r="X1450" s="177"/>
    </row>
    <row r="1451" spans="7:24" s="168" customFormat="1" ht="15" customHeight="1">
      <c r="G1451" s="175"/>
      <c r="I1451" s="176"/>
      <c r="J1451" s="176"/>
      <c r="K1451" s="176"/>
      <c r="L1451" s="665"/>
      <c r="M1451" s="175"/>
      <c r="N1451" s="177"/>
      <c r="P1451" s="176"/>
      <c r="R1451" s="178"/>
      <c r="S1451" s="177"/>
      <c r="U1451" s="177"/>
      <c r="W1451" s="178"/>
      <c r="X1451" s="177"/>
    </row>
    <row r="1452" spans="7:24" s="168" customFormat="1" ht="15" customHeight="1">
      <c r="G1452" s="175"/>
      <c r="I1452" s="176"/>
      <c r="J1452" s="176"/>
      <c r="K1452" s="176"/>
      <c r="L1452" s="665"/>
      <c r="M1452" s="175"/>
      <c r="N1452" s="177"/>
      <c r="P1452" s="176"/>
      <c r="R1452" s="178"/>
      <c r="S1452" s="177"/>
      <c r="U1452" s="177"/>
      <c r="W1452" s="178"/>
      <c r="X1452" s="177"/>
    </row>
    <row r="1453" spans="7:24" s="168" customFormat="1" ht="15" customHeight="1">
      <c r="G1453" s="175"/>
      <c r="I1453" s="176"/>
      <c r="J1453" s="176"/>
      <c r="K1453" s="176"/>
      <c r="L1453" s="665"/>
      <c r="M1453" s="175"/>
      <c r="N1453" s="177"/>
      <c r="P1453" s="176"/>
      <c r="R1453" s="178"/>
      <c r="S1453" s="177"/>
      <c r="U1453" s="177"/>
      <c r="W1453" s="178"/>
      <c r="X1453" s="177"/>
    </row>
    <row r="1454" spans="7:24" s="168" customFormat="1" ht="15" customHeight="1">
      <c r="G1454" s="175"/>
      <c r="I1454" s="176"/>
      <c r="J1454" s="176"/>
      <c r="K1454" s="176"/>
      <c r="L1454" s="665"/>
      <c r="M1454" s="175"/>
      <c r="N1454" s="177"/>
      <c r="P1454" s="176"/>
      <c r="R1454" s="178"/>
      <c r="S1454" s="177"/>
      <c r="U1454" s="177"/>
      <c r="W1454" s="178"/>
      <c r="X1454" s="177"/>
    </row>
    <row r="1455" spans="7:24" s="168" customFormat="1" ht="15" customHeight="1">
      <c r="G1455" s="175"/>
      <c r="I1455" s="176"/>
      <c r="J1455" s="176"/>
      <c r="K1455" s="176"/>
      <c r="L1455" s="665"/>
      <c r="M1455" s="175"/>
      <c r="N1455" s="177"/>
      <c r="P1455" s="176"/>
      <c r="R1455" s="178"/>
      <c r="S1455" s="177"/>
      <c r="U1455" s="177"/>
      <c r="W1455" s="178"/>
      <c r="X1455" s="177"/>
    </row>
    <row r="1456" spans="7:24" s="168" customFormat="1" ht="15" customHeight="1">
      <c r="G1456" s="175"/>
      <c r="I1456" s="176"/>
      <c r="J1456" s="176"/>
      <c r="K1456" s="176"/>
      <c r="L1456" s="665"/>
      <c r="M1456" s="175"/>
      <c r="N1456" s="177"/>
      <c r="P1456" s="176"/>
      <c r="R1456" s="178"/>
      <c r="S1456" s="177"/>
      <c r="U1456" s="177"/>
      <c r="W1456" s="178"/>
      <c r="X1456" s="177"/>
    </row>
    <row r="1457" spans="7:24" s="168" customFormat="1" ht="15" customHeight="1">
      <c r="G1457" s="175"/>
      <c r="I1457" s="176"/>
      <c r="J1457" s="176"/>
      <c r="K1457" s="176"/>
      <c r="L1457" s="665"/>
      <c r="M1457" s="175"/>
      <c r="N1457" s="177"/>
      <c r="P1457" s="176"/>
      <c r="R1457" s="178"/>
      <c r="S1457" s="177"/>
      <c r="U1457" s="177"/>
      <c r="W1457" s="178"/>
      <c r="X1457" s="177"/>
    </row>
    <row r="1458" spans="7:24" s="168" customFormat="1" ht="15" customHeight="1">
      <c r="G1458" s="175"/>
      <c r="I1458" s="176"/>
      <c r="J1458" s="176"/>
      <c r="K1458" s="176"/>
      <c r="L1458" s="665"/>
      <c r="M1458" s="175"/>
      <c r="N1458" s="177"/>
      <c r="P1458" s="176"/>
      <c r="R1458" s="178"/>
      <c r="S1458" s="177"/>
      <c r="U1458" s="177"/>
      <c r="W1458" s="178"/>
      <c r="X1458" s="177"/>
    </row>
    <row r="1459" spans="7:24" s="168" customFormat="1" ht="15" customHeight="1">
      <c r="G1459" s="175"/>
      <c r="I1459" s="176"/>
      <c r="J1459" s="176"/>
      <c r="K1459" s="176"/>
      <c r="L1459" s="665"/>
      <c r="M1459" s="175"/>
      <c r="N1459" s="177"/>
      <c r="P1459" s="176"/>
      <c r="R1459" s="178"/>
      <c r="S1459" s="177"/>
      <c r="U1459" s="177"/>
      <c r="W1459" s="178"/>
      <c r="X1459" s="177"/>
    </row>
    <row r="1460" spans="7:24" s="168" customFormat="1" ht="15" customHeight="1">
      <c r="G1460" s="175"/>
      <c r="I1460" s="176"/>
      <c r="J1460" s="176"/>
      <c r="K1460" s="176"/>
      <c r="L1460" s="665"/>
      <c r="M1460" s="175"/>
      <c r="N1460" s="177"/>
      <c r="P1460" s="176"/>
      <c r="R1460" s="178"/>
      <c r="S1460" s="177"/>
      <c r="U1460" s="177"/>
      <c r="W1460" s="178"/>
      <c r="X1460" s="177"/>
    </row>
    <row r="1461" spans="7:24" s="168" customFormat="1" ht="15" customHeight="1">
      <c r="G1461" s="175"/>
      <c r="I1461" s="176"/>
      <c r="J1461" s="176"/>
      <c r="K1461" s="176"/>
      <c r="L1461" s="665"/>
      <c r="M1461" s="175"/>
      <c r="N1461" s="177"/>
      <c r="P1461" s="176"/>
      <c r="R1461" s="178"/>
      <c r="S1461" s="177"/>
      <c r="U1461" s="177"/>
      <c r="W1461" s="178"/>
      <c r="X1461" s="177"/>
    </row>
    <row r="1462" spans="7:24" s="168" customFormat="1" ht="15" customHeight="1">
      <c r="G1462" s="175"/>
      <c r="I1462" s="176"/>
      <c r="J1462" s="176"/>
      <c r="K1462" s="176"/>
      <c r="L1462" s="665"/>
      <c r="M1462" s="175"/>
      <c r="N1462" s="177"/>
      <c r="P1462" s="176"/>
      <c r="R1462" s="178"/>
      <c r="S1462" s="177"/>
      <c r="U1462" s="177"/>
      <c r="W1462" s="178"/>
      <c r="X1462" s="177"/>
    </row>
    <row r="1463" spans="7:24" s="168" customFormat="1" ht="15" customHeight="1">
      <c r="G1463" s="175"/>
      <c r="I1463" s="176"/>
      <c r="J1463" s="176"/>
      <c r="K1463" s="176"/>
      <c r="L1463" s="665"/>
      <c r="M1463" s="175"/>
      <c r="N1463" s="177"/>
      <c r="P1463" s="176"/>
      <c r="R1463" s="178"/>
      <c r="S1463" s="177"/>
      <c r="U1463" s="177"/>
      <c r="W1463" s="178"/>
      <c r="X1463" s="177"/>
    </row>
    <row r="1464" spans="7:24" s="168" customFormat="1" ht="15" customHeight="1">
      <c r="G1464" s="175"/>
      <c r="I1464" s="176"/>
      <c r="J1464" s="176"/>
      <c r="K1464" s="176"/>
      <c r="L1464" s="665"/>
      <c r="M1464" s="175"/>
      <c r="N1464" s="177"/>
      <c r="P1464" s="176"/>
      <c r="R1464" s="178"/>
      <c r="S1464" s="177"/>
      <c r="U1464" s="177"/>
      <c r="W1464" s="178"/>
      <c r="X1464" s="177"/>
    </row>
    <row r="1465" spans="7:24" s="168" customFormat="1" ht="15" customHeight="1">
      <c r="G1465" s="175"/>
      <c r="I1465" s="176"/>
      <c r="J1465" s="176"/>
      <c r="K1465" s="176"/>
      <c r="L1465" s="665"/>
      <c r="M1465" s="175"/>
      <c r="N1465" s="177"/>
      <c r="P1465" s="176"/>
      <c r="R1465" s="178"/>
      <c r="S1465" s="177"/>
      <c r="U1465" s="177"/>
      <c r="W1465" s="178"/>
      <c r="X1465" s="177"/>
    </row>
    <row r="1466" spans="7:24" s="168" customFormat="1" ht="15" customHeight="1">
      <c r="G1466" s="175"/>
      <c r="I1466" s="176"/>
      <c r="J1466" s="176"/>
      <c r="K1466" s="176"/>
      <c r="L1466" s="665"/>
      <c r="M1466" s="175"/>
      <c r="N1466" s="177"/>
      <c r="P1466" s="176"/>
      <c r="R1466" s="178"/>
      <c r="S1466" s="177"/>
      <c r="U1466" s="177"/>
      <c r="W1466" s="178"/>
      <c r="X1466" s="177"/>
    </row>
    <row r="1467" spans="7:24" s="168" customFormat="1" ht="15" customHeight="1">
      <c r="G1467" s="175"/>
      <c r="I1467" s="176"/>
      <c r="J1467" s="176"/>
      <c r="K1467" s="176"/>
      <c r="L1467" s="665"/>
      <c r="M1467" s="175"/>
      <c r="N1467" s="177"/>
      <c r="P1467" s="176"/>
      <c r="R1467" s="178"/>
      <c r="S1467" s="177"/>
      <c r="U1467" s="177"/>
      <c r="W1467" s="178"/>
      <c r="X1467" s="177"/>
    </row>
    <row r="1468" spans="7:24" s="168" customFormat="1" ht="15" customHeight="1">
      <c r="G1468" s="175"/>
      <c r="I1468" s="176"/>
      <c r="J1468" s="176"/>
      <c r="K1468" s="176"/>
      <c r="L1468" s="665"/>
      <c r="M1468" s="175"/>
      <c r="N1468" s="177"/>
      <c r="P1468" s="176"/>
      <c r="R1468" s="178"/>
      <c r="S1468" s="177"/>
      <c r="U1468" s="177"/>
      <c r="W1468" s="178"/>
      <c r="X1468" s="177"/>
    </row>
    <row r="1469" spans="7:24" s="168" customFormat="1" ht="15" customHeight="1">
      <c r="G1469" s="175"/>
      <c r="I1469" s="176"/>
      <c r="J1469" s="176"/>
      <c r="K1469" s="176"/>
      <c r="L1469" s="665"/>
      <c r="M1469" s="175"/>
      <c r="N1469" s="177"/>
      <c r="P1469" s="176"/>
      <c r="R1469" s="178"/>
      <c r="S1469" s="177"/>
      <c r="U1469" s="177"/>
      <c r="W1469" s="178"/>
      <c r="X1469" s="177"/>
    </row>
    <row r="1470" spans="7:24" s="168" customFormat="1" ht="15" customHeight="1">
      <c r="G1470" s="175"/>
      <c r="I1470" s="176"/>
      <c r="J1470" s="176"/>
      <c r="K1470" s="176"/>
      <c r="L1470" s="665"/>
      <c r="M1470" s="175"/>
      <c r="N1470" s="177"/>
      <c r="P1470" s="176"/>
      <c r="R1470" s="178"/>
      <c r="S1470" s="177"/>
      <c r="U1470" s="177"/>
      <c r="W1470" s="178"/>
      <c r="X1470" s="177"/>
    </row>
    <row r="1471" spans="7:24" s="168" customFormat="1" ht="15" customHeight="1">
      <c r="G1471" s="175"/>
      <c r="I1471" s="176"/>
      <c r="J1471" s="176"/>
      <c r="K1471" s="176"/>
      <c r="L1471" s="665"/>
      <c r="M1471" s="175"/>
      <c r="N1471" s="177"/>
      <c r="P1471" s="176"/>
      <c r="R1471" s="178"/>
      <c r="S1471" s="177"/>
      <c r="U1471" s="177"/>
      <c r="W1471" s="178"/>
      <c r="X1471" s="177"/>
    </row>
    <row r="1472" spans="7:24" s="168" customFormat="1" ht="15" customHeight="1">
      <c r="G1472" s="175"/>
      <c r="I1472" s="176"/>
      <c r="J1472" s="176"/>
      <c r="K1472" s="176"/>
      <c r="L1472" s="665"/>
      <c r="M1472" s="175"/>
      <c r="N1472" s="177"/>
      <c r="P1472" s="176"/>
      <c r="R1472" s="178"/>
      <c r="S1472" s="177"/>
      <c r="U1472" s="177"/>
      <c r="W1472" s="178"/>
      <c r="X1472" s="177"/>
    </row>
    <row r="1473" spans="7:24" s="168" customFormat="1" ht="15" customHeight="1">
      <c r="G1473" s="175"/>
      <c r="I1473" s="176"/>
      <c r="J1473" s="176"/>
      <c r="K1473" s="176"/>
      <c r="L1473" s="665"/>
      <c r="M1473" s="175"/>
      <c r="N1473" s="177"/>
      <c r="P1473" s="176"/>
      <c r="R1473" s="178"/>
      <c r="S1473" s="177"/>
      <c r="U1473" s="177"/>
      <c r="W1473" s="178"/>
      <c r="X1473" s="177"/>
    </row>
    <row r="1474" spans="7:24" s="168" customFormat="1" ht="15" customHeight="1">
      <c r="G1474" s="175"/>
      <c r="I1474" s="176"/>
      <c r="J1474" s="176"/>
      <c r="K1474" s="176"/>
      <c r="L1474" s="665"/>
      <c r="M1474" s="175"/>
      <c r="N1474" s="177"/>
      <c r="P1474" s="176"/>
      <c r="R1474" s="178"/>
      <c r="S1474" s="177"/>
      <c r="U1474" s="177"/>
      <c r="W1474" s="178"/>
      <c r="X1474" s="177"/>
    </row>
    <row r="1475" spans="7:24" s="168" customFormat="1" ht="15" customHeight="1">
      <c r="G1475" s="175"/>
      <c r="I1475" s="176"/>
      <c r="J1475" s="176"/>
      <c r="K1475" s="176"/>
      <c r="L1475" s="665"/>
      <c r="M1475" s="175"/>
      <c r="N1475" s="177"/>
      <c r="P1475" s="176"/>
      <c r="R1475" s="178"/>
      <c r="S1475" s="177"/>
      <c r="U1475" s="177"/>
      <c r="W1475" s="178"/>
      <c r="X1475" s="177"/>
    </row>
    <row r="1476" spans="7:24" s="168" customFormat="1" ht="15" customHeight="1">
      <c r="G1476" s="175"/>
      <c r="I1476" s="176"/>
      <c r="J1476" s="176"/>
      <c r="K1476" s="176"/>
      <c r="L1476" s="665"/>
      <c r="M1476" s="175"/>
      <c r="N1476" s="177"/>
      <c r="P1476" s="176"/>
      <c r="R1476" s="178"/>
      <c r="S1476" s="177"/>
      <c r="U1476" s="177"/>
      <c r="W1476" s="178"/>
      <c r="X1476" s="177"/>
    </row>
    <row r="1477" spans="7:24" s="168" customFormat="1" ht="15" customHeight="1">
      <c r="G1477" s="175"/>
      <c r="I1477" s="176"/>
      <c r="J1477" s="176"/>
      <c r="K1477" s="176"/>
      <c r="L1477" s="665"/>
      <c r="M1477" s="175"/>
      <c r="N1477" s="177"/>
      <c r="P1477" s="176"/>
      <c r="R1477" s="178"/>
      <c r="S1477" s="177"/>
      <c r="U1477" s="177"/>
      <c r="W1477" s="178"/>
      <c r="X1477" s="177"/>
    </row>
    <row r="1478" spans="7:24" s="168" customFormat="1" ht="15" customHeight="1">
      <c r="G1478" s="175"/>
      <c r="I1478" s="176"/>
      <c r="J1478" s="176"/>
      <c r="K1478" s="176"/>
      <c r="L1478" s="665"/>
      <c r="M1478" s="175"/>
      <c r="N1478" s="177"/>
      <c r="P1478" s="176"/>
      <c r="R1478" s="178"/>
      <c r="S1478" s="177"/>
      <c r="U1478" s="177"/>
      <c r="W1478" s="178"/>
      <c r="X1478" s="177"/>
    </row>
    <row r="1479" spans="7:24" s="168" customFormat="1" ht="15" customHeight="1">
      <c r="G1479" s="175"/>
      <c r="I1479" s="176"/>
      <c r="J1479" s="176"/>
      <c r="K1479" s="176"/>
      <c r="L1479" s="665"/>
      <c r="M1479" s="175"/>
      <c r="N1479" s="177"/>
      <c r="P1479" s="176"/>
      <c r="R1479" s="178"/>
      <c r="S1479" s="177"/>
      <c r="U1479" s="177"/>
      <c r="W1479" s="178"/>
      <c r="X1479" s="177"/>
    </row>
    <row r="1480" spans="7:24" s="168" customFormat="1" ht="15" customHeight="1">
      <c r="G1480" s="175"/>
      <c r="I1480" s="176"/>
      <c r="J1480" s="176"/>
      <c r="K1480" s="176"/>
      <c r="L1480" s="665"/>
      <c r="M1480" s="175"/>
      <c r="N1480" s="177"/>
      <c r="P1480" s="176"/>
      <c r="R1480" s="178"/>
      <c r="S1480" s="177"/>
      <c r="U1480" s="177"/>
      <c r="W1480" s="178"/>
      <c r="X1480" s="177"/>
    </row>
    <row r="1481" spans="7:24" s="168" customFormat="1" ht="15" customHeight="1">
      <c r="G1481" s="175"/>
      <c r="I1481" s="176"/>
      <c r="J1481" s="176"/>
      <c r="K1481" s="176"/>
      <c r="L1481" s="665"/>
      <c r="M1481" s="175"/>
      <c r="N1481" s="177"/>
      <c r="P1481" s="176"/>
      <c r="R1481" s="178"/>
      <c r="S1481" s="177"/>
      <c r="U1481" s="177"/>
      <c r="W1481" s="178"/>
      <c r="X1481" s="177"/>
    </row>
    <row r="1482" spans="7:24" s="168" customFormat="1" ht="15" customHeight="1">
      <c r="G1482" s="175"/>
      <c r="I1482" s="176"/>
      <c r="J1482" s="176"/>
      <c r="K1482" s="176"/>
      <c r="L1482" s="665"/>
      <c r="M1482" s="175"/>
      <c r="N1482" s="177"/>
      <c r="P1482" s="176"/>
      <c r="R1482" s="178"/>
      <c r="S1482" s="177"/>
      <c r="U1482" s="177"/>
      <c r="W1482" s="178"/>
      <c r="X1482" s="177"/>
    </row>
    <row r="1483" spans="7:24" s="168" customFormat="1" ht="15" customHeight="1">
      <c r="G1483" s="175"/>
      <c r="I1483" s="176"/>
      <c r="J1483" s="176"/>
      <c r="K1483" s="176"/>
      <c r="L1483" s="665"/>
      <c r="M1483" s="175"/>
      <c r="N1483" s="177"/>
      <c r="P1483" s="176"/>
      <c r="R1483" s="178"/>
      <c r="S1483" s="177"/>
      <c r="U1483" s="177"/>
      <c r="W1483" s="178"/>
      <c r="X1483" s="177"/>
    </row>
    <row r="1484" spans="7:24" s="168" customFormat="1" ht="15" customHeight="1">
      <c r="G1484" s="175"/>
      <c r="I1484" s="176"/>
      <c r="J1484" s="176"/>
      <c r="K1484" s="176"/>
      <c r="L1484" s="665"/>
      <c r="M1484" s="175"/>
      <c r="N1484" s="177"/>
      <c r="P1484" s="176"/>
      <c r="R1484" s="178"/>
      <c r="S1484" s="177"/>
      <c r="U1484" s="177"/>
      <c r="W1484" s="178"/>
      <c r="X1484" s="177"/>
    </row>
    <row r="1485" spans="7:24" s="168" customFormat="1" ht="15" customHeight="1">
      <c r="G1485" s="175"/>
      <c r="I1485" s="176"/>
      <c r="J1485" s="176"/>
      <c r="K1485" s="176"/>
      <c r="L1485" s="665"/>
      <c r="M1485" s="175"/>
      <c r="N1485" s="177"/>
      <c r="P1485" s="176"/>
      <c r="R1485" s="178"/>
      <c r="S1485" s="177"/>
      <c r="U1485" s="177"/>
      <c r="W1485" s="178"/>
      <c r="X1485" s="177"/>
    </row>
    <row r="1486" spans="7:24" s="168" customFormat="1" ht="15" customHeight="1">
      <c r="G1486" s="175"/>
      <c r="I1486" s="176"/>
      <c r="J1486" s="176"/>
      <c r="K1486" s="176"/>
      <c r="L1486" s="665"/>
      <c r="M1486" s="175"/>
      <c r="N1486" s="177"/>
      <c r="P1486" s="176"/>
      <c r="R1486" s="178"/>
      <c r="S1486" s="177"/>
      <c r="U1486" s="177"/>
      <c r="W1486" s="178"/>
      <c r="X1486" s="177"/>
    </row>
    <row r="1487" spans="7:24" s="168" customFormat="1" ht="15" customHeight="1">
      <c r="G1487" s="175"/>
      <c r="I1487" s="176"/>
      <c r="J1487" s="176"/>
      <c r="K1487" s="176"/>
      <c r="L1487" s="665"/>
      <c r="M1487" s="175"/>
      <c r="N1487" s="177"/>
      <c r="P1487" s="176"/>
      <c r="R1487" s="178"/>
      <c r="S1487" s="177"/>
      <c r="U1487" s="177"/>
      <c r="W1487" s="178"/>
      <c r="X1487" s="177"/>
    </row>
    <row r="1488" spans="7:24" s="168" customFormat="1" ht="15" customHeight="1">
      <c r="G1488" s="175"/>
      <c r="I1488" s="176"/>
      <c r="J1488" s="176"/>
      <c r="K1488" s="176"/>
      <c r="L1488" s="665"/>
      <c r="M1488" s="175"/>
      <c r="N1488" s="177"/>
      <c r="P1488" s="176"/>
      <c r="R1488" s="178"/>
      <c r="S1488" s="177"/>
      <c r="U1488" s="177"/>
      <c r="W1488" s="178"/>
      <c r="X1488" s="177"/>
    </row>
    <row r="1489" spans="7:24" s="168" customFormat="1" ht="15" customHeight="1">
      <c r="G1489" s="175"/>
      <c r="I1489" s="176"/>
      <c r="J1489" s="176"/>
      <c r="K1489" s="176"/>
      <c r="L1489" s="665"/>
      <c r="M1489" s="175"/>
      <c r="N1489" s="177"/>
      <c r="P1489" s="176"/>
      <c r="R1489" s="178"/>
      <c r="S1489" s="177"/>
      <c r="U1489" s="177"/>
      <c r="W1489" s="178"/>
      <c r="X1489" s="177"/>
    </row>
    <row r="1490" spans="7:24" s="168" customFormat="1" ht="15" customHeight="1">
      <c r="G1490" s="175"/>
      <c r="I1490" s="176"/>
      <c r="J1490" s="176"/>
      <c r="K1490" s="176"/>
      <c r="L1490" s="665"/>
      <c r="M1490" s="175"/>
      <c r="N1490" s="177"/>
      <c r="P1490" s="176"/>
      <c r="R1490" s="178"/>
      <c r="S1490" s="177"/>
      <c r="U1490" s="177"/>
      <c r="W1490" s="178"/>
      <c r="X1490" s="177"/>
    </row>
    <row r="1491" spans="7:24" s="168" customFormat="1" ht="15" customHeight="1">
      <c r="G1491" s="175"/>
      <c r="I1491" s="176"/>
      <c r="J1491" s="176"/>
      <c r="K1491" s="176"/>
      <c r="L1491" s="665"/>
      <c r="M1491" s="175"/>
      <c r="N1491" s="177"/>
      <c r="P1491" s="176"/>
      <c r="R1491" s="178"/>
      <c r="S1491" s="177"/>
      <c r="U1491" s="177"/>
      <c r="W1491" s="178"/>
      <c r="X1491" s="177"/>
    </row>
    <row r="1492" spans="7:24" s="168" customFormat="1" ht="15" customHeight="1">
      <c r="G1492" s="175"/>
      <c r="I1492" s="176"/>
      <c r="J1492" s="176"/>
      <c r="K1492" s="176"/>
      <c r="L1492" s="665"/>
      <c r="M1492" s="175"/>
      <c r="N1492" s="177"/>
      <c r="P1492" s="176"/>
      <c r="R1492" s="178"/>
      <c r="S1492" s="177"/>
      <c r="U1492" s="177"/>
      <c r="W1492" s="178"/>
      <c r="X1492" s="177"/>
    </row>
    <row r="1493" spans="7:24" s="168" customFormat="1" ht="15" customHeight="1">
      <c r="G1493" s="175"/>
      <c r="I1493" s="176"/>
      <c r="J1493" s="176"/>
      <c r="K1493" s="176"/>
      <c r="L1493" s="665"/>
      <c r="M1493" s="175"/>
      <c r="N1493" s="177"/>
      <c r="P1493" s="176"/>
      <c r="R1493" s="178"/>
      <c r="S1493" s="177"/>
      <c r="U1493" s="177"/>
      <c r="W1493" s="178"/>
      <c r="X1493" s="177"/>
    </row>
    <row r="1494" spans="7:24" s="168" customFormat="1" ht="15" customHeight="1">
      <c r="G1494" s="175"/>
      <c r="I1494" s="176"/>
      <c r="J1494" s="176"/>
      <c r="K1494" s="176"/>
      <c r="L1494" s="665"/>
      <c r="M1494" s="175"/>
      <c r="N1494" s="177"/>
      <c r="P1494" s="176"/>
      <c r="R1494" s="178"/>
      <c r="S1494" s="177"/>
      <c r="U1494" s="177"/>
      <c r="W1494" s="178"/>
      <c r="X1494" s="177"/>
    </row>
    <row r="1495" spans="7:24" s="168" customFormat="1" ht="15" customHeight="1">
      <c r="G1495" s="175"/>
      <c r="I1495" s="176"/>
      <c r="J1495" s="176"/>
      <c r="K1495" s="176"/>
      <c r="L1495" s="665"/>
      <c r="M1495" s="175"/>
      <c r="N1495" s="177"/>
      <c r="P1495" s="176"/>
      <c r="R1495" s="178"/>
      <c r="S1495" s="177"/>
      <c r="U1495" s="177"/>
      <c r="W1495" s="178"/>
      <c r="X1495" s="177"/>
    </row>
    <row r="1496" spans="7:24" s="168" customFormat="1" ht="15" customHeight="1">
      <c r="G1496" s="175"/>
      <c r="I1496" s="176"/>
      <c r="J1496" s="176"/>
      <c r="K1496" s="176"/>
      <c r="L1496" s="665"/>
      <c r="M1496" s="175"/>
      <c r="N1496" s="177"/>
      <c r="P1496" s="176"/>
      <c r="R1496" s="178"/>
      <c r="S1496" s="177"/>
      <c r="U1496" s="177"/>
      <c r="W1496" s="178"/>
      <c r="X1496" s="177"/>
    </row>
    <row r="1497" spans="7:24" s="168" customFormat="1" ht="15" customHeight="1">
      <c r="G1497" s="175"/>
      <c r="I1497" s="176"/>
      <c r="J1497" s="176"/>
      <c r="K1497" s="176"/>
      <c r="L1497" s="665"/>
      <c r="M1497" s="175"/>
      <c r="N1497" s="177"/>
      <c r="P1497" s="176"/>
      <c r="R1497" s="178"/>
      <c r="S1497" s="177"/>
      <c r="U1497" s="177"/>
      <c r="W1497" s="178"/>
      <c r="X1497" s="177"/>
    </row>
    <row r="1498" spans="7:24" s="168" customFormat="1" ht="15" customHeight="1">
      <c r="G1498" s="175"/>
      <c r="I1498" s="176"/>
      <c r="J1498" s="176"/>
      <c r="K1498" s="176"/>
      <c r="L1498" s="665"/>
      <c r="M1498" s="175"/>
      <c r="N1498" s="177"/>
      <c r="P1498" s="176"/>
      <c r="R1498" s="178"/>
      <c r="S1498" s="177"/>
      <c r="U1498" s="177"/>
      <c r="W1498" s="178"/>
      <c r="X1498" s="177"/>
    </row>
    <row r="1499" spans="7:24" s="168" customFormat="1" ht="15" customHeight="1">
      <c r="G1499" s="175"/>
      <c r="I1499" s="176"/>
      <c r="J1499" s="176"/>
      <c r="K1499" s="176"/>
      <c r="L1499" s="665"/>
      <c r="M1499" s="175"/>
      <c r="N1499" s="177"/>
      <c r="P1499" s="176"/>
      <c r="R1499" s="178"/>
      <c r="S1499" s="177"/>
      <c r="U1499" s="177"/>
      <c r="W1499" s="178"/>
      <c r="X1499" s="177"/>
    </row>
    <row r="1500" spans="7:24" s="168" customFormat="1" ht="15" customHeight="1">
      <c r="G1500" s="175"/>
      <c r="I1500" s="176"/>
      <c r="J1500" s="176"/>
      <c r="K1500" s="176"/>
      <c r="L1500" s="665"/>
      <c r="M1500" s="175"/>
      <c r="N1500" s="177"/>
      <c r="P1500" s="176"/>
      <c r="R1500" s="178"/>
      <c r="S1500" s="177"/>
      <c r="U1500" s="177"/>
      <c r="W1500" s="178"/>
      <c r="X1500" s="177"/>
    </row>
    <row r="1501" spans="7:24" s="168" customFormat="1" ht="15" customHeight="1">
      <c r="G1501" s="175"/>
      <c r="I1501" s="176"/>
      <c r="J1501" s="176"/>
      <c r="K1501" s="176"/>
      <c r="L1501" s="665"/>
      <c r="M1501" s="175"/>
      <c r="N1501" s="177"/>
      <c r="P1501" s="176"/>
      <c r="R1501" s="178"/>
      <c r="S1501" s="177"/>
      <c r="U1501" s="177"/>
      <c r="W1501" s="178"/>
      <c r="X1501" s="177"/>
    </row>
    <row r="1502" spans="7:24" s="168" customFormat="1" ht="15" customHeight="1">
      <c r="G1502" s="175"/>
      <c r="I1502" s="176"/>
      <c r="J1502" s="176"/>
      <c r="K1502" s="176"/>
      <c r="L1502" s="665"/>
      <c r="M1502" s="175"/>
      <c r="N1502" s="177"/>
      <c r="P1502" s="176"/>
      <c r="R1502" s="178"/>
      <c r="S1502" s="177"/>
      <c r="U1502" s="177"/>
      <c r="W1502" s="178"/>
      <c r="X1502" s="177"/>
    </row>
    <row r="1503" spans="7:24" s="168" customFormat="1" ht="15" customHeight="1">
      <c r="G1503" s="175"/>
      <c r="I1503" s="176"/>
      <c r="J1503" s="176"/>
      <c r="K1503" s="176"/>
      <c r="L1503" s="665"/>
      <c r="M1503" s="175"/>
      <c r="N1503" s="177"/>
      <c r="P1503" s="176"/>
      <c r="R1503" s="178"/>
      <c r="S1503" s="177"/>
      <c r="U1503" s="177"/>
      <c r="W1503" s="178"/>
      <c r="X1503" s="177"/>
    </row>
    <row r="1504" spans="7:24" s="168" customFormat="1" ht="15" customHeight="1">
      <c r="G1504" s="175"/>
      <c r="I1504" s="176"/>
      <c r="J1504" s="176"/>
      <c r="K1504" s="176"/>
      <c r="L1504" s="665"/>
      <c r="M1504" s="175"/>
      <c r="N1504" s="177"/>
      <c r="P1504" s="176"/>
      <c r="R1504" s="178"/>
      <c r="S1504" s="177"/>
      <c r="U1504" s="177"/>
      <c r="W1504" s="178"/>
      <c r="X1504" s="177"/>
    </row>
    <row r="1505" spans="7:24" s="168" customFormat="1" ht="15" customHeight="1">
      <c r="G1505" s="175"/>
      <c r="I1505" s="176"/>
      <c r="J1505" s="176"/>
      <c r="K1505" s="176"/>
      <c r="L1505" s="665"/>
      <c r="M1505" s="175"/>
      <c r="N1505" s="177"/>
      <c r="P1505" s="176"/>
      <c r="R1505" s="178"/>
      <c r="S1505" s="177"/>
      <c r="U1505" s="177"/>
      <c r="W1505" s="178"/>
      <c r="X1505" s="177"/>
    </row>
    <row r="1506" spans="7:24" s="168" customFormat="1" ht="15" customHeight="1">
      <c r="G1506" s="175"/>
      <c r="I1506" s="176"/>
      <c r="J1506" s="176"/>
      <c r="K1506" s="176"/>
      <c r="L1506" s="665"/>
      <c r="M1506" s="175"/>
      <c r="N1506" s="177"/>
      <c r="P1506" s="176"/>
      <c r="R1506" s="178"/>
      <c r="S1506" s="177"/>
      <c r="U1506" s="177"/>
      <c r="W1506" s="178"/>
      <c r="X1506" s="177"/>
    </row>
    <row r="1507" spans="7:24" s="168" customFormat="1" ht="15" customHeight="1">
      <c r="G1507" s="175"/>
      <c r="I1507" s="176"/>
      <c r="J1507" s="176"/>
      <c r="K1507" s="176"/>
      <c r="L1507" s="665"/>
      <c r="M1507" s="175"/>
      <c r="N1507" s="177"/>
      <c r="P1507" s="176"/>
      <c r="R1507" s="178"/>
      <c r="S1507" s="177"/>
      <c r="U1507" s="177"/>
      <c r="W1507" s="178"/>
      <c r="X1507" s="177"/>
    </row>
    <row r="1508" spans="7:24" s="168" customFormat="1" ht="15" customHeight="1">
      <c r="G1508" s="175"/>
      <c r="I1508" s="176"/>
      <c r="J1508" s="176"/>
      <c r="K1508" s="176"/>
      <c r="L1508" s="665"/>
      <c r="M1508" s="175"/>
      <c r="N1508" s="177"/>
      <c r="P1508" s="176"/>
      <c r="R1508" s="178"/>
      <c r="S1508" s="177"/>
      <c r="U1508" s="177"/>
      <c r="W1508" s="178"/>
      <c r="X1508" s="177"/>
    </row>
    <row r="1509" spans="7:24" s="168" customFormat="1" ht="15" customHeight="1">
      <c r="G1509" s="175"/>
      <c r="I1509" s="176"/>
      <c r="J1509" s="176"/>
      <c r="K1509" s="176"/>
      <c r="L1509" s="665"/>
      <c r="M1509" s="175"/>
      <c r="N1509" s="177"/>
      <c r="P1509" s="176"/>
      <c r="R1509" s="178"/>
      <c r="S1509" s="177"/>
      <c r="U1509" s="177"/>
      <c r="W1509" s="178"/>
      <c r="X1509" s="177"/>
    </row>
    <row r="1510" spans="7:24" s="168" customFormat="1" ht="15" customHeight="1">
      <c r="G1510" s="175"/>
      <c r="I1510" s="176"/>
      <c r="J1510" s="176"/>
      <c r="K1510" s="176"/>
      <c r="L1510" s="665"/>
      <c r="M1510" s="175"/>
      <c r="N1510" s="177"/>
      <c r="P1510" s="176"/>
      <c r="R1510" s="178"/>
      <c r="S1510" s="177"/>
      <c r="U1510" s="177"/>
      <c r="W1510" s="178"/>
      <c r="X1510" s="177"/>
    </row>
    <row r="1511" spans="7:24" s="168" customFormat="1" ht="15" customHeight="1">
      <c r="G1511" s="175"/>
      <c r="I1511" s="176"/>
      <c r="J1511" s="176"/>
      <c r="K1511" s="176"/>
      <c r="L1511" s="665"/>
      <c r="M1511" s="175"/>
      <c r="N1511" s="177"/>
      <c r="P1511" s="176"/>
      <c r="R1511" s="178"/>
      <c r="S1511" s="177"/>
      <c r="U1511" s="177"/>
      <c r="W1511" s="178"/>
      <c r="X1511" s="177"/>
    </row>
    <row r="1512" spans="7:24" s="168" customFormat="1" ht="15" customHeight="1">
      <c r="G1512" s="175"/>
      <c r="I1512" s="176"/>
      <c r="J1512" s="176"/>
      <c r="K1512" s="176"/>
      <c r="L1512" s="665"/>
      <c r="M1512" s="175"/>
      <c r="N1512" s="177"/>
      <c r="P1512" s="176"/>
      <c r="R1512" s="178"/>
      <c r="S1512" s="177"/>
      <c r="U1512" s="177"/>
      <c r="W1512" s="178"/>
      <c r="X1512" s="177"/>
    </row>
    <row r="1513" spans="7:24" s="168" customFormat="1" ht="15" customHeight="1">
      <c r="G1513" s="175"/>
      <c r="I1513" s="176"/>
      <c r="J1513" s="176"/>
      <c r="K1513" s="176"/>
      <c r="L1513" s="665"/>
      <c r="M1513" s="175"/>
      <c r="N1513" s="177"/>
      <c r="P1513" s="176"/>
      <c r="R1513" s="178"/>
      <c r="S1513" s="177"/>
      <c r="U1513" s="177"/>
      <c r="W1513" s="178"/>
      <c r="X1513" s="177"/>
    </row>
    <row r="1514" spans="7:24" s="168" customFormat="1" ht="15" customHeight="1">
      <c r="G1514" s="175"/>
      <c r="I1514" s="176"/>
      <c r="J1514" s="176"/>
      <c r="K1514" s="176"/>
      <c r="L1514" s="665"/>
      <c r="M1514" s="175"/>
      <c r="N1514" s="177"/>
      <c r="P1514" s="176"/>
      <c r="R1514" s="178"/>
      <c r="S1514" s="177"/>
      <c r="U1514" s="177"/>
      <c r="W1514" s="178"/>
      <c r="X1514" s="177"/>
    </row>
    <row r="1515" spans="7:24" s="168" customFormat="1" ht="15" customHeight="1">
      <c r="G1515" s="175"/>
      <c r="I1515" s="176"/>
      <c r="J1515" s="176"/>
      <c r="K1515" s="176"/>
      <c r="L1515" s="665"/>
      <c r="M1515" s="175"/>
      <c r="N1515" s="177"/>
      <c r="P1515" s="176"/>
      <c r="R1515" s="178"/>
      <c r="S1515" s="177"/>
      <c r="U1515" s="177"/>
      <c r="W1515" s="178"/>
      <c r="X1515" s="177"/>
    </row>
    <row r="1516" spans="7:24" s="168" customFormat="1" ht="15" customHeight="1">
      <c r="G1516" s="175"/>
      <c r="I1516" s="176"/>
      <c r="J1516" s="176"/>
      <c r="K1516" s="176"/>
      <c r="L1516" s="665"/>
      <c r="M1516" s="175"/>
      <c r="N1516" s="177"/>
      <c r="P1516" s="176"/>
      <c r="R1516" s="178"/>
      <c r="S1516" s="177"/>
      <c r="U1516" s="177"/>
      <c r="W1516" s="178"/>
      <c r="X1516" s="177"/>
    </row>
    <row r="1517" spans="7:24" s="168" customFormat="1" ht="15" customHeight="1">
      <c r="G1517" s="175"/>
      <c r="I1517" s="176"/>
      <c r="J1517" s="176"/>
      <c r="K1517" s="176"/>
      <c r="L1517" s="665"/>
      <c r="M1517" s="175"/>
      <c r="N1517" s="177"/>
      <c r="P1517" s="176"/>
      <c r="R1517" s="178"/>
      <c r="S1517" s="177"/>
      <c r="U1517" s="177"/>
      <c r="W1517" s="178"/>
      <c r="X1517" s="177"/>
    </row>
    <row r="1518" spans="7:24" s="168" customFormat="1" ht="15" customHeight="1">
      <c r="G1518" s="175"/>
      <c r="I1518" s="176"/>
      <c r="J1518" s="176"/>
      <c r="K1518" s="176"/>
      <c r="L1518" s="665"/>
      <c r="M1518" s="175"/>
      <c r="N1518" s="177"/>
      <c r="P1518" s="176"/>
      <c r="R1518" s="178"/>
      <c r="S1518" s="177"/>
      <c r="U1518" s="177"/>
      <c r="W1518" s="178"/>
      <c r="X1518" s="177"/>
    </row>
    <row r="1519" spans="7:24" s="168" customFormat="1" ht="15" customHeight="1">
      <c r="G1519" s="175"/>
      <c r="I1519" s="176"/>
      <c r="J1519" s="176"/>
      <c r="K1519" s="176"/>
      <c r="L1519" s="665"/>
      <c r="M1519" s="175"/>
      <c r="N1519" s="177"/>
      <c r="P1519" s="176"/>
      <c r="R1519" s="178"/>
      <c r="S1519" s="177"/>
      <c r="U1519" s="177"/>
      <c r="W1519" s="178"/>
      <c r="X1519" s="177"/>
    </row>
    <row r="1520" spans="7:24" s="168" customFormat="1" ht="15" customHeight="1">
      <c r="G1520" s="175"/>
      <c r="I1520" s="176"/>
      <c r="J1520" s="176"/>
      <c r="K1520" s="176"/>
      <c r="L1520" s="665"/>
      <c r="M1520" s="175"/>
      <c r="N1520" s="177"/>
      <c r="P1520" s="176"/>
      <c r="R1520" s="178"/>
      <c r="S1520" s="177"/>
      <c r="U1520" s="177"/>
      <c r="W1520" s="178"/>
      <c r="X1520" s="177"/>
    </row>
    <row r="1521" spans="7:24" s="168" customFormat="1" ht="15" customHeight="1">
      <c r="G1521" s="175"/>
      <c r="I1521" s="176"/>
      <c r="J1521" s="176"/>
      <c r="K1521" s="176"/>
      <c r="L1521" s="665"/>
      <c r="M1521" s="175"/>
      <c r="N1521" s="177"/>
      <c r="P1521" s="176"/>
      <c r="R1521" s="178"/>
      <c r="S1521" s="177"/>
      <c r="U1521" s="177"/>
      <c r="W1521" s="178"/>
      <c r="X1521" s="177"/>
    </row>
    <row r="1522" spans="7:24" s="168" customFormat="1" ht="15" customHeight="1">
      <c r="G1522" s="175"/>
      <c r="I1522" s="176"/>
      <c r="J1522" s="176"/>
      <c r="K1522" s="176"/>
      <c r="L1522" s="665"/>
      <c r="M1522" s="175"/>
      <c r="N1522" s="177"/>
      <c r="P1522" s="176"/>
      <c r="R1522" s="178"/>
      <c r="S1522" s="177"/>
      <c r="U1522" s="177"/>
      <c r="W1522" s="178"/>
      <c r="X1522" s="177"/>
    </row>
    <row r="1523" spans="7:24" s="168" customFormat="1" ht="15" customHeight="1">
      <c r="G1523" s="175"/>
      <c r="I1523" s="176"/>
      <c r="J1523" s="176"/>
      <c r="K1523" s="176"/>
      <c r="L1523" s="665"/>
      <c r="M1523" s="175"/>
      <c r="N1523" s="177"/>
      <c r="P1523" s="176"/>
      <c r="R1523" s="178"/>
      <c r="S1523" s="177"/>
      <c r="U1523" s="177"/>
      <c r="W1523" s="178"/>
      <c r="X1523" s="177"/>
    </row>
    <row r="1524" spans="7:24" s="168" customFormat="1" ht="15" customHeight="1">
      <c r="G1524" s="175"/>
      <c r="I1524" s="176"/>
      <c r="J1524" s="176"/>
      <c r="K1524" s="176"/>
      <c r="L1524" s="665"/>
      <c r="M1524" s="175"/>
      <c r="N1524" s="177"/>
      <c r="P1524" s="176"/>
      <c r="R1524" s="178"/>
      <c r="S1524" s="177"/>
      <c r="U1524" s="177"/>
      <c r="W1524" s="178"/>
      <c r="X1524" s="177"/>
    </row>
    <row r="1525" spans="7:24" s="168" customFormat="1" ht="15" customHeight="1">
      <c r="G1525" s="175"/>
      <c r="I1525" s="176"/>
      <c r="J1525" s="176"/>
      <c r="K1525" s="176"/>
      <c r="L1525" s="665"/>
      <c r="M1525" s="175"/>
      <c r="N1525" s="177"/>
      <c r="P1525" s="176"/>
      <c r="R1525" s="178"/>
      <c r="S1525" s="177"/>
      <c r="U1525" s="177"/>
      <c r="W1525" s="178"/>
      <c r="X1525" s="177"/>
    </row>
    <row r="1526" spans="7:24" s="168" customFormat="1" ht="15" customHeight="1">
      <c r="G1526" s="175"/>
      <c r="I1526" s="176"/>
      <c r="J1526" s="176"/>
      <c r="K1526" s="176"/>
      <c r="L1526" s="665"/>
      <c r="M1526" s="175"/>
      <c r="N1526" s="177"/>
      <c r="P1526" s="176"/>
      <c r="R1526" s="178"/>
      <c r="S1526" s="177"/>
      <c r="U1526" s="177"/>
      <c r="W1526" s="178"/>
      <c r="X1526" s="177"/>
    </row>
    <row r="1527" spans="7:24" s="168" customFormat="1" ht="15" customHeight="1">
      <c r="G1527" s="175"/>
      <c r="I1527" s="176"/>
      <c r="J1527" s="176"/>
      <c r="K1527" s="176"/>
      <c r="L1527" s="665"/>
      <c r="M1527" s="175"/>
      <c r="N1527" s="177"/>
      <c r="P1527" s="176"/>
      <c r="R1527" s="178"/>
      <c r="S1527" s="177"/>
      <c r="U1527" s="177"/>
      <c r="W1527" s="178"/>
      <c r="X1527" s="177"/>
    </row>
    <row r="1528" spans="7:24" s="168" customFormat="1" ht="15" customHeight="1">
      <c r="G1528" s="175"/>
      <c r="I1528" s="176"/>
      <c r="J1528" s="176"/>
      <c r="K1528" s="176"/>
      <c r="L1528" s="665"/>
      <c r="M1528" s="175"/>
      <c r="N1528" s="177"/>
      <c r="P1528" s="176"/>
      <c r="R1528" s="178"/>
      <c r="S1528" s="177"/>
      <c r="U1528" s="177"/>
      <c r="W1528" s="178"/>
      <c r="X1528" s="177"/>
    </row>
    <row r="1529" spans="7:24" s="168" customFormat="1" ht="15" customHeight="1">
      <c r="G1529" s="175"/>
      <c r="I1529" s="176"/>
      <c r="J1529" s="176"/>
      <c r="K1529" s="176"/>
      <c r="L1529" s="665"/>
      <c r="M1529" s="175"/>
      <c r="N1529" s="177"/>
      <c r="P1529" s="176"/>
      <c r="R1529" s="178"/>
      <c r="S1529" s="177"/>
      <c r="U1529" s="177"/>
      <c r="W1529" s="178"/>
      <c r="X1529" s="177"/>
    </row>
    <row r="1530" spans="7:24" s="168" customFormat="1" ht="15" customHeight="1">
      <c r="G1530" s="175"/>
      <c r="I1530" s="176"/>
      <c r="J1530" s="176"/>
      <c r="K1530" s="176"/>
      <c r="L1530" s="665"/>
      <c r="M1530" s="175"/>
      <c r="N1530" s="177"/>
      <c r="P1530" s="176"/>
      <c r="R1530" s="178"/>
      <c r="S1530" s="177"/>
      <c r="U1530" s="177"/>
      <c r="W1530" s="178"/>
      <c r="X1530" s="177"/>
    </row>
    <row r="1531" spans="7:24" s="168" customFormat="1" ht="15" customHeight="1">
      <c r="G1531" s="175"/>
      <c r="I1531" s="176"/>
      <c r="J1531" s="176"/>
      <c r="K1531" s="176"/>
      <c r="L1531" s="665"/>
      <c r="M1531" s="175"/>
      <c r="N1531" s="177"/>
      <c r="P1531" s="176"/>
      <c r="R1531" s="178"/>
      <c r="S1531" s="177"/>
      <c r="U1531" s="177"/>
      <c r="W1531" s="178"/>
      <c r="X1531" s="177"/>
    </row>
    <row r="1532" spans="7:24" s="168" customFormat="1" ht="15" customHeight="1">
      <c r="G1532" s="175"/>
      <c r="I1532" s="176"/>
      <c r="J1532" s="176"/>
      <c r="K1532" s="176"/>
      <c r="L1532" s="665"/>
      <c r="M1532" s="175"/>
      <c r="N1532" s="177"/>
      <c r="P1532" s="176"/>
      <c r="R1532" s="178"/>
      <c r="S1532" s="177"/>
      <c r="U1532" s="177"/>
      <c r="W1532" s="178"/>
      <c r="X1532" s="177"/>
    </row>
    <row r="1533" spans="7:24" s="168" customFormat="1" ht="15" customHeight="1">
      <c r="G1533" s="175"/>
      <c r="I1533" s="176"/>
      <c r="J1533" s="176"/>
      <c r="K1533" s="176"/>
      <c r="L1533" s="665"/>
      <c r="M1533" s="175"/>
      <c r="N1533" s="177"/>
      <c r="P1533" s="176"/>
      <c r="R1533" s="178"/>
      <c r="S1533" s="177"/>
      <c r="U1533" s="177"/>
      <c r="W1533" s="178"/>
      <c r="X1533" s="177"/>
    </row>
    <row r="1534" spans="7:24" s="168" customFormat="1" ht="15" customHeight="1">
      <c r="G1534" s="175"/>
      <c r="I1534" s="176"/>
      <c r="J1534" s="176"/>
      <c r="K1534" s="176"/>
      <c r="L1534" s="665"/>
      <c r="M1534" s="175"/>
      <c r="N1534" s="177"/>
      <c r="P1534" s="176"/>
      <c r="R1534" s="178"/>
      <c r="S1534" s="177"/>
      <c r="U1534" s="177"/>
      <c r="W1534" s="178"/>
      <c r="X1534" s="177"/>
    </row>
    <row r="1535" spans="7:24" s="168" customFormat="1" ht="15" customHeight="1">
      <c r="G1535" s="175"/>
      <c r="I1535" s="176"/>
      <c r="J1535" s="176"/>
      <c r="K1535" s="176"/>
      <c r="L1535" s="665"/>
      <c r="M1535" s="175"/>
      <c r="N1535" s="177"/>
      <c r="P1535" s="176"/>
      <c r="R1535" s="178"/>
      <c r="S1535" s="177"/>
      <c r="U1535" s="177"/>
      <c r="W1535" s="178"/>
      <c r="X1535" s="177"/>
    </row>
    <row r="1536" spans="7:24" s="168" customFormat="1" ht="15" customHeight="1">
      <c r="G1536" s="175"/>
      <c r="I1536" s="176"/>
      <c r="J1536" s="176"/>
      <c r="K1536" s="176"/>
      <c r="L1536" s="665"/>
      <c r="M1536" s="175"/>
      <c r="N1536" s="177"/>
      <c r="P1536" s="176"/>
      <c r="R1536" s="178"/>
      <c r="S1536" s="177"/>
      <c r="U1536" s="177"/>
      <c r="W1536" s="178"/>
      <c r="X1536" s="177"/>
    </row>
    <row r="1537" spans="7:24" s="168" customFormat="1" ht="15" customHeight="1">
      <c r="G1537" s="175"/>
      <c r="I1537" s="176"/>
      <c r="J1537" s="176"/>
      <c r="K1537" s="176"/>
      <c r="L1537" s="665"/>
      <c r="M1537" s="175"/>
      <c r="N1537" s="177"/>
      <c r="P1537" s="176"/>
      <c r="R1537" s="178"/>
      <c r="S1537" s="177"/>
      <c r="U1537" s="177"/>
      <c r="W1537" s="178"/>
      <c r="X1537" s="177"/>
    </row>
    <row r="1538" spans="7:24" s="168" customFormat="1" ht="15" customHeight="1">
      <c r="G1538" s="175"/>
      <c r="I1538" s="176"/>
      <c r="J1538" s="176"/>
      <c r="K1538" s="176"/>
      <c r="L1538" s="665"/>
      <c r="M1538" s="175"/>
      <c r="N1538" s="177"/>
      <c r="P1538" s="176"/>
      <c r="R1538" s="178"/>
      <c r="S1538" s="177"/>
      <c r="U1538" s="177"/>
      <c r="W1538" s="178"/>
      <c r="X1538" s="177"/>
    </row>
    <row r="1539" spans="7:24" s="168" customFormat="1" ht="15" customHeight="1">
      <c r="G1539" s="175"/>
      <c r="I1539" s="176"/>
      <c r="J1539" s="176"/>
      <c r="K1539" s="176"/>
      <c r="L1539" s="665"/>
      <c r="M1539" s="175"/>
      <c r="N1539" s="177"/>
      <c r="P1539" s="176"/>
      <c r="R1539" s="178"/>
      <c r="S1539" s="177"/>
      <c r="U1539" s="177"/>
      <c r="W1539" s="178"/>
      <c r="X1539" s="177"/>
    </row>
    <row r="1540" spans="7:24" s="168" customFormat="1" ht="15" customHeight="1">
      <c r="G1540" s="175"/>
      <c r="I1540" s="176"/>
      <c r="J1540" s="176"/>
      <c r="K1540" s="176"/>
      <c r="L1540" s="665"/>
      <c r="M1540" s="175"/>
      <c r="N1540" s="177"/>
      <c r="P1540" s="176"/>
      <c r="R1540" s="178"/>
      <c r="S1540" s="177"/>
      <c r="U1540" s="177"/>
      <c r="W1540" s="178"/>
      <c r="X1540" s="177"/>
    </row>
    <row r="1541" spans="7:24" s="168" customFormat="1" ht="15" customHeight="1">
      <c r="G1541" s="175"/>
      <c r="I1541" s="176"/>
      <c r="J1541" s="176"/>
      <c r="K1541" s="176"/>
      <c r="L1541" s="665"/>
      <c r="M1541" s="175"/>
      <c r="N1541" s="177"/>
      <c r="P1541" s="176"/>
      <c r="R1541" s="178"/>
      <c r="S1541" s="177"/>
      <c r="U1541" s="177"/>
      <c r="W1541" s="178"/>
      <c r="X1541" s="177"/>
    </row>
    <row r="1542" spans="7:24" s="168" customFormat="1" ht="15" customHeight="1">
      <c r="G1542" s="175"/>
      <c r="I1542" s="176"/>
      <c r="J1542" s="176"/>
      <c r="K1542" s="176"/>
      <c r="L1542" s="665"/>
      <c r="M1542" s="175"/>
      <c r="N1542" s="177"/>
      <c r="P1542" s="176"/>
      <c r="R1542" s="178"/>
      <c r="S1542" s="177"/>
      <c r="U1542" s="177"/>
      <c r="W1542" s="178"/>
      <c r="X1542" s="177"/>
    </row>
    <row r="1543" spans="7:24" s="168" customFormat="1" ht="15" customHeight="1">
      <c r="G1543" s="175"/>
      <c r="I1543" s="176"/>
      <c r="J1543" s="176"/>
      <c r="K1543" s="176"/>
      <c r="L1543" s="665"/>
      <c r="M1543" s="175"/>
      <c r="N1543" s="177"/>
      <c r="P1543" s="176"/>
      <c r="R1543" s="178"/>
      <c r="S1543" s="177"/>
      <c r="U1543" s="177"/>
      <c r="W1543" s="178"/>
      <c r="X1543" s="177"/>
    </row>
    <row r="1544" spans="7:24" s="168" customFormat="1" ht="15" customHeight="1">
      <c r="G1544" s="175"/>
      <c r="I1544" s="176"/>
      <c r="J1544" s="176"/>
      <c r="K1544" s="176"/>
      <c r="L1544" s="665"/>
      <c r="M1544" s="175"/>
      <c r="N1544" s="177"/>
      <c r="P1544" s="176"/>
      <c r="R1544" s="178"/>
      <c r="S1544" s="177"/>
      <c r="U1544" s="177"/>
      <c r="W1544" s="178"/>
      <c r="X1544" s="177"/>
    </row>
    <row r="1545" spans="7:24" s="168" customFormat="1" ht="15" customHeight="1">
      <c r="G1545" s="175"/>
      <c r="I1545" s="176"/>
      <c r="J1545" s="176"/>
      <c r="K1545" s="176"/>
      <c r="L1545" s="665"/>
      <c r="M1545" s="175"/>
      <c r="N1545" s="177"/>
      <c r="P1545" s="176"/>
      <c r="R1545" s="178"/>
      <c r="S1545" s="177"/>
      <c r="U1545" s="177"/>
      <c r="W1545" s="178"/>
      <c r="X1545" s="177"/>
    </row>
    <row r="1546" spans="7:24" s="168" customFormat="1" ht="15" customHeight="1">
      <c r="G1546" s="175"/>
      <c r="I1546" s="176"/>
      <c r="J1546" s="176"/>
      <c r="K1546" s="176"/>
      <c r="L1546" s="665"/>
      <c r="M1546" s="175"/>
      <c r="N1546" s="177"/>
      <c r="P1546" s="176"/>
      <c r="R1546" s="178"/>
      <c r="S1546" s="177"/>
      <c r="U1546" s="177"/>
      <c r="W1546" s="178"/>
      <c r="X1546" s="177"/>
    </row>
    <row r="1547" spans="7:24" s="168" customFormat="1" ht="15" customHeight="1">
      <c r="G1547" s="175"/>
      <c r="I1547" s="176"/>
      <c r="J1547" s="176"/>
      <c r="K1547" s="176"/>
      <c r="L1547" s="665"/>
      <c r="M1547" s="175"/>
      <c r="N1547" s="177"/>
      <c r="P1547" s="176"/>
      <c r="R1547" s="178"/>
      <c r="S1547" s="177"/>
      <c r="U1547" s="177"/>
      <c r="W1547" s="178"/>
      <c r="X1547" s="177"/>
    </row>
    <row r="1548" spans="7:24" s="168" customFormat="1" ht="15" customHeight="1">
      <c r="G1548" s="175"/>
      <c r="I1548" s="176"/>
      <c r="J1548" s="176"/>
      <c r="K1548" s="176"/>
      <c r="L1548" s="665"/>
      <c r="M1548" s="175"/>
      <c r="N1548" s="177"/>
      <c r="P1548" s="176"/>
      <c r="R1548" s="178"/>
      <c r="S1548" s="177"/>
      <c r="U1548" s="177"/>
      <c r="W1548" s="178"/>
      <c r="X1548" s="177"/>
    </row>
    <row r="1549" spans="7:24" s="168" customFormat="1" ht="15" customHeight="1">
      <c r="G1549" s="175"/>
      <c r="I1549" s="176"/>
      <c r="J1549" s="176"/>
      <c r="K1549" s="176"/>
      <c r="L1549" s="665"/>
      <c r="M1549" s="175"/>
      <c r="N1549" s="177"/>
      <c r="P1549" s="176"/>
      <c r="R1549" s="178"/>
      <c r="S1549" s="177"/>
      <c r="U1549" s="177"/>
      <c r="W1549" s="178"/>
      <c r="X1549" s="177"/>
    </row>
    <row r="1550" spans="7:24" s="168" customFormat="1" ht="15" customHeight="1">
      <c r="G1550" s="175"/>
      <c r="I1550" s="176"/>
      <c r="J1550" s="176"/>
      <c r="K1550" s="176"/>
      <c r="L1550" s="665"/>
      <c r="M1550" s="175"/>
      <c r="N1550" s="177"/>
      <c r="P1550" s="176"/>
      <c r="R1550" s="178"/>
      <c r="S1550" s="177"/>
      <c r="U1550" s="177"/>
      <c r="W1550" s="178"/>
      <c r="X1550" s="177"/>
    </row>
    <row r="1551" spans="7:24" s="168" customFormat="1" ht="15" customHeight="1">
      <c r="G1551" s="175"/>
      <c r="I1551" s="176"/>
      <c r="J1551" s="176"/>
      <c r="K1551" s="176"/>
      <c r="L1551" s="665"/>
      <c r="M1551" s="175"/>
      <c r="N1551" s="177"/>
      <c r="P1551" s="176"/>
      <c r="R1551" s="178"/>
      <c r="S1551" s="177"/>
      <c r="U1551" s="177"/>
      <c r="W1551" s="178"/>
      <c r="X1551" s="177"/>
    </row>
    <row r="1552" spans="7:24" s="168" customFormat="1" ht="15" customHeight="1">
      <c r="G1552" s="175"/>
      <c r="I1552" s="176"/>
      <c r="J1552" s="176"/>
      <c r="K1552" s="176"/>
      <c r="L1552" s="665"/>
      <c r="M1552" s="175"/>
      <c r="N1552" s="177"/>
      <c r="P1552" s="176"/>
      <c r="R1552" s="178"/>
      <c r="S1552" s="177"/>
      <c r="U1552" s="177"/>
      <c r="W1552" s="178"/>
      <c r="X1552" s="177"/>
    </row>
    <row r="1553" spans="7:24" s="168" customFormat="1" ht="15" customHeight="1">
      <c r="G1553" s="175"/>
      <c r="I1553" s="176"/>
      <c r="J1553" s="176"/>
      <c r="K1553" s="176"/>
      <c r="L1553" s="665"/>
      <c r="M1553" s="175"/>
      <c r="N1553" s="177"/>
      <c r="P1553" s="176"/>
      <c r="R1553" s="178"/>
      <c r="S1553" s="177"/>
      <c r="U1553" s="177"/>
      <c r="W1553" s="178"/>
      <c r="X1553" s="177"/>
    </row>
    <row r="1554" spans="7:24" s="168" customFormat="1" ht="15" customHeight="1">
      <c r="G1554" s="175"/>
      <c r="I1554" s="176"/>
      <c r="J1554" s="176"/>
      <c r="K1554" s="176"/>
      <c r="L1554" s="665"/>
      <c r="M1554" s="175"/>
      <c r="N1554" s="177"/>
      <c r="P1554" s="176"/>
      <c r="R1554" s="178"/>
      <c r="S1554" s="177"/>
      <c r="U1554" s="177"/>
      <c r="W1554" s="178"/>
      <c r="X1554" s="177"/>
    </row>
    <row r="1555" spans="7:24" s="168" customFormat="1" ht="15" customHeight="1">
      <c r="G1555" s="175"/>
      <c r="I1555" s="176"/>
      <c r="J1555" s="176"/>
      <c r="K1555" s="176"/>
      <c r="L1555" s="665"/>
      <c r="M1555" s="175"/>
      <c r="N1555" s="177"/>
      <c r="P1555" s="176"/>
      <c r="R1555" s="178"/>
      <c r="S1555" s="177"/>
      <c r="U1555" s="177"/>
      <c r="W1555" s="178"/>
      <c r="X1555" s="177"/>
    </row>
    <row r="1556" spans="7:24" s="168" customFormat="1" ht="15" customHeight="1">
      <c r="G1556" s="175"/>
      <c r="I1556" s="176"/>
      <c r="J1556" s="176"/>
      <c r="K1556" s="176"/>
      <c r="L1556" s="665"/>
      <c r="M1556" s="175"/>
      <c r="N1556" s="177"/>
      <c r="P1556" s="176"/>
      <c r="R1556" s="178"/>
      <c r="S1556" s="177"/>
      <c r="U1556" s="177"/>
      <c r="W1556" s="178"/>
      <c r="X1556" s="177"/>
    </row>
    <row r="1557" spans="7:24" s="168" customFormat="1" ht="15" customHeight="1">
      <c r="G1557" s="175"/>
      <c r="I1557" s="176"/>
      <c r="J1557" s="176"/>
      <c r="K1557" s="176"/>
      <c r="L1557" s="665"/>
      <c r="M1557" s="175"/>
      <c r="N1557" s="177"/>
      <c r="P1557" s="176"/>
      <c r="R1557" s="178"/>
      <c r="S1557" s="177"/>
      <c r="U1557" s="177"/>
      <c r="W1557" s="178"/>
      <c r="X1557" s="177"/>
    </row>
    <row r="1558" spans="7:24" s="168" customFormat="1" ht="15" customHeight="1">
      <c r="G1558" s="175"/>
      <c r="I1558" s="176"/>
      <c r="J1558" s="176"/>
      <c r="K1558" s="176"/>
      <c r="L1558" s="665"/>
      <c r="M1558" s="175"/>
      <c r="N1558" s="177"/>
      <c r="P1558" s="176"/>
      <c r="R1558" s="178"/>
      <c r="S1558" s="177"/>
      <c r="U1558" s="177"/>
      <c r="W1558" s="178"/>
      <c r="X1558" s="177"/>
    </row>
    <row r="1559" spans="7:24" s="168" customFormat="1" ht="15" customHeight="1">
      <c r="G1559" s="175"/>
      <c r="I1559" s="176"/>
      <c r="J1559" s="176"/>
      <c r="K1559" s="176"/>
      <c r="L1559" s="665"/>
      <c r="M1559" s="175"/>
      <c r="N1559" s="177"/>
      <c r="P1559" s="176"/>
      <c r="R1559" s="178"/>
      <c r="S1559" s="177"/>
      <c r="U1559" s="177"/>
      <c r="W1559" s="178"/>
      <c r="X1559" s="177"/>
    </row>
    <row r="1560" spans="7:24" s="168" customFormat="1" ht="15" customHeight="1">
      <c r="G1560" s="175"/>
      <c r="I1560" s="176"/>
      <c r="J1560" s="176"/>
      <c r="K1560" s="176"/>
      <c r="L1560" s="665"/>
      <c r="M1560" s="175"/>
      <c r="N1560" s="177"/>
      <c r="P1560" s="176"/>
      <c r="R1560" s="178"/>
      <c r="S1560" s="177"/>
      <c r="U1560" s="177"/>
      <c r="W1560" s="178"/>
      <c r="X1560" s="177"/>
    </row>
    <row r="1561" spans="7:24" s="168" customFormat="1" ht="15" customHeight="1">
      <c r="G1561" s="175"/>
      <c r="I1561" s="176"/>
      <c r="J1561" s="176"/>
      <c r="K1561" s="176"/>
      <c r="L1561" s="665"/>
      <c r="M1561" s="175"/>
      <c r="N1561" s="177"/>
      <c r="P1561" s="176"/>
      <c r="R1561" s="178"/>
      <c r="S1561" s="177"/>
      <c r="U1561" s="177"/>
      <c r="W1561" s="178"/>
      <c r="X1561" s="177"/>
    </row>
    <row r="1562" spans="7:24" s="168" customFormat="1" ht="15" customHeight="1">
      <c r="G1562" s="175"/>
      <c r="I1562" s="176"/>
      <c r="J1562" s="176"/>
      <c r="K1562" s="176"/>
      <c r="L1562" s="665"/>
      <c r="M1562" s="175"/>
      <c r="N1562" s="177"/>
      <c r="P1562" s="176"/>
      <c r="R1562" s="178"/>
      <c r="S1562" s="177"/>
      <c r="U1562" s="177"/>
      <c r="W1562" s="178"/>
      <c r="X1562" s="177"/>
    </row>
    <row r="1563" spans="7:24" s="168" customFormat="1" ht="15" customHeight="1">
      <c r="G1563" s="175"/>
      <c r="I1563" s="176"/>
      <c r="J1563" s="176"/>
      <c r="K1563" s="176"/>
      <c r="L1563" s="665"/>
      <c r="M1563" s="175"/>
      <c r="N1563" s="177"/>
      <c r="P1563" s="176"/>
      <c r="R1563" s="178"/>
      <c r="S1563" s="177"/>
      <c r="U1563" s="177"/>
      <c r="W1563" s="178"/>
      <c r="X1563" s="177"/>
    </row>
    <row r="1564" spans="7:24" s="168" customFormat="1" ht="15" customHeight="1">
      <c r="G1564" s="175"/>
      <c r="I1564" s="176"/>
      <c r="J1564" s="176"/>
      <c r="K1564" s="176"/>
      <c r="L1564" s="665"/>
      <c r="M1564" s="175"/>
      <c r="N1564" s="177"/>
      <c r="P1564" s="176"/>
      <c r="R1564" s="178"/>
      <c r="S1564" s="177"/>
      <c r="U1564" s="177"/>
      <c r="W1564" s="178"/>
      <c r="X1564" s="177"/>
    </row>
    <row r="1565" spans="7:24" s="168" customFormat="1" ht="15" customHeight="1">
      <c r="G1565" s="175"/>
      <c r="I1565" s="176"/>
      <c r="J1565" s="176"/>
      <c r="K1565" s="176"/>
      <c r="L1565" s="665"/>
      <c r="M1565" s="175"/>
      <c r="N1565" s="177"/>
      <c r="P1565" s="176"/>
      <c r="R1565" s="178"/>
      <c r="S1565" s="177"/>
      <c r="U1565" s="177"/>
      <c r="W1565" s="178"/>
      <c r="X1565" s="177"/>
    </row>
    <row r="1566" spans="7:24" s="168" customFormat="1" ht="15" customHeight="1">
      <c r="G1566" s="175"/>
      <c r="I1566" s="176"/>
      <c r="J1566" s="176"/>
      <c r="K1566" s="176"/>
      <c r="L1566" s="665"/>
      <c r="M1566" s="175"/>
      <c r="N1566" s="177"/>
      <c r="P1566" s="176"/>
      <c r="R1566" s="178"/>
      <c r="S1566" s="177"/>
      <c r="U1566" s="177"/>
      <c r="W1566" s="178"/>
      <c r="X1566" s="177"/>
    </row>
    <row r="1567" spans="7:24" s="168" customFormat="1" ht="15" customHeight="1">
      <c r="G1567" s="175"/>
      <c r="I1567" s="176"/>
      <c r="J1567" s="176"/>
      <c r="K1567" s="176"/>
      <c r="L1567" s="665"/>
      <c r="M1567" s="175"/>
      <c r="N1567" s="177"/>
      <c r="P1567" s="176"/>
      <c r="R1567" s="178"/>
      <c r="S1567" s="177"/>
      <c r="U1567" s="177"/>
      <c r="W1567" s="178"/>
      <c r="X1567" s="177"/>
    </row>
    <row r="1568" spans="7:24" s="168" customFormat="1" ht="15" customHeight="1">
      <c r="G1568" s="175"/>
      <c r="I1568" s="176"/>
      <c r="J1568" s="176"/>
      <c r="K1568" s="176"/>
      <c r="L1568" s="665"/>
      <c r="M1568" s="175"/>
      <c r="N1568" s="177"/>
      <c r="P1568" s="176"/>
      <c r="R1568" s="178"/>
      <c r="S1568" s="177"/>
      <c r="U1568" s="177"/>
      <c r="W1568" s="178"/>
      <c r="X1568" s="177"/>
    </row>
    <row r="1569" spans="7:24" s="168" customFormat="1" ht="15" customHeight="1">
      <c r="G1569" s="175"/>
      <c r="I1569" s="176"/>
      <c r="J1569" s="176"/>
      <c r="K1569" s="176"/>
      <c r="L1569" s="665"/>
      <c r="M1569" s="175"/>
      <c r="N1569" s="177"/>
      <c r="P1569" s="176"/>
      <c r="R1569" s="178"/>
      <c r="S1569" s="177"/>
      <c r="U1569" s="177"/>
      <c r="W1569" s="178"/>
      <c r="X1569" s="177"/>
    </row>
    <row r="1570" spans="7:24" s="168" customFormat="1" ht="15" customHeight="1">
      <c r="G1570" s="175"/>
      <c r="I1570" s="176"/>
      <c r="J1570" s="176"/>
      <c r="K1570" s="176"/>
      <c r="L1570" s="665"/>
      <c r="M1570" s="175"/>
      <c r="N1570" s="177"/>
      <c r="P1570" s="176"/>
      <c r="R1570" s="178"/>
      <c r="S1570" s="177"/>
      <c r="U1570" s="177"/>
      <c r="W1570" s="178"/>
      <c r="X1570" s="177"/>
    </row>
    <row r="1571" spans="7:24" s="168" customFormat="1" ht="15" customHeight="1">
      <c r="G1571" s="175"/>
      <c r="I1571" s="176"/>
      <c r="J1571" s="176"/>
      <c r="K1571" s="176"/>
      <c r="L1571" s="665"/>
      <c r="M1571" s="175"/>
      <c r="N1571" s="177"/>
      <c r="P1571" s="176"/>
      <c r="R1571" s="178"/>
      <c r="S1571" s="177"/>
      <c r="U1571" s="177"/>
      <c r="W1571" s="178"/>
      <c r="X1571" s="177"/>
    </row>
    <row r="1572" spans="7:24" s="168" customFormat="1" ht="15" customHeight="1">
      <c r="G1572" s="175"/>
      <c r="I1572" s="176"/>
      <c r="J1572" s="176"/>
      <c r="K1572" s="176"/>
      <c r="L1572" s="665"/>
      <c r="M1572" s="175"/>
      <c r="N1572" s="177"/>
      <c r="P1572" s="176"/>
      <c r="R1572" s="178"/>
      <c r="S1572" s="177"/>
      <c r="U1572" s="177"/>
      <c r="W1572" s="178"/>
      <c r="X1572" s="177"/>
    </row>
    <row r="1573" spans="7:24" s="168" customFormat="1" ht="15" customHeight="1">
      <c r="G1573" s="175"/>
      <c r="I1573" s="176"/>
      <c r="J1573" s="176"/>
      <c r="K1573" s="176"/>
      <c r="L1573" s="665"/>
      <c r="M1573" s="175"/>
      <c r="N1573" s="177"/>
      <c r="P1573" s="176"/>
      <c r="R1573" s="178"/>
      <c r="S1573" s="177"/>
      <c r="U1573" s="177"/>
      <c r="W1573" s="178"/>
      <c r="X1573" s="177"/>
    </row>
    <row r="1574" spans="7:24" s="168" customFormat="1" ht="15" customHeight="1">
      <c r="G1574" s="175"/>
      <c r="I1574" s="176"/>
      <c r="J1574" s="176"/>
      <c r="K1574" s="176"/>
      <c r="L1574" s="665"/>
      <c r="M1574" s="175"/>
      <c r="N1574" s="177"/>
      <c r="P1574" s="176"/>
      <c r="R1574" s="178"/>
      <c r="S1574" s="177"/>
      <c r="U1574" s="177"/>
      <c r="W1574" s="178"/>
      <c r="X1574" s="177"/>
    </row>
    <row r="1575" spans="7:24" s="168" customFormat="1" ht="15" customHeight="1">
      <c r="G1575" s="175"/>
      <c r="I1575" s="176"/>
      <c r="J1575" s="176"/>
      <c r="K1575" s="176"/>
      <c r="L1575" s="665"/>
      <c r="M1575" s="175"/>
      <c r="N1575" s="177"/>
      <c r="P1575" s="176"/>
      <c r="R1575" s="178"/>
      <c r="S1575" s="177"/>
      <c r="U1575" s="177"/>
      <c r="W1575" s="178"/>
      <c r="X1575" s="177"/>
    </row>
    <row r="1576" spans="7:24" s="168" customFormat="1" ht="15" customHeight="1">
      <c r="G1576" s="175"/>
      <c r="I1576" s="176"/>
      <c r="J1576" s="176"/>
      <c r="K1576" s="176"/>
      <c r="L1576" s="665"/>
      <c r="M1576" s="175"/>
      <c r="N1576" s="177"/>
      <c r="P1576" s="176"/>
      <c r="R1576" s="178"/>
      <c r="S1576" s="177"/>
      <c r="U1576" s="177"/>
      <c r="W1576" s="178"/>
      <c r="X1576" s="177"/>
    </row>
    <row r="1577" spans="7:24" s="168" customFormat="1" ht="15" customHeight="1">
      <c r="G1577" s="175"/>
      <c r="I1577" s="176"/>
      <c r="J1577" s="176"/>
      <c r="K1577" s="176"/>
      <c r="L1577" s="665"/>
      <c r="M1577" s="175"/>
      <c r="N1577" s="177"/>
      <c r="P1577" s="176"/>
      <c r="R1577" s="178"/>
      <c r="S1577" s="177"/>
      <c r="U1577" s="177"/>
      <c r="W1577" s="178"/>
      <c r="X1577" s="177"/>
    </row>
    <row r="1578" spans="7:24" s="168" customFormat="1" ht="15" customHeight="1">
      <c r="G1578" s="175"/>
      <c r="I1578" s="176"/>
      <c r="J1578" s="176"/>
      <c r="K1578" s="176"/>
      <c r="L1578" s="665"/>
      <c r="M1578" s="175"/>
      <c r="N1578" s="177"/>
      <c r="P1578" s="176"/>
      <c r="R1578" s="178"/>
      <c r="S1578" s="177"/>
      <c r="U1578" s="177"/>
      <c r="W1578" s="178"/>
      <c r="X1578" s="177"/>
    </row>
    <row r="1579" spans="7:24" s="168" customFormat="1" ht="15" customHeight="1">
      <c r="G1579" s="175"/>
      <c r="I1579" s="176"/>
      <c r="J1579" s="176"/>
      <c r="K1579" s="176"/>
      <c r="L1579" s="665"/>
      <c r="M1579" s="175"/>
      <c r="N1579" s="177"/>
      <c r="P1579" s="176"/>
      <c r="R1579" s="178"/>
      <c r="S1579" s="177"/>
      <c r="U1579" s="177"/>
      <c r="W1579" s="178"/>
      <c r="X1579" s="177"/>
    </row>
    <row r="1580" spans="7:24" s="168" customFormat="1" ht="15" customHeight="1">
      <c r="G1580" s="175"/>
      <c r="I1580" s="176"/>
      <c r="J1580" s="176"/>
      <c r="K1580" s="176"/>
      <c r="L1580" s="665"/>
      <c r="M1580" s="175"/>
      <c r="N1580" s="177"/>
      <c r="P1580" s="176"/>
      <c r="R1580" s="178"/>
      <c r="S1580" s="177"/>
      <c r="U1580" s="177"/>
      <c r="W1580" s="178"/>
      <c r="X1580" s="177"/>
    </row>
    <row r="1581" spans="7:24" s="168" customFormat="1" ht="15" customHeight="1">
      <c r="G1581" s="175"/>
      <c r="I1581" s="176"/>
      <c r="J1581" s="176"/>
      <c r="K1581" s="176"/>
      <c r="L1581" s="665"/>
      <c r="M1581" s="175"/>
      <c r="N1581" s="177"/>
      <c r="P1581" s="176"/>
      <c r="R1581" s="178"/>
      <c r="S1581" s="177"/>
      <c r="U1581" s="177"/>
      <c r="W1581" s="178"/>
      <c r="X1581" s="177"/>
    </row>
    <row r="1582" spans="7:24" s="168" customFormat="1" ht="15" customHeight="1">
      <c r="G1582" s="175"/>
      <c r="I1582" s="176"/>
      <c r="J1582" s="176"/>
      <c r="K1582" s="176"/>
      <c r="L1582" s="665"/>
      <c r="M1582" s="175"/>
      <c r="N1582" s="177"/>
      <c r="P1582" s="176"/>
      <c r="R1582" s="178"/>
      <c r="S1582" s="177"/>
      <c r="U1582" s="177"/>
      <c r="W1582" s="178"/>
      <c r="X1582" s="177"/>
    </row>
    <row r="1583" spans="7:24" s="168" customFormat="1" ht="15" customHeight="1">
      <c r="G1583" s="175"/>
      <c r="I1583" s="176"/>
      <c r="J1583" s="176"/>
      <c r="K1583" s="176"/>
      <c r="L1583" s="665"/>
      <c r="M1583" s="175"/>
      <c r="N1583" s="177"/>
      <c r="P1583" s="176"/>
      <c r="R1583" s="178"/>
      <c r="S1583" s="177"/>
      <c r="U1583" s="177"/>
      <c r="W1583" s="178"/>
      <c r="X1583" s="177"/>
    </row>
    <row r="1584" spans="7:24" s="168" customFormat="1" ht="15" customHeight="1">
      <c r="G1584" s="175"/>
      <c r="I1584" s="176"/>
      <c r="J1584" s="176"/>
      <c r="K1584" s="176"/>
      <c r="L1584" s="665"/>
      <c r="M1584" s="175"/>
      <c r="N1584" s="177"/>
      <c r="P1584" s="176"/>
      <c r="R1584" s="178"/>
      <c r="S1584" s="177"/>
      <c r="U1584" s="177"/>
      <c r="W1584" s="178"/>
      <c r="X1584" s="177"/>
    </row>
    <row r="1585" spans="7:24" s="168" customFormat="1" ht="15" customHeight="1">
      <c r="G1585" s="175"/>
      <c r="I1585" s="176"/>
      <c r="J1585" s="176"/>
      <c r="K1585" s="176"/>
      <c r="L1585" s="665"/>
      <c r="M1585" s="175"/>
      <c r="N1585" s="177"/>
      <c r="P1585" s="176"/>
      <c r="R1585" s="178"/>
      <c r="S1585" s="177"/>
      <c r="U1585" s="177"/>
      <c r="W1585" s="178"/>
      <c r="X1585" s="177"/>
    </row>
    <row r="1586" spans="7:24" s="168" customFormat="1" ht="15" customHeight="1">
      <c r="G1586" s="175"/>
      <c r="I1586" s="176"/>
      <c r="J1586" s="176"/>
      <c r="K1586" s="176"/>
      <c r="L1586" s="665"/>
      <c r="M1586" s="175"/>
      <c r="N1586" s="177"/>
      <c r="P1586" s="176"/>
      <c r="R1586" s="178"/>
      <c r="S1586" s="177"/>
      <c r="U1586" s="177"/>
      <c r="W1586" s="178"/>
      <c r="X1586" s="177"/>
    </row>
    <row r="1587" spans="7:24" s="168" customFormat="1" ht="15" customHeight="1">
      <c r="G1587" s="175"/>
      <c r="I1587" s="176"/>
      <c r="J1587" s="176"/>
      <c r="K1587" s="176"/>
      <c r="L1587" s="665"/>
      <c r="M1587" s="175"/>
      <c r="N1587" s="177"/>
      <c r="P1587" s="176"/>
      <c r="R1587" s="178"/>
      <c r="S1587" s="177"/>
      <c r="U1587" s="177"/>
      <c r="W1587" s="178"/>
      <c r="X1587" s="177"/>
    </row>
    <row r="1588" spans="7:24" s="168" customFormat="1" ht="15" customHeight="1">
      <c r="G1588" s="175"/>
      <c r="I1588" s="176"/>
      <c r="J1588" s="176"/>
      <c r="K1588" s="176"/>
      <c r="L1588" s="665"/>
      <c r="M1588" s="175"/>
      <c r="N1588" s="177"/>
      <c r="P1588" s="176"/>
      <c r="R1588" s="178"/>
      <c r="S1588" s="177"/>
      <c r="U1588" s="177"/>
      <c r="W1588" s="178"/>
      <c r="X1588" s="177"/>
    </row>
    <row r="1589" spans="7:24" s="168" customFormat="1" ht="15" customHeight="1">
      <c r="G1589" s="175"/>
      <c r="I1589" s="176"/>
      <c r="J1589" s="176"/>
      <c r="K1589" s="176"/>
      <c r="L1589" s="665"/>
      <c r="M1589" s="175"/>
      <c r="N1589" s="177"/>
      <c r="P1589" s="176"/>
      <c r="R1589" s="178"/>
      <c r="S1589" s="177"/>
      <c r="U1589" s="177"/>
      <c r="W1589" s="178"/>
      <c r="X1589" s="177"/>
    </row>
    <row r="1590" spans="7:24" s="168" customFormat="1" ht="15" customHeight="1">
      <c r="G1590" s="175"/>
      <c r="I1590" s="176"/>
      <c r="J1590" s="176"/>
      <c r="K1590" s="176"/>
      <c r="L1590" s="665"/>
      <c r="M1590" s="175"/>
      <c r="N1590" s="177"/>
      <c r="P1590" s="176"/>
      <c r="R1590" s="178"/>
      <c r="S1590" s="177"/>
      <c r="U1590" s="177"/>
      <c r="W1590" s="178"/>
      <c r="X1590" s="177"/>
    </row>
    <row r="1591" spans="7:24" s="168" customFormat="1" ht="15" customHeight="1">
      <c r="G1591" s="175"/>
      <c r="I1591" s="176"/>
      <c r="J1591" s="176"/>
      <c r="K1591" s="176"/>
      <c r="L1591" s="665"/>
      <c r="M1591" s="175"/>
      <c r="N1591" s="177"/>
      <c r="P1591" s="176"/>
      <c r="R1591" s="178"/>
      <c r="S1591" s="177"/>
      <c r="U1591" s="177"/>
      <c r="W1591" s="178"/>
      <c r="X1591" s="177"/>
    </row>
    <row r="1592" spans="7:24" s="168" customFormat="1" ht="15" customHeight="1">
      <c r="G1592" s="175"/>
      <c r="I1592" s="176"/>
      <c r="J1592" s="176"/>
      <c r="K1592" s="176"/>
      <c r="L1592" s="665"/>
      <c r="M1592" s="175"/>
      <c r="N1592" s="177"/>
      <c r="P1592" s="176"/>
      <c r="R1592" s="178"/>
      <c r="S1592" s="177"/>
      <c r="U1592" s="177"/>
      <c r="W1592" s="178"/>
      <c r="X1592" s="177"/>
    </row>
    <row r="1593" spans="7:24" s="168" customFormat="1" ht="15" customHeight="1">
      <c r="G1593" s="175"/>
      <c r="I1593" s="176"/>
      <c r="J1593" s="176"/>
      <c r="K1593" s="176"/>
      <c r="L1593" s="665"/>
      <c r="M1593" s="175"/>
      <c r="N1593" s="177"/>
      <c r="P1593" s="176"/>
      <c r="R1593" s="178"/>
      <c r="S1593" s="177"/>
      <c r="U1593" s="177"/>
      <c r="W1593" s="178"/>
      <c r="X1593" s="177"/>
    </row>
    <row r="1594" spans="7:24" s="168" customFormat="1" ht="15" customHeight="1">
      <c r="G1594" s="175"/>
      <c r="I1594" s="176"/>
      <c r="J1594" s="176"/>
      <c r="K1594" s="176"/>
      <c r="L1594" s="665"/>
      <c r="M1594" s="175"/>
      <c r="N1594" s="177"/>
      <c r="P1594" s="176"/>
      <c r="R1594" s="178"/>
      <c r="S1594" s="177"/>
      <c r="U1594" s="177"/>
      <c r="W1594" s="178"/>
      <c r="X1594" s="177"/>
    </row>
    <row r="1595" spans="7:24" s="168" customFormat="1" ht="15" customHeight="1">
      <c r="G1595" s="175"/>
      <c r="I1595" s="176"/>
      <c r="J1595" s="176"/>
      <c r="K1595" s="176"/>
      <c r="L1595" s="665"/>
      <c r="M1595" s="175"/>
      <c r="N1595" s="177"/>
      <c r="P1595" s="176"/>
      <c r="R1595" s="178"/>
      <c r="S1595" s="177"/>
      <c r="U1595" s="177"/>
      <c r="W1595" s="178"/>
      <c r="X1595" s="177"/>
    </row>
    <row r="1596" spans="7:24" s="168" customFormat="1" ht="15" customHeight="1">
      <c r="G1596" s="175"/>
      <c r="I1596" s="176"/>
      <c r="J1596" s="176"/>
      <c r="K1596" s="176"/>
      <c r="L1596" s="665"/>
      <c r="M1596" s="175"/>
      <c r="N1596" s="177"/>
      <c r="P1596" s="176"/>
      <c r="R1596" s="178"/>
      <c r="S1596" s="177"/>
      <c r="U1596" s="177"/>
      <c r="W1596" s="178"/>
      <c r="X1596" s="177"/>
    </row>
    <row r="1597" spans="7:24" s="168" customFormat="1" ht="15" customHeight="1">
      <c r="G1597" s="175"/>
      <c r="I1597" s="176"/>
      <c r="J1597" s="176"/>
      <c r="K1597" s="176"/>
      <c r="L1597" s="665"/>
      <c r="M1597" s="175"/>
      <c r="N1597" s="177"/>
      <c r="P1597" s="176"/>
      <c r="R1597" s="178"/>
      <c r="S1597" s="177"/>
      <c r="U1597" s="177"/>
      <c r="W1597" s="178"/>
      <c r="X1597" s="177"/>
    </row>
    <row r="1598" spans="7:24" s="168" customFormat="1" ht="15" customHeight="1">
      <c r="G1598" s="175"/>
      <c r="I1598" s="176"/>
      <c r="J1598" s="176"/>
      <c r="K1598" s="176"/>
      <c r="L1598" s="665"/>
      <c r="M1598" s="175"/>
      <c r="N1598" s="177"/>
      <c r="P1598" s="176"/>
      <c r="R1598" s="178"/>
      <c r="S1598" s="177"/>
      <c r="U1598" s="177"/>
      <c r="W1598" s="178"/>
      <c r="X1598" s="177"/>
    </row>
    <row r="1599" spans="7:24" s="168" customFormat="1" ht="15" customHeight="1">
      <c r="G1599" s="175"/>
      <c r="I1599" s="176"/>
      <c r="J1599" s="176"/>
      <c r="K1599" s="176"/>
      <c r="L1599" s="665"/>
      <c r="M1599" s="175"/>
      <c r="N1599" s="177"/>
      <c r="P1599" s="176"/>
      <c r="R1599" s="178"/>
      <c r="S1599" s="177"/>
      <c r="U1599" s="177"/>
      <c r="W1599" s="178"/>
      <c r="X1599" s="177"/>
    </row>
    <row r="1600" spans="7:24" s="168" customFormat="1" ht="15" customHeight="1">
      <c r="G1600" s="175"/>
      <c r="I1600" s="176"/>
      <c r="J1600" s="176"/>
      <c r="K1600" s="176"/>
      <c r="L1600" s="665"/>
      <c r="M1600" s="175"/>
      <c r="N1600" s="177"/>
      <c r="P1600" s="176"/>
      <c r="R1600" s="178"/>
      <c r="S1600" s="177"/>
      <c r="U1600" s="177"/>
      <c r="W1600" s="178"/>
      <c r="X1600" s="177"/>
    </row>
    <row r="1601" spans="7:24" s="168" customFormat="1" ht="15" customHeight="1">
      <c r="G1601" s="175"/>
      <c r="I1601" s="176"/>
      <c r="J1601" s="176"/>
      <c r="K1601" s="176"/>
      <c r="L1601" s="665"/>
      <c r="M1601" s="175"/>
      <c r="N1601" s="177"/>
      <c r="P1601" s="176"/>
      <c r="R1601" s="178"/>
      <c r="S1601" s="177"/>
      <c r="U1601" s="177"/>
      <c r="W1601" s="178"/>
      <c r="X1601" s="177"/>
    </row>
    <row r="1602" spans="7:24" s="168" customFormat="1" ht="15" customHeight="1">
      <c r="G1602" s="175"/>
      <c r="I1602" s="176"/>
      <c r="J1602" s="176"/>
      <c r="K1602" s="176"/>
      <c r="L1602" s="665"/>
      <c r="M1602" s="175"/>
      <c r="N1602" s="177"/>
      <c r="P1602" s="176"/>
      <c r="R1602" s="178"/>
      <c r="S1602" s="177"/>
      <c r="U1602" s="177"/>
      <c r="W1602" s="178"/>
      <c r="X1602" s="177"/>
    </row>
    <row r="1603" spans="7:24" s="168" customFormat="1" ht="15" customHeight="1">
      <c r="G1603" s="175"/>
      <c r="I1603" s="176"/>
      <c r="J1603" s="176"/>
      <c r="K1603" s="176"/>
      <c r="L1603" s="665"/>
      <c r="M1603" s="175"/>
      <c r="N1603" s="177"/>
      <c r="P1603" s="176"/>
      <c r="R1603" s="178"/>
      <c r="S1603" s="177"/>
      <c r="U1603" s="177"/>
      <c r="W1603" s="178"/>
      <c r="X1603" s="177"/>
    </row>
    <row r="1604" spans="7:24" s="168" customFormat="1" ht="15" customHeight="1">
      <c r="G1604" s="175"/>
      <c r="I1604" s="176"/>
      <c r="J1604" s="176"/>
      <c r="K1604" s="176"/>
      <c r="L1604" s="665"/>
      <c r="M1604" s="175"/>
      <c r="N1604" s="177"/>
      <c r="P1604" s="176"/>
      <c r="R1604" s="178"/>
      <c r="S1604" s="177"/>
      <c r="U1604" s="177"/>
      <c r="W1604" s="178"/>
      <c r="X1604" s="177"/>
    </row>
    <row r="1605" spans="7:24" s="168" customFormat="1" ht="15" customHeight="1">
      <c r="G1605" s="175"/>
      <c r="I1605" s="176"/>
      <c r="J1605" s="176"/>
      <c r="K1605" s="176"/>
      <c r="L1605" s="665"/>
      <c r="M1605" s="175"/>
      <c r="N1605" s="177"/>
      <c r="P1605" s="176"/>
      <c r="R1605" s="178"/>
      <c r="S1605" s="177"/>
      <c r="U1605" s="177"/>
      <c r="W1605" s="178"/>
      <c r="X1605" s="177"/>
    </row>
    <row r="1606" spans="7:24" s="168" customFormat="1" ht="15" customHeight="1">
      <c r="G1606" s="175"/>
      <c r="I1606" s="176"/>
      <c r="J1606" s="176"/>
      <c r="K1606" s="176"/>
      <c r="L1606" s="665"/>
      <c r="M1606" s="175"/>
      <c r="N1606" s="177"/>
      <c r="P1606" s="176"/>
      <c r="R1606" s="178"/>
      <c r="S1606" s="177"/>
      <c r="U1606" s="177"/>
      <c r="W1606" s="178"/>
      <c r="X1606" s="177"/>
    </row>
    <row r="1607" spans="7:24" s="168" customFormat="1" ht="15" customHeight="1">
      <c r="G1607" s="175"/>
      <c r="I1607" s="176"/>
      <c r="J1607" s="176"/>
      <c r="K1607" s="176"/>
      <c r="L1607" s="665"/>
      <c r="M1607" s="175"/>
      <c r="N1607" s="177"/>
      <c r="P1607" s="176"/>
      <c r="R1607" s="178"/>
      <c r="S1607" s="177"/>
      <c r="U1607" s="177"/>
      <c r="W1607" s="178"/>
      <c r="X1607" s="177"/>
    </row>
    <row r="1608" spans="7:24" s="168" customFormat="1" ht="15" customHeight="1">
      <c r="G1608" s="175"/>
      <c r="I1608" s="176"/>
      <c r="J1608" s="176"/>
      <c r="K1608" s="176"/>
      <c r="L1608" s="665"/>
      <c r="M1608" s="175"/>
      <c r="N1608" s="177"/>
      <c r="P1608" s="176"/>
      <c r="R1608" s="178"/>
      <c r="S1608" s="177"/>
      <c r="U1608" s="177"/>
      <c r="W1608" s="178"/>
      <c r="X1608" s="177"/>
    </row>
    <row r="1609" spans="7:24" s="168" customFormat="1" ht="15" customHeight="1">
      <c r="G1609" s="175"/>
      <c r="I1609" s="176"/>
      <c r="J1609" s="176"/>
      <c r="K1609" s="176"/>
      <c r="L1609" s="665"/>
      <c r="M1609" s="175"/>
      <c r="N1609" s="177"/>
      <c r="P1609" s="176"/>
      <c r="R1609" s="178"/>
      <c r="S1609" s="177"/>
      <c r="U1609" s="177"/>
      <c r="W1609" s="178"/>
      <c r="X1609" s="177"/>
    </row>
    <row r="1610" spans="7:24" s="168" customFormat="1" ht="15" customHeight="1">
      <c r="G1610" s="175"/>
      <c r="I1610" s="176"/>
      <c r="J1610" s="176"/>
      <c r="K1610" s="176"/>
      <c r="L1610" s="665"/>
      <c r="M1610" s="175"/>
      <c r="N1610" s="177"/>
      <c r="P1610" s="176"/>
      <c r="R1610" s="178"/>
      <c r="S1610" s="177"/>
      <c r="U1610" s="177"/>
      <c r="W1610" s="178"/>
      <c r="X1610" s="177"/>
    </row>
    <row r="1611" spans="7:24" s="168" customFormat="1" ht="15" customHeight="1">
      <c r="G1611" s="175"/>
      <c r="I1611" s="176"/>
      <c r="J1611" s="176"/>
      <c r="K1611" s="176"/>
      <c r="L1611" s="665"/>
      <c r="M1611" s="175"/>
      <c r="N1611" s="177"/>
      <c r="P1611" s="176"/>
      <c r="R1611" s="178"/>
      <c r="S1611" s="177"/>
      <c r="U1611" s="177"/>
      <c r="W1611" s="178"/>
      <c r="X1611" s="177"/>
    </row>
    <row r="1612" spans="7:24" s="168" customFormat="1" ht="15" customHeight="1">
      <c r="G1612" s="175"/>
      <c r="I1612" s="176"/>
      <c r="J1612" s="176"/>
      <c r="K1612" s="176"/>
      <c r="L1612" s="665"/>
      <c r="M1612" s="175"/>
      <c r="N1612" s="177"/>
      <c r="P1612" s="176"/>
      <c r="R1612" s="178"/>
      <c r="S1612" s="177"/>
      <c r="U1612" s="177"/>
      <c r="W1612" s="178"/>
      <c r="X1612" s="177"/>
    </row>
    <row r="1613" spans="7:24" s="168" customFormat="1" ht="15" customHeight="1">
      <c r="G1613" s="175"/>
      <c r="I1613" s="176"/>
      <c r="J1613" s="176"/>
      <c r="K1613" s="176"/>
      <c r="L1613" s="665"/>
      <c r="M1613" s="175"/>
      <c r="N1613" s="177"/>
      <c r="P1613" s="176"/>
      <c r="R1613" s="178"/>
      <c r="S1613" s="177"/>
      <c r="U1613" s="177"/>
      <c r="W1613" s="178"/>
      <c r="X1613" s="177"/>
    </row>
    <row r="1614" spans="7:24" s="168" customFormat="1" ht="15" customHeight="1">
      <c r="G1614" s="175"/>
      <c r="I1614" s="176"/>
      <c r="J1614" s="176"/>
      <c r="K1614" s="176"/>
      <c r="L1614" s="665"/>
      <c r="M1614" s="175"/>
      <c r="N1614" s="177"/>
      <c r="P1614" s="176"/>
      <c r="R1614" s="178"/>
      <c r="S1614" s="177"/>
      <c r="U1614" s="177"/>
      <c r="W1614" s="178"/>
      <c r="X1614" s="177"/>
    </row>
    <row r="1615" spans="7:24" s="168" customFormat="1" ht="15" customHeight="1">
      <c r="G1615" s="175"/>
      <c r="I1615" s="176"/>
      <c r="J1615" s="176"/>
      <c r="K1615" s="176"/>
      <c r="L1615" s="665"/>
      <c r="M1615" s="175"/>
      <c r="N1615" s="177"/>
      <c r="P1615" s="176"/>
      <c r="R1615" s="178"/>
      <c r="S1615" s="177"/>
      <c r="U1615" s="177"/>
      <c r="W1615" s="178"/>
      <c r="X1615" s="177"/>
    </row>
    <row r="1616" spans="7:24" s="168" customFormat="1" ht="15" customHeight="1">
      <c r="G1616" s="175"/>
      <c r="I1616" s="176"/>
      <c r="J1616" s="176"/>
      <c r="K1616" s="176"/>
      <c r="L1616" s="665"/>
      <c r="M1616" s="175"/>
      <c r="N1616" s="177"/>
      <c r="P1616" s="176"/>
      <c r="R1616" s="178"/>
      <c r="S1616" s="177"/>
      <c r="U1616" s="177"/>
      <c r="W1616" s="178"/>
      <c r="X1616" s="177"/>
    </row>
    <row r="1617" spans="7:24" s="168" customFormat="1" ht="15" customHeight="1">
      <c r="G1617" s="175"/>
      <c r="I1617" s="176"/>
      <c r="J1617" s="176"/>
      <c r="K1617" s="176"/>
      <c r="L1617" s="665"/>
      <c r="M1617" s="175"/>
      <c r="N1617" s="177"/>
      <c r="P1617" s="176"/>
      <c r="R1617" s="178"/>
      <c r="S1617" s="177"/>
      <c r="U1617" s="177"/>
      <c r="W1617" s="178"/>
      <c r="X1617" s="177"/>
    </row>
    <row r="1618" spans="7:24" s="168" customFormat="1" ht="15" customHeight="1">
      <c r="G1618" s="175"/>
      <c r="I1618" s="176"/>
      <c r="J1618" s="176"/>
      <c r="K1618" s="176"/>
      <c r="L1618" s="665"/>
      <c r="M1618" s="175"/>
      <c r="N1618" s="177"/>
      <c r="P1618" s="176"/>
      <c r="R1618" s="178"/>
      <c r="S1618" s="177"/>
      <c r="U1618" s="177"/>
      <c r="W1618" s="178"/>
      <c r="X1618" s="177"/>
    </row>
    <row r="1619" spans="7:24" s="168" customFormat="1" ht="15" customHeight="1">
      <c r="G1619" s="175"/>
      <c r="I1619" s="176"/>
      <c r="J1619" s="176"/>
      <c r="K1619" s="176"/>
      <c r="L1619" s="665"/>
      <c r="M1619" s="175"/>
      <c r="N1619" s="177"/>
      <c r="P1619" s="176"/>
      <c r="R1619" s="178"/>
      <c r="S1619" s="177"/>
      <c r="U1619" s="177"/>
      <c r="W1619" s="178"/>
      <c r="X1619" s="177"/>
    </row>
    <row r="1620" spans="7:24" s="168" customFormat="1" ht="15" customHeight="1">
      <c r="G1620" s="175"/>
      <c r="I1620" s="176"/>
      <c r="J1620" s="176"/>
      <c r="K1620" s="176"/>
      <c r="L1620" s="665"/>
      <c r="M1620" s="175"/>
      <c r="N1620" s="177"/>
      <c r="P1620" s="176"/>
      <c r="R1620" s="178"/>
      <c r="S1620" s="177"/>
      <c r="U1620" s="177"/>
      <c r="W1620" s="178"/>
      <c r="X1620" s="177"/>
    </row>
    <row r="1621" spans="7:24" s="168" customFormat="1" ht="15" customHeight="1">
      <c r="G1621" s="175"/>
      <c r="I1621" s="176"/>
      <c r="J1621" s="176"/>
      <c r="K1621" s="176"/>
      <c r="L1621" s="665"/>
      <c r="M1621" s="175"/>
      <c r="N1621" s="177"/>
      <c r="P1621" s="176"/>
      <c r="R1621" s="178"/>
      <c r="S1621" s="177"/>
      <c r="U1621" s="177"/>
      <c r="W1621" s="178"/>
      <c r="X1621" s="177"/>
    </row>
    <row r="1622" spans="7:24" s="168" customFormat="1" ht="15" customHeight="1">
      <c r="G1622" s="175"/>
      <c r="I1622" s="176"/>
      <c r="J1622" s="176"/>
      <c r="K1622" s="176"/>
      <c r="L1622" s="665"/>
      <c r="M1622" s="175"/>
      <c r="N1622" s="177"/>
      <c r="P1622" s="176"/>
      <c r="R1622" s="178"/>
      <c r="S1622" s="177"/>
      <c r="U1622" s="177"/>
      <c r="W1622" s="178"/>
      <c r="X1622" s="177"/>
    </row>
    <row r="1623" spans="7:24" s="168" customFormat="1" ht="15" customHeight="1">
      <c r="G1623" s="175"/>
      <c r="I1623" s="176"/>
      <c r="J1623" s="176"/>
      <c r="K1623" s="176"/>
      <c r="L1623" s="665"/>
      <c r="M1623" s="175"/>
      <c r="N1623" s="177"/>
      <c r="P1623" s="176"/>
      <c r="R1623" s="178"/>
      <c r="S1623" s="177"/>
      <c r="U1623" s="177"/>
      <c r="W1623" s="178"/>
      <c r="X1623" s="177"/>
    </row>
    <row r="1624" spans="7:24" s="168" customFormat="1" ht="15" customHeight="1">
      <c r="G1624" s="175"/>
      <c r="I1624" s="176"/>
      <c r="J1624" s="176"/>
      <c r="K1624" s="176"/>
      <c r="L1624" s="665"/>
      <c r="M1624" s="175"/>
      <c r="N1624" s="177"/>
      <c r="P1624" s="176"/>
      <c r="R1624" s="178"/>
      <c r="S1624" s="177"/>
      <c r="U1624" s="177"/>
      <c r="W1624" s="178"/>
      <c r="X1624" s="177"/>
    </row>
    <row r="1625" spans="7:24" s="168" customFormat="1" ht="15" customHeight="1">
      <c r="G1625" s="175"/>
      <c r="I1625" s="176"/>
      <c r="J1625" s="176"/>
      <c r="K1625" s="176"/>
      <c r="L1625" s="665"/>
      <c r="M1625" s="175"/>
      <c r="N1625" s="177"/>
      <c r="P1625" s="176"/>
      <c r="R1625" s="178"/>
      <c r="S1625" s="177"/>
      <c r="U1625" s="177"/>
      <c r="W1625" s="178"/>
      <c r="X1625" s="177"/>
    </row>
    <row r="1626" spans="7:24" s="168" customFormat="1" ht="15" customHeight="1">
      <c r="G1626" s="175"/>
      <c r="I1626" s="176"/>
      <c r="J1626" s="176"/>
      <c r="K1626" s="176"/>
      <c r="L1626" s="665"/>
      <c r="M1626" s="175"/>
      <c r="N1626" s="177"/>
      <c r="P1626" s="176"/>
      <c r="R1626" s="178"/>
      <c r="S1626" s="177"/>
      <c r="U1626" s="177"/>
      <c r="W1626" s="178"/>
      <c r="X1626" s="177"/>
    </row>
    <row r="1627" spans="7:24" s="168" customFormat="1" ht="15" customHeight="1">
      <c r="G1627" s="175"/>
      <c r="I1627" s="176"/>
      <c r="J1627" s="176"/>
      <c r="K1627" s="176"/>
      <c r="L1627" s="665"/>
      <c r="M1627" s="175"/>
      <c r="N1627" s="177"/>
      <c r="P1627" s="176"/>
      <c r="R1627" s="178"/>
      <c r="S1627" s="177"/>
      <c r="U1627" s="177"/>
      <c r="W1627" s="178"/>
      <c r="X1627" s="177"/>
    </row>
    <row r="1628" spans="7:24" s="168" customFormat="1" ht="15" customHeight="1">
      <c r="G1628" s="175"/>
      <c r="I1628" s="176"/>
      <c r="J1628" s="176"/>
      <c r="K1628" s="176"/>
      <c r="L1628" s="665"/>
      <c r="M1628" s="175"/>
      <c r="N1628" s="177"/>
      <c r="P1628" s="176"/>
      <c r="R1628" s="178"/>
      <c r="S1628" s="177"/>
      <c r="U1628" s="177"/>
      <c r="W1628" s="178"/>
      <c r="X1628" s="177"/>
    </row>
    <row r="1629" spans="7:24" s="168" customFormat="1" ht="15" customHeight="1">
      <c r="G1629" s="175"/>
      <c r="I1629" s="176"/>
      <c r="J1629" s="176"/>
      <c r="K1629" s="176"/>
      <c r="L1629" s="665"/>
      <c r="M1629" s="175"/>
      <c r="N1629" s="177"/>
      <c r="P1629" s="176"/>
      <c r="R1629" s="178"/>
      <c r="S1629" s="177"/>
      <c r="U1629" s="177"/>
      <c r="W1629" s="178"/>
      <c r="X1629" s="177"/>
    </row>
    <row r="1630" spans="7:24" s="168" customFormat="1" ht="15" customHeight="1">
      <c r="G1630" s="175"/>
      <c r="I1630" s="176"/>
      <c r="J1630" s="176"/>
      <c r="K1630" s="176"/>
      <c r="L1630" s="665"/>
      <c r="M1630" s="175"/>
      <c r="N1630" s="177"/>
      <c r="P1630" s="176"/>
      <c r="R1630" s="178"/>
      <c r="S1630" s="177"/>
      <c r="U1630" s="177"/>
      <c r="W1630" s="178"/>
      <c r="X1630" s="177"/>
    </row>
    <row r="1631" spans="7:24" s="168" customFormat="1" ht="15" customHeight="1">
      <c r="G1631" s="175"/>
      <c r="I1631" s="176"/>
      <c r="J1631" s="176"/>
      <c r="K1631" s="176"/>
      <c r="L1631" s="665"/>
      <c r="M1631" s="175"/>
      <c r="N1631" s="177"/>
      <c r="P1631" s="176"/>
      <c r="R1631" s="178"/>
      <c r="S1631" s="177"/>
      <c r="U1631" s="177"/>
      <c r="W1631" s="178"/>
      <c r="X1631" s="177"/>
    </row>
    <row r="1632" spans="7:24" s="168" customFormat="1" ht="15" customHeight="1">
      <c r="G1632" s="175"/>
      <c r="I1632" s="176"/>
      <c r="J1632" s="176"/>
      <c r="K1632" s="176"/>
      <c r="L1632" s="665"/>
      <c r="M1632" s="175"/>
      <c r="N1632" s="177"/>
      <c r="P1632" s="176"/>
      <c r="R1632" s="178"/>
      <c r="S1632" s="177"/>
      <c r="U1632" s="177"/>
      <c r="W1632" s="178"/>
      <c r="X1632" s="177"/>
    </row>
    <row r="1633" spans="7:24" s="168" customFormat="1" ht="15" customHeight="1">
      <c r="G1633" s="175"/>
      <c r="I1633" s="176"/>
      <c r="J1633" s="176"/>
      <c r="K1633" s="176"/>
      <c r="L1633" s="665"/>
      <c r="M1633" s="175"/>
      <c r="N1633" s="177"/>
      <c r="P1633" s="176"/>
      <c r="R1633" s="178"/>
      <c r="S1633" s="177"/>
      <c r="U1633" s="177"/>
      <c r="W1633" s="178"/>
      <c r="X1633" s="177"/>
    </row>
    <row r="1634" spans="7:24" s="168" customFormat="1" ht="15" customHeight="1">
      <c r="G1634" s="175"/>
      <c r="I1634" s="176"/>
      <c r="J1634" s="176"/>
      <c r="K1634" s="176"/>
      <c r="L1634" s="665"/>
      <c r="M1634" s="175"/>
      <c r="N1634" s="177"/>
      <c r="P1634" s="176"/>
      <c r="R1634" s="178"/>
      <c r="S1634" s="177"/>
      <c r="U1634" s="177"/>
      <c r="W1634" s="178"/>
      <c r="X1634" s="177"/>
    </row>
    <row r="1635" spans="7:24" s="168" customFormat="1" ht="15" customHeight="1">
      <c r="G1635" s="175"/>
      <c r="I1635" s="176"/>
      <c r="J1635" s="176"/>
      <c r="K1635" s="176"/>
      <c r="L1635" s="665"/>
      <c r="M1635" s="175"/>
      <c r="N1635" s="177"/>
      <c r="P1635" s="176"/>
      <c r="R1635" s="178"/>
      <c r="S1635" s="177"/>
      <c r="U1635" s="177"/>
      <c r="W1635" s="178"/>
      <c r="X1635" s="177"/>
    </row>
    <row r="1636" spans="7:24" s="168" customFormat="1" ht="15" customHeight="1">
      <c r="G1636" s="175"/>
      <c r="I1636" s="176"/>
      <c r="J1636" s="176"/>
      <c r="K1636" s="176"/>
      <c r="L1636" s="665"/>
      <c r="M1636" s="175"/>
      <c r="N1636" s="177"/>
      <c r="P1636" s="176"/>
      <c r="R1636" s="178"/>
      <c r="S1636" s="177"/>
      <c r="U1636" s="177"/>
      <c r="W1636" s="178"/>
      <c r="X1636" s="177"/>
    </row>
    <row r="1637" spans="7:24" s="168" customFormat="1" ht="15" customHeight="1">
      <c r="G1637" s="175"/>
      <c r="I1637" s="176"/>
      <c r="J1637" s="176"/>
      <c r="K1637" s="176"/>
      <c r="L1637" s="665"/>
      <c r="M1637" s="175"/>
      <c r="N1637" s="177"/>
      <c r="P1637" s="176"/>
      <c r="R1637" s="178"/>
      <c r="S1637" s="177"/>
      <c r="U1637" s="177"/>
      <c r="W1637" s="178"/>
      <c r="X1637" s="177"/>
    </row>
    <row r="1638" spans="7:24" s="168" customFormat="1" ht="15" customHeight="1">
      <c r="G1638" s="175"/>
      <c r="I1638" s="176"/>
      <c r="J1638" s="176"/>
      <c r="K1638" s="176"/>
      <c r="L1638" s="665"/>
      <c r="M1638" s="175"/>
      <c r="N1638" s="177"/>
      <c r="P1638" s="176"/>
      <c r="R1638" s="178"/>
      <c r="S1638" s="177"/>
      <c r="U1638" s="177"/>
      <c r="W1638" s="178"/>
      <c r="X1638" s="177"/>
    </row>
    <row r="1639" spans="7:24" s="168" customFormat="1" ht="15" customHeight="1">
      <c r="G1639" s="175"/>
      <c r="I1639" s="176"/>
      <c r="J1639" s="176"/>
      <c r="K1639" s="176"/>
      <c r="L1639" s="665"/>
      <c r="M1639" s="175"/>
      <c r="N1639" s="177"/>
      <c r="P1639" s="176"/>
      <c r="R1639" s="178"/>
      <c r="S1639" s="177"/>
      <c r="U1639" s="177"/>
      <c r="W1639" s="178"/>
      <c r="X1639" s="177"/>
    </row>
    <row r="1640" spans="7:24" s="168" customFormat="1" ht="15" customHeight="1">
      <c r="G1640" s="175"/>
      <c r="I1640" s="176"/>
      <c r="J1640" s="176"/>
      <c r="K1640" s="176"/>
      <c r="L1640" s="665"/>
      <c r="M1640" s="175"/>
      <c r="N1640" s="177"/>
      <c r="P1640" s="176"/>
      <c r="R1640" s="178"/>
      <c r="S1640" s="177"/>
      <c r="U1640" s="177"/>
      <c r="W1640" s="178"/>
      <c r="X1640" s="177"/>
    </row>
    <row r="1641" spans="7:24" s="168" customFormat="1" ht="15" customHeight="1">
      <c r="G1641" s="175"/>
      <c r="I1641" s="176"/>
      <c r="J1641" s="176"/>
      <c r="K1641" s="176"/>
      <c r="L1641" s="665"/>
      <c r="M1641" s="175"/>
      <c r="N1641" s="177"/>
      <c r="P1641" s="176"/>
      <c r="R1641" s="178"/>
      <c r="S1641" s="177"/>
      <c r="U1641" s="177"/>
      <c r="W1641" s="178"/>
      <c r="X1641" s="177"/>
    </row>
    <row r="1642" spans="7:24" s="168" customFormat="1" ht="15" customHeight="1">
      <c r="G1642" s="175"/>
      <c r="I1642" s="176"/>
      <c r="J1642" s="176"/>
      <c r="K1642" s="176"/>
      <c r="L1642" s="665"/>
      <c r="M1642" s="175"/>
      <c r="N1642" s="177"/>
      <c r="P1642" s="176"/>
      <c r="R1642" s="178"/>
      <c r="S1642" s="177"/>
      <c r="U1642" s="177"/>
      <c r="W1642" s="178"/>
      <c r="X1642" s="177"/>
    </row>
    <row r="1643" spans="7:24" s="168" customFormat="1" ht="15" customHeight="1">
      <c r="G1643" s="175"/>
      <c r="I1643" s="176"/>
      <c r="J1643" s="176"/>
      <c r="K1643" s="176"/>
      <c r="L1643" s="665"/>
      <c r="M1643" s="175"/>
      <c r="N1643" s="177"/>
      <c r="P1643" s="176"/>
      <c r="R1643" s="178"/>
      <c r="S1643" s="177"/>
      <c r="U1643" s="177"/>
      <c r="W1643" s="178"/>
      <c r="X1643" s="177"/>
    </row>
    <row r="1644" spans="7:24" s="168" customFormat="1" ht="15" customHeight="1">
      <c r="G1644" s="175"/>
      <c r="I1644" s="176"/>
      <c r="J1644" s="176"/>
      <c r="K1644" s="176"/>
      <c r="L1644" s="665"/>
      <c r="M1644" s="175"/>
      <c r="N1644" s="177"/>
      <c r="P1644" s="176"/>
      <c r="R1644" s="178"/>
      <c r="S1644" s="177"/>
      <c r="U1644" s="177"/>
      <c r="W1644" s="178"/>
      <c r="X1644" s="177"/>
    </row>
    <row r="1645" spans="7:24" s="168" customFormat="1" ht="15" customHeight="1">
      <c r="G1645" s="175"/>
      <c r="I1645" s="176"/>
      <c r="J1645" s="176"/>
      <c r="K1645" s="176"/>
      <c r="L1645" s="665"/>
      <c r="M1645" s="175"/>
      <c r="N1645" s="177"/>
      <c r="P1645" s="176"/>
      <c r="R1645" s="178"/>
      <c r="S1645" s="177"/>
      <c r="U1645" s="177"/>
      <c r="W1645" s="178"/>
      <c r="X1645" s="177"/>
    </row>
    <row r="1646" spans="7:24" s="168" customFormat="1" ht="15" customHeight="1">
      <c r="G1646" s="175"/>
      <c r="I1646" s="176"/>
      <c r="J1646" s="176"/>
      <c r="K1646" s="176"/>
      <c r="L1646" s="665"/>
      <c r="M1646" s="175"/>
      <c r="N1646" s="177"/>
      <c r="P1646" s="176"/>
      <c r="R1646" s="178"/>
      <c r="S1646" s="177"/>
      <c r="U1646" s="177"/>
      <c r="W1646" s="178"/>
      <c r="X1646" s="177"/>
    </row>
    <row r="1647" spans="7:24" s="168" customFormat="1" ht="15" customHeight="1">
      <c r="G1647" s="175"/>
      <c r="I1647" s="176"/>
      <c r="J1647" s="176"/>
      <c r="K1647" s="176"/>
      <c r="L1647" s="665"/>
      <c r="M1647" s="175"/>
      <c r="N1647" s="177"/>
      <c r="P1647" s="176"/>
      <c r="R1647" s="178"/>
      <c r="S1647" s="177"/>
      <c r="U1647" s="177"/>
      <c r="W1647" s="178"/>
      <c r="X1647" s="177"/>
    </row>
    <row r="1648" spans="7:24" s="168" customFormat="1" ht="15" customHeight="1">
      <c r="G1648" s="175"/>
      <c r="I1648" s="176"/>
      <c r="J1648" s="176"/>
      <c r="K1648" s="176"/>
      <c r="L1648" s="665"/>
      <c r="M1648" s="175"/>
      <c r="N1648" s="177"/>
      <c r="P1648" s="176"/>
      <c r="R1648" s="178"/>
      <c r="S1648" s="177"/>
      <c r="U1648" s="177"/>
      <c r="W1648" s="178"/>
      <c r="X1648" s="177"/>
    </row>
    <row r="1649" spans="7:24" s="168" customFormat="1" ht="15" customHeight="1">
      <c r="G1649" s="175"/>
      <c r="I1649" s="176"/>
      <c r="J1649" s="176"/>
      <c r="K1649" s="176"/>
      <c r="L1649" s="665"/>
      <c r="M1649" s="175"/>
      <c r="N1649" s="177"/>
      <c r="P1649" s="176"/>
      <c r="R1649" s="178"/>
      <c r="S1649" s="177"/>
      <c r="U1649" s="177"/>
      <c r="W1649" s="178"/>
      <c r="X1649" s="177"/>
    </row>
    <row r="1650" spans="7:24" s="168" customFormat="1" ht="15" customHeight="1">
      <c r="G1650" s="175"/>
      <c r="I1650" s="176"/>
      <c r="J1650" s="176"/>
      <c r="K1650" s="176"/>
      <c r="L1650" s="665"/>
      <c r="M1650" s="175"/>
      <c r="N1650" s="177"/>
      <c r="P1650" s="176"/>
      <c r="R1650" s="178"/>
      <c r="S1650" s="177"/>
      <c r="U1650" s="177"/>
      <c r="W1650" s="178"/>
      <c r="X1650" s="177"/>
    </row>
    <row r="1651" spans="7:24" s="168" customFormat="1" ht="15" customHeight="1">
      <c r="G1651" s="175"/>
      <c r="I1651" s="176"/>
      <c r="J1651" s="176"/>
      <c r="K1651" s="176"/>
      <c r="L1651" s="665"/>
      <c r="M1651" s="175"/>
      <c r="N1651" s="177"/>
      <c r="P1651" s="176"/>
      <c r="R1651" s="178"/>
      <c r="S1651" s="177"/>
      <c r="U1651" s="177"/>
      <c r="W1651" s="178"/>
      <c r="X1651" s="177"/>
    </row>
    <row r="1652" spans="7:24" s="168" customFormat="1" ht="15" customHeight="1">
      <c r="G1652" s="175"/>
      <c r="I1652" s="176"/>
      <c r="J1652" s="176"/>
      <c r="K1652" s="176"/>
      <c r="L1652" s="665"/>
      <c r="M1652" s="175"/>
      <c r="N1652" s="177"/>
      <c r="P1652" s="176"/>
      <c r="R1652" s="178"/>
      <c r="S1652" s="177"/>
      <c r="U1652" s="177"/>
      <c r="W1652" s="178"/>
      <c r="X1652" s="177"/>
    </row>
    <row r="1653" spans="7:24" s="168" customFormat="1" ht="15" customHeight="1">
      <c r="G1653" s="175"/>
      <c r="I1653" s="176"/>
      <c r="J1653" s="176"/>
      <c r="K1653" s="176"/>
      <c r="L1653" s="665"/>
      <c r="M1653" s="175"/>
      <c r="N1653" s="177"/>
      <c r="P1653" s="176"/>
      <c r="R1653" s="178"/>
      <c r="S1653" s="177"/>
      <c r="U1653" s="177"/>
      <c r="W1653" s="178"/>
      <c r="X1653" s="177"/>
    </row>
    <row r="1654" spans="7:24" s="168" customFormat="1" ht="15" customHeight="1">
      <c r="G1654" s="175"/>
      <c r="I1654" s="176"/>
      <c r="J1654" s="176"/>
      <c r="K1654" s="176"/>
      <c r="L1654" s="665"/>
      <c r="M1654" s="175"/>
      <c r="N1654" s="177"/>
      <c r="P1654" s="176"/>
      <c r="R1654" s="178"/>
      <c r="S1654" s="177"/>
      <c r="U1654" s="177"/>
      <c r="W1654" s="178"/>
      <c r="X1654" s="177"/>
    </row>
    <row r="1655" spans="7:24" s="168" customFormat="1" ht="15" customHeight="1">
      <c r="G1655" s="175"/>
      <c r="I1655" s="176"/>
      <c r="J1655" s="176"/>
      <c r="K1655" s="176"/>
      <c r="L1655" s="665"/>
      <c r="M1655" s="175"/>
      <c r="N1655" s="177"/>
      <c r="P1655" s="176"/>
      <c r="R1655" s="178"/>
      <c r="S1655" s="177"/>
      <c r="U1655" s="177"/>
      <c r="W1655" s="178"/>
      <c r="X1655" s="177"/>
    </row>
    <row r="1656" spans="7:24" s="168" customFormat="1" ht="15" customHeight="1">
      <c r="G1656" s="175"/>
      <c r="I1656" s="176"/>
      <c r="J1656" s="176"/>
      <c r="K1656" s="176"/>
      <c r="L1656" s="665"/>
      <c r="M1656" s="175"/>
      <c r="N1656" s="177"/>
      <c r="P1656" s="176"/>
      <c r="R1656" s="178"/>
      <c r="S1656" s="177"/>
      <c r="U1656" s="177"/>
      <c r="W1656" s="178"/>
      <c r="X1656" s="177"/>
    </row>
    <row r="1657" spans="7:24" s="168" customFormat="1" ht="15" customHeight="1">
      <c r="G1657" s="175"/>
      <c r="I1657" s="176"/>
      <c r="J1657" s="176"/>
      <c r="K1657" s="176"/>
      <c r="L1657" s="665"/>
      <c r="M1657" s="175"/>
      <c r="N1657" s="177"/>
      <c r="P1657" s="176"/>
      <c r="R1657" s="178"/>
      <c r="S1657" s="177"/>
      <c r="U1657" s="177"/>
      <c r="W1657" s="178"/>
      <c r="X1657" s="177"/>
    </row>
    <row r="1658" spans="7:24" s="168" customFormat="1" ht="15" customHeight="1">
      <c r="G1658" s="175"/>
      <c r="I1658" s="176"/>
      <c r="J1658" s="176"/>
      <c r="K1658" s="176"/>
      <c r="L1658" s="665"/>
      <c r="M1658" s="175"/>
      <c r="N1658" s="177"/>
      <c r="P1658" s="176"/>
      <c r="R1658" s="178"/>
      <c r="S1658" s="177"/>
      <c r="U1658" s="177"/>
      <c r="W1658" s="178"/>
      <c r="X1658" s="177"/>
    </row>
    <row r="1659" spans="7:24" s="168" customFormat="1" ht="15" customHeight="1">
      <c r="G1659" s="175"/>
      <c r="I1659" s="176"/>
      <c r="J1659" s="176"/>
      <c r="K1659" s="176"/>
      <c r="L1659" s="665"/>
      <c r="M1659" s="175"/>
      <c r="N1659" s="177"/>
      <c r="P1659" s="176"/>
      <c r="R1659" s="178"/>
      <c r="S1659" s="177"/>
      <c r="U1659" s="177"/>
      <c r="W1659" s="178"/>
      <c r="X1659" s="177"/>
    </row>
    <row r="1660" spans="7:24" s="168" customFormat="1" ht="15" customHeight="1">
      <c r="G1660" s="175"/>
      <c r="I1660" s="176"/>
      <c r="J1660" s="176"/>
      <c r="K1660" s="176"/>
      <c r="L1660" s="665"/>
      <c r="M1660" s="175"/>
      <c r="N1660" s="177"/>
      <c r="P1660" s="176"/>
      <c r="R1660" s="178"/>
      <c r="S1660" s="177"/>
      <c r="U1660" s="177"/>
      <c r="W1660" s="178"/>
      <c r="X1660" s="177"/>
    </row>
    <row r="1661" spans="7:24" s="168" customFormat="1" ht="15" customHeight="1">
      <c r="G1661" s="175"/>
      <c r="I1661" s="176"/>
      <c r="J1661" s="176"/>
      <c r="K1661" s="176"/>
      <c r="L1661" s="665"/>
      <c r="M1661" s="175"/>
      <c r="N1661" s="177"/>
      <c r="P1661" s="176"/>
      <c r="R1661" s="178"/>
      <c r="S1661" s="177"/>
      <c r="U1661" s="177"/>
      <c r="W1661" s="178"/>
      <c r="X1661" s="177"/>
    </row>
    <row r="1662" spans="7:24" s="168" customFormat="1" ht="15" customHeight="1">
      <c r="G1662" s="175"/>
      <c r="I1662" s="176"/>
      <c r="J1662" s="176"/>
      <c r="K1662" s="176"/>
      <c r="L1662" s="665"/>
      <c r="M1662" s="175"/>
      <c r="N1662" s="177"/>
      <c r="P1662" s="176"/>
      <c r="R1662" s="178"/>
      <c r="S1662" s="177"/>
      <c r="U1662" s="177"/>
      <c r="W1662" s="178"/>
      <c r="X1662" s="177"/>
    </row>
    <row r="1663" spans="7:24" s="168" customFormat="1" ht="15" customHeight="1">
      <c r="G1663" s="175"/>
      <c r="I1663" s="176"/>
      <c r="J1663" s="176"/>
      <c r="K1663" s="176"/>
      <c r="L1663" s="665"/>
      <c r="M1663" s="175"/>
      <c r="N1663" s="177"/>
      <c r="P1663" s="176"/>
      <c r="R1663" s="178"/>
      <c r="S1663" s="177"/>
      <c r="U1663" s="177"/>
      <c r="W1663" s="178"/>
      <c r="X1663" s="177"/>
    </row>
    <row r="1664" spans="7:24" s="168" customFormat="1" ht="15" customHeight="1">
      <c r="G1664" s="175"/>
      <c r="I1664" s="176"/>
      <c r="J1664" s="176"/>
      <c r="K1664" s="176"/>
      <c r="L1664" s="665"/>
      <c r="M1664" s="175"/>
      <c r="N1664" s="177"/>
      <c r="P1664" s="176"/>
      <c r="R1664" s="178"/>
      <c r="S1664" s="177"/>
      <c r="U1664" s="177"/>
      <c r="W1664" s="178"/>
      <c r="X1664" s="177"/>
    </row>
    <row r="1665" spans="7:24" s="168" customFormat="1" ht="15" customHeight="1">
      <c r="G1665" s="175"/>
      <c r="I1665" s="176"/>
      <c r="J1665" s="176"/>
      <c r="K1665" s="176"/>
      <c r="L1665" s="665"/>
      <c r="M1665" s="175"/>
      <c r="N1665" s="177"/>
      <c r="P1665" s="176"/>
      <c r="R1665" s="178"/>
      <c r="S1665" s="177"/>
      <c r="U1665" s="177"/>
      <c r="W1665" s="178"/>
      <c r="X1665" s="177"/>
    </row>
    <row r="1666" spans="7:24" s="168" customFormat="1" ht="15" customHeight="1">
      <c r="G1666" s="175"/>
      <c r="I1666" s="176"/>
      <c r="J1666" s="176"/>
      <c r="K1666" s="176"/>
      <c r="L1666" s="665"/>
      <c r="M1666" s="175"/>
      <c r="N1666" s="177"/>
      <c r="P1666" s="176"/>
      <c r="R1666" s="178"/>
      <c r="S1666" s="177"/>
      <c r="U1666" s="177"/>
      <c r="W1666" s="178"/>
      <c r="X1666" s="177"/>
    </row>
    <row r="1667" spans="7:24" s="168" customFormat="1" ht="15" customHeight="1">
      <c r="G1667" s="175"/>
      <c r="I1667" s="176"/>
      <c r="J1667" s="176"/>
      <c r="K1667" s="176"/>
      <c r="L1667" s="665"/>
      <c r="M1667" s="175"/>
      <c r="N1667" s="177"/>
      <c r="P1667" s="176"/>
      <c r="R1667" s="178"/>
      <c r="S1667" s="177"/>
      <c r="U1667" s="177"/>
      <c r="W1667" s="178"/>
      <c r="X1667" s="177"/>
    </row>
    <row r="1668" spans="7:24" s="168" customFormat="1" ht="15" customHeight="1">
      <c r="G1668" s="175"/>
      <c r="I1668" s="176"/>
      <c r="J1668" s="176"/>
      <c r="K1668" s="176"/>
      <c r="L1668" s="665"/>
      <c r="M1668" s="175"/>
      <c r="N1668" s="177"/>
      <c r="P1668" s="176"/>
      <c r="R1668" s="178"/>
      <c r="S1668" s="177"/>
      <c r="U1668" s="177"/>
      <c r="W1668" s="178"/>
      <c r="X1668" s="177"/>
    </row>
    <row r="1669" spans="7:24" s="168" customFormat="1" ht="15" customHeight="1">
      <c r="G1669" s="175"/>
      <c r="I1669" s="176"/>
      <c r="J1669" s="176"/>
      <c r="K1669" s="176"/>
      <c r="L1669" s="665"/>
      <c r="M1669" s="175"/>
      <c r="N1669" s="177"/>
      <c r="P1669" s="176"/>
      <c r="R1669" s="178"/>
      <c r="S1669" s="177"/>
      <c r="U1669" s="177"/>
      <c r="W1669" s="178"/>
      <c r="X1669" s="177"/>
    </row>
    <row r="1670" spans="7:24" s="168" customFormat="1" ht="15" customHeight="1">
      <c r="G1670" s="175"/>
      <c r="I1670" s="176"/>
      <c r="J1670" s="176"/>
      <c r="K1670" s="176"/>
      <c r="L1670" s="665"/>
      <c r="M1670" s="175"/>
      <c r="N1670" s="177"/>
      <c r="P1670" s="176"/>
      <c r="R1670" s="178"/>
      <c r="S1670" s="177"/>
      <c r="U1670" s="177"/>
      <c r="W1670" s="178"/>
      <c r="X1670" s="177"/>
    </row>
    <row r="1671" spans="7:24" s="168" customFormat="1" ht="15" customHeight="1">
      <c r="G1671" s="175"/>
      <c r="I1671" s="176"/>
      <c r="J1671" s="176"/>
      <c r="K1671" s="176"/>
      <c r="L1671" s="665"/>
      <c r="M1671" s="175"/>
      <c r="N1671" s="177"/>
      <c r="P1671" s="176"/>
      <c r="R1671" s="178"/>
      <c r="S1671" s="177"/>
      <c r="U1671" s="177"/>
      <c r="W1671" s="178"/>
      <c r="X1671" s="177"/>
    </row>
    <row r="1672" spans="7:24" s="168" customFormat="1" ht="15" customHeight="1">
      <c r="G1672" s="175"/>
      <c r="I1672" s="176"/>
      <c r="J1672" s="176"/>
      <c r="K1672" s="176"/>
      <c r="L1672" s="665"/>
      <c r="M1672" s="175"/>
      <c r="N1672" s="177"/>
      <c r="P1672" s="176"/>
      <c r="R1672" s="178"/>
      <c r="S1672" s="177"/>
      <c r="U1672" s="177"/>
      <c r="W1672" s="178"/>
      <c r="X1672" s="177"/>
    </row>
    <row r="1673" spans="7:24" s="168" customFormat="1" ht="15" customHeight="1">
      <c r="G1673" s="175"/>
      <c r="I1673" s="176"/>
      <c r="J1673" s="176"/>
      <c r="K1673" s="176"/>
      <c r="L1673" s="665"/>
      <c r="M1673" s="175"/>
      <c r="N1673" s="177"/>
      <c r="P1673" s="176"/>
      <c r="R1673" s="178"/>
      <c r="S1673" s="177"/>
      <c r="U1673" s="177"/>
      <c r="W1673" s="178"/>
      <c r="X1673" s="177"/>
    </row>
    <row r="1674" spans="7:24" s="168" customFormat="1" ht="15" customHeight="1">
      <c r="G1674" s="175"/>
      <c r="I1674" s="176"/>
      <c r="J1674" s="176"/>
      <c r="K1674" s="176"/>
      <c r="L1674" s="665"/>
      <c r="M1674" s="175"/>
      <c r="N1674" s="177"/>
      <c r="P1674" s="176"/>
      <c r="R1674" s="178"/>
      <c r="S1674" s="177"/>
      <c r="U1674" s="177"/>
      <c r="W1674" s="178"/>
      <c r="X1674" s="177"/>
    </row>
    <row r="1675" spans="7:24" s="168" customFormat="1" ht="15" customHeight="1">
      <c r="G1675" s="175"/>
      <c r="I1675" s="176"/>
      <c r="J1675" s="176"/>
      <c r="K1675" s="176"/>
      <c r="L1675" s="665"/>
      <c r="M1675" s="175"/>
      <c r="N1675" s="177"/>
      <c r="P1675" s="176"/>
      <c r="R1675" s="178"/>
      <c r="S1675" s="177"/>
      <c r="U1675" s="177"/>
      <c r="W1675" s="178"/>
      <c r="X1675" s="177"/>
    </row>
    <row r="1676" spans="7:24" s="168" customFormat="1" ht="15" customHeight="1">
      <c r="G1676" s="175"/>
      <c r="I1676" s="176"/>
      <c r="J1676" s="176"/>
      <c r="K1676" s="176"/>
      <c r="L1676" s="665"/>
      <c r="M1676" s="175"/>
      <c r="N1676" s="177"/>
      <c r="P1676" s="176"/>
      <c r="R1676" s="178"/>
      <c r="S1676" s="177"/>
      <c r="U1676" s="177"/>
      <c r="W1676" s="178"/>
      <c r="X1676" s="177"/>
    </row>
    <row r="1677" spans="7:24" s="168" customFormat="1" ht="15" customHeight="1">
      <c r="G1677" s="175"/>
      <c r="I1677" s="176"/>
      <c r="J1677" s="176"/>
      <c r="K1677" s="176"/>
      <c r="L1677" s="665"/>
      <c r="M1677" s="175"/>
      <c r="N1677" s="177"/>
      <c r="P1677" s="176"/>
      <c r="R1677" s="178"/>
      <c r="S1677" s="177"/>
      <c r="U1677" s="177"/>
      <c r="W1677" s="178"/>
      <c r="X1677" s="177"/>
    </row>
    <row r="1678" spans="7:24" s="168" customFormat="1" ht="15" customHeight="1">
      <c r="G1678" s="175"/>
      <c r="I1678" s="176"/>
      <c r="J1678" s="176"/>
      <c r="K1678" s="176"/>
      <c r="L1678" s="665"/>
      <c r="M1678" s="175"/>
      <c r="N1678" s="177"/>
      <c r="P1678" s="176"/>
      <c r="R1678" s="178"/>
      <c r="S1678" s="177"/>
      <c r="U1678" s="177"/>
      <c r="W1678" s="178"/>
      <c r="X1678" s="177"/>
    </row>
    <row r="1679" spans="7:24" s="168" customFormat="1" ht="15" customHeight="1">
      <c r="G1679" s="175"/>
      <c r="I1679" s="176"/>
      <c r="J1679" s="176"/>
      <c r="K1679" s="176"/>
      <c r="L1679" s="665"/>
      <c r="M1679" s="175"/>
      <c r="N1679" s="177"/>
      <c r="P1679" s="176"/>
      <c r="R1679" s="178"/>
      <c r="S1679" s="177"/>
      <c r="U1679" s="177"/>
      <c r="W1679" s="178"/>
      <c r="X1679" s="177"/>
    </row>
    <row r="1680" spans="7:24" s="168" customFormat="1" ht="15" customHeight="1">
      <c r="G1680" s="175"/>
      <c r="I1680" s="176"/>
      <c r="J1680" s="176"/>
      <c r="K1680" s="176"/>
      <c r="L1680" s="665"/>
      <c r="M1680" s="175"/>
      <c r="N1680" s="177"/>
      <c r="P1680" s="176"/>
      <c r="R1680" s="178"/>
      <c r="S1680" s="177"/>
      <c r="U1680" s="177"/>
      <c r="W1680" s="178"/>
      <c r="X1680" s="177"/>
    </row>
    <row r="1681" spans="7:24" s="168" customFormat="1" ht="15" customHeight="1">
      <c r="G1681" s="175"/>
      <c r="I1681" s="176"/>
      <c r="J1681" s="176"/>
      <c r="K1681" s="176"/>
      <c r="L1681" s="665"/>
      <c r="M1681" s="175"/>
      <c r="N1681" s="177"/>
      <c r="P1681" s="176"/>
      <c r="R1681" s="178"/>
      <c r="S1681" s="177"/>
      <c r="U1681" s="177"/>
      <c r="W1681" s="178"/>
      <c r="X1681" s="177"/>
    </row>
    <row r="1682" spans="7:24" s="168" customFormat="1" ht="15" customHeight="1">
      <c r="G1682" s="175"/>
      <c r="I1682" s="176"/>
      <c r="J1682" s="176"/>
      <c r="K1682" s="176"/>
      <c r="L1682" s="665"/>
      <c r="M1682" s="175"/>
      <c r="N1682" s="177"/>
      <c r="P1682" s="176"/>
      <c r="R1682" s="178"/>
      <c r="S1682" s="177"/>
      <c r="U1682" s="177"/>
      <c r="W1682" s="178"/>
      <c r="X1682" s="177"/>
    </row>
    <row r="1683" spans="7:24" s="168" customFormat="1" ht="15" customHeight="1">
      <c r="G1683" s="175"/>
      <c r="I1683" s="176"/>
      <c r="J1683" s="176"/>
      <c r="K1683" s="176"/>
      <c r="L1683" s="665"/>
      <c r="M1683" s="175"/>
      <c r="N1683" s="177"/>
      <c r="P1683" s="176"/>
      <c r="R1683" s="178"/>
      <c r="S1683" s="177"/>
      <c r="U1683" s="177"/>
      <c r="W1683" s="178"/>
      <c r="X1683" s="177"/>
    </row>
    <row r="1684" spans="7:24" s="168" customFormat="1" ht="15" customHeight="1">
      <c r="G1684" s="175"/>
      <c r="I1684" s="176"/>
      <c r="J1684" s="176"/>
      <c r="K1684" s="176"/>
      <c r="L1684" s="665"/>
      <c r="M1684" s="175"/>
      <c r="N1684" s="177"/>
      <c r="P1684" s="176"/>
      <c r="R1684" s="178"/>
      <c r="S1684" s="177"/>
      <c r="U1684" s="177"/>
      <c r="W1684" s="178"/>
      <c r="X1684" s="177"/>
    </row>
    <row r="1685" spans="7:24" s="168" customFormat="1" ht="15" customHeight="1">
      <c r="G1685" s="175"/>
      <c r="I1685" s="176"/>
      <c r="J1685" s="176"/>
      <c r="K1685" s="176"/>
      <c r="L1685" s="665"/>
      <c r="M1685" s="175"/>
      <c r="N1685" s="177"/>
      <c r="P1685" s="176"/>
      <c r="R1685" s="178"/>
      <c r="S1685" s="177"/>
      <c r="U1685" s="177"/>
      <c r="W1685" s="178"/>
      <c r="X1685" s="177"/>
    </row>
    <row r="1686" spans="7:24" s="168" customFormat="1" ht="15" customHeight="1">
      <c r="G1686" s="175"/>
      <c r="I1686" s="176"/>
      <c r="J1686" s="176"/>
      <c r="K1686" s="176"/>
      <c r="L1686" s="665"/>
      <c r="M1686" s="175"/>
      <c r="N1686" s="177"/>
      <c r="P1686" s="176"/>
      <c r="R1686" s="178"/>
      <c r="S1686" s="177"/>
      <c r="U1686" s="177"/>
      <c r="W1686" s="178"/>
      <c r="X1686" s="177"/>
    </row>
    <row r="1687" spans="7:24" s="168" customFormat="1" ht="15" customHeight="1">
      <c r="G1687" s="175"/>
      <c r="I1687" s="176"/>
      <c r="J1687" s="176"/>
      <c r="K1687" s="176"/>
      <c r="L1687" s="665"/>
      <c r="M1687" s="175"/>
      <c r="N1687" s="177"/>
      <c r="P1687" s="176"/>
      <c r="R1687" s="178"/>
      <c r="S1687" s="177"/>
      <c r="U1687" s="177"/>
      <c r="W1687" s="178"/>
      <c r="X1687" s="177"/>
    </row>
    <row r="1688" spans="7:24" s="168" customFormat="1" ht="15" customHeight="1">
      <c r="G1688" s="175"/>
      <c r="I1688" s="176"/>
      <c r="J1688" s="176"/>
      <c r="K1688" s="176"/>
      <c r="L1688" s="665"/>
      <c r="M1688" s="175"/>
      <c r="N1688" s="177"/>
      <c r="P1688" s="176"/>
      <c r="R1688" s="178"/>
      <c r="S1688" s="177"/>
      <c r="U1688" s="177"/>
      <c r="W1688" s="178"/>
      <c r="X1688" s="177"/>
    </row>
    <row r="1689" spans="7:24" s="168" customFormat="1" ht="15" customHeight="1">
      <c r="G1689" s="175"/>
      <c r="I1689" s="176"/>
      <c r="J1689" s="176"/>
      <c r="K1689" s="176"/>
      <c r="L1689" s="665"/>
      <c r="M1689" s="175"/>
      <c r="N1689" s="177"/>
      <c r="P1689" s="176"/>
      <c r="R1689" s="178"/>
      <c r="S1689" s="177"/>
      <c r="U1689" s="177"/>
      <c r="W1689" s="178"/>
      <c r="X1689" s="177"/>
    </row>
    <row r="1690" spans="7:24" s="168" customFormat="1" ht="15" customHeight="1">
      <c r="G1690" s="175"/>
      <c r="I1690" s="176"/>
      <c r="J1690" s="176"/>
      <c r="K1690" s="176"/>
      <c r="L1690" s="665"/>
      <c r="M1690" s="175"/>
      <c r="N1690" s="177"/>
      <c r="P1690" s="176"/>
      <c r="R1690" s="178"/>
      <c r="S1690" s="177"/>
      <c r="U1690" s="177"/>
      <c r="W1690" s="178"/>
      <c r="X1690" s="177"/>
    </row>
    <row r="1691" spans="7:24" s="168" customFormat="1" ht="15" customHeight="1">
      <c r="G1691" s="175"/>
      <c r="I1691" s="176"/>
      <c r="J1691" s="176"/>
      <c r="K1691" s="176"/>
      <c r="L1691" s="665"/>
      <c r="M1691" s="175"/>
      <c r="N1691" s="177"/>
      <c r="P1691" s="176"/>
      <c r="R1691" s="178"/>
      <c r="S1691" s="177"/>
      <c r="U1691" s="177"/>
      <c r="W1691" s="178"/>
      <c r="X1691" s="177"/>
    </row>
    <row r="1692" spans="7:24" s="168" customFormat="1" ht="15" customHeight="1">
      <c r="G1692" s="175"/>
      <c r="I1692" s="176"/>
      <c r="J1692" s="176"/>
      <c r="K1692" s="176"/>
      <c r="L1692" s="665"/>
      <c r="M1692" s="175"/>
      <c r="N1692" s="177"/>
      <c r="P1692" s="176"/>
      <c r="R1692" s="178"/>
      <c r="S1692" s="177"/>
      <c r="U1692" s="177"/>
      <c r="W1692" s="178"/>
      <c r="X1692" s="177"/>
    </row>
    <row r="1693" spans="7:24" s="168" customFormat="1" ht="15" customHeight="1">
      <c r="G1693" s="175"/>
      <c r="I1693" s="176"/>
      <c r="J1693" s="176"/>
      <c r="K1693" s="176"/>
      <c r="L1693" s="665"/>
      <c r="M1693" s="175"/>
      <c r="N1693" s="177"/>
      <c r="P1693" s="176"/>
      <c r="R1693" s="178"/>
      <c r="S1693" s="177"/>
      <c r="U1693" s="177"/>
      <c r="W1693" s="178"/>
      <c r="X1693" s="177"/>
    </row>
    <row r="1694" spans="7:24" s="168" customFormat="1" ht="15" customHeight="1">
      <c r="G1694" s="175"/>
      <c r="I1694" s="176"/>
      <c r="J1694" s="176"/>
      <c r="K1694" s="176"/>
      <c r="L1694" s="665"/>
      <c r="M1694" s="175"/>
      <c r="N1694" s="177"/>
      <c r="P1694" s="176"/>
      <c r="R1694" s="178"/>
      <c r="S1694" s="177"/>
      <c r="U1694" s="177"/>
      <c r="W1694" s="178"/>
      <c r="X1694" s="177"/>
    </row>
    <row r="1695" spans="7:24" s="168" customFormat="1" ht="15" customHeight="1">
      <c r="G1695" s="175"/>
      <c r="I1695" s="176"/>
      <c r="J1695" s="176"/>
      <c r="K1695" s="176"/>
      <c r="L1695" s="665"/>
      <c r="M1695" s="175"/>
      <c r="N1695" s="177"/>
      <c r="P1695" s="176"/>
      <c r="R1695" s="178"/>
      <c r="S1695" s="177"/>
      <c r="U1695" s="177"/>
      <c r="W1695" s="178"/>
      <c r="X1695" s="177"/>
    </row>
    <row r="1696" spans="7:24" s="168" customFormat="1" ht="15" customHeight="1">
      <c r="G1696" s="175"/>
      <c r="I1696" s="176"/>
      <c r="J1696" s="176"/>
      <c r="K1696" s="176"/>
      <c r="L1696" s="665"/>
      <c r="M1696" s="175"/>
      <c r="N1696" s="177"/>
      <c r="P1696" s="176"/>
      <c r="R1696" s="178"/>
      <c r="S1696" s="177"/>
      <c r="U1696" s="177"/>
      <c r="W1696" s="178"/>
      <c r="X1696" s="177"/>
    </row>
    <row r="1697" spans="7:24" s="168" customFormat="1" ht="15" customHeight="1">
      <c r="G1697" s="175"/>
      <c r="I1697" s="176"/>
      <c r="J1697" s="176"/>
      <c r="K1697" s="176"/>
      <c r="L1697" s="665"/>
      <c r="M1697" s="175"/>
      <c r="N1697" s="177"/>
      <c r="P1697" s="176"/>
      <c r="R1697" s="178"/>
      <c r="S1697" s="177"/>
      <c r="U1697" s="177"/>
      <c r="W1697" s="178"/>
      <c r="X1697" s="177"/>
    </row>
    <row r="1698" spans="7:24" s="168" customFormat="1" ht="15" customHeight="1">
      <c r="G1698" s="175"/>
      <c r="I1698" s="176"/>
      <c r="J1698" s="176"/>
      <c r="K1698" s="176"/>
      <c r="L1698" s="665"/>
      <c r="M1698" s="175"/>
      <c r="N1698" s="177"/>
      <c r="P1698" s="176"/>
      <c r="R1698" s="178"/>
      <c r="S1698" s="177"/>
      <c r="U1698" s="177"/>
      <c r="W1698" s="178"/>
      <c r="X1698" s="177"/>
    </row>
    <row r="1699" spans="7:24" s="168" customFormat="1" ht="15" customHeight="1">
      <c r="G1699" s="175"/>
      <c r="I1699" s="176"/>
      <c r="J1699" s="176"/>
      <c r="K1699" s="176"/>
      <c r="L1699" s="665"/>
      <c r="M1699" s="175"/>
      <c r="N1699" s="177"/>
      <c r="P1699" s="176"/>
      <c r="R1699" s="178"/>
      <c r="S1699" s="177"/>
      <c r="U1699" s="177"/>
      <c r="W1699" s="178"/>
      <c r="X1699" s="177"/>
    </row>
    <row r="1700" spans="7:24" s="168" customFormat="1" ht="15" customHeight="1">
      <c r="G1700" s="175"/>
      <c r="I1700" s="176"/>
      <c r="J1700" s="176"/>
      <c r="K1700" s="176"/>
      <c r="L1700" s="665"/>
      <c r="M1700" s="175"/>
      <c r="N1700" s="177"/>
      <c r="P1700" s="176"/>
      <c r="R1700" s="178"/>
      <c r="S1700" s="177"/>
      <c r="U1700" s="177"/>
      <c r="W1700" s="178"/>
      <c r="X1700" s="177"/>
    </row>
    <row r="1701" spans="7:24" s="168" customFormat="1" ht="15" customHeight="1">
      <c r="G1701" s="175"/>
      <c r="I1701" s="176"/>
      <c r="J1701" s="176"/>
      <c r="K1701" s="176"/>
      <c r="L1701" s="665"/>
      <c r="M1701" s="175"/>
      <c r="N1701" s="177"/>
      <c r="P1701" s="176"/>
      <c r="R1701" s="178"/>
      <c r="S1701" s="177"/>
      <c r="U1701" s="177"/>
      <c r="W1701" s="178"/>
      <c r="X1701" s="177"/>
    </row>
    <row r="1702" spans="7:24" s="168" customFormat="1" ht="15" customHeight="1">
      <c r="G1702" s="175"/>
      <c r="I1702" s="176"/>
      <c r="J1702" s="176"/>
      <c r="K1702" s="176"/>
      <c r="L1702" s="665"/>
      <c r="M1702" s="175"/>
      <c r="N1702" s="177"/>
      <c r="P1702" s="176"/>
      <c r="R1702" s="178"/>
      <c r="S1702" s="177"/>
      <c r="U1702" s="177"/>
      <c r="W1702" s="178"/>
      <c r="X1702" s="177"/>
    </row>
    <row r="1703" spans="7:24" s="168" customFormat="1" ht="15" customHeight="1">
      <c r="G1703" s="175"/>
      <c r="I1703" s="176"/>
      <c r="J1703" s="176"/>
      <c r="K1703" s="176"/>
      <c r="L1703" s="665"/>
      <c r="M1703" s="175"/>
      <c r="N1703" s="177"/>
      <c r="P1703" s="176"/>
      <c r="R1703" s="178"/>
      <c r="S1703" s="177"/>
      <c r="U1703" s="177"/>
      <c r="W1703" s="178"/>
      <c r="X1703" s="177"/>
    </row>
    <row r="1704" spans="7:24" s="168" customFormat="1" ht="15" customHeight="1">
      <c r="G1704" s="175"/>
      <c r="I1704" s="176"/>
      <c r="J1704" s="176"/>
      <c r="K1704" s="176"/>
      <c r="L1704" s="665"/>
      <c r="M1704" s="175"/>
      <c r="N1704" s="177"/>
      <c r="P1704" s="176"/>
      <c r="R1704" s="178"/>
      <c r="S1704" s="177"/>
      <c r="U1704" s="177"/>
      <c r="W1704" s="178"/>
      <c r="X1704" s="177"/>
    </row>
    <row r="1705" spans="7:24" s="168" customFormat="1" ht="15" customHeight="1">
      <c r="G1705" s="175"/>
      <c r="I1705" s="176"/>
      <c r="J1705" s="176"/>
      <c r="K1705" s="176"/>
      <c r="L1705" s="665"/>
      <c r="M1705" s="175"/>
      <c r="N1705" s="177"/>
      <c r="P1705" s="176"/>
      <c r="R1705" s="178"/>
      <c r="S1705" s="177"/>
      <c r="U1705" s="177"/>
      <c r="W1705" s="178"/>
      <c r="X1705" s="177"/>
    </row>
    <row r="1706" spans="7:24" s="168" customFormat="1" ht="15" customHeight="1">
      <c r="G1706" s="175"/>
      <c r="I1706" s="176"/>
      <c r="J1706" s="176"/>
      <c r="K1706" s="176"/>
      <c r="L1706" s="665"/>
      <c r="M1706" s="175"/>
      <c r="N1706" s="177"/>
      <c r="P1706" s="176"/>
      <c r="R1706" s="178"/>
      <c r="S1706" s="177"/>
      <c r="U1706" s="177"/>
      <c r="W1706" s="178"/>
      <c r="X1706" s="177"/>
    </row>
    <row r="1707" spans="7:24" s="168" customFormat="1" ht="15" customHeight="1">
      <c r="G1707" s="175"/>
      <c r="I1707" s="176"/>
      <c r="J1707" s="176"/>
      <c r="K1707" s="176"/>
      <c r="L1707" s="665"/>
      <c r="M1707" s="175"/>
      <c r="N1707" s="177"/>
      <c r="P1707" s="176"/>
      <c r="R1707" s="178"/>
      <c r="S1707" s="177"/>
      <c r="U1707" s="177"/>
      <c r="W1707" s="178"/>
      <c r="X1707" s="177"/>
    </row>
    <row r="1708" spans="7:24" s="168" customFormat="1" ht="15" customHeight="1">
      <c r="G1708" s="175"/>
      <c r="I1708" s="176"/>
      <c r="J1708" s="176"/>
      <c r="K1708" s="176"/>
      <c r="L1708" s="665"/>
      <c r="M1708" s="175"/>
      <c r="N1708" s="177"/>
      <c r="P1708" s="176"/>
      <c r="R1708" s="178"/>
      <c r="S1708" s="177"/>
      <c r="U1708" s="177"/>
      <c r="W1708" s="178"/>
      <c r="X1708" s="177"/>
    </row>
    <row r="1709" spans="7:24" s="168" customFormat="1" ht="15" customHeight="1">
      <c r="G1709" s="175"/>
      <c r="I1709" s="176"/>
      <c r="J1709" s="176"/>
      <c r="K1709" s="176"/>
      <c r="L1709" s="665"/>
      <c r="M1709" s="175"/>
      <c r="N1709" s="177"/>
      <c r="P1709" s="176"/>
      <c r="R1709" s="178"/>
      <c r="S1709" s="177"/>
      <c r="U1709" s="177"/>
      <c r="W1709" s="178"/>
      <c r="X1709" s="177"/>
    </row>
    <row r="1710" spans="7:24" s="168" customFormat="1" ht="15" customHeight="1">
      <c r="G1710" s="175"/>
      <c r="I1710" s="176"/>
      <c r="J1710" s="176"/>
      <c r="K1710" s="176"/>
      <c r="L1710" s="665"/>
      <c r="M1710" s="175"/>
      <c r="N1710" s="177"/>
      <c r="P1710" s="176"/>
      <c r="R1710" s="178"/>
      <c r="S1710" s="177"/>
      <c r="U1710" s="177"/>
      <c r="W1710" s="178"/>
      <c r="X1710" s="177"/>
    </row>
    <row r="1711" spans="7:24" s="168" customFormat="1" ht="15" customHeight="1">
      <c r="G1711" s="175"/>
      <c r="I1711" s="176"/>
      <c r="J1711" s="176"/>
      <c r="K1711" s="176"/>
      <c r="L1711" s="665"/>
      <c r="M1711" s="175"/>
      <c r="N1711" s="177"/>
      <c r="P1711" s="176"/>
      <c r="R1711" s="178"/>
      <c r="S1711" s="177"/>
      <c r="U1711" s="177"/>
      <c r="W1711" s="178"/>
      <c r="X1711" s="177"/>
    </row>
    <row r="1712" spans="7:24" s="168" customFormat="1" ht="15" customHeight="1">
      <c r="G1712" s="175"/>
      <c r="I1712" s="176"/>
      <c r="J1712" s="176"/>
      <c r="K1712" s="176"/>
      <c r="L1712" s="665"/>
      <c r="M1712" s="175"/>
      <c r="N1712" s="177"/>
      <c r="P1712" s="176"/>
      <c r="R1712" s="178"/>
      <c r="S1712" s="177"/>
      <c r="U1712" s="177"/>
      <c r="W1712" s="178"/>
      <c r="X1712" s="177"/>
    </row>
    <row r="1713" spans="7:24" s="168" customFormat="1" ht="15" customHeight="1">
      <c r="G1713" s="175"/>
      <c r="I1713" s="176"/>
      <c r="J1713" s="176"/>
      <c r="K1713" s="176"/>
      <c r="L1713" s="665"/>
      <c r="M1713" s="175"/>
      <c r="N1713" s="177"/>
      <c r="P1713" s="176"/>
      <c r="R1713" s="178"/>
      <c r="S1713" s="177"/>
      <c r="U1713" s="177"/>
      <c r="W1713" s="178"/>
      <c r="X1713" s="177"/>
    </row>
    <row r="1714" spans="7:24" s="168" customFormat="1" ht="15" customHeight="1">
      <c r="G1714" s="175"/>
      <c r="I1714" s="176"/>
      <c r="J1714" s="176"/>
      <c r="K1714" s="176"/>
      <c r="L1714" s="665"/>
      <c r="M1714" s="175"/>
      <c r="N1714" s="177"/>
      <c r="P1714" s="176"/>
      <c r="R1714" s="178"/>
      <c r="S1714" s="177"/>
      <c r="U1714" s="177"/>
      <c r="W1714" s="178"/>
      <c r="X1714" s="177"/>
    </row>
    <row r="1715" spans="7:24" s="168" customFormat="1" ht="15" customHeight="1">
      <c r="G1715" s="175"/>
      <c r="I1715" s="176"/>
      <c r="J1715" s="176"/>
      <c r="K1715" s="176"/>
      <c r="L1715" s="665"/>
      <c r="M1715" s="175"/>
      <c r="N1715" s="177"/>
      <c r="P1715" s="176"/>
      <c r="R1715" s="178"/>
      <c r="S1715" s="177"/>
      <c r="U1715" s="177"/>
      <c r="W1715" s="178"/>
      <c r="X1715" s="177"/>
    </row>
    <row r="1716" spans="7:24" s="168" customFormat="1" ht="15" customHeight="1">
      <c r="G1716" s="175"/>
      <c r="I1716" s="176"/>
      <c r="J1716" s="176"/>
      <c r="K1716" s="176"/>
      <c r="L1716" s="665"/>
      <c r="M1716" s="175"/>
      <c r="N1716" s="177"/>
      <c r="P1716" s="176"/>
      <c r="R1716" s="178"/>
      <c r="S1716" s="177"/>
      <c r="U1716" s="177"/>
      <c r="W1716" s="178"/>
      <c r="X1716" s="177"/>
    </row>
    <row r="1717" spans="7:24" s="168" customFormat="1" ht="15" customHeight="1">
      <c r="G1717" s="175"/>
      <c r="I1717" s="176"/>
      <c r="J1717" s="176"/>
      <c r="K1717" s="176"/>
      <c r="L1717" s="665"/>
      <c r="M1717" s="175"/>
      <c r="N1717" s="177"/>
      <c r="P1717" s="176"/>
      <c r="R1717" s="178"/>
      <c r="S1717" s="177"/>
      <c r="U1717" s="177"/>
      <c r="W1717" s="178"/>
      <c r="X1717" s="177"/>
    </row>
    <row r="1718" spans="7:24" s="168" customFormat="1" ht="15" customHeight="1">
      <c r="G1718" s="175"/>
      <c r="I1718" s="176"/>
      <c r="J1718" s="176"/>
      <c r="K1718" s="176"/>
      <c r="L1718" s="665"/>
      <c r="M1718" s="175"/>
      <c r="N1718" s="177"/>
      <c r="P1718" s="176"/>
      <c r="R1718" s="178"/>
      <c r="S1718" s="177"/>
      <c r="U1718" s="177"/>
      <c r="W1718" s="178"/>
      <c r="X1718" s="177"/>
    </row>
    <row r="1719" spans="7:24" s="168" customFormat="1" ht="15" customHeight="1">
      <c r="G1719" s="175"/>
      <c r="I1719" s="176"/>
      <c r="J1719" s="176"/>
      <c r="K1719" s="176"/>
      <c r="L1719" s="665"/>
      <c r="M1719" s="175"/>
      <c r="N1719" s="177"/>
      <c r="P1719" s="176"/>
      <c r="R1719" s="178"/>
      <c r="S1719" s="177"/>
      <c r="U1719" s="177"/>
      <c r="W1719" s="178"/>
      <c r="X1719" s="177"/>
    </row>
    <row r="1720" spans="7:24" s="168" customFormat="1" ht="15" customHeight="1">
      <c r="G1720" s="175"/>
      <c r="I1720" s="176"/>
      <c r="J1720" s="176"/>
      <c r="K1720" s="176"/>
      <c r="L1720" s="665"/>
      <c r="M1720" s="175"/>
      <c r="N1720" s="177"/>
      <c r="P1720" s="176"/>
      <c r="R1720" s="178"/>
      <c r="S1720" s="177"/>
      <c r="U1720" s="177"/>
      <c r="W1720" s="178"/>
      <c r="X1720" s="177"/>
    </row>
    <row r="1721" spans="7:24" s="168" customFormat="1" ht="15" customHeight="1">
      <c r="G1721" s="175"/>
      <c r="I1721" s="176"/>
      <c r="J1721" s="176"/>
      <c r="K1721" s="176"/>
      <c r="L1721" s="665"/>
      <c r="M1721" s="175"/>
      <c r="N1721" s="177"/>
      <c r="P1721" s="176"/>
      <c r="R1721" s="178"/>
      <c r="S1721" s="177"/>
      <c r="U1721" s="177"/>
      <c r="W1721" s="178"/>
      <c r="X1721" s="177"/>
    </row>
    <row r="1722" spans="7:24" s="168" customFormat="1" ht="15" customHeight="1">
      <c r="G1722" s="175"/>
      <c r="I1722" s="176"/>
      <c r="J1722" s="176"/>
      <c r="K1722" s="176"/>
      <c r="L1722" s="665"/>
      <c r="M1722" s="175"/>
      <c r="N1722" s="177"/>
      <c r="P1722" s="176"/>
      <c r="R1722" s="178"/>
      <c r="S1722" s="177"/>
      <c r="U1722" s="177"/>
      <c r="W1722" s="178"/>
      <c r="X1722" s="177"/>
    </row>
    <row r="1723" spans="7:24" s="168" customFormat="1" ht="15" customHeight="1">
      <c r="G1723" s="175"/>
      <c r="I1723" s="176"/>
      <c r="J1723" s="176"/>
      <c r="K1723" s="176"/>
      <c r="L1723" s="665"/>
      <c r="M1723" s="175"/>
      <c r="N1723" s="177"/>
      <c r="P1723" s="176"/>
      <c r="R1723" s="178"/>
      <c r="S1723" s="177"/>
      <c r="U1723" s="177"/>
      <c r="W1723" s="178"/>
      <c r="X1723" s="177"/>
    </row>
    <row r="1724" spans="7:24" s="168" customFormat="1" ht="15" customHeight="1">
      <c r="G1724" s="175"/>
      <c r="I1724" s="176"/>
      <c r="J1724" s="176"/>
      <c r="K1724" s="176"/>
      <c r="L1724" s="665"/>
      <c r="M1724" s="175"/>
      <c r="N1724" s="177"/>
      <c r="P1724" s="176"/>
      <c r="R1724" s="178"/>
      <c r="S1724" s="177"/>
      <c r="U1724" s="177"/>
      <c r="W1724" s="178"/>
      <c r="X1724" s="177"/>
    </row>
    <row r="1725" spans="7:24" s="168" customFormat="1" ht="15" customHeight="1">
      <c r="G1725" s="175"/>
      <c r="I1725" s="176"/>
      <c r="J1725" s="176"/>
      <c r="K1725" s="176"/>
      <c r="L1725" s="665"/>
      <c r="M1725" s="175"/>
      <c r="N1725" s="177"/>
      <c r="P1725" s="176"/>
      <c r="R1725" s="178"/>
      <c r="S1725" s="177"/>
      <c r="U1725" s="177"/>
      <c r="W1725" s="178"/>
      <c r="X1725" s="177"/>
    </row>
    <row r="1726" spans="7:24" s="168" customFormat="1" ht="15" customHeight="1">
      <c r="G1726" s="175"/>
      <c r="I1726" s="176"/>
      <c r="J1726" s="176"/>
      <c r="K1726" s="176"/>
      <c r="L1726" s="665"/>
      <c r="M1726" s="175"/>
      <c r="N1726" s="177"/>
      <c r="P1726" s="176"/>
      <c r="R1726" s="178"/>
      <c r="S1726" s="177"/>
      <c r="U1726" s="177"/>
      <c r="W1726" s="178"/>
      <c r="X1726" s="177"/>
    </row>
    <row r="1727" spans="7:24" s="168" customFormat="1" ht="15" customHeight="1">
      <c r="G1727" s="175"/>
      <c r="I1727" s="176"/>
      <c r="J1727" s="176"/>
      <c r="K1727" s="176"/>
      <c r="L1727" s="665"/>
      <c r="M1727" s="175"/>
      <c r="N1727" s="177"/>
      <c r="P1727" s="176"/>
      <c r="R1727" s="178"/>
      <c r="S1727" s="177"/>
      <c r="U1727" s="177"/>
      <c r="W1727" s="178"/>
      <c r="X1727" s="177"/>
    </row>
    <row r="1728" spans="7:24" s="168" customFormat="1" ht="15" customHeight="1">
      <c r="G1728" s="175"/>
      <c r="I1728" s="176"/>
      <c r="J1728" s="176"/>
      <c r="K1728" s="176"/>
      <c r="L1728" s="665"/>
      <c r="M1728" s="175"/>
      <c r="N1728" s="177"/>
      <c r="P1728" s="176"/>
      <c r="R1728" s="178"/>
      <c r="S1728" s="177"/>
      <c r="U1728" s="177"/>
      <c r="W1728" s="178"/>
      <c r="X1728" s="177"/>
    </row>
    <row r="1729" spans="7:24" s="168" customFormat="1" ht="15" customHeight="1">
      <c r="G1729" s="175"/>
      <c r="I1729" s="176"/>
      <c r="J1729" s="176"/>
      <c r="K1729" s="176"/>
      <c r="L1729" s="665"/>
      <c r="M1729" s="175"/>
      <c r="N1729" s="177"/>
      <c r="P1729" s="176"/>
      <c r="R1729" s="178"/>
      <c r="S1729" s="177"/>
      <c r="U1729" s="177"/>
      <c r="W1729" s="178"/>
      <c r="X1729" s="177"/>
    </row>
    <row r="1730" spans="7:24" s="168" customFormat="1" ht="15" customHeight="1">
      <c r="G1730" s="175"/>
      <c r="I1730" s="176"/>
      <c r="J1730" s="176"/>
      <c r="K1730" s="176"/>
      <c r="L1730" s="665"/>
      <c r="M1730" s="175"/>
      <c r="N1730" s="177"/>
      <c r="P1730" s="176"/>
      <c r="R1730" s="178"/>
      <c r="S1730" s="177"/>
      <c r="U1730" s="177"/>
      <c r="W1730" s="178"/>
      <c r="X1730" s="177"/>
    </row>
    <row r="1731" spans="7:24" s="168" customFormat="1" ht="15" customHeight="1">
      <c r="G1731" s="175"/>
      <c r="I1731" s="176"/>
      <c r="J1731" s="176"/>
      <c r="K1731" s="176"/>
      <c r="L1731" s="665"/>
      <c r="M1731" s="175"/>
      <c r="N1731" s="177"/>
      <c r="P1731" s="176"/>
      <c r="R1731" s="178"/>
      <c r="S1731" s="177"/>
      <c r="U1731" s="177"/>
      <c r="W1731" s="178"/>
      <c r="X1731" s="177"/>
    </row>
    <row r="1732" spans="7:24" s="168" customFormat="1" ht="15" customHeight="1">
      <c r="G1732" s="175"/>
      <c r="I1732" s="176"/>
      <c r="J1732" s="176"/>
      <c r="K1732" s="176"/>
      <c r="L1732" s="665"/>
      <c r="M1732" s="175"/>
      <c r="N1732" s="177"/>
      <c r="P1732" s="176"/>
      <c r="R1732" s="178"/>
      <c r="S1732" s="177"/>
      <c r="U1732" s="177"/>
      <c r="W1732" s="178"/>
      <c r="X1732" s="177"/>
    </row>
    <row r="1733" spans="7:24" s="168" customFormat="1" ht="15" customHeight="1">
      <c r="G1733" s="175"/>
      <c r="I1733" s="176"/>
      <c r="J1733" s="176"/>
      <c r="K1733" s="176"/>
      <c r="L1733" s="665"/>
      <c r="M1733" s="175"/>
      <c r="N1733" s="177"/>
      <c r="P1733" s="176"/>
      <c r="R1733" s="178"/>
      <c r="S1733" s="177"/>
      <c r="U1733" s="177"/>
      <c r="W1733" s="178"/>
      <c r="X1733" s="177"/>
    </row>
    <row r="1734" spans="7:24" s="168" customFormat="1" ht="15" customHeight="1">
      <c r="G1734" s="175"/>
      <c r="I1734" s="176"/>
      <c r="J1734" s="176"/>
      <c r="K1734" s="176"/>
      <c r="L1734" s="665"/>
      <c r="M1734" s="175"/>
      <c r="N1734" s="177"/>
      <c r="P1734" s="176"/>
      <c r="R1734" s="178"/>
      <c r="S1734" s="177"/>
      <c r="U1734" s="177"/>
      <c r="W1734" s="178"/>
      <c r="X1734" s="177"/>
    </row>
    <row r="1735" spans="7:24" s="168" customFormat="1" ht="15" customHeight="1">
      <c r="G1735" s="175"/>
      <c r="I1735" s="176"/>
      <c r="J1735" s="176"/>
      <c r="K1735" s="176"/>
      <c r="L1735" s="665"/>
      <c r="M1735" s="175"/>
      <c r="N1735" s="177"/>
      <c r="P1735" s="176"/>
      <c r="R1735" s="178"/>
      <c r="S1735" s="177"/>
      <c r="U1735" s="177"/>
      <c r="W1735" s="178"/>
      <c r="X1735" s="177"/>
    </row>
    <row r="1736" spans="7:24" s="168" customFormat="1" ht="15" customHeight="1">
      <c r="G1736" s="175"/>
      <c r="I1736" s="176"/>
      <c r="J1736" s="176"/>
      <c r="K1736" s="176"/>
      <c r="L1736" s="665"/>
      <c r="M1736" s="175"/>
      <c r="N1736" s="177"/>
      <c r="P1736" s="176"/>
      <c r="R1736" s="178"/>
      <c r="S1736" s="177"/>
      <c r="U1736" s="177"/>
      <c r="W1736" s="178"/>
      <c r="X1736" s="177"/>
    </row>
    <row r="1737" spans="7:24" s="168" customFormat="1" ht="15" customHeight="1">
      <c r="G1737" s="175"/>
      <c r="I1737" s="176"/>
      <c r="J1737" s="176"/>
      <c r="K1737" s="176"/>
      <c r="L1737" s="665"/>
      <c r="M1737" s="175"/>
      <c r="N1737" s="177"/>
      <c r="P1737" s="176"/>
      <c r="R1737" s="178"/>
      <c r="S1737" s="177"/>
      <c r="U1737" s="177"/>
      <c r="W1737" s="178"/>
      <c r="X1737" s="177"/>
    </row>
    <row r="1738" spans="7:24" s="168" customFormat="1" ht="15" customHeight="1">
      <c r="G1738" s="175"/>
      <c r="I1738" s="176"/>
      <c r="J1738" s="176"/>
      <c r="K1738" s="176"/>
      <c r="L1738" s="665"/>
      <c r="M1738" s="175"/>
      <c r="N1738" s="177"/>
      <c r="P1738" s="176"/>
      <c r="R1738" s="178"/>
      <c r="S1738" s="177"/>
      <c r="U1738" s="177"/>
      <c r="W1738" s="178"/>
      <c r="X1738" s="177"/>
    </row>
    <row r="1739" spans="7:24" s="168" customFormat="1" ht="15" customHeight="1">
      <c r="G1739" s="175"/>
      <c r="I1739" s="176"/>
      <c r="J1739" s="176"/>
      <c r="K1739" s="176"/>
      <c r="L1739" s="665"/>
      <c r="M1739" s="175"/>
      <c r="N1739" s="177"/>
      <c r="P1739" s="176"/>
      <c r="R1739" s="178"/>
      <c r="S1739" s="177"/>
      <c r="U1739" s="177"/>
      <c r="W1739" s="178"/>
      <c r="X1739" s="177"/>
    </row>
    <row r="1740" spans="7:24" s="168" customFormat="1" ht="15" customHeight="1">
      <c r="G1740" s="175"/>
      <c r="I1740" s="176"/>
      <c r="J1740" s="176"/>
      <c r="K1740" s="176"/>
      <c r="L1740" s="665"/>
      <c r="M1740" s="175"/>
      <c r="N1740" s="177"/>
      <c r="P1740" s="176"/>
      <c r="R1740" s="178"/>
      <c r="S1740" s="177"/>
      <c r="U1740" s="177"/>
      <c r="W1740" s="178"/>
      <c r="X1740" s="177"/>
    </row>
    <row r="1741" spans="7:24" s="168" customFormat="1" ht="15" customHeight="1">
      <c r="G1741" s="175"/>
      <c r="I1741" s="176"/>
      <c r="J1741" s="176"/>
      <c r="K1741" s="176"/>
      <c r="L1741" s="665"/>
      <c r="M1741" s="175"/>
      <c r="N1741" s="177"/>
      <c r="P1741" s="176"/>
      <c r="R1741" s="178"/>
      <c r="S1741" s="177"/>
      <c r="U1741" s="177"/>
      <c r="W1741" s="178"/>
      <c r="X1741" s="177"/>
    </row>
    <row r="1742" spans="7:24" s="168" customFormat="1" ht="15" customHeight="1">
      <c r="G1742" s="175"/>
      <c r="I1742" s="176"/>
      <c r="J1742" s="176"/>
      <c r="K1742" s="176"/>
      <c r="L1742" s="665"/>
      <c r="M1742" s="175"/>
      <c r="N1742" s="177"/>
      <c r="P1742" s="176"/>
      <c r="R1742" s="178"/>
      <c r="S1742" s="177"/>
      <c r="U1742" s="177"/>
      <c r="W1742" s="178"/>
      <c r="X1742" s="177"/>
    </row>
    <row r="1743" spans="7:24" s="168" customFormat="1" ht="15" customHeight="1">
      <c r="G1743" s="175"/>
      <c r="I1743" s="176"/>
      <c r="J1743" s="176"/>
      <c r="K1743" s="176"/>
      <c r="L1743" s="665"/>
      <c r="M1743" s="175"/>
      <c r="N1743" s="177"/>
      <c r="P1743" s="176"/>
      <c r="R1743" s="178"/>
      <c r="S1743" s="177"/>
      <c r="U1743" s="177"/>
      <c r="W1743" s="178"/>
      <c r="X1743" s="177"/>
    </row>
    <row r="1744" spans="7:24" s="168" customFormat="1" ht="15" customHeight="1">
      <c r="G1744" s="175"/>
      <c r="I1744" s="176"/>
      <c r="J1744" s="176"/>
      <c r="K1744" s="176"/>
      <c r="L1744" s="665"/>
      <c r="M1744" s="175"/>
      <c r="N1744" s="177"/>
      <c r="P1744" s="176"/>
      <c r="R1744" s="178"/>
      <c r="S1744" s="177"/>
      <c r="U1744" s="177"/>
      <c r="W1744" s="178"/>
      <c r="X1744" s="177"/>
    </row>
    <row r="1745" spans="7:24" s="168" customFormat="1" ht="15" customHeight="1">
      <c r="G1745" s="175"/>
      <c r="I1745" s="176"/>
      <c r="J1745" s="176"/>
      <c r="K1745" s="176"/>
      <c r="L1745" s="665"/>
      <c r="M1745" s="175"/>
      <c r="N1745" s="177"/>
      <c r="P1745" s="176"/>
      <c r="R1745" s="178"/>
      <c r="S1745" s="177"/>
      <c r="U1745" s="177"/>
      <c r="W1745" s="178"/>
      <c r="X1745" s="177"/>
    </row>
    <row r="1746" spans="7:24" s="168" customFormat="1" ht="15" customHeight="1">
      <c r="G1746" s="175"/>
      <c r="I1746" s="176"/>
      <c r="J1746" s="176"/>
      <c r="K1746" s="176"/>
      <c r="L1746" s="665"/>
      <c r="M1746" s="175"/>
      <c r="N1746" s="177"/>
      <c r="P1746" s="176"/>
      <c r="R1746" s="178"/>
      <c r="S1746" s="177"/>
      <c r="U1746" s="177"/>
      <c r="W1746" s="178"/>
      <c r="X1746" s="177"/>
    </row>
    <row r="1747" spans="7:24" s="168" customFormat="1" ht="15" customHeight="1">
      <c r="G1747" s="175"/>
      <c r="I1747" s="176"/>
      <c r="J1747" s="176"/>
      <c r="K1747" s="176"/>
      <c r="L1747" s="665"/>
      <c r="M1747" s="175"/>
      <c r="N1747" s="177"/>
      <c r="P1747" s="176"/>
      <c r="R1747" s="178"/>
      <c r="S1747" s="177"/>
      <c r="U1747" s="177"/>
      <c r="W1747" s="178"/>
      <c r="X1747" s="177"/>
    </row>
    <row r="1748" spans="7:24" s="168" customFormat="1" ht="15" customHeight="1">
      <c r="G1748" s="175"/>
      <c r="I1748" s="176"/>
      <c r="J1748" s="176"/>
      <c r="K1748" s="176"/>
      <c r="L1748" s="665"/>
      <c r="M1748" s="175"/>
      <c r="N1748" s="177"/>
      <c r="P1748" s="176"/>
      <c r="R1748" s="178"/>
      <c r="S1748" s="177"/>
      <c r="U1748" s="177"/>
      <c r="W1748" s="178"/>
      <c r="X1748" s="177"/>
    </row>
    <row r="1749" spans="7:24" s="168" customFormat="1" ht="15" customHeight="1">
      <c r="G1749" s="175"/>
      <c r="I1749" s="176"/>
      <c r="J1749" s="176"/>
      <c r="K1749" s="176"/>
      <c r="L1749" s="665"/>
      <c r="M1749" s="175"/>
      <c r="N1749" s="177"/>
      <c r="P1749" s="176"/>
      <c r="R1749" s="178"/>
      <c r="S1749" s="177"/>
      <c r="U1749" s="177"/>
      <c r="W1749" s="178"/>
      <c r="X1749" s="177"/>
    </row>
    <row r="1750" spans="7:24" s="168" customFormat="1" ht="15" customHeight="1">
      <c r="G1750" s="175"/>
      <c r="I1750" s="176"/>
      <c r="J1750" s="176"/>
      <c r="K1750" s="176"/>
      <c r="L1750" s="665"/>
      <c r="M1750" s="175"/>
      <c r="N1750" s="177"/>
      <c r="P1750" s="176"/>
      <c r="R1750" s="178"/>
      <c r="S1750" s="177"/>
      <c r="U1750" s="177"/>
      <c r="W1750" s="178"/>
      <c r="X1750" s="177"/>
    </row>
    <row r="1751" spans="7:24" s="168" customFormat="1" ht="15" customHeight="1">
      <c r="G1751" s="175"/>
      <c r="I1751" s="176"/>
      <c r="J1751" s="176"/>
      <c r="K1751" s="176"/>
      <c r="L1751" s="665"/>
      <c r="M1751" s="175"/>
      <c r="N1751" s="177"/>
      <c r="P1751" s="176"/>
      <c r="R1751" s="178"/>
      <c r="S1751" s="177"/>
      <c r="U1751" s="177"/>
      <c r="W1751" s="178"/>
      <c r="X1751" s="177"/>
    </row>
    <row r="1752" spans="7:24" s="168" customFormat="1" ht="15" customHeight="1">
      <c r="G1752" s="175"/>
      <c r="I1752" s="176"/>
      <c r="J1752" s="176"/>
      <c r="K1752" s="176"/>
      <c r="L1752" s="665"/>
      <c r="M1752" s="175"/>
      <c r="N1752" s="177"/>
      <c r="P1752" s="176"/>
      <c r="R1752" s="178"/>
      <c r="S1752" s="177"/>
      <c r="U1752" s="177"/>
      <c r="W1752" s="178"/>
      <c r="X1752" s="177"/>
    </row>
    <row r="1753" spans="7:24" s="168" customFormat="1" ht="15" customHeight="1">
      <c r="G1753" s="175"/>
      <c r="I1753" s="176"/>
      <c r="J1753" s="176"/>
      <c r="K1753" s="176"/>
      <c r="L1753" s="665"/>
      <c r="M1753" s="175"/>
      <c r="N1753" s="177"/>
      <c r="P1753" s="176"/>
      <c r="R1753" s="178"/>
      <c r="S1753" s="177"/>
      <c r="U1753" s="177"/>
      <c r="W1753" s="178"/>
      <c r="X1753" s="177"/>
    </row>
    <row r="1754" spans="7:24" s="168" customFormat="1" ht="15" customHeight="1">
      <c r="G1754" s="175"/>
      <c r="I1754" s="176"/>
      <c r="J1754" s="176"/>
      <c r="K1754" s="176"/>
      <c r="L1754" s="665"/>
      <c r="M1754" s="175"/>
      <c r="N1754" s="177"/>
      <c r="P1754" s="176"/>
      <c r="R1754" s="178"/>
      <c r="S1754" s="177"/>
      <c r="U1754" s="177"/>
      <c r="W1754" s="178"/>
      <c r="X1754" s="177"/>
    </row>
    <row r="1755" spans="7:24" s="168" customFormat="1" ht="15" customHeight="1">
      <c r="G1755" s="175"/>
      <c r="I1755" s="176"/>
      <c r="J1755" s="176"/>
      <c r="K1755" s="176"/>
      <c r="L1755" s="665"/>
      <c r="M1755" s="175"/>
      <c r="N1755" s="177"/>
      <c r="P1755" s="176"/>
      <c r="R1755" s="178"/>
      <c r="S1755" s="177"/>
      <c r="U1755" s="177"/>
      <c r="W1755" s="178"/>
      <c r="X1755" s="177"/>
    </row>
    <row r="1756" spans="7:24" s="168" customFormat="1" ht="15" customHeight="1">
      <c r="G1756" s="175"/>
      <c r="I1756" s="176"/>
      <c r="J1756" s="176"/>
      <c r="K1756" s="176"/>
      <c r="L1756" s="665"/>
      <c r="M1756" s="175"/>
      <c r="N1756" s="177"/>
      <c r="P1756" s="176"/>
      <c r="R1756" s="178"/>
      <c r="S1756" s="177"/>
      <c r="U1756" s="177"/>
      <c r="W1756" s="178"/>
      <c r="X1756" s="177"/>
    </row>
    <row r="1757" spans="7:24" s="168" customFormat="1" ht="15" customHeight="1">
      <c r="G1757" s="175"/>
      <c r="I1757" s="176"/>
      <c r="J1757" s="176"/>
      <c r="K1757" s="176"/>
      <c r="L1757" s="665"/>
      <c r="M1757" s="175"/>
      <c r="N1757" s="177"/>
      <c r="P1757" s="176"/>
      <c r="R1757" s="178"/>
      <c r="S1757" s="177"/>
      <c r="U1757" s="177"/>
      <c r="W1757" s="178"/>
      <c r="X1757" s="177"/>
    </row>
    <row r="1758" spans="7:24" s="168" customFormat="1" ht="15" customHeight="1">
      <c r="G1758" s="175"/>
      <c r="I1758" s="176"/>
      <c r="J1758" s="176"/>
      <c r="K1758" s="176"/>
      <c r="L1758" s="665"/>
      <c r="M1758" s="175"/>
      <c r="N1758" s="177"/>
      <c r="P1758" s="176"/>
      <c r="R1758" s="178"/>
      <c r="S1758" s="177"/>
      <c r="U1758" s="177"/>
      <c r="W1758" s="178"/>
      <c r="X1758" s="177"/>
    </row>
    <row r="1759" spans="7:24" s="168" customFormat="1" ht="15" customHeight="1">
      <c r="G1759" s="175"/>
      <c r="I1759" s="176"/>
      <c r="J1759" s="176"/>
      <c r="K1759" s="176"/>
      <c r="L1759" s="665"/>
      <c r="M1759" s="175"/>
      <c r="N1759" s="177"/>
      <c r="P1759" s="176"/>
      <c r="R1759" s="178"/>
      <c r="S1759" s="177"/>
      <c r="U1759" s="177"/>
      <c r="W1759" s="178"/>
      <c r="X1759" s="177"/>
    </row>
    <row r="1760" spans="7:24" s="168" customFormat="1" ht="15" customHeight="1">
      <c r="G1760" s="175"/>
      <c r="I1760" s="176"/>
      <c r="J1760" s="176"/>
      <c r="K1760" s="176"/>
      <c r="L1760" s="665"/>
      <c r="M1760" s="175"/>
      <c r="N1760" s="177"/>
      <c r="P1760" s="176"/>
      <c r="R1760" s="178"/>
      <c r="S1760" s="177"/>
      <c r="U1760" s="177"/>
      <c r="W1760" s="178"/>
      <c r="X1760" s="177"/>
    </row>
    <row r="1761" spans="7:24" s="168" customFormat="1" ht="15" customHeight="1">
      <c r="G1761" s="175"/>
      <c r="I1761" s="176"/>
      <c r="J1761" s="176"/>
      <c r="K1761" s="176"/>
      <c r="L1761" s="665"/>
      <c r="M1761" s="175"/>
      <c r="N1761" s="177"/>
      <c r="P1761" s="176"/>
      <c r="R1761" s="178"/>
      <c r="S1761" s="177"/>
      <c r="U1761" s="177"/>
      <c r="W1761" s="178"/>
      <c r="X1761" s="177"/>
    </row>
    <row r="1762" spans="7:24" s="168" customFormat="1" ht="15" customHeight="1">
      <c r="G1762" s="175"/>
      <c r="I1762" s="176"/>
      <c r="J1762" s="176"/>
      <c r="K1762" s="176"/>
      <c r="L1762" s="665"/>
      <c r="M1762" s="175"/>
      <c r="N1762" s="177"/>
      <c r="P1762" s="176"/>
      <c r="R1762" s="178"/>
      <c r="S1762" s="177"/>
      <c r="U1762" s="177"/>
      <c r="W1762" s="178"/>
      <c r="X1762" s="177"/>
    </row>
    <row r="1763" spans="7:24" s="168" customFormat="1" ht="15" customHeight="1">
      <c r="G1763" s="175"/>
      <c r="I1763" s="176"/>
      <c r="J1763" s="176"/>
      <c r="K1763" s="176"/>
      <c r="L1763" s="665"/>
      <c r="M1763" s="175"/>
      <c r="N1763" s="177"/>
      <c r="P1763" s="176"/>
      <c r="R1763" s="178"/>
      <c r="S1763" s="177"/>
      <c r="U1763" s="177"/>
      <c r="W1763" s="178"/>
      <c r="X1763" s="177"/>
    </row>
    <row r="1764" spans="7:24" s="168" customFormat="1" ht="15" customHeight="1">
      <c r="G1764" s="175"/>
      <c r="I1764" s="176"/>
      <c r="J1764" s="176"/>
      <c r="K1764" s="176"/>
      <c r="L1764" s="665"/>
      <c r="M1764" s="175"/>
      <c r="N1764" s="177"/>
      <c r="P1764" s="176"/>
      <c r="R1764" s="178"/>
      <c r="S1764" s="177"/>
      <c r="U1764" s="177"/>
      <c r="W1764" s="178"/>
      <c r="X1764" s="177"/>
    </row>
    <row r="1765" spans="7:24" s="168" customFormat="1" ht="15" customHeight="1">
      <c r="G1765" s="175"/>
      <c r="I1765" s="176"/>
      <c r="J1765" s="176"/>
      <c r="K1765" s="176"/>
      <c r="L1765" s="665"/>
      <c r="M1765" s="175"/>
      <c r="N1765" s="177"/>
      <c r="P1765" s="176"/>
      <c r="R1765" s="178"/>
      <c r="S1765" s="177"/>
      <c r="U1765" s="177"/>
      <c r="W1765" s="178"/>
      <c r="X1765" s="177"/>
    </row>
    <row r="1766" spans="7:24" s="168" customFormat="1" ht="15" customHeight="1">
      <c r="G1766" s="175"/>
      <c r="I1766" s="176"/>
      <c r="J1766" s="176"/>
      <c r="K1766" s="176"/>
      <c r="L1766" s="665"/>
      <c r="M1766" s="175"/>
      <c r="N1766" s="177"/>
      <c r="P1766" s="176"/>
      <c r="R1766" s="178"/>
      <c r="S1766" s="177"/>
      <c r="U1766" s="177"/>
      <c r="W1766" s="178"/>
      <c r="X1766" s="177"/>
    </row>
    <row r="1767" spans="7:24" s="168" customFormat="1" ht="15" customHeight="1">
      <c r="G1767" s="175"/>
      <c r="I1767" s="176"/>
      <c r="J1767" s="176"/>
      <c r="K1767" s="176"/>
      <c r="L1767" s="665"/>
      <c r="M1767" s="175"/>
      <c r="N1767" s="177"/>
      <c r="P1767" s="176"/>
      <c r="R1767" s="178"/>
      <c r="S1767" s="177"/>
      <c r="U1767" s="177"/>
      <c r="W1767" s="178"/>
      <c r="X1767" s="177"/>
    </row>
    <row r="1768" spans="7:24" s="168" customFormat="1" ht="15" customHeight="1">
      <c r="G1768" s="175"/>
      <c r="I1768" s="176"/>
      <c r="J1768" s="176"/>
      <c r="K1768" s="176"/>
      <c r="L1768" s="665"/>
      <c r="M1768" s="175"/>
      <c r="N1768" s="177"/>
      <c r="P1768" s="176"/>
      <c r="R1768" s="178"/>
      <c r="S1768" s="177"/>
      <c r="U1768" s="177"/>
      <c r="W1768" s="178"/>
      <c r="X1768" s="177"/>
    </row>
    <row r="1769" spans="7:24" s="168" customFormat="1" ht="15" customHeight="1">
      <c r="G1769" s="175"/>
      <c r="I1769" s="176"/>
      <c r="J1769" s="176"/>
      <c r="K1769" s="176"/>
      <c r="L1769" s="665"/>
      <c r="M1769" s="175"/>
      <c r="N1769" s="177"/>
      <c r="P1769" s="176"/>
      <c r="R1769" s="178"/>
      <c r="S1769" s="177"/>
      <c r="U1769" s="177"/>
      <c r="W1769" s="178"/>
      <c r="X1769" s="177"/>
    </row>
    <row r="1770" spans="7:24" s="168" customFormat="1" ht="15" customHeight="1">
      <c r="G1770" s="175"/>
      <c r="I1770" s="176"/>
      <c r="J1770" s="176"/>
      <c r="K1770" s="176"/>
      <c r="L1770" s="665"/>
      <c r="M1770" s="175"/>
      <c r="N1770" s="177"/>
      <c r="P1770" s="176"/>
      <c r="R1770" s="178"/>
      <c r="S1770" s="177"/>
      <c r="U1770" s="177"/>
      <c r="W1770" s="178"/>
      <c r="X1770" s="177"/>
    </row>
    <row r="1771" spans="7:24" s="168" customFormat="1" ht="15" customHeight="1">
      <c r="G1771" s="175"/>
      <c r="I1771" s="176"/>
      <c r="J1771" s="176"/>
      <c r="K1771" s="176"/>
      <c r="L1771" s="665"/>
      <c r="M1771" s="175"/>
      <c r="N1771" s="177"/>
      <c r="P1771" s="176"/>
      <c r="R1771" s="178"/>
      <c r="S1771" s="177"/>
      <c r="U1771" s="177"/>
      <c r="W1771" s="178"/>
      <c r="X1771" s="177"/>
    </row>
    <row r="1772" spans="7:24" s="168" customFormat="1" ht="15" customHeight="1">
      <c r="G1772" s="175"/>
      <c r="I1772" s="176"/>
      <c r="J1772" s="176"/>
      <c r="K1772" s="176"/>
      <c r="L1772" s="665"/>
      <c r="M1772" s="175"/>
      <c r="N1772" s="177"/>
      <c r="P1772" s="176"/>
      <c r="R1772" s="178"/>
      <c r="S1772" s="177"/>
      <c r="U1772" s="177"/>
      <c r="W1772" s="178"/>
      <c r="X1772" s="177"/>
    </row>
    <row r="1773" spans="7:24" s="168" customFormat="1" ht="15" customHeight="1">
      <c r="G1773" s="175"/>
      <c r="I1773" s="176"/>
      <c r="J1773" s="176"/>
      <c r="K1773" s="176"/>
      <c r="L1773" s="665"/>
      <c r="M1773" s="175"/>
      <c r="N1773" s="177"/>
      <c r="P1773" s="176"/>
      <c r="R1773" s="178"/>
      <c r="S1773" s="177"/>
      <c r="U1773" s="177"/>
      <c r="W1773" s="178"/>
      <c r="X1773" s="177"/>
    </row>
    <row r="1774" spans="7:24" s="168" customFormat="1" ht="15" customHeight="1">
      <c r="G1774" s="175"/>
      <c r="I1774" s="176"/>
      <c r="J1774" s="176"/>
      <c r="K1774" s="176"/>
      <c r="L1774" s="665"/>
      <c r="M1774" s="175"/>
      <c r="N1774" s="177"/>
      <c r="P1774" s="176"/>
      <c r="R1774" s="178"/>
      <c r="S1774" s="177"/>
      <c r="U1774" s="177"/>
      <c r="W1774" s="178"/>
      <c r="X1774" s="177"/>
    </row>
    <row r="1775" spans="7:24" s="168" customFormat="1" ht="15" customHeight="1">
      <c r="G1775" s="175"/>
      <c r="I1775" s="176"/>
      <c r="J1775" s="176"/>
      <c r="K1775" s="176"/>
      <c r="L1775" s="665"/>
      <c r="M1775" s="175"/>
      <c r="N1775" s="177"/>
      <c r="P1775" s="176"/>
      <c r="R1775" s="178"/>
      <c r="S1775" s="177"/>
      <c r="U1775" s="177"/>
      <c r="W1775" s="178"/>
      <c r="X1775" s="177"/>
    </row>
    <row r="1776" spans="7:24" s="168" customFormat="1" ht="15" customHeight="1">
      <c r="G1776" s="175"/>
      <c r="I1776" s="176"/>
      <c r="J1776" s="176"/>
      <c r="K1776" s="176"/>
      <c r="L1776" s="665"/>
      <c r="M1776" s="175"/>
      <c r="N1776" s="177"/>
      <c r="P1776" s="176"/>
      <c r="R1776" s="178"/>
      <c r="S1776" s="177"/>
      <c r="U1776" s="177"/>
      <c r="W1776" s="178"/>
      <c r="X1776" s="177"/>
    </row>
    <row r="1777" spans="7:24" s="168" customFormat="1" ht="15" customHeight="1">
      <c r="G1777" s="175"/>
      <c r="I1777" s="176"/>
      <c r="J1777" s="176"/>
      <c r="K1777" s="176"/>
      <c r="L1777" s="665"/>
      <c r="M1777" s="175"/>
      <c r="N1777" s="177"/>
      <c r="P1777" s="176"/>
      <c r="R1777" s="178"/>
      <c r="S1777" s="177"/>
      <c r="U1777" s="177"/>
      <c r="W1777" s="178"/>
      <c r="X1777" s="177"/>
    </row>
    <row r="1778" spans="7:24" s="168" customFormat="1" ht="15" customHeight="1">
      <c r="G1778" s="175"/>
      <c r="I1778" s="176"/>
      <c r="J1778" s="176"/>
      <c r="K1778" s="176"/>
      <c r="L1778" s="665"/>
      <c r="M1778" s="175"/>
      <c r="N1778" s="177"/>
      <c r="P1778" s="176"/>
      <c r="R1778" s="178"/>
      <c r="S1778" s="177"/>
      <c r="U1778" s="177"/>
      <c r="W1778" s="178"/>
      <c r="X1778" s="177"/>
    </row>
    <row r="1779" spans="7:24" s="168" customFormat="1" ht="15" customHeight="1">
      <c r="G1779" s="175"/>
      <c r="I1779" s="176"/>
      <c r="J1779" s="176"/>
      <c r="K1779" s="176"/>
      <c r="L1779" s="665"/>
      <c r="M1779" s="175"/>
      <c r="N1779" s="177"/>
      <c r="P1779" s="176"/>
      <c r="R1779" s="178"/>
      <c r="S1779" s="177"/>
      <c r="U1779" s="177"/>
      <c r="W1779" s="178"/>
      <c r="X1779" s="177"/>
    </row>
    <row r="1780" spans="7:24" s="168" customFormat="1" ht="15" customHeight="1">
      <c r="G1780" s="175"/>
      <c r="I1780" s="176"/>
      <c r="J1780" s="176"/>
      <c r="K1780" s="176"/>
      <c r="L1780" s="665"/>
      <c r="M1780" s="175"/>
      <c r="N1780" s="177"/>
      <c r="P1780" s="176"/>
      <c r="R1780" s="178"/>
      <c r="S1780" s="177"/>
      <c r="U1780" s="177"/>
      <c r="W1780" s="178"/>
      <c r="X1780" s="177"/>
    </row>
    <row r="1781" spans="7:24" s="168" customFormat="1" ht="15" customHeight="1">
      <c r="G1781" s="175"/>
      <c r="I1781" s="176"/>
      <c r="J1781" s="176"/>
      <c r="K1781" s="176"/>
      <c r="L1781" s="665"/>
      <c r="M1781" s="175"/>
      <c r="N1781" s="177"/>
      <c r="P1781" s="176"/>
      <c r="R1781" s="178"/>
      <c r="S1781" s="177"/>
      <c r="U1781" s="177"/>
      <c r="W1781" s="178"/>
      <c r="X1781" s="177"/>
    </row>
    <row r="1782" spans="7:24" s="168" customFormat="1" ht="15" customHeight="1">
      <c r="G1782" s="175"/>
      <c r="I1782" s="176"/>
      <c r="J1782" s="176"/>
      <c r="K1782" s="176"/>
      <c r="L1782" s="665"/>
      <c r="M1782" s="175"/>
      <c r="N1782" s="177"/>
      <c r="P1782" s="176"/>
      <c r="R1782" s="178"/>
      <c r="S1782" s="177"/>
      <c r="U1782" s="177"/>
      <c r="W1782" s="178"/>
      <c r="X1782" s="177"/>
    </row>
    <row r="1783" spans="7:24" s="168" customFormat="1" ht="15" customHeight="1">
      <c r="G1783" s="175"/>
      <c r="I1783" s="176"/>
      <c r="J1783" s="176"/>
      <c r="K1783" s="176"/>
      <c r="L1783" s="665"/>
      <c r="M1783" s="175"/>
      <c r="N1783" s="177"/>
      <c r="P1783" s="176"/>
      <c r="R1783" s="178"/>
      <c r="S1783" s="177"/>
      <c r="U1783" s="177"/>
      <c r="W1783" s="178"/>
      <c r="X1783" s="177"/>
    </row>
    <row r="1784" spans="7:24" s="168" customFormat="1" ht="15" customHeight="1">
      <c r="G1784" s="175"/>
      <c r="I1784" s="176"/>
      <c r="J1784" s="176"/>
      <c r="K1784" s="176"/>
      <c r="L1784" s="665"/>
      <c r="M1784" s="175"/>
      <c r="N1784" s="177"/>
      <c r="P1784" s="176"/>
      <c r="R1784" s="178"/>
      <c r="S1784" s="177"/>
      <c r="U1784" s="177"/>
      <c r="W1784" s="178"/>
      <c r="X1784" s="177"/>
    </row>
    <row r="1785" spans="7:24" s="168" customFormat="1" ht="15" customHeight="1">
      <c r="G1785" s="175"/>
      <c r="I1785" s="176"/>
      <c r="J1785" s="176"/>
      <c r="K1785" s="176"/>
      <c r="L1785" s="665"/>
      <c r="M1785" s="175"/>
      <c r="N1785" s="177"/>
      <c r="P1785" s="176"/>
      <c r="R1785" s="178"/>
      <c r="S1785" s="177"/>
      <c r="U1785" s="177"/>
      <c r="W1785" s="178"/>
      <c r="X1785" s="177"/>
    </row>
    <row r="1786" spans="7:24" s="168" customFormat="1" ht="15" customHeight="1">
      <c r="G1786" s="175"/>
      <c r="I1786" s="176"/>
      <c r="J1786" s="176"/>
      <c r="K1786" s="176"/>
      <c r="L1786" s="665"/>
      <c r="M1786" s="175"/>
      <c r="N1786" s="177"/>
      <c r="P1786" s="176"/>
      <c r="R1786" s="178"/>
      <c r="S1786" s="177"/>
      <c r="U1786" s="177"/>
      <c r="W1786" s="178"/>
      <c r="X1786" s="177"/>
    </row>
    <row r="1787" spans="7:24" s="168" customFormat="1" ht="15" customHeight="1">
      <c r="G1787" s="175"/>
      <c r="I1787" s="176"/>
      <c r="J1787" s="176"/>
      <c r="K1787" s="176"/>
      <c r="L1787" s="665"/>
      <c r="M1787" s="175"/>
      <c r="N1787" s="177"/>
      <c r="P1787" s="176"/>
      <c r="R1787" s="178"/>
      <c r="S1787" s="177"/>
      <c r="U1787" s="177"/>
      <c r="W1787" s="178"/>
      <c r="X1787" s="177"/>
    </row>
    <row r="1788" spans="7:24" s="168" customFormat="1" ht="15" customHeight="1">
      <c r="G1788" s="175"/>
      <c r="I1788" s="176"/>
      <c r="J1788" s="176"/>
      <c r="K1788" s="176"/>
      <c r="L1788" s="665"/>
      <c r="M1788" s="175"/>
      <c r="N1788" s="177"/>
      <c r="P1788" s="176"/>
      <c r="R1788" s="178"/>
      <c r="S1788" s="177"/>
      <c r="U1788" s="177"/>
      <c r="W1788" s="178"/>
      <c r="X1788" s="177"/>
    </row>
    <row r="1789" spans="7:24" s="168" customFormat="1" ht="15" customHeight="1">
      <c r="G1789" s="175"/>
      <c r="I1789" s="176"/>
      <c r="J1789" s="176"/>
      <c r="K1789" s="176"/>
      <c r="L1789" s="665"/>
      <c r="M1789" s="175"/>
      <c r="N1789" s="177"/>
      <c r="P1789" s="176"/>
      <c r="R1789" s="178"/>
      <c r="S1789" s="177"/>
      <c r="U1789" s="177"/>
      <c r="W1789" s="178"/>
      <c r="X1789" s="177"/>
    </row>
    <row r="1790" spans="7:24" s="168" customFormat="1" ht="15" customHeight="1">
      <c r="G1790" s="175"/>
      <c r="I1790" s="176"/>
      <c r="J1790" s="176"/>
      <c r="K1790" s="176"/>
      <c r="L1790" s="665"/>
      <c r="M1790" s="175"/>
      <c r="N1790" s="177"/>
      <c r="P1790" s="176"/>
      <c r="R1790" s="178"/>
      <c r="S1790" s="177"/>
      <c r="U1790" s="177"/>
      <c r="W1790" s="178"/>
      <c r="X1790" s="177"/>
    </row>
    <row r="1791" spans="7:24" s="168" customFormat="1" ht="15" customHeight="1">
      <c r="G1791" s="175"/>
      <c r="I1791" s="176"/>
      <c r="J1791" s="176"/>
      <c r="K1791" s="176"/>
      <c r="L1791" s="665"/>
      <c r="M1791" s="175"/>
      <c r="N1791" s="177"/>
      <c r="P1791" s="176"/>
      <c r="R1791" s="178"/>
      <c r="S1791" s="177"/>
      <c r="U1791" s="177"/>
      <c r="W1791" s="178"/>
      <c r="X1791" s="177"/>
    </row>
    <row r="1792" spans="7:24" s="168" customFormat="1" ht="15" customHeight="1">
      <c r="G1792" s="175"/>
      <c r="I1792" s="176"/>
      <c r="J1792" s="176"/>
      <c r="K1792" s="176"/>
      <c r="L1792" s="665"/>
      <c r="M1792" s="175"/>
      <c r="N1792" s="177"/>
      <c r="P1792" s="176"/>
      <c r="R1792" s="178"/>
      <c r="S1792" s="177"/>
      <c r="U1792" s="177"/>
      <c r="W1792" s="178"/>
      <c r="X1792" s="177"/>
    </row>
    <row r="1793" spans="7:24" s="168" customFormat="1" ht="15" customHeight="1">
      <c r="G1793" s="175"/>
      <c r="I1793" s="176"/>
      <c r="J1793" s="176"/>
      <c r="K1793" s="176"/>
      <c r="L1793" s="665"/>
      <c r="M1793" s="175"/>
      <c r="N1793" s="177"/>
      <c r="P1793" s="176"/>
      <c r="R1793" s="178"/>
      <c r="S1793" s="177"/>
      <c r="U1793" s="177"/>
      <c r="W1793" s="178"/>
      <c r="X1793" s="177"/>
    </row>
    <row r="1794" spans="7:24" s="168" customFormat="1" ht="15" customHeight="1">
      <c r="G1794" s="175"/>
      <c r="I1794" s="176"/>
      <c r="J1794" s="176"/>
      <c r="K1794" s="176"/>
      <c r="L1794" s="665"/>
      <c r="M1794" s="175"/>
      <c r="N1794" s="177"/>
      <c r="P1794" s="176"/>
      <c r="R1794" s="178"/>
      <c r="S1794" s="177"/>
      <c r="U1794" s="177"/>
      <c r="W1794" s="178"/>
      <c r="X1794" s="177"/>
    </row>
    <row r="1795" spans="7:24" s="168" customFormat="1" ht="15" customHeight="1">
      <c r="G1795" s="175"/>
      <c r="I1795" s="176"/>
      <c r="J1795" s="176"/>
      <c r="K1795" s="176"/>
      <c r="L1795" s="665"/>
      <c r="M1795" s="175"/>
      <c r="N1795" s="177"/>
      <c r="P1795" s="176"/>
      <c r="R1795" s="178"/>
      <c r="S1795" s="177"/>
      <c r="U1795" s="177"/>
      <c r="W1795" s="178"/>
      <c r="X1795" s="177"/>
    </row>
    <row r="1796" spans="7:24" s="168" customFormat="1" ht="15" customHeight="1">
      <c r="G1796" s="175"/>
      <c r="I1796" s="176"/>
      <c r="J1796" s="176"/>
      <c r="K1796" s="176"/>
      <c r="L1796" s="665"/>
      <c r="M1796" s="175"/>
      <c r="N1796" s="177"/>
      <c r="P1796" s="176"/>
      <c r="R1796" s="178"/>
      <c r="S1796" s="177"/>
      <c r="U1796" s="177"/>
      <c r="W1796" s="178"/>
      <c r="X1796" s="177"/>
    </row>
    <row r="1797" spans="7:24" s="168" customFormat="1" ht="15" customHeight="1">
      <c r="G1797" s="175"/>
      <c r="I1797" s="176"/>
      <c r="J1797" s="176"/>
      <c r="K1797" s="176"/>
      <c r="L1797" s="665"/>
      <c r="M1797" s="175"/>
      <c r="N1797" s="177"/>
      <c r="P1797" s="176"/>
      <c r="R1797" s="178"/>
      <c r="S1797" s="177"/>
      <c r="U1797" s="177"/>
      <c r="W1797" s="178"/>
      <c r="X1797" s="177"/>
    </row>
    <row r="1798" spans="7:24" s="168" customFormat="1" ht="15" customHeight="1">
      <c r="G1798" s="175"/>
      <c r="I1798" s="176"/>
      <c r="J1798" s="176"/>
      <c r="K1798" s="176"/>
      <c r="L1798" s="665"/>
      <c r="M1798" s="175"/>
      <c r="N1798" s="177"/>
      <c r="P1798" s="176"/>
      <c r="R1798" s="178"/>
      <c r="S1798" s="177"/>
      <c r="U1798" s="177"/>
      <c r="W1798" s="178"/>
      <c r="X1798" s="177"/>
    </row>
    <row r="1799" spans="7:24" s="168" customFormat="1" ht="15" customHeight="1">
      <c r="G1799" s="175"/>
      <c r="I1799" s="176"/>
      <c r="J1799" s="176"/>
      <c r="K1799" s="176"/>
      <c r="L1799" s="665"/>
      <c r="M1799" s="175"/>
      <c r="N1799" s="177"/>
      <c r="P1799" s="176"/>
      <c r="R1799" s="178"/>
      <c r="S1799" s="177"/>
      <c r="U1799" s="177"/>
      <c r="W1799" s="178"/>
      <c r="X1799" s="177"/>
    </row>
    <row r="1800" spans="7:24" s="168" customFormat="1" ht="15" customHeight="1">
      <c r="G1800" s="175"/>
      <c r="I1800" s="176"/>
      <c r="J1800" s="176"/>
      <c r="K1800" s="176"/>
      <c r="L1800" s="665"/>
      <c r="M1800" s="175"/>
      <c r="N1800" s="177"/>
      <c r="P1800" s="176"/>
      <c r="R1800" s="178"/>
      <c r="S1800" s="177"/>
      <c r="U1800" s="177"/>
      <c r="W1800" s="178"/>
      <c r="X1800" s="177"/>
    </row>
    <row r="1801" spans="7:24" s="168" customFormat="1" ht="15" customHeight="1">
      <c r="G1801" s="175"/>
      <c r="I1801" s="176"/>
      <c r="J1801" s="176"/>
      <c r="K1801" s="176"/>
      <c r="L1801" s="665"/>
      <c r="M1801" s="175"/>
      <c r="N1801" s="177"/>
      <c r="P1801" s="176"/>
      <c r="R1801" s="178"/>
      <c r="S1801" s="177"/>
      <c r="U1801" s="177"/>
      <c r="W1801" s="178"/>
      <c r="X1801" s="177"/>
    </row>
    <row r="1802" spans="7:24" s="168" customFormat="1" ht="15" customHeight="1">
      <c r="G1802" s="175"/>
      <c r="I1802" s="176"/>
      <c r="J1802" s="176"/>
      <c r="K1802" s="176"/>
      <c r="L1802" s="665"/>
      <c r="M1802" s="175"/>
      <c r="N1802" s="177"/>
      <c r="P1802" s="176"/>
      <c r="R1802" s="178"/>
      <c r="S1802" s="177"/>
      <c r="U1802" s="177"/>
      <c r="W1802" s="178"/>
      <c r="X1802" s="177"/>
    </row>
    <row r="1803" spans="7:24" s="168" customFormat="1" ht="15" customHeight="1">
      <c r="G1803" s="175"/>
      <c r="I1803" s="176"/>
      <c r="J1803" s="176"/>
      <c r="K1803" s="176"/>
      <c r="L1803" s="665"/>
      <c r="M1803" s="175"/>
      <c r="N1803" s="177"/>
      <c r="P1803" s="176"/>
      <c r="R1803" s="178"/>
      <c r="S1803" s="177"/>
      <c r="U1803" s="177"/>
      <c r="W1803" s="178"/>
      <c r="X1803" s="177"/>
    </row>
    <row r="1804" spans="7:24" s="168" customFormat="1" ht="15" customHeight="1">
      <c r="G1804" s="175"/>
      <c r="I1804" s="176"/>
      <c r="J1804" s="176"/>
      <c r="K1804" s="176"/>
      <c r="L1804" s="665"/>
      <c r="M1804" s="175"/>
      <c r="N1804" s="177"/>
      <c r="P1804" s="176"/>
      <c r="R1804" s="178"/>
      <c r="S1804" s="177"/>
      <c r="U1804" s="177"/>
      <c r="W1804" s="178"/>
      <c r="X1804" s="177"/>
    </row>
    <row r="1805" spans="7:24" s="168" customFormat="1" ht="15" customHeight="1">
      <c r="G1805" s="175"/>
      <c r="I1805" s="176"/>
      <c r="J1805" s="176"/>
      <c r="K1805" s="176"/>
      <c r="L1805" s="665"/>
      <c r="M1805" s="175"/>
      <c r="N1805" s="177"/>
      <c r="P1805" s="176"/>
      <c r="R1805" s="178"/>
      <c r="S1805" s="177"/>
      <c r="U1805" s="177"/>
      <c r="W1805" s="178"/>
      <c r="X1805" s="177"/>
    </row>
    <row r="1806" spans="7:24" s="168" customFormat="1" ht="15" customHeight="1">
      <c r="G1806" s="175"/>
      <c r="I1806" s="176"/>
      <c r="J1806" s="176"/>
      <c r="K1806" s="176"/>
      <c r="L1806" s="665"/>
      <c r="M1806" s="175"/>
      <c r="N1806" s="177"/>
      <c r="P1806" s="176"/>
      <c r="R1806" s="178"/>
      <c r="S1806" s="177"/>
      <c r="U1806" s="177"/>
      <c r="W1806" s="178"/>
      <c r="X1806" s="177"/>
    </row>
    <row r="1807" spans="7:24" s="168" customFormat="1" ht="15" customHeight="1">
      <c r="G1807" s="175"/>
      <c r="I1807" s="176"/>
      <c r="J1807" s="176"/>
      <c r="K1807" s="176"/>
      <c r="L1807" s="665"/>
      <c r="M1807" s="175"/>
      <c r="N1807" s="177"/>
      <c r="P1807" s="176"/>
      <c r="R1807" s="178"/>
      <c r="S1807" s="177"/>
      <c r="U1807" s="177"/>
      <c r="W1807" s="178"/>
      <c r="X1807" s="177"/>
    </row>
    <row r="1808" spans="7:24" s="168" customFormat="1" ht="15" customHeight="1">
      <c r="G1808" s="175"/>
      <c r="I1808" s="176"/>
      <c r="J1808" s="176"/>
      <c r="K1808" s="176"/>
      <c r="L1808" s="665"/>
      <c r="M1808" s="175"/>
      <c r="N1808" s="177"/>
      <c r="P1808" s="176"/>
      <c r="R1808" s="178"/>
      <c r="S1808" s="177"/>
      <c r="U1808" s="177"/>
      <c r="W1808" s="178"/>
      <c r="X1808" s="177"/>
    </row>
    <row r="1809" spans="7:24" s="168" customFormat="1" ht="15" customHeight="1">
      <c r="G1809" s="175"/>
      <c r="I1809" s="176"/>
      <c r="J1809" s="176"/>
      <c r="K1809" s="176"/>
      <c r="L1809" s="665"/>
      <c r="M1809" s="175"/>
      <c r="N1809" s="177"/>
      <c r="P1809" s="176"/>
      <c r="R1809" s="178"/>
      <c r="S1809" s="177"/>
      <c r="U1809" s="177"/>
      <c r="W1809" s="178"/>
      <c r="X1809" s="177"/>
    </row>
    <row r="1810" spans="7:24" s="168" customFormat="1" ht="15" customHeight="1">
      <c r="G1810" s="175"/>
      <c r="I1810" s="176"/>
      <c r="J1810" s="176"/>
      <c r="K1810" s="176"/>
      <c r="L1810" s="665"/>
      <c r="M1810" s="175"/>
      <c r="N1810" s="177"/>
      <c r="P1810" s="176"/>
      <c r="R1810" s="178"/>
      <c r="S1810" s="177"/>
      <c r="U1810" s="177"/>
      <c r="W1810" s="178"/>
      <c r="X1810" s="177"/>
    </row>
    <row r="1811" spans="7:24" s="168" customFormat="1" ht="15" customHeight="1">
      <c r="G1811" s="175"/>
      <c r="I1811" s="176"/>
      <c r="J1811" s="176"/>
      <c r="K1811" s="176"/>
      <c r="L1811" s="665"/>
      <c r="M1811" s="175"/>
      <c r="N1811" s="177"/>
      <c r="P1811" s="176"/>
      <c r="R1811" s="178"/>
      <c r="S1811" s="177"/>
      <c r="U1811" s="177"/>
      <c r="W1811" s="178"/>
      <c r="X1811" s="177"/>
    </row>
    <row r="1812" spans="7:24" s="168" customFormat="1" ht="15" customHeight="1">
      <c r="G1812" s="175"/>
      <c r="I1812" s="176"/>
      <c r="J1812" s="176"/>
      <c r="K1812" s="176"/>
      <c r="L1812" s="665"/>
      <c r="M1812" s="175"/>
      <c r="N1812" s="177"/>
      <c r="P1812" s="176"/>
      <c r="R1812" s="178"/>
      <c r="S1812" s="177"/>
      <c r="U1812" s="177"/>
      <c r="W1812" s="178"/>
      <c r="X1812" s="177"/>
    </row>
    <row r="1813" spans="7:24" s="168" customFormat="1" ht="15" customHeight="1">
      <c r="G1813" s="175"/>
      <c r="I1813" s="176"/>
      <c r="J1813" s="176"/>
      <c r="K1813" s="176"/>
      <c r="L1813" s="665"/>
      <c r="M1813" s="175"/>
      <c r="N1813" s="177"/>
      <c r="P1813" s="176"/>
      <c r="R1813" s="178"/>
      <c r="S1813" s="177"/>
      <c r="U1813" s="177"/>
      <c r="W1813" s="178"/>
      <c r="X1813" s="177"/>
    </row>
    <row r="1814" spans="7:24" s="168" customFormat="1" ht="15" customHeight="1">
      <c r="G1814" s="175"/>
      <c r="I1814" s="176"/>
      <c r="J1814" s="176"/>
      <c r="K1814" s="176"/>
      <c r="L1814" s="665"/>
      <c r="M1814" s="175"/>
      <c r="N1814" s="177"/>
      <c r="P1814" s="176"/>
      <c r="R1814" s="178"/>
      <c r="S1814" s="177"/>
      <c r="U1814" s="177"/>
      <c r="W1814" s="178"/>
      <c r="X1814" s="177"/>
    </row>
    <row r="1815" spans="7:24" s="168" customFormat="1" ht="15" customHeight="1">
      <c r="G1815" s="175"/>
      <c r="I1815" s="176"/>
      <c r="J1815" s="176"/>
      <c r="K1815" s="176"/>
      <c r="L1815" s="665"/>
      <c r="M1815" s="175"/>
      <c r="N1815" s="177"/>
      <c r="P1815" s="176"/>
      <c r="R1815" s="178"/>
      <c r="S1815" s="177"/>
      <c r="U1815" s="177"/>
      <c r="W1815" s="178"/>
      <c r="X1815" s="177"/>
    </row>
    <row r="1816" spans="7:24" s="168" customFormat="1" ht="15" customHeight="1">
      <c r="G1816" s="175"/>
      <c r="I1816" s="176"/>
      <c r="J1816" s="176"/>
      <c r="K1816" s="176"/>
      <c r="L1816" s="665"/>
      <c r="M1816" s="175"/>
      <c r="N1816" s="177"/>
      <c r="P1816" s="176"/>
      <c r="R1816" s="178"/>
      <c r="S1816" s="177"/>
      <c r="U1816" s="177"/>
      <c r="W1816" s="178"/>
      <c r="X1816" s="177"/>
    </row>
    <row r="1817" spans="7:24" s="168" customFormat="1" ht="15" customHeight="1">
      <c r="G1817" s="175"/>
      <c r="I1817" s="176"/>
      <c r="J1817" s="176"/>
      <c r="K1817" s="176"/>
      <c r="L1817" s="665"/>
      <c r="M1817" s="175"/>
      <c r="N1817" s="177"/>
      <c r="P1817" s="176"/>
      <c r="R1817" s="178"/>
      <c r="S1817" s="177"/>
      <c r="U1817" s="177"/>
      <c r="W1817" s="178"/>
      <c r="X1817" s="177"/>
    </row>
    <row r="1818" spans="7:24" s="168" customFormat="1" ht="15" customHeight="1">
      <c r="G1818" s="175"/>
      <c r="I1818" s="176"/>
      <c r="J1818" s="176"/>
      <c r="K1818" s="176"/>
      <c r="L1818" s="665"/>
      <c r="M1818" s="175"/>
      <c r="N1818" s="177"/>
      <c r="P1818" s="176"/>
      <c r="R1818" s="178"/>
      <c r="S1818" s="177"/>
      <c r="U1818" s="177"/>
      <c r="W1818" s="178"/>
      <c r="X1818" s="177"/>
    </row>
    <row r="1819" spans="7:24" s="168" customFormat="1" ht="15" customHeight="1">
      <c r="G1819" s="175"/>
      <c r="I1819" s="176"/>
      <c r="J1819" s="176"/>
      <c r="K1819" s="176"/>
      <c r="L1819" s="665"/>
      <c r="M1819" s="175"/>
      <c r="N1819" s="177"/>
      <c r="P1819" s="176"/>
      <c r="R1819" s="178"/>
      <c r="S1819" s="177"/>
      <c r="U1819" s="177"/>
      <c r="W1819" s="178"/>
      <c r="X1819" s="177"/>
    </row>
    <row r="1820" spans="7:24" s="168" customFormat="1" ht="15" customHeight="1">
      <c r="G1820" s="175"/>
      <c r="I1820" s="176"/>
      <c r="J1820" s="176"/>
      <c r="K1820" s="176"/>
      <c r="L1820" s="665"/>
      <c r="M1820" s="175"/>
      <c r="N1820" s="177"/>
      <c r="P1820" s="176"/>
      <c r="R1820" s="178"/>
      <c r="S1820" s="177"/>
      <c r="U1820" s="177"/>
      <c r="W1820" s="178"/>
      <c r="X1820" s="177"/>
    </row>
    <row r="1821" spans="7:24" s="168" customFormat="1" ht="15" customHeight="1">
      <c r="G1821" s="175"/>
      <c r="I1821" s="176"/>
      <c r="J1821" s="176"/>
      <c r="K1821" s="176"/>
      <c r="L1821" s="665"/>
      <c r="M1821" s="175"/>
      <c r="N1821" s="177"/>
      <c r="P1821" s="176"/>
      <c r="R1821" s="178"/>
      <c r="S1821" s="177"/>
      <c r="U1821" s="177"/>
      <c r="W1821" s="178"/>
      <c r="X1821" s="177"/>
    </row>
    <row r="1822" spans="7:24" s="168" customFormat="1" ht="15" customHeight="1">
      <c r="G1822" s="175"/>
      <c r="I1822" s="176"/>
      <c r="J1822" s="176"/>
      <c r="K1822" s="176"/>
      <c r="L1822" s="665"/>
      <c r="M1822" s="175"/>
      <c r="N1822" s="177"/>
      <c r="P1822" s="176"/>
      <c r="R1822" s="178"/>
      <c r="S1822" s="177"/>
      <c r="U1822" s="177"/>
      <c r="W1822" s="178"/>
      <c r="X1822" s="177"/>
    </row>
    <row r="1823" spans="7:24" s="168" customFormat="1" ht="15" customHeight="1">
      <c r="G1823" s="175"/>
      <c r="I1823" s="176"/>
      <c r="J1823" s="176"/>
      <c r="K1823" s="176"/>
      <c r="L1823" s="665"/>
      <c r="M1823" s="175"/>
      <c r="N1823" s="177"/>
      <c r="P1823" s="176"/>
      <c r="R1823" s="178"/>
      <c r="S1823" s="177"/>
      <c r="U1823" s="177"/>
      <c r="W1823" s="178"/>
      <c r="X1823" s="177"/>
    </row>
    <row r="1824" spans="7:24" s="168" customFormat="1" ht="15" customHeight="1">
      <c r="G1824" s="175"/>
      <c r="I1824" s="176"/>
      <c r="J1824" s="176"/>
      <c r="K1824" s="176"/>
      <c r="L1824" s="665"/>
      <c r="M1824" s="175"/>
      <c r="N1824" s="177"/>
      <c r="P1824" s="176"/>
      <c r="R1824" s="178"/>
      <c r="S1824" s="177"/>
      <c r="U1824" s="177"/>
      <c r="W1824" s="178"/>
      <c r="X1824" s="177"/>
    </row>
    <row r="1825" spans="7:24" s="168" customFormat="1" ht="15" customHeight="1">
      <c r="G1825" s="175"/>
      <c r="I1825" s="176"/>
      <c r="J1825" s="176"/>
      <c r="K1825" s="176"/>
      <c r="L1825" s="665"/>
      <c r="M1825" s="175"/>
      <c r="N1825" s="177"/>
      <c r="P1825" s="176"/>
      <c r="R1825" s="178"/>
      <c r="S1825" s="177"/>
      <c r="U1825" s="177"/>
      <c r="W1825" s="178"/>
      <c r="X1825" s="177"/>
    </row>
    <row r="1826" spans="7:24" s="168" customFormat="1" ht="15" customHeight="1">
      <c r="G1826" s="175"/>
      <c r="I1826" s="176"/>
      <c r="J1826" s="176"/>
      <c r="K1826" s="176"/>
      <c r="L1826" s="665"/>
      <c r="M1826" s="175"/>
      <c r="N1826" s="177"/>
      <c r="P1826" s="176"/>
      <c r="R1826" s="178"/>
      <c r="S1826" s="177"/>
      <c r="U1826" s="177"/>
      <c r="W1826" s="178"/>
      <c r="X1826" s="177"/>
    </row>
    <row r="1827" spans="7:24" s="168" customFormat="1" ht="15" customHeight="1">
      <c r="G1827" s="175"/>
      <c r="I1827" s="176"/>
      <c r="J1827" s="176"/>
      <c r="K1827" s="176"/>
      <c r="L1827" s="665"/>
      <c r="M1827" s="175"/>
      <c r="N1827" s="177"/>
      <c r="P1827" s="176"/>
      <c r="R1827" s="178"/>
      <c r="S1827" s="177"/>
      <c r="U1827" s="177"/>
      <c r="W1827" s="178"/>
      <c r="X1827" s="177"/>
    </row>
    <row r="1828" spans="7:24" s="168" customFormat="1" ht="15" customHeight="1">
      <c r="G1828" s="175"/>
      <c r="I1828" s="176"/>
      <c r="J1828" s="176"/>
      <c r="K1828" s="176"/>
      <c r="L1828" s="665"/>
      <c r="M1828" s="175"/>
      <c r="N1828" s="177"/>
      <c r="P1828" s="176"/>
      <c r="R1828" s="178"/>
      <c r="S1828" s="177"/>
      <c r="U1828" s="177"/>
      <c r="W1828" s="178"/>
      <c r="X1828" s="177"/>
    </row>
    <row r="1829" spans="7:24" s="168" customFormat="1" ht="15" customHeight="1">
      <c r="G1829" s="175"/>
      <c r="I1829" s="176"/>
      <c r="J1829" s="176"/>
      <c r="K1829" s="176"/>
      <c r="L1829" s="665"/>
      <c r="M1829" s="175"/>
      <c r="N1829" s="177"/>
      <c r="P1829" s="176"/>
      <c r="R1829" s="178"/>
      <c r="S1829" s="177"/>
      <c r="U1829" s="177"/>
      <c r="W1829" s="178"/>
      <c r="X1829" s="177"/>
    </row>
    <row r="1830" spans="7:24" s="168" customFormat="1" ht="15" customHeight="1">
      <c r="G1830" s="175"/>
      <c r="I1830" s="176"/>
      <c r="J1830" s="176"/>
      <c r="K1830" s="176"/>
      <c r="L1830" s="665"/>
      <c r="M1830" s="175"/>
      <c r="N1830" s="177"/>
      <c r="P1830" s="176"/>
      <c r="R1830" s="178"/>
      <c r="S1830" s="177"/>
      <c r="U1830" s="177"/>
      <c r="W1830" s="178"/>
      <c r="X1830" s="177"/>
    </row>
    <row r="1831" spans="7:24" s="168" customFormat="1" ht="15" customHeight="1">
      <c r="G1831" s="175"/>
      <c r="I1831" s="176"/>
      <c r="J1831" s="176"/>
      <c r="K1831" s="176"/>
      <c r="L1831" s="665"/>
      <c r="M1831" s="175"/>
      <c r="N1831" s="177"/>
      <c r="P1831" s="176"/>
      <c r="R1831" s="178"/>
      <c r="S1831" s="177"/>
      <c r="U1831" s="177"/>
      <c r="W1831" s="178"/>
      <c r="X1831" s="177"/>
    </row>
    <row r="1832" spans="7:24" s="168" customFormat="1" ht="15" customHeight="1">
      <c r="G1832" s="175"/>
      <c r="I1832" s="176"/>
      <c r="J1832" s="176"/>
      <c r="K1832" s="176"/>
      <c r="L1832" s="665"/>
      <c r="M1832" s="175"/>
      <c r="N1832" s="177"/>
      <c r="P1832" s="176"/>
      <c r="R1832" s="178"/>
      <c r="S1832" s="177"/>
      <c r="U1832" s="177"/>
      <c r="W1832" s="178"/>
      <c r="X1832" s="177"/>
    </row>
    <row r="1833" spans="7:24" s="168" customFormat="1" ht="15" customHeight="1">
      <c r="G1833" s="175"/>
      <c r="I1833" s="176"/>
      <c r="J1833" s="176"/>
      <c r="K1833" s="176"/>
      <c r="L1833" s="665"/>
      <c r="M1833" s="175"/>
      <c r="N1833" s="177"/>
      <c r="P1833" s="176"/>
      <c r="R1833" s="178"/>
      <c r="S1833" s="177"/>
      <c r="U1833" s="177"/>
      <c r="W1833" s="178"/>
      <c r="X1833" s="177"/>
    </row>
    <row r="1834" spans="7:24" s="168" customFormat="1" ht="15" customHeight="1">
      <c r="G1834" s="175"/>
      <c r="I1834" s="176"/>
      <c r="J1834" s="176"/>
      <c r="K1834" s="176"/>
      <c r="L1834" s="665"/>
      <c r="M1834" s="175"/>
      <c r="N1834" s="177"/>
      <c r="P1834" s="176"/>
      <c r="R1834" s="178"/>
      <c r="S1834" s="177"/>
      <c r="U1834" s="177"/>
      <c r="W1834" s="178"/>
      <c r="X1834" s="177"/>
    </row>
    <row r="1835" spans="7:24" s="168" customFormat="1" ht="15" customHeight="1">
      <c r="G1835" s="175"/>
      <c r="I1835" s="176"/>
      <c r="J1835" s="176"/>
      <c r="K1835" s="176"/>
      <c r="L1835" s="665"/>
      <c r="M1835" s="175"/>
      <c r="N1835" s="177"/>
      <c r="P1835" s="176"/>
      <c r="R1835" s="178"/>
      <c r="S1835" s="177"/>
      <c r="U1835" s="177"/>
      <c r="W1835" s="178"/>
      <c r="X1835" s="177"/>
    </row>
    <row r="1836" spans="7:24" s="168" customFormat="1" ht="15" customHeight="1">
      <c r="G1836" s="175"/>
      <c r="I1836" s="176"/>
      <c r="J1836" s="176"/>
      <c r="K1836" s="176"/>
      <c r="L1836" s="665"/>
      <c r="M1836" s="175"/>
      <c r="N1836" s="177"/>
      <c r="P1836" s="176"/>
      <c r="R1836" s="178"/>
      <c r="S1836" s="177"/>
      <c r="U1836" s="177"/>
      <c r="W1836" s="178"/>
      <c r="X1836" s="177"/>
    </row>
    <row r="1837" spans="7:24" s="168" customFormat="1" ht="15" customHeight="1">
      <c r="G1837" s="175"/>
      <c r="I1837" s="176"/>
      <c r="J1837" s="176"/>
      <c r="K1837" s="176"/>
      <c r="L1837" s="665"/>
      <c r="M1837" s="175"/>
      <c r="N1837" s="177"/>
      <c r="P1837" s="176"/>
      <c r="R1837" s="178"/>
      <c r="S1837" s="177"/>
      <c r="U1837" s="177"/>
      <c r="W1837" s="178"/>
      <c r="X1837" s="177"/>
    </row>
    <row r="1838" spans="7:24" s="168" customFormat="1" ht="15" customHeight="1">
      <c r="G1838" s="175"/>
      <c r="I1838" s="176"/>
      <c r="J1838" s="176"/>
      <c r="K1838" s="176"/>
      <c r="L1838" s="665"/>
      <c r="M1838" s="175"/>
      <c r="N1838" s="177"/>
      <c r="P1838" s="176"/>
      <c r="R1838" s="178"/>
      <c r="S1838" s="177"/>
      <c r="U1838" s="177"/>
      <c r="W1838" s="178"/>
      <c r="X1838" s="177"/>
    </row>
    <row r="1839" spans="7:24" s="168" customFormat="1" ht="15" customHeight="1">
      <c r="G1839" s="175"/>
      <c r="I1839" s="176"/>
      <c r="J1839" s="176"/>
      <c r="K1839" s="176"/>
      <c r="L1839" s="665"/>
      <c r="M1839" s="175"/>
      <c r="N1839" s="177"/>
      <c r="P1839" s="176"/>
      <c r="R1839" s="178"/>
      <c r="S1839" s="177"/>
      <c r="U1839" s="177"/>
      <c r="W1839" s="178"/>
      <c r="X1839" s="177"/>
    </row>
    <row r="1840" spans="7:24" s="168" customFormat="1" ht="15" customHeight="1">
      <c r="G1840" s="175"/>
      <c r="I1840" s="176"/>
      <c r="J1840" s="176"/>
      <c r="K1840" s="176"/>
      <c r="L1840" s="665"/>
      <c r="M1840" s="175"/>
      <c r="N1840" s="177"/>
      <c r="P1840" s="176"/>
      <c r="R1840" s="178"/>
      <c r="S1840" s="177"/>
      <c r="U1840" s="177"/>
      <c r="W1840" s="178"/>
      <c r="X1840" s="177"/>
    </row>
    <row r="1841" spans="7:24" s="168" customFormat="1" ht="15" customHeight="1">
      <c r="G1841" s="175"/>
      <c r="I1841" s="176"/>
      <c r="J1841" s="176"/>
      <c r="K1841" s="176"/>
      <c r="L1841" s="665"/>
      <c r="M1841" s="175"/>
      <c r="N1841" s="177"/>
      <c r="P1841" s="176"/>
      <c r="R1841" s="178"/>
      <c r="S1841" s="177"/>
      <c r="U1841" s="177"/>
      <c r="W1841" s="178"/>
      <c r="X1841" s="177"/>
    </row>
    <row r="1842" spans="7:24" s="168" customFormat="1" ht="15" customHeight="1">
      <c r="G1842" s="175"/>
      <c r="I1842" s="176"/>
      <c r="J1842" s="176"/>
      <c r="K1842" s="176"/>
      <c r="L1842" s="665"/>
      <c r="M1842" s="175"/>
      <c r="N1842" s="177"/>
      <c r="P1842" s="176"/>
      <c r="R1842" s="178"/>
      <c r="S1842" s="177"/>
      <c r="U1842" s="177"/>
      <c r="W1842" s="178"/>
      <c r="X1842" s="177"/>
    </row>
    <row r="1843" spans="7:24" s="168" customFormat="1" ht="15" customHeight="1">
      <c r="G1843" s="175"/>
      <c r="I1843" s="176"/>
      <c r="J1843" s="176"/>
      <c r="K1843" s="176"/>
      <c r="L1843" s="665"/>
      <c r="M1843" s="175"/>
      <c r="N1843" s="177"/>
      <c r="P1843" s="176"/>
      <c r="R1843" s="178"/>
      <c r="S1843" s="177"/>
      <c r="U1843" s="177"/>
      <c r="W1843" s="178"/>
      <c r="X1843" s="177"/>
    </row>
    <row r="1844" spans="7:24" s="168" customFormat="1" ht="15" customHeight="1">
      <c r="G1844" s="175"/>
      <c r="I1844" s="176"/>
      <c r="J1844" s="176"/>
      <c r="K1844" s="176"/>
      <c r="L1844" s="665"/>
      <c r="M1844" s="175"/>
      <c r="N1844" s="177"/>
      <c r="P1844" s="176"/>
      <c r="R1844" s="178"/>
      <c r="S1844" s="177"/>
      <c r="U1844" s="177"/>
      <c r="W1844" s="178"/>
      <c r="X1844" s="177"/>
    </row>
    <row r="1845" spans="7:24" s="168" customFormat="1" ht="15" customHeight="1">
      <c r="G1845" s="175"/>
      <c r="I1845" s="176"/>
      <c r="J1845" s="176"/>
      <c r="K1845" s="176"/>
      <c r="L1845" s="665"/>
      <c r="M1845" s="175"/>
      <c r="N1845" s="177"/>
      <c r="P1845" s="176"/>
      <c r="R1845" s="178"/>
      <c r="S1845" s="177"/>
      <c r="U1845" s="177"/>
      <c r="W1845" s="178"/>
      <c r="X1845" s="177"/>
    </row>
    <row r="1846" spans="7:24" s="168" customFormat="1" ht="15" customHeight="1">
      <c r="G1846" s="175"/>
      <c r="I1846" s="176"/>
      <c r="J1846" s="176"/>
      <c r="K1846" s="176"/>
      <c r="L1846" s="665"/>
      <c r="M1846" s="175"/>
      <c r="N1846" s="177"/>
      <c r="P1846" s="176"/>
      <c r="R1846" s="178"/>
      <c r="S1846" s="177"/>
      <c r="U1846" s="177"/>
      <c r="W1846" s="178"/>
      <c r="X1846" s="177"/>
    </row>
    <row r="1847" spans="7:24" s="168" customFormat="1" ht="15" customHeight="1">
      <c r="G1847" s="175"/>
      <c r="I1847" s="176"/>
      <c r="J1847" s="176"/>
      <c r="K1847" s="176"/>
      <c r="L1847" s="665"/>
      <c r="M1847" s="175"/>
      <c r="N1847" s="177"/>
      <c r="P1847" s="176"/>
      <c r="R1847" s="178"/>
      <c r="S1847" s="177"/>
      <c r="U1847" s="177"/>
      <c r="W1847" s="178"/>
      <c r="X1847" s="177"/>
    </row>
    <row r="1848" spans="7:24" s="168" customFormat="1" ht="15" customHeight="1">
      <c r="G1848" s="175"/>
      <c r="I1848" s="176"/>
      <c r="J1848" s="176"/>
      <c r="K1848" s="176"/>
      <c r="L1848" s="665"/>
      <c r="M1848" s="175"/>
      <c r="N1848" s="177"/>
      <c r="P1848" s="176"/>
      <c r="R1848" s="178"/>
      <c r="S1848" s="177"/>
      <c r="U1848" s="177"/>
      <c r="W1848" s="178"/>
      <c r="X1848" s="177"/>
    </row>
    <row r="1849" spans="7:24" s="168" customFormat="1" ht="15" customHeight="1">
      <c r="G1849" s="175"/>
      <c r="I1849" s="176"/>
      <c r="J1849" s="176"/>
      <c r="K1849" s="176"/>
      <c r="L1849" s="665"/>
      <c r="M1849" s="175"/>
      <c r="N1849" s="177"/>
      <c r="P1849" s="176"/>
      <c r="R1849" s="178"/>
      <c r="S1849" s="177"/>
      <c r="U1849" s="177"/>
      <c r="W1849" s="178"/>
      <c r="X1849" s="177"/>
    </row>
    <row r="1850" spans="7:24" s="168" customFormat="1" ht="15" customHeight="1">
      <c r="G1850" s="175"/>
      <c r="I1850" s="176"/>
      <c r="J1850" s="176"/>
      <c r="K1850" s="176"/>
      <c r="L1850" s="665"/>
      <c r="M1850" s="175"/>
      <c r="N1850" s="177"/>
      <c r="P1850" s="176"/>
      <c r="R1850" s="178"/>
      <c r="S1850" s="177"/>
      <c r="U1850" s="177"/>
      <c r="W1850" s="178"/>
      <c r="X1850" s="177"/>
    </row>
    <row r="1851" spans="7:24" s="168" customFormat="1" ht="15" customHeight="1">
      <c r="G1851" s="175"/>
      <c r="I1851" s="176"/>
      <c r="J1851" s="176"/>
      <c r="K1851" s="176"/>
      <c r="L1851" s="665"/>
      <c r="M1851" s="175"/>
      <c r="N1851" s="177"/>
      <c r="P1851" s="176"/>
      <c r="R1851" s="178"/>
      <c r="S1851" s="177"/>
      <c r="U1851" s="177"/>
      <c r="W1851" s="178"/>
      <c r="X1851" s="177"/>
    </row>
    <row r="1852" spans="7:24" s="168" customFormat="1" ht="15" customHeight="1">
      <c r="G1852" s="175"/>
      <c r="I1852" s="176"/>
      <c r="J1852" s="176"/>
      <c r="K1852" s="176"/>
      <c r="L1852" s="665"/>
      <c r="M1852" s="175"/>
      <c r="N1852" s="177"/>
      <c r="P1852" s="176"/>
      <c r="R1852" s="178"/>
      <c r="S1852" s="177"/>
      <c r="U1852" s="177"/>
      <c r="W1852" s="178"/>
      <c r="X1852" s="177"/>
    </row>
    <row r="1853" spans="7:24" s="168" customFormat="1" ht="15" customHeight="1">
      <c r="G1853" s="175"/>
      <c r="I1853" s="176"/>
      <c r="J1853" s="176"/>
      <c r="K1853" s="176"/>
      <c r="L1853" s="665"/>
      <c r="M1853" s="175"/>
      <c r="N1853" s="177"/>
      <c r="P1853" s="176"/>
      <c r="R1853" s="178"/>
      <c r="S1853" s="177"/>
      <c r="U1853" s="177"/>
      <c r="W1853" s="178"/>
      <c r="X1853" s="177"/>
    </row>
    <row r="1854" spans="7:24" s="168" customFormat="1" ht="15" customHeight="1">
      <c r="G1854" s="175"/>
      <c r="I1854" s="176"/>
      <c r="J1854" s="176"/>
      <c r="K1854" s="176"/>
      <c r="L1854" s="665"/>
      <c r="M1854" s="175"/>
      <c r="N1854" s="177"/>
      <c r="P1854" s="176"/>
      <c r="R1854" s="178"/>
      <c r="S1854" s="177"/>
      <c r="U1854" s="177"/>
      <c r="W1854" s="178"/>
      <c r="X1854" s="177"/>
    </row>
    <row r="1855" spans="7:24" s="168" customFormat="1" ht="15" customHeight="1">
      <c r="G1855" s="175"/>
      <c r="I1855" s="176"/>
      <c r="J1855" s="176"/>
      <c r="K1855" s="176"/>
      <c r="L1855" s="665"/>
      <c r="M1855" s="175"/>
      <c r="N1855" s="177"/>
      <c r="P1855" s="176"/>
      <c r="R1855" s="178"/>
      <c r="S1855" s="177"/>
      <c r="U1855" s="177"/>
      <c r="W1855" s="178"/>
      <c r="X1855" s="177"/>
    </row>
    <row r="1856" spans="7:24" s="168" customFormat="1" ht="15" customHeight="1">
      <c r="G1856" s="175"/>
      <c r="I1856" s="176"/>
      <c r="J1856" s="176"/>
      <c r="K1856" s="176"/>
      <c r="L1856" s="665"/>
      <c r="M1856" s="175"/>
      <c r="N1856" s="177"/>
      <c r="P1856" s="176"/>
      <c r="R1856" s="178"/>
      <c r="S1856" s="177"/>
      <c r="U1856" s="177"/>
      <c r="W1856" s="178"/>
      <c r="X1856" s="177"/>
    </row>
    <row r="1857" spans="7:24" s="168" customFormat="1" ht="15" customHeight="1">
      <c r="G1857" s="175"/>
      <c r="I1857" s="176"/>
      <c r="J1857" s="176"/>
      <c r="K1857" s="176"/>
      <c r="L1857" s="665"/>
      <c r="M1857" s="175"/>
      <c r="N1857" s="177"/>
      <c r="P1857" s="176"/>
      <c r="R1857" s="178"/>
      <c r="S1857" s="177"/>
      <c r="U1857" s="177"/>
      <c r="W1857" s="178"/>
      <c r="X1857" s="177"/>
    </row>
    <row r="1858" spans="7:24" s="168" customFormat="1" ht="15" customHeight="1">
      <c r="G1858" s="175"/>
      <c r="I1858" s="176"/>
      <c r="J1858" s="176"/>
      <c r="K1858" s="176"/>
      <c r="L1858" s="665"/>
      <c r="M1858" s="175"/>
      <c r="N1858" s="177"/>
      <c r="P1858" s="176"/>
      <c r="R1858" s="178"/>
      <c r="S1858" s="177"/>
      <c r="U1858" s="177"/>
      <c r="W1858" s="178"/>
      <c r="X1858" s="177"/>
    </row>
    <row r="1859" spans="7:24" s="168" customFormat="1" ht="15" customHeight="1">
      <c r="G1859" s="175"/>
      <c r="I1859" s="176"/>
      <c r="J1859" s="176"/>
      <c r="K1859" s="176"/>
      <c r="L1859" s="665"/>
      <c r="M1859" s="175"/>
      <c r="N1859" s="177"/>
      <c r="P1859" s="176"/>
      <c r="R1859" s="178"/>
      <c r="S1859" s="177"/>
      <c r="U1859" s="177"/>
      <c r="W1859" s="178"/>
      <c r="X1859" s="177"/>
    </row>
    <row r="1860" spans="7:24" s="168" customFormat="1" ht="15" customHeight="1">
      <c r="G1860" s="175"/>
      <c r="I1860" s="176"/>
      <c r="J1860" s="176"/>
      <c r="K1860" s="176"/>
      <c r="L1860" s="665"/>
      <c r="M1860" s="175"/>
      <c r="N1860" s="177"/>
      <c r="P1860" s="176"/>
      <c r="R1860" s="178"/>
      <c r="S1860" s="177"/>
      <c r="U1860" s="177"/>
      <c r="W1860" s="178"/>
      <c r="X1860" s="177"/>
    </row>
    <row r="1861" spans="7:24" s="168" customFormat="1" ht="15" customHeight="1">
      <c r="G1861" s="175"/>
      <c r="I1861" s="176"/>
      <c r="J1861" s="176"/>
      <c r="K1861" s="176"/>
      <c r="L1861" s="665"/>
      <c r="M1861" s="175"/>
      <c r="N1861" s="177"/>
      <c r="P1861" s="176"/>
      <c r="R1861" s="178"/>
      <c r="S1861" s="177"/>
      <c r="U1861" s="177"/>
      <c r="W1861" s="178"/>
      <c r="X1861" s="177"/>
    </row>
    <row r="1862" spans="7:24" s="168" customFormat="1" ht="15" customHeight="1">
      <c r="G1862" s="175"/>
      <c r="I1862" s="176"/>
      <c r="J1862" s="176"/>
      <c r="K1862" s="176"/>
      <c r="L1862" s="665"/>
      <c r="M1862" s="175"/>
      <c r="N1862" s="177"/>
      <c r="P1862" s="176"/>
      <c r="R1862" s="178"/>
      <c r="S1862" s="177"/>
      <c r="U1862" s="177"/>
      <c r="W1862" s="178"/>
      <c r="X1862" s="177"/>
    </row>
    <row r="1863" spans="7:24" s="168" customFormat="1" ht="15" customHeight="1">
      <c r="G1863" s="175"/>
      <c r="I1863" s="176"/>
      <c r="J1863" s="176"/>
      <c r="K1863" s="176"/>
      <c r="L1863" s="665"/>
      <c r="M1863" s="175"/>
      <c r="N1863" s="177"/>
      <c r="P1863" s="176"/>
      <c r="R1863" s="178"/>
      <c r="S1863" s="177"/>
      <c r="U1863" s="177"/>
      <c r="W1863" s="178"/>
      <c r="X1863" s="177"/>
    </row>
    <row r="1864" spans="7:24" s="168" customFormat="1" ht="15" customHeight="1">
      <c r="G1864" s="175"/>
      <c r="I1864" s="176"/>
      <c r="J1864" s="176"/>
      <c r="K1864" s="176"/>
      <c r="L1864" s="665"/>
      <c r="M1864" s="175"/>
      <c r="N1864" s="177"/>
      <c r="P1864" s="176"/>
      <c r="R1864" s="178"/>
      <c r="S1864" s="177"/>
      <c r="U1864" s="177"/>
      <c r="W1864" s="178"/>
      <c r="X1864" s="177"/>
    </row>
    <row r="1865" spans="7:24" s="168" customFormat="1" ht="15" customHeight="1">
      <c r="G1865" s="175"/>
      <c r="I1865" s="176"/>
      <c r="J1865" s="176"/>
      <c r="K1865" s="176"/>
      <c r="L1865" s="665"/>
      <c r="M1865" s="175"/>
      <c r="N1865" s="177"/>
      <c r="P1865" s="176"/>
      <c r="R1865" s="178"/>
      <c r="S1865" s="177"/>
      <c r="U1865" s="177"/>
      <c r="W1865" s="178"/>
      <c r="X1865" s="177"/>
    </row>
    <row r="1866" spans="7:24" s="168" customFormat="1" ht="15" customHeight="1">
      <c r="G1866" s="175"/>
      <c r="I1866" s="176"/>
      <c r="J1866" s="176"/>
      <c r="K1866" s="176"/>
      <c r="L1866" s="665"/>
      <c r="M1866" s="175"/>
      <c r="N1866" s="177"/>
      <c r="P1866" s="176"/>
      <c r="R1866" s="178"/>
      <c r="S1866" s="177"/>
      <c r="U1866" s="177"/>
      <c r="W1866" s="178"/>
      <c r="X1866" s="177"/>
    </row>
    <row r="1867" spans="7:24" s="168" customFormat="1" ht="15" customHeight="1">
      <c r="G1867" s="175"/>
      <c r="I1867" s="176"/>
      <c r="J1867" s="176"/>
      <c r="K1867" s="176"/>
      <c r="L1867" s="665"/>
      <c r="M1867" s="175"/>
      <c r="N1867" s="177"/>
      <c r="P1867" s="176"/>
      <c r="R1867" s="178"/>
      <c r="S1867" s="177"/>
      <c r="U1867" s="177"/>
      <c r="W1867" s="178"/>
      <c r="X1867" s="177"/>
    </row>
    <row r="1868" spans="7:24" s="168" customFormat="1" ht="15" customHeight="1">
      <c r="G1868" s="175"/>
      <c r="I1868" s="176"/>
      <c r="J1868" s="176"/>
      <c r="K1868" s="176"/>
      <c r="L1868" s="665"/>
      <c r="M1868" s="175"/>
      <c r="N1868" s="177"/>
      <c r="P1868" s="176"/>
      <c r="R1868" s="178"/>
      <c r="S1868" s="177"/>
      <c r="U1868" s="177"/>
      <c r="W1868" s="178"/>
      <c r="X1868" s="177"/>
    </row>
    <row r="1869" spans="7:24" s="168" customFormat="1" ht="15" customHeight="1">
      <c r="G1869" s="175"/>
      <c r="I1869" s="176"/>
      <c r="J1869" s="176"/>
      <c r="K1869" s="176"/>
      <c r="L1869" s="665"/>
      <c r="M1869" s="175"/>
      <c r="N1869" s="177"/>
      <c r="P1869" s="176"/>
      <c r="R1869" s="178"/>
      <c r="S1869" s="177"/>
      <c r="U1869" s="177"/>
      <c r="W1869" s="178"/>
      <c r="X1869" s="177"/>
    </row>
    <row r="1870" spans="7:24" s="168" customFormat="1" ht="15" customHeight="1">
      <c r="G1870" s="175"/>
      <c r="I1870" s="176"/>
      <c r="J1870" s="176"/>
      <c r="K1870" s="176"/>
      <c r="L1870" s="665"/>
      <c r="M1870" s="175"/>
      <c r="N1870" s="177"/>
      <c r="P1870" s="176"/>
      <c r="R1870" s="178"/>
      <c r="S1870" s="177"/>
      <c r="U1870" s="177"/>
      <c r="W1870" s="178"/>
      <c r="X1870" s="177"/>
    </row>
    <row r="1871" spans="7:24" s="168" customFormat="1" ht="15" customHeight="1">
      <c r="G1871" s="175"/>
      <c r="I1871" s="176"/>
      <c r="J1871" s="176"/>
      <c r="K1871" s="176"/>
      <c r="L1871" s="665"/>
      <c r="M1871" s="175"/>
      <c r="N1871" s="177"/>
      <c r="P1871" s="176"/>
      <c r="R1871" s="178"/>
      <c r="S1871" s="177"/>
      <c r="U1871" s="177"/>
      <c r="W1871" s="178"/>
      <c r="X1871" s="177"/>
    </row>
    <row r="1872" spans="7:24" s="168" customFormat="1" ht="15" customHeight="1">
      <c r="G1872" s="175"/>
      <c r="I1872" s="176"/>
      <c r="J1872" s="176"/>
      <c r="K1872" s="176"/>
      <c r="L1872" s="665"/>
      <c r="M1872" s="175"/>
      <c r="N1872" s="177"/>
      <c r="P1872" s="176"/>
      <c r="R1872" s="178"/>
      <c r="S1872" s="177"/>
      <c r="U1872" s="177"/>
      <c r="W1872" s="178"/>
      <c r="X1872" s="177"/>
    </row>
    <row r="1873" spans="7:24" s="168" customFormat="1" ht="15" customHeight="1">
      <c r="G1873" s="175"/>
      <c r="I1873" s="176"/>
      <c r="J1873" s="176"/>
      <c r="K1873" s="176"/>
      <c r="L1873" s="665"/>
      <c r="M1873" s="175"/>
      <c r="N1873" s="177"/>
      <c r="P1873" s="176"/>
      <c r="R1873" s="178"/>
      <c r="S1873" s="177"/>
      <c r="U1873" s="177"/>
      <c r="W1873" s="178"/>
      <c r="X1873" s="177"/>
    </row>
    <row r="1874" spans="7:24" s="168" customFormat="1" ht="15" customHeight="1">
      <c r="G1874" s="175"/>
      <c r="I1874" s="176"/>
      <c r="J1874" s="176"/>
      <c r="K1874" s="176"/>
      <c r="L1874" s="665"/>
      <c r="M1874" s="175"/>
      <c r="N1874" s="177"/>
      <c r="P1874" s="176"/>
      <c r="R1874" s="178"/>
      <c r="S1874" s="177"/>
      <c r="U1874" s="177"/>
      <c r="W1874" s="178"/>
      <c r="X1874" s="177"/>
    </row>
    <row r="1875" spans="7:24" s="168" customFormat="1" ht="15" customHeight="1">
      <c r="G1875" s="175"/>
      <c r="I1875" s="176"/>
      <c r="J1875" s="176"/>
      <c r="K1875" s="176"/>
      <c r="L1875" s="665"/>
      <c r="M1875" s="175"/>
      <c r="N1875" s="177"/>
      <c r="P1875" s="176"/>
      <c r="R1875" s="178"/>
      <c r="S1875" s="177"/>
      <c r="U1875" s="177"/>
      <c r="W1875" s="178"/>
      <c r="X1875" s="177"/>
    </row>
    <row r="1876" spans="7:24" s="168" customFormat="1" ht="15" customHeight="1">
      <c r="G1876" s="175"/>
      <c r="I1876" s="176"/>
      <c r="J1876" s="176"/>
      <c r="K1876" s="176"/>
      <c r="L1876" s="665"/>
      <c r="M1876" s="175"/>
      <c r="N1876" s="177"/>
      <c r="P1876" s="176"/>
      <c r="R1876" s="178"/>
      <c r="S1876" s="177"/>
      <c r="U1876" s="177"/>
      <c r="W1876" s="178"/>
      <c r="X1876" s="177"/>
    </row>
    <row r="1877" spans="7:24" s="168" customFormat="1" ht="15" customHeight="1">
      <c r="G1877" s="175"/>
      <c r="I1877" s="176"/>
      <c r="J1877" s="176"/>
      <c r="K1877" s="176"/>
      <c r="L1877" s="665"/>
      <c r="M1877" s="175"/>
      <c r="N1877" s="177"/>
      <c r="P1877" s="176"/>
      <c r="R1877" s="178"/>
      <c r="S1877" s="177"/>
      <c r="U1877" s="177"/>
      <c r="W1877" s="178"/>
      <c r="X1877" s="177"/>
    </row>
    <row r="1878" spans="7:24" s="168" customFormat="1" ht="15" customHeight="1">
      <c r="G1878" s="175"/>
      <c r="I1878" s="176"/>
      <c r="J1878" s="176"/>
      <c r="K1878" s="176"/>
      <c r="L1878" s="665"/>
      <c r="M1878" s="175"/>
      <c r="N1878" s="177"/>
      <c r="P1878" s="176"/>
      <c r="R1878" s="178"/>
      <c r="S1878" s="177"/>
      <c r="U1878" s="177"/>
      <c r="W1878" s="178"/>
      <c r="X1878" s="177"/>
    </row>
    <row r="1879" spans="7:24" s="168" customFormat="1" ht="15" customHeight="1">
      <c r="G1879" s="175"/>
      <c r="I1879" s="176"/>
      <c r="J1879" s="176"/>
      <c r="K1879" s="176"/>
      <c r="L1879" s="665"/>
      <c r="M1879" s="175"/>
      <c r="N1879" s="177"/>
      <c r="P1879" s="176"/>
      <c r="R1879" s="178"/>
      <c r="S1879" s="177"/>
      <c r="U1879" s="177"/>
      <c r="W1879" s="178"/>
      <c r="X1879" s="177"/>
    </row>
    <row r="1880" spans="7:24" s="168" customFormat="1" ht="15" customHeight="1">
      <c r="G1880" s="175"/>
      <c r="I1880" s="176"/>
      <c r="J1880" s="176"/>
      <c r="K1880" s="176"/>
      <c r="L1880" s="665"/>
      <c r="M1880" s="175"/>
      <c r="N1880" s="177"/>
      <c r="P1880" s="176"/>
      <c r="R1880" s="178"/>
      <c r="S1880" s="177"/>
      <c r="U1880" s="177"/>
      <c r="W1880" s="178"/>
      <c r="X1880" s="177"/>
    </row>
    <row r="1881" spans="7:24" s="168" customFormat="1" ht="15" customHeight="1">
      <c r="G1881" s="175"/>
      <c r="I1881" s="176"/>
      <c r="J1881" s="176"/>
      <c r="K1881" s="176"/>
      <c r="L1881" s="665"/>
      <c r="M1881" s="175"/>
      <c r="N1881" s="177"/>
      <c r="P1881" s="176"/>
      <c r="R1881" s="178"/>
      <c r="S1881" s="177"/>
      <c r="U1881" s="177"/>
      <c r="W1881" s="178"/>
      <c r="X1881" s="177"/>
    </row>
    <row r="1882" spans="7:24" s="168" customFormat="1" ht="15" customHeight="1">
      <c r="G1882" s="175"/>
      <c r="I1882" s="176"/>
      <c r="J1882" s="176"/>
      <c r="K1882" s="176"/>
      <c r="L1882" s="665"/>
      <c r="M1882" s="175"/>
      <c r="N1882" s="177"/>
      <c r="P1882" s="176"/>
      <c r="R1882" s="178"/>
      <c r="S1882" s="177"/>
      <c r="U1882" s="177"/>
      <c r="W1882" s="178"/>
      <c r="X1882" s="177"/>
    </row>
    <row r="1883" spans="7:24" s="168" customFormat="1" ht="15" customHeight="1">
      <c r="G1883" s="175"/>
      <c r="I1883" s="176"/>
      <c r="J1883" s="176"/>
      <c r="K1883" s="176"/>
      <c r="L1883" s="665"/>
      <c r="M1883" s="175"/>
      <c r="N1883" s="177"/>
      <c r="P1883" s="176"/>
      <c r="R1883" s="178"/>
      <c r="S1883" s="177"/>
      <c r="U1883" s="177"/>
      <c r="W1883" s="178"/>
      <c r="X1883" s="177"/>
    </row>
    <row r="1884" spans="7:24" s="168" customFormat="1" ht="15" customHeight="1">
      <c r="G1884" s="175"/>
      <c r="I1884" s="176"/>
      <c r="J1884" s="176"/>
      <c r="K1884" s="176"/>
      <c r="L1884" s="665"/>
      <c r="M1884" s="175"/>
      <c r="N1884" s="177"/>
      <c r="P1884" s="176"/>
      <c r="R1884" s="178"/>
      <c r="S1884" s="177"/>
      <c r="U1884" s="177"/>
      <c r="W1884" s="178"/>
      <c r="X1884" s="177"/>
    </row>
    <row r="1885" spans="7:24" s="168" customFormat="1" ht="15" customHeight="1">
      <c r="G1885" s="175"/>
      <c r="I1885" s="176"/>
      <c r="J1885" s="176"/>
      <c r="K1885" s="176"/>
      <c r="L1885" s="665"/>
      <c r="M1885" s="175"/>
      <c r="N1885" s="177"/>
      <c r="P1885" s="176"/>
      <c r="R1885" s="178"/>
      <c r="S1885" s="177"/>
      <c r="U1885" s="177"/>
      <c r="W1885" s="178"/>
      <c r="X1885" s="177"/>
    </row>
    <row r="1886" spans="7:24" s="168" customFormat="1" ht="15" customHeight="1">
      <c r="G1886" s="175"/>
      <c r="I1886" s="176"/>
      <c r="J1886" s="176"/>
      <c r="K1886" s="176"/>
      <c r="L1886" s="665"/>
      <c r="M1886" s="175"/>
      <c r="N1886" s="177"/>
      <c r="P1886" s="176"/>
      <c r="R1886" s="178"/>
      <c r="S1886" s="177"/>
      <c r="U1886" s="177"/>
      <c r="W1886" s="178"/>
      <c r="X1886" s="177"/>
    </row>
    <row r="1887" spans="7:24" s="168" customFormat="1" ht="15" customHeight="1">
      <c r="G1887" s="175"/>
      <c r="I1887" s="176"/>
      <c r="J1887" s="176"/>
      <c r="K1887" s="176"/>
      <c r="L1887" s="665"/>
      <c r="M1887" s="175"/>
      <c r="N1887" s="177"/>
      <c r="P1887" s="176"/>
      <c r="R1887" s="178"/>
      <c r="S1887" s="177"/>
      <c r="U1887" s="177"/>
      <c r="W1887" s="178"/>
      <c r="X1887" s="177"/>
    </row>
    <row r="1888" spans="7:24" s="168" customFormat="1" ht="15" customHeight="1">
      <c r="G1888" s="175"/>
      <c r="I1888" s="176"/>
      <c r="J1888" s="176"/>
      <c r="K1888" s="176"/>
      <c r="L1888" s="665"/>
      <c r="M1888" s="175"/>
      <c r="N1888" s="177"/>
      <c r="P1888" s="176"/>
      <c r="R1888" s="178"/>
      <c r="S1888" s="177"/>
      <c r="U1888" s="177"/>
      <c r="W1888" s="178"/>
      <c r="X1888" s="177"/>
    </row>
    <row r="1889" spans="7:24" s="168" customFormat="1" ht="15" customHeight="1">
      <c r="G1889" s="175"/>
      <c r="I1889" s="176"/>
      <c r="J1889" s="176"/>
      <c r="K1889" s="176"/>
      <c r="L1889" s="665"/>
      <c r="M1889" s="175"/>
      <c r="N1889" s="177"/>
      <c r="P1889" s="176"/>
      <c r="R1889" s="178"/>
      <c r="S1889" s="177"/>
      <c r="U1889" s="177"/>
      <c r="W1889" s="178"/>
      <c r="X1889" s="177"/>
    </row>
    <row r="1890" spans="7:24" s="168" customFormat="1" ht="15" customHeight="1">
      <c r="G1890" s="175"/>
      <c r="I1890" s="176"/>
      <c r="J1890" s="176"/>
      <c r="K1890" s="176"/>
      <c r="L1890" s="665"/>
      <c r="M1890" s="175"/>
      <c r="N1890" s="177"/>
      <c r="P1890" s="176"/>
      <c r="R1890" s="178"/>
      <c r="S1890" s="177"/>
      <c r="U1890" s="177"/>
      <c r="W1890" s="178"/>
      <c r="X1890" s="177"/>
    </row>
    <row r="1891" spans="7:24" s="168" customFormat="1" ht="15" customHeight="1">
      <c r="G1891" s="175"/>
      <c r="I1891" s="176"/>
      <c r="J1891" s="176"/>
      <c r="K1891" s="176"/>
      <c r="L1891" s="665"/>
      <c r="M1891" s="175"/>
      <c r="N1891" s="177"/>
      <c r="P1891" s="176"/>
      <c r="R1891" s="178"/>
      <c r="S1891" s="177"/>
      <c r="U1891" s="177"/>
      <c r="W1891" s="178"/>
      <c r="X1891" s="177"/>
    </row>
    <row r="1892" spans="7:24" s="168" customFormat="1" ht="15" customHeight="1">
      <c r="G1892" s="175"/>
      <c r="I1892" s="176"/>
      <c r="J1892" s="176"/>
      <c r="K1892" s="176"/>
      <c r="L1892" s="665"/>
      <c r="M1892" s="175"/>
      <c r="N1892" s="177"/>
      <c r="P1892" s="176"/>
      <c r="R1892" s="178"/>
      <c r="S1892" s="177"/>
      <c r="U1892" s="177"/>
      <c r="W1892" s="178"/>
      <c r="X1892" s="177"/>
    </row>
    <row r="1893" spans="7:24" s="168" customFormat="1" ht="15" customHeight="1">
      <c r="G1893" s="175"/>
      <c r="I1893" s="176"/>
      <c r="J1893" s="176"/>
      <c r="K1893" s="176"/>
      <c r="L1893" s="665"/>
      <c r="M1893" s="175"/>
      <c r="N1893" s="177"/>
      <c r="P1893" s="176"/>
      <c r="R1893" s="178"/>
      <c r="S1893" s="177"/>
      <c r="U1893" s="177"/>
      <c r="W1893" s="178"/>
      <c r="X1893" s="177"/>
    </row>
    <row r="1894" spans="7:24" s="168" customFormat="1" ht="15" customHeight="1">
      <c r="G1894" s="175"/>
      <c r="I1894" s="176"/>
      <c r="J1894" s="176"/>
      <c r="K1894" s="176"/>
      <c r="L1894" s="665"/>
      <c r="M1894" s="175"/>
      <c r="N1894" s="177"/>
      <c r="P1894" s="176"/>
      <c r="R1894" s="178"/>
      <c r="S1894" s="177"/>
      <c r="U1894" s="177"/>
      <c r="W1894" s="178"/>
      <c r="X1894" s="177"/>
    </row>
    <row r="1895" spans="7:24" s="168" customFormat="1" ht="15" customHeight="1">
      <c r="G1895" s="175"/>
      <c r="I1895" s="176"/>
      <c r="J1895" s="176"/>
      <c r="K1895" s="176"/>
      <c r="L1895" s="665"/>
      <c r="M1895" s="175"/>
      <c r="N1895" s="177"/>
      <c r="P1895" s="176"/>
      <c r="R1895" s="178"/>
      <c r="S1895" s="177"/>
      <c r="U1895" s="177"/>
      <c r="W1895" s="178"/>
      <c r="X1895" s="177"/>
    </row>
    <row r="1896" spans="7:24" s="168" customFormat="1" ht="15" customHeight="1">
      <c r="G1896" s="175"/>
      <c r="I1896" s="176"/>
      <c r="J1896" s="176"/>
      <c r="K1896" s="176"/>
      <c r="L1896" s="665"/>
      <c r="M1896" s="175"/>
      <c r="N1896" s="177"/>
      <c r="P1896" s="176"/>
      <c r="R1896" s="178"/>
      <c r="S1896" s="177"/>
      <c r="U1896" s="177"/>
      <c r="W1896" s="178"/>
      <c r="X1896" s="177"/>
    </row>
    <row r="1897" spans="7:24" s="168" customFormat="1" ht="15" customHeight="1">
      <c r="G1897" s="175"/>
      <c r="I1897" s="176"/>
      <c r="J1897" s="176"/>
      <c r="K1897" s="176"/>
      <c r="L1897" s="665"/>
      <c r="M1897" s="175"/>
      <c r="N1897" s="177"/>
      <c r="P1897" s="176"/>
      <c r="R1897" s="178"/>
      <c r="S1897" s="177"/>
      <c r="U1897" s="177"/>
      <c r="W1897" s="178"/>
      <c r="X1897" s="177"/>
    </row>
    <row r="1898" spans="7:24" s="168" customFormat="1" ht="15" customHeight="1">
      <c r="G1898" s="175"/>
      <c r="I1898" s="176"/>
      <c r="J1898" s="176"/>
      <c r="K1898" s="176"/>
      <c r="L1898" s="665"/>
      <c r="M1898" s="175"/>
      <c r="N1898" s="177"/>
      <c r="P1898" s="176"/>
      <c r="R1898" s="178"/>
      <c r="S1898" s="177"/>
      <c r="U1898" s="177"/>
      <c r="W1898" s="178"/>
      <c r="X1898" s="177"/>
    </row>
    <row r="1899" spans="7:24" s="168" customFormat="1" ht="15" customHeight="1">
      <c r="G1899" s="175"/>
      <c r="I1899" s="176"/>
      <c r="J1899" s="176"/>
      <c r="K1899" s="176"/>
      <c r="L1899" s="665"/>
      <c r="M1899" s="175"/>
      <c r="N1899" s="177"/>
      <c r="P1899" s="176"/>
      <c r="R1899" s="178"/>
      <c r="S1899" s="177"/>
      <c r="U1899" s="177"/>
      <c r="W1899" s="178"/>
      <c r="X1899" s="177"/>
    </row>
    <row r="1900" spans="7:24" s="168" customFormat="1" ht="15" customHeight="1">
      <c r="G1900" s="175"/>
      <c r="I1900" s="176"/>
      <c r="J1900" s="176"/>
      <c r="K1900" s="176"/>
      <c r="L1900" s="665"/>
      <c r="M1900" s="175"/>
      <c r="N1900" s="177"/>
      <c r="P1900" s="176"/>
      <c r="R1900" s="178"/>
      <c r="S1900" s="177"/>
      <c r="U1900" s="177"/>
      <c r="W1900" s="178"/>
      <c r="X1900" s="177"/>
    </row>
    <row r="1901" spans="7:24" s="168" customFormat="1" ht="15" customHeight="1">
      <c r="G1901" s="175"/>
      <c r="I1901" s="176"/>
      <c r="J1901" s="176"/>
      <c r="K1901" s="176"/>
      <c r="L1901" s="665"/>
      <c r="M1901" s="175"/>
      <c r="N1901" s="177"/>
      <c r="P1901" s="176"/>
      <c r="R1901" s="178"/>
      <c r="S1901" s="177"/>
      <c r="U1901" s="177"/>
      <c r="W1901" s="178"/>
      <c r="X1901" s="177"/>
    </row>
    <row r="1902" spans="7:24" s="168" customFormat="1" ht="15" customHeight="1">
      <c r="G1902" s="175"/>
      <c r="I1902" s="176"/>
      <c r="J1902" s="176"/>
      <c r="K1902" s="176"/>
      <c r="L1902" s="665"/>
      <c r="M1902" s="175"/>
      <c r="N1902" s="177"/>
      <c r="P1902" s="176"/>
      <c r="R1902" s="178"/>
      <c r="S1902" s="177"/>
      <c r="U1902" s="177"/>
      <c r="W1902" s="178"/>
      <c r="X1902" s="177"/>
    </row>
    <row r="1903" spans="7:24" s="168" customFormat="1" ht="15" customHeight="1">
      <c r="G1903" s="175"/>
      <c r="I1903" s="176"/>
      <c r="J1903" s="176"/>
      <c r="K1903" s="176"/>
      <c r="L1903" s="665"/>
      <c r="M1903" s="175"/>
      <c r="N1903" s="177"/>
      <c r="P1903" s="176"/>
      <c r="R1903" s="178"/>
      <c r="S1903" s="177"/>
      <c r="U1903" s="177"/>
      <c r="W1903" s="178"/>
      <c r="X1903" s="177"/>
    </row>
    <row r="1904" spans="7:24" s="168" customFormat="1" ht="15" customHeight="1">
      <c r="G1904" s="175"/>
      <c r="I1904" s="176"/>
      <c r="J1904" s="176"/>
      <c r="K1904" s="176"/>
      <c r="L1904" s="665"/>
      <c r="M1904" s="175"/>
      <c r="N1904" s="177"/>
      <c r="P1904" s="176"/>
      <c r="R1904" s="178"/>
      <c r="S1904" s="177"/>
      <c r="U1904" s="177"/>
      <c r="W1904" s="178"/>
      <c r="X1904" s="177"/>
    </row>
    <row r="1905" spans="7:24" s="168" customFormat="1" ht="15" customHeight="1">
      <c r="G1905" s="175"/>
      <c r="I1905" s="176"/>
      <c r="J1905" s="176"/>
      <c r="K1905" s="176"/>
      <c r="L1905" s="665"/>
      <c r="M1905" s="175"/>
      <c r="N1905" s="177"/>
      <c r="P1905" s="176"/>
      <c r="R1905" s="178"/>
      <c r="S1905" s="177"/>
      <c r="U1905" s="177"/>
      <c r="W1905" s="178"/>
      <c r="X1905" s="177"/>
    </row>
    <row r="1906" spans="7:24" s="168" customFormat="1" ht="15" customHeight="1">
      <c r="G1906" s="175"/>
      <c r="I1906" s="176"/>
      <c r="J1906" s="176"/>
      <c r="K1906" s="176"/>
      <c r="L1906" s="665"/>
      <c r="M1906" s="175"/>
      <c r="N1906" s="177"/>
      <c r="P1906" s="176"/>
      <c r="R1906" s="178"/>
      <c r="S1906" s="177"/>
      <c r="U1906" s="177"/>
      <c r="W1906" s="178"/>
      <c r="X1906" s="177"/>
    </row>
    <row r="1907" spans="7:24" s="168" customFormat="1" ht="15" customHeight="1">
      <c r="G1907" s="175"/>
      <c r="I1907" s="176"/>
      <c r="J1907" s="176"/>
      <c r="K1907" s="176"/>
      <c r="L1907" s="665"/>
      <c r="M1907" s="175"/>
      <c r="N1907" s="177"/>
      <c r="P1907" s="176"/>
      <c r="R1907" s="178"/>
      <c r="S1907" s="177"/>
      <c r="U1907" s="177"/>
      <c r="W1907" s="178"/>
      <c r="X1907" s="177"/>
    </row>
    <row r="1908" spans="7:24" s="168" customFormat="1" ht="15" customHeight="1">
      <c r="G1908" s="175"/>
      <c r="I1908" s="176"/>
      <c r="J1908" s="176"/>
      <c r="K1908" s="176"/>
      <c r="L1908" s="665"/>
      <c r="M1908" s="175"/>
      <c r="N1908" s="177"/>
      <c r="P1908" s="176"/>
      <c r="R1908" s="178"/>
      <c r="S1908" s="177"/>
      <c r="U1908" s="177"/>
      <c r="W1908" s="178"/>
      <c r="X1908" s="177"/>
    </row>
    <row r="1909" spans="7:24" s="168" customFormat="1" ht="15" customHeight="1">
      <c r="G1909" s="175"/>
      <c r="I1909" s="176"/>
      <c r="J1909" s="176"/>
      <c r="K1909" s="176"/>
      <c r="L1909" s="665"/>
      <c r="M1909" s="175"/>
      <c r="N1909" s="177"/>
      <c r="P1909" s="176"/>
      <c r="R1909" s="178"/>
      <c r="S1909" s="177"/>
      <c r="U1909" s="177"/>
      <c r="W1909" s="178"/>
      <c r="X1909" s="177"/>
    </row>
    <row r="1910" spans="7:24" s="168" customFormat="1" ht="15" customHeight="1">
      <c r="G1910" s="175"/>
      <c r="I1910" s="176"/>
      <c r="J1910" s="176"/>
      <c r="K1910" s="176"/>
      <c r="L1910" s="665"/>
      <c r="M1910" s="175"/>
      <c r="N1910" s="177"/>
      <c r="P1910" s="176"/>
      <c r="R1910" s="178"/>
      <c r="S1910" s="177"/>
      <c r="U1910" s="177"/>
      <c r="W1910" s="178"/>
      <c r="X1910" s="177"/>
    </row>
    <row r="1911" spans="7:24" s="168" customFormat="1" ht="15" customHeight="1">
      <c r="G1911" s="175"/>
      <c r="I1911" s="176"/>
      <c r="J1911" s="176"/>
      <c r="K1911" s="176"/>
      <c r="L1911" s="665"/>
      <c r="M1911" s="175"/>
      <c r="N1911" s="177"/>
      <c r="P1911" s="176"/>
      <c r="R1911" s="178"/>
      <c r="S1911" s="177"/>
      <c r="U1911" s="177"/>
      <c r="W1911" s="178"/>
      <c r="X1911" s="177"/>
    </row>
    <row r="1912" spans="7:24" s="168" customFormat="1" ht="15" customHeight="1">
      <c r="G1912" s="175"/>
      <c r="I1912" s="176"/>
      <c r="J1912" s="176"/>
      <c r="K1912" s="176"/>
      <c r="L1912" s="665"/>
      <c r="M1912" s="175"/>
      <c r="N1912" s="177"/>
      <c r="P1912" s="176"/>
      <c r="R1912" s="178"/>
      <c r="S1912" s="177"/>
      <c r="U1912" s="177"/>
      <c r="W1912" s="178"/>
      <c r="X1912" s="177"/>
    </row>
    <row r="1913" spans="7:24" s="168" customFormat="1" ht="15" customHeight="1">
      <c r="G1913" s="175"/>
      <c r="I1913" s="176"/>
      <c r="J1913" s="176"/>
      <c r="K1913" s="176"/>
      <c r="L1913" s="665"/>
      <c r="M1913" s="175"/>
      <c r="N1913" s="177"/>
      <c r="P1913" s="176"/>
      <c r="R1913" s="178"/>
      <c r="S1913" s="177"/>
      <c r="U1913" s="177"/>
      <c r="W1913" s="178"/>
      <c r="X1913" s="177"/>
    </row>
    <row r="1914" spans="7:24" s="168" customFormat="1" ht="15" customHeight="1">
      <c r="G1914" s="175"/>
      <c r="I1914" s="176"/>
      <c r="J1914" s="176"/>
      <c r="K1914" s="176"/>
      <c r="L1914" s="665"/>
      <c r="M1914" s="175"/>
      <c r="N1914" s="177"/>
      <c r="P1914" s="176"/>
      <c r="R1914" s="178"/>
      <c r="S1914" s="177"/>
      <c r="U1914" s="177"/>
      <c r="W1914" s="178"/>
      <c r="X1914" s="177"/>
    </row>
    <row r="1915" spans="7:24" s="168" customFormat="1" ht="15" customHeight="1">
      <c r="G1915" s="175"/>
      <c r="I1915" s="176"/>
      <c r="J1915" s="176"/>
      <c r="K1915" s="176"/>
      <c r="L1915" s="665"/>
      <c r="M1915" s="175"/>
      <c r="N1915" s="177"/>
      <c r="P1915" s="176"/>
      <c r="R1915" s="178"/>
      <c r="S1915" s="177"/>
      <c r="U1915" s="177"/>
      <c r="W1915" s="178"/>
      <c r="X1915" s="177"/>
    </row>
    <row r="1916" spans="7:24" s="168" customFormat="1" ht="15" customHeight="1">
      <c r="G1916" s="175"/>
      <c r="I1916" s="176"/>
      <c r="J1916" s="176"/>
      <c r="K1916" s="176"/>
      <c r="L1916" s="665"/>
      <c r="M1916" s="175"/>
      <c r="N1916" s="177"/>
      <c r="P1916" s="176"/>
      <c r="R1916" s="178"/>
      <c r="S1916" s="177"/>
      <c r="U1916" s="177"/>
      <c r="W1916" s="178"/>
      <c r="X1916" s="177"/>
    </row>
    <row r="1917" spans="7:24" s="168" customFormat="1" ht="15" customHeight="1">
      <c r="G1917" s="175"/>
      <c r="I1917" s="176"/>
      <c r="J1917" s="176"/>
      <c r="K1917" s="176"/>
      <c r="L1917" s="665"/>
      <c r="M1917" s="175"/>
      <c r="N1917" s="177"/>
      <c r="P1917" s="176"/>
      <c r="R1917" s="178"/>
      <c r="S1917" s="177"/>
      <c r="U1917" s="177"/>
      <c r="W1917" s="178"/>
      <c r="X1917" s="177"/>
    </row>
    <row r="1918" spans="7:24" s="168" customFormat="1" ht="15" customHeight="1">
      <c r="G1918" s="175"/>
      <c r="I1918" s="176"/>
      <c r="J1918" s="176"/>
      <c r="K1918" s="176"/>
      <c r="L1918" s="665"/>
      <c r="M1918" s="175"/>
      <c r="N1918" s="177"/>
      <c r="P1918" s="176"/>
      <c r="R1918" s="178"/>
      <c r="S1918" s="177"/>
      <c r="U1918" s="177"/>
      <c r="W1918" s="178"/>
      <c r="X1918" s="177"/>
    </row>
    <row r="1919" spans="7:24" s="168" customFormat="1" ht="15" customHeight="1">
      <c r="G1919" s="175"/>
      <c r="I1919" s="176"/>
      <c r="J1919" s="176"/>
      <c r="K1919" s="176"/>
      <c r="L1919" s="665"/>
      <c r="M1919" s="175"/>
      <c r="N1919" s="177"/>
      <c r="P1919" s="176"/>
      <c r="R1919" s="178"/>
      <c r="S1919" s="177"/>
      <c r="U1919" s="177"/>
      <c r="W1919" s="178"/>
      <c r="X1919" s="177"/>
    </row>
    <row r="1920" spans="7:24" s="168" customFormat="1" ht="15" customHeight="1">
      <c r="G1920" s="175"/>
      <c r="I1920" s="176"/>
      <c r="J1920" s="176"/>
      <c r="K1920" s="176"/>
      <c r="L1920" s="665"/>
      <c r="M1920" s="175"/>
      <c r="N1920" s="177"/>
      <c r="P1920" s="176"/>
      <c r="R1920" s="178"/>
      <c r="S1920" s="177"/>
      <c r="U1920" s="177"/>
      <c r="W1920" s="178"/>
      <c r="X1920" s="177"/>
    </row>
    <row r="1921" spans="7:24" s="168" customFormat="1" ht="15" customHeight="1">
      <c r="G1921" s="175"/>
      <c r="I1921" s="176"/>
      <c r="J1921" s="176"/>
      <c r="K1921" s="176"/>
      <c r="L1921" s="665"/>
      <c r="M1921" s="175"/>
      <c r="N1921" s="177"/>
      <c r="P1921" s="176"/>
      <c r="R1921" s="178"/>
      <c r="S1921" s="177"/>
      <c r="U1921" s="177"/>
      <c r="W1921" s="178"/>
      <c r="X1921" s="177"/>
    </row>
    <row r="1922" spans="7:24" s="168" customFormat="1" ht="15" customHeight="1">
      <c r="G1922" s="175"/>
      <c r="I1922" s="176"/>
      <c r="J1922" s="176"/>
      <c r="K1922" s="176"/>
      <c r="L1922" s="665"/>
      <c r="M1922" s="175"/>
      <c r="N1922" s="177"/>
      <c r="P1922" s="176"/>
      <c r="R1922" s="178"/>
      <c r="S1922" s="177"/>
      <c r="U1922" s="177"/>
      <c r="W1922" s="178"/>
      <c r="X1922" s="177"/>
    </row>
    <row r="1923" spans="7:24" s="168" customFormat="1" ht="15" customHeight="1">
      <c r="G1923" s="175"/>
      <c r="I1923" s="176"/>
      <c r="J1923" s="176"/>
      <c r="K1923" s="176"/>
      <c r="L1923" s="665"/>
      <c r="M1923" s="175"/>
      <c r="N1923" s="177"/>
      <c r="P1923" s="176"/>
      <c r="R1923" s="178"/>
      <c r="S1923" s="177"/>
      <c r="U1923" s="177"/>
      <c r="W1923" s="178"/>
      <c r="X1923" s="177"/>
    </row>
    <row r="1924" spans="7:24" s="168" customFormat="1" ht="15" customHeight="1">
      <c r="G1924" s="175"/>
      <c r="I1924" s="176"/>
      <c r="J1924" s="176"/>
      <c r="K1924" s="176"/>
      <c r="L1924" s="665"/>
      <c r="M1924" s="175"/>
      <c r="N1924" s="177"/>
      <c r="P1924" s="176"/>
      <c r="R1924" s="178"/>
      <c r="S1924" s="177"/>
      <c r="U1924" s="177"/>
      <c r="W1924" s="178"/>
      <c r="X1924" s="177"/>
    </row>
    <row r="1925" spans="7:24" s="168" customFormat="1" ht="15" customHeight="1">
      <c r="G1925" s="175"/>
      <c r="I1925" s="176"/>
      <c r="J1925" s="176"/>
      <c r="K1925" s="176"/>
      <c r="L1925" s="665"/>
      <c r="M1925" s="175"/>
      <c r="N1925" s="177"/>
      <c r="P1925" s="176"/>
      <c r="R1925" s="178"/>
      <c r="S1925" s="177"/>
      <c r="U1925" s="177"/>
      <c r="W1925" s="178"/>
      <c r="X1925" s="177"/>
    </row>
    <row r="1926" spans="7:24" s="168" customFormat="1" ht="15" customHeight="1">
      <c r="G1926" s="175"/>
      <c r="I1926" s="176"/>
      <c r="J1926" s="176"/>
      <c r="K1926" s="176"/>
      <c r="L1926" s="665"/>
      <c r="M1926" s="175"/>
      <c r="N1926" s="177"/>
      <c r="P1926" s="176"/>
      <c r="R1926" s="178"/>
      <c r="S1926" s="177"/>
      <c r="U1926" s="177"/>
      <c r="W1926" s="178"/>
      <c r="X1926" s="177"/>
    </row>
    <row r="1927" spans="7:24" s="168" customFormat="1" ht="15" customHeight="1">
      <c r="G1927" s="175"/>
      <c r="I1927" s="176"/>
      <c r="J1927" s="176"/>
      <c r="K1927" s="176"/>
      <c r="L1927" s="665"/>
      <c r="M1927" s="175"/>
      <c r="N1927" s="177"/>
      <c r="P1927" s="176"/>
      <c r="R1927" s="178"/>
      <c r="S1927" s="177"/>
      <c r="U1927" s="177"/>
      <c r="W1927" s="178"/>
      <c r="X1927" s="177"/>
    </row>
    <row r="1928" spans="7:24" s="168" customFormat="1" ht="15" customHeight="1">
      <c r="G1928" s="175"/>
      <c r="I1928" s="176"/>
      <c r="J1928" s="176"/>
      <c r="K1928" s="176"/>
      <c r="L1928" s="665"/>
      <c r="M1928" s="175"/>
      <c r="N1928" s="177"/>
      <c r="P1928" s="176"/>
      <c r="R1928" s="178"/>
      <c r="S1928" s="177"/>
      <c r="U1928" s="177"/>
      <c r="W1928" s="178"/>
      <c r="X1928" s="177"/>
    </row>
    <row r="1929" spans="7:24" s="168" customFormat="1" ht="15" customHeight="1">
      <c r="G1929" s="175"/>
      <c r="I1929" s="176"/>
      <c r="J1929" s="176"/>
      <c r="K1929" s="176"/>
      <c r="L1929" s="665"/>
      <c r="M1929" s="175"/>
      <c r="N1929" s="177"/>
      <c r="P1929" s="176"/>
      <c r="R1929" s="178"/>
      <c r="S1929" s="177"/>
      <c r="U1929" s="177"/>
      <c r="W1929" s="178"/>
      <c r="X1929" s="177"/>
    </row>
    <row r="1930" spans="7:24" s="168" customFormat="1" ht="15" customHeight="1">
      <c r="G1930" s="175"/>
      <c r="I1930" s="176"/>
      <c r="J1930" s="176"/>
      <c r="K1930" s="176"/>
      <c r="L1930" s="665"/>
      <c r="M1930" s="175"/>
      <c r="N1930" s="177"/>
      <c r="P1930" s="176"/>
      <c r="R1930" s="178"/>
      <c r="S1930" s="177"/>
      <c r="U1930" s="177"/>
      <c r="W1930" s="178"/>
      <c r="X1930" s="177"/>
    </row>
    <row r="1931" spans="7:24" s="168" customFormat="1" ht="15" customHeight="1">
      <c r="G1931" s="175"/>
      <c r="I1931" s="176"/>
      <c r="J1931" s="176"/>
      <c r="K1931" s="176"/>
      <c r="L1931" s="665"/>
      <c r="M1931" s="175"/>
      <c r="N1931" s="177"/>
      <c r="P1931" s="176"/>
      <c r="R1931" s="178"/>
      <c r="S1931" s="177"/>
      <c r="U1931" s="177"/>
      <c r="W1931" s="178"/>
      <c r="X1931" s="177"/>
    </row>
    <row r="1932" spans="7:24" s="168" customFormat="1" ht="15" customHeight="1">
      <c r="G1932" s="175"/>
      <c r="I1932" s="176"/>
      <c r="J1932" s="176"/>
      <c r="K1932" s="176"/>
      <c r="L1932" s="665"/>
      <c r="M1932" s="175"/>
      <c r="N1932" s="177"/>
      <c r="P1932" s="176"/>
      <c r="R1932" s="178"/>
      <c r="S1932" s="177"/>
      <c r="U1932" s="177"/>
      <c r="W1932" s="178"/>
      <c r="X1932" s="177"/>
    </row>
    <row r="1933" spans="7:24" s="168" customFormat="1" ht="15" customHeight="1">
      <c r="G1933" s="175"/>
      <c r="I1933" s="176"/>
      <c r="J1933" s="176"/>
      <c r="K1933" s="176"/>
      <c r="L1933" s="665"/>
      <c r="M1933" s="175"/>
      <c r="N1933" s="177"/>
      <c r="P1933" s="176"/>
      <c r="R1933" s="178"/>
      <c r="S1933" s="177"/>
      <c r="U1933" s="177"/>
      <c r="W1933" s="178"/>
      <c r="X1933" s="177"/>
    </row>
    <row r="1934" spans="7:24" s="168" customFormat="1" ht="15" customHeight="1">
      <c r="G1934" s="175"/>
      <c r="I1934" s="176"/>
      <c r="J1934" s="176"/>
      <c r="K1934" s="176"/>
      <c r="L1934" s="665"/>
      <c r="M1934" s="175"/>
      <c r="N1934" s="177"/>
      <c r="P1934" s="176"/>
      <c r="R1934" s="178"/>
      <c r="S1934" s="177"/>
      <c r="U1934" s="177"/>
      <c r="W1934" s="178"/>
      <c r="X1934" s="177"/>
    </row>
    <row r="1935" spans="7:24" s="168" customFormat="1" ht="15" customHeight="1">
      <c r="G1935" s="175"/>
      <c r="I1935" s="176"/>
      <c r="J1935" s="176"/>
      <c r="K1935" s="176"/>
      <c r="L1935" s="665"/>
      <c r="M1935" s="175"/>
      <c r="N1935" s="177"/>
      <c r="P1935" s="176"/>
      <c r="R1935" s="178"/>
      <c r="S1935" s="177"/>
      <c r="U1935" s="177"/>
      <c r="W1935" s="178"/>
      <c r="X1935" s="177"/>
    </row>
    <row r="1936" spans="7:24" s="168" customFormat="1" ht="15" customHeight="1">
      <c r="G1936" s="175"/>
      <c r="I1936" s="176"/>
      <c r="J1936" s="176"/>
      <c r="K1936" s="176"/>
      <c r="L1936" s="665"/>
      <c r="M1936" s="175"/>
      <c r="N1936" s="177"/>
      <c r="P1936" s="176"/>
      <c r="R1936" s="178"/>
      <c r="S1936" s="177"/>
      <c r="U1936" s="177"/>
      <c r="W1936" s="178"/>
      <c r="X1936" s="177"/>
    </row>
    <row r="1937" spans="7:24" s="168" customFormat="1" ht="15" customHeight="1">
      <c r="G1937" s="175"/>
      <c r="I1937" s="176"/>
      <c r="J1937" s="176"/>
      <c r="K1937" s="176"/>
      <c r="L1937" s="665"/>
      <c r="M1937" s="175"/>
      <c r="N1937" s="177"/>
      <c r="P1937" s="176"/>
      <c r="R1937" s="178"/>
      <c r="S1937" s="177"/>
      <c r="U1937" s="177"/>
      <c r="W1937" s="178"/>
      <c r="X1937" s="177"/>
    </row>
    <row r="1938" spans="7:24" s="168" customFormat="1" ht="15" customHeight="1">
      <c r="G1938" s="175"/>
      <c r="I1938" s="176"/>
      <c r="J1938" s="176"/>
      <c r="K1938" s="176"/>
      <c r="L1938" s="665"/>
      <c r="M1938" s="175"/>
      <c r="N1938" s="177"/>
      <c r="P1938" s="176"/>
      <c r="R1938" s="178"/>
      <c r="S1938" s="177"/>
      <c r="U1938" s="177"/>
      <c r="W1938" s="178"/>
      <c r="X1938" s="177"/>
    </row>
    <row r="1939" spans="7:24" s="168" customFormat="1" ht="15" customHeight="1">
      <c r="G1939" s="175"/>
      <c r="I1939" s="176"/>
      <c r="J1939" s="176"/>
      <c r="K1939" s="176"/>
      <c r="L1939" s="665"/>
      <c r="M1939" s="175"/>
      <c r="N1939" s="177"/>
      <c r="P1939" s="176"/>
      <c r="R1939" s="178"/>
      <c r="S1939" s="177"/>
      <c r="U1939" s="177"/>
      <c r="W1939" s="178"/>
      <c r="X1939" s="177"/>
    </row>
    <row r="1940" spans="7:24" s="168" customFormat="1" ht="15" customHeight="1">
      <c r="G1940" s="175"/>
      <c r="I1940" s="176"/>
      <c r="J1940" s="176"/>
      <c r="K1940" s="176"/>
      <c r="L1940" s="665"/>
      <c r="M1940" s="175"/>
      <c r="N1940" s="177"/>
      <c r="P1940" s="176"/>
      <c r="R1940" s="178"/>
      <c r="S1940" s="177"/>
      <c r="U1940" s="177"/>
      <c r="W1940" s="178"/>
      <c r="X1940" s="177"/>
    </row>
    <row r="1941" spans="7:24" s="168" customFormat="1" ht="15" customHeight="1">
      <c r="G1941" s="175"/>
      <c r="I1941" s="176"/>
      <c r="J1941" s="176"/>
      <c r="K1941" s="176"/>
      <c r="L1941" s="665"/>
      <c r="M1941" s="175"/>
      <c r="N1941" s="177"/>
      <c r="P1941" s="176"/>
      <c r="R1941" s="178"/>
      <c r="S1941" s="177"/>
      <c r="U1941" s="177"/>
      <c r="W1941" s="178"/>
      <c r="X1941" s="177"/>
    </row>
    <row r="1942" spans="7:24" s="168" customFormat="1" ht="15" customHeight="1">
      <c r="G1942" s="175"/>
      <c r="I1942" s="176"/>
      <c r="J1942" s="176"/>
      <c r="K1942" s="176"/>
      <c r="L1942" s="665"/>
      <c r="M1942" s="175"/>
      <c r="N1942" s="177"/>
      <c r="P1942" s="176"/>
      <c r="R1942" s="178"/>
      <c r="S1942" s="177"/>
      <c r="U1942" s="177"/>
      <c r="W1942" s="178"/>
      <c r="X1942" s="177"/>
    </row>
    <row r="1943" spans="7:24" s="168" customFormat="1" ht="15" customHeight="1">
      <c r="G1943" s="175"/>
      <c r="I1943" s="176"/>
      <c r="J1943" s="176"/>
      <c r="K1943" s="176"/>
      <c r="L1943" s="665"/>
      <c r="M1943" s="175"/>
      <c r="N1943" s="177"/>
      <c r="P1943" s="176"/>
      <c r="R1943" s="178"/>
      <c r="S1943" s="177"/>
      <c r="U1943" s="177"/>
      <c r="W1943" s="178"/>
      <c r="X1943" s="177"/>
    </row>
    <row r="1944" spans="7:24" s="168" customFormat="1" ht="15" customHeight="1">
      <c r="G1944" s="175"/>
      <c r="I1944" s="176"/>
      <c r="J1944" s="176"/>
      <c r="K1944" s="176"/>
      <c r="L1944" s="665"/>
      <c r="M1944" s="175"/>
      <c r="N1944" s="177"/>
      <c r="P1944" s="176"/>
      <c r="R1944" s="178"/>
      <c r="S1944" s="177"/>
      <c r="U1944" s="177"/>
      <c r="W1944" s="178"/>
      <c r="X1944" s="177"/>
    </row>
    <row r="1945" spans="7:24" s="168" customFormat="1" ht="15" customHeight="1">
      <c r="G1945" s="175"/>
      <c r="I1945" s="176"/>
      <c r="J1945" s="176"/>
      <c r="K1945" s="176"/>
      <c r="L1945" s="665"/>
      <c r="M1945" s="175"/>
      <c r="N1945" s="177"/>
      <c r="P1945" s="176"/>
      <c r="R1945" s="178"/>
      <c r="S1945" s="177"/>
      <c r="U1945" s="177"/>
      <c r="W1945" s="178"/>
      <c r="X1945" s="177"/>
    </row>
    <row r="1946" spans="7:24" s="168" customFormat="1" ht="15" customHeight="1">
      <c r="G1946" s="175"/>
      <c r="I1946" s="176"/>
      <c r="J1946" s="176"/>
      <c r="K1946" s="176"/>
      <c r="L1946" s="665"/>
      <c r="M1946" s="175"/>
      <c r="N1946" s="177"/>
      <c r="P1946" s="176"/>
      <c r="R1946" s="178"/>
      <c r="S1946" s="177"/>
      <c r="U1946" s="177"/>
      <c r="W1946" s="178"/>
      <c r="X1946" s="177"/>
    </row>
    <row r="1947" spans="7:24" s="168" customFormat="1" ht="15" customHeight="1">
      <c r="G1947" s="175"/>
      <c r="I1947" s="176"/>
      <c r="J1947" s="176"/>
      <c r="K1947" s="176"/>
      <c r="L1947" s="665"/>
      <c r="M1947" s="175"/>
      <c r="N1947" s="177"/>
      <c r="P1947" s="176"/>
      <c r="R1947" s="178"/>
      <c r="S1947" s="177"/>
      <c r="U1947" s="177"/>
      <c r="W1947" s="178"/>
      <c r="X1947" s="177"/>
    </row>
    <row r="1948" spans="7:24" s="168" customFormat="1" ht="15" customHeight="1">
      <c r="G1948" s="175"/>
      <c r="I1948" s="176"/>
      <c r="J1948" s="176"/>
      <c r="K1948" s="176"/>
      <c r="L1948" s="665"/>
      <c r="M1948" s="175"/>
      <c r="N1948" s="177"/>
      <c r="P1948" s="176"/>
      <c r="R1948" s="178"/>
      <c r="S1948" s="177"/>
      <c r="U1948" s="177"/>
      <c r="W1948" s="178"/>
      <c r="X1948" s="177"/>
    </row>
    <row r="1949" spans="7:24" s="168" customFormat="1" ht="15" customHeight="1">
      <c r="G1949" s="175"/>
      <c r="I1949" s="176"/>
      <c r="J1949" s="176"/>
      <c r="K1949" s="176"/>
      <c r="L1949" s="665"/>
      <c r="M1949" s="175"/>
      <c r="N1949" s="177"/>
      <c r="P1949" s="176"/>
      <c r="R1949" s="178"/>
      <c r="S1949" s="177"/>
      <c r="U1949" s="177"/>
      <c r="W1949" s="178"/>
      <c r="X1949" s="177"/>
    </row>
    <row r="1950" spans="7:24" s="168" customFormat="1" ht="15" customHeight="1">
      <c r="G1950" s="175"/>
      <c r="I1950" s="176"/>
      <c r="J1950" s="176"/>
      <c r="K1950" s="176"/>
      <c r="L1950" s="665"/>
      <c r="M1950" s="175"/>
      <c r="N1950" s="177"/>
      <c r="P1950" s="176"/>
      <c r="R1950" s="178"/>
      <c r="S1950" s="177"/>
      <c r="U1950" s="177"/>
      <c r="W1950" s="178"/>
      <c r="X1950" s="177"/>
    </row>
    <row r="1951" spans="7:24" s="168" customFormat="1" ht="15" customHeight="1">
      <c r="G1951" s="175"/>
      <c r="I1951" s="176"/>
      <c r="J1951" s="176"/>
      <c r="K1951" s="176"/>
      <c r="L1951" s="665"/>
      <c r="M1951" s="175"/>
      <c r="N1951" s="177"/>
      <c r="P1951" s="176"/>
      <c r="R1951" s="178"/>
      <c r="S1951" s="177"/>
      <c r="U1951" s="177"/>
      <c r="W1951" s="178"/>
      <c r="X1951" s="177"/>
    </row>
    <row r="1952" spans="7:24" s="168" customFormat="1" ht="15" customHeight="1">
      <c r="G1952" s="175"/>
      <c r="I1952" s="176"/>
      <c r="J1952" s="176"/>
      <c r="K1952" s="176"/>
      <c r="L1952" s="665"/>
      <c r="M1952" s="175"/>
      <c r="N1952" s="177"/>
      <c r="P1952" s="176"/>
      <c r="R1952" s="178"/>
      <c r="S1952" s="177"/>
      <c r="U1952" s="177"/>
      <c r="W1952" s="178"/>
      <c r="X1952" s="177"/>
    </row>
    <row r="1953" spans="7:24" s="168" customFormat="1" ht="15" customHeight="1">
      <c r="G1953" s="175"/>
      <c r="I1953" s="176"/>
      <c r="J1953" s="176"/>
      <c r="K1953" s="176"/>
      <c r="L1953" s="665"/>
      <c r="M1953" s="175"/>
      <c r="N1953" s="177"/>
      <c r="P1953" s="176"/>
      <c r="R1953" s="178"/>
      <c r="S1953" s="177"/>
      <c r="U1953" s="177"/>
      <c r="W1953" s="178"/>
      <c r="X1953" s="177"/>
    </row>
    <row r="1954" spans="7:24" s="168" customFormat="1" ht="15" customHeight="1">
      <c r="G1954" s="175"/>
      <c r="I1954" s="176"/>
      <c r="J1954" s="176"/>
      <c r="K1954" s="176"/>
      <c r="L1954" s="665"/>
      <c r="M1954" s="175"/>
      <c r="N1954" s="177"/>
      <c r="P1954" s="176"/>
      <c r="R1954" s="178"/>
      <c r="S1954" s="177"/>
      <c r="U1954" s="177"/>
      <c r="W1954" s="178"/>
      <c r="X1954" s="177"/>
    </row>
    <row r="1955" spans="7:24" s="168" customFormat="1" ht="15" customHeight="1">
      <c r="G1955" s="175"/>
      <c r="I1955" s="176"/>
      <c r="J1955" s="176"/>
      <c r="K1955" s="176"/>
      <c r="L1955" s="665"/>
      <c r="M1955" s="175"/>
      <c r="N1955" s="177"/>
      <c r="P1955" s="176"/>
      <c r="R1955" s="178"/>
      <c r="S1955" s="177"/>
      <c r="U1955" s="177"/>
      <c r="W1955" s="178"/>
      <c r="X1955" s="177"/>
    </row>
    <row r="1956" spans="7:24" s="168" customFormat="1" ht="15" customHeight="1">
      <c r="G1956" s="175"/>
      <c r="I1956" s="176"/>
      <c r="J1956" s="176"/>
      <c r="K1956" s="176"/>
      <c r="L1956" s="665"/>
      <c r="M1956" s="175"/>
      <c r="N1956" s="177"/>
      <c r="P1956" s="176"/>
      <c r="R1956" s="178"/>
      <c r="S1956" s="177"/>
      <c r="U1956" s="177"/>
      <c r="W1956" s="178"/>
      <c r="X1956" s="177"/>
    </row>
    <row r="1957" spans="7:24" s="168" customFormat="1" ht="15" customHeight="1">
      <c r="G1957" s="175"/>
      <c r="I1957" s="176"/>
      <c r="J1957" s="176"/>
      <c r="K1957" s="176"/>
      <c r="L1957" s="665"/>
      <c r="M1957" s="175"/>
      <c r="N1957" s="177"/>
      <c r="P1957" s="176"/>
      <c r="R1957" s="178"/>
      <c r="S1957" s="177"/>
      <c r="U1957" s="177"/>
      <c r="W1957" s="178"/>
      <c r="X1957" s="177"/>
    </row>
    <row r="1958" spans="7:24" s="168" customFormat="1" ht="15" customHeight="1">
      <c r="G1958" s="175"/>
      <c r="I1958" s="176"/>
      <c r="J1958" s="176"/>
      <c r="K1958" s="176"/>
      <c r="L1958" s="665"/>
      <c r="M1958" s="175"/>
      <c r="N1958" s="177"/>
      <c r="P1958" s="176"/>
      <c r="R1958" s="178"/>
      <c r="S1958" s="177"/>
      <c r="U1958" s="177"/>
      <c r="W1958" s="178"/>
      <c r="X1958" s="177"/>
    </row>
    <row r="1959" spans="7:24" s="168" customFormat="1" ht="15" customHeight="1">
      <c r="G1959" s="175"/>
      <c r="I1959" s="176"/>
      <c r="J1959" s="176"/>
      <c r="K1959" s="176"/>
      <c r="L1959" s="665"/>
      <c r="M1959" s="175"/>
      <c r="N1959" s="177"/>
      <c r="P1959" s="176"/>
      <c r="R1959" s="178"/>
      <c r="S1959" s="177"/>
      <c r="U1959" s="177"/>
      <c r="W1959" s="178"/>
      <c r="X1959" s="177"/>
    </row>
    <row r="1960" spans="7:24" s="168" customFormat="1" ht="15" customHeight="1">
      <c r="G1960" s="175"/>
      <c r="I1960" s="176"/>
      <c r="J1960" s="176"/>
      <c r="K1960" s="176"/>
      <c r="L1960" s="665"/>
      <c r="M1960" s="175"/>
      <c r="N1960" s="177"/>
      <c r="P1960" s="176"/>
      <c r="R1960" s="178"/>
      <c r="S1960" s="177"/>
      <c r="U1960" s="177"/>
      <c r="W1960" s="178"/>
      <c r="X1960" s="177"/>
    </row>
    <row r="1961" spans="7:24" s="168" customFormat="1" ht="15" customHeight="1">
      <c r="G1961" s="175"/>
      <c r="I1961" s="176"/>
      <c r="J1961" s="176"/>
      <c r="K1961" s="176"/>
      <c r="L1961" s="665"/>
      <c r="M1961" s="175"/>
      <c r="N1961" s="177"/>
      <c r="P1961" s="176"/>
      <c r="R1961" s="178"/>
      <c r="S1961" s="177"/>
      <c r="U1961" s="177"/>
      <c r="W1961" s="178"/>
      <c r="X1961" s="177"/>
    </row>
    <row r="1962" spans="7:24" s="168" customFormat="1" ht="15" customHeight="1">
      <c r="G1962" s="175"/>
      <c r="I1962" s="176"/>
      <c r="J1962" s="176"/>
      <c r="K1962" s="176"/>
      <c r="L1962" s="665"/>
      <c r="M1962" s="175"/>
      <c r="N1962" s="177"/>
      <c r="P1962" s="176"/>
      <c r="R1962" s="178"/>
      <c r="S1962" s="177"/>
      <c r="U1962" s="177"/>
      <c r="W1962" s="178"/>
      <c r="X1962" s="177"/>
    </row>
    <row r="1963" spans="7:24" s="168" customFormat="1" ht="15" customHeight="1">
      <c r="G1963" s="175"/>
      <c r="I1963" s="176"/>
      <c r="J1963" s="176"/>
      <c r="K1963" s="176"/>
      <c r="L1963" s="665"/>
      <c r="M1963" s="175"/>
      <c r="N1963" s="177"/>
      <c r="P1963" s="176"/>
      <c r="R1963" s="178"/>
      <c r="S1963" s="177"/>
      <c r="U1963" s="177"/>
      <c r="W1963" s="178"/>
      <c r="X1963" s="177"/>
    </row>
    <row r="1964" spans="7:24" s="168" customFormat="1" ht="15" customHeight="1">
      <c r="G1964" s="175"/>
      <c r="I1964" s="176"/>
      <c r="J1964" s="176"/>
      <c r="K1964" s="176"/>
      <c r="L1964" s="665"/>
      <c r="M1964" s="175"/>
      <c r="N1964" s="177"/>
      <c r="P1964" s="176"/>
      <c r="R1964" s="178"/>
      <c r="S1964" s="177"/>
      <c r="U1964" s="177"/>
      <c r="W1964" s="178"/>
      <c r="X1964" s="177"/>
    </row>
    <row r="1965" spans="7:24" s="168" customFormat="1" ht="15" customHeight="1">
      <c r="G1965" s="175"/>
      <c r="I1965" s="176"/>
      <c r="J1965" s="176"/>
      <c r="K1965" s="176"/>
      <c r="L1965" s="665"/>
      <c r="M1965" s="175"/>
      <c r="N1965" s="177"/>
      <c r="P1965" s="176"/>
      <c r="R1965" s="178"/>
      <c r="S1965" s="177"/>
      <c r="U1965" s="177"/>
      <c r="W1965" s="178"/>
      <c r="X1965" s="177"/>
    </row>
    <row r="1966" spans="7:24" s="168" customFormat="1" ht="15" customHeight="1">
      <c r="G1966" s="175"/>
      <c r="I1966" s="176"/>
      <c r="J1966" s="176"/>
      <c r="K1966" s="176"/>
      <c r="L1966" s="665"/>
      <c r="M1966" s="175"/>
      <c r="N1966" s="177"/>
      <c r="P1966" s="176"/>
      <c r="R1966" s="178"/>
      <c r="S1966" s="177"/>
      <c r="U1966" s="177"/>
      <c r="W1966" s="178"/>
      <c r="X1966" s="177"/>
    </row>
    <row r="1967" spans="7:24" s="168" customFormat="1" ht="15" customHeight="1">
      <c r="G1967" s="175"/>
      <c r="I1967" s="176"/>
      <c r="J1967" s="176"/>
      <c r="K1967" s="176"/>
      <c r="L1967" s="665"/>
      <c r="M1967" s="175"/>
      <c r="N1967" s="177"/>
      <c r="P1967" s="176"/>
      <c r="R1967" s="178"/>
      <c r="S1967" s="177"/>
      <c r="U1967" s="177"/>
      <c r="W1967" s="178"/>
      <c r="X1967" s="177"/>
    </row>
    <row r="1968" spans="7:24" s="168" customFormat="1" ht="15" customHeight="1">
      <c r="G1968" s="175"/>
      <c r="I1968" s="176"/>
      <c r="J1968" s="176"/>
      <c r="K1968" s="176"/>
      <c r="L1968" s="665"/>
      <c r="M1968" s="175"/>
      <c r="N1968" s="177"/>
      <c r="P1968" s="176"/>
      <c r="R1968" s="178"/>
      <c r="S1968" s="177"/>
      <c r="U1968" s="177"/>
      <c r="W1968" s="178"/>
      <c r="X1968" s="177"/>
    </row>
    <row r="1969" spans="7:24" s="168" customFormat="1" ht="15" customHeight="1">
      <c r="G1969" s="175"/>
      <c r="I1969" s="176"/>
      <c r="J1969" s="176"/>
      <c r="K1969" s="176"/>
      <c r="L1969" s="665"/>
      <c r="M1969" s="175"/>
      <c r="N1969" s="177"/>
      <c r="P1969" s="176"/>
      <c r="R1969" s="178"/>
      <c r="S1969" s="177"/>
      <c r="U1969" s="177"/>
      <c r="W1969" s="178"/>
      <c r="X1969" s="177"/>
    </row>
    <row r="1970" spans="7:24" s="168" customFormat="1" ht="15" customHeight="1">
      <c r="G1970" s="175"/>
      <c r="I1970" s="176"/>
      <c r="J1970" s="176"/>
      <c r="K1970" s="176"/>
      <c r="L1970" s="665"/>
      <c r="M1970" s="175"/>
      <c r="N1970" s="177"/>
      <c r="P1970" s="176"/>
      <c r="R1970" s="178"/>
      <c r="S1970" s="177"/>
      <c r="U1970" s="177"/>
      <c r="W1970" s="178"/>
      <c r="X1970" s="177"/>
    </row>
    <row r="1971" spans="7:24" s="168" customFormat="1" ht="15" customHeight="1">
      <c r="G1971" s="175"/>
      <c r="I1971" s="176"/>
      <c r="J1971" s="176"/>
      <c r="K1971" s="176"/>
      <c r="L1971" s="665"/>
      <c r="M1971" s="175"/>
      <c r="N1971" s="177"/>
      <c r="P1971" s="176"/>
      <c r="R1971" s="178"/>
      <c r="S1971" s="177"/>
      <c r="U1971" s="177"/>
      <c r="W1971" s="178"/>
      <c r="X1971" s="177"/>
    </row>
    <row r="1972" spans="7:24" s="168" customFormat="1" ht="15" customHeight="1">
      <c r="G1972" s="175"/>
      <c r="I1972" s="176"/>
      <c r="J1972" s="176"/>
      <c r="K1972" s="176"/>
      <c r="L1972" s="665"/>
      <c r="M1972" s="175"/>
      <c r="N1972" s="177"/>
      <c r="P1972" s="176"/>
      <c r="R1972" s="178"/>
      <c r="S1972" s="177"/>
      <c r="U1972" s="177"/>
      <c r="W1972" s="178"/>
      <c r="X1972" s="177"/>
    </row>
    <row r="1973" spans="7:24" s="168" customFormat="1" ht="15" customHeight="1">
      <c r="G1973" s="175"/>
      <c r="I1973" s="176"/>
      <c r="J1973" s="176"/>
      <c r="K1973" s="176"/>
      <c r="L1973" s="665"/>
      <c r="M1973" s="175"/>
      <c r="N1973" s="177"/>
      <c r="P1973" s="176"/>
      <c r="R1973" s="178"/>
      <c r="S1973" s="177"/>
      <c r="U1973" s="177"/>
      <c r="W1973" s="178"/>
      <c r="X1973" s="177"/>
    </row>
    <row r="1974" spans="7:24" s="168" customFormat="1" ht="15" customHeight="1">
      <c r="G1974" s="175"/>
      <c r="I1974" s="176"/>
      <c r="J1974" s="176"/>
      <c r="K1974" s="176"/>
      <c r="L1974" s="665"/>
      <c r="M1974" s="175"/>
      <c r="N1974" s="177"/>
      <c r="P1974" s="176"/>
      <c r="R1974" s="178"/>
      <c r="S1974" s="177"/>
      <c r="U1974" s="177"/>
      <c r="W1974" s="178"/>
      <c r="X1974" s="177"/>
    </row>
    <row r="1975" spans="7:24" s="168" customFormat="1" ht="15" customHeight="1">
      <c r="G1975" s="175"/>
      <c r="I1975" s="176"/>
      <c r="J1975" s="176"/>
      <c r="K1975" s="176"/>
      <c r="L1975" s="665"/>
      <c r="M1975" s="175"/>
      <c r="N1975" s="177"/>
      <c r="P1975" s="176"/>
      <c r="R1975" s="178"/>
      <c r="S1975" s="177"/>
      <c r="U1975" s="177"/>
      <c r="W1975" s="178"/>
      <c r="X1975" s="177"/>
    </row>
    <row r="1976" spans="7:24" s="168" customFormat="1" ht="15" customHeight="1">
      <c r="G1976" s="175"/>
      <c r="I1976" s="176"/>
      <c r="J1976" s="176"/>
      <c r="K1976" s="176"/>
      <c r="L1976" s="665"/>
      <c r="M1976" s="175"/>
      <c r="N1976" s="177"/>
      <c r="P1976" s="176"/>
      <c r="R1976" s="178"/>
      <c r="S1976" s="177"/>
      <c r="U1976" s="177"/>
      <c r="W1976" s="178"/>
      <c r="X1976" s="177"/>
    </row>
    <row r="1977" spans="7:24" s="168" customFormat="1" ht="15" customHeight="1">
      <c r="G1977" s="175"/>
      <c r="I1977" s="176"/>
      <c r="J1977" s="176"/>
      <c r="K1977" s="176"/>
      <c r="L1977" s="665"/>
      <c r="M1977" s="175"/>
      <c r="N1977" s="177"/>
      <c r="P1977" s="176"/>
      <c r="R1977" s="178"/>
      <c r="S1977" s="177"/>
      <c r="U1977" s="177"/>
      <c r="W1977" s="178"/>
      <c r="X1977" s="177"/>
    </row>
    <row r="1978" spans="7:24" s="168" customFormat="1" ht="15" customHeight="1">
      <c r="G1978" s="175"/>
      <c r="I1978" s="176"/>
      <c r="J1978" s="176"/>
      <c r="K1978" s="176"/>
      <c r="L1978" s="665"/>
      <c r="M1978" s="175"/>
      <c r="N1978" s="177"/>
      <c r="P1978" s="176"/>
      <c r="R1978" s="178"/>
      <c r="S1978" s="177"/>
      <c r="U1978" s="177"/>
      <c r="W1978" s="178"/>
      <c r="X1978" s="177"/>
    </row>
    <row r="1979" spans="7:24" s="168" customFormat="1" ht="15" customHeight="1">
      <c r="G1979" s="175"/>
      <c r="I1979" s="176"/>
      <c r="J1979" s="176"/>
      <c r="K1979" s="176"/>
      <c r="L1979" s="665"/>
      <c r="M1979" s="175"/>
      <c r="N1979" s="177"/>
      <c r="P1979" s="176"/>
      <c r="R1979" s="178"/>
      <c r="S1979" s="177"/>
      <c r="U1979" s="177"/>
      <c r="W1979" s="178"/>
      <c r="X1979" s="177"/>
    </row>
    <row r="1980" spans="7:24" s="168" customFormat="1" ht="15" customHeight="1">
      <c r="G1980" s="175"/>
      <c r="I1980" s="176"/>
      <c r="J1980" s="176"/>
      <c r="K1980" s="176"/>
      <c r="L1980" s="665"/>
      <c r="M1980" s="175"/>
      <c r="N1980" s="177"/>
      <c r="P1980" s="176"/>
      <c r="R1980" s="178"/>
      <c r="S1980" s="177"/>
      <c r="U1980" s="177"/>
      <c r="W1980" s="178"/>
      <c r="X1980" s="177"/>
    </row>
    <row r="1981" spans="7:24" s="168" customFormat="1" ht="15" customHeight="1">
      <c r="G1981" s="175"/>
      <c r="I1981" s="176"/>
      <c r="J1981" s="176"/>
      <c r="K1981" s="176"/>
      <c r="L1981" s="665"/>
      <c r="M1981" s="175"/>
      <c r="N1981" s="177"/>
      <c r="P1981" s="176"/>
      <c r="R1981" s="178"/>
      <c r="S1981" s="177"/>
      <c r="U1981" s="177"/>
      <c r="W1981" s="178"/>
      <c r="X1981" s="177"/>
    </row>
    <row r="1982" spans="7:24" s="168" customFormat="1" ht="15" customHeight="1">
      <c r="G1982" s="175"/>
      <c r="I1982" s="176"/>
      <c r="J1982" s="176"/>
      <c r="K1982" s="176"/>
      <c r="L1982" s="665"/>
      <c r="M1982" s="175"/>
      <c r="N1982" s="177"/>
      <c r="P1982" s="176"/>
      <c r="R1982" s="178"/>
      <c r="S1982" s="177"/>
      <c r="U1982" s="177"/>
      <c r="W1982" s="178"/>
      <c r="X1982" s="177"/>
    </row>
    <row r="1983" spans="7:24" s="168" customFormat="1" ht="15" customHeight="1">
      <c r="G1983" s="175"/>
      <c r="I1983" s="176"/>
      <c r="J1983" s="176"/>
      <c r="K1983" s="176"/>
      <c r="L1983" s="665"/>
      <c r="M1983" s="175"/>
      <c r="N1983" s="177"/>
      <c r="P1983" s="176"/>
      <c r="R1983" s="178"/>
      <c r="S1983" s="177"/>
      <c r="U1983" s="177"/>
      <c r="W1983" s="178"/>
      <c r="X1983" s="177"/>
    </row>
    <row r="1984" spans="7:24" s="168" customFormat="1" ht="15" customHeight="1">
      <c r="G1984" s="175"/>
      <c r="I1984" s="176"/>
      <c r="J1984" s="176"/>
      <c r="K1984" s="176"/>
      <c r="L1984" s="665"/>
      <c r="M1984" s="175"/>
      <c r="N1984" s="177"/>
      <c r="P1984" s="176"/>
      <c r="R1984" s="178"/>
      <c r="S1984" s="177"/>
      <c r="U1984" s="177"/>
      <c r="W1984" s="178"/>
      <c r="X1984" s="177"/>
    </row>
    <row r="1985" spans="7:24" s="168" customFormat="1" ht="15" customHeight="1">
      <c r="G1985" s="175"/>
      <c r="I1985" s="176"/>
      <c r="J1985" s="176"/>
      <c r="K1985" s="176"/>
      <c r="L1985" s="665"/>
      <c r="M1985" s="175"/>
      <c r="N1985" s="177"/>
      <c r="P1985" s="176"/>
      <c r="R1985" s="178"/>
      <c r="S1985" s="177"/>
      <c r="U1985" s="177"/>
      <c r="W1985" s="178"/>
      <c r="X1985" s="177"/>
    </row>
    <row r="1986" spans="7:24" s="168" customFormat="1" ht="15" customHeight="1">
      <c r="G1986" s="175"/>
      <c r="I1986" s="176"/>
      <c r="J1986" s="176"/>
      <c r="K1986" s="176"/>
      <c r="L1986" s="665"/>
      <c r="M1986" s="175"/>
      <c r="N1986" s="177"/>
      <c r="P1986" s="176"/>
      <c r="R1986" s="178"/>
      <c r="S1986" s="177"/>
      <c r="U1986" s="177"/>
      <c r="W1986" s="178"/>
      <c r="X1986" s="177"/>
    </row>
    <row r="1987" spans="7:24" s="168" customFormat="1" ht="15" customHeight="1">
      <c r="G1987" s="175"/>
      <c r="I1987" s="176"/>
      <c r="J1987" s="176"/>
      <c r="K1987" s="176"/>
      <c r="L1987" s="665"/>
      <c r="M1987" s="175"/>
      <c r="N1987" s="177"/>
      <c r="P1987" s="176"/>
      <c r="R1987" s="178"/>
      <c r="S1987" s="177"/>
      <c r="U1987" s="177"/>
      <c r="W1987" s="178"/>
      <c r="X1987" s="177"/>
    </row>
    <row r="1988" spans="7:24" s="168" customFormat="1" ht="15" customHeight="1">
      <c r="G1988" s="175"/>
      <c r="I1988" s="176"/>
      <c r="J1988" s="176"/>
      <c r="K1988" s="176"/>
      <c r="L1988" s="665"/>
      <c r="M1988" s="175"/>
      <c r="N1988" s="177"/>
      <c r="P1988" s="176"/>
      <c r="R1988" s="178"/>
      <c r="S1988" s="177"/>
      <c r="U1988" s="177"/>
      <c r="W1988" s="178"/>
      <c r="X1988" s="177"/>
    </row>
    <row r="1989" spans="7:24" s="168" customFormat="1" ht="15" customHeight="1">
      <c r="G1989" s="175"/>
      <c r="I1989" s="176"/>
      <c r="J1989" s="176"/>
      <c r="K1989" s="176"/>
      <c r="L1989" s="665"/>
      <c r="M1989" s="175"/>
      <c r="N1989" s="177"/>
      <c r="P1989" s="176"/>
      <c r="R1989" s="178"/>
      <c r="S1989" s="177"/>
      <c r="U1989" s="177"/>
      <c r="W1989" s="178"/>
      <c r="X1989" s="177"/>
    </row>
    <row r="1990" spans="7:24" s="168" customFormat="1" ht="15" customHeight="1">
      <c r="G1990" s="175"/>
      <c r="I1990" s="176"/>
      <c r="J1990" s="176"/>
      <c r="K1990" s="176"/>
      <c r="L1990" s="665"/>
      <c r="M1990" s="175"/>
      <c r="N1990" s="177"/>
      <c r="P1990" s="176"/>
      <c r="R1990" s="178"/>
      <c r="S1990" s="177"/>
      <c r="U1990" s="177"/>
      <c r="W1990" s="178"/>
      <c r="X1990" s="177"/>
    </row>
    <row r="1991" spans="7:24" s="168" customFormat="1" ht="15" customHeight="1">
      <c r="G1991" s="175"/>
      <c r="I1991" s="176"/>
      <c r="J1991" s="176"/>
      <c r="K1991" s="176"/>
      <c r="L1991" s="665"/>
      <c r="M1991" s="175"/>
      <c r="N1991" s="177"/>
      <c r="P1991" s="176"/>
      <c r="R1991" s="178"/>
      <c r="S1991" s="177"/>
      <c r="U1991" s="177"/>
      <c r="W1991" s="178"/>
      <c r="X1991" s="177"/>
    </row>
    <row r="1992" spans="7:24" s="168" customFormat="1" ht="15" customHeight="1">
      <c r="G1992" s="175"/>
      <c r="I1992" s="176"/>
      <c r="J1992" s="176"/>
      <c r="K1992" s="176"/>
      <c r="L1992" s="665"/>
      <c r="M1992" s="175"/>
      <c r="N1992" s="177"/>
      <c r="P1992" s="176"/>
      <c r="R1992" s="178"/>
      <c r="S1992" s="177"/>
      <c r="U1992" s="177"/>
      <c r="W1992" s="178"/>
      <c r="X1992" s="177"/>
    </row>
    <row r="1993" spans="7:24" s="168" customFormat="1" ht="15" customHeight="1">
      <c r="G1993" s="175"/>
      <c r="I1993" s="176"/>
      <c r="J1993" s="176"/>
      <c r="K1993" s="176"/>
      <c r="L1993" s="665"/>
      <c r="M1993" s="175"/>
      <c r="N1993" s="177"/>
      <c r="P1993" s="176"/>
      <c r="R1993" s="178"/>
      <c r="S1993" s="177"/>
      <c r="U1993" s="177"/>
      <c r="W1993" s="178"/>
      <c r="X1993" s="177"/>
    </row>
    <row r="1994" spans="7:24" s="168" customFormat="1" ht="15" customHeight="1">
      <c r="G1994" s="175"/>
      <c r="I1994" s="176"/>
      <c r="J1994" s="176"/>
      <c r="K1994" s="176"/>
      <c r="L1994" s="665"/>
      <c r="M1994" s="175"/>
      <c r="N1994" s="177"/>
      <c r="P1994" s="176"/>
      <c r="R1994" s="178"/>
      <c r="S1994" s="177"/>
      <c r="U1994" s="177"/>
      <c r="W1994" s="178"/>
      <c r="X1994" s="177"/>
    </row>
    <row r="1995" spans="7:24" s="168" customFormat="1" ht="15" customHeight="1">
      <c r="G1995" s="175"/>
      <c r="I1995" s="176"/>
      <c r="J1995" s="176"/>
      <c r="K1995" s="176"/>
      <c r="L1995" s="665"/>
      <c r="M1995" s="175"/>
      <c r="N1995" s="177"/>
      <c r="P1995" s="176"/>
      <c r="R1995" s="178"/>
      <c r="S1995" s="177"/>
      <c r="U1995" s="177"/>
      <c r="W1995" s="178"/>
      <c r="X1995" s="177"/>
    </row>
    <row r="1996" spans="7:24" s="168" customFormat="1" ht="15" customHeight="1">
      <c r="G1996" s="175"/>
      <c r="I1996" s="176"/>
      <c r="J1996" s="176"/>
      <c r="K1996" s="176"/>
      <c r="L1996" s="665"/>
      <c r="M1996" s="175"/>
      <c r="N1996" s="177"/>
      <c r="P1996" s="176"/>
      <c r="R1996" s="178"/>
      <c r="S1996" s="177"/>
      <c r="U1996" s="177"/>
      <c r="W1996" s="178"/>
      <c r="X1996" s="177"/>
    </row>
    <row r="1997" spans="7:24" s="168" customFormat="1" ht="15" customHeight="1">
      <c r="G1997" s="175"/>
      <c r="I1997" s="176"/>
      <c r="J1997" s="176"/>
      <c r="K1997" s="176"/>
      <c r="L1997" s="665"/>
      <c r="M1997" s="175"/>
      <c r="N1997" s="177"/>
      <c r="P1997" s="176"/>
      <c r="R1997" s="178"/>
      <c r="S1997" s="177"/>
      <c r="U1997" s="177"/>
      <c r="W1997" s="178"/>
      <c r="X1997" s="177"/>
    </row>
    <row r="1998" spans="7:24" s="168" customFormat="1" ht="15" customHeight="1">
      <c r="G1998" s="175"/>
      <c r="I1998" s="176"/>
      <c r="J1998" s="176"/>
      <c r="K1998" s="176"/>
      <c r="L1998" s="665"/>
      <c r="M1998" s="175"/>
      <c r="N1998" s="177"/>
      <c r="P1998" s="176"/>
      <c r="R1998" s="178"/>
      <c r="S1998" s="177"/>
      <c r="U1998" s="177"/>
      <c r="W1998" s="178"/>
      <c r="X1998" s="177"/>
    </row>
    <row r="1999" spans="7:24" s="168" customFormat="1" ht="15" customHeight="1">
      <c r="G1999" s="175"/>
      <c r="I1999" s="176"/>
      <c r="J1999" s="176"/>
      <c r="K1999" s="176"/>
      <c r="L1999" s="665"/>
      <c r="M1999" s="175"/>
      <c r="N1999" s="177"/>
      <c r="P1999" s="176"/>
      <c r="R1999" s="178"/>
      <c r="S1999" s="177"/>
      <c r="U1999" s="177"/>
      <c r="W1999" s="178"/>
      <c r="X1999" s="177"/>
    </row>
    <row r="2000" spans="7:24" s="168" customFormat="1" ht="15" customHeight="1">
      <c r="G2000" s="175"/>
      <c r="I2000" s="176"/>
      <c r="J2000" s="176"/>
      <c r="K2000" s="176"/>
      <c r="L2000" s="665"/>
      <c r="M2000" s="175"/>
      <c r="N2000" s="177"/>
      <c r="P2000" s="176"/>
      <c r="R2000" s="178"/>
      <c r="S2000" s="177"/>
      <c r="U2000" s="177"/>
      <c r="W2000" s="178"/>
      <c r="X2000" s="177"/>
    </row>
    <row r="2001" spans="7:24" s="168" customFormat="1" ht="15" customHeight="1">
      <c r="G2001" s="175"/>
      <c r="I2001" s="176"/>
      <c r="J2001" s="176"/>
      <c r="K2001" s="176"/>
      <c r="L2001" s="665"/>
      <c r="M2001" s="175"/>
      <c r="N2001" s="177"/>
      <c r="P2001" s="176"/>
      <c r="R2001" s="178"/>
      <c r="S2001" s="177"/>
      <c r="U2001" s="177"/>
      <c r="W2001" s="178"/>
      <c r="X2001" s="177"/>
    </row>
    <row r="2002" spans="7:24" s="168" customFormat="1" ht="15" customHeight="1">
      <c r="G2002" s="175"/>
      <c r="I2002" s="176"/>
      <c r="J2002" s="176"/>
      <c r="K2002" s="176"/>
      <c r="L2002" s="665"/>
      <c r="M2002" s="175"/>
      <c r="N2002" s="177"/>
      <c r="P2002" s="176"/>
      <c r="R2002" s="178"/>
      <c r="S2002" s="177"/>
      <c r="U2002" s="177"/>
      <c r="W2002" s="178"/>
      <c r="X2002" s="177"/>
    </row>
    <row r="2003" spans="7:24" s="168" customFormat="1" ht="15" customHeight="1">
      <c r="G2003" s="175"/>
      <c r="I2003" s="176"/>
      <c r="J2003" s="176"/>
      <c r="K2003" s="176"/>
      <c r="L2003" s="665"/>
      <c r="M2003" s="175"/>
      <c r="N2003" s="177"/>
      <c r="P2003" s="176"/>
      <c r="R2003" s="178"/>
      <c r="S2003" s="177"/>
      <c r="U2003" s="177"/>
      <c r="W2003" s="178"/>
      <c r="X2003" s="177"/>
    </row>
    <row r="2004" spans="7:24" s="168" customFormat="1" ht="15" customHeight="1">
      <c r="G2004" s="175"/>
      <c r="I2004" s="176"/>
      <c r="J2004" s="176"/>
      <c r="K2004" s="176"/>
      <c r="L2004" s="665"/>
      <c r="M2004" s="175"/>
      <c r="N2004" s="177"/>
      <c r="P2004" s="176"/>
      <c r="R2004" s="178"/>
      <c r="S2004" s="177"/>
      <c r="U2004" s="177"/>
      <c r="W2004" s="178"/>
      <c r="X2004" s="177"/>
    </row>
    <row r="2005" spans="7:24" s="168" customFormat="1" ht="15" customHeight="1">
      <c r="G2005" s="175"/>
      <c r="I2005" s="176"/>
      <c r="J2005" s="176"/>
      <c r="K2005" s="176"/>
      <c r="L2005" s="665"/>
      <c r="M2005" s="175"/>
      <c r="N2005" s="177"/>
      <c r="P2005" s="176"/>
      <c r="R2005" s="178"/>
      <c r="S2005" s="177"/>
      <c r="U2005" s="177"/>
      <c r="W2005" s="178"/>
      <c r="X2005" s="177"/>
    </row>
    <row r="2006" spans="7:24" s="168" customFormat="1" ht="15" customHeight="1">
      <c r="G2006" s="175"/>
      <c r="I2006" s="176"/>
      <c r="J2006" s="176"/>
      <c r="K2006" s="176"/>
      <c r="L2006" s="665"/>
      <c r="M2006" s="175"/>
      <c r="N2006" s="177"/>
      <c r="P2006" s="176"/>
      <c r="R2006" s="178"/>
      <c r="S2006" s="177"/>
      <c r="U2006" s="177"/>
      <c r="W2006" s="178"/>
      <c r="X2006" s="177"/>
    </row>
    <row r="2007" spans="7:24" s="168" customFormat="1" ht="15" customHeight="1">
      <c r="G2007" s="175"/>
      <c r="I2007" s="176"/>
      <c r="J2007" s="176"/>
      <c r="K2007" s="176"/>
      <c r="L2007" s="665"/>
      <c r="M2007" s="175"/>
      <c r="N2007" s="177"/>
      <c r="P2007" s="176"/>
      <c r="R2007" s="178"/>
      <c r="S2007" s="177"/>
      <c r="U2007" s="177"/>
      <c r="W2007" s="178"/>
      <c r="X2007" s="177"/>
    </row>
    <row r="2008" spans="7:24" s="168" customFormat="1" ht="15" customHeight="1">
      <c r="G2008" s="175"/>
      <c r="I2008" s="176"/>
      <c r="J2008" s="176"/>
      <c r="K2008" s="176"/>
      <c r="L2008" s="665"/>
      <c r="M2008" s="175"/>
      <c r="N2008" s="177"/>
      <c r="P2008" s="176"/>
      <c r="R2008" s="178"/>
      <c r="S2008" s="177"/>
      <c r="U2008" s="177"/>
      <c r="W2008" s="178"/>
      <c r="X2008" s="177"/>
    </row>
    <row r="2009" spans="7:24" s="168" customFormat="1" ht="15" customHeight="1">
      <c r="G2009" s="175"/>
      <c r="I2009" s="176"/>
      <c r="J2009" s="176"/>
      <c r="K2009" s="176"/>
      <c r="L2009" s="665"/>
      <c r="M2009" s="175"/>
      <c r="N2009" s="177"/>
      <c r="P2009" s="176"/>
      <c r="R2009" s="178"/>
      <c r="S2009" s="177"/>
      <c r="U2009" s="177"/>
      <c r="W2009" s="178"/>
      <c r="X2009" s="177"/>
    </row>
    <row r="2010" spans="7:24" s="168" customFormat="1" ht="15" customHeight="1">
      <c r="G2010" s="175"/>
      <c r="I2010" s="176"/>
      <c r="J2010" s="176"/>
      <c r="K2010" s="176"/>
      <c r="L2010" s="665"/>
      <c r="M2010" s="175"/>
      <c r="N2010" s="177"/>
      <c r="P2010" s="176"/>
      <c r="R2010" s="178"/>
      <c r="S2010" s="177"/>
      <c r="U2010" s="177"/>
      <c r="W2010" s="178"/>
      <c r="X2010" s="177"/>
    </row>
    <row r="2011" spans="7:24" s="168" customFormat="1" ht="15" customHeight="1">
      <c r="G2011" s="175"/>
      <c r="I2011" s="176"/>
      <c r="J2011" s="176"/>
      <c r="K2011" s="176"/>
      <c r="L2011" s="665"/>
      <c r="M2011" s="175"/>
      <c r="N2011" s="177"/>
      <c r="P2011" s="176"/>
      <c r="R2011" s="178"/>
      <c r="S2011" s="177"/>
      <c r="U2011" s="177"/>
      <c r="W2011" s="178"/>
      <c r="X2011" s="177"/>
    </row>
    <row r="2012" spans="7:24" s="168" customFormat="1" ht="15" customHeight="1">
      <c r="G2012" s="175"/>
      <c r="I2012" s="176"/>
      <c r="J2012" s="176"/>
      <c r="K2012" s="176"/>
      <c r="L2012" s="665"/>
      <c r="M2012" s="175"/>
      <c r="N2012" s="177"/>
      <c r="P2012" s="176"/>
      <c r="R2012" s="178"/>
      <c r="S2012" s="177"/>
      <c r="U2012" s="177"/>
      <c r="W2012" s="178"/>
      <c r="X2012" s="177"/>
    </row>
    <row r="2013" spans="7:24" s="168" customFormat="1" ht="15" customHeight="1">
      <c r="G2013" s="175"/>
      <c r="I2013" s="176"/>
      <c r="J2013" s="176"/>
      <c r="K2013" s="176"/>
      <c r="L2013" s="665"/>
      <c r="M2013" s="175"/>
      <c r="N2013" s="177"/>
      <c r="P2013" s="176"/>
      <c r="R2013" s="178"/>
      <c r="S2013" s="177"/>
      <c r="U2013" s="177"/>
      <c r="W2013" s="178"/>
      <c r="X2013" s="177"/>
    </row>
    <row r="2014" spans="7:24" s="168" customFormat="1" ht="15" customHeight="1">
      <c r="G2014" s="175"/>
      <c r="I2014" s="176"/>
      <c r="J2014" s="176"/>
      <c r="K2014" s="176"/>
      <c r="L2014" s="665"/>
      <c r="M2014" s="175"/>
      <c r="N2014" s="177"/>
      <c r="P2014" s="176"/>
      <c r="R2014" s="178"/>
      <c r="S2014" s="177"/>
      <c r="U2014" s="177"/>
      <c r="W2014" s="178"/>
      <c r="X2014" s="177"/>
    </row>
    <row r="2015" spans="7:24" s="168" customFormat="1" ht="15" customHeight="1">
      <c r="G2015" s="175"/>
      <c r="I2015" s="176"/>
      <c r="J2015" s="176"/>
      <c r="K2015" s="176"/>
      <c r="L2015" s="665"/>
      <c r="M2015" s="175"/>
      <c r="N2015" s="177"/>
      <c r="P2015" s="176"/>
      <c r="R2015" s="178"/>
      <c r="S2015" s="177"/>
      <c r="U2015" s="177"/>
      <c r="W2015" s="178"/>
      <c r="X2015" s="177"/>
    </row>
    <row r="2016" spans="7:24" s="168" customFormat="1" ht="15" customHeight="1">
      <c r="G2016" s="175"/>
      <c r="I2016" s="176"/>
      <c r="J2016" s="176"/>
      <c r="K2016" s="176"/>
      <c r="L2016" s="665"/>
      <c r="M2016" s="175"/>
      <c r="N2016" s="177"/>
      <c r="P2016" s="176"/>
      <c r="R2016" s="178"/>
      <c r="S2016" s="177"/>
      <c r="U2016" s="177"/>
      <c r="W2016" s="178"/>
      <c r="X2016" s="177"/>
    </row>
    <row r="2017" spans="7:24" s="168" customFormat="1" ht="15" customHeight="1">
      <c r="G2017" s="175"/>
      <c r="I2017" s="176"/>
      <c r="J2017" s="176"/>
      <c r="K2017" s="176"/>
      <c r="L2017" s="665"/>
      <c r="M2017" s="175"/>
      <c r="N2017" s="177"/>
      <c r="P2017" s="176"/>
      <c r="R2017" s="178"/>
      <c r="S2017" s="177"/>
      <c r="U2017" s="177"/>
      <c r="W2017" s="178"/>
      <c r="X2017" s="177"/>
    </row>
    <row r="2018" spans="7:24" s="168" customFormat="1" ht="15" customHeight="1">
      <c r="G2018" s="175"/>
      <c r="I2018" s="176"/>
      <c r="J2018" s="176"/>
      <c r="K2018" s="176"/>
      <c r="L2018" s="665"/>
      <c r="M2018" s="175"/>
      <c r="N2018" s="177"/>
      <c r="P2018" s="176"/>
      <c r="R2018" s="178"/>
      <c r="S2018" s="177"/>
      <c r="U2018" s="177"/>
      <c r="W2018" s="178"/>
      <c r="X2018" s="177"/>
    </row>
    <row r="2019" spans="7:24" s="168" customFormat="1" ht="15" customHeight="1">
      <c r="G2019" s="175"/>
      <c r="I2019" s="176"/>
      <c r="J2019" s="176"/>
      <c r="K2019" s="176"/>
      <c r="L2019" s="665"/>
      <c r="M2019" s="175"/>
      <c r="N2019" s="177"/>
      <c r="P2019" s="176"/>
      <c r="R2019" s="178"/>
      <c r="S2019" s="177"/>
      <c r="U2019" s="177"/>
      <c r="W2019" s="178"/>
      <c r="X2019" s="177"/>
    </row>
    <row r="2020" spans="7:24" s="168" customFormat="1" ht="15" customHeight="1">
      <c r="G2020" s="175"/>
      <c r="I2020" s="176"/>
      <c r="J2020" s="176"/>
      <c r="K2020" s="176"/>
      <c r="L2020" s="665"/>
      <c r="M2020" s="175"/>
      <c r="N2020" s="177"/>
      <c r="P2020" s="176"/>
      <c r="R2020" s="178"/>
      <c r="S2020" s="177"/>
      <c r="U2020" s="177"/>
      <c r="W2020" s="178"/>
      <c r="X2020" s="177"/>
    </row>
    <row r="2021" spans="7:24" s="168" customFormat="1" ht="15" customHeight="1">
      <c r="G2021" s="175"/>
      <c r="I2021" s="176"/>
      <c r="J2021" s="176"/>
      <c r="K2021" s="176"/>
      <c r="L2021" s="665"/>
      <c r="M2021" s="175"/>
      <c r="N2021" s="177"/>
      <c r="P2021" s="176"/>
      <c r="R2021" s="178"/>
      <c r="S2021" s="177"/>
      <c r="U2021" s="177"/>
      <c r="W2021" s="178"/>
      <c r="X2021" s="177"/>
    </row>
    <row r="2022" spans="7:24" s="168" customFormat="1" ht="15" customHeight="1">
      <c r="G2022" s="175"/>
      <c r="I2022" s="176"/>
      <c r="J2022" s="176"/>
      <c r="K2022" s="176"/>
      <c r="L2022" s="665"/>
      <c r="M2022" s="175"/>
      <c r="N2022" s="177"/>
      <c r="P2022" s="176"/>
      <c r="R2022" s="178"/>
      <c r="S2022" s="177"/>
      <c r="U2022" s="177"/>
      <c r="W2022" s="178"/>
      <c r="X2022" s="177"/>
    </row>
    <row r="2023" spans="7:24" s="168" customFormat="1" ht="15" customHeight="1">
      <c r="G2023" s="175"/>
      <c r="I2023" s="176"/>
      <c r="J2023" s="176"/>
      <c r="K2023" s="176"/>
      <c r="L2023" s="665"/>
      <c r="M2023" s="175"/>
      <c r="N2023" s="177"/>
      <c r="P2023" s="176"/>
      <c r="R2023" s="178"/>
      <c r="S2023" s="177"/>
      <c r="U2023" s="177"/>
      <c r="W2023" s="178"/>
      <c r="X2023" s="177"/>
    </row>
    <row r="2024" spans="7:24" s="168" customFormat="1" ht="15" customHeight="1">
      <c r="G2024" s="175"/>
      <c r="I2024" s="176"/>
      <c r="J2024" s="176"/>
      <c r="K2024" s="176"/>
      <c r="L2024" s="665"/>
      <c r="M2024" s="175"/>
      <c r="N2024" s="177"/>
      <c r="P2024" s="176"/>
      <c r="R2024" s="178"/>
      <c r="S2024" s="177"/>
      <c r="U2024" s="177"/>
      <c r="W2024" s="178"/>
      <c r="X2024" s="177"/>
    </row>
    <row r="2025" spans="7:24" s="168" customFormat="1" ht="15" customHeight="1">
      <c r="G2025" s="175"/>
      <c r="I2025" s="176"/>
      <c r="J2025" s="176"/>
      <c r="K2025" s="176"/>
      <c r="L2025" s="665"/>
      <c r="M2025" s="175"/>
      <c r="N2025" s="177"/>
      <c r="P2025" s="176"/>
      <c r="R2025" s="178"/>
      <c r="S2025" s="177"/>
      <c r="U2025" s="177"/>
      <c r="W2025" s="178"/>
      <c r="X2025" s="177"/>
    </row>
    <row r="2026" spans="7:24" s="168" customFormat="1" ht="15" customHeight="1">
      <c r="G2026" s="175"/>
      <c r="I2026" s="176"/>
      <c r="J2026" s="176"/>
      <c r="K2026" s="176"/>
      <c r="L2026" s="665"/>
      <c r="M2026" s="175"/>
      <c r="N2026" s="177"/>
      <c r="P2026" s="176"/>
      <c r="R2026" s="178"/>
      <c r="S2026" s="177"/>
      <c r="U2026" s="177"/>
      <c r="W2026" s="178"/>
      <c r="X2026" s="177"/>
    </row>
    <row r="2027" spans="7:24" s="168" customFormat="1" ht="15" customHeight="1">
      <c r="G2027" s="175"/>
      <c r="I2027" s="176"/>
      <c r="J2027" s="176"/>
      <c r="K2027" s="176"/>
      <c r="L2027" s="665"/>
      <c r="M2027" s="175"/>
      <c r="N2027" s="177"/>
      <c r="P2027" s="176"/>
      <c r="R2027" s="178"/>
      <c r="S2027" s="177"/>
      <c r="U2027" s="177"/>
      <c r="W2027" s="178"/>
      <c r="X2027" s="177"/>
    </row>
    <row r="2028" spans="7:24" s="168" customFormat="1" ht="15" customHeight="1">
      <c r="G2028" s="175"/>
      <c r="I2028" s="176"/>
      <c r="J2028" s="176"/>
      <c r="K2028" s="176"/>
      <c r="L2028" s="665"/>
      <c r="M2028" s="175"/>
      <c r="N2028" s="177"/>
      <c r="P2028" s="176"/>
      <c r="R2028" s="178"/>
      <c r="S2028" s="177"/>
      <c r="U2028" s="177"/>
      <c r="W2028" s="178"/>
      <c r="X2028" s="177"/>
    </row>
    <row r="2029" spans="7:24" s="168" customFormat="1" ht="15" customHeight="1">
      <c r="G2029" s="175"/>
      <c r="I2029" s="176"/>
      <c r="J2029" s="176"/>
      <c r="K2029" s="176"/>
      <c r="L2029" s="665"/>
      <c r="M2029" s="175"/>
      <c r="N2029" s="177"/>
      <c r="P2029" s="176"/>
      <c r="R2029" s="178"/>
      <c r="S2029" s="177"/>
      <c r="U2029" s="177"/>
      <c r="W2029" s="178"/>
      <c r="X2029" s="177"/>
    </row>
    <row r="2030" spans="7:24" s="168" customFormat="1" ht="15" customHeight="1">
      <c r="G2030" s="175"/>
      <c r="I2030" s="176"/>
      <c r="J2030" s="176"/>
      <c r="K2030" s="176"/>
      <c r="L2030" s="665"/>
      <c r="M2030" s="175"/>
      <c r="N2030" s="177"/>
      <c r="P2030" s="176"/>
      <c r="R2030" s="178"/>
      <c r="S2030" s="177"/>
      <c r="U2030" s="177"/>
      <c r="W2030" s="178"/>
      <c r="X2030" s="177"/>
    </row>
    <row r="2031" spans="7:24" s="168" customFormat="1" ht="15" customHeight="1">
      <c r="G2031" s="175"/>
      <c r="I2031" s="176"/>
      <c r="J2031" s="176"/>
      <c r="K2031" s="176"/>
      <c r="L2031" s="665"/>
      <c r="M2031" s="175"/>
      <c r="N2031" s="177"/>
      <c r="P2031" s="176"/>
      <c r="R2031" s="178"/>
      <c r="S2031" s="177"/>
      <c r="U2031" s="177"/>
      <c r="W2031" s="178"/>
      <c r="X2031" s="177"/>
    </row>
    <row r="2032" spans="7:24" s="168" customFormat="1" ht="15" customHeight="1">
      <c r="G2032" s="175"/>
      <c r="I2032" s="176"/>
      <c r="J2032" s="176"/>
      <c r="K2032" s="176"/>
      <c r="L2032" s="665"/>
      <c r="M2032" s="175"/>
      <c r="N2032" s="177"/>
      <c r="P2032" s="176"/>
      <c r="R2032" s="178"/>
      <c r="S2032" s="177"/>
      <c r="U2032" s="177"/>
      <c r="W2032" s="178"/>
      <c r="X2032" s="177"/>
    </row>
    <row r="2033" spans="7:24" s="168" customFormat="1" ht="15" customHeight="1">
      <c r="G2033" s="175"/>
      <c r="I2033" s="176"/>
      <c r="J2033" s="176"/>
      <c r="K2033" s="176"/>
      <c r="L2033" s="665"/>
      <c r="M2033" s="175"/>
      <c r="N2033" s="177"/>
      <c r="P2033" s="176"/>
      <c r="R2033" s="178"/>
      <c r="S2033" s="177"/>
      <c r="U2033" s="177"/>
      <c r="W2033" s="178"/>
      <c r="X2033" s="177"/>
    </row>
    <row r="2034" spans="7:24" s="168" customFormat="1" ht="15" customHeight="1">
      <c r="G2034" s="175"/>
      <c r="I2034" s="176"/>
      <c r="J2034" s="176"/>
      <c r="K2034" s="176"/>
      <c r="L2034" s="665"/>
      <c r="M2034" s="175"/>
      <c r="N2034" s="177"/>
      <c r="P2034" s="176"/>
      <c r="R2034" s="178"/>
      <c r="S2034" s="177"/>
      <c r="U2034" s="177"/>
      <c r="W2034" s="178"/>
      <c r="X2034" s="177"/>
    </row>
    <row r="2035" spans="7:24" s="168" customFormat="1" ht="15" customHeight="1">
      <c r="G2035" s="175"/>
      <c r="I2035" s="176"/>
      <c r="J2035" s="176"/>
      <c r="K2035" s="176"/>
      <c r="L2035" s="665"/>
      <c r="M2035" s="175"/>
      <c r="N2035" s="177"/>
      <c r="P2035" s="176"/>
      <c r="R2035" s="178"/>
      <c r="S2035" s="177"/>
      <c r="U2035" s="177"/>
      <c r="W2035" s="178"/>
      <c r="X2035" s="177"/>
    </row>
    <row r="2036" spans="7:24" s="168" customFormat="1" ht="15" customHeight="1">
      <c r="G2036" s="175"/>
      <c r="I2036" s="176"/>
      <c r="J2036" s="176"/>
      <c r="K2036" s="176"/>
      <c r="L2036" s="665"/>
      <c r="M2036" s="175"/>
      <c r="N2036" s="177"/>
      <c r="P2036" s="176"/>
      <c r="R2036" s="178"/>
      <c r="S2036" s="177"/>
      <c r="U2036" s="177"/>
      <c r="W2036" s="178"/>
      <c r="X2036" s="177"/>
    </row>
    <row r="2037" spans="7:24" s="168" customFormat="1" ht="15" customHeight="1">
      <c r="G2037" s="175"/>
      <c r="I2037" s="176"/>
      <c r="J2037" s="176"/>
      <c r="K2037" s="176"/>
      <c r="L2037" s="665"/>
      <c r="M2037" s="175"/>
      <c r="N2037" s="177"/>
      <c r="P2037" s="176"/>
      <c r="R2037" s="178"/>
      <c r="S2037" s="177"/>
      <c r="U2037" s="177"/>
      <c r="W2037" s="178"/>
      <c r="X2037" s="177"/>
    </row>
    <row r="2038" spans="7:24" s="168" customFormat="1" ht="15" customHeight="1">
      <c r="G2038" s="175"/>
      <c r="I2038" s="176"/>
      <c r="J2038" s="176"/>
      <c r="K2038" s="176"/>
      <c r="L2038" s="665"/>
      <c r="M2038" s="175"/>
      <c r="N2038" s="177"/>
      <c r="P2038" s="176"/>
      <c r="R2038" s="178"/>
      <c r="S2038" s="177"/>
      <c r="U2038" s="177"/>
      <c r="W2038" s="178"/>
      <c r="X2038" s="177"/>
    </row>
    <row r="2039" spans="7:24" s="168" customFormat="1" ht="15" customHeight="1">
      <c r="G2039" s="175"/>
      <c r="I2039" s="176"/>
      <c r="J2039" s="176"/>
      <c r="K2039" s="176"/>
      <c r="L2039" s="665"/>
      <c r="M2039" s="175"/>
      <c r="N2039" s="177"/>
      <c r="P2039" s="176"/>
      <c r="R2039" s="178"/>
      <c r="S2039" s="177"/>
      <c r="U2039" s="177"/>
      <c r="W2039" s="178"/>
      <c r="X2039" s="177"/>
    </row>
    <row r="2040" spans="7:24" s="168" customFormat="1" ht="15" customHeight="1">
      <c r="G2040" s="175"/>
      <c r="I2040" s="176"/>
      <c r="J2040" s="176"/>
      <c r="K2040" s="176"/>
      <c r="L2040" s="665"/>
      <c r="M2040" s="175"/>
      <c r="N2040" s="177"/>
      <c r="P2040" s="176"/>
      <c r="R2040" s="178"/>
      <c r="S2040" s="177"/>
      <c r="U2040" s="177"/>
      <c r="W2040" s="178"/>
      <c r="X2040" s="177"/>
    </row>
    <row r="2041" spans="7:24" s="168" customFormat="1" ht="15" customHeight="1">
      <c r="G2041" s="175"/>
      <c r="I2041" s="176"/>
      <c r="J2041" s="176"/>
      <c r="K2041" s="176"/>
      <c r="L2041" s="665"/>
      <c r="M2041" s="175"/>
      <c r="N2041" s="177"/>
      <c r="P2041" s="176"/>
      <c r="R2041" s="178"/>
      <c r="S2041" s="177"/>
      <c r="U2041" s="177"/>
      <c r="W2041" s="178"/>
      <c r="X2041" s="177"/>
    </row>
    <row r="2042" spans="7:24" s="168" customFormat="1" ht="15" customHeight="1">
      <c r="G2042" s="175"/>
      <c r="I2042" s="176"/>
      <c r="J2042" s="176"/>
      <c r="K2042" s="176"/>
      <c r="L2042" s="665"/>
      <c r="M2042" s="175"/>
      <c r="N2042" s="177"/>
      <c r="P2042" s="176"/>
      <c r="R2042" s="178"/>
      <c r="S2042" s="177"/>
      <c r="U2042" s="177"/>
      <c r="W2042" s="178"/>
      <c r="X2042" s="177"/>
    </row>
    <row r="2043" spans="7:24" s="168" customFormat="1" ht="15" customHeight="1">
      <c r="G2043" s="175"/>
      <c r="I2043" s="176"/>
      <c r="J2043" s="176"/>
      <c r="K2043" s="176"/>
      <c r="L2043" s="665"/>
      <c r="M2043" s="175"/>
      <c r="N2043" s="177"/>
      <c r="P2043" s="176"/>
      <c r="R2043" s="178"/>
      <c r="S2043" s="177"/>
      <c r="U2043" s="177"/>
      <c r="W2043" s="178"/>
      <c r="X2043" s="177"/>
    </row>
    <row r="2044" spans="7:24" s="168" customFormat="1" ht="15" customHeight="1">
      <c r="G2044" s="175"/>
      <c r="I2044" s="176"/>
      <c r="J2044" s="176"/>
      <c r="K2044" s="176"/>
      <c r="L2044" s="665"/>
      <c r="M2044" s="175"/>
      <c r="N2044" s="177"/>
      <c r="P2044" s="176"/>
      <c r="R2044" s="178"/>
      <c r="S2044" s="177"/>
      <c r="U2044" s="177"/>
      <c r="W2044" s="178"/>
      <c r="X2044" s="177"/>
    </row>
    <row r="2045" spans="7:24" s="168" customFormat="1" ht="15" customHeight="1">
      <c r="G2045" s="175"/>
      <c r="I2045" s="176"/>
      <c r="J2045" s="176"/>
      <c r="K2045" s="176"/>
      <c r="L2045" s="665"/>
      <c r="M2045" s="175"/>
      <c r="N2045" s="177"/>
      <c r="P2045" s="176"/>
      <c r="R2045" s="178"/>
      <c r="S2045" s="177"/>
      <c r="U2045" s="177"/>
      <c r="W2045" s="178"/>
      <c r="X2045" s="177"/>
    </row>
    <row r="2046" spans="7:24" s="168" customFormat="1" ht="15" customHeight="1">
      <c r="G2046" s="175"/>
      <c r="I2046" s="176"/>
      <c r="J2046" s="176"/>
      <c r="K2046" s="176"/>
      <c r="L2046" s="665"/>
      <c r="M2046" s="175"/>
      <c r="N2046" s="177"/>
      <c r="P2046" s="176"/>
      <c r="R2046" s="178"/>
      <c r="S2046" s="177"/>
      <c r="U2046" s="177"/>
      <c r="W2046" s="178"/>
      <c r="X2046" s="177"/>
    </row>
    <row r="2047" spans="7:24" s="168" customFormat="1" ht="15" customHeight="1">
      <c r="G2047" s="175"/>
      <c r="I2047" s="176"/>
      <c r="J2047" s="176"/>
      <c r="K2047" s="176"/>
      <c r="L2047" s="665"/>
      <c r="M2047" s="175"/>
      <c r="N2047" s="177"/>
      <c r="P2047" s="176"/>
      <c r="R2047" s="178"/>
      <c r="S2047" s="177"/>
      <c r="U2047" s="177"/>
      <c r="W2047" s="178"/>
      <c r="X2047" s="177"/>
    </row>
    <row r="2048" spans="7:24" s="168" customFormat="1" ht="15" customHeight="1">
      <c r="G2048" s="175"/>
      <c r="I2048" s="176"/>
      <c r="J2048" s="176"/>
      <c r="K2048" s="176"/>
      <c r="L2048" s="665"/>
      <c r="M2048" s="175"/>
      <c r="N2048" s="177"/>
      <c r="P2048" s="176"/>
      <c r="R2048" s="178"/>
      <c r="S2048" s="177"/>
      <c r="U2048" s="177"/>
      <c r="W2048" s="178"/>
      <c r="X2048" s="177"/>
    </row>
    <row r="2049" spans="7:24" s="168" customFormat="1" ht="15" customHeight="1">
      <c r="G2049" s="175"/>
      <c r="I2049" s="176"/>
      <c r="J2049" s="176"/>
      <c r="K2049" s="176"/>
      <c r="L2049" s="665"/>
      <c r="M2049" s="175"/>
      <c r="N2049" s="177"/>
      <c r="P2049" s="176"/>
      <c r="R2049" s="178"/>
      <c r="S2049" s="177"/>
      <c r="U2049" s="177"/>
      <c r="W2049" s="178"/>
      <c r="X2049" s="177"/>
    </row>
    <row r="2050" spans="7:24" s="168" customFormat="1" ht="15" customHeight="1">
      <c r="G2050" s="175"/>
      <c r="I2050" s="176"/>
      <c r="J2050" s="176"/>
      <c r="K2050" s="176"/>
      <c r="L2050" s="665"/>
      <c r="M2050" s="175"/>
      <c r="N2050" s="177"/>
      <c r="P2050" s="176"/>
      <c r="R2050" s="178"/>
      <c r="S2050" s="177"/>
      <c r="U2050" s="177"/>
      <c r="W2050" s="178"/>
      <c r="X2050" s="177"/>
    </row>
    <row r="2051" spans="7:24" s="168" customFormat="1" ht="15" customHeight="1">
      <c r="G2051" s="175"/>
      <c r="I2051" s="176"/>
      <c r="J2051" s="176"/>
      <c r="K2051" s="176"/>
      <c r="L2051" s="665"/>
      <c r="M2051" s="175"/>
      <c r="N2051" s="177"/>
      <c r="P2051" s="176"/>
      <c r="R2051" s="178"/>
      <c r="S2051" s="177"/>
      <c r="U2051" s="177"/>
      <c r="W2051" s="178"/>
      <c r="X2051" s="177"/>
    </row>
    <row r="2052" spans="7:24" s="168" customFormat="1" ht="15" customHeight="1">
      <c r="G2052" s="175"/>
      <c r="I2052" s="176"/>
      <c r="J2052" s="176"/>
      <c r="K2052" s="176"/>
      <c r="L2052" s="665"/>
      <c r="M2052" s="175"/>
      <c r="N2052" s="177"/>
      <c r="P2052" s="176"/>
      <c r="R2052" s="178"/>
      <c r="S2052" s="177"/>
      <c r="U2052" s="177"/>
      <c r="W2052" s="178"/>
      <c r="X2052" s="177"/>
    </row>
    <row r="2053" spans="7:24" s="168" customFormat="1" ht="15" customHeight="1">
      <c r="G2053" s="175"/>
      <c r="I2053" s="176"/>
      <c r="J2053" s="176"/>
      <c r="K2053" s="176"/>
      <c r="L2053" s="665"/>
      <c r="M2053" s="175"/>
      <c r="N2053" s="177"/>
      <c r="P2053" s="176"/>
      <c r="R2053" s="178"/>
      <c r="S2053" s="177"/>
      <c r="U2053" s="177"/>
      <c r="W2053" s="178"/>
      <c r="X2053" s="177"/>
    </row>
    <row r="2054" spans="7:24" s="168" customFormat="1" ht="15" customHeight="1">
      <c r="G2054" s="175"/>
      <c r="I2054" s="176"/>
      <c r="J2054" s="176"/>
      <c r="K2054" s="176"/>
      <c r="L2054" s="665"/>
      <c r="M2054" s="175"/>
      <c r="N2054" s="177"/>
      <c r="P2054" s="176"/>
      <c r="R2054" s="178"/>
      <c r="S2054" s="177"/>
      <c r="U2054" s="177"/>
      <c r="W2054" s="178"/>
      <c r="X2054" s="177"/>
    </row>
    <row r="2055" spans="7:24" s="168" customFormat="1" ht="15" customHeight="1">
      <c r="G2055" s="175"/>
      <c r="I2055" s="176"/>
      <c r="J2055" s="176"/>
      <c r="K2055" s="176"/>
      <c r="L2055" s="665"/>
      <c r="M2055" s="175"/>
      <c r="N2055" s="177"/>
      <c r="P2055" s="176"/>
      <c r="R2055" s="178"/>
      <c r="S2055" s="177"/>
      <c r="U2055" s="177"/>
      <c r="W2055" s="178"/>
      <c r="X2055" s="177"/>
    </row>
    <row r="2056" spans="7:24" s="168" customFormat="1" ht="15" customHeight="1">
      <c r="G2056" s="175"/>
      <c r="I2056" s="176"/>
      <c r="J2056" s="176"/>
      <c r="K2056" s="176"/>
      <c r="L2056" s="665"/>
      <c r="M2056" s="175"/>
      <c r="N2056" s="177"/>
      <c r="P2056" s="176"/>
      <c r="R2056" s="178"/>
      <c r="S2056" s="177"/>
      <c r="U2056" s="177"/>
      <c r="W2056" s="178"/>
      <c r="X2056" s="177"/>
    </row>
    <row r="2057" spans="7:24" s="168" customFormat="1" ht="15" customHeight="1">
      <c r="G2057" s="175"/>
      <c r="I2057" s="176"/>
      <c r="J2057" s="176"/>
      <c r="K2057" s="176"/>
      <c r="L2057" s="665"/>
      <c r="M2057" s="175"/>
      <c r="N2057" s="177"/>
      <c r="P2057" s="176"/>
      <c r="R2057" s="178"/>
      <c r="S2057" s="177"/>
      <c r="U2057" s="177"/>
      <c r="W2057" s="178"/>
      <c r="X2057" s="177"/>
    </row>
    <row r="2058" spans="7:24" s="168" customFormat="1" ht="15" customHeight="1">
      <c r="G2058" s="175"/>
      <c r="I2058" s="176"/>
      <c r="J2058" s="176"/>
      <c r="K2058" s="176"/>
      <c r="L2058" s="665"/>
      <c r="M2058" s="175"/>
      <c r="N2058" s="177"/>
      <c r="P2058" s="176"/>
      <c r="R2058" s="178"/>
      <c r="S2058" s="177"/>
      <c r="U2058" s="177"/>
      <c r="W2058" s="178"/>
      <c r="X2058" s="177"/>
    </row>
    <row r="2059" spans="7:24" s="168" customFormat="1" ht="15" customHeight="1">
      <c r="G2059" s="175"/>
      <c r="I2059" s="176"/>
      <c r="J2059" s="176"/>
      <c r="K2059" s="176"/>
      <c r="L2059" s="665"/>
      <c r="M2059" s="175"/>
      <c r="N2059" s="177"/>
      <c r="P2059" s="176"/>
      <c r="R2059" s="178"/>
      <c r="S2059" s="177"/>
      <c r="U2059" s="177"/>
      <c r="W2059" s="178"/>
      <c r="X2059" s="177"/>
    </row>
    <row r="2060" spans="7:24" s="168" customFormat="1" ht="15" customHeight="1">
      <c r="G2060" s="175"/>
      <c r="I2060" s="176"/>
      <c r="J2060" s="176"/>
      <c r="K2060" s="176"/>
      <c r="L2060" s="665"/>
      <c r="M2060" s="175"/>
      <c r="N2060" s="177"/>
      <c r="P2060" s="176"/>
      <c r="R2060" s="178"/>
      <c r="S2060" s="177"/>
      <c r="U2060" s="177"/>
      <c r="W2060" s="178"/>
      <c r="X2060" s="177"/>
    </row>
    <row r="2061" spans="7:24" s="168" customFormat="1" ht="15" customHeight="1">
      <c r="G2061" s="175"/>
      <c r="I2061" s="176"/>
      <c r="J2061" s="176"/>
      <c r="K2061" s="176"/>
      <c r="L2061" s="665"/>
      <c r="M2061" s="175"/>
      <c r="N2061" s="177"/>
      <c r="P2061" s="176"/>
      <c r="R2061" s="178"/>
      <c r="S2061" s="177"/>
      <c r="U2061" s="177"/>
      <c r="W2061" s="178"/>
      <c r="X2061" s="177"/>
    </row>
    <row r="2062" spans="7:24" s="168" customFormat="1" ht="15" customHeight="1">
      <c r="G2062" s="175"/>
      <c r="I2062" s="176"/>
      <c r="J2062" s="176"/>
      <c r="K2062" s="176"/>
      <c r="L2062" s="665"/>
      <c r="M2062" s="175"/>
      <c r="N2062" s="177"/>
      <c r="P2062" s="176"/>
      <c r="R2062" s="178"/>
      <c r="S2062" s="177"/>
      <c r="U2062" s="177"/>
      <c r="W2062" s="178"/>
      <c r="X2062" s="177"/>
    </row>
    <row r="2063" spans="7:24" s="168" customFormat="1" ht="15" customHeight="1">
      <c r="G2063" s="175"/>
      <c r="I2063" s="176"/>
      <c r="J2063" s="176"/>
      <c r="K2063" s="176"/>
      <c r="L2063" s="665"/>
      <c r="M2063" s="175"/>
      <c r="N2063" s="177"/>
      <c r="P2063" s="176"/>
      <c r="R2063" s="178"/>
      <c r="S2063" s="177"/>
      <c r="U2063" s="177"/>
      <c r="W2063" s="178"/>
      <c r="X2063" s="177"/>
    </row>
    <row r="2064" spans="7:24" s="168" customFormat="1" ht="15" customHeight="1">
      <c r="G2064" s="175"/>
      <c r="I2064" s="176"/>
      <c r="J2064" s="176"/>
      <c r="K2064" s="176"/>
      <c r="L2064" s="665"/>
      <c r="M2064" s="175"/>
      <c r="N2064" s="177"/>
      <c r="P2064" s="176"/>
      <c r="R2064" s="178"/>
      <c r="S2064" s="177"/>
      <c r="U2064" s="177"/>
      <c r="W2064" s="178"/>
      <c r="X2064" s="177"/>
    </row>
    <row r="2065" spans="7:24" s="168" customFormat="1" ht="15" customHeight="1">
      <c r="G2065" s="175"/>
      <c r="I2065" s="176"/>
      <c r="J2065" s="176"/>
      <c r="K2065" s="176"/>
      <c r="L2065" s="665"/>
      <c r="M2065" s="175"/>
      <c r="N2065" s="177"/>
      <c r="P2065" s="176"/>
      <c r="R2065" s="178"/>
      <c r="S2065" s="177"/>
      <c r="U2065" s="177"/>
      <c r="W2065" s="178"/>
      <c r="X2065" s="177"/>
    </row>
    <row r="2066" spans="7:24" s="168" customFormat="1" ht="15" customHeight="1">
      <c r="G2066" s="175"/>
      <c r="I2066" s="176"/>
      <c r="J2066" s="176"/>
      <c r="K2066" s="176"/>
      <c r="L2066" s="665"/>
      <c r="M2066" s="175"/>
      <c r="N2066" s="177"/>
      <c r="P2066" s="176"/>
      <c r="R2066" s="178"/>
      <c r="S2066" s="177"/>
      <c r="U2066" s="177"/>
      <c r="W2066" s="178"/>
      <c r="X2066" s="177"/>
    </row>
    <row r="2067" spans="7:24" s="168" customFormat="1" ht="15" customHeight="1">
      <c r="G2067" s="175"/>
      <c r="I2067" s="176"/>
      <c r="J2067" s="176"/>
      <c r="K2067" s="176"/>
      <c r="L2067" s="665"/>
      <c r="M2067" s="175"/>
      <c r="N2067" s="177"/>
      <c r="P2067" s="176"/>
      <c r="R2067" s="178"/>
      <c r="S2067" s="177"/>
      <c r="U2067" s="177"/>
      <c r="W2067" s="178"/>
      <c r="X2067" s="177"/>
    </row>
    <row r="2068" spans="7:24" s="168" customFormat="1" ht="15" customHeight="1">
      <c r="G2068" s="175"/>
      <c r="I2068" s="176"/>
      <c r="J2068" s="176"/>
      <c r="K2068" s="176"/>
      <c r="L2068" s="665"/>
      <c r="M2068" s="175"/>
      <c r="N2068" s="177"/>
      <c r="P2068" s="176"/>
      <c r="R2068" s="178"/>
      <c r="S2068" s="177"/>
      <c r="U2068" s="177"/>
      <c r="W2068" s="178"/>
      <c r="X2068" s="177"/>
    </row>
    <row r="2069" spans="7:24" s="168" customFormat="1" ht="15" customHeight="1">
      <c r="G2069" s="175"/>
      <c r="I2069" s="176"/>
      <c r="J2069" s="176"/>
      <c r="K2069" s="176"/>
      <c r="L2069" s="665"/>
      <c r="M2069" s="175"/>
      <c r="N2069" s="177"/>
      <c r="P2069" s="176"/>
      <c r="R2069" s="178"/>
      <c r="S2069" s="177"/>
      <c r="U2069" s="177"/>
      <c r="W2069" s="178"/>
      <c r="X2069" s="177"/>
    </row>
    <row r="2070" spans="7:24" s="168" customFormat="1" ht="15" customHeight="1">
      <c r="G2070" s="175"/>
      <c r="I2070" s="176"/>
      <c r="J2070" s="176"/>
      <c r="K2070" s="176"/>
      <c r="L2070" s="665"/>
      <c r="M2070" s="175"/>
      <c r="N2070" s="177"/>
      <c r="P2070" s="176"/>
      <c r="R2070" s="178"/>
      <c r="S2070" s="177"/>
      <c r="U2070" s="177"/>
      <c r="W2070" s="178"/>
      <c r="X2070" s="177"/>
    </row>
    <row r="2071" spans="7:24" s="168" customFormat="1" ht="15" customHeight="1">
      <c r="G2071" s="175"/>
      <c r="I2071" s="176"/>
      <c r="J2071" s="176"/>
      <c r="K2071" s="176"/>
      <c r="L2071" s="665"/>
      <c r="M2071" s="175"/>
      <c r="N2071" s="177"/>
      <c r="P2071" s="176"/>
      <c r="R2071" s="178"/>
      <c r="S2071" s="177"/>
      <c r="U2071" s="177"/>
      <c r="W2071" s="178"/>
      <c r="X2071" s="177"/>
    </row>
    <row r="2072" spans="7:24" s="168" customFormat="1" ht="15" customHeight="1">
      <c r="G2072" s="175"/>
      <c r="I2072" s="176"/>
      <c r="J2072" s="176"/>
      <c r="K2072" s="176"/>
      <c r="L2072" s="665"/>
      <c r="M2072" s="175"/>
      <c r="N2072" s="177"/>
      <c r="P2072" s="176"/>
      <c r="R2072" s="178"/>
      <c r="S2072" s="177"/>
      <c r="U2072" s="177"/>
      <c r="W2072" s="178"/>
      <c r="X2072" s="177"/>
    </row>
    <row r="2073" spans="7:24" s="168" customFormat="1" ht="15" customHeight="1">
      <c r="G2073" s="175"/>
      <c r="I2073" s="176"/>
      <c r="J2073" s="176"/>
      <c r="K2073" s="176"/>
      <c r="L2073" s="665"/>
      <c r="M2073" s="175"/>
      <c r="N2073" s="177"/>
      <c r="P2073" s="176"/>
      <c r="R2073" s="178"/>
      <c r="S2073" s="177"/>
      <c r="U2073" s="177"/>
      <c r="W2073" s="178"/>
      <c r="X2073" s="177"/>
    </row>
    <row r="2074" spans="7:24" s="168" customFormat="1" ht="15" customHeight="1">
      <c r="G2074" s="175"/>
      <c r="I2074" s="176"/>
      <c r="J2074" s="176"/>
      <c r="K2074" s="176"/>
      <c r="L2074" s="665"/>
      <c r="M2074" s="175"/>
      <c r="N2074" s="177"/>
      <c r="P2074" s="176"/>
      <c r="R2074" s="178"/>
      <c r="S2074" s="177"/>
      <c r="U2074" s="177"/>
      <c r="W2074" s="178"/>
      <c r="X2074" s="177"/>
    </row>
    <row r="2075" spans="7:24" s="168" customFormat="1" ht="15" customHeight="1">
      <c r="G2075" s="175"/>
      <c r="I2075" s="176"/>
      <c r="J2075" s="176"/>
      <c r="K2075" s="176"/>
      <c r="L2075" s="665"/>
      <c r="M2075" s="175"/>
      <c r="N2075" s="177"/>
      <c r="P2075" s="176"/>
      <c r="R2075" s="178"/>
      <c r="S2075" s="177"/>
      <c r="U2075" s="177"/>
      <c r="W2075" s="178"/>
      <c r="X2075" s="177"/>
    </row>
    <row r="2076" spans="7:24" s="168" customFormat="1" ht="15" customHeight="1">
      <c r="G2076" s="175"/>
      <c r="I2076" s="176"/>
      <c r="J2076" s="176"/>
      <c r="K2076" s="176"/>
      <c r="L2076" s="665"/>
      <c r="M2076" s="175"/>
      <c r="N2076" s="177"/>
      <c r="P2076" s="176"/>
      <c r="R2076" s="178"/>
      <c r="S2076" s="177"/>
      <c r="U2076" s="177"/>
      <c r="W2076" s="178"/>
      <c r="X2076" s="177"/>
    </row>
    <row r="2077" spans="7:24" s="168" customFormat="1" ht="15" customHeight="1">
      <c r="G2077" s="175"/>
      <c r="I2077" s="176"/>
      <c r="J2077" s="176"/>
      <c r="K2077" s="176"/>
      <c r="L2077" s="665"/>
      <c r="M2077" s="175"/>
      <c r="N2077" s="177"/>
      <c r="P2077" s="176"/>
      <c r="R2077" s="178"/>
      <c r="S2077" s="177"/>
      <c r="U2077" s="177"/>
      <c r="W2077" s="178"/>
      <c r="X2077" s="177"/>
    </row>
    <row r="2078" spans="7:24" s="168" customFormat="1" ht="15" customHeight="1">
      <c r="G2078" s="175"/>
      <c r="I2078" s="176"/>
      <c r="J2078" s="176"/>
      <c r="K2078" s="176"/>
      <c r="L2078" s="665"/>
      <c r="M2078" s="175"/>
      <c r="N2078" s="177"/>
      <c r="P2078" s="176"/>
      <c r="R2078" s="178"/>
      <c r="S2078" s="177"/>
      <c r="U2078" s="177"/>
      <c r="W2078" s="178"/>
      <c r="X2078" s="177"/>
    </row>
    <row r="2079" spans="7:24" s="168" customFormat="1" ht="15" customHeight="1">
      <c r="G2079" s="175"/>
      <c r="I2079" s="176"/>
      <c r="J2079" s="176"/>
      <c r="K2079" s="176"/>
      <c r="L2079" s="665"/>
      <c r="M2079" s="175"/>
      <c r="N2079" s="177"/>
      <c r="P2079" s="176"/>
      <c r="R2079" s="178"/>
      <c r="S2079" s="177"/>
      <c r="U2079" s="177"/>
      <c r="W2079" s="178"/>
      <c r="X2079" s="177"/>
    </row>
    <row r="2080" spans="7:24" s="168" customFormat="1" ht="15" customHeight="1">
      <c r="G2080" s="175"/>
      <c r="I2080" s="176"/>
      <c r="J2080" s="176"/>
      <c r="K2080" s="176"/>
      <c r="L2080" s="665"/>
      <c r="M2080" s="175"/>
      <c r="N2080" s="177"/>
      <c r="P2080" s="176"/>
      <c r="R2080" s="178"/>
      <c r="S2080" s="177"/>
      <c r="U2080" s="177"/>
      <c r="W2080" s="178"/>
      <c r="X2080" s="177"/>
    </row>
    <row r="2081" spans="7:24" s="168" customFormat="1" ht="15" customHeight="1">
      <c r="G2081" s="175"/>
      <c r="I2081" s="176"/>
      <c r="J2081" s="176"/>
      <c r="K2081" s="176"/>
      <c r="L2081" s="665"/>
      <c r="M2081" s="175"/>
      <c r="N2081" s="177"/>
      <c r="P2081" s="176"/>
      <c r="R2081" s="178"/>
      <c r="S2081" s="177"/>
      <c r="U2081" s="177"/>
      <c r="W2081" s="178"/>
      <c r="X2081" s="177"/>
    </row>
    <row r="2082" spans="7:24" s="168" customFormat="1" ht="15" customHeight="1">
      <c r="G2082" s="175"/>
      <c r="I2082" s="176"/>
      <c r="J2082" s="176"/>
      <c r="K2082" s="176"/>
      <c r="L2082" s="665"/>
      <c r="M2082" s="175"/>
      <c r="N2082" s="177"/>
      <c r="P2082" s="176"/>
      <c r="R2082" s="178"/>
      <c r="S2082" s="177"/>
      <c r="U2082" s="177"/>
      <c r="W2082" s="178"/>
      <c r="X2082" s="177"/>
    </row>
    <row r="2083" spans="7:24" s="168" customFormat="1" ht="15" customHeight="1">
      <c r="G2083" s="175"/>
      <c r="I2083" s="176"/>
      <c r="J2083" s="176"/>
      <c r="K2083" s="176"/>
      <c r="L2083" s="665"/>
      <c r="M2083" s="175"/>
      <c r="N2083" s="177"/>
      <c r="P2083" s="176"/>
      <c r="R2083" s="178"/>
      <c r="S2083" s="177"/>
      <c r="U2083" s="177"/>
      <c r="W2083" s="178"/>
      <c r="X2083" s="177"/>
    </row>
    <row r="2084" spans="7:24" s="168" customFormat="1" ht="15" customHeight="1">
      <c r="G2084" s="175"/>
      <c r="I2084" s="176"/>
      <c r="J2084" s="176"/>
      <c r="K2084" s="176"/>
      <c r="L2084" s="665"/>
      <c r="M2084" s="175"/>
      <c r="N2084" s="177"/>
      <c r="P2084" s="176"/>
      <c r="R2084" s="178"/>
      <c r="S2084" s="177"/>
      <c r="U2084" s="177"/>
      <c r="W2084" s="178"/>
      <c r="X2084" s="177"/>
    </row>
    <row r="2085" spans="7:24" s="168" customFormat="1" ht="15" customHeight="1">
      <c r="G2085" s="175"/>
      <c r="I2085" s="176"/>
      <c r="J2085" s="176"/>
      <c r="K2085" s="176"/>
      <c r="L2085" s="665"/>
      <c r="M2085" s="175"/>
      <c r="N2085" s="177"/>
      <c r="P2085" s="176"/>
      <c r="R2085" s="178"/>
      <c r="S2085" s="177"/>
      <c r="U2085" s="177"/>
      <c r="W2085" s="178"/>
      <c r="X2085" s="177"/>
    </row>
    <row r="2086" spans="7:24" s="168" customFormat="1" ht="15" customHeight="1">
      <c r="G2086" s="175"/>
      <c r="I2086" s="176"/>
      <c r="J2086" s="176"/>
      <c r="K2086" s="176"/>
      <c r="L2086" s="665"/>
      <c r="M2086" s="175"/>
      <c r="N2086" s="177"/>
      <c r="P2086" s="176"/>
      <c r="R2086" s="178"/>
      <c r="S2086" s="177"/>
      <c r="U2086" s="177"/>
      <c r="W2086" s="178"/>
      <c r="X2086" s="177"/>
    </row>
    <row r="2087" spans="7:24" s="168" customFormat="1" ht="15" customHeight="1">
      <c r="G2087" s="175"/>
      <c r="I2087" s="176"/>
      <c r="J2087" s="176"/>
      <c r="K2087" s="176"/>
      <c r="L2087" s="665"/>
      <c r="M2087" s="175"/>
      <c r="N2087" s="177"/>
      <c r="P2087" s="176"/>
      <c r="R2087" s="178"/>
      <c r="S2087" s="177"/>
      <c r="U2087" s="177"/>
      <c r="W2087" s="178"/>
      <c r="X2087" s="177"/>
    </row>
    <row r="2088" spans="7:24" s="168" customFormat="1" ht="15" customHeight="1">
      <c r="G2088" s="175"/>
      <c r="I2088" s="176"/>
      <c r="J2088" s="176"/>
      <c r="K2088" s="176"/>
      <c r="L2088" s="665"/>
      <c r="M2088" s="175"/>
      <c r="N2088" s="177"/>
      <c r="P2088" s="176"/>
      <c r="R2088" s="178"/>
      <c r="S2088" s="177"/>
      <c r="U2088" s="177"/>
      <c r="W2088" s="178"/>
      <c r="X2088" s="177"/>
    </row>
    <row r="2089" spans="7:24" s="168" customFormat="1" ht="15" customHeight="1">
      <c r="G2089" s="175"/>
      <c r="I2089" s="176"/>
      <c r="J2089" s="176"/>
      <c r="K2089" s="176"/>
      <c r="L2089" s="665"/>
      <c r="M2089" s="175"/>
      <c r="N2089" s="177"/>
      <c r="P2089" s="176"/>
      <c r="R2089" s="178"/>
      <c r="S2089" s="177"/>
      <c r="U2089" s="177"/>
      <c r="W2089" s="178"/>
      <c r="X2089" s="177"/>
    </row>
    <row r="2090" spans="7:24" s="168" customFormat="1" ht="15" customHeight="1">
      <c r="G2090" s="175"/>
      <c r="I2090" s="176"/>
      <c r="J2090" s="176"/>
      <c r="K2090" s="176"/>
      <c r="L2090" s="665"/>
      <c r="M2090" s="175"/>
      <c r="N2090" s="177"/>
      <c r="P2090" s="176"/>
      <c r="R2090" s="178"/>
      <c r="S2090" s="177"/>
      <c r="U2090" s="177"/>
      <c r="W2090" s="178"/>
      <c r="X2090" s="177"/>
    </row>
    <row r="2091" spans="7:24" s="168" customFormat="1" ht="15" customHeight="1">
      <c r="G2091" s="175"/>
      <c r="I2091" s="176"/>
      <c r="J2091" s="176"/>
      <c r="K2091" s="176"/>
      <c r="L2091" s="665"/>
      <c r="M2091" s="175"/>
      <c r="N2091" s="177"/>
      <c r="P2091" s="176"/>
      <c r="R2091" s="178"/>
      <c r="S2091" s="177"/>
      <c r="U2091" s="177"/>
      <c r="W2091" s="178"/>
      <c r="X2091" s="177"/>
    </row>
    <row r="2092" spans="7:24" s="168" customFormat="1" ht="15" customHeight="1">
      <c r="G2092" s="175"/>
      <c r="I2092" s="176"/>
      <c r="J2092" s="176"/>
      <c r="K2092" s="176"/>
      <c r="L2092" s="665"/>
      <c r="M2092" s="175"/>
      <c r="N2092" s="177"/>
      <c r="P2092" s="176"/>
      <c r="R2092" s="178"/>
      <c r="S2092" s="177"/>
      <c r="U2092" s="177"/>
      <c r="W2092" s="178"/>
      <c r="X2092" s="177"/>
    </row>
    <row r="2093" spans="7:24" s="168" customFormat="1" ht="15" customHeight="1">
      <c r="G2093" s="175"/>
      <c r="I2093" s="176"/>
      <c r="J2093" s="176"/>
      <c r="K2093" s="176"/>
      <c r="L2093" s="665"/>
      <c r="M2093" s="175"/>
      <c r="N2093" s="177"/>
      <c r="P2093" s="176"/>
      <c r="R2093" s="178"/>
      <c r="S2093" s="177"/>
      <c r="U2093" s="177"/>
      <c r="W2093" s="178"/>
      <c r="X2093" s="177"/>
    </row>
    <row r="2094" spans="7:24" s="168" customFormat="1" ht="15" customHeight="1">
      <c r="G2094" s="175"/>
      <c r="I2094" s="176"/>
      <c r="J2094" s="176"/>
      <c r="K2094" s="176"/>
      <c r="L2094" s="665"/>
      <c r="M2094" s="175"/>
      <c r="N2094" s="177"/>
      <c r="P2094" s="176"/>
      <c r="R2094" s="178"/>
      <c r="S2094" s="177"/>
      <c r="U2094" s="177"/>
      <c r="W2094" s="178"/>
      <c r="X2094" s="177"/>
    </row>
    <row r="2095" spans="7:24" s="168" customFormat="1" ht="15" customHeight="1">
      <c r="G2095" s="175"/>
      <c r="I2095" s="176"/>
      <c r="J2095" s="176"/>
      <c r="K2095" s="176"/>
      <c r="L2095" s="665"/>
      <c r="M2095" s="175"/>
      <c r="N2095" s="177"/>
      <c r="P2095" s="176"/>
      <c r="R2095" s="178"/>
      <c r="S2095" s="177"/>
      <c r="U2095" s="177"/>
      <c r="W2095" s="178"/>
      <c r="X2095" s="177"/>
    </row>
    <row r="2096" spans="7:24" s="168" customFormat="1" ht="15" customHeight="1">
      <c r="G2096" s="175"/>
      <c r="I2096" s="176"/>
      <c r="J2096" s="176"/>
      <c r="K2096" s="176"/>
      <c r="L2096" s="665"/>
      <c r="M2096" s="175"/>
      <c r="N2096" s="177"/>
      <c r="P2096" s="176"/>
      <c r="R2096" s="178"/>
      <c r="S2096" s="177"/>
      <c r="U2096" s="177"/>
      <c r="W2096" s="178"/>
      <c r="X2096" s="177"/>
    </row>
    <row r="2097" spans="7:24" s="168" customFormat="1" ht="15" customHeight="1">
      <c r="G2097" s="175"/>
      <c r="I2097" s="176"/>
      <c r="J2097" s="176"/>
      <c r="K2097" s="176"/>
      <c r="L2097" s="665"/>
      <c r="M2097" s="175"/>
      <c r="N2097" s="177"/>
      <c r="P2097" s="176"/>
      <c r="R2097" s="178"/>
      <c r="S2097" s="177"/>
      <c r="U2097" s="177"/>
      <c r="W2097" s="178"/>
      <c r="X2097" s="177"/>
    </row>
    <row r="2098" spans="7:24" s="168" customFormat="1" ht="15" customHeight="1">
      <c r="G2098" s="175"/>
      <c r="I2098" s="176"/>
      <c r="J2098" s="176"/>
      <c r="K2098" s="176"/>
      <c r="L2098" s="665"/>
      <c r="M2098" s="175"/>
      <c r="N2098" s="177"/>
      <c r="P2098" s="176"/>
      <c r="R2098" s="178"/>
      <c r="S2098" s="177"/>
      <c r="U2098" s="177"/>
      <c r="W2098" s="178"/>
      <c r="X2098" s="177"/>
    </row>
    <row r="2099" spans="7:24" s="168" customFormat="1" ht="15" customHeight="1">
      <c r="G2099" s="175"/>
      <c r="I2099" s="176"/>
      <c r="J2099" s="176"/>
      <c r="K2099" s="176"/>
      <c r="L2099" s="665"/>
      <c r="M2099" s="175"/>
      <c r="N2099" s="177"/>
      <c r="P2099" s="176"/>
      <c r="R2099" s="178"/>
      <c r="S2099" s="177"/>
      <c r="U2099" s="177"/>
      <c r="W2099" s="178"/>
      <c r="X2099" s="177"/>
    </row>
    <row r="2100" spans="7:24" s="168" customFormat="1" ht="15" customHeight="1">
      <c r="G2100" s="175"/>
      <c r="I2100" s="176"/>
      <c r="J2100" s="176"/>
      <c r="K2100" s="176"/>
      <c r="L2100" s="665"/>
      <c r="M2100" s="175"/>
      <c r="N2100" s="177"/>
      <c r="P2100" s="176"/>
      <c r="R2100" s="178"/>
      <c r="S2100" s="177"/>
      <c r="U2100" s="177"/>
      <c r="W2100" s="178"/>
      <c r="X2100" s="177"/>
    </row>
    <row r="2101" spans="7:24" s="168" customFormat="1" ht="15" customHeight="1">
      <c r="G2101" s="175"/>
      <c r="I2101" s="176"/>
      <c r="J2101" s="176"/>
      <c r="K2101" s="176"/>
      <c r="L2101" s="665"/>
      <c r="M2101" s="175"/>
      <c r="N2101" s="177"/>
      <c r="P2101" s="176"/>
      <c r="R2101" s="178"/>
      <c r="S2101" s="177"/>
      <c r="U2101" s="177"/>
      <c r="W2101" s="178"/>
      <c r="X2101" s="177"/>
    </row>
    <row r="2102" spans="7:24" s="168" customFormat="1" ht="15" customHeight="1">
      <c r="G2102" s="175"/>
      <c r="I2102" s="176"/>
      <c r="J2102" s="176"/>
      <c r="K2102" s="176"/>
      <c r="L2102" s="665"/>
      <c r="M2102" s="175"/>
      <c r="N2102" s="177"/>
      <c r="P2102" s="176"/>
      <c r="R2102" s="178"/>
      <c r="S2102" s="177"/>
      <c r="U2102" s="177"/>
      <c r="W2102" s="178"/>
      <c r="X2102" s="177"/>
    </row>
    <row r="2103" spans="7:24" s="168" customFormat="1" ht="15" customHeight="1">
      <c r="G2103" s="175"/>
      <c r="I2103" s="176"/>
      <c r="J2103" s="176"/>
      <c r="K2103" s="176"/>
      <c r="L2103" s="665"/>
      <c r="M2103" s="175"/>
      <c r="N2103" s="177"/>
      <c r="P2103" s="176"/>
      <c r="R2103" s="178"/>
      <c r="S2103" s="177"/>
      <c r="U2103" s="177"/>
      <c r="W2103" s="178"/>
      <c r="X2103" s="177"/>
    </row>
    <row r="2104" spans="7:24" s="168" customFormat="1" ht="15" customHeight="1">
      <c r="G2104" s="175"/>
      <c r="I2104" s="176"/>
      <c r="J2104" s="176"/>
      <c r="K2104" s="176"/>
      <c r="L2104" s="665"/>
      <c r="M2104" s="175"/>
      <c r="N2104" s="177"/>
      <c r="P2104" s="176"/>
      <c r="R2104" s="178"/>
      <c r="S2104" s="177"/>
      <c r="U2104" s="177"/>
      <c r="W2104" s="178"/>
      <c r="X2104" s="177"/>
    </row>
    <row r="2105" spans="7:24" s="168" customFormat="1" ht="15" customHeight="1">
      <c r="G2105" s="175"/>
      <c r="I2105" s="176"/>
      <c r="J2105" s="176"/>
      <c r="K2105" s="176"/>
      <c r="L2105" s="665"/>
      <c r="M2105" s="175"/>
      <c r="N2105" s="177"/>
      <c r="P2105" s="176"/>
      <c r="R2105" s="178"/>
      <c r="S2105" s="177"/>
      <c r="U2105" s="177"/>
      <c r="W2105" s="178"/>
      <c r="X2105" s="177"/>
    </row>
    <row r="2106" spans="7:24" s="168" customFormat="1" ht="15" customHeight="1">
      <c r="G2106" s="175"/>
      <c r="I2106" s="176"/>
      <c r="J2106" s="176"/>
      <c r="K2106" s="176"/>
      <c r="L2106" s="665"/>
      <c r="M2106" s="175"/>
      <c r="N2106" s="177"/>
      <c r="P2106" s="176"/>
      <c r="R2106" s="178"/>
      <c r="S2106" s="177"/>
      <c r="U2106" s="177"/>
      <c r="W2106" s="178"/>
      <c r="X2106" s="177"/>
    </row>
    <row r="2107" spans="7:24" s="168" customFormat="1" ht="15" customHeight="1">
      <c r="G2107" s="175"/>
      <c r="I2107" s="176"/>
      <c r="J2107" s="176"/>
      <c r="K2107" s="176"/>
      <c r="L2107" s="665"/>
      <c r="M2107" s="175"/>
      <c r="N2107" s="177"/>
      <c r="P2107" s="176"/>
      <c r="R2107" s="178"/>
      <c r="S2107" s="177"/>
      <c r="U2107" s="177"/>
      <c r="W2107" s="178"/>
      <c r="X2107" s="177"/>
    </row>
    <row r="2108" spans="7:24" s="168" customFormat="1" ht="15" customHeight="1">
      <c r="G2108" s="175"/>
      <c r="I2108" s="176"/>
      <c r="J2108" s="176"/>
      <c r="K2108" s="176"/>
      <c r="L2108" s="665"/>
      <c r="M2108" s="175"/>
      <c r="N2108" s="177"/>
      <c r="P2108" s="176"/>
      <c r="R2108" s="178"/>
      <c r="S2108" s="177"/>
      <c r="U2108" s="177"/>
      <c r="W2108" s="178"/>
      <c r="X2108" s="177"/>
    </row>
    <row r="2109" spans="7:24" s="168" customFormat="1" ht="15" customHeight="1">
      <c r="G2109" s="175"/>
      <c r="I2109" s="176"/>
      <c r="J2109" s="176"/>
      <c r="K2109" s="176"/>
      <c r="L2109" s="665"/>
      <c r="M2109" s="175"/>
      <c r="N2109" s="177"/>
      <c r="P2109" s="176"/>
      <c r="R2109" s="178"/>
      <c r="S2109" s="177"/>
      <c r="U2109" s="177"/>
      <c r="W2109" s="178"/>
      <c r="X2109" s="177"/>
    </row>
    <row r="2110" spans="7:24" s="168" customFormat="1" ht="15" customHeight="1">
      <c r="G2110" s="175"/>
      <c r="I2110" s="176"/>
      <c r="J2110" s="176"/>
      <c r="K2110" s="176"/>
      <c r="L2110" s="665"/>
      <c r="M2110" s="175"/>
      <c r="N2110" s="177"/>
      <c r="P2110" s="176"/>
      <c r="R2110" s="178"/>
      <c r="S2110" s="177"/>
      <c r="U2110" s="177"/>
      <c r="W2110" s="178"/>
      <c r="X2110" s="177"/>
    </row>
    <row r="2111" spans="7:24" s="168" customFormat="1" ht="15" customHeight="1">
      <c r="G2111" s="175"/>
      <c r="I2111" s="176"/>
      <c r="J2111" s="176"/>
      <c r="K2111" s="176"/>
      <c r="L2111" s="665"/>
      <c r="M2111" s="175"/>
      <c r="N2111" s="177"/>
      <c r="P2111" s="176"/>
      <c r="R2111" s="178"/>
      <c r="S2111" s="177"/>
      <c r="U2111" s="177"/>
      <c r="W2111" s="178"/>
      <c r="X2111" s="177"/>
    </row>
    <row r="2112" spans="7:24" s="168" customFormat="1" ht="15" customHeight="1">
      <c r="G2112" s="175"/>
      <c r="I2112" s="176"/>
      <c r="J2112" s="176"/>
      <c r="K2112" s="176"/>
      <c r="L2112" s="665"/>
      <c r="M2112" s="175"/>
      <c r="N2112" s="177"/>
      <c r="P2112" s="176"/>
      <c r="R2112" s="178"/>
      <c r="S2112" s="177"/>
      <c r="U2112" s="177"/>
      <c r="W2112" s="178"/>
      <c r="X2112" s="177"/>
    </row>
    <row r="2113" spans="7:24" s="168" customFormat="1" ht="15" customHeight="1">
      <c r="G2113" s="175"/>
      <c r="I2113" s="176"/>
      <c r="J2113" s="176"/>
      <c r="K2113" s="176"/>
      <c r="L2113" s="665"/>
      <c r="M2113" s="175"/>
      <c r="N2113" s="177"/>
      <c r="P2113" s="176"/>
      <c r="R2113" s="178"/>
      <c r="S2113" s="177"/>
      <c r="U2113" s="177"/>
      <c r="W2113" s="178"/>
      <c r="X2113" s="177"/>
    </row>
    <row r="2114" spans="7:24" s="168" customFormat="1" ht="15" customHeight="1">
      <c r="G2114" s="175"/>
      <c r="I2114" s="176"/>
      <c r="J2114" s="176"/>
      <c r="K2114" s="176"/>
      <c r="L2114" s="665"/>
      <c r="M2114" s="175"/>
      <c r="N2114" s="177"/>
      <c r="P2114" s="176"/>
      <c r="R2114" s="178"/>
      <c r="S2114" s="177"/>
      <c r="U2114" s="177"/>
      <c r="W2114" s="178"/>
      <c r="X2114" s="177"/>
    </row>
    <row r="2115" spans="7:24" s="168" customFormat="1" ht="15" customHeight="1">
      <c r="G2115" s="175"/>
      <c r="I2115" s="176"/>
      <c r="J2115" s="176"/>
      <c r="K2115" s="176"/>
      <c r="L2115" s="665"/>
      <c r="M2115" s="175"/>
      <c r="N2115" s="177"/>
      <c r="P2115" s="176"/>
      <c r="R2115" s="178"/>
      <c r="S2115" s="177"/>
      <c r="U2115" s="177"/>
      <c r="W2115" s="178"/>
      <c r="X2115" s="177"/>
    </row>
    <row r="2116" spans="7:24" s="168" customFormat="1" ht="15" customHeight="1">
      <c r="G2116" s="175"/>
      <c r="I2116" s="176"/>
      <c r="J2116" s="176"/>
      <c r="K2116" s="176"/>
      <c r="L2116" s="665"/>
      <c r="M2116" s="175"/>
      <c r="N2116" s="177"/>
      <c r="P2116" s="176"/>
      <c r="R2116" s="178"/>
      <c r="S2116" s="177"/>
      <c r="U2116" s="177"/>
      <c r="W2116" s="178"/>
      <c r="X2116" s="177"/>
    </row>
    <row r="2117" spans="7:24" s="168" customFormat="1" ht="15" customHeight="1">
      <c r="G2117" s="175"/>
      <c r="I2117" s="176"/>
      <c r="J2117" s="176"/>
      <c r="K2117" s="176"/>
      <c r="L2117" s="665"/>
      <c r="M2117" s="175"/>
      <c r="N2117" s="177"/>
      <c r="P2117" s="176"/>
      <c r="R2117" s="178"/>
      <c r="S2117" s="177"/>
      <c r="U2117" s="177"/>
      <c r="W2117" s="178"/>
      <c r="X2117" s="177"/>
    </row>
    <row r="2118" spans="7:24" s="168" customFormat="1" ht="15" customHeight="1">
      <c r="G2118" s="175"/>
      <c r="I2118" s="176"/>
      <c r="J2118" s="176"/>
      <c r="K2118" s="176"/>
      <c r="L2118" s="665"/>
      <c r="M2118" s="175"/>
      <c r="N2118" s="177"/>
      <c r="P2118" s="176"/>
      <c r="R2118" s="178"/>
      <c r="S2118" s="177"/>
      <c r="U2118" s="177"/>
      <c r="W2118" s="178"/>
      <c r="X2118" s="177"/>
    </row>
    <row r="2119" spans="7:24" s="168" customFormat="1" ht="15" customHeight="1">
      <c r="G2119" s="175"/>
      <c r="I2119" s="176"/>
      <c r="J2119" s="176"/>
      <c r="K2119" s="176"/>
      <c r="L2119" s="665"/>
      <c r="M2119" s="175"/>
      <c r="N2119" s="177"/>
      <c r="P2119" s="176"/>
      <c r="R2119" s="178"/>
      <c r="S2119" s="177"/>
      <c r="U2119" s="177"/>
      <c r="W2119" s="178"/>
      <c r="X2119" s="177"/>
    </row>
    <row r="2120" spans="7:24" s="168" customFormat="1" ht="15" customHeight="1">
      <c r="G2120" s="175"/>
      <c r="I2120" s="176"/>
      <c r="J2120" s="176"/>
      <c r="K2120" s="176"/>
      <c r="L2120" s="665"/>
      <c r="M2120" s="175"/>
      <c r="N2120" s="177"/>
      <c r="P2120" s="176"/>
      <c r="R2120" s="178"/>
      <c r="S2120" s="177"/>
      <c r="U2120" s="177"/>
      <c r="W2120" s="178"/>
      <c r="X2120" s="177"/>
    </row>
    <row r="2121" spans="7:24" s="168" customFormat="1" ht="15" customHeight="1">
      <c r="G2121" s="175"/>
      <c r="I2121" s="176"/>
      <c r="J2121" s="176"/>
      <c r="K2121" s="176"/>
      <c r="L2121" s="665"/>
      <c r="M2121" s="175"/>
      <c r="N2121" s="177"/>
      <c r="P2121" s="176"/>
      <c r="R2121" s="178"/>
      <c r="S2121" s="177"/>
      <c r="U2121" s="177"/>
      <c r="W2121" s="178"/>
      <c r="X2121" s="177"/>
    </row>
    <row r="2122" spans="7:24" s="168" customFormat="1" ht="15" customHeight="1">
      <c r="G2122" s="175"/>
      <c r="I2122" s="176"/>
      <c r="J2122" s="176"/>
      <c r="K2122" s="176"/>
      <c r="L2122" s="665"/>
      <c r="M2122" s="175"/>
      <c r="N2122" s="177"/>
      <c r="P2122" s="176"/>
      <c r="R2122" s="178"/>
      <c r="S2122" s="177"/>
      <c r="U2122" s="177"/>
      <c r="W2122" s="178"/>
      <c r="X2122" s="177"/>
    </row>
    <row r="2123" spans="7:24" s="168" customFormat="1" ht="15" customHeight="1">
      <c r="G2123" s="175"/>
      <c r="I2123" s="176"/>
      <c r="J2123" s="176"/>
      <c r="K2123" s="176"/>
      <c r="L2123" s="665"/>
      <c r="M2123" s="175"/>
      <c r="N2123" s="177"/>
      <c r="P2123" s="176"/>
      <c r="R2123" s="178"/>
      <c r="S2123" s="177"/>
      <c r="U2123" s="177"/>
      <c r="W2123" s="178"/>
      <c r="X2123" s="177"/>
    </row>
    <row r="2124" spans="7:24" s="168" customFormat="1" ht="15" customHeight="1">
      <c r="G2124" s="175"/>
      <c r="I2124" s="176"/>
      <c r="J2124" s="176"/>
      <c r="K2124" s="176"/>
      <c r="L2124" s="665"/>
      <c r="M2124" s="175"/>
      <c r="N2124" s="177"/>
      <c r="P2124" s="176"/>
      <c r="R2124" s="178"/>
      <c r="S2124" s="177"/>
      <c r="U2124" s="177"/>
      <c r="W2124" s="178"/>
      <c r="X2124" s="177"/>
    </row>
    <row r="2125" spans="7:24" s="168" customFormat="1" ht="15" customHeight="1">
      <c r="G2125" s="175"/>
      <c r="I2125" s="176"/>
      <c r="J2125" s="176"/>
      <c r="K2125" s="176"/>
      <c r="L2125" s="665"/>
      <c r="M2125" s="175"/>
      <c r="N2125" s="177"/>
      <c r="P2125" s="176"/>
      <c r="R2125" s="178"/>
      <c r="S2125" s="177"/>
      <c r="U2125" s="177"/>
      <c r="W2125" s="178"/>
      <c r="X2125" s="177"/>
    </row>
    <row r="2126" spans="7:24" s="168" customFormat="1" ht="15" customHeight="1">
      <c r="G2126" s="175"/>
      <c r="I2126" s="176"/>
      <c r="J2126" s="176"/>
      <c r="K2126" s="176"/>
      <c r="L2126" s="665"/>
      <c r="M2126" s="175"/>
      <c r="N2126" s="177"/>
      <c r="P2126" s="176"/>
      <c r="R2126" s="178"/>
      <c r="S2126" s="177"/>
      <c r="U2126" s="177"/>
      <c r="W2126" s="178"/>
      <c r="X2126" s="177"/>
    </row>
    <row r="2127" spans="7:24" s="168" customFormat="1" ht="15" customHeight="1">
      <c r="G2127" s="175"/>
      <c r="I2127" s="176"/>
      <c r="J2127" s="176"/>
      <c r="K2127" s="176"/>
      <c r="L2127" s="665"/>
      <c r="M2127" s="175"/>
      <c r="N2127" s="177"/>
      <c r="P2127" s="176"/>
      <c r="R2127" s="178"/>
      <c r="S2127" s="177"/>
      <c r="U2127" s="177"/>
      <c r="W2127" s="178"/>
      <c r="X2127" s="177"/>
    </row>
    <row r="2128" spans="7:24" s="168" customFormat="1" ht="15" customHeight="1">
      <c r="G2128" s="175"/>
      <c r="I2128" s="176"/>
      <c r="J2128" s="176"/>
      <c r="K2128" s="176"/>
      <c r="L2128" s="665"/>
      <c r="M2128" s="175"/>
      <c r="N2128" s="177"/>
      <c r="P2128" s="176"/>
      <c r="R2128" s="178"/>
      <c r="S2128" s="177"/>
      <c r="U2128" s="177"/>
      <c r="W2128" s="178"/>
      <c r="X2128" s="177"/>
    </row>
    <row r="2129" spans="7:24" s="168" customFormat="1" ht="15" customHeight="1">
      <c r="G2129" s="175"/>
      <c r="I2129" s="176"/>
      <c r="J2129" s="176"/>
      <c r="K2129" s="176"/>
      <c r="L2129" s="665"/>
      <c r="M2129" s="175"/>
      <c r="N2129" s="177"/>
      <c r="P2129" s="176"/>
      <c r="R2129" s="178"/>
      <c r="S2129" s="177"/>
      <c r="U2129" s="177"/>
      <c r="W2129" s="178"/>
      <c r="X2129" s="177"/>
    </row>
    <row r="2130" spans="7:24" s="168" customFormat="1" ht="15" customHeight="1">
      <c r="G2130" s="175"/>
      <c r="I2130" s="176"/>
      <c r="J2130" s="176"/>
      <c r="K2130" s="176"/>
      <c r="L2130" s="665"/>
      <c r="M2130" s="175"/>
      <c r="N2130" s="177"/>
      <c r="P2130" s="176"/>
      <c r="R2130" s="178"/>
      <c r="S2130" s="177"/>
      <c r="U2130" s="177"/>
      <c r="W2130" s="178"/>
      <c r="X2130" s="177"/>
    </row>
    <row r="2131" spans="7:24" s="168" customFormat="1" ht="15" customHeight="1">
      <c r="G2131" s="175"/>
      <c r="I2131" s="176"/>
      <c r="J2131" s="176"/>
      <c r="K2131" s="176"/>
      <c r="L2131" s="665"/>
      <c r="M2131" s="175"/>
      <c r="N2131" s="177"/>
      <c r="P2131" s="176"/>
      <c r="R2131" s="178"/>
      <c r="S2131" s="177"/>
      <c r="U2131" s="177"/>
      <c r="W2131" s="178"/>
      <c r="X2131" s="177"/>
    </row>
    <row r="2132" spans="7:24" s="168" customFormat="1" ht="15" customHeight="1">
      <c r="G2132" s="175"/>
      <c r="I2132" s="176"/>
      <c r="J2132" s="176"/>
      <c r="K2132" s="176"/>
      <c r="L2132" s="665"/>
      <c r="M2132" s="175"/>
      <c r="N2132" s="177"/>
      <c r="P2132" s="176"/>
      <c r="R2132" s="178"/>
      <c r="S2132" s="177"/>
      <c r="U2132" s="177"/>
      <c r="W2132" s="178"/>
      <c r="X2132" s="177"/>
    </row>
    <row r="2133" spans="7:24" s="168" customFormat="1" ht="15" customHeight="1">
      <c r="G2133" s="175"/>
      <c r="I2133" s="176"/>
      <c r="J2133" s="176"/>
      <c r="K2133" s="176"/>
      <c r="L2133" s="665"/>
      <c r="M2133" s="175"/>
      <c r="N2133" s="177"/>
      <c r="P2133" s="176"/>
      <c r="R2133" s="178"/>
      <c r="S2133" s="177"/>
      <c r="U2133" s="177"/>
      <c r="W2133" s="178"/>
      <c r="X2133" s="177"/>
    </row>
    <row r="2134" spans="7:24" s="168" customFormat="1" ht="15" customHeight="1">
      <c r="G2134" s="175"/>
      <c r="I2134" s="176"/>
      <c r="J2134" s="176"/>
      <c r="K2134" s="176"/>
      <c r="L2134" s="665"/>
      <c r="M2134" s="175"/>
      <c r="N2134" s="177"/>
      <c r="P2134" s="176"/>
      <c r="R2134" s="178"/>
      <c r="S2134" s="177"/>
      <c r="U2134" s="177"/>
      <c r="W2134" s="178"/>
      <c r="X2134" s="177"/>
    </row>
    <row r="2135" spans="7:24" s="168" customFormat="1" ht="15" customHeight="1">
      <c r="G2135" s="175"/>
      <c r="I2135" s="176"/>
      <c r="J2135" s="176"/>
      <c r="K2135" s="176"/>
      <c r="L2135" s="665"/>
      <c r="M2135" s="175"/>
      <c r="N2135" s="177"/>
      <c r="P2135" s="176"/>
      <c r="R2135" s="178"/>
      <c r="S2135" s="177"/>
      <c r="U2135" s="177"/>
      <c r="W2135" s="178"/>
      <c r="X2135" s="177"/>
    </row>
    <row r="2136" spans="7:24" s="168" customFormat="1" ht="15" customHeight="1">
      <c r="G2136" s="175"/>
      <c r="I2136" s="176"/>
      <c r="J2136" s="176"/>
      <c r="K2136" s="176"/>
      <c r="L2136" s="665"/>
      <c r="M2136" s="175"/>
      <c r="N2136" s="177"/>
      <c r="P2136" s="176"/>
      <c r="R2136" s="178"/>
      <c r="S2136" s="177"/>
      <c r="U2136" s="177"/>
      <c r="W2136" s="178"/>
      <c r="X2136" s="177"/>
    </row>
    <row r="2137" spans="7:24" s="168" customFormat="1" ht="15" customHeight="1">
      <c r="G2137" s="175"/>
      <c r="I2137" s="176"/>
      <c r="J2137" s="176"/>
      <c r="K2137" s="176"/>
      <c r="L2137" s="665"/>
      <c r="M2137" s="175"/>
      <c r="N2137" s="177"/>
      <c r="P2137" s="176"/>
      <c r="R2137" s="178"/>
      <c r="S2137" s="177"/>
      <c r="U2137" s="177"/>
      <c r="W2137" s="178"/>
      <c r="X2137" s="177"/>
    </row>
    <row r="2138" spans="7:24" s="168" customFormat="1" ht="15" customHeight="1">
      <c r="G2138" s="175"/>
      <c r="I2138" s="176"/>
      <c r="J2138" s="176"/>
      <c r="K2138" s="176"/>
      <c r="L2138" s="665"/>
      <c r="M2138" s="175"/>
      <c r="N2138" s="177"/>
      <c r="P2138" s="176"/>
      <c r="R2138" s="178"/>
      <c r="S2138" s="177"/>
      <c r="U2138" s="177"/>
      <c r="W2138" s="178"/>
      <c r="X2138" s="177"/>
    </row>
    <row r="2139" spans="7:24" s="168" customFormat="1" ht="15" customHeight="1">
      <c r="G2139" s="175"/>
      <c r="I2139" s="176"/>
      <c r="J2139" s="176"/>
      <c r="K2139" s="176"/>
      <c r="L2139" s="665"/>
      <c r="M2139" s="175"/>
      <c r="N2139" s="177"/>
      <c r="P2139" s="176"/>
      <c r="R2139" s="178"/>
      <c r="S2139" s="177"/>
      <c r="U2139" s="177"/>
      <c r="W2139" s="178"/>
      <c r="X2139" s="177"/>
    </row>
    <row r="2140" spans="7:24" s="168" customFormat="1" ht="15" customHeight="1">
      <c r="G2140" s="175"/>
      <c r="I2140" s="176"/>
      <c r="J2140" s="176"/>
      <c r="K2140" s="176"/>
      <c r="L2140" s="665"/>
      <c r="M2140" s="175"/>
      <c r="N2140" s="177"/>
      <c r="P2140" s="176"/>
      <c r="R2140" s="178"/>
      <c r="S2140" s="177"/>
      <c r="U2140" s="177"/>
      <c r="W2140" s="178"/>
      <c r="X2140" s="177"/>
    </row>
    <row r="2141" spans="7:24" s="168" customFormat="1" ht="15" customHeight="1">
      <c r="G2141" s="175"/>
      <c r="I2141" s="176"/>
      <c r="J2141" s="176"/>
      <c r="K2141" s="176"/>
      <c r="L2141" s="665"/>
      <c r="M2141" s="175"/>
      <c r="N2141" s="177"/>
      <c r="P2141" s="176"/>
      <c r="R2141" s="178"/>
      <c r="S2141" s="177"/>
      <c r="U2141" s="177"/>
      <c r="W2141" s="178"/>
      <c r="X2141" s="177"/>
    </row>
    <row r="2142" spans="7:24" s="168" customFormat="1" ht="15" customHeight="1">
      <c r="G2142" s="175"/>
      <c r="I2142" s="176"/>
      <c r="J2142" s="176"/>
      <c r="K2142" s="176"/>
      <c r="L2142" s="665"/>
      <c r="M2142" s="175"/>
      <c r="N2142" s="177"/>
      <c r="P2142" s="176"/>
      <c r="R2142" s="178"/>
      <c r="S2142" s="177"/>
      <c r="U2142" s="177"/>
      <c r="W2142" s="178"/>
      <c r="X2142" s="177"/>
    </row>
    <row r="2143" spans="7:24" s="168" customFormat="1" ht="15" customHeight="1">
      <c r="G2143" s="175"/>
      <c r="I2143" s="176"/>
      <c r="J2143" s="176"/>
      <c r="K2143" s="176"/>
      <c r="L2143" s="665"/>
      <c r="M2143" s="175"/>
      <c r="N2143" s="177"/>
      <c r="P2143" s="176"/>
      <c r="R2143" s="178"/>
      <c r="S2143" s="177"/>
      <c r="U2143" s="177"/>
      <c r="W2143" s="178"/>
      <c r="X2143" s="177"/>
    </row>
    <row r="2144" spans="7:24" s="168" customFormat="1" ht="15" customHeight="1">
      <c r="G2144" s="175"/>
      <c r="I2144" s="176"/>
      <c r="J2144" s="176"/>
      <c r="K2144" s="176"/>
      <c r="L2144" s="665"/>
      <c r="M2144" s="175"/>
      <c r="N2144" s="177"/>
      <c r="P2144" s="176"/>
      <c r="R2144" s="178"/>
      <c r="S2144" s="177"/>
      <c r="U2144" s="177"/>
      <c r="W2144" s="178"/>
      <c r="X2144" s="177"/>
    </row>
    <row r="2145" spans="7:24" s="168" customFormat="1" ht="15" customHeight="1">
      <c r="G2145" s="175"/>
      <c r="I2145" s="176"/>
      <c r="J2145" s="176"/>
      <c r="K2145" s="176"/>
      <c r="L2145" s="665"/>
      <c r="M2145" s="175"/>
      <c r="N2145" s="177"/>
      <c r="P2145" s="176"/>
      <c r="R2145" s="178"/>
      <c r="S2145" s="177"/>
      <c r="U2145" s="177"/>
      <c r="W2145" s="178"/>
      <c r="X2145" s="177"/>
    </row>
    <row r="2146" spans="7:24" s="168" customFormat="1" ht="15" customHeight="1">
      <c r="G2146" s="175"/>
      <c r="I2146" s="176"/>
      <c r="J2146" s="176"/>
      <c r="K2146" s="176"/>
      <c r="L2146" s="665"/>
      <c r="M2146" s="175"/>
      <c r="N2146" s="177"/>
      <c r="P2146" s="176"/>
      <c r="R2146" s="178"/>
      <c r="S2146" s="177"/>
      <c r="U2146" s="177"/>
      <c r="W2146" s="178"/>
      <c r="X2146" s="177"/>
    </row>
    <row r="2147" spans="7:24" s="168" customFormat="1" ht="15" customHeight="1">
      <c r="G2147" s="175"/>
      <c r="I2147" s="176"/>
      <c r="J2147" s="176"/>
      <c r="K2147" s="176"/>
      <c r="L2147" s="665"/>
      <c r="M2147" s="175"/>
      <c r="N2147" s="177"/>
      <c r="P2147" s="176"/>
      <c r="R2147" s="178"/>
      <c r="S2147" s="177"/>
      <c r="U2147" s="177"/>
      <c r="W2147" s="178"/>
      <c r="X2147" s="177"/>
    </row>
    <row r="2148" spans="7:24" s="168" customFormat="1" ht="15" customHeight="1">
      <c r="G2148" s="175"/>
      <c r="I2148" s="176"/>
      <c r="J2148" s="176"/>
      <c r="K2148" s="176"/>
      <c r="L2148" s="665"/>
      <c r="M2148" s="175"/>
      <c r="N2148" s="177"/>
      <c r="P2148" s="176"/>
      <c r="R2148" s="178"/>
      <c r="S2148" s="177"/>
      <c r="U2148" s="177"/>
      <c r="W2148" s="178"/>
      <c r="X2148" s="177"/>
    </row>
    <row r="2149" spans="7:24" s="168" customFormat="1" ht="15" customHeight="1">
      <c r="G2149" s="175"/>
      <c r="I2149" s="176"/>
      <c r="J2149" s="176"/>
      <c r="K2149" s="176"/>
      <c r="L2149" s="665"/>
      <c r="M2149" s="175"/>
      <c r="N2149" s="177"/>
      <c r="P2149" s="176"/>
      <c r="R2149" s="178"/>
      <c r="S2149" s="177"/>
      <c r="U2149" s="177"/>
      <c r="W2149" s="178"/>
      <c r="X2149" s="177"/>
    </row>
    <row r="2150" spans="7:24" s="168" customFormat="1" ht="15" customHeight="1">
      <c r="G2150" s="175"/>
      <c r="I2150" s="176"/>
      <c r="J2150" s="176"/>
      <c r="K2150" s="176"/>
      <c r="L2150" s="665"/>
      <c r="M2150" s="175"/>
      <c r="N2150" s="177"/>
      <c r="P2150" s="176"/>
      <c r="R2150" s="178"/>
      <c r="S2150" s="177"/>
      <c r="U2150" s="177"/>
      <c r="W2150" s="178"/>
      <c r="X2150" s="177"/>
    </row>
    <row r="2151" spans="7:24" s="168" customFormat="1" ht="15" customHeight="1">
      <c r="G2151" s="175"/>
      <c r="I2151" s="176"/>
      <c r="J2151" s="176"/>
      <c r="K2151" s="176"/>
      <c r="L2151" s="665"/>
      <c r="M2151" s="175"/>
      <c r="N2151" s="177"/>
      <c r="P2151" s="176"/>
      <c r="R2151" s="178"/>
      <c r="S2151" s="177"/>
      <c r="U2151" s="177"/>
      <c r="W2151" s="178"/>
      <c r="X2151" s="177"/>
    </row>
    <row r="2152" spans="7:24" s="168" customFormat="1" ht="15" customHeight="1">
      <c r="G2152" s="175"/>
      <c r="I2152" s="176"/>
      <c r="J2152" s="176"/>
      <c r="K2152" s="176"/>
      <c r="L2152" s="665"/>
      <c r="M2152" s="175"/>
      <c r="N2152" s="177"/>
      <c r="P2152" s="176"/>
      <c r="R2152" s="178"/>
      <c r="S2152" s="177"/>
      <c r="U2152" s="177"/>
      <c r="W2152" s="178"/>
      <c r="X2152" s="177"/>
    </row>
    <row r="2153" spans="7:24" s="168" customFormat="1" ht="15" customHeight="1">
      <c r="G2153" s="175"/>
      <c r="I2153" s="176"/>
      <c r="J2153" s="176"/>
      <c r="K2153" s="176"/>
      <c r="L2153" s="665"/>
      <c r="M2153" s="175"/>
      <c r="N2153" s="177"/>
      <c r="P2153" s="176"/>
      <c r="R2153" s="178"/>
      <c r="S2153" s="177"/>
      <c r="U2153" s="177"/>
      <c r="W2153" s="178"/>
      <c r="X2153" s="177"/>
    </row>
    <row r="2154" spans="7:24" s="168" customFormat="1" ht="15" customHeight="1">
      <c r="G2154" s="175"/>
      <c r="I2154" s="176"/>
      <c r="J2154" s="176"/>
      <c r="K2154" s="176"/>
      <c r="L2154" s="665"/>
      <c r="M2154" s="175"/>
      <c r="N2154" s="177"/>
      <c r="P2154" s="176"/>
      <c r="R2154" s="178"/>
      <c r="S2154" s="177"/>
      <c r="U2154" s="177"/>
      <c r="W2154" s="178"/>
      <c r="X2154" s="177"/>
    </row>
    <row r="2155" spans="7:24" s="168" customFormat="1" ht="15" customHeight="1">
      <c r="G2155" s="175"/>
      <c r="I2155" s="176"/>
      <c r="J2155" s="176"/>
      <c r="K2155" s="176"/>
      <c r="L2155" s="665"/>
      <c r="M2155" s="175"/>
      <c r="N2155" s="177"/>
      <c r="P2155" s="176"/>
      <c r="R2155" s="178"/>
      <c r="S2155" s="177"/>
      <c r="U2155" s="177"/>
      <c r="W2155" s="178"/>
      <c r="X2155" s="177"/>
    </row>
    <row r="2156" spans="7:24" s="168" customFormat="1" ht="15" customHeight="1">
      <c r="G2156" s="175"/>
      <c r="I2156" s="176"/>
      <c r="J2156" s="176"/>
      <c r="K2156" s="176"/>
      <c r="L2156" s="665"/>
      <c r="M2156" s="175"/>
      <c r="N2156" s="177"/>
      <c r="P2156" s="176"/>
      <c r="R2156" s="178"/>
      <c r="S2156" s="177"/>
      <c r="U2156" s="177"/>
      <c r="W2156" s="178"/>
      <c r="X2156" s="177"/>
    </row>
    <row r="2157" spans="7:24" s="168" customFormat="1" ht="15" customHeight="1">
      <c r="G2157" s="175"/>
      <c r="I2157" s="176"/>
      <c r="J2157" s="176"/>
      <c r="K2157" s="176"/>
      <c r="L2157" s="665"/>
      <c r="M2157" s="175"/>
      <c r="N2157" s="177"/>
      <c r="P2157" s="176"/>
      <c r="R2157" s="178"/>
      <c r="S2157" s="177"/>
      <c r="U2157" s="177"/>
      <c r="W2157" s="178"/>
      <c r="X2157" s="177"/>
    </row>
    <row r="2158" spans="7:24" s="168" customFormat="1" ht="15" customHeight="1">
      <c r="G2158" s="175"/>
      <c r="I2158" s="176"/>
      <c r="J2158" s="176"/>
      <c r="K2158" s="176"/>
      <c r="L2158" s="665"/>
      <c r="M2158" s="175"/>
      <c r="N2158" s="177"/>
      <c r="P2158" s="176"/>
      <c r="R2158" s="178"/>
      <c r="S2158" s="177"/>
      <c r="U2158" s="177"/>
      <c r="W2158" s="178"/>
      <c r="X2158" s="177"/>
    </row>
    <row r="2159" spans="7:24" s="168" customFormat="1" ht="15" customHeight="1">
      <c r="G2159" s="175"/>
      <c r="I2159" s="176"/>
      <c r="J2159" s="176"/>
      <c r="K2159" s="176"/>
      <c r="L2159" s="665"/>
      <c r="M2159" s="175"/>
      <c r="N2159" s="177"/>
      <c r="P2159" s="176"/>
      <c r="R2159" s="178"/>
      <c r="S2159" s="177"/>
      <c r="U2159" s="177"/>
      <c r="W2159" s="178"/>
      <c r="X2159" s="177"/>
    </row>
    <row r="2160" spans="7:24" s="168" customFormat="1" ht="15" customHeight="1">
      <c r="G2160" s="175"/>
      <c r="I2160" s="176"/>
      <c r="J2160" s="176"/>
      <c r="K2160" s="176"/>
      <c r="L2160" s="665"/>
      <c r="M2160" s="175"/>
      <c r="N2160" s="177"/>
      <c r="P2160" s="176"/>
      <c r="R2160" s="178"/>
      <c r="S2160" s="177"/>
      <c r="U2160" s="177"/>
      <c r="W2160" s="178"/>
      <c r="X2160" s="177"/>
    </row>
    <row r="2161" spans="7:24" s="168" customFormat="1" ht="15" customHeight="1">
      <c r="G2161" s="175"/>
      <c r="I2161" s="176"/>
      <c r="J2161" s="176"/>
      <c r="K2161" s="176"/>
      <c r="L2161" s="665"/>
      <c r="M2161" s="175"/>
      <c r="N2161" s="177"/>
      <c r="P2161" s="176"/>
      <c r="R2161" s="178"/>
      <c r="S2161" s="177"/>
      <c r="U2161" s="177"/>
      <c r="W2161" s="178"/>
      <c r="X2161" s="177"/>
    </row>
    <row r="2162" spans="7:24" s="168" customFormat="1" ht="15" customHeight="1">
      <c r="G2162" s="175"/>
      <c r="I2162" s="176"/>
      <c r="J2162" s="176"/>
      <c r="K2162" s="176"/>
      <c r="L2162" s="665"/>
      <c r="M2162" s="175"/>
      <c r="N2162" s="177"/>
      <c r="P2162" s="176"/>
      <c r="R2162" s="178"/>
      <c r="S2162" s="177"/>
      <c r="U2162" s="177"/>
      <c r="W2162" s="178"/>
      <c r="X2162" s="177"/>
    </row>
    <row r="2163" spans="7:24" s="168" customFormat="1" ht="15" customHeight="1">
      <c r="G2163" s="175"/>
      <c r="I2163" s="176"/>
      <c r="J2163" s="176"/>
      <c r="K2163" s="176"/>
      <c r="L2163" s="665"/>
      <c r="M2163" s="175"/>
      <c r="N2163" s="177"/>
      <c r="P2163" s="176"/>
      <c r="R2163" s="178"/>
      <c r="S2163" s="177"/>
      <c r="U2163" s="177"/>
      <c r="W2163" s="178"/>
      <c r="X2163" s="177"/>
    </row>
    <row r="2164" spans="7:24" s="168" customFormat="1" ht="15" customHeight="1">
      <c r="G2164" s="175"/>
      <c r="I2164" s="176"/>
      <c r="J2164" s="176"/>
      <c r="K2164" s="176"/>
      <c r="L2164" s="665"/>
      <c r="M2164" s="175"/>
      <c r="N2164" s="177"/>
      <c r="P2164" s="176"/>
      <c r="R2164" s="178"/>
      <c r="S2164" s="177"/>
      <c r="U2164" s="177"/>
      <c r="W2164" s="178"/>
      <c r="X2164" s="177"/>
    </row>
    <row r="2165" spans="7:24" s="168" customFormat="1" ht="15" customHeight="1">
      <c r="G2165" s="175"/>
      <c r="I2165" s="176"/>
      <c r="J2165" s="176"/>
      <c r="K2165" s="176"/>
      <c r="L2165" s="665"/>
      <c r="M2165" s="175"/>
      <c r="N2165" s="177"/>
      <c r="P2165" s="176"/>
      <c r="R2165" s="178"/>
      <c r="S2165" s="177"/>
      <c r="U2165" s="177"/>
      <c r="W2165" s="178"/>
      <c r="X2165" s="177"/>
    </row>
    <row r="2166" spans="7:24" s="168" customFormat="1" ht="15" customHeight="1">
      <c r="G2166" s="175"/>
      <c r="I2166" s="176"/>
      <c r="J2166" s="176"/>
      <c r="K2166" s="176"/>
      <c r="L2166" s="665"/>
      <c r="M2166" s="175"/>
      <c r="N2166" s="177"/>
      <c r="P2166" s="176"/>
      <c r="R2166" s="178"/>
      <c r="S2166" s="177"/>
      <c r="U2166" s="177"/>
      <c r="W2166" s="178"/>
      <c r="X2166" s="177"/>
    </row>
    <row r="2167" spans="7:24" s="168" customFormat="1" ht="15" customHeight="1">
      <c r="G2167" s="175"/>
      <c r="I2167" s="176"/>
      <c r="J2167" s="176"/>
      <c r="K2167" s="176"/>
      <c r="L2167" s="665"/>
      <c r="M2167" s="175"/>
      <c r="N2167" s="177"/>
      <c r="P2167" s="176"/>
      <c r="R2167" s="178"/>
      <c r="S2167" s="177"/>
      <c r="U2167" s="177"/>
      <c r="W2167" s="178"/>
      <c r="X2167" s="177"/>
    </row>
    <row r="2168" spans="7:24" s="168" customFormat="1" ht="15" customHeight="1">
      <c r="G2168" s="175"/>
      <c r="I2168" s="176"/>
      <c r="J2168" s="176"/>
      <c r="K2168" s="176"/>
      <c r="L2168" s="665"/>
      <c r="M2168" s="175"/>
      <c r="N2168" s="177"/>
      <c r="P2168" s="176"/>
      <c r="R2168" s="178"/>
      <c r="S2168" s="177"/>
      <c r="U2168" s="177"/>
      <c r="W2168" s="178"/>
      <c r="X2168" s="177"/>
    </row>
    <row r="2169" spans="7:24" s="168" customFormat="1" ht="15" customHeight="1">
      <c r="G2169" s="175"/>
      <c r="I2169" s="176"/>
      <c r="J2169" s="176"/>
      <c r="K2169" s="176"/>
      <c r="L2169" s="665"/>
      <c r="M2169" s="175"/>
      <c r="N2169" s="177"/>
      <c r="P2169" s="176"/>
      <c r="R2169" s="178"/>
      <c r="S2169" s="177"/>
      <c r="U2169" s="177"/>
      <c r="W2169" s="178"/>
      <c r="X2169" s="177"/>
    </row>
    <row r="2170" spans="7:24" s="168" customFormat="1" ht="15" customHeight="1">
      <c r="G2170" s="175"/>
      <c r="I2170" s="176"/>
      <c r="J2170" s="176"/>
      <c r="K2170" s="176"/>
      <c r="L2170" s="665"/>
      <c r="M2170" s="175"/>
      <c r="N2170" s="177"/>
      <c r="P2170" s="176"/>
      <c r="R2170" s="178"/>
      <c r="S2170" s="177"/>
      <c r="U2170" s="177"/>
      <c r="W2170" s="178"/>
      <c r="X2170" s="177"/>
    </row>
    <row r="2171" spans="7:24" s="168" customFormat="1" ht="15" customHeight="1">
      <c r="G2171" s="175"/>
      <c r="I2171" s="176"/>
      <c r="J2171" s="176"/>
      <c r="K2171" s="176"/>
      <c r="L2171" s="665"/>
      <c r="M2171" s="175"/>
      <c r="N2171" s="177"/>
      <c r="P2171" s="176"/>
      <c r="R2171" s="178"/>
      <c r="S2171" s="177"/>
      <c r="U2171" s="177"/>
      <c r="W2171" s="178"/>
      <c r="X2171" s="177"/>
    </row>
    <row r="2172" spans="7:24" s="168" customFormat="1" ht="15" customHeight="1">
      <c r="G2172" s="175"/>
      <c r="I2172" s="176"/>
      <c r="J2172" s="176"/>
      <c r="K2172" s="176"/>
      <c r="L2172" s="665"/>
      <c r="M2172" s="175"/>
      <c r="N2172" s="177"/>
      <c r="P2172" s="176"/>
      <c r="R2172" s="178"/>
      <c r="S2172" s="177"/>
      <c r="U2172" s="177"/>
      <c r="W2172" s="178"/>
      <c r="X2172" s="177"/>
    </row>
    <row r="2173" spans="7:24" s="168" customFormat="1" ht="15" customHeight="1">
      <c r="G2173" s="175"/>
      <c r="I2173" s="176"/>
      <c r="J2173" s="176"/>
      <c r="K2173" s="176"/>
      <c r="L2173" s="665"/>
      <c r="M2173" s="175"/>
      <c r="N2173" s="177"/>
      <c r="P2173" s="176"/>
      <c r="R2173" s="178"/>
      <c r="S2173" s="177"/>
      <c r="U2173" s="177"/>
      <c r="W2173" s="178"/>
      <c r="X2173" s="177"/>
    </row>
    <row r="2174" spans="7:24" s="168" customFormat="1" ht="15" customHeight="1">
      <c r="G2174" s="175"/>
      <c r="I2174" s="176"/>
      <c r="J2174" s="176"/>
      <c r="K2174" s="176"/>
      <c r="L2174" s="665"/>
      <c r="M2174" s="175"/>
      <c r="N2174" s="177"/>
      <c r="P2174" s="176"/>
      <c r="R2174" s="178"/>
      <c r="S2174" s="177"/>
      <c r="U2174" s="177"/>
      <c r="W2174" s="178"/>
      <c r="X2174" s="177"/>
    </row>
    <row r="2175" spans="7:24" s="168" customFormat="1" ht="15" customHeight="1">
      <c r="G2175" s="175"/>
      <c r="I2175" s="176"/>
      <c r="J2175" s="176"/>
      <c r="K2175" s="176"/>
      <c r="L2175" s="665"/>
      <c r="M2175" s="175"/>
      <c r="N2175" s="177"/>
      <c r="P2175" s="176"/>
      <c r="R2175" s="178"/>
      <c r="S2175" s="177"/>
      <c r="U2175" s="177"/>
      <c r="W2175" s="178"/>
      <c r="X2175" s="177"/>
    </row>
    <row r="2176" spans="7:24" s="168" customFormat="1" ht="15" customHeight="1">
      <c r="G2176" s="175"/>
      <c r="I2176" s="176"/>
      <c r="J2176" s="176"/>
      <c r="K2176" s="176"/>
      <c r="L2176" s="665"/>
      <c r="M2176" s="175"/>
      <c r="N2176" s="177"/>
      <c r="P2176" s="176"/>
      <c r="R2176" s="178"/>
      <c r="S2176" s="177"/>
      <c r="U2176" s="177"/>
      <c r="W2176" s="178"/>
      <c r="X2176" s="177"/>
    </row>
    <row r="2177" spans="7:24" s="168" customFormat="1" ht="15" customHeight="1">
      <c r="G2177" s="175"/>
      <c r="I2177" s="176"/>
      <c r="J2177" s="176"/>
      <c r="K2177" s="176"/>
      <c r="L2177" s="665"/>
      <c r="M2177" s="175"/>
      <c r="N2177" s="177"/>
      <c r="P2177" s="176"/>
      <c r="R2177" s="178"/>
      <c r="S2177" s="177"/>
      <c r="U2177" s="177"/>
      <c r="W2177" s="178"/>
      <c r="X2177" s="177"/>
    </row>
    <row r="2178" spans="7:24" s="168" customFormat="1" ht="15" customHeight="1">
      <c r="G2178" s="175"/>
      <c r="I2178" s="176"/>
      <c r="J2178" s="176"/>
      <c r="K2178" s="176"/>
      <c r="L2178" s="665"/>
      <c r="M2178" s="175"/>
      <c r="N2178" s="177"/>
      <c r="P2178" s="176"/>
      <c r="R2178" s="178"/>
      <c r="S2178" s="177"/>
      <c r="U2178" s="177"/>
      <c r="W2178" s="178"/>
      <c r="X2178" s="177"/>
    </row>
    <row r="2179" spans="7:24" s="168" customFormat="1" ht="15" customHeight="1">
      <c r="G2179" s="175"/>
      <c r="I2179" s="176"/>
      <c r="J2179" s="176"/>
      <c r="K2179" s="176"/>
      <c r="L2179" s="665"/>
      <c r="M2179" s="175"/>
      <c r="N2179" s="177"/>
      <c r="P2179" s="176"/>
      <c r="R2179" s="178"/>
      <c r="S2179" s="177"/>
      <c r="U2179" s="177"/>
      <c r="W2179" s="178"/>
      <c r="X2179" s="177"/>
    </row>
    <row r="2180" spans="7:24" s="168" customFormat="1" ht="15" customHeight="1">
      <c r="G2180" s="175"/>
      <c r="I2180" s="176"/>
      <c r="J2180" s="176"/>
      <c r="K2180" s="176"/>
      <c r="L2180" s="665"/>
      <c r="M2180" s="175"/>
      <c r="N2180" s="177"/>
      <c r="P2180" s="176"/>
      <c r="R2180" s="178"/>
      <c r="S2180" s="177"/>
      <c r="U2180" s="177"/>
      <c r="W2180" s="178"/>
      <c r="X2180" s="177"/>
    </row>
    <row r="2181" spans="7:24" s="168" customFormat="1" ht="15" customHeight="1">
      <c r="G2181" s="175"/>
      <c r="I2181" s="176"/>
      <c r="J2181" s="176"/>
      <c r="K2181" s="176"/>
      <c r="L2181" s="665"/>
      <c r="M2181" s="175"/>
      <c r="N2181" s="177"/>
      <c r="P2181" s="176"/>
      <c r="R2181" s="178"/>
      <c r="S2181" s="177"/>
      <c r="U2181" s="177"/>
      <c r="W2181" s="178"/>
      <c r="X2181" s="177"/>
    </row>
    <row r="2182" spans="7:24" s="168" customFormat="1" ht="15" customHeight="1">
      <c r="G2182" s="175"/>
      <c r="I2182" s="176"/>
      <c r="J2182" s="176"/>
      <c r="K2182" s="176"/>
      <c r="L2182" s="665"/>
      <c r="M2182" s="175"/>
      <c r="N2182" s="177"/>
      <c r="P2182" s="176"/>
      <c r="R2182" s="178"/>
      <c r="S2182" s="177"/>
      <c r="U2182" s="177"/>
      <c r="W2182" s="178"/>
      <c r="X2182" s="177"/>
    </row>
    <row r="2183" spans="7:24" s="168" customFormat="1" ht="15" customHeight="1">
      <c r="G2183" s="175"/>
      <c r="I2183" s="176"/>
      <c r="J2183" s="176"/>
      <c r="K2183" s="176"/>
      <c r="L2183" s="665"/>
      <c r="M2183" s="175"/>
      <c r="N2183" s="177"/>
      <c r="P2183" s="176"/>
      <c r="R2183" s="178"/>
      <c r="S2183" s="177"/>
      <c r="U2183" s="177"/>
      <c r="W2183" s="178"/>
      <c r="X2183" s="177"/>
    </row>
    <row r="2184" spans="7:24" s="168" customFormat="1" ht="15" customHeight="1">
      <c r="G2184" s="175"/>
      <c r="I2184" s="176"/>
      <c r="J2184" s="176"/>
      <c r="K2184" s="176"/>
      <c r="L2184" s="665"/>
      <c r="M2184" s="175"/>
      <c r="N2184" s="177"/>
      <c r="P2184" s="176"/>
      <c r="R2184" s="178"/>
      <c r="S2184" s="177"/>
      <c r="U2184" s="177"/>
      <c r="W2184" s="178"/>
      <c r="X2184" s="177"/>
    </row>
    <row r="2185" spans="7:24" s="168" customFormat="1" ht="15" customHeight="1">
      <c r="G2185" s="175"/>
      <c r="I2185" s="176"/>
      <c r="J2185" s="176"/>
      <c r="K2185" s="176"/>
      <c r="L2185" s="665"/>
      <c r="M2185" s="175"/>
      <c r="N2185" s="177"/>
      <c r="P2185" s="176"/>
      <c r="R2185" s="178"/>
      <c r="S2185" s="177"/>
      <c r="U2185" s="177"/>
      <c r="W2185" s="178"/>
      <c r="X2185" s="177"/>
    </row>
    <row r="2186" spans="7:24" s="168" customFormat="1" ht="15" customHeight="1">
      <c r="G2186" s="175"/>
      <c r="I2186" s="176"/>
      <c r="J2186" s="176"/>
      <c r="K2186" s="176"/>
      <c r="L2186" s="665"/>
      <c r="M2186" s="175"/>
      <c r="N2186" s="177"/>
      <c r="P2186" s="176"/>
      <c r="R2186" s="178"/>
      <c r="S2186" s="177"/>
      <c r="U2186" s="177"/>
      <c r="W2186" s="178"/>
      <c r="X2186" s="177"/>
    </row>
    <row r="2187" spans="7:24" s="168" customFormat="1" ht="15" customHeight="1">
      <c r="G2187" s="175"/>
      <c r="I2187" s="176"/>
      <c r="J2187" s="176"/>
      <c r="K2187" s="176"/>
      <c r="L2187" s="665"/>
      <c r="M2187" s="175"/>
      <c r="N2187" s="177"/>
      <c r="P2187" s="176"/>
      <c r="R2187" s="178"/>
      <c r="S2187" s="177"/>
      <c r="U2187" s="177"/>
      <c r="W2187" s="178"/>
      <c r="X2187" s="177"/>
    </row>
    <row r="2188" spans="7:24" s="168" customFormat="1" ht="15" customHeight="1">
      <c r="G2188" s="175"/>
      <c r="I2188" s="176"/>
      <c r="J2188" s="176"/>
      <c r="K2188" s="176"/>
      <c r="L2188" s="665"/>
      <c r="M2188" s="175"/>
      <c r="N2188" s="177"/>
      <c r="P2188" s="176"/>
      <c r="R2188" s="178"/>
      <c r="S2188" s="177"/>
      <c r="U2188" s="177"/>
      <c r="W2188" s="178"/>
      <c r="X2188" s="177"/>
    </row>
    <row r="2189" spans="7:24" s="168" customFormat="1" ht="15" customHeight="1">
      <c r="G2189" s="175"/>
      <c r="I2189" s="176"/>
      <c r="J2189" s="176"/>
      <c r="K2189" s="176"/>
      <c r="L2189" s="665"/>
      <c r="M2189" s="175"/>
      <c r="N2189" s="177"/>
      <c r="P2189" s="176"/>
      <c r="R2189" s="178"/>
      <c r="S2189" s="177"/>
      <c r="U2189" s="177"/>
      <c r="W2189" s="178"/>
      <c r="X2189" s="177"/>
    </row>
    <row r="2190" spans="7:24" s="168" customFormat="1" ht="15" customHeight="1">
      <c r="G2190" s="175"/>
      <c r="I2190" s="176"/>
      <c r="J2190" s="176"/>
      <c r="K2190" s="176"/>
      <c r="L2190" s="665"/>
      <c r="M2190" s="175"/>
      <c r="N2190" s="177"/>
      <c r="P2190" s="176"/>
      <c r="R2190" s="178"/>
      <c r="S2190" s="177"/>
      <c r="U2190" s="177"/>
      <c r="W2190" s="178"/>
      <c r="X2190" s="177"/>
    </row>
    <row r="2191" spans="7:24" s="168" customFormat="1" ht="15" customHeight="1">
      <c r="G2191" s="175"/>
      <c r="I2191" s="176"/>
      <c r="J2191" s="176"/>
      <c r="K2191" s="176"/>
      <c r="L2191" s="665"/>
      <c r="M2191" s="175"/>
      <c r="N2191" s="177"/>
      <c r="P2191" s="176"/>
      <c r="R2191" s="178"/>
      <c r="S2191" s="177"/>
      <c r="U2191" s="177"/>
      <c r="W2191" s="178"/>
      <c r="X2191" s="177"/>
    </row>
    <row r="2192" spans="7:24" s="168" customFormat="1" ht="15" customHeight="1">
      <c r="G2192" s="175"/>
      <c r="I2192" s="176"/>
      <c r="J2192" s="176"/>
      <c r="K2192" s="176"/>
      <c r="L2192" s="665"/>
      <c r="M2192" s="175"/>
      <c r="N2192" s="177"/>
      <c r="P2192" s="176"/>
      <c r="R2192" s="178"/>
      <c r="S2192" s="177"/>
      <c r="U2192" s="177"/>
      <c r="W2192" s="178"/>
      <c r="X2192" s="177"/>
    </row>
    <row r="2193" spans="7:24" s="168" customFormat="1" ht="15" customHeight="1">
      <c r="G2193" s="175"/>
      <c r="I2193" s="176"/>
      <c r="J2193" s="176"/>
      <c r="K2193" s="176"/>
      <c r="L2193" s="665"/>
      <c r="M2193" s="175"/>
      <c r="N2193" s="177"/>
      <c r="P2193" s="176"/>
      <c r="R2193" s="178"/>
      <c r="S2193" s="177"/>
      <c r="U2193" s="177"/>
      <c r="W2193" s="178"/>
      <c r="X2193" s="177"/>
    </row>
    <row r="2194" spans="7:24" s="168" customFormat="1" ht="15" customHeight="1">
      <c r="G2194" s="175"/>
      <c r="I2194" s="176"/>
      <c r="J2194" s="176"/>
      <c r="K2194" s="176"/>
      <c r="L2194" s="665"/>
      <c r="M2194" s="175"/>
      <c r="N2194" s="177"/>
      <c r="P2194" s="176"/>
      <c r="R2194" s="178"/>
      <c r="S2194" s="177"/>
      <c r="U2194" s="177"/>
      <c r="W2194" s="178"/>
      <c r="X2194" s="177"/>
    </row>
    <row r="2195" spans="7:24" s="168" customFormat="1" ht="15" customHeight="1">
      <c r="G2195" s="175"/>
      <c r="I2195" s="176"/>
      <c r="J2195" s="176"/>
      <c r="K2195" s="176"/>
      <c r="L2195" s="665"/>
      <c r="M2195" s="175"/>
      <c r="N2195" s="177"/>
      <c r="P2195" s="176"/>
      <c r="R2195" s="178"/>
      <c r="S2195" s="177"/>
      <c r="U2195" s="177"/>
      <c r="W2195" s="178"/>
      <c r="X2195" s="177"/>
    </row>
    <row r="2196" spans="7:24" s="168" customFormat="1" ht="15" customHeight="1">
      <c r="G2196" s="175"/>
      <c r="I2196" s="176"/>
      <c r="J2196" s="176"/>
      <c r="K2196" s="176"/>
      <c r="L2196" s="665"/>
      <c r="M2196" s="175"/>
      <c r="N2196" s="177"/>
      <c r="P2196" s="176"/>
      <c r="R2196" s="178"/>
      <c r="S2196" s="177"/>
      <c r="U2196" s="177"/>
      <c r="W2196" s="178"/>
      <c r="X2196" s="177"/>
    </row>
    <row r="2197" spans="7:24" s="168" customFormat="1" ht="15" customHeight="1">
      <c r="G2197" s="175"/>
      <c r="I2197" s="176"/>
      <c r="J2197" s="176"/>
      <c r="K2197" s="176"/>
      <c r="L2197" s="665"/>
      <c r="M2197" s="175"/>
      <c r="N2197" s="177"/>
      <c r="P2197" s="176"/>
      <c r="R2197" s="178"/>
      <c r="S2197" s="177"/>
      <c r="U2197" s="177"/>
      <c r="W2197" s="178"/>
      <c r="X2197" s="177"/>
    </row>
    <row r="2198" spans="7:24" s="168" customFormat="1" ht="15" customHeight="1">
      <c r="G2198" s="175"/>
      <c r="I2198" s="176"/>
      <c r="J2198" s="176"/>
      <c r="K2198" s="176"/>
      <c r="L2198" s="665"/>
      <c r="M2198" s="175"/>
      <c r="N2198" s="177"/>
      <c r="P2198" s="176"/>
      <c r="R2198" s="178"/>
      <c r="S2198" s="177"/>
      <c r="U2198" s="177"/>
      <c r="W2198" s="178"/>
      <c r="X2198" s="177"/>
    </row>
    <row r="2199" spans="7:24" s="168" customFormat="1" ht="15" customHeight="1">
      <c r="G2199" s="175"/>
      <c r="I2199" s="176"/>
      <c r="J2199" s="176"/>
      <c r="K2199" s="176"/>
      <c r="L2199" s="665"/>
      <c r="M2199" s="175"/>
      <c r="N2199" s="177"/>
      <c r="P2199" s="176"/>
      <c r="R2199" s="178"/>
      <c r="S2199" s="177"/>
      <c r="U2199" s="177"/>
      <c r="W2199" s="178"/>
      <c r="X2199" s="177"/>
    </row>
    <row r="2200" spans="7:24" s="168" customFormat="1" ht="15" customHeight="1">
      <c r="G2200" s="175"/>
      <c r="I2200" s="176"/>
      <c r="J2200" s="176"/>
      <c r="K2200" s="176"/>
      <c r="L2200" s="665"/>
      <c r="M2200" s="175"/>
      <c r="N2200" s="177"/>
      <c r="P2200" s="176"/>
      <c r="R2200" s="178"/>
      <c r="S2200" s="177"/>
      <c r="U2200" s="177"/>
      <c r="W2200" s="178"/>
      <c r="X2200" s="177"/>
    </row>
    <row r="2201" spans="7:24" s="168" customFormat="1" ht="15" customHeight="1">
      <c r="G2201" s="175"/>
      <c r="I2201" s="176"/>
      <c r="J2201" s="176"/>
      <c r="K2201" s="176"/>
      <c r="L2201" s="665"/>
      <c r="M2201" s="175"/>
      <c r="N2201" s="177"/>
      <c r="P2201" s="176"/>
      <c r="R2201" s="178"/>
      <c r="S2201" s="177"/>
      <c r="U2201" s="177"/>
      <c r="W2201" s="178"/>
      <c r="X2201" s="177"/>
    </row>
    <row r="2202" spans="7:24" s="168" customFormat="1" ht="15" customHeight="1">
      <c r="G2202" s="175"/>
      <c r="I2202" s="176"/>
      <c r="J2202" s="176"/>
      <c r="K2202" s="176"/>
      <c r="L2202" s="665"/>
      <c r="M2202" s="175"/>
      <c r="N2202" s="177"/>
      <c r="P2202" s="176"/>
      <c r="R2202" s="178"/>
      <c r="S2202" s="177"/>
      <c r="U2202" s="177"/>
      <c r="W2202" s="178"/>
      <c r="X2202" s="177"/>
    </row>
    <row r="2203" spans="7:24" s="168" customFormat="1" ht="15" customHeight="1">
      <c r="G2203" s="175"/>
      <c r="I2203" s="176"/>
      <c r="J2203" s="176"/>
      <c r="K2203" s="176"/>
      <c r="L2203" s="665"/>
      <c r="M2203" s="175"/>
      <c r="N2203" s="177"/>
      <c r="P2203" s="176"/>
      <c r="R2203" s="178"/>
      <c r="S2203" s="177"/>
      <c r="U2203" s="177"/>
      <c r="W2203" s="178"/>
      <c r="X2203" s="177"/>
    </row>
    <row r="2204" spans="7:24" s="168" customFormat="1" ht="15" customHeight="1">
      <c r="G2204" s="175"/>
      <c r="I2204" s="176"/>
      <c r="J2204" s="176"/>
      <c r="K2204" s="176"/>
      <c r="L2204" s="665"/>
      <c r="M2204" s="175"/>
      <c r="N2204" s="177"/>
      <c r="P2204" s="176"/>
      <c r="R2204" s="178"/>
      <c r="S2204" s="177"/>
      <c r="U2204" s="177"/>
      <c r="W2204" s="178"/>
      <c r="X2204" s="177"/>
    </row>
    <row r="2205" spans="7:24" s="168" customFormat="1" ht="15" customHeight="1">
      <c r="G2205" s="175"/>
      <c r="I2205" s="176"/>
      <c r="J2205" s="176"/>
      <c r="K2205" s="176"/>
      <c r="L2205" s="665"/>
      <c r="M2205" s="175"/>
      <c r="N2205" s="177"/>
      <c r="P2205" s="176"/>
      <c r="R2205" s="178"/>
      <c r="S2205" s="177"/>
      <c r="U2205" s="177"/>
      <c r="W2205" s="178"/>
      <c r="X2205" s="177"/>
    </row>
    <row r="2206" spans="7:24" s="168" customFormat="1" ht="15" customHeight="1">
      <c r="G2206" s="175"/>
      <c r="I2206" s="176"/>
      <c r="J2206" s="176"/>
      <c r="K2206" s="176"/>
      <c r="L2206" s="665"/>
      <c r="M2206" s="175"/>
      <c r="N2206" s="177"/>
      <c r="P2206" s="176"/>
      <c r="R2206" s="178"/>
      <c r="S2206" s="177"/>
      <c r="U2206" s="177"/>
      <c r="W2206" s="178"/>
      <c r="X2206" s="177"/>
    </row>
    <row r="2207" spans="7:24" s="168" customFormat="1" ht="15" customHeight="1">
      <c r="G2207" s="175"/>
      <c r="I2207" s="176"/>
      <c r="J2207" s="176"/>
      <c r="K2207" s="176"/>
      <c r="L2207" s="665"/>
      <c r="M2207" s="175"/>
      <c r="N2207" s="177"/>
      <c r="P2207" s="176"/>
      <c r="R2207" s="178"/>
      <c r="S2207" s="177"/>
      <c r="U2207" s="177"/>
      <c r="W2207" s="178"/>
      <c r="X2207" s="177"/>
    </row>
    <row r="2208" spans="7:24" s="168" customFormat="1" ht="15" customHeight="1">
      <c r="G2208" s="175"/>
      <c r="I2208" s="176"/>
      <c r="J2208" s="176"/>
      <c r="K2208" s="176"/>
      <c r="L2208" s="665"/>
      <c r="M2208" s="175"/>
      <c r="N2208" s="177"/>
      <c r="P2208" s="176"/>
      <c r="R2208" s="178"/>
      <c r="S2208" s="177"/>
      <c r="U2208" s="177"/>
      <c r="W2208" s="178"/>
      <c r="X2208" s="177"/>
    </row>
    <row r="2209" spans="7:24" s="168" customFormat="1" ht="15" customHeight="1">
      <c r="G2209" s="175"/>
      <c r="I2209" s="176"/>
      <c r="J2209" s="176"/>
      <c r="K2209" s="176"/>
      <c r="L2209" s="665"/>
      <c r="M2209" s="175"/>
      <c r="N2209" s="177"/>
      <c r="P2209" s="176"/>
      <c r="R2209" s="178"/>
      <c r="S2209" s="177"/>
      <c r="U2209" s="177"/>
      <c r="W2209" s="178"/>
      <c r="X2209" s="177"/>
    </row>
    <row r="2210" spans="7:24" s="168" customFormat="1" ht="15" customHeight="1">
      <c r="G2210" s="175"/>
      <c r="I2210" s="176"/>
      <c r="J2210" s="176"/>
      <c r="K2210" s="176"/>
      <c r="L2210" s="665"/>
      <c r="M2210" s="175"/>
      <c r="N2210" s="177"/>
      <c r="P2210" s="176"/>
      <c r="R2210" s="178"/>
      <c r="S2210" s="177"/>
      <c r="U2210" s="177"/>
      <c r="W2210" s="178"/>
      <c r="X2210" s="177"/>
    </row>
    <row r="2211" spans="7:24" s="168" customFormat="1" ht="15" customHeight="1">
      <c r="G2211" s="175"/>
      <c r="I2211" s="176"/>
      <c r="J2211" s="176"/>
      <c r="K2211" s="176"/>
      <c r="L2211" s="665"/>
      <c r="M2211" s="175"/>
      <c r="N2211" s="177"/>
      <c r="P2211" s="176"/>
      <c r="R2211" s="178"/>
      <c r="S2211" s="177"/>
      <c r="U2211" s="177"/>
      <c r="W2211" s="178"/>
      <c r="X2211" s="177"/>
    </row>
    <row r="2212" spans="7:24" s="168" customFormat="1" ht="15" customHeight="1">
      <c r="G2212" s="175"/>
      <c r="I2212" s="176"/>
      <c r="J2212" s="176"/>
      <c r="K2212" s="176"/>
      <c r="L2212" s="665"/>
      <c r="M2212" s="175"/>
      <c r="N2212" s="177"/>
      <c r="P2212" s="176"/>
      <c r="R2212" s="178"/>
      <c r="S2212" s="177"/>
      <c r="U2212" s="177"/>
      <c r="W2212" s="178"/>
      <c r="X2212" s="177"/>
    </row>
    <row r="2213" spans="7:24" s="168" customFormat="1" ht="15" customHeight="1">
      <c r="G2213" s="175"/>
      <c r="I2213" s="176"/>
      <c r="J2213" s="176"/>
      <c r="K2213" s="176"/>
      <c r="L2213" s="665"/>
      <c r="M2213" s="175"/>
      <c r="N2213" s="177"/>
      <c r="P2213" s="176"/>
      <c r="R2213" s="178"/>
      <c r="S2213" s="177"/>
      <c r="U2213" s="177"/>
      <c r="W2213" s="178"/>
      <c r="X2213" s="177"/>
    </row>
    <row r="2214" spans="7:24" s="168" customFormat="1" ht="15" customHeight="1">
      <c r="G2214" s="175"/>
      <c r="I2214" s="176"/>
      <c r="J2214" s="176"/>
      <c r="K2214" s="176"/>
      <c r="L2214" s="665"/>
      <c r="M2214" s="175"/>
      <c r="N2214" s="177"/>
      <c r="P2214" s="176"/>
      <c r="R2214" s="178"/>
      <c r="S2214" s="177"/>
      <c r="U2214" s="177"/>
      <c r="W2214" s="178"/>
      <c r="X2214" s="177"/>
    </row>
    <row r="2215" spans="7:24" s="168" customFormat="1" ht="15" customHeight="1">
      <c r="G2215" s="175"/>
      <c r="I2215" s="176"/>
      <c r="J2215" s="176"/>
      <c r="K2215" s="176"/>
      <c r="L2215" s="665"/>
      <c r="M2215" s="175"/>
      <c r="N2215" s="177"/>
      <c r="P2215" s="176"/>
      <c r="R2215" s="178"/>
      <c r="S2215" s="177"/>
      <c r="U2215" s="177"/>
      <c r="W2215" s="178"/>
      <c r="X2215" s="177"/>
    </row>
    <row r="2216" spans="7:24" s="168" customFormat="1" ht="15" customHeight="1">
      <c r="G2216" s="175"/>
      <c r="I2216" s="176"/>
      <c r="J2216" s="176"/>
      <c r="K2216" s="176"/>
      <c r="L2216" s="665"/>
      <c r="M2216" s="175"/>
      <c r="N2216" s="177"/>
      <c r="P2216" s="176"/>
      <c r="R2216" s="178"/>
      <c r="S2216" s="177"/>
      <c r="U2216" s="177"/>
      <c r="W2216" s="178"/>
      <c r="X2216" s="177"/>
    </row>
    <row r="2217" spans="7:24" s="168" customFormat="1" ht="15" customHeight="1">
      <c r="G2217" s="175"/>
      <c r="I2217" s="176"/>
      <c r="J2217" s="176"/>
      <c r="K2217" s="176"/>
      <c r="L2217" s="665"/>
      <c r="M2217" s="175"/>
      <c r="N2217" s="177"/>
      <c r="P2217" s="176"/>
      <c r="R2217" s="178"/>
      <c r="S2217" s="177"/>
      <c r="U2217" s="177"/>
      <c r="W2217" s="178"/>
      <c r="X2217" s="177"/>
    </row>
    <row r="2218" spans="7:24" s="168" customFormat="1" ht="15" customHeight="1">
      <c r="G2218" s="175"/>
      <c r="I2218" s="176"/>
      <c r="J2218" s="176"/>
      <c r="K2218" s="176"/>
      <c r="L2218" s="665"/>
      <c r="M2218" s="175"/>
      <c r="N2218" s="177"/>
      <c r="P2218" s="176"/>
      <c r="R2218" s="178"/>
      <c r="S2218" s="177"/>
      <c r="U2218" s="177"/>
      <c r="W2218" s="178"/>
      <c r="X2218" s="177"/>
    </row>
    <row r="2219" spans="7:24" s="168" customFormat="1" ht="15" customHeight="1">
      <c r="G2219" s="175"/>
      <c r="I2219" s="176"/>
      <c r="J2219" s="176"/>
      <c r="K2219" s="176"/>
      <c r="L2219" s="665"/>
      <c r="M2219" s="175"/>
      <c r="N2219" s="177"/>
      <c r="P2219" s="176"/>
      <c r="R2219" s="178"/>
      <c r="S2219" s="177"/>
      <c r="U2219" s="177"/>
      <c r="W2219" s="178"/>
      <c r="X2219" s="177"/>
    </row>
    <row r="2220" spans="7:24" s="168" customFormat="1" ht="15" customHeight="1">
      <c r="G2220" s="175"/>
      <c r="I2220" s="176"/>
      <c r="J2220" s="176"/>
      <c r="K2220" s="176"/>
      <c r="L2220" s="665"/>
      <c r="M2220" s="175"/>
      <c r="N2220" s="177"/>
      <c r="P2220" s="176"/>
      <c r="R2220" s="178"/>
      <c r="S2220" s="177"/>
      <c r="U2220" s="177"/>
      <c r="W2220" s="178"/>
      <c r="X2220" s="177"/>
    </row>
    <row r="2221" spans="7:24" s="168" customFormat="1" ht="15" customHeight="1">
      <c r="G2221" s="175"/>
      <c r="I2221" s="176"/>
      <c r="J2221" s="176"/>
      <c r="K2221" s="176"/>
      <c r="L2221" s="665"/>
      <c r="M2221" s="175"/>
      <c r="N2221" s="177"/>
      <c r="P2221" s="176"/>
      <c r="R2221" s="178"/>
      <c r="S2221" s="177"/>
      <c r="U2221" s="177"/>
      <c r="W2221" s="178"/>
      <c r="X2221" s="177"/>
    </row>
    <row r="2222" spans="7:24" s="168" customFormat="1" ht="15" customHeight="1">
      <c r="G2222" s="175"/>
      <c r="I2222" s="176"/>
      <c r="J2222" s="176"/>
      <c r="K2222" s="176"/>
      <c r="L2222" s="665"/>
      <c r="M2222" s="175"/>
      <c r="N2222" s="177"/>
      <c r="P2222" s="176"/>
      <c r="R2222" s="178"/>
      <c r="S2222" s="177"/>
      <c r="U2222" s="177"/>
      <c r="W2222" s="178"/>
      <c r="X2222" s="177"/>
    </row>
    <row r="2223" spans="7:24" s="168" customFormat="1" ht="15" customHeight="1">
      <c r="G2223" s="175"/>
      <c r="I2223" s="176"/>
      <c r="J2223" s="176"/>
      <c r="K2223" s="176"/>
      <c r="L2223" s="665"/>
      <c r="M2223" s="175"/>
      <c r="N2223" s="177"/>
      <c r="P2223" s="176"/>
      <c r="R2223" s="178"/>
      <c r="S2223" s="177"/>
      <c r="U2223" s="177"/>
      <c r="W2223" s="178"/>
      <c r="X2223" s="177"/>
    </row>
    <row r="2224" spans="7:24" s="168" customFormat="1" ht="15" customHeight="1">
      <c r="G2224" s="175"/>
      <c r="I2224" s="176"/>
      <c r="J2224" s="176"/>
      <c r="K2224" s="176"/>
      <c r="L2224" s="665"/>
      <c r="M2224" s="175"/>
      <c r="N2224" s="177"/>
      <c r="P2224" s="176"/>
      <c r="R2224" s="178"/>
      <c r="S2224" s="177"/>
      <c r="U2224" s="177"/>
      <c r="W2224" s="178"/>
      <c r="X2224" s="177"/>
    </row>
    <row r="2225" spans="7:24" s="168" customFormat="1" ht="15" customHeight="1">
      <c r="G2225" s="175"/>
      <c r="I2225" s="176"/>
      <c r="J2225" s="176"/>
      <c r="K2225" s="176"/>
      <c r="L2225" s="665"/>
      <c r="M2225" s="175"/>
      <c r="N2225" s="177"/>
      <c r="P2225" s="176"/>
      <c r="R2225" s="178"/>
      <c r="S2225" s="177"/>
      <c r="U2225" s="177"/>
      <c r="W2225" s="178"/>
      <c r="X2225" s="177"/>
    </row>
    <row r="2226" spans="7:24" s="168" customFormat="1" ht="15" customHeight="1">
      <c r="G2226" s="175"/>
      <c r="I2226" s="176"/>
      <c r="J2226" s="176"/>
      <c r="K2226" s="176"/>
      <c r="L2226" s="665"/>
      <c r="M2226" s="175"/>
      <c r="N2226" s="177"/>
      <c r="P2226" s="176"/>
      <c r="R2226" s="178"/>
      <c r="S2226" s="177"/>
      <c r="U2226" s="177"/>
      <c r="W2226" s="178"/>
      <c r="X2226" s="177"/>
    </row>
    <row r="2227" spans="7:24" s="168" customFormat="1" ht="15" customHeight="1">
      <c r="G2227" s="175"/>
      <c r="I2227" s="176"/>
      <c r="J2227" s="176"/>
      <c r="K2227" s="176"/>
      <c r="L2227" s="665"/>
      <c r="M2227" s="175"/>
      <c r="N2227" s="177"/>
      <c r="P2227" s="176"/>
      <c r="R2227" s="178"/>
      <c r="S2227" s="177"/>
      <c r="U2227" s="177"/>
      <c r="W2227" s="178"/>
      <c r="X2227" s="177"/>
    </row>
    <row r="2228" spans="7:24" s="168" customFormat="1" ht="15" customHeight="1">
      <c r="G2228" s="175"/>
      <c r="I2228" s="176"/>
      <c r="J2228" s="176"/>
      <c r="K2228" s="176"/>
      <c r="L2228" s="665"/>
      <c r="M2228" s="175"/>
      <c r="N2228" s="177"/>
      <c r="P2228" s="176"/>
      <c r="R2228" s="178"/>
      <c r="S2228" s="177"/>
      <c r="U2228" s="177"/>
      <c r="W2228" s="178"/>
      <c r="X2228" s="177"/>
    </row>
    <row r="2229" spans="7:24" s="168" customFormat="1" ht="15" customHeight="1">
      <c r="G2229" s="175"/>
      <c r="I2229" s="176"/>
      <c r="J2229" s="176"/>
      <c r="K2229" s="176"/>
      <c r="L2229" s="665"/>
      <c r="M2229" s="175"/>
      <c r="N2229" s="177"/>
      <c r="P2229" s="176"/>
      <c r="R2229" s="178"/>
      <c r="S2229" s="177"/>
      <c r="U2229" s="177"/>
      <c r="W2229" s="178"/>
      <c r="X2229" s="177"/>
    </row>
    <row r="2230" spans="7:24" s="168" customFormat="1" ht="15" customHeight="1">
      <c r="G2230" s="175"/>
      <c r="I2230" s="176"/>
      <c r="J2230" s="176"/>
      <c r="K2230" s="176"/>
      <c r="L2230" s="665"/>
      <c r="M2230" s="175"/>
      <c r="N2230" s="177"/>
      <c r="P2230" s="176"/>
      <c r="R2230" s="178"/>
      <c r="S2230" s="177"/>
      <c r="U2230" s="177"/>
      <c r="W2230" s="178"/>
      <c r="X2230" s="177"/>
    </row>
    <row r="2231" spans="7:24" s="168" customFormat="1" ht="15" customHeight="1">
      <c r="G2231" s="175"/>
      <c r="I2231" s="176"/>
      <c r="J2231" s="176"/>
      <c r="K2231" s="176"/>
      <c r="L2231" s="665"/>
      <c r="M2231" s="175"/>
      <c r="N2231" s="177"/>
      <c r="P2231" s="176"/>
      <c r="R2231" s="178"/>
      <c r="S2231" s="177"/>
      <c r="U2231" s="177"/>
      <c r="W2231" s="178"/>
      <c r="X2231" s="177"/>
    </row>
    <row r="2232" spans="7:24" s="168" customFormat="1" ht="15" customHeight="1">
      <c r="G2232" s="175"/>
      <c r="I2232" s="176"/>
      <c r="J2232" s="176"/>
      <c r="K2232" s="176"/>
      <c r="L2232" s="665"/>
      <c r="M2232" s="175"/>
      <c r="N2232" s="177"/>
      <c r="P2232" s="176"/>
      <c r="R2232" s="178"/>
      <c r="S2232" s="177"/>
      <c r="U2232" s="177"/>
      <c r="W2232" s="178"/>
      <c r="X2232" s="177"/>
    </row>
    <row r="2233" spans="7:24" s="168" customFormat="1" ht="15" customHeight="1">
      <c r="G2233" s="175"/>
      <c r="I2233" s="176"/>
      <c r="J2233" s="176"/>
      <c r="K2233" s="176"/>
      <c r="L2233" s="665"/>
      <c r="M2233" s="175"/>
      <c r="N2233" s="177"/>
      <c r="P2233" s="176"/>
      <c r="R2233" s="178"/>
      <c r="S2233" s="177"/>
      <c r="U2233" s="177"/>
      <c r="W2233" s="178"/>
      <c r="X2233" s="177"/>
    </row>
    <row r="2234" spans="7:24" s="168" customFormat="1" ht="15" customHeight="1">
      <c r="G2234" s="175"/>
      <c r="I2234" s="176"/>
      <c r="J2234" s="176"/>
      <c r="K2234" s="176"/>
      <c r="L2234" s="665"/>
      <c r="M2234" s="175"/>
      <c r="N2234" s="177"/>
      <c r="P2234" s="176"/>
      <c r="R2234" s="178"/>
      <c r="S2234" s="177"/>
      <c r="U2234" s="177"/>
      <c r="W2234" s="178"/>
      <c r="X2234" s="177"/>
    </row>
    <row r="2235" spans="7:24" s="168" customFormat="1" ht="15" customHeight="1">
      <c r="G2235" s="175"/>
      <c r="I2235" s="176"/>
      <c r="J2235" s="176"/>
      <c r="K2235" s="176"/>
      <c r="L2235" s="665"/>
      <c r="M2235" s="175"/>
      <c r="N2235" s="177"/>
      <c r="P2235" s="176"/>
      <c r="R2235" s="178"/>
      <c r="S2235" s="177"/>
      <c r="U2235" s="177"/>
      <c r="W2235" s="178"/>
      <c r="X2235" s="177"/>
    </row>
    <row r="2236" spans="7:24" s="168" customFormat="1" ht="15" customHeight="1">
      <c r="G2236" s="175"/>
      <c r="I2236" s="176"/>
      <c r="J2236" s="176"/>
      <c r="K2236" s="176"/>
      <c r="L2236" s="665"/>
      <c r="M2236" s="175"/>
      <c r="N2236" s="177"/>
      <c r="P2236" s="176"/>
      <c r="R2236" s="178"/>
      <c r="S2236" s="177"/>
      <c r="U2236" s="177"/>
      <c r="W2236" s="178"/>
      <c r="X2236" s="177"/>
    </row>
    <row r="2237" spans="7:24" s="168" customFormat="1" ht="15" customHeight="1">
      <c r="G2237" s="175"/>
      <c r="I2237" s="176"/>
      <c r="J2237" s="176"/>
      <c r="K2237" s="176"/>
      <c r="L2237" s="665"/>
      <c r="M2237" s="175"/>
      <c r="N2237" s="177"/>
      <c r="P2237" s="176"/>
      <c r="R2237" s="178"/>
      <c r="S2237" s="177"/>
      <c r="U2237" s="177"/>
      <c r="W2237" s="178"/>
      <c r="X2237" s="177"/>
    </row>
    <row r="2238" spans="7:24" s="168" customFormat="1" ht="15" customHeight="1">
      <c r="G2238" s="175"/>
      <c r="I2238" s="176"/>
      <c r="J2238" s="176"/>
      <c r="K2238" s="176"/>
      <c r="L2238" s="665"/>
      <c r="M2238" s="175"/>
      <c r="N2238" s="177"/>
      <c r="P2238" s="176"/>
      <c r="R2238" s="178"/>
      <c r="S2238" s="177"/>
      <c r="U2238" s="177"/>
      <c r="W2238" s="178"/>
      <c r="X2238" s="177"/>
    </row>
    <row r="2239" spans="7:24" s="168" customFormat="1" ht="15" customHeight="1">
      <c r="G2239" s="175"/>
      <c r="I2239" s="176"/>
      <c r="J2239" s="176"/>
      <c r="K2239" s="176"/>
      <c r="L2239" s="665"/>
      <c r="M2239" s="175"/>
      <c r="N2239" s="177"/>
      <c r="P2239" s="176"/>
      <c r="R2239" s="178"/>
      <c r="S2239" s="177"/>
      <c r="U2239" s="177"/>
      <c r="W2239" s="178"/>
      <c r="X2239" s="177"/>
    </row>
    <row r="2240" spans="7:24" s="168" customFormat="1" ht="15" customHeight="1">
      <c r="G2240" s="175"/>
      <c r="I2240" s="176"/>
      <c r="J2240" s="176"/>
      <c r="K2240" s="176"/>
      <c r="L2240" s="665"/>
      <c r="M2240" s="175"/>
      <c r="N2240" s="177"/>
      <c r="P2240" s="176"/>
      <c r="R2240" s="178"/>
      <c r="S2240" s="177"/>
      <c r="U2240" s="177"/>
      <c r="W2240" s="178"/>
      <c r="X2240" s="177"/>
    </row>
    <row r="2241" spans="7:24" s="168" customFormat="1" ht="15" customHeight="1">
      <c r="G2241" s="175"/>
      <c r="I2241" s="176"/>
      <c r="J2241" s="176"/>
      <c r="K2241" s="176"/>
      <c r="L2241" s="665"/>
      <c r="M2241" s="175"/>
      <c r="N2241" s="177"/>
      <c r="P2241" s="176"/>
      <c r="R2241" s="178"/>
      <c r="S2241" s="177"/>
      <c r="U2241" s="177"/>
      <c r="W2241" s="178"/>
      <c r="X2241" s="177"/>
    </row>
    <row r="2242" spans="7:24" s="168" customFormat="1" ht="15" customHeight="1">
      <c r="G2242" s="175"/>
      <c r="I2242" s="176"/>
      <c r="J2242" s="176"/>
      <c r="K2242" s="176"/>
      <c r="L2242" s="665"/>
      <c r="M2242" s="175"/>
      <c r="N2242" s="177"/>
      <c r="P2242" s="176"/>
      <c r="R2242" s="178"/>
      <c r="S2242" s="177"/>
      <c r="U2242" s="177"/>
      <c r="W2242" s="178"/>
      <c r="X2242" s="177"/>
    </row>
    <row r="2243" spans="7:24" s="168" customFormat="1" ht="15" customHeight="1">
      <c r="G2243" s="175"/>
      <c r="I2243" s="176"/>
      <c r="J2243" s="176"/>
      <c r="K2243" s="176"/>
      <c r="L2243" s="665"/>
      <c r="M2243" s="175"/>
      <c r="N2243" s="177"/>
      <c r="P2243" s="176"/>
      <c r="R2243" s="178"/>
      <c r="S2243" s="177"/>
      <c r="U2243" s="177"/>
      <c r="W2243" s="178"/>
      <c r="X2243" s="177"/>
    </row>
    <row r="2244" spans="7:24" s="168" customFormat="1" ht="15" customHeight="1">
      <c r="G2244" s="175"/>
      <c r="I2244" s="176"/>
      <c r="J2244" s="176"/>
      <c r="K2244" s="176"/>
      <c r="L2244" s="665"/>
      <c r="M2244" s="175"/>
      <c r="N2244" s="177"/>
      <c r="P2244" s="176"/>
      <c r="R2244" s="178"/>
      <c r="S2244" s="177"/>
      <c r="U2244" s="177"/>
      <c r="W2244" s="178"/>
      <c r="X2244" s="177"/>
    </row>
    <row r="2245" spans="7:24" s="168" customFormat="1" ht="15" customHeight="1">
      <c r="G2245" s="175"/>
      <c r="I2245" s="176"/>
      <c r="J2245" s="176"/>
      <c r="K2245" s="176"/>
      <c r="L2245" s="665"/>
      <c r="M2245" s="175"/>
      <c r="N2245" s="177"/>
      <c r="P2245" s="176"/>
      <c r="R2245" s="178"/>
      <c r="S2245" s="177"/>
      <c r="U2245" s="177"/>
      <c r="W2245" s="178"/>
      <c r="X2245" s="177"/>
    </row>
    <row r="2246" spans="7:24" s="168" customFormat="1" ht="15" customHeight="1">
      <c r="G2246" s="175"/>
      <c r="I2246" s="176"/>
      <c r="J2246" s="176"/>
      <c r="K2246" s="176"/>
      <c r="L2246" s="665"/>
      <c r="M2246" s="175"/>
      <c r="N2246" s="177"/>
      <c r="P2246" s="176"/>
      <c r="R2246" s="178"/>
      <c r="S2246" s="177"/>
      <c r="U2246" s="177"/>
      <c r="W2246" s="178"/>
      <c r="X2246" s="177"/>
    </row>
    <row r="2247" spans="7:24" s="168" customFormat="1" ht="15" customHeight="1">
      <c r="G2247" s="175"/>
      <c r="I2247" s="176"/>
      <c r="J2247" s="176"/>
      <c r="K2247" s="176"/>
      <c r="L2247" s="665"/>
      <c r="M2247" s="175"/>
      <c r="N2247" s="177"/>
      <c r="P2247" s="176"/>
      <c r="R2247" s="178"/>
      <c r="S2247" s="177"/>
      <c r="U2247" s="177"/>
      <c r="W2247" s="178"/>
      <c r="X2247" s="177"/>
    </row>
    <row r="2248" spans="7:24" s="168" customFormat="1" ht="15" customHeight="1">
      <c r="G2248" s="175"/>
      <c r="I2248" s="176"/>
      <c r="J2248" s="176"/>
      <c r="K2248" s="176"/>
      <c r="L2248" s="665"/>
      <c r="M2248" s="175"/>
      <c r="N2248" s="177"/>
      <c r="P2248" s="176"/>
      <c r="R2248" s="178"/>
      <c r="S2248" s="177"/>
      <c r="U2248" s="177"/>
      <c r="W2248" s="178"/>
      <c r="X2248" s="177"/>
    </row>
    <row r="2249" spans="7:24" s="168" customFormat="1" ht="15" customHeight="1">
      <c r="G2249" s="175"/>
      <c r="I2249" s="176"/>
      <c r="J2249" s="176"/>
      <c r="K2249" s="176"/>
      <c r="L2249" s="665"/>
      <c r="M2249" s="175"/>
      <c r="N2249" s="177"/>
      <c r="P2249" s="176"/>
      <c r="R2249" s="178"/>
      <c r="S2249" s="177"/>
      <c r="U2249" s="177"/>
      <c r="W2249" s="178"/>
      <c r="X2249" s="177"/>
    </row>
    <row r="2250" spans="7:24" s="168" customFormat="1" ht="15" customHeight="1">
      <c r="G2250" s="175"/>
      <c r="I2250" s="176"/>
      <c r="J2250" s="176"/>
      <c r="K2250" s="176"/>
      <c r="L2250" s="665"/>
      <c r="M2250" s="175"/>
      <c r="N2250" s="177"/>
      <c r="P2250" s="176"/>
      <c r="R2250" s="178"/>
      <c r="S2250" s="177"/>
      <c r="U2250" s="177"/>
      <c r="W2250" s="178"/>
      <c r="X2250" s="177"/>
    </row>
    <row r="2251" spans="7:24" s="168" customFormat="1" ht="15" customHeight="1">
      <c r="G2251" s="175"/>
      <c r="I2251" s="176"/>
      <c r="J2251" s="176"/>
      <c r="K2251" s="176"/>
      <c r="L2251" s="665"/>
      <c r="M2251" s="175"/>
      <c r="N2251" s="177"/>
      <c r="P2251" s="176"/>
      <c r="R2251" s="178"/>
      <c r="S2251" s="177"/>
      <c r="U2251" s="177"/>
      <c r="W2251" s="178"/>
      <c r="X2251" s="177"/>
    </row>
    <row r="2252" spans="7:24" s="168" customFormat="1" ht="15" customHeight="1">
      <c r="G2252" s="175"/>
      <c r="I2252" s="176"/>
      <c r="J2252" s="176"/>
      <c r="K2252" s="176"/>
      <c r="L2252" s="665"/>
      <c r="M2252" s="175"/>
      <c r="N2252" s="177"/>
      <c r="P2252" s="176"/>
      <c r="R2252" s="178"/>
      <c r="S2252" s="177"/>
      <c r="U2252" s="177"/>
      <c r="W2252" s="178"/>
      <c r="X2252" s="177"/>
    </row>
    <row r="2253" spans="7:24" s="168" customFormat="1" ht="15" customHeight="1">
      <c r="G2253" s="175"/>
      <c r="I2253" s="176"/>
      <c r="J2253" s="176"/>
      <c r="K2253" s="176"/>
      <c r="L2253" s="665"/>
      <c r="M2253" s="175"/>
      <c r="N2253" s="177"/>
      <c r="P2253" s="176"/>
      <c r="R2253" s="178"/>
      <c r="S2253" s="177"/>
      <c r="U2253" s="177"/>
      <c r="W2253" s="178"/>
      <c r="X2253" s="177"/>
    </row>
    <row r="2254" spans="7:24" s="168" customFormat="1" ht="15" customHeight="1">
      <c r="G2254" s="175"/>
      <c r="I2254" s="176"/>
      <c r="J2254" s="176"/>
      <c r="K2254" s="176"/>
      <c r="L2254" s="665"/>
      <c r="M2254" s="175"/>
      <c r="N2254" s="177"/>
      <c r="P2254" s="176"/>
      <c r="R2254" s="178"/>
      <c r="S2254" s="177"/>
      <c r="U2254" s="177"/>
      <c r="W2254" s="178"/>
      <c r="X2254" s="177"/>
    </row>
    <row r="2255" spans="7:24" s="168" customFormat="1" ht="15" customHeight="1">
      <c r="G2255" s="175"/>
      <c r="I2255" s="176"/>
      <c r="J2255" s="176"/>
      <c r="K2255" s="176"/>
      <c r="L2255" s="665"/>
      <c r="M2255" s="175"/>
      <c r="N2255" s="177"/>
      <c r="P2255" s="176"/>
      <c r="R2255" s="178"/>
      <c r="S2255" s="177"/>
      <c r="U2255" s="177"/>
      <c r="W2255" s="178"/>
      <c r="X2255" s="177"/>
    </row>
    <row r="2256" spans="7:24" s="168" customFormat="1" ht="15" customHeight="1">
      <c r="G2256" s="175"/>
      <c r="I2256" s="176"/>
      <c r="J2256" s="176"/>
      <c r="K2256" s="176"/>
      <c r="L2256" s="665"/>
      <c r="M2256" s="175"/>
      <c r="N2256" s="177"/>
      <c r="P2256" s="176"/>
      <c r="R2256" s="178"/>
      <c r="S2256" s="177"/>
      <c r="U2256" s="177"/>
      <c r="W2256" s="178"/>
      <c r="X2256" s="177"/>
    </row>
    <row r="2257" spans="7:24" s="168" customFormat="1" ht="15" customHeight="1">
      <c r="G2257" s="175"/>
      <c r="I2257" s="176"/>
      <c r="J2257" s="176"/>
      <c r="K2257" s="176"/>
      <c r="L2257" s="665"/>
      <c r="M2257" s="175"/>
      <c r="N2257" s="177"/>
      <c r="P2257" s="176"/>
      <c r="R2257" s="178"/>
      <c r="S2257" s="177"/>
      <c r="U2257" s="177"/>
      <c r="W2257" s="178"/>
      <c r="X2257" s="177"/>
    </row>
    <row r="2258" spans="7:24" s="168" customFormat="1" ht="15" customHeight="1">
      <c r="G2258" s="175"/>
      <c r="I2258" s="176"/>
      <c r="J2258" s="176"/>
      <c r="K2258" s="176"/>
      <c r="L2258" s="665"/>
      <c r="M2258" s="175"/>
      <c r="N2258" s="177"/>
      <c r="P2258" s="176"/>
      <c r="R2258" s="178"/>
      <c r="S2258" s="177"/>
      <c r="U2258" s="177"/>
      <c r="W2258" s="178"/>
      <c r="X2258" s="177"/>
    </row>
    <row r="2259" spans="7:24" s="168" customFormat="1" ht="15" customHeight="1">
      <c r="G2259" s="175"/>
      <c r="I2259" s="176"/>
      <c r="J2259" s="176"/>
      <c r="K2259" s="176"/>
      <c r="L2259" s="665"/>
      <c r="M2259" s="175"/>
      <c r="N2259" s="177"/>
      <c r="P2259" s="176"/>
      <c r="R2259" s="178"/>
      <c r="S2259" s="177"/>
      <c r="U2259" s="177"/>
      <c r="W2259" s="178"/>
      <c r="X2259" s="177"/>
    </row>
    <row r="2260" spans="7:24" s="168" customFormat="1" ht="15" customHeight="1">
      <c r="G2260" s="175"/>
      <c r="I2260" s="176"/>
      <c r="J2260" s="176"/>
      <c r="K2260" s="176"/>
      <c r="L2260" s="665"/>
      <c r="M2260" s="175"/>
      <c r="N2260" s="177"/>
      <c r="P2260" s="176"/>
      <c r="R2260" s="178"/>
      <c r="S2260" s="177"/>
      <c r="U2260" s="177"/>
      <c r="W2260" s="178"/>
      <c r="X2260" s="177"/>
    </row>
    <row r="2261" spans="7:24" s="168" customFormat="1" ht="15" customHeight="1">
      <c r="G2261" s="175"/>
      <c r="I2261" s="176"/>
      <c r="J2261" s="176"/>
      <c r="K2261" s="176"/>
      <c r="L2261" s="665"/>
      <c r="M2261" s="175"/>
      <c r="N2261" s="177"/>
      <c r="P2261" s="176"/>
      <c r="R2261" s="178"/>
      <c r="S2261" s="177"/>
      <c r="U2261" s="177"/>
      <c r="W2261" s="178"/>
      <c r="X2261" s="177"/>
    </row>
    <row r="2262" spans="7:24" s="168" customFormat="1" ht="15" customHeight="1">
      <c r="G2262" s="175"/>
      <c r="I2262" s="176"/>
      <c r="J2262" s="176"/>
      <c r="K2262" s="176"/>
      <c r="L2262" s="665"/>
      <c r="M2262" s="175"/>
      <c r="N2262" s="177"/>
      <c r="P2262" s="176"/>
      <c r="R2262" s="178"/>
      <c r="S2262" s="177"/>
      <c r="U2262" s="177"/>
      <c r="W2262" s="178"/>
      <c r="X2262" s="177"/>
    </row>
    <row r="2263" spans="7:24" s="168" customFormat="1" ht="15" customHeight="1">
      <c r="G2263" s="175"/>
      <c r="I2263" s="176"/>
      <c r="J2263" s="176"/>
      <c r="K2263" s="176"/>
      <c r="L2263" s="665"/>
      <c r="M2263" s="175"/>
      <c r="N2263" s="177"/>
      <c r="P2263" s="176"/>
      <c r="R2263" s="178"/>
      <c r="S2263" s="177"/>
      <c r="U2263" s="177"/>
      <c r="W2263" s="178"/>
      <c r="X2263" s="177"/>
    </row>
    <row r="2264" spans="7:24" s="168" customFormat="1" ht="15" customHeight="1">
      <c r="G2264" s="175"/>
      <c r="I2264" s="176"/>
      <c r="J2264" s="176"/>
      <c r="K2264" s="176"/>
      <c r="L2264" s="665"/>
      <c r="M2264" s="175"/>
      <c r="N2264" s="177"/>
      <c r="P2264" s="176"/>
      <c r="R2264" s="178"/>
      <c r="S2264" s="177"/>
      <c r="U2264" s="177"/>
      <c r="W2264" s="178"/>
      <c r="X2264" s="177"/>
    </row>
    <row r="2265" spans="7:24" s="168" customFormat="1" ht="15" customHeight="1">
      <c r="G2265" s="175"/>
      <c r="I2265" s="176"/>
      <c r="J2265" s="176"/>
      <c r="K2265" s="176"/>
      <c r="L2265" s="665"/>
      <c r="M2265" s="175"/>
      <c r="N2265" s="177"/>
      <c r="P2265" s="176"/>
      <c r="R2265" s="178"/>
      <c r="S2265" s="177"/>
      <c r="U2265" s="177"/>
      <c r="W2265" s="178"/>
      <c r="X2265" s="177"/>
    </row>
    <row r="2266" spans="7:24" s="168" customFormat="1" ht="15" customHeight="1">
      <c r="G2266" s="175"/>
      <c r="I2266" s="176"/>
      <c r="J2266" s="176"/>
      <c r="K2266" s="176"/>
      <c r="L2266" s="665"/>
      <c r="M2266" s="175"/>
      <c r="N2266" s="177"/>
      <c r="P2266" s="176"/>
      <c r="R2266" s="178"/>
      <c r="S2266" s="177"/>
      <c r="U2266" s="177"/>
      <c r="W2266" s="178"/>
      <c r="X2266" s="177"/>
    </row>
    <row r="2267" spans="7:24" s="168" customFormat="1" ht="15" customHeight="1">
      <c r="G2267" s="175"/>
      <c r="I2267" s="176"/>
      <c r="J2267" s="176"/>
      <c r="K2267" s="176"/>
      <c r="L2267" s="665"/>
      <c r="M2267" s="175"/>
      <c r="N2267" s="177"/>
      <c r="P2267" s="176"/>
      <c r="R2267" s="178"/>
      <c r="S2267" s="177"/>
      <c r="U2267" s="177"/>
      <c r="W2267" s="178"/>
      <c r="X2267" s="177"/>
    </row>
    <row r="2268" spans="7:24" s="168" customFormat="1" ht="15" customHeight="1">
      <c r="G2268" s="175"/>
      <c r="I2268" s="176"/>
      <c r="J2268" s="176"/>
      <c r="K2268" s="176"/>
      <c r="L2268" s="665"/>
      <c r="M2268" s="175"/>
      <c r="N2268" s="177"/>
      <c r="P2268" s="176"/>
      <c r="R2268" s="178"/>
      <c r="S2268" s="177"/>
      <c r="U2268" s="177"/>
      <c r="W2268" s="178"/>
      <c r="X2268" s="177"/>
    </row>
    <row r="2269" spans="7:24" s="168" customFormat="1" ht="15" customHeight="1">
      <c r="G2269" s="175"/>
      <c r="I2269" s="176"/>
      <c r="J2269" s="176"/>
      <c r="K2269" s="176"/>
      <c r="L2269" s="665"/>
      <c r="M2269" s="175"/>
      <c r="N2269" s="177"/>
      <c r="P2269" s="176"/>
      <c r="R2269" s="178"/>
      <c r="S2269" s="177"/>
      <c r="U2269" s="177"/>
      <c r="W2269" s="178"/>
      <c r="X2269" s="177"/>
    </row>
    <row r="2270" spans="7:24" s="168" customFormat="1" ht="15" customHeight="1">
      <c r="G2270" s="175"/>
      <c r="I2270" s="176"/>
      <c r="J2270" s="176"/>
      <c r="K2270" s="176"/>
      <c r="L2270" s="665"/>
      <c r="M2270" s="175"/>
      <c r="N2270" s="177"/>
      <c r="P2270" s="176"/>
      <c r="R2270" s="178"/>
      <c r="S2270" s="177"/>
      <c r="U2270" s="177"/>
      <c r="W2270" s="178"/>
      <c r="X2270" s="177"/>
    </row>
    <row r="2271" spans="7:24" s="168" customFormat="1" ht="15" customHeight="1">
      <c r="G2271" s="175"/>
      <c r="I2271" s="176"/>
      <c r="J2271" s="176"/>
      <c r="K2271" s="176"/>
      <c r="L2271" s="665"/>
      <c r="M2271" s="175"/>
      <c r="N2271" s="177"/>
      <c r="P2271" s="176"/>
      <c r="R2271" s="178"/>
      <c r="S2271" s="177"/>
      <c r="U2271" s="177"/>
      <c r="W2271" s="178"/>
      <c r="X2271" s="177"/>
    </row>
    <row r="2272" spans="7:24" s="168" customFormat="1" ht="15" customHeight="1">
      <c r="G2272" s="175"/>
      <c r="I2272" s="176"/>
      <c r="J2272" s="176"/>
      <c r="K2272" s="176"/>
      <c r="L2272" s="665"/>
      <c r="M2272" s="175"/>
      <c r="N2272" s="177"/>
      <c r="P2272" s="176"/>
      <c r="R2272" s="178"/>
      <c r="S2272" s="177"/>
      <c r="U2272" s="177"/>
      <c r="W2272" s="178"/>
      <c r="X2272" s="177"/>
    </row>
    <row r="2273" spans="7:24" s="168" customFormat="1" ht="15" customHeight="1">
      <c r="G2273" s="175"/>
      <c r="I2273" s="176"/>
      <c r="J2273" s="176"/>
      <c r="K2273" s="176"/>
      <c r="L2273" s="665"/>
      <c r="M2273" s="175"/>
      <c r="N2273" s="177"/>
      <c r="P2273" s="176"/>
      <c r="R2273" s="178"/>
      <c r="S2273" s="177"/>
      <c r="U2273" s="177"/>
      <c r="W2273" s="178"/>
      <c r="X2273" s="177"/>
    </row>
    <row r="2274" spans="7:24" s="168" customFormat="1" ht="15" customHeight="1">
      <c r="G2274" s="175"/>
      <c r="I2274" s="176"/>
      <c r="J2274" s="176"/>
      <c r="K2274" s="176"/>
      <c r="L2274" s="665"/>
      <c r="M2274" s="175"/>
      <c r="N2274" s="177"/>
      <c r="P2274" s="176"/>
      <c r="R2274" s="178"/>
      <c r="S2274" s="177"/>
      <c r="U2274" s="177"/>
      <c r="W2274" s="178"/>
      <c r="X2274" s="177"/>
    </row>
    <row r="2275" spans="7:24" s="168" customFormat="1" ht="15" customHeight="1">
      <c r="G2275" s="175"/>
      <c r="I2275" s="176"/>
      <c r="J2275" s="176"/>
      <c r="K2275" s="176"/>
      <c r="L2275" s="665"/>
      <c r="M2275" s="175"/>
      <c r="N2275" s="177"/>
      <c r="P2275" s="176"/>
      <c r="R2275" s="178"/>
      <c r="S2275" s="177"/>
      <c r="U2275" s="177"/>
      <c r="W2275" s="178"/>
      <c r="X2275" s="177"/>
    </row>
    <row r="2276" spans="7:24" s="168" customFormat="1" ht="15" customHeight="1">
      <c r="G2276" s="175"/>
      <c r="I2276" s="176"/>
      <c r="J2276" s="176"/>
      <c r="K2276" s="176"/>
      <c r="L2276" s="665"/>
      <c r="M2276" s="175"/>
      <c r="N2276" s="177"/>
      <c r="P2276" s="176"/>
      <c r="R2276" s="178"/>
      <c r="S2276" s="177"/>
      <c r="U2276" s="177"/>
      <c r="W2276" s="178"/>
      <c r="X2276" s="177"/>
    </row>
    <row r="2277" spans="7:24" s="168" customFormat="1" ht="15" customHeight="1">
      <c r="G2277" s="175"/>
      <c r="I2277" s="176"/>
      <c r="J2277" s="176"/>
      <c r="K2277" s="176"/>
      <c r="L2277" s="665"/>
      <c r="M2277" s="175"/>
      <c r="N2277" s="177"/>
      <c r="P2277" s="176"/>
      <c r="R2277" s="178"/>
      <c r="S2277" s="177"/>
      <c r="U2277" s="177"/>
      <c r="W2277" s="178"/>
      <c r="X2277" s="177"/>
    </row>
    <row r="2278" spans="7:24" s="168" customFormat="1" ht="15" customHeight="1">
      <c r="G2278" s="175"/>
      <c r="I2278" s="176"/>
      <c r="J2278" s="176"/>
      <c r="K2278" s="176"/>
      <c r="L2278" s="665"/>
      <c r="M2278" s="175"/>
      <c r="N2278" s="177"/>
      <c r="P2278" s="176"/>
      <c r="R2278" s="178"/>
      <c r="S2278" s="177"/>
      <c r="U2278" s="177"/>
      <c r="W2278" s="178"/>
      <c r="X2278" s="177"/>
    </row>
    <row r="2279" spans="7:24" s="168" customFormat="1" ht="15" customHeight="1">
      <c r="G2279" s="175"/>
      <c r="I2279" s="176"/>
      <c r="J2279" s="176"/>
      <c r="K2279" s="176"/>
      <c r="L2279" s="665"/>
      <c r="M2279" s="175"/>
      <c r="N2279" s="177"/>
      <c r="P2279" s="176"/>
      <c r="R2279" s="178"/>
      <c r="S2279" s="177"/>
      <c r="U2279" s="177"/>
      <c r="W2279" s="178"/>
      <c r="X2279" s="177"/>
    </row>
    <row r="2280" spans="7:24" s="168" customFormat="1" ht="15" customHeight="1">
      <c r="G2280" s="175"/>
      <c r="I2280" s="176"/>
      <c r="J2280" s="176"/>
      <c r="K2280" s="176"/>
      <c r="L2280" s="665"/>
      <c r="M2280" s="175"/>
      <c r="N2280" s="177"/>
      <c r="P2280" s="176"/>
      <c r="R2280" s="178"/>
      <c r="S2280" s="177"/>
      <c r="U2280" s="177"/>
      <c r="W2280" s="178"/>
      <c r="X2280" s="177"/>
    </row>
    <row r="2281" spans="7:24" s="168" customFormat="1" ht="15" customHeight="1">
      <c r="G2281" s="175"/>
      <c r="I2281" s="176"/>
      <c r="J2281" s="176"/>
      <c r="K2281" s="176"/>
      <c r="L2281" s="665"/>
      <c r="M2281" s="175"/>
      <c r="N2281" s="177"/>
      <c r="P2281" s="176"/>
      <c r="R2281" s="178"/>
      <c r="S2281" s="177"/>
      <c r="U2281" s="177"/>
      <c r="W2281" s="178"/>
      <c r="X2281" s="177"/>
    </row>
    <row r="2282" spans="7:24" s="168" customFormat="1" ht="15" customHeight="1">
      <c r="G2282" s="175"/>
      <c r="I2282" s="176"/>
      <c r="J2282" s="176"/>
      <c r="K2282" s="176"/>
      <c r="L2282" s="665"/>
      <c r="M2282" s="175"/>
      <c r="N2282" s="177"/>
      <c r="P2282" s="176"/>
      <c r="R2282" s="178"/>
      <c r="S2282" s="177"/>
      <c r="U2282" s="177"/>
      <c r="W2282" s="178"/>
      <c r="X2282" s="177"/>
    </row>
    <row r="2283" spans="7:24" s="168" customFormat="1" ht="15" customHeight="1">
      <c r="G2283" s="175"/>
      <c r="I2283" s="176"/>
      <c r="J2283" s="176"/>
      <c r="K2283" s="176"/>
      <c r="L2283" s="665"/>
      <c r="M2283" s="175"/>
      <c r="N2283" s="177"/>
      <c r="P2283" s="176"/>
      <c r="R2283" s="178"/>
      <c r="S2283" s="177"/>
      <c r="U2283" s="177"/>
      <c r="W2283" s="178"/>
      <c r="X2283" s="177"/>
    </row>
    <row r="2284" spans="7:24" s="168" customFormat="1" ht="15" customHeight="1">
      <c r="G2284" s="175"/>
      <c r="I2284" s="176"/>
      <c r="J2284" s="176"/>
      <c r="K2284" s="176"/>
      <c r="L2284" s="665"/>
      <c r="M2284" s="175"/>
      <c r="N2284" s="177"/>
      <c r="P2284" s="176"/>
      <c r="R2284" s="178"/>
      <c r="S2284" s="177"/>
      <c r="U2284" s="177"/>
      <c r="W2284" s="178"/>
      <c r="X2284" s="177"/>
    </row>
    <row r="2285" spans="7:24" s="168" customFormat="1" ht="15" customHeight="1">
      <c r="G2285" s="175"/>
      <c r="I2285" s="176"/>
      <c r="J2285" s="176"/>
      <c r="K2285" s="176"/>
      <c r="L2285" s="665"/>
      <c r="M2285" s="175"/>
      <c r="N2285" s="177"/>
      <c r="P2285" s="176"/>
      <c r="R2285" s="178"/>
      <c r="S2285" s="177"/>
      <c r="U2285" s="177"/>
      <c r="W2285" s="178"/>
      <c r="X2285" s="177"/>
    </row>
    <row r="2286" spans="7:24" s="168" customFormat="1" ht="15" customHeight="1">
      <c r="G2286" s="175"/>
      <c r="I2286" s="176"/>
      <c r="J2286" s="176"/>
      <c r="K2286" s="176"/>
      <c r="L2286" s="665"/>
      <c r="M2286" s="175"/>
      <c r="N2286" s="177"/>
      <c r="P2286" s="176"/>
      <c r="R2286" s="178"/>
      <c r="S2286" s="177"/>
      <c r="U2286" s="177"/>
      <c r="W2286" s="178"/>
      <c r="X2286" s="177"/>
    </row>
    <row r="2287" spans="7:24" s="168" customFormat="1" ht="15" customHeight="1">
      <c r="G2287" s="175"/>
      <c r="I2287" s="176"/>
      <c r="J2287" s="176"/>
      <c r="K2287" s="176"/>
      <c r="L2287" s="665"/>
      <c r="M2287" s="175"/>
      <c r="N2287" s="177"/>
      <c r="P2287" s="176"/>
      <c r="R2287" s="178"/>
      <c r="S2287" s="177"/>
      <c r="U2287" s="177"/>
      <c r="W2287" s="178"/>
      <c r="X2287" s="177"/>
    </row>
    <row r="2288" spans="7:24" s="168" customFormat="1" ht="15" customHeight="1">
      <c r="G2288" s="175"/>
      <c r="I2288" s="176"/>
      <c r="J2288" s="176"/>
      <c r="K2288" s="176"/>
      <c r="L2288" s="665"/>
      <c r="M2288" s="175"/>
      <c r="N2288" s="177"/>
      <c r="P2288" s="176"/>
      <c r="R2288" s="178"/>
      <c r="S2288" s="177"/>
      <c r="U2288" s="177"/>
      <c r="W2288" s="178"/>
      <c r="X2288" s="177"/>
    </row>
    <row r="2289" spans="7:24" s="168" customFormat="1" ht="15" customHeight="1">
      <c r="G2289" s="175"/>
      <c r="I2289" s="176"/>
      <c r="J2289" s="176"/>
      <c r="K2289" s="176"/>
      <c r="L2289" s="665"/>
      <c r="M2289" s="175"/>
      <c r="N2289" s="177"/>
      <c r="P2289" s="176"/>
      <c r="R2289" s="178"/>
      <c r="S2289" s="177"/>
      <c r="U2289" s="177"/>
      <c r="W2289" s="178"/>
      <c r="X2289" s="177"/>
    </row>
    <row r="2290" spans="7:24" s="168" customFormat="1" ht="15" customHeight="1">
      <c r="G2290" s="175"/>
      <c r="I2290" s="176"/>
      <c r="J2290" s="176"/>
      <c r="K2290" s="176"/>
      <c r="L2290" s="665"/>
      <c r="M2290" s="175"/>
      <c r="N2290" s="177"/>
      <c r="P2290" s="176"/>
      <c r="R2290" s="178"/>
      <c r="S2290" s="177"/>
      <c r="U2290" s="177"/>
      <c r="W2290" s="178"/>
      <c r="X2290" s="177"/>
    </row>
    <row r="2291" spans="7:24" s="168" customFormat="1" ht="15" customHeight="1">
      <c r="G2291" s="175"/>
      <c r="I2291" s="176"/>
      <c r="J2291" s="176"/>
      <c r="K2291" s="176"/>
      <c r="L2291" s="665"/>
      <c r="M2291" s="175"/>
      <c r="N2291" s="177"/>
      <c r="P2291" s="176"/>
      <c r="R2291" s="178"/>
      <c r="S2291" s="177"/>
      <c r="U2291" s="177"/>
      <c r="W2291" s="178"/>
      <c r="X2291" s="177"/>
    </row>
    <row r="2292" spans="7:24" s="168" customFormat="1" ht="15" customHeight="1">
      <c r="G2292" s="175"/>
      <c r="I2292" s="176"/>
      <c r="J2292" s="176"/>
      <c r="K2292" s="176"/>
      <c r="L2292" s="665"/>
      <c r="M2292" s="175"/>
      <c r="N2292" s="177"/>
      <c r="P2292" s="176"/>
      <c r="R2292" s="178"/>
      <c r="S2292" s="177"/>
      <c r="U2292" s="177"/>
      <c r="W2292" s="178"/>
      <c r="X2292" s="177"/>
    </row>
    <row r="2293" spans="7:24" s="168" customFormat="1" ht="15" customHeight="1">
      <c r="G2293" s="175"/>
      <c r="I2293" s="176"/>
      <c r="J2293" s="176"/>
      <c r="K2293" s="176"/>
      <c r="L2293" s="665"/>
      <c r="M2293" s="175"/>
      <c r="N2293" s="177"/>
      <c r="P2293" s="176"/>
      <c r="R2293" s="178"/>
      <c r="S2293" s="177"/>
      <c r="U2293" s="177"/>
      <c r="W2293" s="178"/>
      <c r="X2293" s="177"/>
    </row>
    <row r="2294" spans="7:24" s="168" customFormat="1" ht="15" customHeight="1">
      <c r="G2294" s="175"/>
      <c r="I2294" s="176"/>
      <c r="J2294" s="176"/>
      <c r="K2294" s="176"/>
      <c r="L2294" s="665"/>
      <c r="M2294" s="175"/>
      <c r="N2294" s="177"/>
      <c r="P2294" s="176"/>
      <c r="R2294" s="178"/>
      <c r="S2294" s="177"/>
      <c r="U2294" s="177"/>
      <c r="W2294" s="178"/>
      <c r="X2294" s="177"/>
    </row>
    <row r="2295" spans="7:24" s="168" customFormat="1" ht="15" customHeight="1">
      <c r="G2295" s="175"/>
      <c r="I2295" s="176"/>
      <c r="J2295" s="176"/>
      <c r="K2295" s="176"/>
      <c r="L2295" s="665"/>
      <c r="M2295" s="175"/>
      <c r="N2295" s="177"/>
      <c r="P2295" s="176"/>
      <c r="R2295" s="178"/>
      <c r="S2295" s="177"/>
      <c r="U2295" s="177"/>
      <c r="W2295" s="178"/>
      <c r="X2295" s="177"/>
    </row>
    <row r="2296" spans="7:24" s="168" customFormat="1" ht="15" customHeight="1">
      <c r="G2296" s="175"/>
      <c r="I2296" s="176"/>
      <c r="J2296" s="176"/>
      <c r="K2296" s="176"/>
      <c r="L2296" s="665"/>
      <c r="M2296" s="175"/>
      <c r="N2296" s="177"/>
      <c r="P2296" s="176"/>
      <c r="R2296" s="178"/>
      <c r="S2296" s="177"/>
      <c r="U2296" s="177"/>
      <c r="W2296" s="178"/>
      <c r="X2296" s="177"/>
    </row>
    <row r="2297" spans="7:24" s="168" customFormat="1" ht="15" customHeight="1">
      <c r="G2297" s="175"/>
      <c r="I2297" s="176"/>
      <c r="J2297" s="176"/>
      <c r="K2297" s="176"/>
      <c r="L2297" s="665"/>
      <c r="M2297" s="175"/>
      <c r="N2297" s="177"/>
      <c r="P2297" s="176"/>
      <c r="R2297" s="178"/>
      <c r="S2297" s="177"/>
      <c r="U2297" s="177"/>
      <c r="W2297" s="178"/>
      <c r="X2297" s="177"/>
    </row>
    <row r="2298" spans="7:24" s="168" customFormat="1" ht="15" customHeight="1">
      <c r="G2298" s="175"/>
      <c r="I2298" s="176"/>
      <c r="J2298" s="176"/>
      <c r="K2298" s="176"/>
      <c r="L2298" s="665"/>
      <c r="M2298" s="175"/>
      <c r="N2298" s="177"/>
      <c r="P2298" s="176"/>
      <c r="R2298" s="178"/>
      <c r="S2298" s="177"/>
      <c r="U2298" s="177"/>
      <c r="W2298" s="178"/>
      <c r="X2298" s="177"/>
    </row>
    <row r="2299" spans="7:24" s="168" customFormat="1" ht="15" customHeight="1">
      <c r="G2299" s="175"/>
      <c r="I2299" s="176"/>
      <c r="J2299" s="176"/>
      <c r="K2299" s="176"/>
      <c r="L2299" s="665"/>
      <c r="M2299" s="175"/>
      <c r="N2299" s="177"/>
      <c r="P2299" s="176"/>
      <c r="R2299" s="178"/>
      <c r="S2299" s="177"/>
      <c r="U2299" s="177"/>
      <c r="W2299" s="178"/>
      <c r="X2299" s="177"/>
    </row>
    <row r="2300" spans="7:24" s="168" customFormat="1" ht="15" customHeight="1">
      <c r="G2300" s="175"/>
      <c r="I2300" s="176"/>
      <c r="J2300" s="176"/>
      <c r="K2300" s="176"/>
      <c r="L2300" s="665"/>
      <c r="M2300" s="175"/>
      <c r="N2300" s="177"/>
      <c r="P2300" s="176"/>
      <c r="R2300" s="178"/>
      <c r="S2300" s="177"/>
      <c r="U2300" s="177"/>
      <c r="W2300" s="178"/>
      <c r="X2300" s="177"/>
    </row>
    <row r="2301" spans="7:24" s="168" customFormat="1" ht="15" customHeight="1">
      <c r="G2301" s="175"/>
      <c r="I2301" s="176"/>
      <c r="J2301" s="176"/>
      <c r="K2301" s="176"/>
      <c r="L2301" s="665"/>
      <c r="M2301" s="175"/>
      <c r="N2301" s="177"/>
      <c r="P2301" s="176"/>
      <c r="R2301" s="178"/>
      <c r="S2301" s="177"/>
      <c r="U2301" s="177"/>
      <c r="W2301" s="178"/>
      <c r="X2301" s="177"/>
    </row>
    <row r="2302" spans="7:24" s="168" customFormat="1" ht="15" customHeight="1">
      <c r="G2302" s="175"/>
      <c r="I2302" s="176"/>
      <c r="J2302" s="176"/>
      <c r="K2302" s="176"/>
      <c r="L2302" s="665"/>
      <c r="M2302" s="175"/>
      <c r="N2302" s="177"/>
      <c r="P2302" s="176"/>
      <c r="R2302" s="178"/>
      <c r="S2302" s="177"/>
      <c r="U2302" s="177"/>
      <c r="W2302" s="178"/>
      <c r="X2302" s="177"/>
    </row>
    <row r="2303" spans="7:24" s="168" customFormat="1" ht="15" customHeight="1">
      <c r="G2303" s="175"/>
      <c r="I2303" s="176"/>
      <c r="J2303" s="176"/>
      <c r="K2303" s="176"/>
      <c r="L2303" s="665"/>
      <c r="M2303" s="175"/>
      <c r="N2303" s="177"/>
      <c r="P2303" s="176"/>
      <c r="R2303" s="178"/>
      <c r="S2303" s="177"/>
      <c r="U2303" s="177"/>
      <c r="W2303" s="178"/>
      <c r="X2303" s="177"/>
    </row>
    <row r="2304" spans="7:24" s="168" customFormat="1" ht="15" customHeight="1">
      <c r="G2304" s="175"/>
      <c r="I2304" s="176"/>
      <c r="J2304" s="176"/>
      <c r="K2304" s="176"/>
      <c r="L2304" s="665"/>
      <c r="M2304" s="175"/>
      <c r="N2304" s="177"/>
      <c r="P2304" s="176"/>
      <c r="R2304" s="178"/>
      <c r="S2304" s="177"/>
      <c r="U2304" s="177"/>
      <c r="W2304" s="178"/>
      <c r="X2304" s="177"/>
    </row>
    <row r="2305" spans="7:24" s="168" customFormat="1" ht="15" customHeight="1">
      <c r="G2305" s="175"/>
      <c r="I2305" s="176"/>
      <c r="J2305" s="176"/>
      <c r="K2305" s="176"/>
      <c r="L2305" s="665"/>
      <c r="M2305" s="175"/>
      <c r="N2305" s="177"/>
      <c r="P2305" s="176"/>
      <c r="R2305" s="178"/>
      <c r="S2305" s="177"/>
      <c r="U2305" s="177"/>
      <c r="W2305" s="178"/>
      <c r="X2305" s="177"/>
    </row>
    <row r="2306" spans="7:24" s="168" customFormat="1" ht="15" customHeight="1">
      <c r="G2306" s="175"/>
      <c r="I2306" s="176"/>
      <c r="J2306" s="176"/>
      <c r="K2306" s="176"/>
      <c r="L2306" s="665"/>
      <c r="M2306" s="175"/>
      <c r="N2306" s="177"/>
      <c r="P2306" s="176"/>
      <c r="R2306" s="178"/>
      <c r="S2306" s="177"/>
      <c r="U2306" s="177"/>
      <c r="W2306" s="178"/>
      <c r="X2306" s="177"/>
    </row>
    <row r="2307" spans="7:24" s="168" customFormat="1" ht="15" customHeight="1">
      <c r="G2307" s="175"/>
      <c r="I2307" s="176"/>
      <c r="J2307" s="176"/>
      <c r="K2307" s="176"/>
      <c r="L2307" s="665"/>
      <c r="M2307" s="175"/>
      <c r="N2307" s="177"/>
      <c r="P2307" s="176"/>
      <c r="R2307" s="178"/>
      <c r="S2307" s="177"/>
      <c r="U2307" s="177"/>
      <c r="W2307" s="178"/>
      <c r="X2307" s="177"/>
    </row>
    <row r="2308" spans="7:24" s="168" customFormat="1" ht="15" customHeight="1">
      <c r="G2308" s="175"/>
      <c r="I2308" s="176"/>
      <c r="J2308" s="176"/>
      <c r="K2308" s="176"/>
      <c r="L2308" s="665"/>
      <c r="M2308" s="175"/>
      <c r="N2308" s="177"/>
      <c r="P2308" s="176"/>
      <c r="R2308" s="178"/>
      <c r="S2308" s="177"/>
      <c r="U2308" s="177"/>
      <c r="W2308" s="178"/>
      <c r="X2308" s="177"/>
    </row>
    <row r="2309" spans="7:24" s="168" customFormat="1" ht="15" customHeight="1">
      <c r="G2309" s="175"/>
      <c r="I2309" s="176"/>
      <c r="J2309" s="176"/>
      <c r="K2309" s="176"/>
      <c r="L2309" s="665"/>
      <c r="M2309" s="175"/>
      <c r="N2309" s="177"/>
      <c r="P2309" s="176"/>
      <c r="R2309" s="178"/>
      <c r="S2309" s="177"/>
      <c r="U2309" s="177"/>
      <c r="W2309" s="178"/>
      <c r="X2309" s="177"/>
    </row>
    <row r="2310" spans="7:24" s="168" customFormat="1" ht="15" customHeight="1">
      <c r="G2310" s="175"/>
      <c r="I2310" s="176"/>
      <c r="J2310" s="176"/>
      <c r="K2310" s="176"/>
      <c r="L2310" s="665"/>
      <c r="M2310" s="175"/>
      <c r="N2310" s="177"/>
      <c r="P2310" s="176"/>
      <c r="R2310" s="178"/>
      <c r="S2310" s="177"/>
      <c r="U2310" s="177"/>
      <c r="W2310" s="178"/>
      <c r="X2310" s="177"/>
    </row>
    <row r="2311" spans="7:24" s="168" customFormat="1" ht="15" customHeight="1">
      <c r="G2311" s="175"/>
      <c r="I2311" s="176"/>
      <c r="J2311" s="176"/>
      <c r="K2311" s="176"/>
      <c r="L2311" s="665"/>
      <c r="M2311" s="175"/>
      <c r="N2311" s="177"/>
      <c r="P2311" s="176"/>
      <c r="R2311" s="178"/>
      <c r="S2311" s="177"/>
      <c r="U2311" s="177"/>
      <c r="W2311" s="178"/>
      <c r="X2311" s="177"/>
    </row>
    <row r="2312" spans="7:24" s="168" customFormat="1" ht="15" customHeight="1">
      <c r="G2312" s="175"/>
      <c r="I2312" s="176"/>
      <c r="J2312" s="176"/>
      <c r="K2312" s="176"/>
      <c r="L2312" s="665"/>
      <c r="M2312" s="175"/>
      <c r="N2312" s="177"/>
      <c r="P2312" s="176"/>
      <c r="R2312" s="178"/>
      <c r="S2312" s="177"/>
      <c r="U2312" s="177"/>
      <c r="W2312" s="178"/>
      <c r="X2312" s="177"/>
    </row>
    <row r="2313" spans="7:24" s="168" customFormat="1" ht="15" customHeight="1">
      <c r="G2313" s="175"/>
      <c r="I2313" s="176"/>
      <c r="J2313" s="176"/>
      <c r="K2313" s="176"/>
      <c r="L2313" s="665"/>
      <c r="M2313" s="175"/>
      <c r="N2313" s="177"/>
      <c r="P2313" s="176"/>
      <c r="R2313" s="178"/>
      <c r="S2313" s="177"/>
      <c r="U2313" s="177"/>
      <c r="W2313" s="178"/>
      <c r="X2313" s="177"/>
    </row>
    <row r="2314" spans="7:24" s="168" customFormat="1" ht="15" customHeight="1">
      <c r="G2314" s="175"/>
      <c r="I2314" s="176"/>
      <c r="J2314" s="176"/>
      <c r="K2314" s="176"/>
      <c r="L2314" s="665"/>
      <c r="M2314" s="175"/>
      <c r="N2314" s="177"/>
      <c r="P2314" s="176"/>
      <c r="R2314" s="178"/>
      <c r="S2314" s="177"/>
      <c r="U2314" s="177"/>
      <c r="W2314" s="178"/>
      <c r="X2314" s="177"/>
    </row>
    <row r="2315" spans="7:24" s="168" customFormat="1" ht="15" customHeight="1">
      <c r="G2315" s="175"/>
      <c r="I2315" s="176"/>
      <c r="J2315" s="176"/>
      <c r="K2315" s="176"/>
      <c r="L2315" s="665"/>
      <c r="M2315" s="175"/>
      <c r="N2315" s="177"/>
      <c r="P2315" s="176"/>
      <c r="R2315" s="178"/>
      <c r="S2315" s="177"/>
      <c r="U2315" s="177"/>
      <c r="W2315" s="178"/>
      <c r="X2315" s="177"/>
    </row>
    <row r="2316" spans="7:24" s="168" customFormat="1" ht="15" customHeight="1">
      <c r="G2316" s="175"/>
      <c r="I2316" s="176"/>
      <c r="J2316" s="176"/>
      <c r="K2316" s="176"/>
      <c r="L2316" s="665"/>
      <c r="M2316" s="175"/>
      <c r="N2316" s="177"/>
      <c r="P2316" s="176"/>
      <c r="R2316" s="178"/>
      <c r="S2316" s="177"/>
      <c r="U2316" s="177"/>
      <c r="W2316" s="178"/>
      <c r="X2316" s="177"/>
    </row>
    <row r="2317" spans="7:24" s="168" customFormat="1" ht="15" customHeight="1">
      <c r="G2317" s="175"/>
      <c r="I2317" s="176"/>
      <c r="J2317" s="176"/>
      <c r="K2317" s="176"/>
      <c r="L2317" s="665"/>
      <c r="M2317" s="175"/>
      <c r="N2317" s="177"/>
      <c r="P2317" s="176"/>
      <c r="R2317" s="178"/>
      <c r="S2317" s="177"/>
      <c r="U2317" s="177"/>
      <c r="W2317" s="178"/>
      <c r="X2317" s="177"/>
    </row>
    <row r="2318" spans="7:24" s="168" customFormat="1" ht="15" customHeight="1">
      <c r="G2318" s="175"/>
      <c r="I2318" s="176"/>
      <c r="J2318" s="176"/>
      <c r="K2318" s="176"/>
      <c r="L2318" s="665"/>
      <c r="M2318" s="175"/>
      <c r="N2318" s="177"/>
      <c r="P2318" s="176"/>
      <c r="R2318" s="178"/>
      <c r="S2318" s="177"/>
      <c r="U2318" s="177"/>
      <c r="W2318" s="178"/>
      <c r="X2318" s="177"/>
    </row>
    <row r="2319" spans="7:24" s="168" customFormat="1" ht="15" customHeight="1">
      <c r="G2319" s="175"/>
      <c r="I2319" s="176"/>
      <c r="J2319" s="176"/>
      <c r="K2319" s="176"/>
      <c r="L2319" s="665"/>
      <c r="M2319" s="175"/>
      <c r="N2319" s="177"/>
      <c r="P2319" s="176"/>
      <c r="R2319" s="178"/>
      <c r="S2319" s="177"/>
      <c r="U2319" s="177"/>
      <c r="W2319" s="178"/>
      <c r="X2319" s="177"/>
    </row>
    <row r="2320" spans="7:24" s="168" customFormat="1" ht="15" customHeight="1">
      <c r="G2320" s="175"/>
      <c r="I2320" s="176"/>
      <c r="J2320" s="176"/>
      <c r="K2320" s="176"/>
      <c r="L2320" s="665"/>
      <c r="M2320" s="175"/>
      <c r="N2320" s="177"/>
      <c r="P2320" s="176"/>
      <c r="R2320" s="178"/>
      <c r="S2320" s="177"/>
      <c r="U2320" s="177"/>
      <c r="W2320" s="178"/>
      <c r="X2320" s="177"/>
    </row>
    <row r="2321" spans="7:24" s="168" customFormat="1" ht="15" customHeight="1">
      <c r="G2321" s="175"/>
      <c r="I2321" s="176"/>
      <c r="J2321" s="176"/>
      <c r="K2321" s="176"/>
      <c r="L2321" s="665"/>
      <c r="M2321" s="175"/>
      <c r="N2321" s="177"/>
      <c r="P2321" s="176"/>
      <c r="R2321" s="178"/>
      <c r="S2321" s="177"/>
      <c r="U2321" s="177"/>
      <c r="W2321" s="178"/>
      <c r="X2321" s="177"/>
    </row>
    <row r="2322" spans="7:24" s="168" customFormat="1" ht="15" customHeight="1">
      <c r="G2322" s="175"/>
      <c r="I2322" s="176"/>
      <c r="J2322" s="176"/>
      <c r="K2322" s="176"/>
      <c r="L2322" s="665"/>
      <c r="M2322" s="175"/>
      <c r="N2322" s="177"/>
      <c r="P2322" s="176"/>
      <c r="R2322" s="178"/>
      <c r="S2322" s="177"/>
      <c r="U2322" s="177"/>
      <c r="W2322" s="178"/>
      <c r="X2322" s="177"/>
    </row>
    <row r="2323" spans="7:24" s="168" customFormat="1" ht="15" customHeight="1">
      <c r="G2323" s="175"/>
      <c r="I2323" s="176"/>
      <c r="J2323" s="176"/>
      <c r="K2323" s="176"/>
      <c r="L2323" s="665"/>
      <c r="M2323" s="175"/>
      <c r="N2323" s="177"/>
      <c r="P2323" s="176"/>
      <c r="R2323" s="178"/>
      <c r="S2323" s="177"/>
      <c r="U2323" s="177"/>
      <c r="W2323" s="178"/>
      <c r="X2323" s="177"/>
    </row>
    <row r="2324" spans="7:24" s="168" customFormat="1" ht="15" customHeight="1">
      <c r="G2324" s="175"/>
      <c r="I2324" s="176"/>
      <c r="J2324" s="176"/>
      <c r="K2324" s="176"/>
      <c r="L2324" s="665"/>
      <c r="M2324" s="175"/>
      <c r="N2324" s="177"/>
      <c r="P2324" s="176"/>
      <c r="R2324" s="178"/>
      <c r="S2324" s="177"/>
      <c r="U2324" s="177"/>
      <c r="W2324" s="178"/>
      <c r="X2324" s="177"/>
    </row>
    <row r="2325" spans="7:24" s="168" customFormat="1" ht="15" customHeight="1">
      <c r="G2325" s="175"/>
      <c r="I2325" s="176"/>
      <c r="J2325" s="176"/>
      <c r="K2325" s="176"/>
      <c r="L2325" s="665"/>
      <c r="M2325" s="175"/>
      <c r="N2325" s="177"/>
      <c r="P2325" s="176"/>
      <c r="R2325" s="178"/>
      <c r="S2325" s="177"/>
      <c r="U2325" s="177"/>
      <c r="W2325" s="178"/>
      <c r="X2325" s="177"/>
    </row>
    <row r="2326" spans="7:24" s="168" customFormat="1" ht="15" customHeight="1">
      <c r="G2326" s="175"/>
      <c r="I2326" s="176"/>
      <c r="J2326" s="176"/>
      <c r="K2326" s="176"/>
      <c r="L2326" s="665"/>
      <c r="M2326" s="175"/>
      <c r="N2326" s="177"/>
      <c r="P2326" s="176"/>
      <c r="R2326" s="178"/>
      <c r="S2326" s="177"/>
      <c r="U2326" s="177"/>
      <c r="W2326" s="178"/>
      <c r="X2326" s="177"/>
    </row>
    <row r="2327" spans="7:24" s="168" customFormat="1" ht="15" customHeight="1">
      <c r="G2327" s="175"/>
      <c r="I2327" s="176"/>
      <c r="J2327" s="176"/>
      <c r="K2327" s="176"/>
      <c r="L2327" s="665"/>
      <c r="M2327" s="175"/>
      <c r="N2327" s="177"/>
      <c r="P2327" s="176"/>
      <c r="R2327" s="178"/>
      <c r="S2327" s="177"/>
      <c r="U2327" s="177"/>
      <c r="W2327" s="178"/>
      <c r="X2327" s="177"/>
    </row>
    <row r="2328" spans="7:24" s="168" customFormat="1" ht="15" customHeight="1">
      <c r="G2328" s="175"/>
      <c r="I2328" s="176"/>
      <c r="J2328" s="176"/>
      <c r="K2328" s="176"/>
      <c r="L2328" s="665"/>
      <c r="M2328" s="175"/>
      <c r="N2328" s="177"/>
      <c r="P2328" s="176"/>
      <c r="R2328" s="178"/>
      <c r="S2328" s="177"/>
      <c r="U2328" s="177"/>
      <c r="W2328" s="178"/>
      <c r="X2328" s="177"/>
    </row>
    <row r="2329" spans="7:24" s="168" customFormat="1" ht="15" customHeight="1">
      <c r="G2329" s="175"/>
      <c r="I2329" s="176"/>
      <c r="J2329" s="176"/>
      <c r="K2329" s="176"/>
      <c r="L2329" s="665"/>
      <c r="M2329" s="175"/>
      <c r="N2329" s="177"/>
      <c r="P2329" s="176"/>
      <c r="R2329" s="178"/>
      <c r="S2329" s="177"/>
      <c r="U2329" s="177"/>
      <c r="W2329" s="178"/>
      <c r="X2329" s="177"/>
    </row>
    <row r="2330" spans="7:24" s="168" customFormat="1" ht="15" customHeight="1">
      <c r="G2330" s="175"/>
      <c r="I2330" s="176"/>
      <c r="J2330" s="176"/>
      <c r="K2330" s="176"/>
      <c r="L2330" s="665"/>
      <c r="M2330" s="175"/>
      <c r="N2330" s="177"/>
      <c r="P2330" s="176"/>
      <c r="R2330" s="178"/>
      <c r="S2330" s="177"/>
      <c r="U2330" s="177"/>
      <c r="W2330" s="178"/>
      <c r="X2330" s="177"/>
    </row>
    <row r="2331" spans="7:24" s="168" customFormat="1" ht="15" customHeight="1">
      <c r="G2331" s="175"/>
      <c r="I2331" s="176"/>
      <c r="J2331" s="176"/>
      <c r="K2331" s="176"/>
      <c r="L2331" s="665"/>
      <c r="M2331" s="175"/>
      <c r="N2331" s="177"/>
      <c r="P2331" s="176"/>
      <c r="R2331" s="178"/>
      <c r="S2331" s="177"/>
      <c r="U2331" s="177"/>
      <c r="W2331" s="178"/>
      <c r="X2331" s="177"/>
    </row>
    <row r="2332" spans="7:24" s="168" customFormat="1" ht="15" customHeight="1">
      <c r="G2332" s="175"/>
      <c r="I2332" s="176"/>
      <c r="J2332" s="176"/>
      <c r="K2332" s="176"/>
      <c r="L2332" s="665"/>
      <c r="M2332" s="175"/>
      <c r="N2332" s="177"/>
      <c r="P2332" s="176"/>
      <c r="R2332" s="178"/>
      <c r="S2332" s="177"/>
      <c r="U2332" s="177"/>
      <c r="W2332" s="178"/>
      <c r="X2332" s="177"/>
    </row>
    <row r="2333" spans="7:24" s="168" customFormat="1" ht="15" customHeight="1">
      <c r="G2333" s="175"/>
      <c r="I2333" s="176"/>
      <c r="J2333" s="176"/>
      <c r="K2333" s="176"/>
      <c r="L2333" s="665"/>
      <c r="M2333" s="175"/>
      <c r="N2333" s="177"/>
      <c r="P2333" s="176"/>
      <c r="R2333" s="178"/>
      <c r="S2333" s="177"/>
      <c r="U2333" s="177"/>
      <c r="W2333" s="178"/>
      <c r="X2333" s="177"/>
    </row>
    <row r="2334" spans="7:24" s="168" customFormat="1" ht="15" customHeight="1">
      <c r="G2334" s="175"/>
      <c r="I2334" s="176"/>
      <c r="J2334" s="176"/>
      <c r="K2334" s="176"/>
      <c r="L2334" s="665"/>
      <c r="M2334" s="175"/>
      <c r="N2334" s="177"/>
      <c r="P2334" s="176"/>
      <c r="R2334" s="178"/>
      <c r="S2334" s="177"/>
      <c r="U2334" s="177"/>
      <c r="W2334" s="178"/>
      <c r="X2334" s="177"/>
    </row>
    <row r="2335" spans="7:24" s="168" customFormat="1" ht="15" customHeight="1">
      <c r="G2335" s="175"/>
      <c r="I2335" s="176"/>
      <c r="J2335" s="176"/>
      <c r="K2335" s="176"/>
      <c r="L2335" s="665"/>
      <c r="M2335" s="175"/>
      <c r="N2335" s="177"/>
      <c r="P2335" s="176"/>
      <c r="R2335" s="178"/>
      <c r="S2335" s="177"/>
      <c r="U2335" s="177"/>
      <c r="W2335" s="178"/>
      <c r="X2335" s="177"/>
    </row>
    <row r="2336" spans="7:24" s="168" customFormat="1" ht="15" customHeight="1">
      <c r="G2336" s="175"/>
      <c r="I2336" s="176"/>
      <c r="J2336" s="176"/>
      <c r="K2336" s="176"/>
      <c r="L2336" s="665"/>
      <c r="M2336" s="175"/>
      <c r="N2336" s="177"/>
      <c r="P2336" s="176"/>
      <c r="R2336" s="178"/>
      <c r="S2336" s="177"/>
      <c r="U2336" s="177"/>
      <c r="W2336" s="178"/>
      <c r="X2336" s="177"/>
    </row>
    <row r="2337" spans="7:24" s="168" customFormat="1" ht="15" customHeight="1">
      <c r="G2337" s="175"/>
      <c r="I2337" s="176"/>
      <c r="J2337" s="176"/>
      <c r="K2337" s="176"/>
      <c r="L2337" s="665"/>
      <c r="M2337" s="175"/>
      <c r="N2337" s="177"/>
      <c r="P2337" s="176"/>
      <c r="R2337" s="178"/>
      <c r="S2337" s="177"/>
      <c r="U2337" s="177"/>
      <c r="W2337" s="178"/>
      <c r="X2337" s="177"/>
    </row>
    <row r="2338" spans="7:24" s="168" customFormat="1" ht="15" customHeight="1">
      <c r="G2338" s="175"/>
      <c r="I2338" s="176"/>
      <c r="J2338" s="176"/>
      <c r="K2338" s="176"/>
      <c r="L2338" s="665"/>
      <c r="M2338" s="175"/>
      <c r="N2338" s="177"/>
      <c r="P2338" s="176"/>
      <c r="R2338" s="178"/>
      <c r="S2338" s="177"/>
      <c r="U2338" s="177"/>
      <c r="W2338" s="178"/>
      <c r="X2338" s="177"/>
    </row>
    <row r="2339" spans="7:24" s="168" customFormat="1" ht="15" customHeight="1">
      <c r="G2339" s="175"/>
      <c r="I2339" s="176"/>
      <c r="J2339" s="176"/>
      <c r="K2339" s="176"/>
      <c r="L2339" s="665"/>
      <c r="M2339" s="175"/>
      <c r="N2339" s="177"/>
      <c r="P2339" s="176"/>
      <c r="R2339" s="178"/>
      <c r="S2339" s="177"/>
      <c r="U2339" s="177"/>
      <c r="W2339" s="178"/>
      <c r="X2339" s="177"/>
    </row>
    <row r="2340" spans="7:24" s="168" customFormat="1" ht="15" customHeight="1">
      <c r="G2340" s="175"/>
      <c r="I2340" s="176"/>
      <c r="J2340" s="176"/>
      <c r="K2340" s="176"/>
      <c r="L2340" s="665"/>
      <c r="M2340" s="175"/>
      <c r="N2340" s="177"/>
      <c r="P2340" s="176"/>
      <c r="R2340" s="178"/>
      <c r="S2340" s="177"/>
      <c r="U2340" s="177"/>
      <c r="W2340" s="178"/>
      <c r="X2340" s="177"/>
    </row>
    <row r="2341" spans="7:24" s="168" customFormat="1" ht="15" customHeight="1">
      <c r="G2341" s="175"/>
      <c r="I2341" s="176"/>
      <c r="J2341" s="176"/>
      <c r="K2341" s="176"/>
      <c r="L2341" s="665"/>
      <c r="M2341" s="175"/>
      <c r="N2341" s="177"/>
      <c r="P2341" s="176"/>
      <c r="R2341" s="178"/>
      <c r="S2341" s="177"/>
      <c r="U2341" s="177"/>
      <c r="W2341" s="178"/>
      <c r="X2341" s="177"/>
    </row>
    <row r="2342" spans="7:24" s="168" customFormat="1" ht="15" customHeight="1">
      <c r="G2342" s="175"/>
      <c r="I2342" s="176"/>
      <c r="J2342" s="176"/>
      <c r="K2342" s="176"/>
      <c r="L2342" s="665"/>
      <c r="M2342" s="175"/>
      <c r="N2342" s="177"/>
      <c r="P2342" s="176"/>
      <c r="R2342" s="178"/>
      <c r="S2342" s="177"/>
      <c r="U2342" s="177"/>
      <c r="W2342" s="178"/>
      <c r="X2342" s="177"/>
    </row>
    <row r="2343" spans="7:24" s="168" customFormat="1" ht="15" customHeight="1">
      <c r="G2343" s="175"/>
      <c r="I2343" s="176"/>
      <c r="J2343" s="176"/>
      <c r="K2343" s="176"/>
      <c r="L2343" s="665"/>
      <c r="M2343" s="175"/>
      <c r="N2343" s="177"/>
      <c r="P2343" s="176"/>
      <c r="R2343" s="178"/>
      <c r="S2343" s="177"/>
      <c r="U2343" s="177"/>
      <c r="W2343" s="178"/>
      <c r="X2343" s="177"/>
    </row>
    <row r="2344" spans="7:24" s="168" customFormat="1" ht="15" customHeight="1">
      <c r="G2344" s="175"/>
      <c r="I2344" s="176"/>
      <c r="J2344" s="176"/>
      <c r="K2344" s="176"/>
      <c r="L2344" s="665"/>
      <c r="M2344" s="175"/>
      <c r="N2344" s="177"/>
      <c r="P2344" s="176"/>
      <c r="R2344" s="178"/>
      <c r="S2344" s="177"/>
      <c r="U2344" s="177"/>
      <c r="W2344" s="178"/>
      <c r="X2344" s="177"/>
    </row>
    <row r="2345" spans="7:24" s="168" customFormat="1" ht="15" customHeight="1">
      <c r="G2345" s="175"/>
      <c r="I2345" s="176"/>
      <c r="J2345" s="176"/>
      <c r="K2345" s="176"/>
      <c r="L2345" s="665"/>
      <c r="M2345" s="175"/>
      <c r="N2345" s="177"/>
      <c r="P2345" s="176"/>
      <c r="R2345" s="178"/>
      <c r="S2345" s="177"/>
      <c r="U2345" s="177"/>
      <c r="W2345" s="178"/>
      <c r="X2345" s="177"/>
    </row>
    <row r="2346" spans="7:24" s="168" customFormat="1" ht="15" customHeight="1">
      <c r="G2346" s="175"/>
      <c r="I2346" s="176"/>
      <c r="J2346" s="176"/>
      <c r="K2346" s="176"/>
      <c r="L2346" s="665"/>
      <c r="M2346" s="175"/>
      <c r="N2346" s="177"/>
      <c r="P2346" s="176"/>
      <c r="R2346" s="178"/>
      <c r="S2346" s="177"/>
      <c r="U2346" s="177"/>
      <c r="W2346" s="178"/>
      <c r="X2346" s="177"/>
    </row>
    <row r="2347" spans="7:24" s="168" customFormat="1" ht="15" customHeight="1">
      <c r="G2347" s="175"/>
      <c r="I2347" s="176"/>
      <c r="J2347" s="176"/>
      <c r="K2347" s="176"/>
      <c r="L2347" s="665"/>
      <c r="M2347" s="175"/>
      <c r="N2347" s="177"/>
      <c r="P2347" s="176"/>
      <c r="R2347" s="178"/>
      <c r="S2347" s="177"/>
      <c r="U2347" s="177"/>
      <c r="W2347" s="178"/>
      <c r="X2347" s="177"/>
    </row>
    <row r="2348" spans="7:24" s="168" customFormat="1" ht="15" customHeight="1">
      <c r="G2348" s="175"/>
      <c r="I2348" s="176"/>
      <c r="J2348" s="176"/>
      <c r="K2348" s="176"/>
      <c r="L2348" s="665"/>
      <c r="M2348" s="175"/>
      <c r="N2348" s="177"/>
      <c r="P2348" s="176"/>
      <c r="R2348" s="178"/>
      <c r="S2348" s="177"/>
      <c r="U2348" s="177"/>
      <c r="W2348" s="178"/>
      <c r="X2348" s="177"/>
    </row>
    <row r="2349" spans="7:24" s="168" customFormat="1" ht="15" customHeight="1">
      <c r="G2349" s="175"/>
      <c r="I2349" s="176"/>
      <c r="J2349" s="176"/>
      <c r="K2349" s="176"/>
      <c r="L2349" s="665"/>
      <c r="M2349" s="175"/>
      <c r="N2349" s="177"/>
      <c r="P2349" s="176"/>
      <c r="R2349" s="178"/>
      <c r="S2349" s="177"/>
      <c r="U2349" s="177"/>
      <c r="W2349" s="178"/>
      <c r="X2349" s="177"/>
    </row>
    <row r="2350" spans="7:24" s="168" customFormat="1" ht="15" customHeight="1">
      <c r="G2350" s="175"/>
      <c r="I2350" s="176"/>
      <c r="J2350" s="176"/>
      <c r="K2350" s="176"/>
      <c r="L2350" s="665"/>
      <c r="M2350" s="175"/>
      <c r="N2350" s="177"/>
      <c r="P2350" s="176"/>
      <c r="R2350" s="178"/>
      <c r="S2350" s="177"/>
      <c r="U2350" s="177"/>
      <c r="W2350" s="178"/>
      <c r="X2350" s="177"/>
    </row>
    <row r="2351" spans="7:24" s="168" customFormat="1" ht="15" customHeight="1">
      <c r="G2351" s="175"/>
      <c r="I2351" s="176"/>
      <c r="J2351" s="176"/>
      <c r="K2351" s="176"/>
      <c r="L2351" s="665"/>
      <c r="M2351" s="175"/>
      <c r="N2351" s="177"/>
      <c r="P2351" s="176"/>
      <c r="R2351" s="178"/>
      <c r="S2351" s="177"/>
      <c r="U2351" s="177"/>
      <c r="W2351" s="178"/>
      <c r="X2351" s="177"/>
    </row>
    <row r="2352" spans="7:24" s="168" customFormat="1" ht="15" customHeight="1">
      <c r="G2352" s="175"/>
      <c r="I2352" s="176"/>
      <c r="J2352" s="176"/>
      <c r="K2352" s="176"/>
      <c r="L2352" s="665"/>
      <c r="M2352" s="175"/>
      <c r="N2352" s="177"/>
      <c r="P2352" s="176"/>
      <c r="R2352" s="178"/>
      <c r="S2352" s="177"/>
      <c r="U2352" s="177"/>
      <c r="W2352" s="178"/>
      <c r="X2352" s="177"/>
    </row>
    <row r="2353" spans="7:24" s="168" customFormat="1" ht="15" customHeight="1">
      <c r="G2353" s="175"/>
      <c r="I2353" s="176"/>
      <c r="J2353" s="176"/>
      <c r="K2353" s="176"/>
      <c r="L2353" s="665"/>
      <c r="M2353" s="175"/>
      <c r="N2353" s="177"/>
      <c r="P2353" s="176"/>
      <c r="R2353" s="178"/>
      <c r="S2353" s="177"/>
      <c r="U2353" s="177"/>
      <c r="W2353" s="178"/>
      <c r="X2353" s="177"/>
    </row>
    <row r="2354" spans="7:24" s="168" customFormat="1" ht="15" customHeight="1">
      <c r="G2354" s="175"/>
      <c r="I2354" s="176"/>
      <c r="J2354" s="176"/>
      <c r="K2354" s="176"/>
      <c r="L2354" s="665"/>
      <c r="M2354" s="175"/>
      <c r="N2354" s="177"/>
      <c r="P2354" s="176"/>
      <c r="R2354" s="178"/>
      <c r="S2354" s="177"/>
      <c r="U2354" s="177"/>
      <c r="W2354" s="178"/>
      <c r="X2354" s="177"/>
    </row>
    <row r="2355" spans="7:24" s="168" customFormat="1" ht="15" customHeight="1">
      <c r="G2355" s="175"/>
      <c r="I2355" s="176"/>
      <c r="J2355" s="176"/>
      <c r="K2355" s="176"/>
      <c r="L2355" s="665"/>
      <c r="M2355" s="175"/>
      <c r="N2355" s="177"/>
      <c r="P2355" s="176"/>
      <c r="R2355" s="178"/>
      <c r="S2355" s="177"/>
      <c r="U2355" s="177"/>
      <c r="W2355" s="178"/>
      <c r="X2355" s="177"/>
    </row>
    <row r="2356" spans="7:24" s="168" customFormat="1" ht="15" customHeight="1">
      <c r="G2356" s="175"/>
      <c r="I2356" s="176"/>
      <c r="J2356" s="176"/>
      <c r="K2356" s="176"/>
      <c r="L2356" s="665"/>
      <c r="M2356" s="175"/>
      <c r="N2356" s="177"/>
      <c r="P2356" s="176"/>
      <c r="R2356" s="178"/>
      <c r="S2356" s="177"/>
      <c r="U2356" s="177"/>
      <c r="W2356" s="178"/>
      <c r="X2356" s="177"/>
    </row>
    <row r="2357" spans="7:24" s="168" customFormat="1" ht="15" customHeight="1">
      <c r="G2357" s="175"/>
      <c r="I2357" s="176"/>
      <c r="J2357" s="176"/>
      <c r="K2357" s="176"/>
      <c r="L2357" s="665"/>
      <c r="M2357" s="175"/>
      <c r="N2357" s="177"/>
      <c r="P2357" s="176"/>
      <c r="R2357" s="178"/>
      <c r="S2357" s="177"/>
      <c r="U2357" s="177"/>
      <c r="W2357" s="178"/>
      <c r="X2357" s="177"/>
    </row>
    <row r="2358" spans="7:24" s="168" customFormat="1" ht="15" customHeight="1">
      <c r="G2358" s="175"/>
      <c r="I2358" s="176"/>
      <c r="J2358" s="176"/>
      <c r="K2358" s="176"/>
      <c r="L2358" s="665"/>
      <c r="M2358" s="175"/>
      <c r="N2358" s="177"/>
      <c r="P2358" s="176"/>
      <c r="R2358" s="178"/>
      <c r="S2358" s="177"/>
      <c r="U2358" s="177"/>
      <c r="W2358" s="178"/>
      <c r="X2358" s="177"/>
    </row>
    <row r="2359" spans="7:24" s="168" customFormat="1" ht="15" customHeight="1">
      <c r="G2359" s="175"/>
      <c r="I2359" s="176"/>
      <c r="J2359" s="176"/>
      <c r="K2359" s="176"/>
      <c r="L2359" s="665"/>
      <c r="M2359" s="175"/>
      <c r="N2359" s="177"/>
      <c r="P2359" s="176"/>
      <c r="R2359" s="178"/>
      <c r="S2359" s="177"/>
      <c r="U2359" s="177"/>
      <c r="W2359" s="178"/>
      <c r="X2359" s="177"/>
    </row>
    <row r="2360" spans="7:24" s="168" customFormat="1" ht="15" customHeight="1">
      <c r="G2360" s="175"/>
      <c r="I2360" s="176"/>
      <c r="J2360" s="176"/>
      <c r="K2360" s="176"/>
      <c r="L2360" s="665"/>
      <c r="M2360" s="175"/>
      <c r="N2360" s="177"/>
      <c r="P2360" s="176"/>
      <c r="R2360" s="178"/>
      <c r="S2360" s="177"/>
      <c r="U2360" s="177"/>
      <c r="W2360" s="178"/>
      <c r="X2360" s="177"/>
    </row>
    <row r="2361" spans="7:24" s="168" customFormat="1" ht="15" customHeight="1">
      <c r="G2361" s="175"/>
      <c r="I2361" s="176"/>
      <c r="J2361" s="176"/>
      <c r="K2361" s="176"/>
      <c r="L2361" s="665"/>
      <c r="M2361" s="175"/>
      <c r="N2361" s="177"/>
      <c r="P2361" s="176"/>
      <c r="R2361" s="178"/>
      <c r="S2361" s="177"/>
      <c r="U2361" s="177"/>
      <c r="W2361" s="178"/>
      <c r="X2361" s="177"/>
    </row>
    <row r="2362" spans="7:24" s="168" customFormat="1" ht="15" customHeight="1">
      <c r="G2362" s="175"/>
      <c r="I2362" s="176"/>
      <c r="J2362" s="176"/>
      <c r="K2362" s="176"/>
      <c r="L2362" s="665"/>
      <c r="M2362" s="175"/>
      <c r="N2362" s="177"/>
      <c r="P2362" s="176"/>
      <c r="R2362" s="178"/>
      <c r="S2362" s="177"/>
      <c r="U2362" s="177"/>
      <c r="W2362" s="178"/>
      <c r="X2362" s="177"/>
    </row>
    <row r="2363" spans="7:24" s="168" customFormat="1" ht="15" customHeight="1">
      <c r="G2363" s="175"/>
      <c r="I2363" s="176"/>
      <c r="J2363" s="176"/>
      <c r="K2363" s="176"/>
      <c r="L2363" s="665"/>
      <c r="M2363" s="175"/>
      <c r="N2363" s="177"/>
      <c r="P2363" s="176"/>
      <c r="R2363" s="178"/>
      <c r="S2363" s="177"/>
      <c r="U2363" s="177"/>
      <c r="W2363" s="178"/>
      <c r="X2363" s="177"/>
    </row>
    <row r="2364" spans="7:24" s="168" customFormat="1" ht="15" customHeight="1">
      <c r="G2364" s="175"/>
      <c r="I2364" s="176"/>
      <c r="J2364" s="176"/>
      <c r="K2364" s="176"/>
      <c r="L2364" s="665"/>
      <c r="M2364" s="175"/>
      <c r="N2364" s="177"/>
      <c r="P2364" s="176"/>
      <c r="R2364" s="178"/>
      <c r="S2364" s="177"/>
      <c r="U2364" s="177"/>
      <c r="W2364" s="178"/>
      <c r="X2364" s="177"/>
    </row>
    <row r="2365" spans="7:24" s="168" customFormat="1" ht="15" customHeight="1">
      <c r="G2365" s="175"/>
      <c r="I2365" s="176"/>
      <c r="J2365" s="176"/>
      <c r="K2365" s="176"/>
      <c r="L2365" s="665"/>
      <c r="M2365" s="175"/>
      <c r="N2365" s="177"/>
      <c r="P2365" s="176"/>
      <c r="R2365" s="178"/>
      <c r="S2365" s="177"/>
      <c r="U2365" s="177"/>
      <c r="W2365" s="178"/>
      <c r="X2365" s="177"/>
    </row>
    <row r="2366" spans="7:24" s="168" customFormat="1" ht="15" customHeight="1">
      <c r="G2366" s="175"/>
      <c r="I2366" s="176"/>
      <c r="J2366" s="176"/>
      <c r="K2366" s="176"/>
      <c r="L2366" s="665"/>
      <c r="M2366" s="175"/>
      <c r="N2366" s="177"/>
      <c r="P2366" s="176"/>
      <c r="R2366" s="178"/>
      <c r="S2366" s="177"/>
      <c r="U2366" s="177"/>
      <c r="W2366" s="178"/>
      <c r="X2366" s="177"/>
    </row>
    <row r="2367" spans="7:24" s="168" customFormat="1" ht="15" customHeight="1">
      <c r="G2367" s="175"/>
      <c r="I2367" s="176"/>
      <c r="J2367" s="176"/>
      <c r="K2367" s="176"/>
      <c r="L2367" s="665"/>
      <c r="M2367" s="175"/>
      <c r="N2367" s="177"/>
      <c r="P2367" s="176"/>
      <c r="R2367" s="178"/>
      <c r="S2367" s="177"/>
      <c r="U2367" s="177"/>
      <c r="W2367" s="178"/>
      <c r="X2367" s="177"/>
    </row>
    <row r="2368" spans="7:24" s="168" customFormat="1" ht="15" customHeight="1">
      <c r="G2368" s="175"/>
      <c r="I2368" s="176"/>
      <c r="J2368" s="176"/>
      <c r="K2368" s="176"/>
      <c r="L2368" s="665"/>
      <c r="M2368" s="175"/>
      <c r="N2368" s="177"/>
      <c r="P2368" s="176"/>
      <c r="R2368" s="178"/>
      <c r="S2368" s="177"/>
      <c r="U2368" s="177"/>
      <c r="W2368" s="178"/>
      <c r="X2368" s="177"/>
    </row>
    <row r="2369" spans="7:24" s="168" customFormat="1" ht="15" customHeight="1">
      <c r="G2369" s="175"/>
      <c r="I2369" s="176"/>
      <c r="J2369" s="176"/>
      <c r="K2369" s="176"/>
      <c r="L2369" s="665"/>
      <c r="M2369" s="175"/>
      <c r="N2369" s="177"/>
      <c r="P2369" s="176"/>
      <c r="R2369" s="178"/>
      <c r="S2369" s="177"/>
      <c r="U2369" s="177"/>
      <c r="W2369" s="178"/>
      <c r="X2369" s="177"/>
    </row>
    <row r="2370" spans="7:24" s="168" customFormat="1" ht="15" customHeight="1">
      <c r="G2370" s="175"/>
      <c r="I2370" s="176"/>
      <c r="J2370" s="176"/>
      <c r="K2370" s="176"/>
      <c r="L2370" s="665"/>
      <c r="M2370" s="175"/>
      <c r="N2370" s="177"/>
      <c r="P2370" s="176"/>
      <c r="R2370" s="178"/>
      <c r="S2370" s="177"/>
      <c r="U2370" s="177"/>
      <c r="W2370" s="178"/>
      <c r="X2370" s="177"/>
    </row>
    <row r="2371" spans="7:24" s="168" customFormat="1" ht="15" customHeight="1">
      <c r="G2371" s="175"/>
      <c r="I2371" s="176"/>
      <c r="J2371" s="176"/>
      <c r="K2371" s="176"/>
      <c r="L2371" s="665"/>
      <c r="M2371" s="175"/>
      <c r="N2371" s="177"/>
      <c r="P2371" s="176"/>
      <c r="R2371" s="178"/>
      <c r="S2371" s="177"/>
      <c r="U2371" s="177"/>
      <c r="W2371" s="178"/>
      <c r="X2371" s="177"/>
    </row>
    <row r="2372" spans="7:24" s="168" customFormat="1" ht="15" customHeight="1">
      <c r="G2372" s="175"/>
      <c r="I2372" s="176"/>
      <c r="J2372" s="176"/>
      <c r="K2372" s="176"/>
      <c r="L2372" s="665"/>
      <c r="M2372" s="175"/>
      <c r="N2372" s="177"/>
      <c r="P2372" s="176"/>
      <c r="R2372" s="178"/>
      <c r="S2372" s="177"/>
      <c r="U2372" s="177"/>
      <c r="W2372" s="178"/>
      <c r="X2372" s="177"/>
    </row>
    <row r="2373" spans="7:24" s="168" customFormat="1" ht="15" customHeight="1">
      <c r="G2373" s="175"/>
      <c r="I2373" s="176"/>
      <c r="J2373" s="176"/>
      <c r="K2373" s="176"/>
      <c r="L2373" s="665"/>
      <c r="M2373" s="175"/>
      <c r="N2373" s="177"/>
      <c r="P2373" s="176"/>
      <c r="R2373" s="178"/>
      <c r="S2373" s="177"/>
      <c r="U2373" s="177"/>
      <c r="W2373" s="178"/>
      <c r="X2373" s="177"/>
    </row>
    <row r="2374" spans="7:24" s="168" customFormat="1" ht="15" customHeight="1">
      <c r="G2374" s="175"/>
      <c r="I2374" s="176"/>
      <c r="J2374" s="176"/>
      <c r="K2374" s="176"/>
      <c r="L2374" s="665"/>
      <c r="M2374" s="175"/>
      <c r="N2374" s="177"/>
      <c r="P2374" s="176"/>
      <c r="R2374" s="178"/>
      <c r="S2374" s="177"/>
      <c r="U2374" s="177"/>
      <c r="W2374" s="178"/>
      <c r="X2374" s="177"/>
    </row>
    <row r="2375" spans="7:24" s="168" customFormat="1" ht="15" customHeight="1">
      <c r="G2375" s="175"/>
      <c r="I2375" s="176"/>
      <c r="J2375" s="176"/>
      <c r="K2375" s="176"/>
      <c r="L2375" s="665"/>
      <c r="M2375" s="175"/>
      <c r="N2375" s="177"/>
      <c r="P2375" s="176"/>
      <c r="R2375" s="178"/>
      <c r="S2375" s="177"/>
      <c r="U2375" s="177"/>
      <c r="W2375" s="178"/>
      <c r="X2375" s="177"/>
    </row>
    <row r="2376" spans="7:24" s="168" customFormat="1" ht="15" customHeight="1">
      <c r="G2376" s="175"/>
      <c r="I2376" s="176"/>
      <c r="J2376" s="176"/>
      <c r="K2376" s="176"/>
      <c r="L2376" s="665"/>
      <c r="M2376" s="175"/>
      <c r="N2376" s="177"/>
      <c r="P2376" s="176"/>
      <c r="R2376" s="178"/>
      <c r="S2376" s="177"/>
      <c r="U2376" s="177"/>
      <c r="W2376" s="178"/>
      <c r="X2376" s="177"/>
    </row>
    <row r="2377" spans="7:24" s="168" customFormat="1" ht="15" customHeight="1">
      <c r="G2377" s="175"/>
      <c r="I2377" s="176"/>
      <c r="J2377" s="176"/>
      <c r="K2377" s="176"/>
      <c r="L2377" s="665"/>
      <c r="M2377" s="175"/>
      <c r="N2377" s="177"/>
      <c r="P2377" s="176"/>
      <c r="R2377" s="178"/>
      <c r="S2377" s="177"/>
      <c r="U2377" s="177"/>
      <c r="W2377" s="178"/>
      <c r="X2377" s="177"/>
    </row>
    <row r="2378" spans="7:24" s="168" customFormat="1" ht="15" customHeight="1">
      <c r="G2378" s="175"/>
      <c r="I2378" s="176"/>
      <c r="J2378" s="176"/>
      <c r="K2378" s="176"/>
      <c r="L2378" s="665"/>
      <c r="M2378" s="175"/>
      <c r="N2378" s="177"/>
      <c r="P2378" s="176"/>
      <c r="R2378" s="178"/>
      <c r="S2378" s="177"/>
      <c r="U2378" s="177"/>
      <c r="W2378" s="178"/>
      <c r="X2378" s="177"/>
    </row>
    <row r="2379" spans="7:24" s="168" customFormat="1" ht="15" customHeight="1">
      <c r="G2379" s="175"/>
      <c r="I2379" s="176"/>
      <c r="J2379" s="176"/>
      <c r="K2379" s="176"/>
      <c r="L2379" s="665"/>
      <c r="M2379" s="175"/>
      <c r="N2379" s="177"/>
      <c r="P2379" s="176"/>
      <c r="R2379" s="178"/>
      <c r="S2379" s="177"/>
      <c r="U2379" s="177"/>
      <c r="W2379" s="178"/>
      <c r="X2379" s="177"/>
    </row>
    <row r="2380" spans="7:24" s="168" customFormat="1" ht="15" customHeight="1">
      <c r="G2380" s="175"/>
      <c r="I2380" s="176"/>
      <c r="J2380" s="176"/>
      <c r="K2380" s="176"/>
      <c r="L2380" s="665"/>
      <c r="M2380" s="175"/>
      <c r="N2380" s="177"/>
      <c r="P2380" s="176"/>
      <c r="R2380" s="178"/>
      <c r="S2380" s="177"/>
      <c r="U2380" s="177"/>
      <c r="W2380" s="178"/>
      <c r="X2380" s="177"/>
    </row>
    <row r="2381" spans="7:24" s="168" customFormat="1" ht="15" customHeight="1">
      <c r="G2381" s="175"/>
      <c r="I2381" s="176"/>
      <c r="J2381" s="176"/>
      <c r="K2381" s="176"/>
      <c r="L2381" s="665"/>
      <c r="M2381" s="175"/>
      <c r="N2381" s="177"/>
      <c r="P2381" s="176"/>
      <c r="R2381" s="178"/>
      <c r="S2381" s="177"/>
      <c r="U2381" s="177"/>
      <c r="W2381" s="178"/>
      <c r="X2381" s="177"/>
    </row>
    <row r="2382" spans="7:24" s="168" customFormat="1" ht="15" customHeight="1">
      <c r="G2382" s="175"/>
      <c r="I2382" s="176"/>
      <c r="J2382" s="176"/>
      <c r="K2382" s="176"/>
      <c r="L2382" s="665"/>
      <c r="M2382" s="175"/>
      <c r="N2382" s="177"/>
      <c r="P2382" s="176"/>
      <c r="R2382" s="178"/>
      <c r="S2382" s="177"/>
      <c r="U2382" s="177"/>
      <c r="W2382" s="178"/>
      <c r="X2382" s="177"/>
    </row>
    <row r="2383" spans="7:24" s="168" customFormat="1" ht="15" customHeight="1">
      <c r="G2383" s="175"/>
      <c r="I2383" s="176"/>
      <c r="J2383" s="176"/>
      <c r="K2383" s="176"/>
      <c r="L2383" s="665"/>
      <c r="M2383" s="175"/>
      <c r="N2383" s="177"/>
      <c r="P2383" s="176"/>
      <c r="R2383" s="178"/>
      <c r="S2383" s="177"/>
      <c r="U2383" s="177"/>
      <c r="W2383" s="178"/>
      <c r="X2383" s="177"/>
    </row>
    <row r="2384" spans="7:24" s="168" customFormat="1" ht="15" customHeight="1">
      <c r="G2384" s="175"/>
      <c r="I2384" s="176"/>
      <c r="J2384" s="176"/>
      <c r="K2384" s="176"/>
      <c r="L2384" s="665"/>
      <c r="M2384" s="175"/>
      <c r="N2384" s="177"/>
      <c r="P2384" s="176"/>
      <c r="R2384" s="178"/>
      <c r="S2384" s="177"/>
      <c r="U2384" s="177"/>
      <c r="W2384" s="178"/>
      <c r="X2384" s="177"/>
    </row>
    <row r="2385" spans="7:24" s="168" customFormat="1" ht="15" customHeight="1">
      <c r="G2385" s="175"/>
      <c r="I2385" s="176"/>
      <c r="J2385" s="176"/>
      <c r="K2385" s="176"/>
      <c r="L2385" s="665"/>
      <c r="M2385" s="175"/>
      <c r="N2385" s="177"/>
      <c r="P2385" s="176"/>
      <c r="R2385" s="178"/>
      <c r="S2385" s="177"/>
      <c r="U2385" s="177"/>
      <c r="W2385" s="178"/>
      <c r="X2385" s="177"/>
    </row>
    <row r="2386" spans="7:24" s="168" customFormat="1" ht="15" customHeight="1">
      <c r="G2386" s="175"/>
      <c r="I2386" s="176"/>
      <c r="J2386" s="176"/>
      <c r="K2386" s="176"/>
      <c r="L2386" s="665"/>
      <c r="M2386" s="175"/>
      <c r="N2386" s="177"/>
      <c r="P2386" s="176"/>
      <c r="R2386" s="178"/>
      <c r="S2386" s="177"/>
      <c r="U2386" s="177"/>
      <c r="W2386" s="178"/>
      <c r="X2386" s="177"/>
    </row>
    <row r="2387" spans="7:24" s="168" customFormat="1" ht="15" customHeight="1">
      <c r="G2387" s="175"/>
      <c r="I2387" s="176"/>
      <c r="J2387" s="176"/>
      <c r="K2387" s="176"/>
      <c r="L2387" s="665"/>
      <c r="M2387" s="175"/>
      <c r="N2387" s="177"/>
      <c r="P2387" s="176"/>
      <c r="R2387" s="178"/>
      <c r="S2387" s="177"/>
      <c r="U2387" s="177"/>
      <c r="W2387" s="178"/>
      <c r="X2387" s="177"/>
    </row>
    <row r="2388" spans="7:24" s="168" customFormat="1" ht="15" customHeight="1">
      <c r="G2388" s="175"/>
      <c r="I2388" s="176"/>
      <c r="J2388" s="176"/>
      <c r="K2388" s="176"/>
      <c r="L2388" s="665"/>
      <c r="M2388" s="175"/>
      <c r="N2388" s="177"/>
      <c r="P2388" s="176"/>
      <c r="R2388" s="178"/>
      <c r="S2388" s="177"/>
      <c r="U2388" s="177"/>
      <c r="W2388" s="178"/>
      <c r="X2388" s="177"/>
    </row>
    <row r="2389" spans="7:24" s="168" customFormat="1" ht="15" customHeight="1">
      <c r="G2389" s="175"/>
      <c r="I2389" s="176"/>
      <c r="J2389" s="176"/>
      <c r="K2389" s="176"/>
      <c r="L2389" s="665"/>
      <c r="M2389" s="175"/>
      <c r="N2389" s="177"/>
      <c r="P2389" s="176"/>
      <c r="R2389" s="178"/>
      <c r="S2389" s="177"/>
      <c r="U2389" s="177"/>
      <c r="W2389" s="178"/>
      <c r="X2389" s="177"/>
    </row>
    <row r="2390" spans="7:24" s="168" customFormat="1" ht="15" customHeight="1">
      <c r="G2390" s="175"/>
      <c r="I2390" s="176"/>
      <c r="J2390" s="176"/>
      <c r="K2390" s="176"/>
      <c r="L2390" s="665"/>
      <c r="M2390" s="175"/>
      <c r="N2390" s="177"/>
      <c r="P2390" s="176"/>
      <c r="R2390" s="178"/>
      <c r="S2390" s="177"/>
      <c r="U2390" s="177"/>
      <c r="W2390" s="178"/>
      <c r="X2390" s="177"/>
    </row>
    <row r="2391" spans="7:24" s="168" customFormat="1" ht="15" customHeight="1">
      <c r="G2391" s="175"/>
      <c r="I2391" s="176"/>
      <c r="J2391" s="176"/>
      <c r="K2391" s="176"/>
      <c r="L2391" s="665"/>
      <c r="M2391" s="175"/>
      <c r="N2391" s="177"/>
      <c r="P2391" s="176"/>
      <c r="R2391" s="178"/>
      <c r="S2391" s="177"/>
      <c r="U2391" s="177"/>
      <c r="W2391" s="178"/>
      <c r="X2391" s="177"/>
    </row>
    <row r="2392" spans="7:24" s="168" customFormat="1" ht="15" customHeight="1">
      <c r="G2392" s="175"/>
      <c r="I2392" s="176"/>
      <c r="J2392" s="176"/>
      <c r="K2392" s="176"/>
      <c r="L2392" s="665"/>
      <c r="M2392" s="175"/>
      <c r="N2392" s="177"/>
      <c r="P2392" s="176"/>
      <c r="R2392" s="178"/>
      <c r="S2392" s="177"/>
      <c r="U2392" s="177"/>
      <c r="W2392" s="178"/>
      <c r="X2392" s="177"/>
    </row>
    <row r="2393" spans="7:24" s="168" customFormat="1" ht="15" customHeight="1">
      <c r="G2393" s="175"/>
      <c r="I2393" s="176"/>
      <c r="J2393" s="176"/>
      <c r="K2393" s="176"/>
      <c r="L2393" s="665"/>
      <c r="M2393" s="175"/>
      <c r="N2393" s="177"/>
      <c r="P2393" s="176"/>
      <c r="R2393" s="178"/>
      <c r="S2393" s="177"/>
      <c r="U2393" s="177"/>
      <c r="W2393" s="178"/>
      <c r="X2393" s="177"/>
    </row>
    <row r="2394" spans="7:24" s="168" customFormat="1" ht="15" customHeight="1">
      <c r="G2394" s="175"/>
      <c r="I2394" s="176"/>
      <c r="J2394" s="176"/>
      <c r="K2394" s="176"/>
      <c r="L2394" s="665"/>
      <c r="M2394" s="175"/>
      <c r="N2394" s="177"/>
      <c r="P2394" s="176"/>
      <c r="R2394" s="178"/>
      <c r="S2394" s="177"/>
      <c r="U2394" s="177"/>
      <c r="W2394" s="178"/>
      <c r="X2394" s="177"/>
    </row>
    <row r="2395" spans="7:24" s="168" customFormat="1" ht="15" customHeight="1">
      <c r="G2395" s="175"/>
      <c r="I2395" s="176"/>
      <c r="J2395" s="176"/>
      <c r="K2395" s="176"/>
      <c r="L2395" s="665"/>
      <c r="M2395" s="175"/>
      <c r="N2395" s="177"/>
      <c r="P2395" s="176"/>
      <c r="R2395" s="178"/>
      <c r="S2395" s="177"/>
      <c r="U2395" s="177"/>
      <c r="W2395" s="178"/>
      <c r="X2395" s="177"/>
    </row>
    <row r="2396" spans="7:24" s="168" customFormat="1" ht="15" customHeight="1">
      <c r="G2396" s="175"/>
      <c r="I2396" s="176"/>
      <c r="J2396" s="176"/>
      <c r="K2396" s="176"/>
      <c r="L2396" s="665"/>
      <c r="M2396" s="175"/>
      <c r="N2396" s="177"/>
      <c r="P2396" s="176"/>
      <c r="R2396" s="178"/>
      <c r="S2396" s="177"/>
      <c r="U2396" s="177"/>
      <c r="W2396" s="178"/>
      <c r="X2396" s="177"/>
    </row>
    <row r="2397" spans="7:24" s="168" customFormat="1" ht="15" customHeight="1">
      <c r="G2397" s="175"/>
      <c r="I2397" s="176"/>
      <c r="J2397" s="176"/>
      <c r="K2397" s="176"/>
      <c r="L2397" s="665"/>
      <c r="M2397" s="175"/>
      <c r="N2397" s="177"/>
      <c r="P2397" s="176"/>
      <c r="R2397" s="178"/>
      <c r="S2397" s="177"/>
      <c r="U2397" s="177"/>
      <c r="W2397" s="178"/>
      <c r="X2397" s="177"/>
    </row>
    <row r="2398" spans="7:24" s="168" customFormat="1" ht="15" customHeight="1">
      <c r="G2398" s="175"/>
      <c r="I2398" s="176"/>
      <c r="J2398" s="176"/>
      <c r="K2398" s="176"/>
      <c r="L2398" s="665"/>
      <c r="M2398" s="175"/>
      <c r="N2398" s="177"/>
      <c r="P2398" s="176"/>
      <c r="R2398" s="178"/>
      <c r="S2398" s="177"/>
      <c r="U2398" s="177"/>
      <c r="W2398" s="178"/>
      <c r="X2398" s="177"/>
    </row>
    <row r="2399" spans="7:24" s="168" customFormat="1" ht="15" customHeight="1">
      <c r="G2399" s="175"/>
      <c r="I2399" s="176"/>
      <c r="J2399" s="176"/>
      <c r="K2399" s="176"/>
      <c r="L2399" s="665"/>
      <c r="M2399" s="175"/>
      <c r="N2399" s="177"/>
      <c r="P2399" s="176"/>
      <c r="R2399" s="178"/>
      <c r="S2399" s="177"/>
      <c r="U2399" s="177"/>
      <c r="W2399" s="178"/>
      <c r="X2399" s="177"/>
    </row>
    <row r="2400" spans="7:24" s="168" customFormat="1" ht="15" customHeight="1">
      <c r="G2400" s="175"/>
      <c r="I2400" s="176"/>
      <c r="J2400" s="176"/>
      <c r="K2400" s="176"/>
      <c r="L2400" s="665"/>
      <c r="M2400" s="175"/>
      <c r="N2400" s="177"/>
      <c r="P2400" s="176"/>
      <c r="R2400" s="178"/>
      <c r="S2400" s="177"/>
      <c r="U2400" s="177"/>
      <c r="W2400" s="178"/>
      <c r="X2400" s="177"/>
    </row>
    <row r="2401" spans="7:24" s="168" customFormat="1" ht="15" customHeight="1">
      <c r="G2401" s="175"/>
      <c r="I2401" s="176"/>
      <c r="J2401" s="176"/>
      <c r="K2401" s="176"/>
      <c r="L2401" s="665"/>
      <c r="M2401" s="175"/>
      <c r="N2401" s="177"/>
      <c r="P2401" s="176"/>
      <c r="R2401" s="178"/>
      <c r="S2401" s="177"/>
      <c r="U2401" s="177"/>
      <c r="W2401" s="178"/>
      <c r="X2401" s="177"/>
    </row>
    <row r="2402" spans="7:24" s="168" customFormat="1" ht="15" customHeight="1">
      <c r="G2402" s="175"/>
      <c r="I2402" s="176"/>
      <c r="J2402" s="176"/>
      <c r="K2402" s="176"/>
      <c r="L2402" s="665"/>
      <c r="M2402" s="175"/>
      <c r="N2402" s="177"/>
      <c r="P2402" s="176"/>
      <c r="R2402" s="178"/>
      <c r="S2402" s="177"/>
      <c r="U2402" s="177"/>
      <c r="W2402" s="178"/>
      <c r="X2402" s="177"/>
    </row>
    <row r="2403" spans="7:24" s="168" customFormat="1" ht="15" customHeight="1">
      <c r="G2403" s="175"/>
      <c r="I2403" s="176"/>
      <c r="J2403" s="176"/>
      <c r="K2403" s="176"/>
      <c r="L2403" s="665"/>
      <c r="M2403" s="175"/>
      <c r="N2403" s="177"/>
      <c r="P2403" s="176"/>
      <c r="R2403" s="178"/>
      <c r="S2403" s="177"/>
      <c r="U2403" s="177"/>
      <c r="W2403" s="178"/>
      <c r="X2403" s="177"/>
    </row>
    <row r="2404" spans="7:24" s="168" customFormat="1" ht="15" customHeight="1">
      <c r="G2404" s="175"/>
      <c r="I2404" s="176"/>
      <c r="J2404" s="176"/>
      <c r="K2404" s="176"/>
      <c r="L2404" s="665"/>
      <c r="M2404" s="175"/>
      <c r="N2404" s="177"/>
      <c r="P2404" s="176"/>
      <c r="R2404" s="178"/>
      <c r="S2404" s="177"/>
      <c r="U2404" s="177"/>
      <c r="W2404" s="178"/>
      <c r="X2404" s="177"/>
    </row>
    <row r="2405" spans="7:24" s="168" customFormat="1" ht="15" customHeight="1">
      <c r="G2405" s="175"/>
      <c r="I2405" s="176"/>
      <c r="J2405" s="176"/>
      <c r="K2405" s="176"/>
      <c r="L2405" s="665"/>
      <c r="M2405" s="175"/>
      <c r="N2405" s="177"/>
      <c r="P2405" s="176"/>
      <c r="R2405" s="178"/>
      <c r="S2405" s="177"/>
      <c r="U2405" s="177"/>
      <c r="W2405" s="178"/>
      <c r="X2405" s="177"/>
    </row>
    <row r="2406" spans="7:24" s="168" customFormat="1" ht="15" customHeight="1">
      <c r="G2406" s="175"/>
      <c r="I2406" s="176"/>
      <c r="J2406" s="176"/>
      <c r="K2406" s="176"/>
      <c r="L2406" s="665"/>
      <c r="M2406" s="175"/>
      <c r="N2406" s="177"/>
      <c r="P2406" s="176"/>
      <c r="R2406" s="178"/>
      <c r="S2406" s="177"/>
      <c r="U2406" s="177"/>
      <c r="W2406" s="178"/>
      <c r="X2406" s="177"/>
    </row>
    <row r="2407" spans="7:24" s="168" customFormat="1" ht="15" customHeight="1">
      <c r="G2407" s="175"/>
      <c r="I2407" s="176"/>
      <c r="J2407" s="176"/>
      <c r="K2407" s="176"/>
      <c r="L2407" s="665"/>
      <c r="M2407" s="175"/>
      <c r="N2407" s="177"/>
      <c r="P2407" s="176"/>
      <c r="R2407" s="178"/>
      <c r="S2407" s="177"/>
      <c r="U2407" s="177"/>
      <c r="W2407" s="178"/>
      <c r="X2407" s="177"/>
    </row>
    <row r="2408" spans="7:24" s="168" customFormat="1" ht="15" customHeight="1">
      <c r="G2408" s="175"/>
      <c r="I2408" s="176"/>
      <c r="J2408" s="176"/>
      <c r="K2408" s="176"/>
      <c r="L2408" s="665"/>
      <c r="M2408" s="175"/>
      <c r="N2408" s="177"/>
      <c r="P2408" s="176"/>
      <c r="R2408" s="178"/>
      <c r="S2408" s="177"/>
      <c r="U2408" s="177"/>
      <c r="W2408" s="178"/>
      <c r="X2408" s="177"/>
    </row>
    <row r="2409" spans="7:24" s="168" customFormat="1" ht="15" customHeight="1">
      <c r="G2409" s="175"/>
      <c r="I2409" s="176"/>
      <c r="J2409" s="176"/>
      <c r="K2409" s="176"/>
      <c r="L2409" s="665"/>
      <c r="M2409" s="175"/>
      <c r="N2409" s="177"/>
      <c r="P2409" s="176"/>
      <c r="R2409" s="178"/>
      <c r="S2409" s="177"/>
      <c r="U2409" s="177"/>
      <c r="W2409" s="178"/>
      <c r="X2409" s="177"/>
    </row>
    <row r="2410" spans="7:24" s="168" customFormat="1" ht="15" customHeight="1">
      <c r="G2410" s="175"/>
      <c r="I2410" s="176"/>
      <c r="J2410" s="176"/>
      <c r="K2410" s="176"/>
      <c r="L2410" s="665"/>
      <c r="M2410" s="175"/>
      <c r="N2410" s="177"/>
      <c r="P2410" s="176"/>
      <c r="R2410" s="178"/>
      <c r="S2410" s="177"/>
      <c r="U2410" s="177"/>
      <c r="W2410" s="178"/>
      <c r="X2410" s="177"/>
    </row>
    <row r="2411" spans="7:24" s="168" customFormat="1" ht="15" customHeight="1">
      <c r="G2411" s="175"/>
      <c r="I2411" s="176"/>
      <c r="J2411" s="176"/>
      <c r="K2411" s="176"/>
      <c r="L2411" s="665"/>
      <c r="M2411" s="175"/>
      <c r="N2411" s="177"/>
      <c r="P2411" s="176"/>
      <c r="R2411" s="178"/>
      <c r="S2411" s="177"/>
      <c r="U2411" s="177"/>
      <c r="W2411" s="178"/>
      <c r="X2411" s="177"/>
    </row>
    <row r="2412" spans="7:24" s="168" customFormat="1" ht="15" customHeight="1">
      <c r="G2412" s="175"/>
      <c r="I2412" s="176"/>
      <c r="J2412" s="176"/>
      <c r="K2412" s="176"/>
      <c r="L2412" s="665"/>
      <c r="M2412" s="175"/>
      <c r="N2412" s="177"/>
      <c r="P2412" s="176"/>
      <c r="R2412" s="178"/>
      <c r="S2412" s="177"/>
      <c r="U2412" s="177"/>
      <c r="W2412" s="178"/>
      <c r="X2412" s="177"/>
    </row>
    <row r="2413" spans="7:24" s="168" customFormat="1" ht="15" customHeight="1">
      <c r="G2413" s="175"/>
      <c r="I2413" s="176"/>
      <c r="J2413" s="176"/>
      <c r="K2413" s="176"/>
      <c r="L2413" s="665"/>
      <c r="M2413" s="175"/>
      <c r="N2413" s="177"/>
      <c r="P2413" s="176"/>
      <c r="R2413" s="178"/>
      <c r="S2413" s="177"/>
      <c r="U2413" s="177"/>
      <c r="W2413" s="178"/>
      <c r="X2413" s="177"/>
    </row>
    <row r="2414" spans="7:24" s="168" customFormat="1" ht="15" customHeight="1">
      <c r="G2414" s="175"/>
      <c r="I2414" s="176"/>
      <c r="J2414" s="176"/>
      <c r="K2414" s="176"/>
      <c r="L2414" s="665"/>
      <c r="M2414" s="175"/>
      <c r="N2414" s="177"/>
      <c r="P2414" s="176"/>
      <c r="R2414" s="178"/>
      <c r="S2414" s="177"/>
      <c r="U2414" s="177"/>
      <c r="W2414" s="178"/>
      <c r="X2414" s="177"/>
    </row>
    <row r="2415" spans="7:24" s="168" customFormat="1" ht="15" customHeight="1">
      <c r="G2415" s="175"/>
      <c r="I2415" s="176"/>
      <c r="J2415" s="176"/>
      <c r="K2415" s="176"/>
      <c r="L2415" s="665"/>
      <c r="M2415" s="175"/>
      <c r="N2415" s="177"/>
      <c r="P2415" s="176"/>
      <c r="R2415" s="178"/>
      <c r="S2415" s="177"/>
      <c r="U2415" s="177"/>
      <c r="W2415" s="178"/>
      <c r="X2415" s="177"/>
    </row>
    <row r="2416" spans="7:24" s="168" customFormat="1" ht="15" customHeight="1">
      <c r="G2416" s="175"/>
      <c r="I2416" s="176"/>
      <c r="J2416" s="176"/>
      <c r="K2416" s="176"/>
      <c r="L2416" s="665"/>
      <c r="M2416" s="175"/>
      <c r="N2416" s="177"/>
      <c r="P2416" s="176"/>
      <c r="R2416" s="178"/>
      <c r="S2416" s="177"/>
      <c r="U2416" s="177"/>
      <c r="W2416" s="178"/>
      <c r="X2416" s="177"/>
    </row>
    <row r="2417" spans="7:24" s="168" customFormat="1" ht="15" customHeight="1">
      <c r="G2417" s="175"/>
      <c r="I2417" s="176"/>
      <c r="J2417" s="176"/>
      <c r="K2417" s="176"/>
      <c r="L2417" s="665"/>
      <c r="M2417" s="175"/>
      <c r="N2417" s="177"/>
      <c r="P2417" s="176"/>
      <c r="R2417" s="178"/>
      <c r="S2417" s="177"/>
      <c r="U2417" s="177"/>
      <c r="W2417" s="178"/>
      <c r="X2417" s="177"/>
    </row>
    <row r="2418" spans="7:24" s="168" customFormat="1" ht="15" customHeight="1">
      <c r="G2418" s="175"/>
      <c r="I2418" s="176"/>
      <c r="J2418" s="176"/>
      <c r="K2418" s="176"/>
      <c r="L2418" s="665"/>
      <c r="M2418" s="175"/>
      <c r="N2418" s="177"/>
      <c r="P2418" s="176"/>
      <c r="R2418" s="178"/>
      <c r="S2418" s="177"/>
      <c r="U2418" s="177"/>
      <c r="W2418" s="178"/>
      <c r="X2418" s="177"/>
    </row>
    <row r="2419" spans="7:24" s="168" customFormat="1" ht="15" customHeight="1">
      <c r="G2419" s="175"/>
      <c r="I2419" s="176"/>
      <c r="J2419" s="176"/>
      <c r="K2419" s="176"/>
      <c r="L2419" s="665"/>
      <c r="M2419" s="175"/>
      <c r="N2419" s="177"/>
      <c r="P2419" s="176"/>
      <c r="R2419" s="178"/>
      <c r="S2419" s="177"/>
      <c r="U2419" s="177"/>
      <c r="W2419" s="178"/>
      <c r="X2419" s="177"/>
    </row>
    <row r="2420" spans="7:24" s="168" customFormat="1" ht="15" customHeight="1">
      <c r="G2420" s="175"/>
      <c r="I2420" s="176"/>
      <c r="J2420" s="176"/>
      <c r="K2420" s="176"/>
      <c r="L2420" s="665"/>
      <c r="M2420" s="175"/>
      <c r="N2420" s="177"/>
      <c r="P2420" s="176"/>
      <c r="R2420" s="178"/>
      <c r="S2420" s="177"/>
      <c r="U2420" s="177"/>
      <c r="W2420" s="178"/>
      <c r="X2420" s="177"/>
    </row>
    <row r="2421" spans="7:24" s="168" customFormat="1" ht="15" customHeight="1">
      <c r="G2421" s="175"/>
      <c r="I2421" s="176"/>
      <c r="J2421" s="176"/>
      <c r="K2421" s="176"/>
      <c r="L2421" s="665"/>
      <c r="M2421" s="175"/>
      <c r="N2421" s="177"/>
      <c r="P2421" s="176"/>
      <c r="R2421" s="178"/>
      <c r="S2421" s="177"/>
      <c r="U2421" s="177"/>
      <c r="W2421" s="178"/>
      <c r="X2421" s="177"/>
    </row>
    <row r="2422" spans="7:24" s="168" customFormat="1" ht="15" customHeight="1">
      <c r="G2422" s="175"/>
      <c r="I2422" s="176"/>
      <c r="J2422" s="176"/>
      <c r="K2422" s="176"/>
      <c r="L2422" s="665"/>
      <c r="M2422" s="175"/>
      <c r="N2422" s="177"/>
      <c r="P2422" s="176"/>
      <c r="R2422" s="178"/>
      <c r="S2422" s="177"/>
      <c r="U2422" s="177"/>
      <c r="W2422" s="178"/>
      <c r="X2422" s="177"/>
    </row>
    <row r="2423" spans="7:24" s="168" customFormat="1" ht="15" customHeight="1">
      <c r="G2423" s="175"/>
      <c r="I2423" s="176"/>
      <c r="J2423" s="176"/>
      <c r="K2423" s="176"/>
      <c r="L2423" s="665"/>
      <c r="M2423" s="175"/>
      <c r="N2423" s="177"/>
      <c r="P2423" s="176"/>
      <c r="R2423" s="178"/>
      <c r="S2423" s="177"/>
      <c r="U2423" s="177"/>
      <c r="W2423" s="178"/>
      <c r="X2423" s="177"/>
    </row>
    <row r="2424" spans="7:24" s="168" customFormat="1" ht="15" customHeight="1">
      <c r="G2424" s="175"/>
      <c r="I2424" s="176"/>
      <c r="J2424" s="176"/>
      <c r="K2424" s="176"/>
      <c r="L2424" s="665"/>
      <c r="M2424" s="175"/>
      <c r="N2424" s="177"/>
      <c r="P2424" s="176"/>
      <c r="R2424" s="178"/>
      <c r="S2424" s="177"/>
      <c r="U2424" s="177"/>
      <c r="W2424" s="178"/>
      <c r="X2424" s="177"/>
    </row>
    <row r="2425" spans="7:24" s="168" customFormat="1" ht="15" customHeight="1">
      <c r="G2425" s="175"/>
      <c r="I2425" s="176"/>
      <c r="J2425" s="176"/>
      <c r="K2425" s="176"/>
      <c r="L2425" s="665"/>
      <c r="M2425" s="175"/>
      <c r="N2425" s="177"/>
      <c r="P2425" s="176"/>
      <c r="R2425" s="178"/>
      <c r="S2425" s="177"/>
      <c r="U2425" s="177"/>
      <c r="W2425" s="178"/>
      <c r="X2425" s="177"/>
    </row>
    <row r="2426" spans="7:24" s="168" customFormat="1" ht="15" customHeight="1">
      <c r="G2426" s="175"/>
      <c r="I2426" s="176"/>
      <c r="J2426" s="176"/>
      <c r="K2426" s="176"/>
      <c r="L2426" s="665"/>
      <c r="M2426" s="175"/>
      <c r="N2426" s="177"/>
      <c r="P2426" s="176"/>
      <c r="R2426" s="178"/>
      <c r="S2426" s="177"/>
      <c r="U2426" s="177"/>
      <c r="W2426" s="178"/>
      <c r="X2426" s="177"/>
    </row>
    <row r="2427" spans="7:24" s="168" customFormat="1" ht="15" customHeight="1">
      <c r="G2427" s="175"/>
      <c r="I2427" s="176"/>
      <c r="J2427" s="176"/>
      <c r="K2427" s="176"/>
      <c r="L2427" s="665"/>
      <c r="M2427" s="175"/>
      <c r="N2427" s="177"/>
      <c r="P2427" s="176"/>
      <c r="R2427" s="178"/>
      <c r="S2427" s="177"/>
      <c r="U2427" s="177"/>
      <c r="W2427" s="178"/>
      <c r="X2427" s="177"/>
    </row>
    <row r="2428" spans="7:24" s="168" customFormat="1" ht="15" customHeight="1">
      <c r="G2428" s="175"/>
      <c r="I2428" s="176"/>
      <c r="J2428" s="176"/>
      <c r="K2428" s="176"/>
      <c r="L2428" s="665"/>
      <c r="M2428" s="175"/>
      <c r="N2428" s="177"/>
      <c r="P2428" s="176"/>
      <c r="R2428" s="178"/>
      <c r="S2428" s="177"/>
      <c r="U2428" s="177"/>
      <c r="W2428" s="178"/>
      <c r="X2428" s="177"/>
    </row>
    <row r="2429" spans="7:24" s="168" customFormat="1" ht="15" customHeight="1">
      <c r="G2429" s="175"/>
      <c r="I2429" s="176"/>
      <c r="J2429" s="176"/>
      <c r="K2429" s="176"/>
      <c r="L2429" s="665"/>
      <c r="M2429" s="175"/>
      <c r="N2429" s="177"/>
      <c r="P2429" s="176"/>
      <c r="R2429" s="178"/>
      <c r="S2429" s="177"/>
      <c r="U2429" s="177"/>
      <c r="W2429" s="178"/>
      <c r="X2429" s="177"/>
    </row>
    <row r="2430" spans="7:24" s="168" customFormat="1" ht="15" customHeight="1">
      <c r="G2430" s="175"/>
      <c r="I2430" s="176"/>
      <c r="J2430" s="176"/>
      <c r="K2430" s="176"/>
      <c r="L2430" s="665"/>
      <c r="M2430" s="175"/>
      <c r="N2430" s="177"/>
      <c r="P2430" s="176"/>
      <c r="R2430" s="178"/>
      <c r="S2430" s="177"/>
      <c r="U2430" s="177"/>
      <c r="W2430" s="178"/>
      <c r="X2430" s="177"/>
    </row>
    <row r="2431" spans="7:24" s="168" customFormat="1" ht="15" customHeight="1">
      <c r="G2431" s="175"/>
      <c r="I2431" s="176"/>
      <c r="J2431" s="176"/>
      <c r="K2431" s="176"/>
      <c r="L2431" s="665"/>
      <c r="M2431" s="175"/>
      <c r="N2431" s="177"/>
      <c r="P2431" s="176"/>
      <c r="R2431" s="178"/>
      <c r="S2431" s="177"/>
      <c r="U2431" s="177"/>
      <c r="W2431" s="178"/>
      <c r="X2431" s="177"/>
    </row>
    <row r="2432" spans="7:24" s="168" customFormat="1" ht="15" customHeight="1">
      <c r="G2432" s="175"/>
      <c r="I2432" s="176"/>
      <c r="J2432" s="176"/>
      <c r="K2432" s="176"/>
      <c r="L2432" s="665"/>
      <c r="M2432" s="175"/>
      <c r="N2432" s="177"/>
      <c r="P2432" s="176"/>
      <c r="R2432" s="178"/>
      <c r="S2432" s="177"/>
      <c r="U2432" s="177"/>
      <c r="W2432" s="178"/>
      <c r="X2432" s="177"/>
    </row>
    <row r="2433" spans="7:24" s="168" customFormat="1" ht="15" customHeight="1">
      <c r="G2433" s="175"/>
      <c r="I2433" s="176"/>
      <c r="J2433" s="176"/>
      <c r="K2433" s="176"/>
      <c r="L2433" s="665"/>
      <c r="M2433" s="175"/>
      <c r="N2433" s="177"/>
      <c r="P2433" s="176"/>
      <c r="R2433" s="178"/>
      <c r="S2433" s="177"/>
      <c r="U2433" s="177"/>
      <c r="W2433" s="178"/>
      <c r="X2433" s="177"/>
    </row>
    <row r="2434" spans="7:24" s="168" customFormat="1" ht="15" customHeight="1">
      <c r="G2434" s="175"/>
      <c r="I2434" s="176"/>
      <c r="J2434" s="176"/>
      <c r="K2434" s="176"/>
      <c r="L2434" s="665"/>
      <c r="M2434" s="175"/>
      <c r="N2434" s="177"/>
      <c r="P2434" s="176"/>
      <c r="R2434" s="178"/>
      <c r="S2434" s="177"/>
      <c r="U2434" s="177"/>
      <c r="W2434" s="178"/>
      <c r="X2434" s="177"/>
    </row>
    <row r="2435" spans="7:24" s="168" customFormat="1" ht="15" customHeight="1">
      <c r="G2435" s="175"/>
      <c r="I2435" s="176"/>
      <c r="J2435" s="176"/>
      <c r="K2435" s="176"/>
      <c r="L2435" s="665"/>
      <c r="M2435" s="175"/>
      <c r="N2435" s="177"/>
      <c r="P2435" s="176"/>
      <c r="R2435" s="178"/>
      <c r="S2435" s="177"/>
      <c r="U2435" s="177"/>
      <c r="W2435" s="178"/>
      <c r="X2435" s="177"/>
    </row>
    <row r="2436" spans="7:24" s="168" customFormat="1" ht="15" customHeight="1">
      <c r="G2436" s="175"/>
      <c r="I2436" s="176"/>
      <c r="J2436" s="176"/>
      <c r="K2436" s="176"/>
      <c r="L2436" s="665"/>
      <c r="M2436" s="175"/>
      <c r="N2436" s="177"/>
      <c r="P2436" s="176"/>
      <c r="R2436" s="178"/>
      <c r="S2436" s="177"/>
      <c r="U2436" s="177"/>
      <c r="W2436" s="178"/>
      <c r="X2436" s="177"/>
    </row>
    <row r="2437" spans="7:24" s="168" customFormat="1" ht="15" customHeight="1">
      <c r="G2437" s="175"/>
      <c r="I2437" s="176"/>
      <c r="J2437" s="176"/>
      <c r="K2437" s="176"/>
      <c r="L2437" s="665"/>
      <c r="M2437" s="175"/>
      <c r="N2437" s="177"/>
      <c r="P2437" s="176"/>
      <c r="R2437" s="178"/>
      <c r="S2437" s="177"/>
      <c r="U2437" s="177"/>
      <c r="W2437" s="178"/>
      <c r="X2437" s="177"/>
    </row>
    <row r="2438" spans="7:24" s="168" customFormat="1" ht="15" customHeight="1">
      <c r="G2438" s="175"/>
      <c r="I2438" s="176"/>
      <c r="J2438" s="176"/>
      <c r="K2438" s="176"/>
      <c r="L2438" s="665"/>
      <c r="M2438" s="175"/>
      <c r="N2438" s="177"/>
      <c r="P2438" s="176"/>
      <c r="R2438" s="178"/>
      <c r="S2438" s="177"/>
      <c r="U2438" s="177"/>
      <c r="W2438" s="178"/>
      <c r="X2438" s="177"/>
    </row>
    <row r="2439" spans="7:24" s="168" customFormat="1" ht="15" customHeight="1">
      <c r="G2439" s="175"/>
      <c r="I2439" s="176"/>
      <c r="J2439" s="176"/>
      <c r="K2439" s="176"/>
      <c r="L2439" s="665"/>
      <c r="M2439" s="175"/>
      <c r="N2439" s="177"/>
      <c r="P2439" s="176"/>
      <c r="R2439" s="178"/>
      <c r="S2439" s="177"/>
      <c r="U2439" s="177"/>
      <c r="W2439" s="178"/>
      <c r="X2439" s="177"/>
    </row>
    <row r="2440" spans="7:24" s="168" customFormat="1" ht="15" customHeight="1">
      <c r="G2440" s="175"/>
      <c r="I2440" s="176"/>
      <c r="J2440" s="176"/>
      <c r="K2440" s="176"/>
      <c r="L2440" s="665"/>
      <c r="M2440" s="175"/>
      <c r="N2440" s="177"/>
      <c r="P2440" s="176"/>
      <c r="R2440" s="178"/>
      <c r="S2440" s="177"/>
      <c r="U2440" s="177"/>
      <c r="W2440" s="178"/>
      <c r="X2440" s="177"/>
    </row>
    <row r="2441" spans="7:24" s="168" customFormat="1" ht="15" customHeight="1">
      <c r="G2441" s="175"/>
      <c r="I2441" s="176"/>
      <c r="J2441" s="176"/>
      <c r="K2441" s="176"/>
      <c r="L2441" s="665"/>
      <c r="M2441" s="175"/>
      <c r="N2441" s="177"/>
      <c r="P2441" s="176"/>
      <c r="R2441" s="178"/>
      <c r="S2441" s="177"/>
      <c r="U2441" s="177"/>
      <c r="W2441" s="178"/>
      <c r="X2441" s="177"/>
    </row>
    <row r="2442" spans="7:24" s="168" customFormat="1" ht="15" customHeight="1">
      <c r="G2442" s="175"/>
      <c r="I2442" s="176"/>
      <c r="J2442" s="176"/>
      <c r="K2442" s="176"/>
      <c r="L2442" s="665"/>
      <c r="M2442" s="175"/>
      <c r="N2442" s="177"/>
      <c r="P2442" s="176"/>
      <c r="R2442" s="178"/>
      <c r="S2442" s="177"/>
      <c r="U2442" s="177"/>
      <c r="W2442" s="178"/>
      <c r="X2442" s="177"/>
    </row>
    <row r="2443" spans="7:24" s="168" customFormat="1" ht="15" customHeight="1">
      <c r="G2443" s="175"/>
      <c r="I2443" s="176"/>
      <c r="J2443" s="176"/>
      <c r="K2443" s="176"/>
      <c r="L2443" s="665"/>
      <c r="M2443" s="175"/>
      <c r="N2443" s="177"/>
      <c r="P2443" s="176"/>
      <c r="R2443" s="178"/>
      <c r="S2443" s="177"/>
      <c r="U2443" s="177"/>
      <c r="W2443" s="178"/>
      <c r="X2443" s="177"/>
    </row>
    <row r="2444" spans="7:24" s="168" customFormat="1" ht="15" customHeight="1">
      <c r="G2444" s="175"/>
      <c r="I2444" s="176"/>
      <c r="J2444" s="176"/>
      <c r="K2444" s="176"/>
      <c r="L2444" s="665"/>
      <c r="M2444" s="175"/>
      <c r="N2444" s="177"/>
      <c r="P2444" s="176"/>
      <c r="R2444" s="178"/>
      <c r="S2444" s="177"/>
      <c r="U2444" s="177"/>
      <c r="W2444" s="178"/>
      <c r="X2444" s="177"/>
    </row>
    <row r="2445" spans="7:24" s="168" customFormat="1" ht="15" customHeight="1">
      <c r="G2445" s="175"/>
      <c r="I2445" s="176"/>
      <c r="J2445" s="176"/>
      <c r="K2445" s="176"/>
      <c r="L2445" s="665"/>
      <c r="M2445" s="175"/>
      <c r="N2445" s="177"/>
      <c r="P2445" s="176"/>
      <c r="R2445" s="178"/>
      <c r="S2445" s="177"/>
      <c r="U2445" s="177"/>
      <c r="W2445" s="178"/>
      <c r="X2445" s="177"/>
    </row>
    <row r="2446" spans="7:24" s="168" customFormat="1" ht="15" customHeight="1">
      <c r="G2446" s="175"/>
      <c r="I2446" s="176"/>
      <c r="J2446" s="176"/>
      <c r="K2446" s="176"/>
      <c r="L2446" s="665"/>
      <c r="M2446" s="175"/>
      <c r="N2446" s="177"/>
      <c r="P2446" s="176"/>
      <c r="R2446" s="178"/>
      <c r="S2446" s="177"/>
      <c r="U2446" s="177"/>
      <c r="W2446" s="178"/>
      <c r="X2446" s="177"/>
    </row>
    <row r="2447" spans="7:24" s="168" customFormat="1" ht="15" customHeight="1">
      <c r="G2447" s="175"/>
      <c r="I2447" s="176"/>
      <c r="J2447" s="176"/>
      <c r="K2447" s="176"/>
      <c r="L2447" s="665"/>
      <c r="M2447" s="175"/>
      <c r="N2447" s="177"/>
      <c r="P2447" s="176"/>
      <c r="R2447" s="178"/>
      <c r="S2447" s="177"/>
      <c r="U2447" s="177"/>
      <c r="W2447" s="178"/>
      <c r="X2447" s="177"/>
    </row>
    <row r="2448" spans="7:24" s="168" customFormat="1" ht="15" customHeight="1">
      <c r="G2448" s="175"/>
      <c r="I2448" s="176"/>
      <c r="J2448" s="176"/>
      <c r="K2448" s="176"/>
      <c r="L2448" s="665"/>
      <c r="M2448" s="175"/>
      <c r="N2448" s="177"/>
      <c r="P2448" s="176"/>
      <c r="R2448" s="178"/>
      <c r="S2448" s="177"/>
      <c r="U2448" s="177"/>
      <c r="W2448" s="178"/>
      <c r="X2448" s="177"/>
    </row>
    <row r="2449" spans="7:24" s="168" customFormat="1" ht="15" customHeight="1">
      <c r="G2449" s="175"/>
      <c r="I2449" s="176"/>
      <c r="J2449" s="176"/>
      <c r="K2449" s="176"/>
      <c r="L2449" s="665"/>
      <c r="M2449" s="175"/>
      <c r="N2449" s="177"/>
      <c r="P2449" s="176"/>
      <c r="R2449" s="178"/>
      <c r="S2449" s="177"/>
      <c r="U2449" s="177"/>
      <c r="W2449" s="178"/>
      <c r="X2449" s="177"/>
    </row>
    <row r="2450" spans="7:24" s="168" customFormat="1" ht="15" customHeight="1">
      <c r="G2450" s="175"/>
      <c r="I2450" s="176"/>
      <c r="J2450" s="176"/>
      <c r="K2450" s="176"/>
      <c r="L2450" s="665"/>
      <c r="M2450" s="175"/>
      <c r="N2450" s="177"/>
      <c r="P2450" s="176"/>
      <c r="R2450" s="178"/>
      <c r="S2450" s="177"/>
      <c r="U2450" s="177"/>
      <c r="W2450" s="178"/>
      <c r="X2450" s="177"/>
    </row>
    <row r="2451" spans="7:24" s="168" customFormat="1" ht="15" customHeight="1">
      <c r="G2451" s="175"/>
      <c r="I2451" s="176"/>
      <c r="J2451" s="176"/>
      <c r="K2451" s="176"/>
      <c r="L2451" s="665"/>
      <c r="M2451" s="175"/>
      <c r="N2451" s="177"/>
      <c r="P2451" s="176"/>
      <c r="R2451" s="178"/>
      <c r="S2451" s="177"/>
      <c r="U2451" s="177"/>
      <c r="W2451" s="178"/>
      <c r="X2451" s="177"/>
    </row>
    <row r="2452" spans="7:24" s="168" customFormat="1" ht="15" customHeight="1">
      <c r="G2452" s="175"/>
      <c r="I2452" s="176"/>
      <c r="J2452" s="176"/>
      <c r="K2452" s="176"/>
      <c r="L2452" s="665"/>
      <c r="M2452" s="175"/>
      <c r="N2452" s="177"/>
      <c r="P2452" s="176"/>
      <c r="R2452" s="178"/>
      <c r="S2452" s="177"/>
      <c r="U2452" s="177"/>
      <c r="W2452" s="178"/>
      <c r="X2452" s="177"/>
    </row>
    <row r="2453" spans="7:24" s="168" customFormat="1" ht="15" customHeight="1">
      <c r="G2453" s="175"/>
      <c r="I2453" s="176"/>
      <c r="J2453" s="176"/>
      <c r="K2453" s="176"/>
      <c r="L2453" s="665"/>
      <c r="M2453" s="175"/>
      <c r="N2453" s="177"/>
      <c r="P2453" s="176"/>
      <c r="R2453" s="178"/>
      <c r="S2453" s="177"/>
      <c r="U2453" s="177"/>
      <c r="W2453" s="178"/>
      <c r="X2453" s="177"/>
    </row>
    <row r="2454" spans="7:24" s="168" customFormat="1" ht="15" customHeight="1">
      <c r="G2454" s="175"/>
      <c r="I2454" s="176"/>
      <c r="J2454" s="176"/>
      <c r="K2454" s="176"/>
      <c r="L2454" s="665"/>
      <c r="M2454" s="175"/>
      <c r="N2454" s="177"/>
      <c r="P2454" s="176"/>
      <c r="R2454" s="178"/>
      <c r="S2454" s="177"/>
      <c r="U2454" s="177"/>
      <c r="W2454" s="178"/>
      <c r="X2454" s="177"/>
    </row>
    <row r="2455" spans="7:24" s="168" customFormat="1" ht="15" customHeight="1">
      <c r="G2455" s="175"/>
      <c r="I2455" s="176"/>
      <c r="J2455" s="176"/>
      <c r="K2455" s="176"/>
      <c r="L2455" s="665"/>
      <c r="M2455" s="175"/>
      <c r="N2455" s="177"/>
      <c r="P2455" s="176"/>
      <c r="R2455" s="178"/>
      <c r="S2455" s="177"/>
      <c r="U2455" s="177"/>
      <c r="W2455" s="178"/>
      <c r="X2455" s="177"/>
    </row>
    <row r="2456" spans="7:24" s="168" customFormat="1" ht="15" customHeight="1">
      <c r="G2456" s="175"/>
      <c r="I2456" s="176"/>
      <c r="J2456" s="176"/>
      <c r="K2456" s="176"/>
      <c r="L2456" s="665"/>
      <c r="M2456" s="175"/>
      <c r="N2456" s="177"/>
      <c r="P2456" s="176"/>
      <c r="R2456" s="178"/>
      <c r="S2456" s="177"/>
      <c r="U2456" s="177"/>
      <c r="W2456" s="178"/>
      <c r="X2456" s="177"/>
    </row>
    <row r="2457" spans="7:24" s="168" customFormat="1" ht="15" customHeight="1">
      <c r="G2457" s="175"/>
      <c r="I2457" s="176"/>
      <c r="J2457" s="176"/>
      <c r="K2457" s="176"/>
      <c r="L2457" s="665"/>
      <c r="M2457" s="175"/>
      <c r="N2457" s="177"/>
      <c r="P2457" s="176"/>
      <c r="R2457" s="178"/>
      <c r="S2457" s="177"/>
      <c r="U2457" s="177"/>
      <c r="W2457" s="178"/>
      <c r="X2457" s="177"/>
    </row>
    <row r="2458" spans="7:24" s="168" customFormat="1" ht="15" customHeight="1">
      <c r="G2458" s="175"/>
      <c r="I2458" s="176"/>
      <c r="J2458" s="176"/>
      <c r="K2458" s="176"/>
      <c r="L2458" s="665"/>
      <c r="M2458" s="175"/>
      <c r="N2458" s="177"/>
      <c r="P2458" s="176"/>
      <c r="R2458" s="178"/>
      <c r="S2458" s="177"/>
      <c r="U2458" s="177"/>
      <c r="W2458" s="178"/>
      <c r="X2458" s="177"/>
    </row>
    <row r="2459" spans="7:24" s="168" customFormat="1" ht="15" customHeight="1">
      <c r="G2459" s="175"/>
      <c r="I2459" s="176"/>
      <c r="J2459" s="176"/>
      <c r="K2459" s="176"/>
      <c r="L2459" s="665"/>
      <c r="M2459" s="175"/>
      <c r="N2459" s="177"/>
      <c r="P2459" s="176"/>
      <c r="R2459" s="178"/>
      <c r="S2459" s="177"/>
      <c r="U2459" s="177"/>
      <c r="W2459" s="178"/>
      <c r="X2459" s="177"/>
    </row>
    <row r="2460" spans="7:24" s="168" customFormat="1" ht="15" customHeight="1">
      <c r="G2460" s="175"/>
      <c r="I2460" s="176"/>
      <c r="J2460" s="176"/>
      <c r="K2460" s="176"/>
      <c r="L2460" s="665"/>
      <c r="M2460" s="175"/>
      <c r="N2460" s="177"/>
      <c r="P2460" s="176"/>
      <c r="R2460" s="178"/>
      <c r="S2460" s="177"/>
      <c r="U2460" s="177"/>
      <c r="W2460" s="178"/>
      <c r="X2460" s="177"/>
    </row>
    <row r="2461" spans="7:24" s="168" customFormat="1" ht="15" customHeight="1">
      <c r="G2461" s="175"/>
      <c r="I2461" s="176"/>
      <c r="J2461" s="176"/>
      <c r="K2461" s="176"/>
      <c r="L2461" s="665"/>
      <c r="M2461" s="175"/>
      <c r="N2461" s="177"/>
      <c r="P2461" s="176"/>
      <c r="R2461" s="178"/>
      <c r="S2461" s="177"/>
      <c r="U2461" s="177"/>
      <c r="W2461" s="178"/>
      <c r="X2461" s="177"/>
    </row>
    <row r="2462" spans="7:24" s="168" customFormat="1" ht="15" customHeight="1">
      <c r="G2462" s="175"/>
      <c r="I2462" s="176"/>
      <c r="J2462" s="176"/>
      <c r="K2462" s="176"/>
      <c r="L2462" s="665"/>
      <c r="M2462" s="175"/>
      <c r="N2462" s="177"/>
      <c r="P2462" s="176"/>
      <c r="R2462" s="178"/>
      <c r="S2462" s="177"/>
      <c r="U2462" s="177"/>
      <c r="W2462" s="178"/>
      <c r="X2462" s="177"/>
    </row>
    <row r="2463" spans="7:24" s="168" customFormat="1" ht="15" customHeight="1">
      <c r="G2463" s="175"/>
      <c r="I2463" s="176"/>
      <c r="J2463" s="176"/>
      <c r="K2463" s="176"/>
      <c r="L2463" s="665"/>
      <c r="M2463" s="175"/>
      <c r="N2463" s="177"/>
      <c r="P2463" s="176"/>
      <c r="R2463" s="178"/>
      <c r="S2463" s="177"/>
      <c r="U2463" s="177"/>
      <c r="W2463" s="178"/>
      <c r="X2463" s="177"/>
    </row>
    <row r="2464" spans="7:24" s="168" customFormat="1" ht="15" customHeight="1">
      <c r="G2464" s="175"/>
      <c r="I2464" s="176"/>
      <c r="J2464" s="176"/>
      <c r="K2464" s="176"/>
      <c r="L2464" s="665"/>
      <c r="M2464" s="175"/>
      <c r="N2464" s="177"/>
      <c r="P2464" s="176"/>
      <c r="R2464" s="178"/>
      <c r="S2464" s="177"/>
      <c r="U2464" s="177"/>
      <c r="W2464" s="178"/>
      <c r="X2464" s="177"/>
    </row>
    <row r="2465" spans="7:24" s="168" customFormat="1" ht="15" customHeight="1">
      <c r="G2465" s="175"/>
      <c r="I2465" s="176"/>
      <c r="J2465" s="176"/>
      <c r="K2465" s="176"/>
      <c r="L2465" s="665"/>
      <c r="M2465" s="175"/>
      <c r="N2465" s="177"/>
      <c r="P2465" s="176"/>
      <c r="R2465" s="178"/>
      <c r="S2465" s="177"/>
      <c r="U2465" s="177"/>
      <c r="W2465" s="178"/>
      <c r="X2465" s="177"/>
    </row>
    <row r="2466" spans="7:24" s="168" customFormat="1" ht="15" customHeight="1">
      <c r="G2466" s="175"/>
      <c r="I2466" s="176"/>
      <c r="J2466" s="176"/>
      <c r="K2466" s="176"/>
      <c r="L2466" s="665"/>
      <c r="M2466" s="175"/>
      <c r="N2466" s="177"/>
      <c r="P2466" s="176"/>
      <c r="R2466" s="178"/>
      <c r="S2466" s="177"/>
      <c r="U2466" s="177"/>
      <c r="W2466" s="178"/>
      <c r="X2466" s="177"/>
    </row>
    <row r="2467" spans="7:24" s="168" customFormat="1" ht="15" customHeight="1">
      <c r="G2467" s="175"/>
      <c r="I2467" s="176"/>
      <c r="J2467" s="176"/>
      <c r="K2467" s="176"/>
      <c r="L2467" s="665"/>
      <c r="M2467" s="175"/>
      <c r="N2467" s="177"/>
      <c r="P2467" s="176"/>
      <c r="R2467" s="178"/>
      <c r="S2467" s="177"/>
      <c r="U2467" s="177"/>
      <c r="W2467" s="178"/>
      <c r="X2467" s="177"/>
    </row>
    <row r="2468" spans="7:24" s="168" customFormat="1" ht="15" customHeight="1">
      <c r="G2468" s="175"/>
      <c r="I2468" s="176"/>
      <c r="J2468" s="176"/>
      <c r="K2468" s="176"/>
      <c r="L2468" s="665"/>
      <c r="M2468" s="175"/>
      <c r="N2468" s="177"/>
      <c r="P2468" s="176"/>
      <c r="R2468" s="178"/>
      <c r="S2468" s="177"/>
      <c r="U2468" s="177"/>
      <c r="W2468" s="178"/>
      <c r="X2468" s="177"/>
    </row>
    <row r="2469" spans="7:24" s="168" customFormat="1" ht="15" customHeight="1">
      <c r="G2469" s="175"/>
      <c r="I2469" s="176"/>
      <c r="J2469" s="176"/>
      <c r="K2469" s="176"/>
      <c r="L2469" s="665"/>
      <c r="M2469" s="175"/>
      <c r="N2469" s="177"/>
      <c r="P2469" s="176"/>
      <c r="R2469" s="178"/>
      <c r="S2469" s="177"/>
      <c r="U2469" s="177"/>
      <c r="W2469" s="178"/>
      <c r="X2469" s="177"/>
    </row>
    <row r="2470" spans="7:24" s="168" customFormat="1" ht="15" customHeight="1">
      <c r="G2470" s="175"/>
      <c r="I2470" s="176"/>
      <c r="J2470" s="176"/>
      <c r="K2470" s="176"/>
      <c r="L2470" s="665"/>
      <c r="M2470" s="175"/>
      <c r="N2470" s="177"/>
      <c r="P2470" s="176"/>
      <c r="R2470" s="178"/>
      <c r="S2470" s="177"/>
      <c r="U2470" s="177"/>
      <c r="W2470" s="178"/>
      <c r="X2470" s="177"/>
    </row>
    <row r="2471" spans="7:24" s="168" customFormat="1" ht="15" customHeight="1">
      <c r="G2471" s="175"/>
      <c r="I2471" s="176"/>
      <c r="J2471" s="176"/>
      <c r="K2471" s="176"/>
      <c r="L2471" s="665"/>
      <c r="M2471" s="175"/>
      <c r="N2471" s="177"/>
      <c r="P2471" s="176"/>
      <c r="R2471" s="178"/>
      <c r="S2471" s="177"/>
      <c r="U2471" s="177"/>
      <c r="W2471" s="178"/>
      <c r="X2471" s="177"/>
    </row>
    <row r="2472" spans="7:24" s="168" customFormat="1" ht="15" customHeight="1">
      <c r="G2472" s="175"/>
      <c r="I2472" s="176"/>
      <c r="J2472" s="176"/>
      <c r="K2472" s="176"/>
      <c r="L2472" s="665"/>
      <c r="M2472" s="175"/>
      <c r="N2472" s="177"/>
      <c r="P2472" s="176"/>
      <c r="R2472" s="178"/>
      <c r="S2472" s="177"/>
      <c r="U2472" s="177"/>
      <c r="W2472" s="178"/>
      <c r="X2472" s="177"/>
    </row>
    <row r="2473" spans="7:24" s="168" customFormat="1" ht="15" customHeight="1">
      <c r="G2473" s="175"/>
      <c r="I2473" s="176"/>
      <c r="J2473" s="176"/>
      <c r="K2473" s="176"/>
      <c r="L2473" s="665"/>
      <c r="M2473" s="175"/>
      <c r="N2473" s="177"/>
      <c r="P2473" s="176"/>
      <c r="R2473" s="178"/>
      <c r="S2473" s="177"/>
      <c r="U2473" s="177"/>
      <c r="W2473" s="178"/>
      <c r="X2473" s="177"/>
    </row>
    <row r="2474" spans="7:24" s="168" customFormat="1" ht="15" customHeight="1">
      <c r="G2474" s="175"/>
      <c r="I2474" s="176"/>
      <c r="J2474" s="176"/>
      <c r="K2474" s="176"/>
      <c r="L2474" s="665"/>
      <c r="M2474" s="175"/>
      <c r="N2474" s="177"/>
      <c r="P2474" s="176"/>
      <c r="R2474" s="178"/>
      <c r="S2474" s="177"/>
      <c r="U2474" s="177"/>
      <c r="W2474" s="178"/>
      <c r="X2474" s="177"/>
    </row>
    <row r="2475" spans="7:24" s="168" customFormat="1" ht="15" customHeight="1">
      <c r="G2475" s="175"/>
      <c r="I2475" s="176"/>
      <c r="J2475" s="176"/>
      <c r="K2475" s="176"/>
      <c r="L2475" s="665"/>
      <c r="M2475" s="175"/>
      <c r="N2475" s="177"/>
      <c r="P2475" s="176"/>
      <c r="R2475" s="178"/>
      <c r="S2475" s="177"/>
      <c r="U2475" s="177"/>
      <c r="W2475" s="178"/>
      <c r="X2475" s="177"/>
    </row>
    <row r="2476" spans="7:24" s="168" customFormat="1" ht="15" customHeight="1">
      <c r="G2476" s="175"/>
      <c r="I2476" s="176"/>
      <c r="J2476" s="176"/>
      <c r="K2476" s="176"/>
      <c r="L2476" s="665"/>
      <c r="M2476" s="175"/>
      <c r="N2476" s="177"/>
      <c r="P2476" s="176"/>
      <c r="R2476" s="178"/>
      <c r="S2476" s="177"/>
      <c r="U2476" s="177"/>
      <c r="W2476" s="178"/>
      <c r="X2476" s="177"/>
    </row>
    <row r="2477" spans="7:24" s="168" customFormat="1" ht="15" customHeight="1">
      <c r="G2477" s="175"/>
      <c r="I2477" s="176"/>
      <c r="J2477" s="176"/>
      <c r="K2477" s="176"/>
      <c r="L2477" s="665"/>
      <c r="M2477" s="175"/>
      <c r="N2477" s="177"/>
      <c r="P2477" s="176"/>
      <c r="R2477" s="178"/>
      <c r="S2477" s="177"/>
      <c r="U2477" s="177"/>
      <c r="W2477" s="178"/>
      <c r="X2477" s="177"/>
    </row>
    <row r="2478" spans="7:24" s="168" customFormat="1" ht="15" customHeight="1">
      <c r="G2478" s="175"/>
      <c r="I2478" s="176"/>
      <c r="J2478" s="176"/>
      <c r="K2478" s="176"/>
      <c r="L2478" s="665"/>
      <c r="M2478" s="175"/>
      <c r="N2478" s="177"/>
      <c r="P2478" s="176"/>
      <c r="R2478" s="178"/>
      <c r="S2478" s="177"/>
      <c r="U2478" s="177"/>
      <c r="W2478" s="178"/>
      <c r="X2478" s="177"/>
    </row>
    <row r="2479" spans="7:24" s="168" customFormat="1" ht="15" customHeight="1">
      <c r="G2479" s="175"/>
      <c r="I2479" s="176"/>
      <c r="J2479" s="176"/>
      <c r="K2479" s="176"/>
      <c r="L2479" s="665"/>
      <c r="M2479" s="175"/>
      <c r="N2479" s="177"/>
      <c r="P2479" s="176"/>
      <c r="R2479" s="178"/>
      <c r="S2479" s="177"/>
      <c r="U2479" s="177"/>
      <c r="W2479" s="178"/>
      <c r="X2479" s="177"/>
    </row>
    <row r="2480" spans="7:24" s="168" customFormat="1" ht="15" customHeight="1">
      <c r="G2480" s="175"/>
      <c r="I2480" s="176"/>
      <c r="J2480" s="176"/>
      <c r="K2480" s="176"/>
      <c r="L2480" s="665"/>
      <c r="M2480" s="175"/>
      <c r="N2480" s="177"/>
      <c r="P2480" s="176"/>
      <c r="R2480" s="178"/>
      <c r="S2480" s="177"/>
      <c r="U2480" s="177"/>
      <c r="W2480" s="178"/>
      <c r="X2480" s="177"/>
    </row>
    <row r="2481" spans="7:24" s="168" customFormat="1" ht="15" customHeight="1">
      <c r="G2481" s="175"/>
      <c r="I2481" s="176"/>
      <c r="J2481" s="176"/>
      <c r="K2481" s="176"/>
      <c r="L2481" s="665"/>
      <c r="M2481" s="175"/>
      <c r="N2481" s="177"/>
      <c r="P2481" s="176"/>
      <c r="R2481" s="178"/>
      <c r="S2481" s="177"/>
      <c r="U2481" s="177"/>
      <c r="W2481" s="178"/>
      <c r="X2481" s="177"/>
    </row>
    <row r="2482" spans="7:24" s="168" customFormat="1" ht="15" customHeight="1">
      <c r="G2482" s="175"/>
      <c r="I2482" s="176"/>
      <c r="J2482" s="176"/>
      <c r="K2482" s="176"/>
      <c r="L2482" s="665"/>
      <c r="M2482" s="175"/>
      <c r="N2482" s="177"/>
      <c r="P2482" s="176"/>
      <c r="R2482" s="178"/>
      <c r="S2482" s="177"/>
      <c r="U2482" s="177"/>
      <c r="W2482" s="178"/>
      <c r="X2482" s="177"/>
    </row>
    <row r="2483" spans="7:24" s="168" customFormat="1" ht="15" customHeight="1">
      <c r="G2483" s="175"/>
      <c r="I2483" s="176"/>
      <c r="J2483" s="176"/>
      <c r="K2483" s="176"/>
      <c r="L2483" s="665"/>
      <c r="M2483" s="175"/>
      <c r="N2483" s="177"/>
      <c r="P2483" s="176"/>
      <c r="R2483" s="178"/>
      <c r="S2483" s="177"/>
      <c r="U2483" s="177"/>
      <c r="W2483" s="178"/>
      <c r="X2483" s="177"/>
    </row>
    <row r="2484" spans="7:24" s="168" customFormat="1" ht="15" customHeight="1">
      <c r="G2484" s="175"/>
      <c r="I2484" s="176"/>
      <c r="J2484" s="176"/>
      <c r="K2484" s="176"/>
      <c r="L2484" s="665"/>
      <c r="M2484" s="175"/>
      <c r="N2484" s="177"/>
      <c r="P2484" s="176"/>
      <c r="R2484" s="178"/>
      <c r="S2484" s="177"/>
      <c r="U2484" s="177"/>
      <c r="W2484" s="178"/>
      <c r="X2484" s="177"/>
    </row>
    <row r="2485" spans="7:24" s="168" customFormat="1" ht="15" customHeight="1">
      <c r="G2485" s="175"/>
      <c r="I2485" s="176"/>
      <c r="J2485" s="176"/>
      <c r="K2485" s="176"/>
      <c r="L2485" s="665"/>
      <c r="M2485" s="175"/>
      <c r="N2485" s="177"/>
      <c r="P2485" s="176"/>
      <c r="R2485" s="178"/>
      <c r="S2485" s="177"/>
      <c r="U2485" s="177"/>
      <c r="W2485" s="178"/>
      <c r="X2485" s="177"/>
    </row>
    <row r="2486" spans="7:24" s="168" customFormat="1" ht="15" customHeight="1">
      <c r="G2486" s="175"/>
      <c r="I2486" s="176"/>
      <c r="J2486" s="176"/>
      <c r="K2486" s="176"/>
      <c r="L2486" s="665"/>
      <c r="M2486" s="175"/>
      <c r="N2486" s="177"/>
      <c r="P2486" s="176"/>
      <c r="R2486" s="178"/>
      <c r="S2486" s="177"/>
      <c r="U2486" s="177"/>
      <c r="W2486" s="178"/>
      <c r="X2486" s="177"/>
    </row>
    <row r="2487" spans="7:24" s="168" customFormat="1" ht="15" customHeight="1">
      <c r="G2487" s="175"/>
      <c r="I2487" s="176"/>
      <c r="J2487" s="176"/>
      <c r="K2487" s="176"/>
      <c r="L2487" s="665"/>
      <c r="M2487" s="175"/>
      <c r="N2487" s="177"/>
      <c r="P2487" s="176"/>
      <c r="R2487" s="178"/>
      <c r="S2487" s="177"/>
      <c r="U2487" s="177"/>
      <c r="W2487" s="178"/>
      <c r="X2487" s="177"/>
    </row>
    <row r="2488" spans="7:24" s="168" customFormat="1" ht="15" customHeight="1">
      <c r="G2488" s="175"/>
      <c r="I2488" s="176"/>
      <c r="J2488" s="176"/>
      <c r="K2488" s="176"/>
      <c r="L2488" s="665"/>
      <c r="M2488" s="175"/>
      <c r="N2488" s="177"/>
      <c r="P2488" s="176"/>
      <c r="R2488" s="178"/>
      <c r="S2488" s="177"/>
      <c r="U2488" s="177"/>
      <c r="W2488" s="178"/>
      <c r="X2488" s="177"/>
    </row>
    <row r="2489" spans="7:24" s="168" customFormat="1" ht="15" customHeight="1">
      <c r="G2489" s="175"/>
      <c r="I2489" s="176"/>
      <c r="J2489" s="176"/>
      <c r="K2489" s="176"/>
      <c r="L2489" s="665"/>
      <c r="M2489" s="175"/>
      <c r="N2489" s="177"/>
      <c r="P2489" s="176"/>
      <c r="R2489" s="178"/>
      <c r="S2489" s="177"/>
      <c r="U2489" s="177"/>
      <c r="W2489" s="178"/>
      <c r="X2489" s="177"/>
    </row>
    <row r="2490" spans="7:24" s="168" customFormat="1" ht="15" customHeight="1">
      <c r="G2490" s="175"/>
      <c r="I2490" s="176"/>
      <c r="J2490" s="176"/>
      <c r="K2490" s="176"/>
      <c r="L2490" s="665"/>
      <c r="M2490" s="175"/>
      <c r="N2490" s="177"/>
      <c r="P2490" s="176"/>
      <c r="R2490" s="178"/>
      <c r="S2490" s="177"/>
      <c r="U2490" s="177"/>
      <c r="W2490" s="178"/>
      <c r="X2490" s="177"/>
    </row>
    <row r="2491" spans="7:24" s="168" customFormat="1" ht="15" customHeight="1">
      <c r="G2491" s="175"/>
      <c r="I2491" s="176"/>
      <c r="J2491" s="176"/>
      <c r="K2491" s="176"/>
      <c r="L2491" s="665"/>
      <c r="M2491" s="175"/>
      <c r="N2491" s="177"/>
      <c r="P2491" s="176"/>
      <c r="R2491" s="178"/>
      <c r="S2491" s="177"/>
      <c r="U2491" s="177"/>
      <c r="W2491" s="178"/>
      <c r="X2491" s="177"/>
    </row>
    <row r="2492" spans="7:24" s="168" customFormat="1" ht="15" customHeight="1">
      <c r="G2492" s="175"/>
      <c r="I2492" s="176"/>
      <c r="J2492" s="176"/>
      <c r="K2492" s="176"/>
      <c r="L2492" s="665"/>
      <c r="M2492" s="175"/>
      <c r="N2492" s="177"/>
      <c r="P2492" s="176"/>
      <c r="R2492" s="178"/>
      <c r="S2492" s="177"/>
      <c r="U2492" s="177"/>
      <c r="W2492" s="178"/>
      <c r="X2492" s="177"/>
    </row>
    <row r="2493" spans="7:24" s="168" customFormat="1" ht="15" customHeight="1">
      <c r="G2493" s="175"/>
      <c r="I2493" s="176"/>
      <c r="J2493" s="176"/>
      <c r="K2493" s="176"/>
      <c r="L2493" s="665"/>
      <c r="M2493" s="175"/>
      <c r="N2493" s="177"/>
      <c r="P2493" s="176"/>
      <c r="R2493" s="178"/>
      <c r="S2493" s="177"/>
      <c r="U2493" s="177"/>
      <c r="W2493" s="178"/>
      <c r="X2493" s="177"/>
    </row>
    <row r="2494" spans="7:24" s="168" customFormat="1" ht="15" customHeight="1">
      <c r="G2494" s="175"/>
      <c r="I2494" s="176"/>
      <c r="J2494" s="176"/>
      <c r="K2494" s="176"/>
      <c r="L2494" s="665"/>
      <c r="M2494" s="175"/>
      <c r="N2494" s="177"/>
      <c r="P2494" s="176"/>
      <c r="R2494" s="178"/>
      <c r="S2494" s="177"/>
      <c r="U2494" s="177"/>
      <c r="W2494" s="178"/>
      <c r="X2494" s="177"/>
    </row>
    <row r="2495" spans="7:24" s="168" customFormat="1" ht="15" customHeight="1">
      <c r="G2495" s="175"/>
      <c r="I2495" s="176"/>
      <c r="J2495" s="176"/>
      <c r="K2495" s="176"/>
      <c r="L2495" s="665"/>
      <c r="M2495" s="175"/>
      <c r="N2495" s="177"/>
      <c r="P2495" s="176"/>
      <c r="R2495" s="178"/>
      <c r="S2495" s="177"/>
      <c r="U2495" s="177"/>
      <c r="W2495" s="178"/>
      <c r="X2495" s="177"/>
    </row>
    <row r="2496" spans="7:24" s="168" customFormat="1" ht="15" customHeight="1">
      <c r="G2496" s="175"/>
      <c r="I2496" s="176"/>
      <c r="J2496" s="176"/>
      <c r="K2496" s="176"/>
      <c r="L2496" s="665"/>
      <c r="M2496" s="175"/>
      <c r="N2496" s="177"/>
      <c r="P2496" s="176"/>
      <c r="R2496" s="178"/>
      <c r="S2496" s="177"/>
      <c r="U2496" s="177"/>
      <c r="W2496" s="178"/>
      <c r="X2496" s="177"/>
    </row>
    <row r="2497" spans="7:24" s="168" customFormat="1" ht="15" customHeight="1">
      <c r="G2497" s="175"/>
      <c r="I2497" s="176"/>
      <c r="J2497" s="176"/>
      <c r="K2497" s="176"/>
      <c r="L2497" s="665"/>
      <c r="M2497" s="175"/>
      <c r="N2497" s="177"/>
      <c r="P2497" s="176"/>
      <c r="R2497" s="178"/>
      <c r="S2497" s="177"/>
      <c r="U2497" s="177"/>
      <c r="W2497" s="178"/>
      <c r="X2497" s="177"/>
    </row>
    <row r="2498" spans="7:24" s="168" customFormat="1" ht="15" customHeight="1">
      <c r="G2498" s="175"/>
      <c r="I2498" s="176"/>
      <c r="J2498" s="176"/>
      <c r="K2498" s="176"/>
      <c r="L2498" s="665"/>
      <c r="M2498" s="175"/>
      <c r="N2498" s="177"/>
      <c r="P2498" s="176"/>
      <c r="R2498" s="178"/>
      <c r="S2498" s="177"/>
      <c r="U2498" s="177"/>
      <c r="W2498" s="178"/>
      <c r="X2498" s="177"/>
    </row>
    <row r="2499" spans="7:24" s="168" customFormat="1" ht="15" customHeight="1">
      <c r="G2499" s="175"/>
      <c r="I2499" s="176"/>
      <c r="J2499" s="176"/>
      <c r="K2499" s="176"/>
      <c r="L2499" s="665"/>
      <c r="M2499" s="175"/>
      <c r="N2499" s="177"/>
      <c r="P2499" s="176"/>
      <c r="R2499" s="178"/>
      <c r="S2499" s="177"/>
      <c r="U2499" s="177"/>
      <c r="W2499" s="178"/>
      <c r="X2499" s="177"/>
    </row>
    <row r="2500" spans="7:24" s="168" customFormat="1" ht="15" customHeight="1">
      <c r="G2500" s="175"/>
      <c r="I2500" s="176"/>
      <c r="J2500" s="176"/>
      <c r="K2500" s="176"/>
      <c r="L2500" s="665"/>
      <c r="M2500" s="175"/>
      <c r="N2500" s="177"/>
      <c r="P2500" s="176"/>
      <c r="R2500" s="178"/>
      <c r="S2500" s="177"/>
      <c r="U2500" s="177"/>
      <c r="W2500" s="178"/>
      <c r="X2500" s="177"/>
    </row>
    <row r="2501" spans="7:24" s="168" customFormat="1" ht="15" customHeight="1">
      <c r="G2501" s="175"/>
      <c r="I2501" s="176"/>
      <c r="J2501" s="176"/>
      <c r="K2501" s="176"/>
      <c r="L2501" s="665"/>
      <c r="M2501" s="175"/>
      <c r="N2501" s="177"/>
      <c r="P2501" s="176"/>
      <c r="R2501" s="178"/>
      <c r="S2501" s="177"/>
      <c r="U2501" s="177"/>
      <c r="W2501" s="178"/>
      <c r="X2501" s="177"/>
    </row>
    <row r="2502" spans="7:24" s="168" customFormat="1" ht="15" customHeight="1">
      <c r="G2502" s="175"/>
      <c r="I2502" s="176"/>
      <c r="J2502" s="176"/>
      <c r="K2502" s="176"/>
      <c r="L2502" s="665"/>
      <c r="M2502" s="175"/>
      <c r="N2502" s="177"/>
      <c r="P2502" s="176"/>
      <c r="R2502" s="178"/>
      <c r="S2502" s="177"/>
      <c r="U2502" s="177"/>
      <c r="W2502" s="178"/>
      <c r="X2502" s="177"/>
    </row>
    <row r="2503" spans="7:24" s="168" customFormat="1" ht="15" customHeight="1">
      <c r="G2503" s="175"/>
      <c r="I2503" s="176"/>
      <c r="J2503" s="176"/>
      <c r="K2503" s="176"/>
      <c r="L2503" s="665"/>
      <c r="M2503" s="175"/>
      <c r="N2503" s="177"/>
      <c r="P2503" s="176"/>
      <c r="R2503" s="178"/>
      <c r="S2503" s="177"/>
      <c r="U2503" s="177"/>
      <c r="W2503" s="178"/>
      <c r="X2503" s="177"/>
    </row>
    <row r="2504" spans="7:24" s="168" customFormat="1" ht="15" customHeight="1">
      <c r="G2504" s="175"/>
      <c r="I2504" s="176"/>
      <c r="J2504" s="176"/>
      <c r="K2504" s="176"/>
      <c r="L2504" s="665"/>
      <c r="M2504" s="175"/>
      <c r="N2504" s="177"/>
      <c r="P2504" s="176"/>
      <c r="R2504" s="178"/>
      <c r="S2504" s="177"/>
      <c r="U2504" s="177"/>
      <c r="W2504" s="178"/>
      <c r="X2504" s="177"/>
    </row>
    <row r="2505" spans="7:24" s="168" customFormat="1" ht="15" customHeight="1">
      <c r="G2505" s="175"/>
      <c r="I2505" s="176"/>
      <c r="J2505" s="176"/>
      <c r="K2505" s="176"/>
      <c r="L2505" s="665"/>
      <c r="M2505" s="175"/>
      <c r="N2505" s="177"/>
      <c r="P2505" s="176"/>
      <c r="R2505" s="178"/>
      <c r="S2505" s="177"/>
      <c r="U2505" s="177"/>
      <c r="W2505" s="178"/>
      <c r="X2505" s="177"/>
    </row>
    <row r="2506" spans="7:24" s="168" customFormat="1" ht="15" customHeight="1">
      <c r="G2506" s="175"/>
      <c r="I2506" s="176"/>
      <c r="J2506" s="176"/>
      <c r="K2506" s="176"/>
      <c r="L2506" s="665"/>
      <c r="M2506" s="175"/>
      <c r="N2506" s="177"/>
      <c r="P2506" s="176"/>
      <c r="R2506" s="178"/>
      <c r="S2506" s="177"/>
      <c r="U2506" s="177"/>
      <c r="W2506" s="178"/>
      <c r="X2506" s="177"/>
    </row>
    <row r="2507" spans="7:24" s="168" customFormat="1" ht="15" customHeight="1">
      <c r="G2507" s="175"/>
      <c r="I2507" s="176"/>
      <c r="J2507" s="176"/>
      <c r="K2507" s="176"/>
      <c r="L2507" s="665"/>
      <c r="M2507" s="175"/>
      <c r="N2507" s="177"/>
      <c r="P2507" s="176"/>
      <c r="R2507" s="178"/>
      <c r="S2507" s="177"/>
      <c r="U2507" s="177"/>
      <c r="W2507" s="178"/>
      <c r="X2507" s="177"/>
    </row>
    <row r="2508" spans="7:24" s="168" customFormat="1" ht="15" customHeight="1">
      <c r="G2508" s="175"/>
      <c r="I2508" s="176"/>
      <c r="J2508" s="176"/>
      <c r="K2508" s="176"/>
      <c r="L2508" s="665"/>
      <c r="M2508" s="175"/>
      <c r="N2508" s="177"/>
      <c r="P2508" s="176"/>
      <c r="R2508" s="178"/>
      <c r="S2508" s="177"/>
      <c r="U2508" s="177"/>
      <c r="W2508" s="178"/>
      <c r="X2508" s="177"/>
    </row>
    <row r="2509" spans="7:24" s="168" customFormat="1" ht="15" customHeight="1">
      <c r="G2509" s="175"/>
      <c r="I2509" s="176"/>
      <c r="J2509" s="176"/>
      <c r="K2509" s="176"/>
      <c r="L2509" s="665"/>
      <c r="M2509" s="175"/>
      <c r="N2509" s="177"/>
      <c r="P2509" s="176"/>
      <c r="R2509" s="178"/>
      <c r="S2509" s="177"/>
      <c r="U2509" s="177"/>
      <c r="W2509" s="178"/>
      <c r="X2509" s="177"/>
    </row>
    <row r="2510" spans="7:24" s="168" customFormat="1" ht="15" customHeight="1">
      <c r="G2510" s="175"/>
      <c r="I2510" s="176"/>
      <c r="J2510" s="176"/>
      <c r="K2510" s="176"/>
      <c r="L2510" s="665"/>
      <c r="M2510" s="175"/>
      <c r="N2510" s="177"/>
      <c r="P2510" s="176"/>
      <c r="R2510" s="178"/>
      <c r="S2510" s="177"/>
      <c r="U2510" s="177"/>
      <c r="W2510" s="178"/>
      <c r="X2510" s="177"/>
    </row>
    <row r="2511" spans="7:24" s="168" customFormat="1" ht="15" customHeight="1">
      <c r="G2511" s="175"/>
      <c r="I2511" s="176"/>
      <c r="J2511" s="176"/>
      <c r="K2511" s="176"/>
      <c r="L2511" s="665"/>
      <c r="M2511" s="175"/>
      <c r="N2511" s="177"/>
      <c r="P2511" s="176"/>
      <c r="R2511" s="178"/>
      <c r="S2511" s="177"/>
      <c r="U2511" s="177"/>
      <c r="W2511" s="178"/>
      <c r="X2511" s="177"/>
    </row>
    <row r="2512" spans="7:24" s="168" customFormat="1" ht="15" customHeight="1">
      <c r="G2512" s="175"/>
      <c r="I2512" s="176"/>
      <c r="J2512" s="176"/>
      <c r="K2512" s="176"/>
      <c r="L2512" s="665"/>
      <c r="M2512" s="175"/>
      <c r="N2512" s="177"/>
      <c r="P2512" s="176"/>
      <c r="R2512" s="178"/>
      <c r="S2512" s="177"/>
      <c r="U2512" s="177"/>
      <c r="W2512" s="178"/>
      <c r="X2512" s="177"/>
    </row>
    <row r="2513" spans="7:24" s="168" customFormat="1" ht="15" customHeight="1">
      <c r="G2513" s="175"/>
      <c r="I2513" s="176"/>
      <c r="J2513" s="176"/>
      <c r="K2513" s="176"/>
      <c r="L2513" s="665"/>
      <c r="M2513" s="175"/>
      <c r="N2513" s="177"/>
      <c r="P2513" s="176"/>
      <c r="R2513" s="178"/>
      <c r="S2513" s="177"/>
      <c r="U2513" s="177"/>
      <c r="W2513" s="178"/>
      <c r="X2513" s="177"/>
    </row>
    <row r="2514" spans="7:24" s="168" customFormat="1" ht="15" customHeight="1">
      <c r="G2514" s="175"/>
      <c r="I2514" s="176"/>
      <c r="J2514" s="176"/>
      <c r="K2514" s="176"/>
      <c r="L2514" s="665"/>
      <c r="M2514" s="175"/>
      <c r="N2514" s="177"/>
      <c r="P2514" s="176"/>
      <c r="R2514" s="178"/>
      <c r="S2514" s="177"/>
      <c r="U2514" s="177"/>
      <c r="W2514" s="178"/>
      <c r="X2514" s="177"/>
    </row>
    <row r="2515" spans="7:24" s="168" customFormat="1" ht="15" customHeight="1">
      <c r="G2515" s="175"/>
      <c r="I2515" s="176"/>
      <c r="J2515" s="176"/>
      <c r="K2515" s="176"/>
      <c r="L2515" s="665"/>
      <c r="M2515" s="175"/>
      <c r="N2515" s="177"/>
      <c r="P2515" s="176"/>
      <c r="R2515" s="178"/>
      <c r="S2515" s="177"/>
      <c r="U2515" s="177"/>
      <c r="W2515" s="178"/>
      <c r="X2515" s="177"/>
    </row>
    <row r="2516" spans="7:24" s="168" customFormat="1" ht="15" customHeight="1">
      <c r="G2516" s="175"/>
      <c r="I2516" s="176"/>
      <c r="J2516" s="176"/>
      <c r="K2516" s="176"/>
      <c r="L2516" s="665"/>
      <c r="M2516" s="175"/>
      <c r="N2516" s="177"/>
      <c r="P2516" s="176"/>
      <c r="R2516" s="178"/>
      <c r="S2516" s="177"/>
      <c r="U2516" s="177"/>
      <c r="W2516" s="178"/>
      <c r="X2516" s="177"/>
    </row>
    <row r="2517" spans="7:24" s="168" customFormat="1" ht="15" customHeight="1">
      <c r="G2517" s="175"/>
      <c r="I2517" s="176"/>
      <c r="J2517" s="176"/>
      <c r="K2517" s="176"/>
      <c r="L2517" s="665"/>
      <c r="M2517" s="175"/>
      <c r="N2517" s="177"/>
      <c r="P2517" s="176"/>
      <c r="R2517" s="178"/>
      <c r="S2517" s="177"/>
      <c r="U2517" s="177"/>
      <c r="W2517" s="178"/>
      <c r="X2517" s="177"/>
    </row>
    <row r="2518" spans="7:24" s="168" customFormat="1" ht="15" customHeight="1">
      <c r="G2518" s="175"/>
      <c r="I2518" s="176"/>
      <c r="J2518" s="176"/>
      <c r="K2518" s="176"/>
      <c r="L2518" s="665"/>
      <c r="M2518" s="175"/>
      <c r="N2518" s="177"/>
      <c r="P2518" s="176"/>
      <c r="R2518" s="178"/>
      <c r="S2518" s="177"/>
      <c r="U2518" s="177"/>
      <c r="W2518" s="178"/>
      <c r="X2518" s="177"/>
    </row>
    <row r="2519" spans="7:24" s="168" customFormat="1" ht="15" customHeight="1">
      <c r="G2519" s="175"/>
      <c r="I2519" s="176"/>
      <c r="J2519" s="176"/>
      <c r="K2519" s="176"/>
      <c r="L2519" s="665"/>
      <c r="M2519" s="175"/>
      <c r="N2519" s="177"/>
      <c r="P2519" s="176"/>
      <c r="R2519" s="178"/>
      <c r="S2519" s="177"/>
      <c r="U2519" s="177"/>
      <c r="W2519" s="178"/>
      <c r="X2519" s="177"/>
    </row>
    <row r="2520" spans="7:24" s="168" customFormat="1" ht="15" customHeight="1">
      <c r="G2520" s="175"/>
      <c r="I2520" s="176"/>
      <c r="J2520" s="176"/>
      <c r="K2520" s="176"/>
      <c r="L2520" s="665"/>
      <c r="M2520" s="175"/>
      <c r="N2520" s="177"/>
      <c r="P2520" s="176"/>
      <c r="R2520" s="178"/>
      <c r="S2520" s="177"/>
      <c r="U2520" s="177"/>
      <c r="W2520" s="178"/>
      <c r="X2520" s="177"/>
    </row>
    <row r="2521" spans="7:24" s="168" customFormat="1" ht="15" customHeight="1">
      <c r="G2521" s="175"/>
      <c r="I2521" s="176"/>
      <c r="J2521" s="176"/>
      <c r="K2521" s="176"/>
      <c r="L2521" s="665"/>
      <c r="M2521" s="175"/>
      <c r="N2521" s="177"/>
      <c r="P2521" s="176"/>
      <c r="R2521" s="178"/>
      <c r="S2521" s="177"/>
      <c r="U2521" s="177"/>
      <c r="W2521" s="178"/>
      <c r="X2521" s="177"/>
    </row>
    <row r="2522" spans="7:24" s="168" customFormat="1" ht="15" customHeight="1">
      <c r="G2522" s="175"/>
      <c r="I2522" s="176"/>
      <c r="J2522" s="176"/>
      <c r="K2522" s="176"/>
      <c r="L2522" s="665"/>
      <c r="M2522" s="175"/>
      <c r="N2522" s="177"/>
      <c r="P2522" s="176"/>
      <c r="R2522" s="178"/>
      <c r="S2522" s="177"/>
      <c r="U2522" s="177"/>
      <c r="W2522" s="178"/>
      <c r="X2522" s="177"/>
    </row>
    <row r="2523" spans="7:24" s="168" customFormat="1" ht="15" customHeight="1">
      <c r="G2523" s="175"/>
      <c r="I2523" s="176"/>
      <c r="J2523" s="176"/>
      <c r="K2523" s="176"/>
      <c r="L2523" s="665"/>
      <c r="M2523" s="175"/>
      <c r="N2523" s="177"/>
      <c r="P2523" s="176"/>
      <c r="R2523" s="178"/>
      <c r="S2523" s="177"/>
      <c r="U2523" s="177"/>
      <c r="W2523" s="178"/>
      <c r="X2523" s="177"/>
    </row>
    <row r="2524" spans="7:24" s="168" customFormat="1" ht="15" customHeight="1">
      <c r="G2524" s="175"/>
      <c r="I2524" s="176"/>
      <c r="J2524" s="176"/>
      <c r="K2524" s="176"/>
      <c r="L2524" s="665"/>
      <c r="M2524" s="175"/>
      <c r="N2524" s="177"/>
      <c r="P2524" s="176"/>
      <c r="R2524" s="178"/>
      <c r="S2524" s="177"/>
      <c r="U2524" s="177"/>
      <c r="W2524" s="178"/>
      <c r="X2524" s="177"/>
    </row>
    <row r="2525" spans="7:24" s="168" customFormat="1" ht="15" customHeight="1">
      <c r="G2525" s="175"/>
      <c r="I2525" s="176"/>
      <c r="J2525" s="176"/>
      <c r="K2525" s="176"/>
      <c r="L2525" s="665"/>
      <c r="M2525" s="175"/>
      <c r="N2525" s="177"/>
      <c r="P2525" s="176"/>
      <c r="R2525" s="178"/>
      <c r="S2525" s="177"/>
      <c r="U2525" s="177"/>
      <c r="W2525" s="178"/>
      <c r="X2525" s="177"/>
    </row>
    <row r="2526" spans="7:24" s="168" customFormat="1" ht="15" customHeight="1">
      <c r="G2526" s="175"/>
      <c r="I2526" s="176"/>
      <c r="J2526" s="176"/>
      <c r="K2526" s="176"/>
      <c r="L2526" s="665"/>
      <c r="M2526" s="175"/>
      <c r="N2526" s="177"/>
      <c r="P2526" s="176"/>
      <c r="R2526" s="178"/>
      <c r="S2526" s="177"/>
      <c r="U2526" s="177"/>
      <c r="W2526" s="178"/>
      <c r="X2526" s="177"/>
    </row>
    <row r="2527" spans="7:24" s="168" customFormat="1" ht="15" customHeight="1">
      <c r="G2527" s="175"/>
      <c r="I2527" s="176"/>
      <c r="J2527" s="176"/>
      <c r="K2527" s="176"/>
      <c r="L2527" s="665"/>
      <c r="M2527" s="175"/>
      <c r="N2527" s="177"/>
      <c r="P2527" s="176"/>
      <c r="R2527" s="178"/>
      <c r="S2527" s="177"/>
      <c r="U2527" s="177"/>
      <c r="W2527" s="178"/>
      <c r="X2527" s="177"/>
    </row>
    <row r="2528" spans="7:24" s="168" customFormat="1" ht="15" customHeight="1">
      <c r="G2528" s="175"/>
      <c r="I2528" s="176"/>
      <c r="J2528" s="176"/>
      <c r="K2528" s="176"/>
      <c r="L2528" s="665"/>
      <c r="M2528" s="175"/>
      <c r="N2528" s="177"/>
      <c r="P2528" s="176"/>
      <c r="R2528" s="178"/>
      <c r="S2528" s="177"/>
      <c r="U2528" s="177"/>
      <c r="W2528" s="178"/>
      <c r="X2528" s="177"/>
    </row>
    <row r="2529" spans="7:24" s="168" customFormat="1" ht="15" customHeight="1">
      <c r="G2529" s="175"/>
      <c r="I2529" s="176"/>
      <c r="J2529" s="176"/>
      <c r="K2529" s="176"/>
      <c r="L2529" s="665"/>
      <c r="M2529" s="175"/>
      <c r="N2529" s="177"/>
      <c r="P2529" s="176"/>
      <c r="R2529" s="178"/>
      <c r="S2529" s="177"/>
      <c r="U2529" s="177"/>
      <c r="W2529" s="178"/>
      <c r="X2529" s="177"/>
    </row>
    <row r="2530" spans="7:24" s="168" customFormat="1" ht="15" customHeight="1">
      <c r="G2530" s="175"/>
      <c r="I2530" s="176"/>
      <c r="J2530" s="176"/>
      <c r="K2530" s="176"/>
      <c r="L2530" s="665"/>
      <c r="M2530" s="175"/>
      <c r="N2530" s="177"/>
      <c r="P2530" s="176"/>
      <c r="R2530" s="178"/>
      <c r="S2530" s="177"/>
      <c r="U2530" s="177"/>
      <c r="W2530" s="178"/>
      <c r="X2530" s="177"/>
    </row>
    <row r="2531" spans="7:24" s="168" customFormat="1" ht="15" customHeight="1">
      <c r="G2531" s="175"/>
      <c r="I2531" s="176"/>
      <c r="J2531" s="176"/>
      <c r="K2531" s="176"/>
      <c r="L2531" s="665"/>
      <c r="M2531" s="175"/>
      <c r="N2531" s="177"/>
      <c r="P2531" s="176"/>
      <c r="R2531" s="178"/>
      <c r="S2531" s="177"/>
      <c r="U2531" s="177"/>
      <c r="W2531" s="178"/>
      <c r="X2531" s="177"/>
    </row>
    <row r="2532" spans="7:24" s="168" customFormat="1" ht="15" customHeight="1">
      <c r="G2532" s="175"/>
      <c r="I2532" s="176"/>
      <c r="J2532" s="176"/>
      <c r="K2532" s="176"/>
      <c r="L2532" s="665"/>
      <c r="M2532" s="175"/>
      <c r="N2532" s="177"/>
      <c r="P2532" s="176"/>
      <c r="R2532" s="178"/>
      <c r="S2532" s="177"/>
      <c r="U2532" s="177"/>
      <c r="W2532" s="178"/>
      <c r="X2532" s="177"/>
    </row>
    <row r="2533" spans="7:24" s="168" customFormat="1" ht="15" customHeight="1">
      <c r="G2533" s="175"/>
      <c r="I2533" s="176"/>
      <c r="J2533" s="176"/>
      <c r="K2533" s="176"/>
      <c r="L2533" s="665"/>
      <c r="M2533" s="175"/>
      <c r="N2533" s="177"/>
      <c r="P2533" s="176"/>
      <c r="R2533" s="178"/>
      <c r="S2533" s="177"/>
      <c r="U2533" s="177"/>
      <c r="W2533" s="178"/>
      <c r="X2533" s="177"/>
    </row>
    <row r="2534" spans="7:24" s="168" customFormat="1" ht="15" customHeight="1">
      <c r="G2534" s="175"/>
      <c r="I2534" s="176"/>
      <c r="J2534" s="176"/>
      <c r="K2534" s="176"/>
      <c r="L2534" s="665"/>
      <c r="M2534" s="175"/>
      <c r="N2534" s="177"/>
      <c r="P2534" s="176"/>
      <c r="R2534" s="178"/>
      <c r="S2534" s="177"/>
      <c r="U2534" s="177"/>
      <c r="W2534" s="178"/>
      <c r="X2534" s="177"/>
    </row>
    <row r="2535" spans="7:24" s="168" customFormat="1" ht="15" customHeight="1">
      <c r="G2535" s="175"/>
      <c r="I2535" s="176"/>
      <c r="J2535" s="176"/>
      <c r="K2535" s="176"/>
      <c r="L2535" s="665"/>
      <c r="M2535" s="175"/>
      <c r="N2535" s="177"/>
      <c r="P2535" s="176"/>
      <c r="R2535" s="178"/>
      <c r="S2535" s="177"/>
      <c r="U2535" s="177"/>
      <c r="W2535" s="178"/>
      <c r="X2535" s="177"/>
    </row>
    <row r="2536" spans="7:24" s="168" customFormat="1" ht="15" customHeight="1">
      <c r="G2536" s="175"/>
      <c r="I2536" s="176"/>
      <c r="J2536" s="176"/>
      <c r="K2536" s="176"/>
      <c r="L2536" s="665"/>
      <c r="M2536" s="175"/>
      <c r="N2536" s="177"/>
      <c r="P2536" s="176"/>
      <c r="R2536" s="178"/>
      <c r="S2536" s="177"/>
      <c r="U2536" s="177"/>
      <c r="W2536" s="178"/>
      <c r="X2536" s="177"/>
    </row>
    <row r="2537" spans="7:24" s="168" customFormat="1" ht="15" customHeight="1">
      <c r="G2537" s="175"/>
      <c r="I2537" s="176"/>
      <c r="J2537" s="176"/>
      <c r="K2537" s="176"/>
      <c r="L2537" s="665"/>
      <c r="M2537" s="175"/>
      <c r="N2537" s="177"/>
      <c r="P2537" s="176"/>
      <c r="R2537" s="178"/>
      <c r="S2537" s="177"/>
      <c r="U2537" s="177"/>
      <c r="W2537" s="178"/>
      <c r="X2537" s="177"/>
    </row>
    <row r="2538" spans="7:24" s="168" customFormat="1" ht="15" customHeight="1">
      <c r="G2538" s="175"/>
      <c r="I2538" s="176"/>
      <c r="J2538" s="176"/>
      <c r="K2538" s="176"/>
      <c r="L2538" s="665"/>
      <c r="M2538" s="175"/>
      <c r="N2538" s="177"/>
      <c r="P2538" s="176"/>
      <c r="R2538" s="178"/>
      <c r="S2538" s="177"/>
      <c r="U2538" s="177"/>
      <c r="W2538" s="178"/>
      <c r="X2538" s="177"/>
    </row>
    <row r="2539" spans="7:24" s="168" customFormat="1" ht="15" customHeight="1">
      <c r="G2539" s="175"/>
      <c r="I2539" s="176"/>
      <c r="J2539" s="176"/>
      <c r="K2539" s="176"/>
      <c r="L2539" s="665"/>
      <c r="M2539" s="175"/>
      <c r="N2539" s="177"/>
      <c r="P2539" s="176"/>
      <c r="R2539" s="178"/>
      <c r="S2539" s="177"/>
      <c r="U2539" s="177"/>
      <c r="W2539" s="178"/>
      <c r="X2539" s="177"/>
    </row>
    <row r="2540" spans="7:24" s="168" customFormat="1" ht="15" customHeight="1">
      <c r="G2540" s="175"/>
      <c r="I2540" s="176"/>
      <c r="J2540" s="176"/>
      <c r="K2540" s="176"/>
      <c r="L2540" s="665"/>
      <c r="M2540" s="175"/>
      <c r="N2540" s="177"/>
      <c r="P2540" s="176"/>
      <c r="R2540" s="178"/>
      <c r="S2540" s="177"/>
      <c r="U2540" s="177"/>
      <c r="W2540" s="178"/>
      <c r="X2540" s="177"/>
    </row>
    <row r="2541" spans="7:24" s="168" customFormat="1" ht="15" customHeight="1">
      <c r="G2541" s="175"/>
      <c r="I2541" s="176"/>
      <c r="J2541" s="176"/>
      <c r="K2541" s="176"/>
      <c r="L2541" s="665"/>
      <c r="M2541" s="175"/>
      <c r="N2541" s="177"/>
      <c r="P2541" s="176"/>
      <c r="R2541" s="178"/>
      <c r="S2541" s="177"/>
      <c r="U2541" s="177"/>
      <c r="W2541" s="178"/>
      <c r="X2541" s="177"/>
    </row>
    <row r="2542" spans="7:24" s="168" customFormat="1" ht="15" customHeight="1">
      <c r="G2542" s="175"/>
      <c r="I2542" s="176"/>
      <c r="J2542" s="176"/>
      <c r="K2542" s="176"/>
      <c r="L2542" s="665"/>
      <c r="M2542" s="175"/>
      <c r="N2542" s="177"/>
      <c r="P2542" s="176"/>
      <c r="R2542" s="178"/>
      <c r="S2542" s="177"/>
      <c r="U2542" s="177"/>
      <c r="W2542" s="178"/>
      <c r="X2542" s="177"/>
    </row>
    <row r="2543" spans="7:24" s="168" customFormat="1" ht="15" customHeight="1">
      <c r="G2543" s="175"/>
      <c r="I2543" s="176"/>
      <c r="J2543" s="176"/>
      <c r="K2543" s="176"/>
      <c r="L2543" s="665"/>
      <c r="M2543" s="175"/>
      <c r="N2543" s="177"/>
      <c r="P2543" s="176"/>
      <c r="R2543" s="178"/>
      <c r="S2543" s="177"/>
      <c r="U2543" s="177"/>
      <c r="W2543" s="178"/>
      <c r="X2543" s="177"/>
    </row>
    <row r="2544" spans="7:24" s="168" customFormat="1" ht="15" customHeight="1">
      <c r="G2544" s="175"/>
      <c r="I2544" s="176"/>
      <c r="J2544" s="176"/>
      <c r="K2544" s="176"/>
      <c r="L2544" s="665"/>
      <c r="M2544" s="175"/>
      <c r="N2544" s="177"/>
      <c r="P2544" s="176"/>
      <c r="R2544" s="178"/>
      <c r="S2544" s="177"/>
      <c r="U2544" s="177"/>
      <c r="W2544" s="178"/>
      <c r="X2544" s="177"/>
    </row>
    <row r="2545" spans="7:24" s="168" customFormat="1" ht="15" customHeight="1">
      <c r="G2545" s="175"/>
      <c r="I2545" s="176"/>
      <c r="J2545" s="176"/>
      <c r="K2545" s="176"/>
      <c r="L2545" s="665"/>
      <c r="M2545" s="175"/>
      <c r="N2545" s="177"/>
      <c r="P2545" s="176"/>
      <c r="R2545" s="178"/>
      <c r="S2545" s="177"/>
      <c r="U2545" s="177"/>
      <c r="W2545" s="178"/>
      <c r="X2545" s="177"/>
    </row>
    <row r="2546" spans="7:24" s="168" customFormat="1" ht="15" customHeight="1">
      <c r="G2546" s="175"/>
      <c r="I2546" s="176"/>
      <c r="J2546" s="176"/>
      <c r="K2546" s="176"/>
      <c r="L2546" s="665"/>
      <c r="M2546" s="175"/>
      <c r="N2546" s="177"/>
      <c r="P2546" s="176"/>
      <c r="R2546" s="178"/>
      <c r="S2546" s="177"/>
      <c r="U2546" s="177"/>
      <c r="W2546" s="178"/>
      <c r="X2546" s="177"/>
    </row>
    <row r="2547" spans="7:24" s="168" customFormat="1" ht="15" customHeight="1">
      <c r="G2547" s="175"/>
      <c r="I2547" s="176"/>
      <c r="J2547" s="176"/>
      <c r="K2547" s="176"/>
      <c r="L2547" s="665"/>
      <c r="M2547" s="175"/>
      <c r="N2547" s="177"/>
      <c r="P2547" s="176"/>
      <c r="R2547" s="178"/>
      <c r="S2547" s="177"/>
      <c r="U2547" s="177"/>
      <c r="W2547" s="178"/>
      <c r="X2547" s="177"/>
    </row>
    <row r="2548" spans="7:24" s="168" customFormat="1" ht="15" customHeight="1">
      <c r="G2548" s="175"/>
      <c r="I2548" s="176"/>
      <c r="J2548" s="176"/>
      <c r="K2548" s="176"/>
      <c r="L2548" s="665"/>
      <c r="M2548" s="175"/>
      <c r="N2548" s="177"/>
      <c r="P2548" s="176"/>
      <c r="R2548" s="178"/>
      <c r="S2548" s="177"/>
      <c r="U2548" s="177"/>
      <c r="W2548" s="178"/>
      <c r="X2548" s="177"/>
    </row>
    <row r="2549" spans="7:24" s="168" customFormat="1" ht="15" customHeight="1">
      <c r="G2549" s="175"/>
      <c r="I2549" s="176"/>
      <c r="J2549" s="176"/>
      <c r="K2549" s="176"/>
      <c r="L2549" s="665"/>
      <c r="M2549" s="175"/>
      <c r="N2549" s="177"/>
      <c r="P2549" s="176"/>
      <c r="R2549" s="178"/>
      <c r="S2549" s="177"/>
      <c r="U2549" s="177"/>
      <c r="W2549" s="178"/>
      <c r="X2549" s="177"/>
    </row>
    <row r="2550" spans="7:24" s="168" customFormat="1" ht="15" customHeight="1">
      <c r="G2550" s="175"/>
      <c r="I2550" s="176"/>
      <c r="J2550" s="176"/>
      <c r="K2550" s="176"/>
      <c r="L2550" s="665"/>
      <c r="M2550" s="175"/>
      <c r="N2550" s="177"/>
      <c r="P2550" s="176"/>
      <c r="R2550" s="178"/>
      <c r="S2550" s="177"/>
      <c r="U2550" s="177"/>
      <c r="W2550" s="178"/>
      <c r="X2550" s="177"/>
    </row>
    <row r="2551" spans="7:24" s="168" customFormat="1" ht="15" customHeight="1">
      <c r="G2551" s="175"/>
      <c r="I2551" s="176"/>
      <c r="J2551" s="176"/>
      <c r="K2551" s="176"/>
      <c r="L2551" s="665"/>
      <c r="M2551" s="175"/>
      <c r="N2551" s="177"/>
      <c r="P2551" s="176"/>
      <c r="R2551" s="178"/>
      <c r="S2551" s="177"/>
      <c r="U2551" s="177"/>
      <c r="W2551" s="178"/>
      <c r="X2551" s="177"/>
    </row>
    <row r="2552" spans="7:24" s="168" customFormat="1" ht="15" customHeight="1">
      <c r="G2552" s="175"/>
      <c r="I2552" s="176"/>
      <c r="J2552" s="176"/>
      <c r="K2552" s="176"/>
      <c r="L2552" s="665"/>
      <c r="M2552" s="175"/>
      <c r="N2552" s="177"/>
      <c r="P2552" s="176"/>
      <c r="R2552" s="178"/>
      <c r="S2552" s="177"/>
      <c r="U2552" s="177"/>
      <c r="W2552" s="178"/>
      <c r="X2552" s="177"/>
    </row>
    <row r="2553" spans="7:24" s="168" customFormat="1" ht="15" customHeight="1">
      <c r="G2553" s="175"/>
      <c r="I2553" s="176"/>
      <c r="J2553" s="176"/>
      <c r="K2553" s="176"/>
      <c r="L2553" s="665"/>
      <c r="M2553" s="175"/>
      <c r="N2553" s="177"/>
      <c r="P2553" s="176"/>
      <c r="R2553" s="178"/>
      <c r="S2553" s="177"/>
      <c r="U2553" s="177"/>
      <c r="W2553" s="178"/>
      <c r="X2553" s="177"/>
    </row>
    <row r="2554" spans="7:24" s="168" customFormat="1" ht="15" customHeight="1">
      <c r="G2554" s="175"/>
      <c r="I2554" s="176"/>
      <c r="J2554" s="176"/>
      <c r="K2554" s="176"/>
      <c r="L2554" s="665"/>
      <c r="M2554" s="175"/>
      <c r="N2554" s="177"/>
      <c r="P2554" s="176"/>
      <c r="R2554" s="178"/>
      <c r="S2554" s="177"/>
      <c r="U2554" s="177"/>
      <c r="W2554" s="178"/>
      <c r="X2554" s="177"/>
    </row>
    <row r="2555" spans="7:24" s="168" customFormat="1" ht="15" customHeight="1">
      <c r="G2555" s="175"/>
      <c r="I2555" s="176"/>
      <c r="J2555" s="176"/>
      <c r="K2555" s="176"/>
      <c r="L2555" s="665"/>
      <c r="M2555" s="175"/>
      <c r="N2555" s="177"/>
      <c r="P2555" s="176"/>
      <c r="R2555" s="178"/>
      <c r="S2555" s="177"/>
      <c r="U2555" s="177"/>
      <c r="W2555" s="178"/>
      <c r="X2555" s="177"/>
    </row>
    <row r="2556" spans="7:24" s="168" customFormat="1" ht="15" customHeight="1">
      <c r="G2556" s="175"/>
      <c r="I2556" s="176"/>
      <c r="J2556" s="176"/>
      <c r="K2556" s="176"/>
      <c r="L2556" s="665"/>
      <c r="M2556" s="175"/>
      <c r="N2556" s="177"/>
      <c r="P2556" s="176"/>
      <c r="R2556" s="178"/>
      <c r="S2556" s="177"/>
      <c r="U2556" s="177"/>
      <c r="W2556" s="178"/>
      <c r="X2556" s="177"/>
    </row>
    <row r="2557" spans="7:24" s="168" customFormat="1" ht="15" customHeight="1">
      <c r="G2557" s="175"/>
      <c r="I2557" s="176"/>
      <c r="J2557" s="176"/>
      <c r="K2557" s="176"/>
      <c r="L2557" s="665"/>
      <c r="M2557" s="175"/>
      <c r="N2557" s="177"/>
      <c r="P2557" s="176"/>
      <c r="R2557" s="178"/>
      <c r="S2557" s="177"/>
      <c r="U2557" s="177"/>
      <c r="W2557" s="178"/>
      <c r="X2557" s="177"/>
    </row>
    <row r="2558" spans="7:24" s="168" customFormat="1" ht="15" customHeight="1">
      <c r="G2558" s="175"/>
      <c r="I2558" s="176"/>
      <c r="J2558" s="176"/>
      <c r="K2558" s="176"/>
      <c r="L2558" s="665"/>
      <c r="M2558" s="175"/>
      <c r="N2558" s="177"/>
      <c r="P2558" s="176"/>
      <c r="R2558" s="178"/>
      <c r="S2558" s="177"/>
      <c r="U2558" s="177"/>
      <c r="W2558" s="178"/>
      <c r="X2558" s="177"/>
    </row>
    <row r="2559" spans="7:24" s="168" customFormat="1" ht="15" customHeight="1">
      <c r="G2559" s="175"/>
      <c r="I2559" s="176"/>
      <c r="J2559" s="176"/>
      <c r="K2559" s="176"/>
      <c r="L2559" s="665"/>
      <c r="M2559" s="175"/>
      <c r="N2559" s="177"/>
      <c r="P2559" s="176"/>
      <c r="R2559" s="178"/>
      <c r="S2559" s="177"/>
      <c r="U2559" s="177"/>
      <c r="W2559" s="178"/>
      <c r="X2559" s="177"/>
    </row>
    <row r="2560" spans="7:24" s="168" customFormat="1" ht="15" customHeight="1">
      <c r="G2560" s="175"/>
      <c r="I2560" s="176"/>
      <c r="J2560" s="176"/>
      <c r="K2560" s="176"/>
      <c r="L2560" s="665"/>
      <c r="M2560" s="175"/>
      <c r="N2560" s="177"/>
      <c r="P2560" s="176"/>
      <c r="R2560" s="178"/>
      <c r="S2560" s="177"/>
      <c r="U2560" s="177"/>
      <c r="W2560" s="178"/>
      <c r="X2560" s="177"/>
    </row>
    <row r="2561" spans="7:24" s="168" customFormat="1" ht="15" customHeight="1">
      <c r="G2561" s="175"/>
      <c r="I2561" s="176"/>
      <c r="J2561" s="176"/>
      <c r="K2561" s="176"/>
      <c r="L2561" s="665"/>
      <c r="M2561" s="175"/>
      <c r="N2561" s="177"/>
      <c r="P2561" s="176"/>
      <c r="R2561" s="178"/>
      <c r="S2561" s="177"/>
      <c r="U2561" s="177"/>
      <c r="W2561" s="178"/>
      <c r="X2561" s="177"/>
    </row>
    <row r="2562" spans="7:24" s="168" customFormat="1" ht="15" customHeight="1">
      <c r="G2562" s="175"/>
      <c r="I2562" s="176"/>
      <c r="J2562" s="176"/>
      <c r="K2562" s="176"/>
      <c r="L2562" s="665"/>
      <c r="M2562" s="175"/>
      <c r="N2562" s="177"/>
      <c r="P2562" s="176"/>
      <c r="R2562" s="178"/>
      <c r="S2562" s="177"/>
      <c r="U2562" s="177"/>
      <c r="W2562" s="178"/>
      <c r="X2562" s="177"/>
    </row>
    <row r="2563" spans="7:24" s="168" customFormat="1" ht="15" customHeight="1">
      <c r="G2563" s="175"/>
      <c r="I2563" s="176"/>
      <c r="J2563" s="176"/>
      <c r="K2563" s="176"/>
      <c r="L2563" s="665"/>
      <c r="M2563" s="175"/>
      <c r="N2563" s="177"/>
      <c r="P2563" s="176"/>
      <c r="R2563" s="178"/>
      <c r="S2563" s="177"/>
      <c r="U2563" s="177"/>
      <c r="W2563" s="178"/>
      <c r="X2563" s="177"/>
    </row>
    <row r="2564" spans="7:24" s="168" customFormat="1" ht="15" customHeight="1">
      <c r="G2564" s="175"/>
      <c r="I2564" s="176"/>
      <c r="J2564" s="176"/>
      <c r="K2564" s="176"/>
      <c r="L2564" s="665"/>
      <c r="M2564" s="175"/>
      <c r="N2564" s="177"/>
      <c r="P2564" s="176"/>
      <c r="R2564" s="178"/>
      <c r="S2564" s="177"/>
      <c r="U2564" s="177"/>
      <c r="W2564" s="178"/>
      <c r="X2564" s="177"/>
    </row>
    <row r="2565" spans="7:24" s="168" customFormat="1" ht="15" customHeight="1">
      <c r="G2565" s="175"/>
      <c r="I2565" s="176"/>
      <c r="J2565" s="176"/>
      <c r="K2565" s="176"/>
      <c r="L2565" s="665"/>
      <c r="M2565" s="175"/>
      <c r="N2565" s="177"/>
      <c r="P2565" s="176"/>
      <c r="R2565" s="178"/>
      <c r="S2565" s="177"/>
      <c r="U2565" s="177"/>
      <c r="W2565" s="178"/>
      <c r="X2565" s="177"/>
    </row>
    <row r="2566" spans="7:24" s="168" customFormat="1" ht="15" customHeight="1">
      <c r="G2566" s="175"/>
      <c r="I2566" s="176"/>
      <c r="J2566" s="176"/>
      <c r="K2566" s="176"/>
      <c r="L2566" s="665"/>
      <c r="M2566" s="175"/>
      <c r="N2566" s="177"/>
      <c r="P2566" s="176"/>
      <c r="R2566" s="178"/>
      <c r="S2566" s="177"/>
      <c r="U2566" s="177"/>
      <c r="W2566" s="178"/>
      <c r="X2566" s="177"/>
    </row>
    <row r="2567" spans="7:24" s="168" customFormat="1" ht="15" customHeight="1">
      <c r="G2567" s="175"/>
      <c r="I2567" s="176"/>
      <c r="J2567" s="176"/>
      <c r="K2567" s="176"/>
      <c r="L2567" s="665"/>
      <c r="M2567" s="175"/>
      <c r="N2567" s="177"/>
      <c r="P2567" s="176"/>
      <c r="R2567" s="178"/>
      <c r="S2567" s="177"/>
      <c r="U2567" s="177"/>
      <c r="W2567" s="178"/>
      <c r="X2567" s="177"/>
    </row>
    <row r="2568" spans="7:24" s="168" customFormat="1" ht="15" customHeight="1">
      <c r="G2568" s="175"/>
      <c r="I2568" s="176"/>
      <c r="J2568" s="176"/>
      <c r="K2568" s="176"/>
      <c r="L2568" s="665"/>
      <c r="M2568" s="175"/>
      <c r="N2568" s="177"/>
      <c r="P2568" s="176"/>
      <c r="R2568" s="178"/>
      <c r="S2568" s="177"/>
      <c r="U2568" s="177"/>
      <c r="W2568" s="178"/>
      <c r="X2568" s="177"/>
    </row>
    <row r="2569" spans="7:24" s="168" customFormat="1" ht="15" customHeight="1">
      <c r="G2569" s="175"/>
      <c r="I2569" s="176"/>
      <c r="J2569" s="176"/>
      <c r="K2569" s="176"/>
      <c r="L2569" s="665"/>
      <c r="M2569" s="175"/>
      <c r="N2569" s="177"/>
      <c r="P2569" s="176"/>
      <c r="R2569" s="178"/>
      <c r="S2569" s="177"/>
      <c r="U2569" s="177"/>
      <c r="W2569" s="178"/>
      <c r="X2569" s="177"/>
    </row>
    <row r="2570" spans="7:24" s="168" customFormat="1" ht="15" customHeight="1">
      <c r="G2570" s="175"/>
      <c r="I2570" s="176"/>
      <c r="J2570" s="176"/>
      <c r="K2570" s="176"/>
      <c r="L2570" s="665"/>
      <c r="M2570" s="175"/>
      <c r="N2570" s="177"/>
      <c r="P2570" s="176"/>
      <c r="R2570" s="178"/>
      <c r="S2570" s="177"/>
      <c r="U2570" s="177"/>
      <c r="W2570" s="178"/>
      <c r="X2570" s="177"/>
    </row>
    <row r="2571" spans="7:24" s="168" customFormat="1" ht="15" customHeight="1">
      <c r="G2571" s="175"/>
      <c r="I2571" s="176"/>
      <c r="J2571" s="176"/>
      <c r="K2571" s="176"/>
      <c r="L2571" s="665"/>
      <c r="M2571" s="175"/>
      <c r="N2571" s="177"/>
      <c r="P2571" s="176"/>
      <c r="R2571" s="178"/>
      <c r="S2571" s="177"/>
      <c r="U2571" s="177"/>
      <c r="W2571" s="178"/>
      <c r="X2571" s="177"/>
    </row>
    <row r="2572" spans="7:24" s="168" customFormat="1" ht="15" customHeight="1">
      <c r="G2572" s="175"/>
      <c r="I2572" s="176"/>
      <c r="J2572" s="176"/>
      <c r="K2572" s="176"/>
      <c r="L2572" s="665"/>
      <c r="M2572" s="175"/>
      <c r="N2572" s="177"/>
      <c r="P2572" s="176"/>
      <c r="R2572" s="178"/>
      <c r="S2572" s="177"/>
      <c r="U2572" s="177"/>
      <c r="W2572" s="178"/>
      <c r="X2572" s="177"/>
    </row>
    <row r="2573" spans="7:24" s="168" customFormat="1" ht="15" customHeight="1">
      <c r="G2573" s="175"/>
      <c r="I2573" s="176"/>
      <c r="J2573" s="176"/>
      <c r="K2573" s="176"/>
      <c r="L2573" s="665"/>
      <c r="M2573" s="175"/>
      <c r="N2573" s="177"/>
      <c r="P2573" s="176"/>
      <c r="R2573" s="178"/>
      <c r="S2573" s="177"/>
      <c r="U2573" s="177"/>
      <c r="W2573" s="178"/>
      <c r="X2573" s="177"/>
    </row>
    <row r="2574" spans="7:24" s="168" customFormat="1" ht="15" customHeight="1">
      <c r="G2574" s="175"/>
      <c r="I2574" s="176"/>
      <c r="J2574" s="176"/>
      <c r="K2574" s="176"/>
      <c r="L2574" s="665"/>
      <c r="M2574" s="175"/>
      <c r="N2574" s="177"/>
      <c r="P2574" s="176"/>
      <c r="R2574" s="178"/>
      <c r="S2574" s="177"/>
      <c r="U2574" s="177"/>
      <c r="W2574" s="178"/>
      <c r="X2574" s="177"/>
    </row>
    <row r="2575" spans="7:24" s="168" customFormat="1" ht="15" customHeight="1">
      <c r="G2575" s="175"/>
      <c r="I2575" s="176"/>
      <c r="J2575" s="176"/>
      <c r="K2575" s="176"/>
      <c r="L2575" s="665"/>
      <c r="M2575" s="175"/>
      <c r="N2575" s="177"/>
      <c r="P2575" s="176"/>
      <c r="R2575" s="178"/>
      <c r="S2575" s="177"/>
      <c r="U2575" s="177"/>
      <c r="W2575" s="178"/>
      <c r="X2575" s="177"/>
    </row>
    <row r="2576" spans="7:24" s="168" customFormat="1" ht="15" customHeight="1">
      <c r="G2576" s="175"/>
      <c r="I2576" s="176"/>
      <c r="J2576" s="176"/>
      <c r="K2576" s="176"/>
      <c r="L2576" s="665"/>
      <c r="M2576" s="175"/>
      <c r="N2576" s="177"/>
      <c r="P2576" s="176"/>
      <c r="R2576" s="178"/>
      <c r="S2576" s="177"/>
      <c r="U2576" s="177"/>
      <c r="W2576" s="178"/>
      <c r="X2576" s="177"/>
    </row>
    <row r="2577" spans="7:24" s="168" customFormat="1" ht="15" customHeight="1">
      <c r="G2577" s="175"/>
      <c r="I2577" s="176"/>
      <c r="J2577" s="176"/>
      <c r="K2577" s="176"/>
      <c r="L2577" s="665"/>
      <c r="M2577" s="175"/>
      <c r="N2577" s="177"/>
      <c r="P2577" s="176"/>
      <c r="R2577" s="178"/>
      <c r="S2577" s="177"/>
      <c r="U2577" s="177"/>
      <c r="W2577" s="178"/>
      <c r="X2577" s="177"/>
    </row>
    <row r="2578" spans="7:24" s="168" customFormat="1" ht="15" customHeight="1">
      <c r="G2578" s="175"/>
      <c r="I2578" s="176"/>
      <c r="J2578" s="176"/>
      <c r="K2578" s="176"/>
      <c r="L2578" s="665"/>
      <c r="M2578" s="175"/>
      <c r="N2578" s="177"/>
      <c r="P2578" s="176"/>
      <c r="R2578" s="178"/>
      <c r="S2578" s="177"/>
      <c r="U2578" s="177"/>
      <c r="W2578" s="178"/>
      <c r="X2578" s="177"/>
    </row>
    <row r="2579" spans="7:24" s="168" customFormat="1" ht="15" customHeight="1">
      <c r="G2579" s="175"/>
      <c r="I2579" s="176"/>
      <c r="J2579" s="176"/>
      <c r="K2579" s="176"/>
      <c r="L2579" s="665"/>
      <c r="M2579" s="175"/>
      <c r="N2579" s="177"/>
      <c r="P2579" s="176"/>
      <c r="R2579" s="178"/>
      <c r="S2579" s="177"/>
      <c r="U2579" s="177"/>
      <c r="W2579" s="178"/>
      <c r="X2579" s="177"/>
    </row>
    <row r="2580" spans="7:24" s="168" customFormat="1" ht="15" customHeight="1">
      <c r="G2580" s="175"/>
      <c r="I2580" s="176"/>
      <c r="J2580" s="176"/>
      <c r="K2580" s="176"/>
      <c r="L2580" s="665"/>
      <c r="M2580" s="175"/>
      <c r="N2580" s="177"/>
      <c r="P2580" s="176"/>
      <c r="R2580" s="178"/>
      <c r="S2580" s="177"/>
      <c r="U2580" s="177"/>
      <c r="W2580" s="178"/>
      <c r="X2580" s="177"/>
    </row>
    <row r="2581" spans="7:24" s="168" customFormat="1" ht="15" customHeight="1">
      <c r="G2581" s="175"/>
      <c r="I2581" s="176"/>
      <c r="J2581" s="176"/>
      <c r="K2581" s="176"/>
      <c r="L2581" s="665"/>
      <c r="M2581" s="175"/>
      <c r="N2581" s="177"/>
      <c r="P2581" s="176"/>
      <c r="R2581" s="178"/>
      <c r="S2581" s="177"/>
      <c r="U2581" s="177"/>
      <c r="W2581" s="178"/>
      <c r="X2581" s="177"/>
    </row>
    <row r="2582" spans="7:24" s="168" customFormat="1" ht="15" customHeight="1">
      <c r="G2582" s="175"/>
      <c r="I2582" s="176"/>
      <c r="J2582" s="176"/>
      <c r="K2582" s="176"/>
      <c r="L2582" s="665"/>
      <c r="M2582" s="175"/>
      <c r="N2582" s="177"/>
      <c r="P2582" s="176"/>
      <c r="R2582" s="178"/>
      <c r="S2582" s="177"/>
      <c r="U2582" s="177"/>
      <c r="W2582" s="178"/>
      <c r="X2582" s="177"/>
    </row>
    <row r="2583" spans="7:24" s="168" customFormat="1" ht="15" customHeight="1">
      <c r="G2583" s="175"/>
      <c r="I2583" s="176"/>
      <c r="J2583" s="176"/>
      <c r="K2583" s="176"/>
      <c r="L2583" s="665"/>
      <c r="M2583" s="175"/>
      <c r="N2583" s="177"/>
      <c r="P2583" s="176"/>
      <c r="R2583" s="178"/>
      <c r="S2583" s="177"/>
      <c r="U2583" s="177"/>
      <c r="W2583" s="178"/>
      <c r="X2583" s="177"/>
    </row>
    <row r="2584" spans="7:24" s="168" customFormat="1" ht="15" customHeight="1">
      <c r="G2584" s="175"/>
      <c r="I2584" s="176"/>
      <c r="J2584" s="176"/>
      <c r="K2584" s="176"/>
      <c r="L2584" s="665"/>
      <c r="M2584" s="175"/>
      <c r="N2584" s="177"/>
      <c r="P2584" s="176"/>
      <c r="R2584" s="178"/>
      <c r="S2584" s="177"/>
      <c r="U2584" s="177"/>
      <c r="W2584" s="178"/>
      <c r="X2584" s="177"/>
    </row>
    <row r="2585" spans="7:24" s="168" customFormat="1" ht="15" customHeight="1">
      <c r="G2585" s="175"/>
      <c r="I2585" s="176"/>
      <c r="J2585" s="176"/>
      <c r="K2585" s="176"/>
      <c r="L2585" s="665"/>
      <c r="M2585" s="175"/>
      <c r="N2585" s="177"/>
      <c r="P2585" s="176"/>
      <c r="R2585" s="178"/>
      <c r="S2585" s="177"/>
      <c r="U2585" s="177"/>
      <c r="W2585" s="178"/>
      <c r="X2585" s="177"/>
    </row>
    <row r="2586" spans="7:24" s="168" customFormat="1" ht="15" customHeight="1">
      <c r="G2586" s="175"/>
      <c r="I2586" s="176"/>
      <c r="J2586" s="176"/>
      <c r="K2586" s="176"/>
      <c r="L2586" s="665"/>
      <c r="M2586" s="175"/>
      <c r="N2586" s="177"/>
      <c r="P2586" s="176"/>
      <c r="R2586" s="178"/>
      <c r="S2586" s="177"/>
      <c r="U2586" s="177"/>
      <c r="W2586" s="178"/>
      <c r="X2586" s="177"/>
    </row>
    <row r="2587" spans="7:24" s="168" customFormat="1" ht="15" customHeight="1">
      <c r="G2587" s="175"/>
      <c r="I2587" s="176"/>
      <c r="J2587" s="176"/>
      <c r="K2587" s="176"/>
      <c r="L2587" s="665"/>
      <c r="M2587" s="175"/>
      <c r="N2587" s="177"/>
      <c r="P2587" s="176"/>
      <c r="R2587" s="178"/>
      <c r="S2587" s="177"/>
      <c r="U2587" s="177"/>
      <c r="W2587" s="178"/>
      <c r="X2587" s="177"/>
    </row>
    <row r="2588" spans="7:24" s="168" customFormat="1" ht="15" customHeight="1">
      <c r="G2588" s="175"/>
      <c r="I2588" s="176"/>
      <c r="J2588" s="176"/>
      <c r="K2588" s="176"/>
      <c r="L2588" s="665"/>
      <c r="M2588" s="175"/>
      <c r="N2588" s="177"/>
      <c r="P2588" s="176"/>
      <c r="R2588" s="178"/>
      <c r="S2588" s="177"/>
      <c r="U2588" s="177"/>
      <c r="W2588" s="178"/>
      <c r="X2588" s="177"/>
    </row>
    <row r="2589" spans="7:24" s="168" customFormat="1" ht="15" customHeight="1">
      <c r="G2589" s="175"/>
      <c r="I2589" s="176"/>
      <c r="J2589" s="176"/>
      <c r="K2589" s="176"/>
      <c r="L2589" s="665"/>
      <c r="M2589" s="175"/>
      <c r="N2589" s="177"/>
      <c r="P2589" s="176"/>
      <c r="R2589" s="178"/>
      <c r="S2589" s="177"/>
      <c r="U2589" s="177"/>
      <c r="W2589" s="178"/>
      <c r="X2589" s="177"/>
    </row>
    <row r="2590" spans="7:24" s="168" customFormat="1" ht="15" customHeight="1">
      <c r="G2590" s="175"/>
      <c r="I2590" s="176"/>
      <c r="J2590" s="176"/>
      <c r="K2590" s="176"/>
      <c r="L2590" s="665"/>
      <c r="M2590" s="175"/>
      <c r="N2590" s="177"/>
      <c r="P2590" s="176"/>
      <c r="R2590" s="178"/>
      <c r="S2590" s="177"/>
      <c r="U2590" s="177"/>
      <c r="W2590" s="178"/>
      <c r="X2590" s="177"/>
    </row>
    <row r="2591" spans="7:24" s="168" customFormat="1" ht="15" customHeight="1">
      <c r="G2591" s="175"/>
      <c r="I2591" s="176"/>
      <c r="J2591" s="176"/>
      <c r="K2591" s="176"/>
      <c r="L2591" s="665"/>
      <c r="M2591" s="175"/>
      <c r="N2591" s="177"/>
      <c r="P2591" s="176"/>
      <c r="R2591" s="178"/>
      <c r="S2591" s="177"/>
      <c r="U2591" s="177"/>
      <c r="W2591" s="178"/>
      <c r="X2591" s="177"/>
    </row>
    <row r="2592" spans="7:24" s="168" customFormat="1" ht="15" customHeight="1">
      <c r="G2592" s="175"/>
      <c r="I2592" s="176"/>
      <c r="J2592" s="176"/>
      <c r="K2592" s="176"/>
      <c r="L2592" s="665"/>
      <c r="M2592" s="175"/>
      <c r="N2592" s="177"/>
      <c r="P2592" s="176"/>
      <c r="R2592" s="178"/>
      <c r="S2592" s="177"/>
      <c r="U2592" s="177"/>
      <c r="W2592" s="178"/>
      <c r="X2592" s="177"/>
    </row>
    <row r="2593" spans="7:24" s="168" customFormat="1" ht="15" customHeight="1">
      <c r="G2593" s="175"/>
      <c r="I2593" s="176"/>
      <c r="J2593" s="176"/>
      <c r="K2593" s="176"/>
      <c r="L2593" s="665"/>
      <c r="M2593" s="175"/>
      <c r="N2593" s="177"/>
      <c r="P2593" s="176"/>
      <c r="R2593" s="178"/>
      <c r="S2593" s="177"/>
      <c r="U2593" s="177"/>
      <c r="W2593" s="178"/>
      <c r="X2593" s="177"/>
    </row>
    <row r="2594" spans="7:24" s="168" customFormat="1" ht="15" customHeight="1">
      <c r="G2594" s="175"/>
      <c r="I2594" s="176"/>
      <c r="J2594" s="176"/>
      <c r="K2594" s="176"/>
      <c r="L2594" s="665"/>
      <c r="M2594" s="175"/>
      <c r="N2594" s="177"/>
      <c r="P2594" s="176"/>
      <c r="R2594" s="178"/>
      <c r="S2594" s="177"/>
      <c r="U2594" s="177"/>
      <c r="W2594" s="178"/>
      <c r="X2594" s="177"/>
    </row>
    <row r="2595" spans="7:24" s="168" customFormat="1" ht="15" customHeight="1">
      <c r="G2595" s="175"/>
      <c r="I2595" s="176"/>
      <c r="J2595" s="176"/>
      <c r="K2595" s="176"/>
      <c r="L2595" s="665"/>
      <c r="M2595" s="175"/>
      <c r="N2595" s="177"/>
      <c r="P2595" s="176"/>
      <c r="R2595" s="178"/>
      <c r="S2595" s="177"/>
      <c r="U2595" s="177"/>
      <c r="W2595" s="178"/>
      <c r="X2595" s="177"/>
    </row>
    <row r="2596" spans="7:24" s="168" customFormat="1" ht="15" customHeight="1">
      <c r="G2596" s="175"/>
      <c r="I2596" s="176"/>
      <c r="J2596" s="176"/>
      <c r="K2596" s="176"/>
      <c r="L2596" s="665"/>
      <c r="M2596" s="175"/>
      <c r="N2596" s="177"/>
      <c r="P2596" s="176"/>
      <c r="R2596" s="178"/>
      <c r="S2596" s="177"/>
      <c r="U2596" s="177"/>
      <c r="W2596" s="178"/>
      <c r="X2596" s="177"/>
    </row>
    <row r="2597" spans="7:24" s="168" customFormat="1" ht="15" customHeight="1">
      <c r="G2597" s="175"/>
      <c r="I2597" s="176"/>
      <c r="J2597" s="176"/>
      <c r="K2597" s="176"/>
      <c r="L2597" s="665"/>
      <c r="M2597" s="175"/>
      <c r="N2597" s="177"/>
      <c r="P2597" s="176"/>
      <c r="R2597" s="178"/>
      <c r="S2597" s="177"/>
      <c r="U2597" s="177"/>
      <c r="W2597" s="178"/>
      <c r="X2597" s="177"/>
    </row>
    <row r="2598" spans="7:24" s="168" customFormat="1" ht="15" customHeight="1">
      <c r="G2598" s="175"/>
      <c r="I2598" s="176"/>
      <c r="J2598" s="176"/>
      <c r="K2598" s="176"/>
      <c r="L2598" s="665"/>
      <c r="M2598" s="175"/>
      <c r="N2598" s="177"/>
      <c r="P2598" s="176"/>
      <c r="R2598" s="178"/>
      <c r="S2598" s="177"/>
      <c r="U2598" s="177"/>
      <c r="W2598" s="178"/>
      <c r="X2598" s="177"/>
    </row>
    <row r="2599" spans="7:24" s="168" customFormat="1" ht="15" customHeight="1">
      <c r="G2599" s="175"/>
      <c r="I2599" s="176"/>
      <c r="J2599" s="176"/>
      <c r="K2599" s="176"/>
      <c r="L2599" s="665"/>
      <c r="M2599" s="175"/>
      <c r="N2599" s="177"/>
      <c r="P2599" s="176"/>
      <c r="R2599" s="178"/>
      <c r="S2599" s="177"/>
      <c r="U2599" s="177"/>
      <c r="W2599" s="178"/>
      <c r="X2599" s="177"/>
    </row>
    <row r="2600" spans="7:24" s="168" customFormat="1" ht="15" customHeight="1">
      <c r="G2600" s="175"/>
      <c r="I2600" s="176"/>
      <c r="J2600" s="176"/>
      <c r="K2600" s="176"/>
      <c r="L2600" s="665"/>
      <c r="M2600" s="175"/>
      <c r="N2600" s="177"/>
      <c r="P2600" s="176"/>
      <c r="R2600" s="178"/>
      <c r="S2600" s="177"/>
      <c r="U2600" s="177"/>
      <c r="W2600" s="178"/>
      <c r="X2600" s="177"/>
    </row>
    <row r="2601" spans="7:24" s="168" customFormat="1" ht="15" customHeight="1">
      <c r="G2601" s="175"/>
      <c r="I2601" s="176"/>
      <c r="J2601" s="176"/>
      <c r="K2601" s="176"/>
      <c r="L2601" s="665"/>
      <c r="M2601" s="175"/>
      <c r="N2601" s="177"/>
      <c r="P2601" s="176"/>
      <c r="R2601" s="178"/>
      <c r="S2601" s="177"/>
      <c r="U2601" s="177"/>
      <c r="W2601" s="178"/>
      <c r="X2601" s="177"/>
    </row>
    <row r="2602" spans="7:24" s="168" customFormat="1" ht="15" customHeight="1">
      <c r="G2602" s="175"/>
      <c r="I2602" s="176"/>
      <c r="J2602" s="176"/>
      <c r="K2602" s="176"/>
      <c r="L2602" s="665"/>
      <c r="M2602" s="175"/>
      <c r="N2602" s="177"/>
      <c r="P2602" s="176"/>
      <c r="R2602" s="178"/>
      <c r="S2602" s="177"/>
      <c r="U2602" s="177"/>
      <c r="W2602" s="178"/>
      <c r="X2602" s="177"/>
    </row>
    <row r="2603" spans="7:24" s="168" customFormat="1" ht="15" customHeight="1">
      <c r="G2603" s="175"/>
      <c r="I2603" s="176"/>
      <c r="J2603" s="176"/>
      <c r="K2603" s="176"/>
      <c r="L2603" s="665"/>
      <c r="M2603" s="175"/>
      <c r="N2603" s="177"/>
      <c r="P2603" s="176"/>
      <c r="R2603" s="178"/>
      <c r="S2603" s="177"/>
      <c r="U2603" s="177"/>
      <c r="W2603" s="178"/>
      <c r="X2603" s="177"/>
    </row>
    <row r="2604" spans="7:24" s="168" customFormat="1" ht="15" customHeight="1">
      <c r="G2604" s="175"/>
      <c r="I2604" s="176"/>
      <c r="J2604" s="176"/>
      <c r="K2604" s="176"/>
      <c r="L2604" s="665"/>
      <c r="M2604" s="175"/>
      <c r="N2604" s="177"/>
      <c r="P2604" s="176"/>
      <c r="R2604" s="178"/>
      <c r="S2604" s="177"/>
      <c r="U2604" s="177"/>
      <c r="W2604" s="178"/>
      <c r="X2604" s="177"/>
    </row>
    <row r="2605" spans="7:24" s="168" customFormat="1" ht="15" customHeight="1">
      <c r="G2605" s="175"/>
      <c r="I2605" s="176"/>
      <c r="J2605" s="176"/>
      <c r="K2605" s="176"/>
      <c r="L2605" s="665"/>
      <c r="M2605" s="175"/>
      <c r="N2605" s="177"/>
      <c r="P2605" s="176"/>
      <c r="R2605" s="178"/>
      <c r="S2605" s="177"/>
      <c r="U2605" s="177"/>
      <c r="W2605" s="178"/>
      <c r="X2605" s="177"/>
    </row>
    <row r="2606" spans="7:24" s="168" customFormat="1" ht="15" customHeight="1">
      <c r="G2606" s="175"/>
      <c r="I2606" s="176"/>
      <c r="J2606" s="176"/>
      <c r="K2606" s="176"/>
      <c r="L2606" s="665"/>
      <c r="M2606" s="175"/>
      <c r="N2606" s="177"/>
      <c r="P2606" s="176"/>
      <c r="R2606" s="178"/>
      <c r="S2606" s="177"/>
      <c r="U2606" s="177"/>
      <c r="W2606" s="178"/>
      <c r="X2606" s="177"/>
    </row>
    <row r="2607" spans="7:24" s="168" customFormat="1" ht="15" customHeight="1">
      <c r="G2607" s="175"/>
      <c r="I2607" s="176"/>
      <c r="J2607" s="176"/>
      <c r="K2607" s="176"/>
      <c r="L2607" s="665"/>
      <c r="M2607" s="175"/>
      <c r="N2607" s="177"/>
      <c r="P2607" s="176"/>
      <c r="R2607" s="178"/>
      <c r="S2607" s="177"/>
      <c r="U2607" s="177"/>
      <c r="W2607" s="178"/>
      <c r="X2607" s="177"/>
    </row>
    <row r="2608" spans="7:24" s="168" customFormat="1" ht="15" customHeight="1">
      <c r="G2608" s="175"/>
      <c r="I2608" s="176"/>
      <c r="J2608" s="176"/>
      <c r="K2608" s="176"/>
      <c r="L2608" s="665"/>
      <c r="M2608" s="175"/>
      <c r="N2608" s="177"/>
      <c r="P2608" s="176"/>
      <c r="R2608" s="178"/>
      <c r="S2608" s="177"/>
      <c r="U2608" s="177"/>
      <c r="W2608" s="178"/>
      <c r="X2608" s="177"/>
    </row>
    <row r="2609" spans="7:24" s="168" customFormat="1" ht="15" customHeight="1">
      <c r="G2609" s="175"/>
      <c r="I2609" s="176"/>
      <c r="J2609" s="176"/>
      <c r="K2609" s="176"/>
      <c r="L2609" s="665"/>
      <c r="M2609" s="175"/>
      <c r="N2609" s="177"/>
      <c r="P2609" s="176"/>
      <c r="R2609" s="178"/>
      <c r="S2609" s="177"/>
      <c r="U2609" s="177"/>
      <c r="W2609" s="178"/>
      <c r="X2609" s="177"/>
    </row>
    <row r="2610" spans="7:24" s="168" customFormat="1" ht="15" customHeight="1">
      <c r="G2610" s="175"/>
      <c r="I2610" s="176"/>
      <c r="J2610" s="176"/>
      <c r="K2610" s="176"/>
      <c r="L2610" s="665"/>
      <c r="M2610" s="175"/>
      <c r="N2610" s="177"/>
      <c r="P2610" s="176"/>
      <c r="R2610" s="178"/>
      <c r="S2610" s="177"/>
      <c r="U2610" s="177"/>
      <c r="W2610" s="178"/>
      <c r="X2610" s="177"/>
    </row>
    <row r="2611" spans="7:24" s="168" customFormat="1" ht="15" customHeight="1">
      <c r="G2611" s="175"/>
      <c r="I2611" s="176"/>
      <c r="J2611" s="176"/>
      <c r="K2611" s="176"/>
      <c r="L2611" s="665"/>
      <c r="M2611" s="175"/>
      <c r="N2611" s="177"/>
      <c r="P2611" s="176"/>
      <c r="R2611" s="178"/>
      <c r="S2611" s="177"/>
      <c r="U2611" s="177"/>
      <c r="W2611" s="178"/>
      <c r="X2611" s="177"/>
    </row>
    <row r="2612" spans="7:24" s="168" customFormat="1" ht="15" customHeight="1">
      <c r="G2612" s="175"/>
      <c r="I2612" s="176"/>
      <c r="J2612" s="176"/>
      <c r="K2612" s="176"/>
      <c r="L2612" s="665"/>
      <c r="M2612" s="175"/>
      <c r="N2612" s="177"/>
      <c r="P2612" s="176"/>
      <c r="R2612" s="178"/>
      <c r="S2612" s="177"/>
      <c r="U2612" s="177"/>
      <c r="W2612" s="178"/>
      <c r="X2612" s="177"/>
    </row>
    <row r="2613" spans="7:24" s="168" customFormat="1" ht="15" customHeight="1">
      <c r="G2613" s="175"/>
      <c r="I2613" s="176"/>
      <c r="J2613" s="176"/>
      <c r="K2613" s="176"/>
      <c r="L2613" s="665"/>
      <c r="M2613" s="175"/>
      <c r="N2613" s="177"/>
      <c r="P2613" s="176"/>
      <c r="R2613" s="178"/>
      <c r="S2613" s="177"/>
      <c r="U2613" s="177"/>
      <c r="W2613" s="178"/>
      <c r="X2613" s="177"/>
    </row>
    <row r="2614" spans="7:24" s="168" customFormat="1" ht="15" customHeight="1">
      <c r="G2614" s="175"/>
      <c r="I2614" s="176"/>
      <c r="J2614" s="176"/>
      <c r="K2614" s="176"/>
      <c r="L2614" s="665"/>
      <c r="M2614" s="175"/>
      <c r="N2614" s="177"/>
      <c r="P2614" s="176"/>
      <c r="R2614" s="178"/>
      <c r="S2614" s="177"/>
      <c r="U2614" s="177"/>
      <c r="W2614" s="178"/>
      <c r="X2614" s="177"/>
    </row>
    <row r="2615" spans="7:24" s="168" customFormat="1" ht="15" customHeight="1">
      <c r="G2615" s="175"/>
      <c r="I2615" s="176"/>
      <c r="J2615" s="176"/>
      <c r="K2615" s="176"/>
      <c r="L2615" s="665"/>
      <c r="M2615" s="175"/>
      <c r="N2615" s="177"/>
      <c r="P2615" s="176"/>
      <c r="R2615" s="178"/>
      <c r="S2615" s="177"/>
      <c r="U2615" s="177"/>
      <c r="W2615" s="178"/>
      <c r="X2615" s="177"/>
    </row>
    <row r="2616" spans="7:24" s="168" customFormat="1" ht="15" customHeight="1">
      <c r="G2616" s="175"/>
      <c r="I2616" s="176"/>
      <c r="J2616" s="176"/>
      <c r="K2616" s="176"/>
      <c r="L2616" s="665"/>
      <c r="M2616" s="175"/>
      <c r="N2616" s="177"/>
      <c r="P2616" s="176"/>
      <c r="R2616" s="178"/>
      <c r="S2616" s="177"/>
      <c r="U2616" s="177"/>
      <c r="W2616" s="178"/>
      <c r="X2616" s="177"/>
    </row>
    <row r="2617" spans="7:24" s="168" customFormat="1" ht="15" customHeight="1">
      <c r="G2617" s="175"/>
      <c r="I2617" s="176"/>
      <c r="J2617" s="176"/>
      <c r="K2617" s="176"/>
      <c r="L2617" s="665"/>
      <c r="M2617" s="175"/>
      <c r="N2617" s="177"/>
      <c r="P2617" s="176"/>
      <c r="R2617" s="178"/>
      <c r="S2617" s="177"/>
      <c r="U2617" s="177"/>
      <c r="W2617" s="178"/>
      <c r="X2617" s="177"/>
    </row>
    <row r="2618" spans="7:24" s="168" customFormat="1" ht="15" customHeight="1">
      <c r="G2618" s="175"/>
      <c r="I2618" s="176"/>
      <c r="J2618" s="176"/>
      <c r="K2618" s="176"/>
      <c r="L2618" s="665"/>
      <c r="M2618" s="175"/>
      <c r="N2618" s="177"/>
      <c r="P2618" s="176"/>
      <c r="R2618" s="178"/>
      <c r="S2618" s="177"/>
      <c r="U2618" s="177"/>
      <c r="W2618" s="178"/>
      <c r="X2618" s="177"/>
    </row>
    <row r="2619" spans="7:24" s="168" customFormat="1" ht="15" customHeight="1">
      <c r="G2619" s="175"/>
      <c r="I2619" s="176"/>
      <c r="J2619" s="176"/>
      <c r="K2619" s="176"/>
      <c r="L2619" s="665"/>
      <c r="M2619" s="175"/>
      <c r="N2619" s="177"/>
      <c r="P2619" s="176"/>
      <c r="R2619" s="178"/>
      <c r="S2619" s="177"/>
      <c r="U2619" s="177"/>
      <c r="W2619" s="178"/>
      <c r="X2619" s="177"/>
    </row>
    <row r="2620" spans="7:24" s="168" customFormat="1" ht="15" customHeight="1">
      <c r="G2620" s="175"/>
      <c r="I2620" s="176"/>
      <c r="J2620" s="176"/>
      <c r="K2620" s="176"/>
      <c r="L2620" s="665"/>
      <c r="M2620" s="175"/>
      <c r="N2620" s="177"/>
      <c r="P2620" s="176"/>
      <c r="R2620" s="178"/>
      <c r="S2620" s="177"/>
      <c r="U2620" s="177"/>
      <c r="W2620" s="178"/>
      <c r="X2620" s="177"/>
    </row>
    <row r="2621" spans="7:24" s="168" customFormat="1" ht="15" customHeight="1">
      <c r="G2621" s="175"/>
      <c r="I2621" s="176"/>
      <c r="J2621" s="176"/>
      <c r="K2621" s="176"/>
      <c r="L2621" s="665"/>
      <c r="M2621" s="175"/>
      <c r="N2621" s="177"/>
      <c r="P2621" s="176"/>
      <c r="R2621" s="178"/>
      <c r="S2621" s="177"/>
      <c r="U2621" s="177"/>
      <c r="W2621" s="178"/>
      <c r="X2621" s="177"/>
    </row>
    <row r="2622" spans="7:24" s="168" customFormat="1" ht="15" customHeight="1">
      <c r="G2622" s="175"/>
      <c r="I2622" s="176"/>
      <c r="J2622" s="176"/>
      <c r="K2622" s="176"/>
      <c r="L2622" s="665"/>
      <c r="M2622" s="175"/>
      <c r="N2622" s="177"/>
      <c r="P2622" s="176"/>
      <c r="R2622" s="178"/>
      <c r="S2622" s="177"/>
      <c r="U2622" s="177"/>
      <c r="W2622" s="178"/>
      <c r="X2622" s="177"/>
    </row>
    <row r="2623" spans="7:24" s="168" customFormat="1" ht="15" customHeight="1">
      <c r="G2623" s="175"/>
      <c r="I2623" s="176"/>
      <c r="J2623" s="176"/>
      <c r="K2623" s="176"/>
      <c r="L2623" s="665"/>
      <c r="M2623" s="175"/>
      <c r="N2623" s="177"/>
      <c r="P2623" s="176"/>
      <c r="R2623" s="178"/>
      <c r="S2623" s="177"/>
      <c r="U2623" s="177"/>
      <c r="W2623" s="178"/>
      <c r="X2623" s="177"/>
    </row>
    <row r="2624" spans="7:24" s="168" customFormat="1" ht="15" customHeight="1">
      <c r="G2624" s="175"/>
      <c r="I2624" s="176"/>
      <c r="J2624" s="176"/>
      <c r="K2624" s="176"/>
      <c r="L2624" s="665"/>
      <c r="M2624" s="175"/>
      <c r="N2624" s="177"/>
      <c r="P2624" s="176"/>
      <c r="R2624" s="178"/>
      <c r="S2624" s="177"/>
      <c r="U2624" s="177"/>
      <c r="W2624" s="178"/>
      <c r="X2624" s="177"/>
    </row>
    <row r="2625" spans="7:24" s="168" customFormat="1" ht="15" customHeight="1">
      <c r="G2625" s="175"/>
      <c r="I2625" s="176"/>
      <c r="J2625" s="176"/>
      <c r="K2625" s="176"/>
      <c r="L2625" s="665"/>
      <c r="M2625" s="175"/>
      <c r="N2625" s="177"/>
      <c r="P2625" s="176"/>
      <c r="R2625" s="178"/>
      <c r="S2625" s="177"/>
      <c r="U2625" s="177"/>
      <c r="W2625" s="178"/>
      <c r="X2625" s="177"/>
    </row>
    <row r="2626" spans="7:24" s="168" customFormat="1" ht="15" customHeight="1">
      <c r="G2626" s="175"/>
      <c r="I2626" s="176"/>
      <c r="J2626" s="176"/>
      <c r="K2626" s="176"/>
      <c r="L2626" s="665"/>
      <c r="M2626" s="175"/>
      <c r="N2626" s="177"/>
      <c r="P2626" s="176"/>
      <c r="R2626" s="178"/>
      <c r="S2626" s="177"/>
      <c r="U2626" s="177"/>
      <c r="W2626" s="178"/>
      <c r="X2626" s="177"/>
    </row>
    <row r="2627" spans="7:24" s="168" customFormat="1" ht="15" customHeight="1">
      <c r="G2627" s="175"/>
      <c r="I2627" s="176"/>
      <c r="J2627" s="176"/>
      <c r="K2627" s="176"/>
      <c r="L2627" s="665"/>
      <c r="M2627" s="175"/>
      <c r="N2627" s="177"/>
      <c r="P2627" s="176"/>
      <c r="R2627" s="178"/>
      <c r="S2627" s="177"/>
      <c r="U2627" s="177"/>
      <c r="W2627" s="178"/>
      <c r="X2627" s="177"/>
    </row>
    <row r="2628" spans="7:24" s="168" customFormat="1" ht="15" customHeight="1">
      <c r="G2628" s="175"/>
      <c r="I2628" s="176"/>
      <c r="J2628" s="176"/>
      <c r="K2628" s="176"/>
      <c r="L2628" s="665"/>
      <c r="M2628" s="175"/>
      <c r="N2628" s="177"/>
      <c r="P2628" s="176"/>
      <c r="R2628" s="178"/>
      <c r="S2628" s="177"/>
      <c r="U2628" s="177"/>
      <c r="W2628" s="178"/>
      <c r="X2628" s="177"/>
    </row>
    <row r="2629" spans="7:24" s="168" customFormat="1" ht="15" customHeight="1">
      <c r="G2629" s="175"/>
      <c r="I2629" s="176"/>
      <c r="J2629" s="176"/>
      <c r="K2629" s="176"/>
      <c r="L2629" s="665"/>
      <c r="M2629" s="175"/>
      <c r="N2629" s="177"/>
      <c r="P2629" s="176"/>
      <c r="R2629" s="178"/>
      <c r="S2629" s="177"/>
      <c r="U2629" s="177"/>
      <c r="W2629" s="178"/>
      <c r="X2629" s="177"/>
    </row>
    <row r="2630" spans="7:24" s="168" customFormat="1" ht="15" customHeight="1">
      <c r="G2630" s="175"/>
      <c r="I2630" s="176"/>
      <c r="J2630" s="176"/>
      <c r="K2630" s="176"/>
      <c r="L2630" s="665"/>
      <c r="M2630" s="175"/>
      <c r="N2630" s="177"/>
      <c r="P2630" s="176"/>
      <c r="R2630" s="178"/>
      <c r="S2630" s="177"/>
      <c r="U2630" s="177"/>
      <c r="W2630" s="178"/>
      <c r="X2630" s="177"/>
    </row>
    <row r="2631" spans="7:24" s="168" customFormat="1" ht="15" customHeight="1">
      <c r="G2631" s="175"/>
      <c r="I2631" s="176"/>
      <c r="J2631" s="176"/>
      <c r="K2631" s="176"/>
      <c r="L2631" s="665"/>
      <c r="M2631" s="175"/>
      <c r="N2631" s="177"/>
      <c r="P2631" s="176"/>
      <c r="R2631" s="178"/>
      <c r="S2631" s="177"/>
      <c r="U2631" s="177"/>
      <c r="W2631" s="178"/>
      <c r="X2631" s="177"/>
    </row>
    <row r="2632" spans="7:24" s="168" customFormat="1" ht="15" customHeight="1">
      <c r="G2632" s="175"/>
      <c r="I2632" s="176"/>
      <c r="J2632" s="176"/>
      <c r="K2632" s="176"/>
      <c r="L2632" s="665"/>
      <c r="M2632" s="175"/>
      <c r="N2632" s="177"/>
      <c r="P2632" s="176"/>
      <c r="R2632" s="178"/>
      <c r="S2632" s="177"/>
      <c r="U2632" s="177"/>
      <c r="W2632" s="178"/>
      <c r="X2632" s="177"/>
    </row>
    <row r="2633" spans="7:24" s="168" customFormat="1" ht="15" customHeight="1">
      <c r="G2633" s="175"/>
      <c r="I2633" s="176"/>
      <c r="J2633" s="176"/>
      <c r="K2633" s="176"/>
      <c r="L2633" s="665"/>
      <c r="M2633" s="175"/>
      <c r="N2633" s="177"/>
      <c r="P2633" s="176"/>
      <c r="R2633" s="178"/>
      <c r="S2633" s="177"/>
      <c r="U2633" s="177"/>
      <c r="W2633" s="178"/>
      <c r="X2633" s="177"/>
    </row>
    <row r="2634" spans="7:24" s="168" customFormat="1" ht="15" customHeight="1">
      <c r="G2634" s="175"/>
      <c r="I2634" s="176"/>
      <c r="J2634" s="176"/>
      <c r="K2634" s="176"/>
      <c r="L2634" s="665"/>
      <c r="M2634" s="175"/>
      <c r="N2634" s="177"/>
      <c r="P2634" s="176"/>
      <c r="R2634" s="178"/>
      <c r="S2634" s="177"/>
      <c r="U2634" s="177"/>
      <c r="W2634" s="178"/>
      <c r="X2634" s="177"/>
    </row>
    <row r="2635" spans="7:24" s="168" customFormat="1" ht="15" customHeight="1">
      <c r="G2635" s="175"/>
      <c r="I2635" s="176"/>
      <c r="J2635" s="176"/>
      <c r="K2635" s="176"/>
      <c r="L2635" s="665"/>
      <c r="M2635" s="175"/>
      <c r="N2635" s="177"/>
      <c r="P2635" s="176"/>
      <c r="R2635" s="178"/>
      <c r="S2635" s="177"/>
      <c r="U2635" s="177"/>
      <c r="W2635" s="178"/>
      <c r="X2635" s="177"/>
    </row>
    <row r="2636" spans="7:24" s="168" customFormat="1" ht="15" customHeight="1">
      <c r="G2636" s="175"/>
      <c r="I2636" s="176"/>
      <c r="J2636" s="176"/>
      <c r="K2636" s="176"/>
      <c r="L2636" s="665"/>
      <c r="M2636" s="175"/>
      <c r="N2636" s="177"/>
      <c r="P2636" s="176"/>
      <c r="R2636" s="178"/>
      <c r="S2636" s="177"/>
      <c r="U2636" s="177"/>
      <c r="W2636" s="178"/>
      <c r="X2636" s="177"/>
    </row>
    <row r="2637" spans="7:24" s="168" customFormat="1" ht="15" customHeight="1">
      <c r="G2637" s="175"/>
      <c r="I2637" s="176"/>
      <c r="J2637" s="176"/>
      <c r="K2637" s="176"/>
      <c r="L2637" s="665"/>
      <c r="M2637" s="175"/>
      <c r="N2637" s="177"/>
      <c r="P2637" s="176"/>
      <c r="R2637" s="178"/>
      <c r="S2637" s="177"/>
      <c r="U2637" s="177"/>
      <c r="W2637" s="178"/>
      <c r="X2637" s="177"/>
    </row>
    <row r="2638" spans="7:24" s="168" customFormat="1" ht="15" customHeight="1">
      <c r="G2638" s="175"/>
      <c r="I2638" s="176"/>
      <c r="J2638" s="176"/>
      <c r="K2638" s="176"/>
      <c r="L2638" s="665"/>
      <c r="M2638" s="175"/>
      <c r="N2638" s="177"/>
      <c r="P2638" s="176"/>
      <c r="R2638" s="178"/>
      <c r="S2638" s="177"/>
      <c r="U2638" s="177"/>
      <c r="W2638" s="178"/>
      <c r="X2638" s="177"/>
    </row>
    <row r="2639" spans="7:24" s="168" customFormat="1" ht="15" customHeight="1">
      <c r="G2639" s="175"/>
      <c r="I2639" s="176"/>
      <c r="J2639" s="176"/>
      <c r="K2639" s="176"/>
      <c r="L2639" s="665"/>
      <c r="M2639" s="175"/>
      <c r="N2639" s="177"/>
      <c r="P2639" s="176"/>
      <c r="R2639" s="178"/>
      <c r="S2639" s="177"/>
      <c r="U2639" s="177"/>
      <c r="W2639" s="178"/>
      <c r="X2639" s="177"/>
    </row>
    <row r="2640" spans="7:24" s="168" customFormat="1" ht="15" customHeight="1">
      <c r="G2640" s="175"/>
      <c r="I2640" s="176"/>
      <c r="J2640" s="176"/>
      <c r="K2640" s="176"/>
      <c r="L2640" s="665"/>
      <c r="M2640" s="175"/>
      <c r="N2640" s="177"/>
      <c r="P2640" s="176"/>
      <c r="R2640" s="178"/>
      <c r="S2640" s="177"/>
      <c r="U2640" s="177"/>
      <c r="W2640" s="178"/>
      <c r="X2640" s="177"/>
    </row>
    <row r="2641" spans="7:24" s="168" customFormat="1" ht="15" customHeight="1">
      <c r="G2641" s="175"/>
      <c r="I2641" s="176"/>
      <c r="J2641" s="176"/>
      <c r="K2641" s="176"/>
      <c r="L2641" s="665"/>
      <c r="M2641" s="175"/>
      <c r="N2641" s="177"/>
      <c r="P2641" s="176"/>
      <c r="R2641" s="178"/>
      <c r="S2641" s="177"/>
      <c r="U2641" s="177"/>
      <c r="W2641" s="178"/>
      <c r="X2641" s="177"/>
    </row>
    <row r="2642" spans="7:24" s="168" customFormat="1" ht="15" customHeight="1">
      <c r="G2642" s="175"/>
      <c r="I2642" s="176"/>
      <c r="J2642" s="176"/>
      <c r="K2642" s="176"/>
      <c r="L2642" s="665"/>
      <c r="M2642" s="175"/>
      <c r="N2642" s="177"/>
      <c r="P2642" s="176"/>
      <c r="R2642" s="178"/>
      <c r="S2642" s="177"/>
      <c r="U2642" s="177"/>
      <c r="W2642" s="178"/>
      <c r="X2642" s="177"/>
    </row>
    <row r="2643" spans="7:24" s="168" customFormat="1" ht="15" customHeight="1">
      <c r="G2643" s="175"/>
      <c r="I2643" s="176"/>
      <c r="J2643" s="176"/>
      <c r="K2643" s="176"/>
      <c r="L2643" s="665"/>
      <c r="M2643" s="175"/>
      <c r="N2643" s="177"/>
      <c r="P2643" s="176"/>
      <c r="R2643" s="178"/>
      <c r="S2643" s="177"/>
      <c r="U2643" s="177"/>
      <c r="W2643" s="178"/>
      <c r="X2643" s="177"/>
    </row>
    <row r="2644" spans="7:24" s="168" customFormat="1" ht="15" customHeight="1">
      <c r="G2644" s="175"/>
      <c r="I2644" s="176"/>
      <c r="J2644" s="176"/>
      <c r="K2644" s="176"/>
      <c r="L2644" s="665"/>
      <c r="M2644" s="175"/>
      <c r="N2644" s="177"/>
      <c r="P2644" s="176"/>
      <c r="R2644" s="178"/>
      <c r="S2644" s="177"/>
      <c r="U2644" s="177"/>
      <c r="W2644" s="178"/>
      <c r="X2644" s="177"/>
    </row>
    <row r="2645" spans="7:24" s="168" customFormat="1" ht="15" customHeight="1">
      <c r="G2645" s="175"/>
      <c r="I2645" s="176"/>
      <c r="J2645" s="176"/>
      <c r="K2645" s="176"/>
      <c r="L2645" s="665"/>
      <c r="M2645" s="175"/>
      <c r="N2645" s="177"/>
      <c r="P2645" s="176"/>
      <c r="R2645" s="178"/>
      <c r="S2645" s="177"/>
      <c r="U2645" s="177"/>
      <c r="W2645" s="178"/>
      <c r="X2645" s="177"/>
    </row>
    <row r="2646" spans="7:24" s="168" customFormat="1" ht="15" customHeight="1">
      <c r="G2646" s="175"/>
      <c r="I2646" s="176"/>
      <c r="J2646" s="176"/>
      <c r="K2646" s="176"/>
      <c r="L2646" s="665"/>
      <c r="M2646" s="175"/>
      <c r="N2646" s="177"/>
      <c r="P2646" s="176"/>
      <c r="R2646" s="178"/>
      <c r="S2646" s="177"/>
      <c r="U2646" s="177"/>
      <c r="W2646" s="178"/>
      <c r="X2646" s="177"/>
    </row>
    <row r="2647" spans="7:24" s="168" customFormat="1" ht="15" customHeight="1">
      <c r="G2647" s="175"/>
      <c r="I2647" s="176"/>
      <c r="J2647" s="176"/>
      <c r="K2647" s="176"/>
      <c r="L2647" s="665"/>
      <c r="M2647" s="175"/>
      <c r="N2647" s="177"/>
      <c r="P2647" s="176"/>
      <c r="R2647" s="178"/>
      <c r="S2647" s="177"/>
      <c r="U2647" s="177"/>
      <c r="W2647" s="178"/>
      <c r="X2647" s="177"/>
    </row>
    <row r="2648" spans="7:24" s="168" customFormat="1" ht="15" customHeight="1">
      <c r="G2648" s="175"/>
      <c r="I2648" s="176"/>
      <c r="J2648" s="176"/>
      <c r="K2648" s="176"/>
      <c r="L2648" s="665"/>
      <c r="M2648" s="175"/>
      <c r="N2648" s="177"/>
      <c r="P2648" s="176"/>
      <c r="R2648" s="178"/>
      <c r="S2648" s="177"/>
      <c r="U2648" s="177"/>
      <c r="W2648" s="178"/>
      <c r="X2648" s="177"/>
    </row>
    <row r="2649" spans="7:24" s="168" customFormat="1" ht="15" customHeight="1">
      <c r="G2649" s="175"/>
      <c r="I2649" s="176"/>
      <c r="J2649" s="176"/>
      <c r="K2649" s="176"/>
      <c r="L2649" s="665"/>
      <c r="M2649" s="175"/>
      <c r="N2649" s="177"/>
      <c r="P2649" s="176"/>
      <c r="R2649" s="178"/>
      <c r="S2649" s="177"/>
      <c r="U2649" s="177"/>
      <c r="W2649" s="178"/>
      <c r="X2649" s="177"/>
    </row>
    <row r="2650" spans="7:24" s="168" customFormat="1" ht="15" customHeight="1">
      <c r="G2650" s="175"/>
      <c r="I2650" s="176"/>
      <c r="J2650" s="176"/>
      <c r="K2650" s="176"/>
      <c r="L2650" s="665"/>
      <c r="M2650" s="175"/>
      <c r="N2650" s="177"/>
      <c r="P2650" s="176"/>
      <c r="R2650" s="178"/>
      <c r="S2650" s="177"/>
      <c r="U2650" s="177"/>
      <c r="W2650" s="178"/>
      <c r="X2650" s="177"/>
    </row>
    <row r="2651" spans="7:24" s="168" customFormat="1" ht="15" customHeight="1">
      <c r="G2651" s="175"/>
      <c r="I2651" s="176"/>
      <c r="J2651" s="176"/>
      <c r="K2651" s="176"/>
      <c r="L2651" s="665"/>
      <c r="M2651" s="175"/>
      <c r="N2651" s="177"/>
      <c r="P2651" s="176"/>
      <c r="R2651" s="178"/>
      <c r="S2651" s="177"/>
      <c r="U2651" s="177"/>
      <c r="W2651" s="178"/>
      <c r="X2651" s="177"/>
    </row>
    <row r="2652" spans="7:24" s="168" customFormat="1" ht="15" customHeight="1">
      <c r="G2652" s="175"/>
      <c r="I2652" s="176"/>
      <c r="J2652" s="176"/>
      <c r="K2652" s="176"/>
      <c r="L2652" s="665"/>
      <c r="M2652" s="175"/>
      <c r="N2652" s="177"/>
      <c r="P2652" s="176"/>
      <c r="R2652" s="178"/>
      <c r="S2652" s="177"/>
      <c r="U2652" s="177"/>
      <c r="W2652" s="178"/>
      <c r="X2652" s="177"/>
    </row>
    <row r="2653" spans="7:24" s="168" customFormat="1" ht="15" customHeight="1">
      <c r="G2653" s="175"/>
      <c r="I2653" s="176"/>
      <c r="J2653" s="176"/>
      <c r="K2653" s="176"/>
      <c r="L2653" s="665"/>
      <c r="M2653" s="175"/>
      <c r="N2653" s="177"/>
      <c r="P2653" s="176"/>
      <c r="R2653" s="178"/>
      <c r="S2653" s="177"/>
      <c r="U2653" s="177"/>
      <c r="W2653" s="178"/>
      <c r="X2653" s="177"/>
    </row>
    <row r="2654" spans="7:24" s="168" customFormat="1" ht="15" customHeight="1">
      <c r="G2654" s="175"/>
      <c r="I2654" s="176"/>
      <c r="J2654" s="176"/>
      <c r="K2654" s="176"/>
      <c r="L2654" s="665"/>
      <c r="M2654" s="175"/>
      <c r="N2654" s="177"/>
      <c r="P2654" s="176"/>
      <c r="R2654" s="178"/>
      <c r="S2654" s="177"/>
      <c r="U2654" s="177"/>
      <c r="W2654" s="178"/>
      <c r="X2654" s="177"/>
    </row>
    <row r="2655" spans="7:24" s="168" customFormat="1" ht="15" customHeight="1">
      <c r="G2655" s="175"/>
      <c r="I2655" s="176"/>
      <c r="J2655" s="176"/>
      <c r="K2655" s="176"/>
      <c r="L2655" s="665"/>
      <c r="M2655" s="175"/>
      <c r="N2655" s="177"/>
      <c r="P2655" s="176"/>
      <c r="R2655" s="178"/>
      <c r="S2655" s="177"/>
      <c r="U2655" s="177"/>
      <c r="W2655" s="178"/>
      <c r="X2655" s="177"/>
    </row>
    <row r="2656" spans="7:24" s="168" customFormat="1" ht="15" customHeight="1">
      <c r="G2656" s="175"/>
      <c r="I2656" s="176"/>
      <c r="J2656" s="176"/>
      <c r="K2656" s="176"/>
      <c r="L2656" s="665"/>
      <c r="M2656" s="175"/>
      <c r="N2656" s="177"/>
      <c r="P2656" s="176"/>
      <c r="R2656" s="178"/>
      <c r="S2656" s="177"/>
      <c r="U2656" s="177"/>
      <c r="W2656" s="178"/>
      <c r="X2656" s="177"/>
    </row>
    <row r="2657" spans="7:24" s="168" customFormat="1" ht="15" customHeight="1">
      <c r="G2657" s="175"/>
      <c r="I2657" s="176"/>
      <c r="J2657" s="176"/>
      <c r="K2657" s="176"/>
      <c r="L2657" s="665"/>
      <c r="M2657" s="175"/>
      <c r="N2657" s="177"/>
      <c r="P2657" s="176"/>
      <c r="R2657" s="178"/>
      <c r="S2657" s="177"/>
      <c r="U2657" s="177"/>
      <c r="W2657" s="178"/>
      <c r="X2657" s="177"/>
    </row>
    <row r="2658" spans="7:24" s="168" customFormat="1" ht="15" customHeight="1">
      <c r="G2658" s="175"/>
      <c r="I2658" s="176"/>
      <c r="J2658" s="176"/>
      <c r="K2658" s="176"/>
      <c r="L2658" s="665"/>
      <c r="M2658" s="175"/>
      <c r="N2658" s="177"/>
      <c r="P2658" s="176"/>
      <c r="R2658" s="178"/>
      <c r="S2658" s="177"/>
      <c r="U2658" s="177"/>
      <c r="W2658" s="178"/>
      <c r="X2658" s="177"/>
    </row>
    <row r="2659" spans="7:24" s="168" customFormat="1" ht="15" customHeight="1">
      <c r="G2659" s="175"/>
      <c r="I2659" s="176"/>
      <c r="J2659" s="176"/>
      <c r="K2659" s="176"/>
      <c r="L2659" s="665"/>
      <c r="M2659" s="175"/>
      <c r="N2659" s="177"/>
      <c r="P2659" s="176"/>
      <c r="R2659" s="178"/>
      <c r="S2659" s="177"/>
      <c r="U2659" s="177"/>
      <c r="W2659" s="178"/>
      <c r="X2659" s="177"/>
    </row>
    <row r="2660" spans="7:24" s="168" customFormat="1" ht="15" customHeight="1">
      <c r="G2660" s="175"/>
      <c r="I2660" s="176"/>
      <c r="J2660" s="176"/>
      <c r="K2660" s="176"/>
      <c r="L2660" s="665"/>
      <c r="M2660" s="175"/>
      <c r="N2660" s="177"/>
      <c r="P2660" s="176"/>
      <c r="R2660" s="178"/>
      <c r="S2660" s="177"/>
      <c r="U2660" s="177"/>
      <c r="W2660" s="178"/>
      <c r="X2660" s="177"/>
    </row>
    <row r="2661" spans="7:24" s="168" customFormat="1" ht="15" customHeight="1">
      <c r="G2661" s="175"/>
      <c r="I2661" s="176"/>
      <c r="J2661" s="176"/>
      <c r="K2661" s="176"/>
      <c r="L2661" s="665"/>
      <c r="M2661" s="175"/>
      <c r="N2661" s="177"/>
      <c r="P2661" s="176"/>
      <c r="R2661" s="178"/>
      <c r="S2661" s="177"/>
      <c r="U2661" s="177"/>
      <c r="W2661" s="178"/>
      <c r="X2661" s="177"/>
    </row>
    <row r="2662" spans="7:24" s="168" customFormat="1" ht="15" customHeight="1">
      <c r="G2662" s="175"/>
      <c r="I2662" s="176"/>
      <c r="J2662" s="176"/>
      <c r="K2662" s="176"/>
      <c r="L2662" s="665"/>
      <c r="M2662" s="175"/>
      <c r="N2662" s="177"/>
      <c r="P2662" s="176"/>
      <c r="R2662" s="178"/>
      <c r="S2662" s="177"/>
      <c r="U2662" s="177"/>
      <c r="W2662" s="178"/>
      <c r="X2662" s="177"/>
    </row>
    <row r="2663" spans="7:24" s="168" customFormat="1" ht="15" customHeight="1">
      <c r="G2663" s="175"/>
      <c r="I2663" s="176"/>
      <c r="J2663" s="176"/>
      <c r="K2663" s="176"/>
      <c r="L2663" s="665"/>
      <c r="M2663" s="175"/>
      <c r="N2663" s="177"/>
      <c r="P2663" s="176"/>
      <c r="R2663" s="178"/>
      <c r="S2663" s="177"/>
      <c r="U2663" s="177"/>
      <c r="W2663" s="178"/>
      <c r="X2663" s="177"/>
    </row>
    <row r="2664" spans="7:24" s="168" customFormat="1" ht="15" customHeight="1">
      <c r="G2664" s="175"/>
      <c r="I2664" s="176"/>
      <c r="J2664" s="176"/>
      <c r="K2664" s="176"/>
      <c r="L2664" s="665"/>
      <c r="M2664" s="175"/>
      <c r="N2664" s="177"/>
      <c r="P2664" s="176"/>
      <c r="R2664" s="178"/>
      <c r="S2664" s="177"/>
      <c r="U2664" s="177"/>
      <c r="W2664" s="178"/>
      <c r="X2664" s="177"/>
    </row>
    <row r="2665" spans="7:24" s="168" customFormat="1" ht="15" customHeight="1">
      <c r="G2665" s="175"/>
      <c r="I2665" s="176"/>
      <c r="J2665" s="176"/>
      <c r="K2665" s="176"/>
      <c r="L2665" s="665"/>
      <c r="M2665" s="175"/>
      <c r="N2665" s="177"/>
      <c r="P2665" s="176"/>
      <c r="R2665" s="178"/>
      <c r="S2665" s="177"/>
      <c r="U2665" s="177"/>
      <c r="W2665" s="178"/>
      <c r="X2665" s="177"/>
    </row>
    <row r="2666" spans="7:24" s="168" customFormat="1" ht="15" customHeight="1">
      <c r="G2666" s="175"/>
      <c r="I2666" s="176"/>
      <c r="J2666" s="176"/>
      <c r="K2666" s="176"/>
      <c r="L2666" s="665"/>
      <c r="M2666" s="175"/>
      <c r="N2666" s="177"/>
      <c r="P2666" s="176"/>
      <c r="R2666" s="178"/>
      <c r="S2666" s="177"/>
      <c r="U2666" s="177"/>
      <c r="W2666" s="178"/>
      <c r="X2666" s="177"/>
    </row>
    <row r="2667" spans="7:24" s="168" customFormat="1" ht="15" customHeight="1">
      <c r="G2667" s="175"/>
      <c r="I2667" s="176"/>
      <c r="J2667" s="176"/>
      <c r="K2667" s="176"/>
      <c r="L2667" s="665"/>
      <c r="M2667" s="175"/>
      <c r="N2667" s="177"/>
      <c r="P2667" s="176"/>
      <c r="R2667" s="178"/>
      <c r="S2667" s="177"/>
      <c r="U2667" s="177"/>
      <c r="W2667" s="178"/>
      <c r="X2667" s="177"/>
    </row>
    <row r="2668" spans="7:24" s="168" customFormat="1" ht="15" customHeight="1">
      <c r="G2668" s="175"/>
      <c r="I2668" s="176"/>
      <c r="J2668" s="176"/>
      <c r="K2668" s="176"/>
      <c r="L2668" s="665"/>
      <c r="M2668" s="175"/>
      <c r="N2668" s="177"/>
      <c r="P2668" s="176"/>
      <c r="R2668" s="178"/>
      <c r="S2668" s="177"/>
      <c r="U2668" s="177"/>
      <c r="W2668" s="178"/>
      <c r="X2668" s="177"/>
    </row>
    <row r="2669" spans="7:24" s="168" customFormat="1" ht="15" customHeight="1">
      <c r="G2669" s="175"/>
      <c r="I2669" s="176"/>
      <c r="J2669" s="176"/>
      <c r="K2669" s="176"/>
      <c r="L2669" s="665"/>
      <c r="M2669" s="175"/>
      <c r="N2669" s="177"/>
      <c r="P2669" s="176"/>
      <c r="R2669" s="178"/>
      <c r="S2669" s="177"/>
      <c r="U2669" s="177"/>
      <c r="W2669" s="178"/>
      <c r="X2669" s="177"/>
    </row>
    <row r="2670" spans="7:24" s="168" customFormat="1" ht="15" customHeight="1">
      <c r="G2670" s="175"/>
      <c r="I2670" s="176"/>
      <c r="J2670" s="176"/>
      <c r="K2670" s="176"/>
      <c r="L2670" s="665"/>
      <c r="M2670" s="175"/>
      <c r="N2670" s="177"/>
      <c r="P2670" s="176"/>
      <c r="R2670" s="178"/>
      <c r="S2670" s="177"/>
      <c r="U2670" s="177"/>
      <c r="W2670" s="178"/>
      <c r="X2670" s="177"/>
    </row>
    <row r="2671" spans="7:24" s="168" customFormat="1" ht="15" customHeight="1">
      <c r="G2671" s="175"/>
      <c r="I2671" s="176"/>
      <c r="J2671" s="176"/>
      <c r="K2671" s="176"/>
      <c r="L2671" s="665"/>
      <c r="M2671" s="175"/>
      <c r="N2671" s="177"/>
      <c r="P2671" s="176"/>
      <c r="R2671" s="178"/>
      <c r="S2671" s="177"/>
      <c r="U2671" s="177"/>
      <c r="W2671" s="178"/>
      <c r="X2671" s="177"/>
    </row>
    <row r="2672" spans="7:24" s="168" customFormat="1" ht="15" customHeight="1">
      <c r="G2672" s="175"/>
      <c r="I2672" s="176"/>
      <c r="J2672" s="176"/>
      <c r="K2672" s="176"/>
      <c r="L2672" s="665"/>
      <c r="M2672" s="175"/>
      <c r="N2672" s="177"/>
      <c r="P2672" s="176"/>
      <c r="R2672" s="178"/>
      <c r="S2672" s="177"/>
      <c r="U2672" s="177"/>
      <c r="W2672" s="178"/>
      <c r="X2672" s="177"/>
    </row>
    <row r="2673" spans="7:24" s="168" customFormat="1" ht="15" customHeight="1">
      <c r="G2673" s="175"/>
      <c r="I2673" s="176"/>
      <c r="J2673" s="176"/>
      <c r="K2673" s="176"/>
      <c r="L2673" s="665"/>
      <c r="M2673" s="175"/>
      <c r="N2673" s="177"/>
      <c r="P2673" s="176"/>
      <c r="R2673" s="178"/>
      <c r="S2673" s="177"/>
      <c r="U2673" s="177"/>
      <c r="W2673" s="178"/>
      <c r="X2673" s="177"/>
    </row>
    <row r="2674" spans="7:24" s="168" customFormat="1" ht="15" customHeight="1">
      <c r="G2674" s="175"/>
      <c r="I2674" s="176"/>
      <c r="J2674" s="176"/>
      <c r="K2674" s="176"/>
      <c r="L2674" s="665"/>
      <c r="M2674" s="175"/>
      <c r="N2674" s="177"/>
      <c r="P2674" s="176"/>
      <c r="R2674" s="178"/>
      <c r="S2674" s="177"/>
      <c r="U2674" s="177"/>
      <c r="W2674" s="178"/>
      <c r="X2674" s="177"/>
    </row>
    <row r="2675" spans="7:24" s="168" customFormat="1" ht="15" customHeight="1">
      <c r="G2675" s="175"/>
      <c r="I2675" s="176"/>
      <c r="J2675" s="176"/>
      <c r="K2675" s="176"/>
      <c r="L2675" s="665"/>
      <c r="M2675" s="175"/>
      <c r="N2675" s="177"/>
      <c r="P2675" s="176"/>
      <c r="R2675" s="178"/>
      <c r="S2675" s="177"/>
      <c r="U2675" s="177"/>
      <c r="W2675" s="178"/>
      <c r="X2675" s="177"/>
    </row>
    <row r="2676" spans="7:24" s="168" customFormat="1" ht="15" customHeight="1">
      <c r="G2676" s="175"/>
      <c r="I2676" s="176"/>
      <c r="J2676" s="176"/>
      <c r="K2676" s="176"/>
      <c r="L2676" s="665"/>
      <c r="M2676" s="175"/>
      <c r="N2676" s="177"/>
      <c r="P2676" s="176"/>
      <c r="R2676" s="178"/>
      <c r="S2676" s="177"/>
      <c r="U2676" s="177"/>
      <c r="W2676" s="178"/>
      <c r="X2676" s="177"/>
    </row>
    <row r="2677" spans="7:24" s="168" customFormat="1" ht="15" customHeight="1">
      <c r="G2677" s="175"/>
      <c r="I2677" s="176"/>
      <c r="J2677" s="176"/>
      <c r="K2677" s="176"/>
      <c r="L2677" s="665"/>
      <c r="M2677" s="175"/>
      <c r="N2677" s="177"/>
      <c r="P2677" s="176"/>
      <c r="R2677" s="178"/>
      <c r="S2677" s="177"/>
      <c r="U2677" s="177"/>
      <c r="W2677" s="178"/>
      <c r="X2677" s="177"/>
    </row>
    <row r="2678" spans="7:24" s="168" customFormat="1" ht="15" customHeight="1">
      <c r="G2678" s="175"/>
      <c r="I2678" s="176"/>
      <c r="J2678" s="176"/>
      <c r="K2678" s="176"/>
      <c r="L2678" s="665"/>
      <c r="M2678" s="175"/>
      <c r="N2678" s="177"/>
      <c r="P2678" s="176"/>
      <c r="R2678" s="178"/>
      <c r="S2678" s="177"/>
      <c r="U2678" s="177"/>
      <c r="W2678" s="178"/>
      <c r="X2678" s="177"/>
    </row>
    <row r="2679" spans="7:24" s="168" customFormat="1" ht="15" customHeight="1">
      <c r="G2679" s="175"/>
      <c r="I2679" s="176"/>
      <c r="J2679" s="176"/>
      <c r="K2679" s="176"/>
      <c r="L2679" s="665"/>
      <c r="M2679" s="175"/>
      <c r="N2679" s="177"/>
      <c r="P2679" s="176"/>
      <c r="R2679" s="178"/>
      <c r="S2679" s="177"/>
      <c r="U2679" s="177"/>
      <c r="W2679" s="178"/>
      <c r="X2679" s="177"/>
    </row>
    <row r="2680" spans="7:24" s="168" customFormat="1" ht="15" customHeight="1">
      <c r="G2680" s="175"/>
      <c r="I2680" s="176"/>
      <c r="J2680" s="176"/>
      <c r="K2680" s="176"/>
      <c r="L2680" s="665"/>
      <c r="M2680" s="175"/>
      <c r="N2680" s="177"/>
      <c r="P2680" s="176"/>
      <c r="R2680" s="178"/>
      <c r="S2680" s="177"/>
      <c r="U2680" s="177"/>
      <c r="W2680" s="178"/>
      <c r="X2680" s="177"/>
    </row>
    <row r="2681" spans="7:24" s="168" customFormat="1" ht="15" customHeight="1">
      <c r="G2681" s="175"/>
      <c r="I2681" s="176"/>
      <c r="J2681" s="176"/>
      <c r="K2681" s="176"/>
      <c r="L2681" s="665"/>
      <c r="M2681" s="175"/>
      <c r="N2681" s="177"/>
      <c r="P2681" s="176"/>
      <c r="R2681" s="178"/>
      <c r="S2681" s="177"/>
      <c r="U2681" s="177"/>
      <c r="W2681" s="178"/>
      <c r="X2681" s="177"/>
    </row>
    <row r="2682" spans="7:24" s="168" customFormat="1" ht="15" customHeight="1">
      <c r="G2682" s="175"/>
      <c r="I2682" s="176"/>
      <c r="J2682" s="176"/>
      <c r="K2682" s="176"/>
      <c r="L2682" s="665"/>
      <c r="M2682" s="175"/>
      <c r="N2682" s="177"/>
      <c r="P2682" s="176"/>
      <c r="R2682" s="178"/>
      <c r="S2682" s="177"/>
      <c r="U2682" s="177"/>
      <c r="W2682" s="178"/>
      <c r="X2682" s="177"/>
    </row>
    <row r="2683" spans="7:24" s="168" customFormat="1" ht="15" customHeight="1">
      <c r="G2683" s="175"/>
      <c r="I2683" s="176"/>
      <c r="J2683" s="176"/>
      <c r="K2683" s="176"/>
      <c r="L2683" s="665"/>
      <c r="M2683" s="175"/>
      <c r="N2683" s="177"/>
      <c r="P2683" s="176"/>
      <c r="R2683" s="178"/>
      <c r="S2683" s="177"/>
      <c r="U2683" s="177"/>
      <c r="W2683" s="178"/>
      <c r="X2683" s="177"/>
    </row>
    <row r="2684" spans="7:24" s="168" customFormat="1" ht="15" customHeight="1">
      <c r="G2684" s="175"/>
      <c r="I2684" s="176"/>
      <c r="J2684" s="176"/>
      <c r="K2684" s="176"/>
      <c r="L2684" s="665"/>
      <c r="M2684" s="175"/>
      <c r="N2684" s="177"/>
      <c r="P2684" s="176"/>
      <c r="R2684" s="178"/>
      <c r="S2684" s="177"/>
      <c r="U2684" s="177"/>
      <c r="W2684" s="178"/>
      <c r="X2684" s="177"/>
    </row>
    <row r="2685" spans="7:24" s="168" customFormat="1" ht="15" customHeight="1">
      <c r="G2685" s="175"/>
      <c r="I2685" s="176"/>
      <c r="J2685" s="176"/>
      <c r="K2685" s="176"/>
      <c r="L2685" s="665"/>
      <c r="M2685" s="175"/>
      <c r="N2685" s="177"/>
      <c r="P2685" s="176"/>
      <c r="R2685" s="178"/>
      <c r="S2685" s="177"/>
      <c r="U2685" s="177"/>
      <c r="W2685" s="178"/>
      <c r="X2685" s="177"/>
    </row>
    <row r="2686" spans="7:24" s="168" customFormat="1" ht="15" customHeight="1">
      <c r="G2686" s="175"/>
      <c r="I2686" s="176"/>
      <c r="J2686" s="176"/>
      <c r="K2686" s="176"/>
      <c r="L2686" s="665"/>
      <c r="M2686" s="175"/>
      <c r="N2686" s="177"/>
      <c r="P2686" s="176"/>
      <c r="R2686" s="178"/>
      <c r="S2686" s="177"/>
      <c r="U2686" s="177"/>
      <c r="W2686" s="178"/>
      <c r="X2686" s="177"/>
    </row>
    <row r="2687" spans="7:24" s="168" customFormat="1" ht="15" customHeight="1">
      <c r="G2687" s="175"/>
      <c r="I2687" s="176"/>
      <c r="J2687" s="176"/>
      <c r="K2687" s="176"/>
      <c r="L2687" s="665"/>
      <c r="M2687" s="175"/>
      <c r="N2687" s="177"/>
      <c r="P2687" s="176"/>
      <c r="R2687" s="178"/>
      <c r="S2687" s="177"/>
      <c r="U2687" s="177"/>
      <c r="W2687" s="178"/>
      <c r="X2687" s="177"/>
    </row>
    <row r="2688" spans="7:24" s="168" customFormat="1" ht="15" customHeight="1">
      <c r="G2688" s="175"/>
      <c r="I2688" s="176"/>
      <c r="J2688" s="176"/>
      <c r="K2688" s="176"/>
      <c r="L2688" s="665"/>
      <c r="M2688" s="175"/>
      <c r="N2688" s="177"/>
      <c r="P2688" s="176"/>
      <c r="R2688" s="178"/>
      <c r="S2688" s="177"/>
      <c r="U2688" s="177"/>
      <c r="W2688" s="178"/>
      <c r="X2688" s="177"/>
    </row>
    <row r="2689" spans="7:24" s="168" customFormat="1" ht="15" customHeight="1">
      <c r="G2689" s="175"/>
      <c r="I2689" s="176"/>
      <c r="J2689" s="176"/>
      <c r="K2689" s="176"/>
      <c r="L2689" s="665"/>
      <c r="M2689" s="175"/>
      <c r="N2689" s="177"/>
      <c r="P2689" s="176"/>
      <c r="R2689" s="178"/>
      <c r="S2689" s="177"/>
      <c r="U2689" s="177"/>
      <c r="W2689" s="178"/>
      <c r="X2689" s="177"/>
    </row>
    <row r="2690" spans="7:24" s="168" customFormat="1" ht="15" customHeight="1">
      <c r="G2690" s="175"/>
      <c r="I2690" s="176"/>
      <c r="J2690" s="176"/>
      <c r="K2690" s="176"/>
      <c r="L2690" s="665"/>
      <c r="M2690" s="175"/>
      <c r="N2690" s="177"/>
      <c r="P2690" s="176"/>
      <c r="R2690" s="178"/>
      <c r="S2690" s="177"/>
      <c r="U2690" s="177"/>
      <c r="W2690" s="178"/>
      <c r="X2690" s="177"/>
    </row>
    <row r="2691" spans="7:24" s="168" customFormat="1" ht="15" customHeight="1">
      <c r="G2691" s="175"/>
      <c r="I2691" s="176"/>
      <c r="J2691" s="176"/>
      <c r="K2691" s="176"/>
      <c r="L2691" s="665"/>
      <c r="M2691" s="175"/>
      <c r="N2691" s="177"/>
      <c r="P2691" s="176"/>
      <c r="R2691" s="178"/>
      <c r="S2691" s="177"/>
      <c r="U2691" s="177"/>
      <c r="W2691" s="178"/>
      <c r="X2691" s="177"/>
    </row>
    <row r="2692" spans="7:24" s="168" customFormat="1" ht="15" customHeight="1">
      <c r="G2692" s="175"/>
      <c r="I2692" s="176"/>
      <c r="J2692" s="176"/>
      <c r="K2692" s="176"/>
      <c r="L2692" s="665"/>
      <c r="M2692" s="175"/>
      <c r="N2692" s="177"/>
      <c r="P2692" s="176"/>
      <c r="R2692" s="178"/>
      <c r="S2692" s="177"/>
      <c r="U2692" s="177"/>
      <c r="W2692" s="178"/>
      <c r="X2692" s="177"/>
    </row>
    <row r="2693" spans="7:24" s="168" customFormat="1" ht="15" customHeight="1">
      <c r="G2693" s="175"/>
      <c r="I2693" s="176"/>
      <c r="J2693" s="176"/>
      <c r="K2693" s="176"/>
      <c r="L2693" s="665"/>
      <c r="M2693" s="175"/>
      <c r="N2693" s="177"/>
      <c r="P2693" s="176"/>
      <c r="R2693" s="178"/>
      <c r="S2693" s="177"/>
      <c r="U2693" s="177"/>
      <c r="W2693" s="178"/>
      <c r="X2693" s="177"/>
    </row>
    <row r="2694" spans="7:24" s="168" customFormat="1" ht="15" customHeight="1">
      <c r="G2694" s="175"/>
      <c r="I2694" s="176"/>
      <c r="J2694" s="176"/>
      <c r="K2694" s="176"/>
      <c r="L2694" s="665"/>
      <c r="M2694" s="175"/>
      <c r="N2694" s="177"/>
      <c r="P2694" s="176"/>
      <c r="R2694" s="178"/>
      <c r="S2694" s="177"/>
      <c r="U2694" s="177"/>
      <c r="W2694" s="178"/>
      <c r="X2694" s="177"/>
    </row>
    <row r="2695" spans="7:24" s="168" customFormat="1" ht="15" customHeight="1">
      <c r="G2695" s="175"/>
      <c r="I2695" s="176"/>
      <c r="J2695" s="176"/>
      <c r="K2695" s="176"/>
      <c r="L2695" s="665"/>
      <c r="M2695" s="175"/>
      <c r="N2695" s="177"/>
      <c r="P2695" s="176"/>
      <c r="R2695" s="178"/>
      <c r="S2695" s="177"/>
      <c r="U2695" s="177"/>
      <c r="W2695" s="178"/>
      <c r="X2695" s="177"/>
    </row>
    <row r="2696" spans="7:24" s="168" customFormat="1" ht="15" customHeight="1">
      <c r="G2696" s="175"/>
      <c r="I2696" s="176"/>
      <c r="J2696" s="176"/>
      <c r="K2696" s="176"/>
      <c r="L2696" s="665"/>
      <c r="M2696" s="175"/>
      <c r="N2696" s="177"/>
      <c r="P2696" s="176"/>
      <c r="R2696" s="178"/>
      <c r="S2696" s="177"/>
      <c r="U2696" s="177"/>
      <c r="W2696" s="178"/>
      <c r="X2696" s="177"/>
    </row>
    <row r="2697" spans="7:24" s="168" customFormat="1" ht="15" customHeight="1">
      <c r="G2697" s="175"/>
      <c r="I2697" s="176"/>
      <c r="J2697" s="176"/>
      <c r="K2697" s="176"/>
      <c r="L2697" s="665"/>
      <c r="M2697" s="175"/>
      <c r="N2697" s="177"/>
      <c r="P2697" s="176"/>
      <c r="R2697" s="178"/>
      <c r="S2697" s="177"/>
      <c r="U2697" s="177"/>
      <c r="W2697" s="178"/>
      <c r="X2697" s="177"/>
    </row>
    <row r="2698" spans="7:24" s="168" customFormat="1" ht="15" customHeight="1">
      <c r="G2698" s="175"/>
      <c r="I2698" s="176"/>
      <c r="J2698" s="176"/>
      <c r="K2698" s="176"/>
      <c r="L2698" s="665"/>
      <c r="M2698" s="175"/>
      <c r="N2698" s="177"/>
      <c r="P2698" s="176"/>
      <c r="R2698" s="178"/>
      <c r="S2698" s="177"/>
      <c r="U2698" s="177"/>
      <c r="W2698" s="178"/>
      <c r="X2698" s="177"/>
    </row>
    <row r="2699" spans="7:24" s="168" customFormat="1" ht="15" customHeight="1">
      <c r="G2699" s="175"/>
      <c r="I2699" s="176"/>
      <c r="J2699" s="176"/>
      <c r="K2699" s="176"/>
      <c r="L2699" s="665"/>
      <c r="M2699" s="175"/>
      <c r="N2699" s="177"/>
      <c r="P2699" s="176"/>
      <c r="R2699" s="178"/>
      <c r="S2699" s="177"/>
      <c r="U2699" s="177"/>
      <c r="W2699" s="178"/>
      <c r="X2699" s="177"/>
    </row>
    <row r="2700" spans="7:24" s="168" customFormat="1" ht="15" customHeight="1">
      <c r="G2700" s="175"/>
      <c r="I2700" s="176"/>
      <c r="J2700" s="176"/>
      <c r="K2700" s="176"/>
      <c r="L2700" s="665"/>
      <c r="M2700" s="175"/>
      <c r="N2700" s="177"/>
      <c r="P2700" s="176"/>
      <c r="R2700" s="178"/>
      <c r="S2700" s="177"/>
      <c r="U2700" s="177"/>
      <c r="W2700" s="178"/>
      <c r="X2700" s="177"/>
    </row>
    <row r="2701" spans="7:24" s="168" customFormat="1" ht="15" customHeight="1">
      <c r="G2701" s="175"/>
      <c r="I2701" s="176"/>
      <c r="J2701" s="176"/>
      <c r="K2701" s="176"/>
      <c r="L2701" s="665"/>
      <c r="M2701" s="175"/>
      <c r="N2701" s="177"/>
      <c r="P2701" s="176"/>
      <c r="R2701" s="178"/>
      <c r="S2701" s="177"/>
      <c r="U2701" s="177"/>
      <c r="W2701" s="178"/>
      <c r="X2701" s="177"/>
    </row>
    <row r="2702" spans="7:24" s="168" customFormat="1" ht="15" customHeight="1">
      <c r="G2702" s="175"/>
      <c r="I2702" s="176"/>
      <c r="J2702" s="176"/>
      <c r="K2702" s="176"/>
      <c r="L2702" s="665"/>
      <c r="M2702" s="175"/>
      <c r="N2702" s="177"/>
      <c r="P2702" s="176"/>
      <c r="R2702" s="178"/>
      <c r="S2702" s="177"/>
      <c r="U2702" s="177"/>
      <c r="W2702" s="178"/>
      <c r="X2702" s="177"/>
    </row>
    <row r="2703" spans="7:24" s="168" customFormat="1" ht="15" customHeight="1">
      <c r="G2703" s="175"/>
      <c r="I2703" s="176"/>
      <c r="J2703" s="176"/>
      <c r="K2703" s="176"/>
      <c r="L2703" s="665"/>
      <c r="M2703" s="175"/>
      <c r="N2703" s="177"/>
      <c r="P2703" s="176"/>
      <c r="R2703" s="178"/>
      <c r="S2703" s="177"/>
      <c r="U2703" s="177"/>
      <c r="W2703" s="178"/>
      <c r="X2703" s="177"/>
    </row>
    <row r="2704" spans="7:24" s="168" customFormat="1" ht="15" customHeight="1">
      <c r="G2704" s="175"/>
      <c r="I2704" s="176"/>
      <c r="J2704" s="176"/>
      <c r="K2704" s="176"/>
      <c r="L2704" s="665"/>
      <c r="M2704" s="175"/>
      <c r="N2704" s="177"/>
      <c r="P2704" s="176"/>
      <c r="R2704" s="178"/>
      <c r="S2704" s="177"/>
      <c r="U2704" s="177"/>
      <c r="W2704" s="178"/>
      <c r="X2704" s="177"/>
    </row>
    <row r="2705" spans="7:24" s="168" customFormat="1" ht="15" customHeight="1">
      <c r="G2705" s="175"/>
      <c r="I2705" s="176"/>
      <c r="J2705" s="176"/>
      <c r="K2705" s="176"/>
      <c r="L2705" s="665"/>
      <c r="M2705" s="175"/>
      <c r="N2705" s="177"/>
      <c r="P2705" s="176"/>
      <c r="R2705" s="178"/>
      <c r="S2705" s="177"/>
      <c r="U2705" s="177"/>
      <c r="W2705" s="178"/>
      <c r="X2705" s="177"/>
    </row>
    <row r="2706" spans="7:24" s="168" customFormat="1" ht="15" customHeight="1">
      <c r="G2706" s="175"/>
      <c r="I2706" s="176"/>
      <c r="J2706" s="176"/>
      <c r="K2706" s="176"/>
      <c r="L2706" s="665"/>
      <c r="M2706" s="175"/>
      <c r="N2706" s="177"/>
      <c r="P2706" s="176"/>
      <c r="R2706" s="178"/>
      <c r="S2706" s="177"/>
      <c r="U2706" s="177"/>
      <c r="W2706" s="178"/>
      <c r="X2706" s="177"/>
    </row>
    <row r="2707" spans="7:24" s="168" customFormat="1" ht="15" customHeight="1">
      <c r="G2707" s="175"/>
      <c r="I2707" s="176"/>
      <c r="J2707" s="176"/>
      <c r="K2707" s="176"/>
      <c r="L2707" s="665"/>
      <c r="M2707" s="175"/>
      <c r="N2707" s="177"/>
      <c r="P2707" s="176"/>
      <c r="R2707" s="178"/>
      <c r="S2707" s="177"/>
      <c r="U2707" s="177"/>
      <c r="W2707" s="178"/>
      <c r="X2707" s="177"/>
    </row>
    <row r="2708" spans="7:24" s="168" customFormat="1" ht="15" customHeight="1">
      <c r="G2708" s="175"/>
      <c r="I2708" s="176"/>
      <c r="J2708" s="176"/>
      <c r="K2708" s="176"/>
      <c r="L2708" s="665"/>
      <c r="M2708" s="175"/>
      <c r="N2708" s="177"/>
      <c r="P2708" s="176"/>
      <c r="R2708" s="178"/>
      <c r="S2708" s="177"/>
      <c r="U2708" s="177"/>
      <c r="W2708" s="178"/>
      <c r="X2708" s="177"/>
    </row>
    <row r="2709" spans="7:24" s="168" customFormat="1" ht="15" customHeight="1">
      <c r="G2709" s="175"/>
      <c r="I2709" s="176"/>
      <c r="J2709" s="176"/>
      <c r="K2709" s="176"/>
      <c r="L2709" s="665"/>
      <c r="M2709" s="175"/>
      <c r="N2709" s="177"/>
      <c r="P2709" s="176"/>
      <c r="R2709" s="178"/>
      <c r="S2709" s="177"/>
      <c r="U2709" s="177"/>
      <c r="W2709" s="178"/>
      <c r="X2709" s="177"/>
    </row>
    <row r="2710" spans="7:24" s="168" customFormat="1" ht="15" customHeight="1">
      <c r="G2710" s="175"/>
      <c r="I2710" s="176"/>
      <c r="J2710" s="176"/>
      <c r="K2710" s="176"/>
      <c r="L2710" s="665"/>
      <c r="M2710" s="175"/>
      <c r="N2710" s="177"/>
      <c r="P2710" s="176"/>
      <c r="R2710" s="178"/>
      <c r="S2710" s="177"/>
      <c r="U2710" s="177"/>
      <c r="W2710" s="178"/>
      <c r="X2710" s="177"/>
    </row>
    <row r="2711" spans="7:24" s="168" customFormat="1" ht="15" customHeight="1">
      <c r="G2711" s="175"/>
      <c r="I2711" s="176"/>
      <c r="J2711" s="176"/>
      <c r="K2711" s="176"/>
      <c r="L2711" s="665"/>
      <c r="M2711" s="175"/>
      <c r="N2711" s="177"/>
      <c r="P2711" s="176"/>
      <c r="R2711" s="178"/>
      <c r="S2711" s="177"/>
      <c r="U2711" s="177"/>
      <c r="W2711" s="178"/>
      <c r="X2711" s="177"/>
    </row>
    <row r="2712" spans="7:24" s="168" customFormat="1" ht="15" customHeight="1">
      <c r="G2712" s="175"/>
      <c r="I2712" s="176"/>
      <c r="J2712" s="176"/>
      <c r="K2712" s="176"/>
      <c r="L2712" s="665"/>
      <c r="M2712" s="175"/>
      <c r="N2712" s="177"/>
      <c r="P2712" s="176"/>
      <c r="R2712" s="178"/>
      <c r="S2712" s="177"/>
      <c r="U2712" s="177"/>
      <c r="W2712" s="178"/>
      <c r="X2712" s="177"/>
    </row>
    <row r="2713" spans="7:24" s="168" customFormat="1" ht="15" customHeight="1">
      <c r="G2713" s="175"/>
      <c r="I2713" s="176"/>
      <c r="J2713" s="176"/>
      <c r="K2713" s="176"/>
      <c r="L2713" s="665"/>
      <c r="M2713" s="175"/>
      <c r="N2713" s="177"/>
      <c r="P2713" s="176"/>
      <c r="R2713" s="178"/>
      <c r="S2713" s="177"/>
      <c r="U2713" s="177"/>
      <c r="W2713" s="178"/>
      <c r="X2713" s="177"/>
    </row>
    <row r="2714" spans="7:24" s="168" customFormat="1" ht="15" customHeight="1">
      <c r="G2714" s="175"/>
      <c r="I2714" s="176"/>
      <c r="J2714" s="176"/>
      <c r="K2714" s="176"/>
      <c r="L2714" s="665"/>
      <c r="M2714" s="175"/>
      <c r="N2714" s="177"/>
      <c r="P2714" s="176"/>
      <c r="R2714" s="178"/>
      <c r="S2714" s="177"/>
      <c r="U2714" s="177"/>
      <c r="W2714" s="178"/>
      <c r="X2714" s="177"/>
    </row>
    <row r="2715" spans="7:24" s="168" customFormat="1" ht="15" customHeight="1">
      <c r="G2715" s="175"/>
      <c r="I2715" s="176"/>
      <c r="J2715" s="176"/>
      <c r="K2715" s="176"/>
      <c r="L2715" s="665"/>
      <c r="M2715" s="175"/>
      <c r="N2715" s="177"/>
      <c r="P2715" s="176"/>
      <c r="R2715" s="178"/>
      <c r="S2715" s="177"/>
      <c r="U2715" s="177"/>
      <c r="W2715" s="178"/>
      <c r="X2715" s="177"/>
    </row>
    <row r="2716" spans="7:24" s="168" customFormat="1" ht="15" customHeight="1">
      <c r="G2716" s="175"/>
      <c r="I2716" s="176"/>
      <c r="J2716" s="176"/>
      <c r="K2716" s="176"/>
      <c r="L2716" s="665"/>
      <c r="M2716" s="175"/>
      <c r="N2716" s="177"/>
      <c r="P2716" s="176"/>
      <c r="R2716" s="178"/>
      <c r="S2716" s="177"/>
      <c r="U2716" s="177"/>
      <c r="W2716" s="178"/>
      <c r="X2716" s="177"/>
    </row>
    <row r="2717" spans="7:24" s="168" customFormat="1" ht="15" customHeight="1">
      <c r="G2717" s="175"/>
      <c r="I2717" s="176"/>
      <c r="J2717" s="176"/>
      <c r="K2717" s="176"/>
      <c r="L2717" s="665"/>
      <c r="M2717" s="175"/>
      <c r="N2717" s="177"/>
      <c r="P2717" s="176"/>
      <c r="R2717" s="178"/>
      <c r="S2717" s="177"/>
      <c r="U2717" s="177"/>
      <c r="W2717" s="178"/>
      <c r="X2717" s="177"/>
    </row>
    <row r="2718" spans="7:24" s="168" customFormat="1" ht="15" customHeight="1">
      <c r="G2718" s="175"/>
      <c r="I2718" s="176"/>
      <c r="J2718" s="176"/>
      <c r="K2718" s="176"/>
      <c r="L2718" s="665"/>
      <c r="M2718" s="175"/>
      <c r="N2718" s="177"/>
      <c r="P2718" s="176"/>
      <c r="R2718" s="178"/>
      <c r="S2718" s="177"/>
      <c r="U2718" s="177"/>
      <c r="W2718" s="178"/>
      <c r="X2718" s="177"/>
    </row>
    <row r="2719" spans="7:24" s="168" customFormat="1" ht="15" customHeight="1">
      <c r="G2719" s="175"/>
      <c r="I2719" s="176"/>
      <c r="J2719" s="176"/>
      <c r="K2719" s="176"/>
      <c r="L2719" s="665"/>
      <c r="M2719" s="175"/>
      <c r="N2719" s="177"/>
      <c r="P2719" s="176"/>
      <c r="R2719" s="178"/>
      <c r="S2719" s="177"/>
      <c r="U2719" s="177"/>
      <c r="W2719" s="178"/>
      <c r="X2719" s="177"/>
    </row>
    <row r="2720" spans="7:24" s="168" customFormat="1" ht="15" customHeight="1">
      <c r="G2720" s="175"/>
      <c r="I2720" s="176"/>
      <c r="J2720" s="176"/>
      <c r="K2720" s="176"/>
      <c r="L2720" s="665"/>
      <c r="M2720" s="175"/>
      <c r="N2720" s="177"/>
      <c r="P2720" s="176"/>
      <c r="R2720" s="178"/>
      <c r="S2720" s="177"/>
      <c r="U2720" s="177"/>
      <c r="W2720" s="178"/>
      <c r="X2720" s="177"/>
    </row>
    <row r="2721" spans="7:24" s="168" customFormat="1" ht="15" customHeight="1">
      <c r="G2721" s="175"/>
      <c r="I2721" s="176"/>
      <c r="J2721" s="176"/>
      <c r="K2721" s="176"/>
      <c r="L2721" s="665"/>
      <c r="M2721" s="175"/>
      <c r="N2721" s="177"/>
      <c r="P2721" s="176"/>
      <c r="R2721" s="178"/>
      <c r="S2721" s="177"/>
      <c r="U2721" s="177"/>
      <c r="W2721" s="178"/>
      <c r="X2721" s="177"/>
    </row>
    <row r="2722" spans="7:24" s="168" customFormat="1" ht="15" customHeight="1">
      <c r="G2722" s="175"/>
      <c r="I2722" s="176"/>
      <c r="J2722" s="176"/>
      <c r="K2722" s="176"/>
      <c r="L2722" s="665"/>
      <c r="M2722" s="175"/>
      <c r="N2722" s="177"/>
      <c r="P2722" s="176"/>
      <c r="R2722" s="178"/>
      <c r="S2722" s="177"/>
      <c r="U2722" s="177"/>
      <c r="W2722" s="178"/>
      <c r="X2722" s="177"/>
    </row>
    <row r="2723" spans="7:24" s="168" customFormat="1" ht="15" customHeight="1">
      <c r="G2723" s="175"/>
      <c r="I2723" s="176"/>
      <c r="J2723" s="176"/>
      <c r="K2723" s="176"/>
      <c r="L2723" s="665"/>
      <c r="M2723" s="175"/>
      <c r="N2723" s="177"/>
      <c r="P2723" s="176"/>
      <c r="R2723" s="178"/>
      <c r="S2723" s="177"/>
      <c r="U2723" s="177"/>
      <c r="W2723" s="178"/>
      <c r="X2723" s="177"/>
    </row>
    <row r="2724" spans="7:24" s="168" customFormat="1" ht="15" customHeight="1">
      <c r="G2724" s="175"/>
      <c r="I2724" s="176"/>
      <c r="J2724" s="176"/>
      <c r="K2724" s="176"/>
      <c r="L2724" s="665"/>
      <c r="M2724" s="175"/>
      <c r="N2724" s="177"/>
      <c r="P2724" s="176"/>
      <c r="R2724" s="178"/>
      <c r="S2724" s="177"/>
      <c r="U2724" s="177"/>
      <c r="W2724" s="178"/>
      <c r="X2724" s="177"/>
    </row>
    <row r="2725" spans="7:24" s="168" customFormat="1" ht="15" customHeight="1">
      <c r="G2725" s="175"/>
      <c r="I2725" s="176"/>
      <c r="J2725" s="176"/>
      <c r="K2725" s="176"/>
      <c r="L2725" s="665"/>
      <c r="M2725" s="175"/>
      <c r="N2725" s="177"/>
      <c r="P2725" s="176"/>
      <c r="R2725" s="178"/>
      <c r="S2725" s="177"/>
      <c r="U2725" s="177"/>
      <c r="W2725" s="178"/>
      <c r="X2725" s="177"/>
    </row>
    <row r="2726" spans="7:24" s="168" customFormat="1" ht="15" customHeight="1">
      <c r="G2726" s="175"/>
      <c r="I2726" s="176"/>
      <c r="J2726" s="176"/>
      <c r="K2726" s="176"/>
      <c r="L2726" s="665"/>
      <c r="M2726" s="175"/>
      <c r="N2726" s="177"/>
      <c r="P2726" s="176"/>
      <c r="R2726" s="178"/>
      <c r="S2726" s="177"/>
      <c r="U2726" s="177"/>
      <c r="W2726" s="178"/>
      <c r="X2726" s="177"/>
    </row>
    <row r="2727" spans="7:24" s="168" customFormat="1" ht="15" customHeight="1">
      <c r="G2727" s="175"/>
      <c r="I2727" s="176"/>
      <c r="J2727" s="176"/>
      <c r="K2727" s="176"/>
      <c r="L2727" s="665"/>
      <c r="M2727" s="175"/>
      <c r="N2727" s="177"/>
      <c r="P2727" s="176"/>
      <c r="R2727" s="178"/>
      <c r="S2727" s="177"/>
      <c r="U2727" s="177"/>
      <c r="W2727" s="178"/>
      <c r="X2727" s="177"/>
    </row>
    <row r="2728" spans="7:24" s="168" customFormat="1" ht="15" customHeight="1">
      <c r="G2728" s="175"/>
      <c r="I2728" s="176"/>
      <c r="J2728" s="176"/>
      <c r="K2728" s="176"/>
      <c r="L2728" s="665"/>
      <c r="M2728" s="175"/>
      <c r="N2728" s="177"/>
      <c r="P2728" s="176"/>
      <c r="R2728" s="178"/>
      <c r="S2728" s="177"/>
      <c r="U2728" s="177"/>
      <c r="W2728" s="178"/>
      <c r="X2728" s="177"/>
    </row>
    <row r="2729" spans="7:24" s="168" customFormat="1" ht="15" customHeight="1">
      <c r="G2729" s="175"/>
      <c r="I2729" s="176"/>
      <c r="J2729" s="176"/>
      <c r="K2729" s="176"/>
      <c r="L2729" s="665"/>
      <c r="M2729" s="175"/>
      <c r="N2729" s="177"/>
      <c r="P2729" s="176"/>
      <c r="R2729" s="178"/>
      <c r="S2729" s="177"/>
      <c r="U2729" s="177"/>
      <c r="W2729" s="178"/>
      <c r="X2729" s="177"/>
    </row>
    <row r="2730" spans="7:24" s="168" customFormat="1" ht="15" customHeight="1">
      <c r="G2730" s="175"/>
      <c r="I2730" s="176"/>
      <c r="J2730" s="176"/>
      <c r="K2730" s="176"/>
      <c r="L2730" s="665"/>
      <c r="M2730" s="175"/>
      <c r="N2730" s="177"/>
      <c r="P2730" s="176"/>
      <c r="R2730" s="178"/>
      <c r="S2730" s="177"/>
      <c r="U2730" s="177"/>
      <c r="W2730" s="178"/>
      <c r="X2730" s="177"/>
    </row>
    <row r="2731" spans="7:24" s="168" customFormat="1" ht="15" customHeight="1">
      <c r="G2731" s="175"/>
      <c r="I2731" s="176"/>
      <c r="J2731" s="176"/>
      <c r="K2731" s="176"/>
      <c r="L2731" s="665"/>
      <c r="M2731" s="175"/>
      <c r="N2731" s="177"/>
      <c r="P2731" s="176"/>
      <c r="R2731" s="178"/>
      <c r="S2731" s="177"/>
      <c r="U2731" s="177"/>
      <c r="W2731" s="178"/>
      <c r="X2731" s="177"/>
    </row>
    <row r="2732" spans="7:24" s="168" customFormat="1" ht="15" customHeight="1">
      <c r="G2732" s="175"/>
      <c r="I2732" s="176"/>
      <c r="J2732" s="176"/>
      <c r="K2732" s="176"/>
      <c r="L2732" s="665"/>
      <c r="M2732" s="175"/>
      <c r="N2732" s="177"/>
      <c r="P2732" s="176"/>
      <c r="R2732" s="178"/>
      <c r="S2732" s="177"/>
      <c r="U2732" s="177"/>
      <c r="W2732" s="178"/>
      <c r="X2732" s="177"/>
    </row>
    <row r="2733" spans="7:24" s="168" customFormat="1" ht="15" customHeight="1">
      <c r="G2733" s="175"/>
      <c r="I2733" s="176"/>
      <c r="J2733" s="176"/>
      <c r="K2733" s="176"/>
      <c r="L2733" s="665"/>
      <c r="M2733" s="175"/>
      <c r="N2733" s="177"/>
      <c r="P2733" s="176"/>
      <c r="R2733" s="178"/>
      <c r="S2733" s="177"/>
      <c r="U2733" s="177"/>
      <c r="W2733" s="178"/>
      <c r="X2733" s="177"/>
    </row>
    <row r="2734" spans="7:24" s="168" customFormat="1" ht="15" customHeight="1">
      <c r="G2734" s="175"/>
      <c r="I2734" s="176"/>
      <c r="J2734" s="176"/>
      <c r="K2734" s="176"/>
      <c r="L2734" s="665"/>
      <c r="M2734" s="175"/>
      <c r="N2734" s="177"/>
      <c r="P2734" s="176"/>
      <c r="R2734" s="178"/>
      <c r="S2734" s="177"/>
      <c r="U2734" s="177"/>
      <c r="W2734" s="178"/>
      <c r="X2734" s="177"/>
    </row>
    <row r="2735" spans="7:24" s="168" customFormat="1" ht="15" customHeight="1">
      <c r="G2735" s="175"/>
      <c r="I2735" s="176"/>
      <c r="J2735" s="176"/>
      <c r="K2735" s="176"/>
      <c r="L2735" s="665"/>
      <c r="M2735" s="175"/>
      <c r="N2735" s="177"/>
      <c r="P2735" s="176"/>
      <c r="R2735" s="178"/>
      <c r="S2735" s="177"/>
      <c r="U2735" s="177"/>
      <c r="W2735" s="178"/>
      <c r="X2735" s="177"/>
    </row>
    <row r="2736" spans="7:24" s="168" customFormat="1" ht="15" customHeight="1">
      <c r="G2736" s="175"/>
      <c r="I2736" s="176"/>
      <c r="J2736" s="176"/>
      <c r="K2736" s="176"/>
      <c r="L2736" s="665"/>
      <c r="M2736" s="175"/>
      <c r="N2736" s="177"/>
      <c r="P2736" s="176"/>
      <c r="R2736" s="178"/>
      <c r="S2736" s="177"/>
      <c r="U2736" s="177"/>
      <c r="W2736" s="178"/>
      <c r="X2736" s="177"/>
    </row>
    <row r="2737" spans="7:24" s="168" customFormat="1" ht="15" customHeight="1">
      <c r="G2737" s="175"/>
      <c r="I2737" s="176"/>
      <c r="J2737" s="176"/>
      <c r="K2737" s="176"/>
      <c r="L2737" s="665"/>
      <c r="M2737" s="175"/>
      <c r="N2737" s="177"/>
      <c r="P2737" s="176"/>
      <c r="R2737" s="178"/>
      <c r="S2737" s="177"/>
      <c r="U2737" s="177"/>
      <c r="W2737" s="178"/>
      <c r="X2737" s="177"/>
    </row>
    <row r="2738" spans="7:24" s="168" customFormat="1" ht="15" customHeight="1">
      <c r="G2738" s="175"/>
      <c r="I2738" s="176"/>
      <c r="J2738" s="176"/>
      <c r="K2738" s="176"/>
      <c r="L2738" s="665"/>
      <c r="M2738" s="175"/>
      <c r="N2738" s="177"/>
      <c r="P2738" s="176"/>
      <c r="R2738" s="178"/>
      <c r="S2738" s="177"/>
      <c r="U2738" s="177"/>
      <c r="W2738" s="178"/>
      <c r="X2738" s="177"/>
    </row>
    <row r="2739" spans="7:24" s="168" customFormat="1" ht="15" customHeight="1">
      <c r="G2739" s="175"/>
      <c r="I2739" s="176"/>
      <c r="J2739" s="176"/>
      <c r="K2739" s="176"/>
      <c r="L2739" s="665"/>
      <c r="M2739" s="175"/>
      <c r="N2739" s="177"/>
      <c r="P2739" s="176"/>
      <c r="R2739" s="178"/>
      <c r="S2739" s="177"/>
      <c r="U2739" s="177"/>
      <c r="W2739" s="178"/>
      <c r="X2739" s="177"/>
    </row>
    <row r="2740" spans="7:24" s="168" customFormat="1" ht="15" customHeight="1">
      <c r="G2740" s="175"/>
      <c r="I2740" s="176"/>
      <c r="J2740" s="176"/>
      <c r="K2740" s="176"/>
      <c r="L2740" s="665"/>
      <c r="M2740" s="175"/>
      <c r="N2740" s="177"/>
      <c r="P2740" s="176"/>
      <c r="R2740" s="178"/>
      <c r="S2740" s="177"/>
      <c r="U2740" s="177"/>
      <c r="W2740" s="178"/>
      <c r="X2740" s="177"/>
    </row>
    <row r="2741" spans="7:24" s="168" customFormat="1" ht="15" customHeight="1">
      <c r="G2741" s="175"/>
      <c r="I2741" s="176"/>
      <c r="J2741" s="176"/>
      <c r="K2741" s="176"/>
      <c r="L2741" s="665"/>
      <c r="M2741" s="175"/>
      <c r="N2741" s="177"/>
      <c r="P2741" s="176"/>
      <c r="R2741" s="178"/>
      <c r="S2741" s="177"/>
      <c r="U2741" s="177"/>
      <c r="W2741" s="178"/>
      <c r="X2741" s="177"/>
    </row>
    <row r="2742" spans="7:24" s="168" customFormat="1" ht="15" customHeight="1">
      <c r="G2742" s="175"/>
      <c r="I2742" s="176"/>
      <c r="J2742" s="176"/>
      <c r="K2742" s="176"/>
      <c r="L2742" s="665"/>
      <c r="M2742" s="175"/>
      <c r="N2742" s="177"/>
      <c r="P2742" s="176"/>
      <c r="R2742" s="178"/>
      <c r="S2742" s="177"/>
      <c r="U2742" s="177"/>
      <c r="W2742" s="178"/>
      <c r="X2742" s="177"/>
    </row>
    <row r="2743" spans="7:24" s="168" customFormat="1" ht="15" customHeight="1">
      <c r="G2743" s="175"/>
      <c r="I2743" s="176"/>
      <c r="J2743" s="176"/>
      <c r="K2743" s="176"/>
      <c r="L2743" s="665"/>
      <c r="M2743" s="175"/>
      <c r="N2743" s="177"/>
      <c r="P2743" s="176"/>
      <c r="R2743" s="178"/>
      <c r="S2743" s="177"/>
      <c r="U2743" s="177"/>
      <c r="W2743" s="178"/>
      <c r="X2743" s="177"/>
    </row>
    <row r="2744" spans="7:24" s="168" customFormat="1" ht="15" customHeight="1">
      <c r="G2744" s="175"/>
      <c r="I2744" s="176"/>
      <c r="J2744" s="176"/>
      <c r="K2744" s="176"/>
      <c r="L2744" s="665"/>
      <c r="M2744" s="175"/>
      <c r="N2744" s="177"/>
      <c r="P2744" s="176"/>
      <c r="R2744" s="178"/>
      <c r="S2744" s="177"/>
      <c r="U2744" s="177"/>
      <c r="W2744" s="178"/>
      <c r="X2744" s="177"/>
    </row>
    <row r="2745" spans="7:24" s="168" customFormat="1" ht="15" customHeight="1">
      <c r="G2745" s="175"/>
      <c r="I2745" s="176"/>
      <c r="J2745" s="176"/>
      <c r="K2745" s="176"/>
      <c r="L2745" s="665"/>
      <c r="M2745" s="175"/>
      <c r="N2745" s="177"/>
      <c r="P2745" s="176"/>
      <c r="R2745" s="178"/>
      <c r="S2745" s="177"/>
      <c r="U2745" s="177"/>
      <c r="W2745" s="178"/>
      <c r="X2745" s="177"/>
    </row>
    <row r="2746" spans="7:24" s="168" customFormat="1" ht="15" customHeight="1">
      <c r="G2746" s="175"/>
      <c r="I2746" s="176"/>
      <c r="J2746" s="176"/>
      <c r="K2746" s="176"/>
      <c r="L2746" s="665"/>
      <c r="M2746" s="175"/>
      <c r="N2746" s="177"/>
      <c r="P2746" s="176"/>
      <c r="R2746" s="178"/>
      <c r="S2746" s="177"/>
      <c r="U2746" s="177"/>
      <c r="W2746" s="178"/>
      <c r="X2746" s="177"/>
    </row>
    <row r="2747" spans="7:24" s="168" customFormat="1" ht="15" customHeight="1">
      <c r="G2747" s="175"/>
      <c r="I2747" s="176"/>
      <c r="J2747" s="176"/>
      <c r="K2747" s="176"/>
      <c r="L2747" s="665"/>
      <c r="M2747" s="175"/>
      <c r="N2747" s="177"/>
      <c r="P2747" s="176"/>
      <c r="R2747" s="178"/>
      <c r="S2747" s="177"/>
      <c r="U2747" s="177"/>
      <c r="W2747" s="178"/>
      <c r="X2747" s="177"/>
    </row>
    <row r="2748" spans="7:24" s="168" customFormat="1" ht="15" customHeight="1">
      <c r="G2748" s="175"/>
      <c r="I2748" s="176"/>
      <c r="J2748" s="176"/>
      <c r="K2748" s="176"/>
      <c r="L2748" s="665"/>
      <c r="M2748" s="175"/>
      <c r="N2748" s="177"/>
      <c r="P2748" s="176"/>
      <c r="R2748" s="178"/>
      <c r="S2748" s="177"/>
      <c r="U2748" s="177"/>
      <c r="W2748" s="178"/>
      <c r="X2748" s="177"/>
    </row>
    <row r="2749" spans="7:24" s="168" customFormat="1" ht="15" customHeight="1">
      <c r="G2749" s="175"/>
      <c r="I2749" s="176"/>
      <c r="J2749" s="176"/>
      <c r="K2749" s="176"/>
      <c r="L2749" s="665"/>
      <c r="M2749" s="175"/>
      <c r="N2749" s="177"/>
      <c r="P2749" s="176"/>
      <c r="R2749" s="178"/>
      <c r="S2749" s="177"/>
      <c r="U2749" s="177"/>
      <c r="W2749" s="178"/>
      <c r="X2749" s="177"/>
    </row>
    <row r="2750" spans="7:24" s="168" customFormat="1" ht="15" customHeight="1">
      <c r="G2750" s="175"/>
      <c r="I2750" s="176"/>
      <c r="J2750" s="176"/>
      <c r="K2750" s="176"/>
      <c r="L2750" s="665"/>
      <c r="M2750" s="175"/>
      <c r="N2750" s="177"/>
      <c r="P2750" s="176"/>
      <c r="R2750" s="178"/>
      <c r="S2750" s="177"/>
      <c r="U2750" s="177"/>
      <c r="W2750" s="178"/>
      <c r="X2750" s="177"/>
    </row>
    <row r="2751" spans="7:24" s="168" customFormat="1" ht="15" customHeight="1">
      <c r="G2751" s="175"/>
      <c r="I2751" s="176"/>
      <c r="J2751" s="176"/>
      <c r="K2751" s="176"/>
      <c r="L2751" s="665"/>
      <c r="M2751" s="175"/>
      <c r="N2751" s="177"/>
      <c r="P2751" s="176"/>
      <c r="R2751" s="178"/>
      <c r="S2751" s="177"/>
      <c r="U2751" s="177"/>
      <c r="W2751" s="178"/>
      <c r="X2751" s="177"/>
    </row>
    <row r="2752" spans="7:24" s="168" customFormat="1" ht="15" customHeight="1">
      <c r="G2752" s="175"/>
      <c r="I2752" s="176"/>
      <c r="J2752" s="176"/>
      <c r="K2752" s="176"/>
      <c r="L2752" s="665"/>
      <c r="M2752" s="175"/>
      <c r="N2752" s="177"/>
      <c r="P2752" s="176"/>
      <c r="R2752" s="178"/>
      <c r="S2752" s="177"/>
      <c r="U2752" s="177"/>
      <c r="W2752" s="178"/>
      <c r="X2752" s="177"/>
    </row>
    <row r="2753" spans="7:24" s="168" customFormat="1" ht="15" customHeight="1">
      <c r="G2753" s="175"/>
      <c r="I2753" s="176"/>
      <c r="J2753" s="176"/>
      <c r="K2753" s="176"/>
      <c r="L2753" s="665"/>
      <c r="M2753" s="175"/>
      <c r="N2753" s="177"/>
      <c r="P2753" s="176"/>
      <c r="R2753" s="178"/>
      <c r="S2753" s="177"/>
      <c r="U2753" s="177"/>
      <c r="W2753" s="178"/>
      <c r="X2753" s="177"/>
    </row>
    <row r="2754" spans="7:24" s="168" customFormat="1" ht="15" customHeight="1">
      <c r="G2754" s="175"/>
      <c r="I2754" s="176"/>
      <c r="J2754" s="176"/>
      <c r="K2754" s="176"/>
      <c r="L2754" s="665"/>
      <c r="M2754" s="175"/>
      <c r="N2754" s="177"/>
      <c r="P2754" s="176"/>
      <c r="R2754" s="178"/>
      <c r="S2754" s="177"/>
      <c r="U2754" s="177"/>
      <c r="W2754" s="178"/>
      <c r="X2754" s="177"/>
    </row>
    <row r="2755" spans="7:24" s="168" customFormat="1" ht="15" customHeight="1">
      <c r="G2755" s="175"/>
      <c r="I2755" s="176"/>
      <c r="J2755" s="176"/>
      <c r="K2755" s="176"/>
      <c r="L2755" s="665"/>
      <c r="M2755" s="175"/>
      <c r="N2755" s="177"/>
      <c r="P2755" s="176"/>
      <c r="R2755" s="178"/>
      <c r="S2755" s="177"/>
      <c r="U2755" s="177"/>
      <c r="W2755" s="178"/>
      <c r="X2755" s="177"/>
    </row>
    <row r="2756" spans="7:24" s="168" customFormat="1" ht="15" customHeight="1">
      <c r="G2756" s="175"/>
      <c r="I2756" s="176"/>
      <c r="J2756" s="176"/>
      <c r="K2756" s="176"/>
      <c r="L2756" s="665"/>
      <c r="M2756" s="175"/>
      <c r="N2756" s="177"/>
      <c r="P2756" s="176"/>
      <c r="R2756" s="178"/>
      <c r="S2756" s="177"/>
      <c r="U2756" s="177"/>
      <c r="W2756" s="178"/>
      <c r="X2756" s="177"/>
    </row>
    <row r="2757" spans="7:24" s="168" customFormat="1" ht="15" customHeight="1">
      <c r="G2757" s="175"/>
      <c r="I2757" s="176"/>
      <c r="J2757" s="176"/>
      <c r="K2757" s="176"/>
      <c r="L2757" s="665"/>
      <c r="M2757" s="175"/>
      <c r="N2757" s="177"/>
      <c r="P2757" s="176"/>
      <c r="R2757" s="178"/>
      <c r="S2757" s="177"/>
      <c r="U2757" s="177"/>
      <c r="W2757" s="178"/>
      <c r="X2757" s="177"/>
    </row>
    <row r="2758" spans="7:24" s="168" customFormat="1" ht="15" customHeight="1">
      <c r="G2758" s="175"/>
      <c r="I2758" s="176"/>
      <c r="J2758" s="176"/>
      <c r="K2758" s="176"/>
      <c r="L2758" s="665"/>
      <c r="M2758" s="175"/>
      <c r="N2758" s="177"/>
      <c r="P2758" s="176"/>
      <c r="R2758" s="178"/>
      <c r="S2758" s="177"/>
      <c r="U2758" s="177"/>
      <c r="W2758" s="178"/>
      <c r="X2758" s="177"/>
    </row>
    <row r="2759" spans="7:24" s="168" customFormat="1" ht="15" customHeight="1">
      <c r="G2759" s="175"/>
      <c r="I2759" s="176"/>
      <c r="J2759" s="176"/>
      <c r="K2759" s="176"/>
      <c r="L2759" s="665"/>
      <c r="M2759" s="175"/>
      <c r="N2759" s="177"/>
      <c r="P2759" s="176"/>
      <c r="R2759" s="178"/>
      <c r="S2759" s="177"/>
      <c r="U2759" s="177"/>
      <c r="W2759" s="178"/>
      <c r="X2759" s="177"/>
    </row>
    <row r="2760" spans="7:24" s="168" customFormat="1" ht="15" customHeight="1">
      <c r="G2760" s="175"/>
      <c r="I2760" s="176"/>
      <c r="J2760" s="176"/>
      <c r="K2760" s="176"/>
      <c r="L2760" s="665"/>
      <c r="M2760" s="175"/>
      <c r="N2760" s="177"/>
      <c r="P2760" s="176"/>
      <c r="R2760" s="178"/>
      <c r="S2760" s="177"/>
      <c r="U2760" s="177"/>
      <c r="W2760" s="178"/>
      <c r="X2760" s="177"/>
    </row>
    <row r="2761" spans="7:24" s="168" customFormat="1" ht="15" customHeight="1">
      <c r="G2761" s="175"/>
      <c r="I2761" s="176"/>
      <c r="J2761" s="176"/>
      <c r="K2761" s="176"/>
      <c r="L2761" s="665"/>
      <c r="M2761" s="175"/>
      <c r="N2761" s="177"/>
      <c r="P2761" s="176"/>
      <c r="R2761" s="178"/>
      <c r="S2761" s="177"/>
      <c r="U2761" s="177"/>
      <c r="W2761" s="178"/>
      <c r="X2761" s="177"/>
    </row>
    <row r="2762" spans="7:24" s="168" customFormat="1" ht="15" customHeight="1">
      <c r="G2762" s="175"/>
      <c r="I2762" s="176"/>
      <c r="J2762" s="176"/>
      <c r="K2762" s="176"/>
      <c r="L2762" s="665"/>
      <c r="M2762" s="175"/>
      <c r="N2762" s="177"/>
      <c r="P2762" s="176"/>
      <c r="R2762" s="178"/>
      <c r="S2762" s="177"/>
      <c r="U2762" s="177"/>
      <c r="W2762" s="178"/>
      <c r="X2762" s="177"/>
    </row>
    <row r="2763" spans="7:24" s="168" customFormat="1" ht="15" customHeight="1">
      <c r="G2763" s="175"/>
      <c r="I2763" s="176"/>
      <c r="J2763" s="176"/>
      <c r="K2763" s="176"/>
      <c r="L2763" s="665"/>
      <c r="M2763" s="175"/>
      <c r="N2763" s="177"/>
      <c r="P2763" s="176"/>
      <c r="R2763" s="178"/>
      <c r="S2763" s="177"/>
      <c r="U2763" s="177"/>
      <c r="W2763" s="178"/>
      <c r="X2763" s="177"/>
    </row>
    <row r="2764" spans="7:24" s="168" customFormat="1" ht="15" customHeight="1">
      <c r="G2764" s="175"/>
      <c r="I2764" s="176"/>
      <c r="J2764" s="176"/>
      <c r="K2764" s="176"/>
      <c r="L2764" s="665"/>
      <c r="M2764" s="175"/>
      <c r="N2764" s="177"/>
      <c r="P2764" s="176"/>
      <c r="R2764" s="178"/>
      <c r="S2764" s="177"/>
      <c r="U2764" s="177"/>
      <c r="W2764" s="178"/>
      <c r="X2764" s="177"/>
    </row>
    <row r="2765" spans="7:24" s="168" customFormat="1" ht="15" customHeight="1">
      <c r="G2765" s="175"/>
      <c r="I2765" s="176"/>
      <c r="J2765" s="176"/>
      <c r="K2765" s="176"/>
      <c r="L2765" s="665"/>
      <c r="M2765" s="175"/>
      <c r="N2765" s="177"/>
      <c r="P2765" s="176"/>
      <c r="R2765" s="178"/>
      <c r="S2765" s="177"/>
      <c r="U2765" s="177"/>
      <c r="W2765" s="178"/>
      <c r="X2765" s="177"/>
    </row>
    <row r="2766" spans="7:24" s="168" customFormat="1" ht="15" customHeight="1">
      <c r="G2766" s="175"/>
      <c r="I2766" s="176"/>
      <c r="J2766" s="176"/>
      <c r="K2766" s="176"/>
      <c r="L2766" s="665"/>
      <c r="M2766" s="175"/>
      <c r="N2766" s="177"/>
      <c r="P2766" s="176"/>
      <c r="R2766" s="178"/>
      <c r="S2766" s="177"/>
      <c r="U2766" s="177"/>
      <c r="W2766" s="178"/>
      <c r="X2766" s="177"/>
    </row>
    <row r="2767" spans="7:24" s="168" customFormat="1" ht="15" customHeight="1">
      <c r="G2767" s="175"/>
      <c r="I2767" s="176"/>
      <c r="J2767" s="176"/>
      <c r="K2767" s="176"/>
      <c r="L2767" s="665"/>
      <c r="M2767" s="175"/>
      <c r="N2767" s="177"/>
      <c r="P2767" s="176"/>
      <c r="R2767" s="178"/>
      <c r="S2767" s="177"/>
      <c r="U2767" s="177"/>
      <c r="W2767" s="178"/>
      <c r="X2767" s="177"/>
    </row>
    <row r="2768" spans="7:24" s="168" customFormat="1" ht="15" customHeight="1">
      <c r="G2768" s="175"/>
      <c r="I2768" s="176"/>
      <c r="J2768" s="176"/>
      <c r="K2768" s="176"/>
      <c r="L2768" s="665"/>
      <c r="M2768" s="175"/>
      <c r="N2768" s="177"/>
      <c r="P2768" s="176"/>
      <c r="R2768" s="178"/>
      <c r="S2768" s="177"/>
      <c r="U2768" s="177"/>
      <c r="W2768" s="178"/>
      <c r="X2768" s="177"/>
    </row>
    <row r="2769" spans="7:24" s="168" customFormat="1" ht="15" customHeight="1">
      <c r="G2769" s="175"/>
      <c r="I2769" s="176"/>
      <c r="J2769" s="176"/>
      <c r="K2769" s="176"/>
      <c r="L2769" s="665"/>
      <c r="M2769" s="175"/>
      <c r="N2769" s="177"/>
      <c r="P2769" s="176"/>
      <c r="R2769" s="178"/>
      <c r="S2769" s="177"/>
      <c r="U2769" s="177"/>
      <c r="W2769" s="178"/>
      <c r="X2769" s="177"/>
    </row>
    <row r="2770" spans="7:24" s="168" customFormat="1" ht="15" customHeight="1">
      <c r="G2770" s="175"/>
      <c r="I2770" s="176"/>
      <c r="J2770" s="176"/>
      <c r="K2770" s="176"/>
      <c r="L2770" s="665"/>
      <c r="M2770" s="175"/>
      <c r="N2770" s="177"/>
      <c r="P2770" s="176"/>
      <c r="R2770" s="178"/>
      <c r="S2770" s="177"/>
      <c r="U2770" s="177"/>
      <c r="W2770" s="178"/>
      <c r="X2770" s="177"/>
    </row>
    <row r="2771" spans="7:24" s="168" customFormat="1" ht="15" customHeight="1">
      <c r="G2771" s="175"/>
      <c r="I2771" s="176"/>
      <c r="J2771" s="176"/>
      <c r="K2771" s="176"/>
      <c r="L2771" s="665"/>
      <c r="M2771" s="175"/>
      <c r="N2771" s="177"/>
      <c r="P2771" s="176"/>
      <c r="R2771" s="178"/>
      <c r="S2771" s="177"/>
      <c r="U2771" s="177"/>
      <c r="W2771" s="178"/>
      <c r="X2771" s="177"/>
    </row>
    <row r="2772" spans="7:24" s="168" customFormat="1" ht="15" customHeight="1">
      <c r="G2772" s="175"/>
      <c r="I2772" s="176"/>
      <c r="J2772" s="176"/>
      <c r="K2772" s="176"/>
      <c r="L2772" s="665"/>
      <c r="M2772" s="175"/>
      <c r="N2772" s="177"/>
      <c r="P2772" s="176"/>
      <c r="R2772" s="178"/>
      <c r="S2772" s="177"/>
      <c r="U2772" s="177"/>
      <c r="W2772" s="178"/>
      <c r="X2772" s="177"/>
    </row>
    <row r="2773" spans="7:24" s="168" customFormat="1" ht="15" customHeight="1">
      <c r="G2773" s="175"/>
      <c r="I2773" s="176"/>
      <c r="J2773" s="176"/>
      <c r="K2773" s="176"/>
      <c r="L2773" s="665"/>
      <c r="M2773" s="175"/>
      <c r="N2773" s="177"/>
      <c r="P2773" s="176"/>
      <c r="R2773" s="178"/>
      <c r="S2773" s="177"/>
      <c r="U2773" s="177"/>
      <c r="W2773" s="178"/>
      <c r="X2773" s="177"/>
    </row>
    <row r="2774" spans="7:24" s="168" customFormat="1" ht="15" customHeight="1">
      <c r="G2774" s="175"/>
      <c r="I2774" s="176"/>
      <c r="J2774" s="176"/>
      <c r="K2774" s="176"/>
      <c r="L2774" s="665"/>
      <c r="M2774" s="175"/>
      <c r="N2774" s="177"/>
      <c r="P2774" s="176"/>
      <c r="R2774" s="178"/>
      <c r="S2774" s="177"/>
      <c r="U2774" s="177"/>
      <c r="W2774" s="178"/>
      <c r="X2774" s="177"/>
    </row>
    <row r="2775" spans="7:24" s="168" customFormat="1" ht="15" customHeight="1">
      <c r="G2775" s="175"/>
      <c r="I2775" s="176"/>
      <c r="J2775" s="176"/>
      <c r="K2775" s="176"/>
      <c r="L2775" s="665"/>
      <c r="M2775" s="175"/>
      <c r="N2775" s="177"/>
      <c r="P2775" s="176"/>
      <c r="R2775" s="178"/>
      <c r="S2775" s="177"/>
      <c r="U2775" s="177"/>
      <c r="W2775" s="178"/>
      <c r="X2775" s="177"/>
    </row>
    <row r="2776" spans="7:24" s="168" customFormat="1" ht="15" customHeight="1">
      <c r="G2776" s="175"/>
      <c r="I2776" s="176"/>
      <c r="J2776" s="176"/>
      <c r="K2776" s="176"/>
      <c r="L2776" s="665"/>
      <c r="M2776" s="175"/>
      <c r="N2776" s="177"/>
      <c r="P2776" s="176"/>
      <c r="R2776" s="178"/>
      <c r="S2776" s="177"/>
      <c r="U2776" s="177"/>
      <c r="W2776" s="178"/>
      <c r="X2776" s="177"/>
    </row>
    <row r="2777" spans="7:24" s="168" customFormat="1" ht="15" customHeight="1">
      <c r="G2777" s="175"/>
      <c r="I2777" s="176"/>
      <c r="J2777" s="176"/>
      <c r="K2777" s="176"/>
      <c r="L2777" s="665"/>
      <c r="M2777" s="175"/>
      <c r="N2777" s="177"/>
      <c r="P2777" s="176"/>
      <c r="R2777" s="178"/>
      <c r="S2777" s="177"/>
      <c r="U2777" s="177"/>
      <c r="W2777" s="178"/>
      <c r="X2777" s="177"/>
    </row>
    <row r="2778" spans="7:24" s="168" customFormat="1" ht="15" customHeight="1">
      <c r="G2778" s="175"/>
      <c r="I2778" s="176"/>
      <c r="J2778" s="176"/>
      <c r="K2778" s="176"/>
      <c r="L2778" s="665"/>
      <c r="M2778" s="175"/>
      <c r="N2778" s="177"/>
      <c r="P2778" s="176"/>
      <c r="R2778" s="178"/>
      <c r="S2778" s="177"/>
      <c r="U2778" s="177"/>
      <c r="W2778" s="178"/>
      <c r="X2778" s="177"/>
    </row>
    <row r="2779" spans="7:24" s="168" customFormat="1" ht="15" customHeight="1">
      <c r="G2779" s="175"/>
      <c r="I2779" s="176"/>
      <c r="J2779" s="176"/>
      <c r="K2779" s="176"/>
      <c r="L2779" s="665"/>
      <c r="M2779" s="175"/>
      <c r="N2779" s="177"/>
      <c r="P2779" s="176"/>
      <c r="R2779" s="178"/>
      <c r="S2779" s="177"/>
      <c r="U2779" s="177"/>
      <c r="W2779" s="178"/>
      <c r="X2779" s="177"/>
    </row>
    <row r="2780" spans="7:24" s="168" customFormat="1" ht="15" customHeight="1">
      <c r="G2780" s="175"/>
      <c r="I2780" s="176"/>
      <c r="J2780" s="176"/>
      <c r="K2780" s="176"/>
      <c r="L2780" s="665"/>
      <c r="M2780" s="175"/>
      <c r="N2780" s="177"/>
      <c r="P2780" s="176"/>
      <c r="R2780" s="178"/>
      <c r="S2780" s="177"/>
      <c r="U2780" s="177"/>
      <c r="W2780" s="178"/>
      <c r="X2780" s="177"/>
    </row>
    <row r="2781" spans="7:24" s="168" customFormat="1" ht="15" customHeight="1">
      <c r="G2781" s="175"/>
      <c r="I2781" s="176"/>
      <c r="J2781" s="176"/>
      <c r="K2781" s="176"/>
      <c r="L2781" s="665"/>
      <c r="M2781" s="175"/>
      <c r="N2781" s="177"/>
      <c r="P2781" s="176"/>
      <c r="R2781" s="178"/>
      <c r="S2781" s="177"/>
      <c r="U2781" s="177"/>
      <c r="W2781" s="178"/>
      <c r="X2781" s="177"/>
    </row>
    <row r="2782" spans="7:24" s="168" customFormat="1" ht="15" customHeight="1">
      <c r="G2782" s="175"/>
      <c r="I2782" s="176"/>
      <c r="J2782" s="176"/>
      <c r="K2782" s="176"/>
      <c r="L2782" s="665"/>
      <c r="M2782" s="175"/>
      <c r="N2782" s="177"/>
      <c r="P2782" s="176"/>
      <c r="R2782" s="178"/>
      <c r="S2782" s="177"/>
      <c r="U2782" s="177"/>
      <c r="W2782" s="178"/>
      <c r="X2782" s="177"/>
    </row>
    <row r="2783" spans="7:24" s="168" customFormat="1" ht="15" customHeight="1">
      <c r="G2783" s="175"/>
      <c r="I2783" s="176"/>
      <c r="J2783" s="176"/>
      <c r="K2783" s="176"/>
      <c r="L2783" s="665"/>
      <c r="M2783" s="175"/>
      <c r="N2783" s="177"/>
      <c r="P2783" s="176"/>
      <c r="R2783" s="178"/>
      <c r="S2783" s="177"/>
      <c r="U2783" s="177"/>
      <c r="W2783" s="178"/>
      <c r="X2783" s="177"/>
    </row>
    <row r="2784" spans="7:24" s="168" customFormat="1" ht="15" customHeight="1">
      <c r="G2784" s="175"/>
      <c r="I2784" s="176"/>
      <c r="J2784" s="176"/>
      <c r="K2784" s="176"/>
      <c r="L2784" s="665"/>
      <c r="M2784" s="175"/>
      <c r="N2784" s="177"/>
      <c r="P2784" s="176"/>
      <c r="R2784" s="178"/>
      <c r="S2784" s="177"/>
      <c r="U2784" s="177"/>
      <c r="W2784" s="178"/>
      <c r="X2784" s="177"/>
    </row>
    <row r="2785" spans="7:24" s="168" customFormat="1" ht="15" customHeight="1">
      <c r="G2785" s="175"/>
      <c r="I2785" s="176"/>
      <c r="J2785" s="176"/>
      <c r="K2785" s="176"/>
      <c r="L2785" s="665"/>
      <c r="M2785" s="175"/>
      <c r="N2785" s="177"/>
      <c r="P2785" s="176"/>
      <c r="R2785" s="178"/>
      <c r="S2785" s="177"/>
      <c r="U2785" s="177"/>
      <c r="W2785" s="178"/>
      <c r="X2785" s="177"/>
    </row>
    <row r="2786" spans="7:24" s="168" customFormat="1" ht="15" customHeight="1">
      <c r="G2786" s="175"/>
      <c r="I2786" s="176"/>
      <c r="J2786" s="176"/>
      <c r="K2786" s="176"/>
      <c r="L2786" s="665"/>
      <c r="M2786" s="175"/>
      <c r="N2786" s="177"/>
      <c r="P2786" s="176"/>
      <c r="R2786" s="178"/>
      <c r="S2786" s="177"/>
      <c r="U2786" s="177"/>
      <c r="W2786" s="178"/>
      <c r="X2786" s="177"/>
    </row>
    <row r="2787" spans="7:24" s="168" customFormat="1" ht="15" customHeight="1">
      <c r="G2787" s="175"/>
      <c r="I2787" s="176"/>
      <c r="J2787" s="176"/>
      <c r="K2787" s="176"/>
      <c r="L2787" s="665"/>
      <c r="M2787" s="175"/>
      <c r="N2787" s="177"/>
      <c r="P2787" s="176"/>
      <c r="R2787" s="178"/>
      <c r="S2787" s="177"/>
      <c r="U2787" s="177"/>
      <c r="W2787" s="178"/>
      <c r="X2787" s="177"/>
    </row>
    <row r="2788" spans="7:24" s="168" customFormat="1" ht="15" customHeight="1">
      <c r="G2788" s="175"/>
      <c r="I2788" s="176"/>
      <c r="J2788" s="176"/>
      <c r="K2788" s="176"/>
      <c r="L2788" s="665"/>
      <c r="M2788" s="175"/>
      <c r="N2788" s="177"/>
      <c r="P2788" s="176"/>
      <c r="R2788" s="178"/>
      <c r="S2788" s="177"/>
      <c r="U2788" s="177"/>
      <c r="W2788" s="178"/>
      <c r="X2788" s="177"/>
    </row>
    <row r="2789" spans="7:24" s="168" customFormat="1" ht="15" customHeight="1">
      <c r="G2789" s="175"/>
      <c r="I2789" s="176"/>
      <c r="J2789" s="176"/>
      <c r="K2789" s="176"/>
      <c r="L2789" s="665"/>
      <c r="M2789" s="175"/>
      <c r="N2789" s="177"/>
      <c r="P2789" s="176"/>
      <c r="R2789" s="178"/>
      <c r="S2789" s="177"/>
      <c r="U2789" s="177"/>
      <c r="W2789" s="178"/>
      <c r="X2789" s="177"/>
    </row>
    <row r="2790" spans="7:24" s="168" customFormat="1" ht="15" customHeight="1">
      <c r="G2790" s="175"/>
      <c r="I2790" s="176"/>
      <c r="J2790" s="176"/>
      <c r="K2790" s="176"/>
      <c r="L2790" s="665"/>
      <c r="M2790" s="175"/>
      <c r="N2790" s="177"/>
      <c r="P2790" s="176"/>
      <c r="R2790" s="178"/>
      <c r="S2790" s="177"/>
      <c r="U2790" s="177"/>
      <c r="W2790" s="178"/>
      <c r="X2790" s="177"/>
    </row>
    <row r="2791" spans="7:24" s="168" customFormat="1" ht="15" customHeight="1">
      <c r="G2791" s="175"/>
      <c r="I2791" s="176"/>
      <c r="J2791" s="176"/>
      <c r="K2791" s="176"/>
      <c r="L2791" s="665"/>
      <c r="M2791" s="175"/>
      <c r="N2791" s="177"/>
      <c r="P2791" s="176"/>
      <c r="R2791" s="178"/>
      <c r="S2791" s="177"/>
      <c r="U2791" s="177"/>
      <c r="W2791" s="178"/>
      <c r="X2791" s="177"/>
    </row>
    <row r="2792" spans="7:24" s="168" customFormat="1" ht="15" customHeight="1">
      <c r="G2792" s="175"/>
      <c r="I2792" s="176"/>
      <c r="J2792" s="176"/>
      <c r="K2792" s="176"/>
      <c r="L2792" s="665"/>
      <c r="M2792" s="175"/>
      <c r="N2792" s="177"/>
      <c r="P2792" s="176"/>
      <c r="R2792" s="178"/>
      <c r="S2792" s="177"/>
      <c r="U2792" s="177"/>
      <c r="W2792" s="178"/>
      <c r="X2792" s="177"/>
    </row>
    <row r="2793" spans="7:24" s="168" customFormat="1" ht="15" customHeight="1">
      <c r="G2793" s="175"/>
      <c r="I2793" s="176"/>
      <c r="J2793" s="176"/>
      <c r="K2793" s="176"/>
      <c r="L2793" s="665"/>
      <c r="M2793" s="175"/>
      <c r="N2793" s="177"/>
      <c r="P2793" s="176"/>
      <c r="R2793" s="178"/>
      <c r="S2793" s="177"/>
      <c r="U2793" s="177"/>
      <c r="W2793" s="178"/>
      <c r="X2793" s="177"/>
    </row>
    <row r="2794" spans="7:24" s="168" customFormat="1" ht="15" customHeight="1">
      <c r="G2794" s="175"/>
      <c r="I2794" s="176"/>
      <c r="J2794" s="176"/>
      <c r="K2794" s="176"/>
      <c r="L2794" s="665"/>
      <c r="M2794" s="175"/>
      <c r="N2794" s="177"/>
      <c r="P2794" s="176"/>
      <c r="R2794" s="178"/>
      <c r="S2794" s="177"/>
      <c r="U2794" s="177"/>
      <c r="W2794" s="178"/>
      <c r="X2794" s="177"/>
    </row>
    <row r="2795" spans="7:24" s="168" customFormat="1" ht="15" customHeight="1">
      <c r="G2795" s="175"/>
      <c r="I2795" s="176"/>
      <c r="J2795" s="176"/>
      <c r="K2795" s="176"/>
      <c r="L2795" s="665"/>
      <c r="M2795" s="175"/>
      <c r="N2795" s="177"/>
      <c r="P2795" s="176"/>
      <c r="R2795" s="178"/>
      <c r="S2795" s="177"/>
      <c r="U2795" s="177"/>
      <c r="W2795" s="178"/>
      <c r="X2795" s="177"/>
    </row>
    <row r="2796" spans="7:24" s="168" customFormat="1" ht="15" customHeight="1">
      <c r="G2796" s="175"/>
      <c r="I2796" s="176"/>
      <c r="J2796" s="176"/>
      <c r="K2796" s="176"/>
      <c r="L2796" s="665"/>
      <c r="M2796" s="175"/>
      <c r="N2796" s="177"/>
      <c r="P2796" s="176"/>
      <c r="R2796" s="178"/>
      <c r="S2796" s="177"/>
      <c r="U2796" s="177"/>
      <c r="W2796" s="178"/>
      <c r="X2796" s="177"/>
    </row>
    <row r="2797" spans="7:24" s="168" customFormat="1" ht="15" customHeight="1">
      <c r="G2797" s="175"/>
      <c r="I2797" s="176"/>
      <c r="J2797" s="176"/>
      <c r="K2797" s="176"/>
      <c r="L2797" s="665"/>
      <c r="M2797" s="175"/>
      <c r="N2797" s="177"/>
      <c r="P2797" s="176"/>
      <c r="R2797" s="178"/>
      <c r="S2797" s="177"/>
      <c r="U2797" s="177"/>
      <c r="W2797" s="178"/>
      <c r="X2797" s="177"/>
    </row>
    <row r="2798" spans="7:24" s="168" customFormat="1" ht="15" customHeight="1">
      <c r="G2798" s="175"/>
      <c r="I2798" s="176"/>
      <c r="J2798" s="176"/>
      <c r="K2798" s="176"/>
      <c r="L2798" s="665"/>
      <c r="M2798" s="175"/>
      <c r="N2798" s="177"/>
      <c r="P2798" s="176"/>
      <c r="R2798" s="178"/>
      <c r="S2798" s="177"/>
      <c r="U2798" s="177"/>
      <c r="W2798" s="178"/>
      <c r="X2798" s="177"/>
    </row>
    <row r="2799" spans="7:24" s="168" customFormat="1" ht="15" customHeight="1">
      <c r="G2799" s="175"/>
      <c r="I2799" s="176"/>
      <c r="J2799" s="176"/>
      <c r="K2799" s="176"/>
      <c r="L2799" s="665"/>
      <c r="M2799" s="175"/>
      <c r="N2799" s="177"/>
      <c r="P2799" s="176"/>
      <c r="R2799" s="178"/>
      <c r="S2799" s="177"/>
      <c r="U2799" s="177"/>
      <c r="W2799" s="178"/>
      <c r="X2799" s="177"/>
    </row>
    <row r="2800" spans="7:24" s="168" customFormat="1" ht="15" customHeight="1">
      <c r="G2800" s="175"/>
      <c r="I2800" s="176"/>
      <c r="J2800" s="176"/>
      <c r="K2800" s="176"/>
      <c r="L2800" s="665"/>
      <c r="M2800" s="175"/>
      <c r="N2800" s="177"/>
      <c r="P2800" s="176"/>
      <c r="R2800" s="178"/>
      <c r="S2800" s="177"/>
      <c r="U2800" s="177"/>
      <c r="W2800" s="178"/>
      <c r="X2800" s="177"/>
    </row>
    <row r="2801" spans="7:24" s="168" customFormat="1" ht="15" customHeight="1">
      <c r="G2801" s="175"/>
      <c r="I2801" s="176"/>
      <c r="J2801" s="176"/>
      <c r="K2801" s="176"/>
      <c r="L2801" s="665"/>
      <c r="M2801" s="175"/>
      <c r="N2801" s="177"/>
      <c r="P2801" s="176"/>
      <c r="R2801" s="178"/>
      <c r="S2801" s="177"/>
      <c r="U2801" s="177"/>
      <c r="W2801" s="178"/>
      <c r="X2801" s="177"/>
    </row>
    <row r="2802" spans="7:24" s="168" customFormat="1" ht="15" customHeight="1">
      <c r="G2802" s="175"/>
      <c r="I2802" s="176"/>
      <c r="J2802" s="176"/>
      <c r="K2802" s="176"/>
      <c r="L2802" s="665"/>
      <c r="M2802" s="175"/>
      <c r="N2802" s="177"/>
      <c r="P2802" s="176"/>
      <c r="R2802" s="178"/>
      <c r="S2802" s="177"/>
      <c r="U2802" s="177"/>
      <c r="W2802" s="178"/>
      <c r="X2802" s="177"/>
    </row>
    <row r="2803" spans="7:24" s="168" customFormat="1" ht="15" customHeight="1">
      <c r="G2803" s="175"/>
      <c r="I2803" s="176"/>
      <c r="J2803" s="176"/>
      <c r="K2803" s="176"/>
      <c r="L2803" s="665"/>
      <c r="M2803" s="175"/>
      <c r="N2803" s="177"/>
      <c r="P2803" s="176"/>
      <c r="R2803" s="178"/>
      <c r="S2803" s="177"/>
      <c r="U2803" s="177"/>
      <c r="W2803" s="178"/>
      <c r="X2803" s="177"/>
    </row>
    <row r="2804" spans="7:24" s="168" customFormat="1" ht="15" customHeight="1">
      <c r="G2804" s="175"/>
      <c r="I2804" s="176"/>
      <c r="J2804" s="176"/>
      <c r="K2804" s="176"/>
      <c r="L2804" s="665"/>
      <c r="M2804" s="175"/>
      <c r="N2804" s="177"/>
      <c r="P2804" s="176"/>
      <c r="R2804" s="178"/>
      <c r="S2804" s="177"/>
      <c r="U2804" s="177"/>
      <c r="W2804" s="178"/>
      <c r="X2804" s="177"/>
    </row>
    <row r="2805" spans="7:24" s="168" customFormat="1" ht="15" customHeight="1">
      <c r="G2805" s="175"/>
      <c r="I2805" s="176"/>
      <c r="J2805" s="176"/>
      <c r="K2805" s="176"/>
      <c r="L2805" s="665"/>
      <c r="M2805" s="175"/>
      <c r="N2805" s="177"/>
      <c r="P2805" s="176"/>
      <c r="R2805" s="178"/>
      <c r="S2805" s="177"/>
      <c r="U2805" s="177"/>
      <c r="W2805" s="178"/>
      <c r="X2805" s="177"/>
    </row>
    <row r="2806" spans="7:24" s="168" customFormat="1" ht="15" customHeight="1">
      <c r="G2806" s="175"/>
      <c r="I2806" s="176"/>
      <c r="J2806" s="176"/>
      <c r="K2806" s="176"/>
      <c r="L2806" s="665"/>
      <c r="M2806" s="175"/>
      <c r="N2806" s="177"/>
      <c r="P2806" s="176"/>
      <c r="R2806" s="178"/>
      <c r="S2806" s="177"/>
      <c r="U2806" s="177"/>
      <c r="W2806" s="178"/>
      <c r="X2806" s="177"/>
    </row>
    <row r="2807" spans="7:24" s="168" customFormat="1" ht="15" customHeight="1">
      <c r="G2807" s="175"/>
      <c r="I2807" s="176"/>
      <c r="J2807" s="176"/>
      <c r="K2807" s="176"/>
      <c r="L2807" s="665"/>
      <c r="M2807" s="175"/>
      <c r="N2807" s="177"/>
      <c r="P2807" s="176"/>
      <c r="R2807" s="178"/>
      <c r="S2807" s="177"/>
      <c r="U2807" s="177"/>
      <c r="W2807" s="178"/>
      <c r="X2807" s="177"/>
    </row>
    <row r="2808" spans="7:24" s="168" customFormat="1" ht="15" customHeight="1">
      <c r="G2808" s="175"/>
      <c r="I2808" s="176"/>
      <c r="J2808" s="176"/>
      <c r="K2808" s="176"/>
      <c r="L2808" s="665"/>
      <c r="M2808" s="175"/>
      <c r="N2808" s="177"/>
      <c r="P2808" s="176"/>
      <c r="R2808" s="178"/>
      <c r="S2808" s="177"/>
      <c r="U2808" s="177"/>
      <c r="W2808" s="178"/>
      <c r="X2808" s="177"/>
    </row>
    <row r="2809" spans="7:24" s="168" customFormat="1" ht="15" customHeight="1">
      <c r="G2809" s="175"/>
      <c r="I2809" s="176"/>
      <c r="J2809" s="176"/>
      <c r="K2809" s="176"/>
      <c r="L2809" s="665"/>
      <c r="M2809" s="175"/>
      <c r="N2809" s="177"/>
      <c r="P2809" s="176"/>
      <c r="R2809" s="178"/>
      <c r="S2809" s="177"/>
      <c r="U2809" s="177"/>
      <c r="W2809" s="178"/>
      <c r="X2809" s="177"/>
    </row>
    <row r="2810" spans="7:24" s="168" customFormat="1" ht="15" customHeight="1">
      <c r="G2810" s="175"/>
      <c r="I2810" s="176"/>
      <c r="J2810" s="176"/>
      <c r="K2810" s="176"/>
      <c r="L2810" s="665"/>
      <c r="M2810" s="175"/>
      <c r="N2810" s="177"/>
      <c r="P2810" s="176"/>
      <c r="R2810" s="178"/>
      <c r="S2810" s="177"/>
      <c r="U2810" s="177"/>
      <c r="W2810" s="178"/>
      <c r="X2810" s="177"/>
    </row>
    <row r="2811" spans="7:24" s="168" customFormat="1" ht="15" customHeight="1">
      <c r="G2811" s="175"/>
      <c r="I2811" s="176"/>
      <c r="J2811" s="176"/>
      <c r="K2811" s="176"/>
      <c r="L2811" s="665"/>
      <c r="M2811" s="175"/>
      <c r="N2811" s="177"/>
      <c r="P2811" s="176"/>
      <c r="R2811" s="178"/>
      <c r="S2811" s="177"/>
      <c r="U2811" s="177"/>
      <c r="W2811" s="178"/>
      <c r="X2811" s="177"/>
    </row>
    <row r="2812" spans="7:24" s="168" customFormat="1" ht="15" customHeight="1">
      <c r="G2812" s="175"/>
      <c r="I2812" s="176"/>
      <c r="J2812" s="176"/>
      <c r="K2812" s="176"/>
      <c r="L2812" s="665"/>
      <c r="M2812" s="175"/>
      <c r="N2812" s="177"/>
      <c r="P2812" s="176"/>
      <c r="R2812" s="178"/>
      <c r="S2812" s="177"/>
      <c r="U2812" s="177"/>
      <c r="W2812" s="178"/>
      <c r="X2812" s="177"/>
    </row>
    <row r="2813" spans="7:24" s="168" customFormat="1" ht="15" customHeight="1">
      <c r="G2813" s="175"/>
      <c r="I2813" s="176"/>
      <c r="J2813" s="176"/>
      <c r="K2813" s="176"/>
      <c r="L2813" s="665"/>
      <c r="M2813" s="175"/>
      <c r="N2813" s="177"/>
      <c r="P2813" s="176"/>
      <c r="R2813" s="178"/>
      <c r="S2813" s="177"/>
      <c r="U2813" s="177"/>
      <c r="W2813" s="178"/>
      <c r="X2813" s="177"/>
    </row>
    <row r="2814" spans="7:24" s="168" customFormat="1" ht="15" customHeight="1">
      <c r="G2814" s="175"/>
      <c r="I2814" s="176"/>
      <c r="J2814" s="176"/>
      <c r="K2814" s="176"/>
      <c r="L2814" s="665"/>
      <c r="M2814" s="175"/>
      <c r="N2814" s="177"/>
      <c r="P2814" s="176"/>
      <c r="R2814" s="178"/>
      <c r="S2814" s="177"/>
      <c r="U2814" s="177"/>
      <c r="W2814" s="178"/>
      <c r="X2814" s="177"/>
    </row>
    <row r="2815" spans="7:24" s="168" customFormat="1" ht="15" customHeight="1">
      <c r="G2815" s="175"/>
      <c r="I2815" s="176"/>
      <c r="J2815" s="176"/>
      <c r="K2815" s="176"/>
      <c r="L2815" s="665"/>
      <c r="M2815" s="175"/>
      <c r="N2815" s="177"/>
      <c r="P2815" s="176"/>
      <c r="R2815" s="178"/>
      <c r="S2815" s="177"/>
      <c r="U2815" s="177"/>
      <c r="W2815" s="178"/>
      <c r="X2815" s="177"/>
    </row>
    <row r="2816" spans="7:24" s="168" customFormat="1" ht="15" customHeight="1">
      <c r="G2816" s="175"/>
      <c r="I2816" s="176"/>
      <c r="J2816" s="176"/>
      <c r="K2816" s="176"/>
      <c r="L2816" s="665"/>
      <c r="M2816" s="175"/>
      <c r="N2816" s="177"/>
      <c r="P2816" s="176"/>
      <c r="R2816" s="178"/>
      <c r="S2816" s="177"/>
      <c r="U2816" s="177"/>
      <c r="W2816" s="178"/>
      <c r="X2816" s="177"/>
    </row>
    <row r="2817" spans="7:24" s="168" customFormat="1" ht="15" customHeight="1">
      <c r="G2817" s="175"/>
      <c r="I2817" s="176"/>
      <c r="J2817" s="176"/>
      <c r="K2817" s="176"/>
      <c r="L2817" s="665"/>
      <c r="M2817" s="175"/>
      <c r="N2817" s="177"/>
      <c r="P2817" s="176"/>
      <c r="R2817" s="178"/>
      <c r="S2817" s="177"/>
      <c r="U2817" s="177"/>
      <c r="W2817" s="178"/>
      <c r="X2817" s="177"/>
    </row>
    <row r="2818" spans="7:24" s="168" customFormat="1" ht="15" customHeight="1">
      <c r="G2818" s="175"/>
      <c r="I2818" s="176"/>
      <c r="J2818" s="176"/>
      <c r="K2818" s="176"/>
      <c r="L2818" s="665"/>
      <c r="M2818" s="175"/>
      <c r="N2818" s="177"/>
      <c r="P2818" s="176"/>
      <c r="R2818" s="178"/>
      <c r="S2818" s="177"/>
      <c r="U2818" s="177"/>
      <c r="W2818" s="178"/>
      <c r="X2818" s="177"/>
    </row>
    <row r="2819" spans="7:24" s="168" customFormat="1" ht="15" customHeight="1">
      <c r="G2819" s="175"/>
      <c r="I2819" s="176"/>
      <c r="J2819" s="176"/>
      <c r="K2819" s="176"/>
      <c r="L2819" s="665"/>
      <c r="M2819" s="175"/>
      <c r="N2819" s="177"/>
      <c r="P2819" s="176"/>
      <c r="R2819" s="178"/>
      <c r="S2819" s="177"/>
      <c r="U2819" s="177"/>
      <c r="W2819" s="178"/>
      <c r="X2819" s="177"/>
    </row>
    <row r="2820" spans="7:24" s="168" customFormat="1" ht="15" customHeight="1">
      <c r="G2820" s="175"/>
      <c r="I2820" s="176"/>
      <c r="J2820" s="176"/>
      <c r="K2820" s="176"/>
      <c r="L2820" s="665"/>
      <c r="M2820" s="175"/>
      <c r="N2820" s="177"/>
      <c r="P2820" s="176"/>
      <c r="R2820" s="178"/>
      <c r="S2820" s="177"/>
      <c r="U2820" s="177"/>
      <c r="W2820" s="178"/>
      <c r="X2820" s="177"/>
    </row>
    <row r="2821" spans="7:24" s="168" customFormat="1" ht="15" customHeight="1">
      <c r="G2821" s="175"/>
      <c r="I2821" s="176"/>
      <c r="J2821" s="176"/>
      <c r="K2821" s="176"/>
      <c r="L2821" s="665"/>
      <c r="M2821" s="175"/>
      <c r="N2821" s="177"/>
      <c r="P2821" s="176"/>
      <c r="R2821" s="178"/>
      <c r="S2821" s="177"/>
      <c r="U2821" s="177"/>
      <c r="W2821" s="178"/>
      <c r="X2821" s="177"/>
    </row>
    <row r="2822" spans="7:24" s="168" customFormat="1" ht="15" customHeight="1">
      <c r="G2822" s="175"/>
      <c r="I2822" s="176"/>
      <c r="J2822" s="176"/>
      <c r="K2822" s="176"/>
      <c r="L2822" s="665"/>
      <c r="M2822" s="175"/>
      <c r="N2822" s="177"/>
      <c r="P2822" s="176"/>
      <c r="R2822" s="178"/>
      <c r="S2822" s="177"/>
      <c r="U2822" s="177"/>
      <c r="W2822" s="178"/>
      <c r="X2822" s="177"/>
    </row>
    <row r="2823" spans="7:24" s="168" customFormat="1" ht="15" customHeight="1">
      <c r="G2823" s="175"/>
      <c r="I2823" s="176"/>
      <c r="J2823" s="176"/>
      <c r="K2823" s="176"/>
      <c r="L2823" s="665"/>
      <c r="M2823" s="175"/>
      <c r="N2823" s="177"/>
      <c r="P2823" s="176"/>
      <c r="R2823" s="178"/>
      <c r="S2823" s="177"/>
      <c r="U2823" s="177"/>
      <c r="W2823" s="178"/>
      <c r="X2823" s="177"/>
    </row>
    <row r="2824" spans="7:24" s="168" customFormat="1" ht="15" customHeight="1">
      <c r="G2824" s="175"/>
      <c r="I2824" s="176"/>
      <c r="J2824" s="176"/>
      <c r="K2824" s="176"/>
      <c r="L2824" s="665"/>
      <c r="M2824" s="175"/>
      <c r="N2824" s="177"/>
      <c r="P2824" s="176"/>
      <c r="R2824" s="178"/>
      <c r="S2824" s="177"/>
      <c r="U2824" s="177"/>
      <c r="W2824" s="178"/>
      <c r="X2824" s="177"/>
    </row>
    <row r="2825" spans="7:24" s="168" customFormat="1" ht="15" customHeight="1">
      <c r="G2825" s="175"/>
      <c r="I2825" s="176"/>
      <c r="J2825" s="176"/>
      <c r="K2825" s="176"/>
      <c r="L2825" s="665"/>
      <c r="M2825" s="175"/>
      <c r="N2825" s="177"/>
      <c r="P2825" s="176"/>
      <c r="R2825" s="178"/>
      <c r="S2825" s="177"/>
      <c r="U2825" s="177"/>
      <c r="W2825" s="178"/>
      <c r="X2825" s="177"/>
    </row>
    <row r="2826" spans="7:24" s="168" customFormat="1" ht="15" customHeight="1">
      <c r="G2826" s="175"/>
      <c r="I2826" s="176"/>
      <c r="J2826" s="176"/>
      <c r="K2826" s="176"/>
      <c r="L2826" s="665"/>
      <c r="M2826" s="175"/>
      <c r="N2826" s="177"/>
      <c r="P2826" s="176"/>
      <c r="R2826" s="178"/>
      <c r="S2826" s="177"/>
      <c r="U2826" s="177"/>
      <c r="W2826" s="178"/>
      <c r="X2826" s="177"/>
    </row>
    <row r="2827" spans="7:24" s="168" customFormat="1" ht="15" customHeight="1">
      <c r="G2827" s="175"/>
      <c r="I2827" s="176"/>
      <c r="J2827" s="176"/>
      <c r="K2827" s="176"/>
      <c r="L2827" s="665"/>
      <c r="M2827" s="175"/>
      <c r="N2827" s="177"/>
      <c r="P2827" s="176"/>
      <c r="R2827" s="178"/>
      <c r="S2827" s="177"/>
      <c r="U2827" s="177"/>
      <c r="W2827" s="178"/>
      <c r="X2827" s="177"/>
    </row>
    <row r="2828" spans="7:24" s="168" customFormat="1" ht="15" customHeight="1">
      <c r="G2828" s="175"/>
      <c r="I2828" s="176"/>
      <c r="J2828" s="176"/>
      <c r="K2828" s="176"/>
      <c r="L2828" s="665"/>
      <c r="M2828" s="175"/>
      <c r="N2828" s="177"/>
      <c r="P2828" s="176"/>
      <c r="R2828" s="178"/>
      <c r="S2828" s="177"/>
      <c r="U2828" s="177"/>
      <c r="W2828" s="178"/>
      <c r="X2828" s="177"/>
    </row>
    <row r="2829" spans="7:24" s="168" customFormat="1" ht="15" customHeight="1">
      <c r="G2829" s="175"/>
      <c r="I2829" s="176"/>
      <c r="J2829" s="176"/>
      <c r="K2829" s="176"/>
      <c r="L2829" s="665"/>
      <c r="M2829" s="175"/>
      <c r="N2829" s="177"/>
      <c r="P2829" s="176"/>
      <c r="R2829" s="178"/>
      <c r="S2829" s="177"/>
      <c r="U2829" s="177"/>
      <c r="W2829" s="178"/>
      <c r="X2829" s="177"/>
    </row>
    <row r="2830" spans="7:24" s="168" customFormat="1" ht="15" customHeight="1">
      <c r="G2830" s="175"/>
      <c r="I2830" s="176"/>
      <c r="J2830" s="176"/>
      <c r="K2830" s="176"/>
      <c r="L2830" s="665"/>
      <c r="M2830" s="175"/>
      <c r="N2830" s="177"/>
      <c r="P2830" s="176"/>
      <c r="R2830" s="178"/>
      <c r="S2830" s="177"/>
      <c r="U2830" s="177"/>
      <c r="W2830" s="178"/>
      <c r="X2830" s="177"/>
    </row>
    <row r="2831" spans="7:24" s="168" customFormat="1" ht="15" customHeight="1">
      <c r="G2831" s="175"/>
      <c r="I2831" s="176"/>
      <c r="J2831" s="176"/>
      <c r="K2831" s="176"/>
      <c r="L2831" s="665"/>
      <c r="M2831" s="175"/>
      <c r="N2831" s="177"/>
      <c r="P2831" s="176"/>
      <c r="R2831" s="178"/>
      <c r="S2831" s="177"/>
      <c r="U2831" s="177"/>
      <c r="W2831" s="178"/>
      <c r="X2831" s="177"/>
    </row>
    <row r="2832" spans="7:24" s="168" customFormat="1" ht="15" customHeight="1">
      <c r="G2832" s="175"/>
      <c r="I2832" s="176"/>
      <c r="J2832" s="176"/>
      <c r="K2832" s="176"/>
      <c r="L2832" s="665"/>
      <c r="M2832" s="175"/>
      <c r="N2832" s="177"/>
      <c r="P2832" s="176"/>
      <c r="R2832" s="178"/>
      <c r="S2832" s="177"/>
      <c r="U2832" s="177"/>
      <c r="W2832" s="178"/>
      <c r="X2832" s="177"/>
    </row>
    <row r="2833" spans="7:24" s="168" customFormat="1" ht="15" customHeight="1">
      <c r="G2833" s="175"/>
      <c r="I2833" s="176"/>
      <c r="J2833" s="176"/>
      <c r="K2833" s="176"/>
      <c r="L2833" s="665"/>
      <c r="M2833" s="175"/>
      <c r="N2833" s="177"/>
      <c r="P2833" s="176"/>
      <c r="R2833" s="178"/>
      <c r="S2833" s="177"/>
      <c r="U2833" s="177"/>
      <c r="W2833" s="178"/>
      <c r="X2833" s="177"/>
    </row>
    <row r="2834" spans="7:24" s="168" customFormat="1" ht="15" customHeight="1">
      <c r="G2834" s="175"/>
      <c r="I2834" s="176"/>
      <c r="J2834" s="176"/>
      <c r="K2834" s="176"/>
      <c r="L2834" s="665"/>
      <c r="M2834" s="175"/>
      <c r="N2834" s="177"/>
      <c r="P2834" s="176"/>
      <c r="R2834" s="178"/>
      <c r="S2834" s="177"/>
      <c r="U2834" s="177"/>
      <c r="W2834" s="178"/>
      <c r="X2834" s="177"/>
    </row>
    <row r="2835" spans="7:24" s="168" customFormat="1" ht="15" customHeight="1">
      <c r="G2835" s="175"/>
      <c r="I2835" s="176"/>
      <c r="J2835" s="176"/>
      <c r="K2835" s="176"/>
      <c r="L2835" s="665"/>
      <c r="M2835" s="175"/>
      <c r="N2835" s="177"/>
      <c r="P2835" s="176"/>
      <c r="R2835" s="178"/>
      <c r="S2835" s="177"/>
      <c r="U2835" s="177"/>
      <c r="W2835" s="178"/>
      <c r="X2835" s="177"/>
    </row>
    <row r="2836" spans="7:24" s="168" customFormat="1" ht="15" customHeight="1">
      <c r="G2836" s="175"/>
      <c r="I2836" s="176"/>
      <c r="J2836" s="176"/>
      <c r="K2836" s="176"/>
      <c r="L2836" s="665"/>
      <c r="M2836" s="175"/>
      <c r="N2836" s="177"/>
      <c r="P2836" s="176"/>
      <c r="R2836" s="178"/>
      <c r="S2836" s="177"/>
      <c r="U2836" s="177"/>
      <c r="W2836" s="178"/>
      <c r="X2836" s="177"/>
    </row>
    <row r="2837" spans="7:24" s="168" customFormat="1" ht="15" customHeight="1">
      <c r="G2837" s="175"/>
      <c r="I2837" s="176"/>
      <c r="J2837" s="176"/>
      <c r="K2837" s="176"/>
      <c r="L2837" s="665"/>
      <c r="M2837" s="175"/>
      <c r="N2837" s="177"/>
      <c r="P2837" s="176"/>
      <c r="R2837" s="178"/>
      <c r="S2837" s="177"/>
      <c r="U2837" s="177"/>
      <c r="W2837" s="178"/>
      <c r="X2837" s="177"/>
    </row>
    <row r="2838" spans="7:24" s="168" customFormat="1" ht="15" customHeight="1">
      <c r="G2838" s="175"/>
      <c r="I2838" s="176"/>
      <c r="J2838" s="176"/>
      <c r="K2838" s="176"/>
      <c r="L2838" s="665"/>
      <c r="M2838" s="175"/>
      <c r="N2838" s="177"/>
      <c r="P2838" s="176"/>
      <c r="R2838" s="178"/>
      <c r="S2838" s="177"/>
      <c r="U2838" s="177"/>
      <c r="W2838" s="178"/>
      <c r="X2838" s="177"/>
    </row>
    <row r="2839" spans="7:24" s="168" customFormat="1" ht="15" customHeight="1">
      <c r="G2839" s="175"/>
      <c r="I2839" s="176"/>
      <c r="J2839" s="176"/>
      <c r="K2839" s="176"/>
      <c r="L2839" s="665"/>
      <c r="M2839" s="175"/>
      <c r="N2839" s="177"/>
      <c r="P2839" s="176"/>
      <c r="R2839" s="178"/>
      <c r="S2839" s="177"/>
      <c r="U2839" s="177"/>
      <c r="W2839" s="178"/>
      <c r="X2839" s="177"/>
    </row>
    <row r="2840" spans="7:24" s="168" customFormat="1" ht="15" customHeight="1">
      <c r="G2840" s="175"/>
      <c r="I2840" s="176"/>
      <c r="J2840" s="176"/>
      <c r="K2840" s="176"/>
      <c r="L2840" s="665"/>
      <c r="M2840" s="175"/>
      <c r="N2840" s="177"/>
      <c r="P2840" s="176"/>
      <c r="R2840" s="178"/>
      <c r="S2840" s="177"/>
      <c r="U2840" s="177"/>
      <c r="W2840" s="178"/>
      <c r="X2840" s="177"/>
    </row>
    <row r="2841" spans="7:24" s="168" customFormat="1" ht="15" customHeight="1">
      <c r="G2841" s="175"/>
      <c r="I2841" s="176"/>
      <c r="J2841" s="176"/>
      <c r="K2841" s="176"/>
      <c r="L2841" s="665"/>
      <c r="M2841" s="175"/>
      <c r="N2841" s="177"/>
      <c r="P2841" s="176"/>
      <c r="R2841" s="178"/>
      <c r="S2841" s="177"/>
      <c r="U2841" s="177"/>
      <c r="W2841" s="178"/>
      <c r="X2841" s="177"/>
    </row>
    <row r="2842" spans="7:24" s="168" customFormat="1" ht="15" customHeight="1">
      <c r="G2842" s="175"/>
      <c r="I2842" s="176"/>
      <c r="J2842" s="176"/>
      <c r="K2842" s="176"/>
      <c r="L2842" s="665"/>
      <c r="M2842" s="175"/>
      <c r="N2842" s="177"/>
      <c r="P2842" s="176"/>
      <c r="R2842" s="178"/>
      <c r="S2842" s="177"/>
      <c r="U2842" s="177"/>
      <c r="W2842" s="178"/>
      <c r="X2842" s="177"/>
    </row>
    <row r="2843" spans="7:24" s="168" customFormat="1" ht="15" customHeight="1">
      <c r="G2843" s="175"/>
      <c r="I2843" s="176"/>
      <c r="J2843" s="176"/>
      <c r="K2843" s="176"/>
      <c r="L2843" s="665"/>
      <c r="M2843" s="175"/>
      <c r="N2843" s="177"/>
      <c r="P2843" s="176"/>
      <c r="R2843" s="178"/>
      <c r="S2843" s="177"/>
      <c r="U2843" s="177"/>
      <c r="W2843" s="178"/>
      <c r="X2843" s="177"/>
    </row>
    <row r="2844" spans="7:24" s="168" customFormat="1" ht="15" customHeight="1">
      <c r="G2844" s="175"/>
      <c r="I2844" s="176"/>
      <c r="J2844" s="176"/>
      <c r="K2844" s="176"/>
      <c r="L2844" s="665"/>
      <c r="M2844" s="175"/>
      <c r="N2844" s="177"/>
      <c r="P2844" s="176"/>
      <c r="R2844" s="178"/>
      <c r="S2844" s="177"/>
      <c r="U2844" s="177"/>
      <c r="W2844" s="178"/>
      <c r="X2844" s="177"/>
    </row>
    <row r="2845" spans="7:24" s="168" customFormat="1" ht="15" customHeight="1">
      <c r="G2845" s="175"/>
      <c r="I2845" s="176"/>
      <c r="J2845" s="176"/>
      <c r="K2845" s="176"/>
      <c r="L2845" s="665"/>
      <c r="M2845" s="175"/>
      <c r="N2845" s="177"/>
      <c r="P2845" s="176"/>
      <c r="R2845" s="178"/>
      <c r="S2845" s="177"/>
      <c r="U2845" s="177"/>
      <c r="W2845" s="178"/>
      <c r="X2845" s="177"/>
    </row>
    <row r="2846" spans="7:24" s="168" customFormat="1" ht="15" customHeight="1">
      <c r="G2846" s="175"/>
      <c r="I2846" s="176"/>
      <c r="J2846" s="176"/>
      <c r="K2846" s="176"/>
      <c r="L2846" s="665"/>
      <c r="M2846" s="175"/>
      <c r="N2846" s="177"/>
      <c r="P2846" s="176"/>
      <c r="R2846" s="178"/>
      <c r="S2846" s="177"/>
      <c r="U2846" s="177"/>
      <c r="W2846" s="178"/>
      <c r="X2846" s="177"/>
    </row>
    <row r="2847" spans="7:24" s="168" customFormat="1" ht="15" customHeight="1">
      <c r="G2847" s="175"/>
      <c r="I2847" s="176"/>
      <c r="J2847" s="176"/>
      <c r="K2847" s="176"/>
      <c r="L2847" s="665"/>
      <c r="M2847" s="175"/>
      <c r="N2847" s="177"/>
      <c r="P2847" s="176"/>
      <c r="R2847" s="178"/>
      <c r="S2847" s="177"/>
      <c r="U2847" s="177"/>
      <c r="W2847" s="178"/>
      <c r="X2847" s="177"/>
    </row>
    <row r="2848" spans="7:24" s="168" customFormat="1" ht="15" customHeight="1">
      <c r="G2848" s="175"/>
      <c r="I2848" s="176"/>
      <c r="J2848" s="176"/>
      <c r="K2848" s="176"/>
      <c r="L2848" s="665"/>
      <c r="M2848" s="175"/>
      <c r="N2848" s="177"/>
      <c r="P2848" s="176"/>
      <c r="R2848" s="178"/>
      <c r="S2848" s="177"/>
      <c r="U2848" s="177"/>
      <c r="W2848" s="178"/>
      <c r="X2848" s="177"/>
    </row>
    <row r="2849" spans="7:24" s="168" customFormat="1" ht="15" customHeight="1">
      <c r="G2849" s="175"/>
      <c r="I2849" s="176"/>
      <c r="J2849" s="176"/>
      <c r="K2849" s="176"/>
      <c r="L2849" s="665"/>
      <c r="M2849" s="175"/>
      <c r="N2849" s="177"/>
      <c r="P2849" s="176"/>
      <c r="R2849" s="178"/>
      <c r="S2849" s="177"/>
      <c r="U2849" s="177"/>
      <c r="W2849" s="178"/>
      <c r="X2849" s="177"/>
    </row>
    <row r="2850" spans="7:24" s="168" customFormat="1" ht="15" customHeight="1">
      <c r="G2850" s="175"/>
      <c r="I2850" s="176"/>
      <c r="J2850" s="176"/>
      <c r="K2850" s="176"/>
      <c r="L2850" s="665"/>
      <c r="M2850" s="175"/>
      <c r="N2850" s="177"/>
      <c r="P2850" s="176"/>
      <c r="R2850" s="178"/>
      <c r="S2850" s="177"/>
      <c r="U2850" s="177"/>
      <c r="W2850" s="178"/>
      <c r="X2850" s="177"/>
    </row>
    <row r="2851" spans="7:24" s="168" customFormat="1" ht="15" customHeight="1">
      <c r="G2851" s="175"/>
      <c r="I2851" s="176"/>
      <c r="J2851" s="176"/>
      <c r="K2851" s="176"/>
      <c r="L2851" s="665"/>
      <c r="M2851" s="175"/>
      <c r="N2851" s="177"/>
      <c r="P2851" s="176"/>
      <c r="R2851" s="178"/>
      <c r="S2851" s="177"/>
      <c r="U2851" s="177"/>
      <c r="W2851" s="178"/>
      <c r="X2851" s="177"/>
    </row>
    <row r="2852" spans="7:24" s="168" customFormat="1" ht="15" customHeight="1">
      <c r="G2852" s="175"/>
      <c r="I2852" s="176"/>
      <c r="J2852" s="176"/>
      <c r="K2852" s="176"/>
      <c r="L2852" s="665"/>
      <c r="M2852" s="175"/>
      <c r="N2852" s="177"/>
      <c r="P2852" s="176"/>
      <c r="R2852" s="178"/>
      <c r="S2852" s="177"/>
      <c r="U2852" s="177"/>
      <c r="W2852" s="178"/>
      <c r="X2852" s="177"/>
    </row>
    <row r="2853" spans="7:24" s="168" customFormat="1" ht="15" customHeight="1">
      <c r="G2853" s="175"/>
      <c r="I2853" s="176"/>
      <c r="J2853" s="176"/>
      <c r="K2853" s="176"/>
      <c r="L2853" s="665"/>
      <c r="M2853" s="175"/>
      <c r="N2853" s="177"/>
      <c r="P2853" s="176"/>
      <c r="R2853" s="178"/>
      <c r="S2853" s="177"/>
      <c r="U2853" s="177"/>
      <c r="W2853" s="178"/>
      <c r="X2853" s="177"/>
    </row>
    <row r="2854" spans="7:24" s="168" customFormat="1" ht="15" customHeight="1">
      <c r="G2854" s="175"/>
      <c r="I2854" s="176"/>
      <c r="J2854" s="176"/>
      <c r="K2854" s="176"/>
      <c r="L2854" s="665"/>
      <c r="M2854" s="175"/>
      <c r="N2854" s="177"/>
      <c r="P2854" s="176"/>
      <c r="R2854" s="178"/>
      <c r="S2854" s="177"/>
      <c r="U2854" s="177"/>
      <c r="W2854" s="178"/>
      <c r="X2854" s="177"/>
    </row>
    <row r="2855" spans="7:24" s="168" customFormat="1" ht="15" customHeight="1">
      <c r="G2855" s="175"/>
      <c r="I2855" s="176"/>
      <c r="J2855" s="176"/>
      <c r="K2855" s="176"/>
      <c r="L2855" s="665"/>
      <c r="M2855" s="175"/>
      <c r="N2855" s="177"/>
      <c r="P2855" s="176"/>
      <c r="R2855" s="178"/>
      <c r="S2855" s="177"/>
      <c r="U2855" s="177"/>
      <c r="W2855" s="178"/>
      <c r="X2855" s="177"/>
    </row>
    <row r="2856" spans="7:24" s="168" customFormat="1" ht="15" customHeight="1">
      <c r="G2856" s="175"/>
      <c r="I2856" s="176"/>
      <c r="J2856" s="176"/>
      <c r="K2856" s="176"/>
      <c r="L2856" s="665"/>
      <c r="M2856" s="175"/>
      <c r="N2856" s="177"/>
      <c r="P2856" s="176"/>
      <c r="R2856" s="178"/>
      <c r="S2856" s="177"/>
      <c r="U2856" s="177"/>
      <c r="W2856" s="178"/>
      <c r="X2856" s="177"/>
    </row>
    <row r="2857" spans="7:24" s="168" customFormat="1" ht="15" customHeight="1">
      <c r="G2857" s="175"/>
      <c r="I2857" s="176"/>
      <c r="J2857" s="176"/>
      <c r="K2857" s="176"/>
      <c r="L2857" s="665"/>
      <c r="M2857" s="175"/>
      <c r="N2857" s="177"/>
      <c r="P2857" s="176"/>
      <c r="R2857" s="178"/>
      <c r="S2857" s="177"/>
      <c r="U2857" s="177"/>
      <c r="W2857" s="178"/>
      <c r="X2857" s="177"/>
    </row>
    <row r="2858" spans="7:24" s="168" customFormat="1" ht="15" customHeight="1">
      <c r="G2858" s="175"/>
      <c r="I2858" s="176"/>
      <c r="J2858" s="176"/>
      <c r="K2858" s="176"/>
      <c r="L2858" s="665"/>
      <c r="M2858" s="175"/>
      <c r="N2858" s="177"/>
      <c r="P2858" s="176"/>
      <c r="R2858" s="178"/>
      <c r="S2858" s="177"/>
      <c r="U2858" s="177"/>
      <c r="W2858" s="178"/>
      <c r="X2858" s="177"/>
    </row>
    <row r="2859" spans="7:24" s="168" customFormat="1" ht="15" customHeight="1">
      <c r="G2859" s="175"/>
      <c r="I2859" s="176"/>
      <c r="J2859" s="176"/>
      <c r="K2859" s="176"/>
      <c r="L2859" s="665"/>
      <c r="M2859" s="175"/>
      <c r="N2859" s="177"/>
      <c r="P2859" s="176"/>
      <c r="R2859" s="178"/>
      <c r="S2859" s="177"/>
      <c r="U2859" s="177"/>
      <c r="W2859" s="178"/>
      <c r="X2859" s="177"/>
    </row>
    <row r="2860" spans="7:24" s="168" customFormat="1" ht="15" customHeight="1">
      <c r="G2860" s="175"/>
      <c r="I2860" s="176"/>
      <c r="J2860" s="176"/>
      <c r="K2860" s="176"/>
      <c r="L2860" s="665"/>
      <c r="M2860" s="175"/>
      <c r="N2860" s="177"/>
      <c r="P2860" s="176"/>
      <c r="R2860" s="178"/>
      <c r="S2860" s="177"/>
      <c r="U2860" s="177"/>
      <c r="W2860" s="178"/>
      <c r="X2860" s="177"/>
    </row>
    <row r="2861" spans="7:24" s="168" customFormat="1" ht="15" customHeight="1">
      <c r="G2861" s="175"/>
      <c r="I2861" s="176"/>
      <c r="J2861" s="176"/>
      <c r="K2861" s="176"/>
      <c r="L2861" s="665"/>
      <c r="M2861" s="175"/>
      <c r="N2861" s="177"/>
      <c r="P2861" s="176"/>
      <c r="R2861" s="178"/>
      <c r="S2861" s="177"/>
      <c r="U2861" s="177"/>
      <c r="W2861" s="178"/>
      <c r="X2861" s="177"/>
    </row>
    <row r="2862" spans="7:24" s="168" customFormat="1" ht="15" customHeight="1">
      <c r="G2862" s="175"/>
      <c r="I2862" s="176"/>
      <c r="J2862" s="176"/>
      <c r="K2862" s="176"/>
      <c r="L2862" s="665"/>
      <c r="M2862" s="175"/>
      <c r="N2862" s="177"/>
      <c r="P2862" s="176"/>
      <c r="R2862" s="178"/>
      <c r="S2862" s="177"/>
      <c r="U2862" s="177"/>
      <c r="W2862" s="178"/>
      <c r="X2862" s="177"/>
    </row>
    <row r="2863" spans="7:24" s="168" customFormat="1" ht="15" customHeight="1">
      <c r="G2863" s="175"/>
      <c r="I2863" s="176"/>
      <c r="J2863" s="176"/>
      <c r="K2863" s="176"/>
      <c r="L2863" s="665"/>
      <c r="M2863" s="175"/>
      <c r="N2863" s="177"/>
      <c r="P2863" s="176"/>
      <c r="R2863" s="178"/>
      <c r="S2863" s="177"/>
      <c r="U2863" s="177"/>
      <c r="W2863" s="178"/>
      <c r="X2863" s="177"/>
    </row>
    <row r="2864" spans="7:24" s="168" customFormat="1" ht="15" customHeight="1">
      <c r="G2864" s="175"/>
      <c r="I2864" s="176"/>
      <c r="J2864" s="176"/>
      <c r="K2864" s="176"/>
      <c r="L2864" s="665"/>
      <c r="M2864" s="175"/>
      <c r="N2864" s="177"/>
      <c r="P2864" s="176"/>
      <c r="R2864" s="178"/>
      <c r="S2864" s="177"/>
      <c r="U2864" s="177"/>
      <c r="W2864" s="178"/>
      <c r="X2864" s="177"/>
    </row>
    <row r="2865" spans="7:24" s="168" customFormat="1" ht="15" customHeight="1">
      <c r="G2865" s="175"/>
      <c r="I2865" s="176"/>
      <c r="J2865" s="176"/>
      <c r="K2865" s="176"/>
      <c r="L2865" s="665"/>
      <c r="M2865" s="175"/>
      <c r="N2865" s="177"/>
      <c r="P2865" s="176"/>
      <c r="R2865" s="178"/>
      <c r="S2865" s="177"/>
      <c r="U2865" s="177"/>
      <c r="W2865" s="178"/>
      <c r="X2865" s="177"/>
    </row>
    <row r="2866" spans="7:24" s="168" customFormat="1" ht="15" customHeight="1">
      <c r="G2866" s="175"/>
      <c r="I2866" s="176"/>
      <c r="J2866" s="176"/>
      <c r="K2866" s="176"/>
      <c r="L2866" s="665"/>
      <c r="M2866" s="175"/>
      <c r="N2866" s="177"/>
      <c r="P2866" s="176"/>
      <c r="R2866" s="178"/>
      <c r="S2866" s="177"/>
      <c r="U2866" s="177"/>
      <c r="W2866" s="178"/>
      <c r="X2866" s="177"/>
    </row>
    <row r="2867" spans="7:24" s="168" customFormat="1" ht="15" customHeight="1">
      <c r="G2867" s="175"/>
      <c r="I2867" s="176"/>
      <c r="J2867" s="176"/>
      <c r="K2867" s="176"/>
      <c r="L2867" s="665"/>
      <c r="M2867" s="175"/>
      <c r="N2867" s="177"/>
      <c r="P2867" s="176"/>
      <c r="R2867" s="178"/>
      <c r="S2867" s="177"/>
      <c r="U2867" s="177"/>
      <c r="W2867" s="178"/>
      <c r="X2867" s="177"/>
    </row>
    <row r="2868" spans="7:24" s="168" customFormat="1" ht="15" customHeight="1">
      <c r="G2868" s="175"/>
      <c r="I2868" s="176"/>
      <c r="J2868" s="176"/>
      <c r="K2868" s="176"/>
      <c r="L2868" s="665"/>
      <c r="M2868" s="175"/>
      <c r="N2868" s="177"/>
      <c r="P2868" s="176"/>
      <c r="R2868" s="178"/>
      <c r="S2868" s="177"/>
      <c r="U2868" s="177"/>
      <c r="W2868" s="178"/>
      <c r="X2868" s="177"/>
    </row>
    <row r="2869" spans="7:24" s="168" customFormat="1" ht="15" customHeight="1">
      <c r="G2869" s="175"/>
      <c r="I2869" s="176"/>
      <c r="J2869" s="176"/>
      <c r="K2869" s="176"/>
      <c r="L2869" s="665"/>
      <c r="M2869" s="175"/>
      <c r="N2869" s="177"/>
      <c r="P2869" s="176"/>
      <c r="R2869" s="178"/>
      <c r="S2869" s="177"/>
      <c r="U2869" s="177"/>
      <c r="W2869" s="178"/>
      <c r="X2869" s="177"/>
    </row>
    <row r="2870" spans="7:24" s="168" customFormat="1" ht="15" customHeight="1">
      <c r="G2870" s="175"/>
      <c r="I2870" s="176"/>
      <c r="J2870" s="176"/>
      <c r="K2870" s="176"/>
      <c r="L2870" s="665"/>
      <c r="M2870" s="175"/>
      <c r="N2870" s="177"/>
      <c r="P2870" s="176"/>
      <c r="R2870" s="178"/>
      <c r="S2870" s="177"/>
      <c r="U2870" s="177"/>
      <c r="W2870" s="178"/>
      <c r="X2870" s="177"/>
    </row>
    <row r="2871" spans="7:24" s="168" customFormat="1" ht="15" customHeight="1">
      <c r="G2871" s="175"/>
      <c r="I2871" s="176"/>
      <c r="J2871" s="176"/>
      <c r="K2871" s="176"/>
      <c r="L2871" s="665"/>
      <c r="M2871" s="175"/>
      <c r="N2871" s="177"/>
      <c r="P2871" s="176"/>
      <c r="R2871" s="178"/>
      <c r="S2871" s="177"/>
      <c r="U2871" s="177"/>
      <c r="W2871" s="178"/>
      <c r="X2871" s="177"/>
    </row>
    <row r="2872" spans="7:24" s="168" customFormat="1" ht="15" customHeight="1">
      <c r="G2872" s="175"/>
      <c r="I2872" s="176"/>
      <c r="J2872" s="176"/>
      <c r="K2872" s="176"/>
      <c r="L2872" s="665"/>
      <c r="M2872" s="175"/>
      <c r="N2872" s="177"/>
      <c r="P2872" s="176"/>
      <c r="R2872" s="178"/>
      <c r="S2872" s="177"/>
      <c r="U2872" s="177"/>
      <c r="W2872" s="178"/>
      <c r="X2872" s="177"/>
    </row>
    <row r="2873" spans="7:24" s="168" customFormat="1" ht="15" customHeight="1">
      <c r="G2873" s="175"/>
      <c r="I2873" s="176"/>
      <c r="J2873" s="176"/>
      <c r="K2873" s="176"/>
      <c r="L2873" s="665"/>
      <c r="M2873" s="175"/>
      <c r="N2873" s="177"/>
      <c r="P2873" s="176"/>
      <c r="R2873" s="178"/>
      <c r="S2873" s="177"/>
      <c r="U2873" s="177"/>
      <c r="W2873" s="178"/>
      <c r="X2873" s="177"/>
    </row>
    <row r="2874" spans="7:24" s="168" customFormat="1" ht="15" customHeight="1">
      <c r="G2874" s="175"/>
      <c r="I2874" s="176"/>
      <c r="J2874" s="176"/>
      <c r="K2874" s="176"/>
      <c r="L2874" s="665"/>
      <c r="M2874" s="175"/>
      <c r="N2874" s="177"/>
      <c r="P2874" s="176"/>
      <c r="R2874" s="178"/>
      <c r="S2874" s="177"/>
      <c r="U2874" s="177"/>
      <c r="W2874" s="178"/>
      <c r="X2874" s="177"/>
    </row>
    <row r="2875" spans="7:24" s="168" customFormat="1" ht="15" customHeight="1">
      <c r="G2875" s="175"/>
      <c r="I2875" s="176"/>
      <c r="J2875" s="176"/>
      <c r="K2875" s="176"/>
      <c r="L2875" s="665"/>
      <c r="M2875" s="175"/>
      <c r="N2875" s="177"/>
      <c r="P2875" s="176"/>
      <c r="R2875" s="178"/>
      <c r="S2875" s="177"/>
      <c r="U2875" s="177"/>
      <c r="W2875" s="178"/>
      <c r="X2875" s="177"/>
    </row>
    <row r="2876" spans="7:24" s="168" customFormat="1" ht="15" customHeight="1">
      <c r="G2876" s="175"/>
      <c r="I2876" s="176"/>
      <c r="J2876" s="176"/>
      <c r="K2876" s="176"/>
      <c r="L2876" s="665"/>
      <c r="M2876" s="175"/>
      <c r="N2876" s="177"/>
      <c r="P2876" s="176"/>
      <c r="R2876" s="178"/>
      <c r="S2876" s="177"/>
      <c r="U2876" s="177"/>
      <c r="W2876" s="178"/>
      <c r="X2876" s="177"/>
    </row>
    <row r="2877" spans="7:24" s="168" customFormat="1" ht="15" customHeight="1">
      <c r="G2877" s="175"/>
      <c r="I2877" s="176"/>
      <c r="J2877" s="176"/>
      <c r="K2877" s="176"/>
      <c r="L2877" s="665"/>
      <c r="M2877" s="175"/>
      <c r="N2877" s="177"/>
      <c r="P2877" s="176"/>
      <c r="R2877" s="178"/>
      <c r="S2877" s="177"/>
      <c r="U2877" s="177"/>
      <c r="W2877" s="178"/>
      <c r="X2877" s="177"/>
    </row>
    <row r="2878" spans="7:24" s="168" customFormat="1" ht="15" customHeight="1">
      <c r="G2878" s="175"/>
      <c r="I2878" s="176"/>
      <c r="J2878" s="176"/>
      <c r="K2878" s="176"/>
      <c r="L2878" s="665"/>
      <c r="M2878" s="175"/>
      <c r="N2878" s="177"/>
      <c r="P2878" s="176"/>
      <c r="R2878" s="178"/>
      <c r="S2878" s="177"/>
      <c r="U2878" s="177"/>
      <c r="W2878" s="178"/>
      <c r="X2878" s="177"/>
    </row>
    <row r="2879" spans="7:24" s="168" customFormat="1" ht="15" customHeight="1">
      <c r="G2879" s="175"/>
      <c r="I2879" s="176"/>
      <c r="J2879" s="176"/>
      <c r="K2879" s="176"/>
      <c r="L2879" s="665"/>
      <c r="M2879" s="175"/>
      <c r="N2879" s="177"/>
      <c r="P2879" s="176"/>
      <c r="R2879" s="178"/>
      <c r="S2879" s="177"/>
      <c r="U2879" s="177"/>
      <c r="W2879" s="178"/>
      <c r="X2879" s="177"/>
    </row>
    <row r="2880" spans="7:24" s="168" customFormat="1" ht="15" customHeight="1">
      <c r="G2880" s="175"/>
      <c r="I2880" s="176"/>
      <c r="J2880" s="176"/>
      <c r="K2880" s="176"/>
      <c r="L2880" s="665"/>
      <c r="M2880" s="175"/>
      <c r="N2880" s="177"/>
      <c r="P2880" s="176"/>
      <c r="R2880" s="178"/>
      <c r="S2880" s="177"/>
      <c r="U2880" s="177"/>
      <c r="W2880" s="178"/>
      <c r="X2880" s="177"/>
    </row>
    <row r="2881" spans="7:24" s="168" customFormat="1" ht="15" customHeight="1">
      <c r="G2881" s="175"/>
      <c r="I2881" s="176"/>
      <c r="J2881" s="176"/>
      <c r="K2881" s="176"/>
      <c r="L2881" s="665"/>
      <c r="M2881" s="175"/>
      <c r="N2881" s="177"/>
      <c r="P2881" s="176"/>
      <c r="R2881" s="178"/>
      <c r="S2881" s="177"/>
      <c r="U2881" s="177"/>
      <c r="W2881" s="178"/>
      <c r="X2881" s="177"/>
    </row>
    <row r="2882" spans="7:24" s="168" customFormat="1" ht="15" customHeight="1">
      <c r="G2882" s="175"/>
      <c r="I2882" s="176"/>
      <c r="J2882" s="176"/>
      <c r="K2882" s="176"/>
      <c r="L2882" s="665"/>
      <c r="M2882" s="175"/>
      <c r="N2882" s="177"/>
      <c r="P2882" s="176"/>
      <c r="R2882" s="178"/>
      <c r="S2882" s="177"/>
      <c r="U2882" s="177"/>
      <c r="W2882" s="178"/>
      <c r="X2882" s="177"/>
    </row>
    <row r="2883" spans="7:24" s="168" customFormat="1" ht="15" customHeight="1">
      <c r="G2883" s="175"/>
      <c r="I2883" s="176"/>
      <c r="J2883" s="176"/>
      <c r="K2883" s="176"/>
      <c r="L2883" s="665"/>
      <c r="M2883" s="175"/>
      <c r="N2883" s="177"/>
      <c r="P2883" s="176"/>
      <c r="R2883" s="178"/>
      <c r="S2883" s="177"/>
      <c r="U2883" s="177"/>
      <c r="W2883" s="178"/>
      <c r="X2883" s="177"/>
    </row>
    <row r="2884" spans="7:24" s="168" customFormat="1" ht="15" customHeight="1">
      <c r="G2884" s="175"/>
      <c r="I2884" s="176"/>
      <c r="J2884" s="176"/>
      <c r="K2884" s="176"/>
      <c r="L2884" s="665"/>
      <c r="M2884" s="175"/>
      <c r="N2884" s="177"/>
      <c r="P2884" s="176"/>
      <c r="R2884" s="178"/>
      <c r="S2884" s="177"/>
      <c r="U2884" s="177"/>
      <c r="W2884" s="178"/>
      <c r="X2884" s="177"/>
    </row>
    <row r="2885" spans="7:24" s="168" customFormat="1" ht="15" customHeight="1">
      <c r="G2885" s="175"/>
      <c r="I2885" s="176"/>
      <c r="J2885" s="176"/>
      <c r="K2885" s="176"/>
      <c r="L2885" s="665"/>
      <c r="M2885" s="175"/>
      <c r="N2885" s="177"/>
      <c r="P2885" s="176"/>
      <c r="R2885" s="178"/>
      <c r="S2885" s="177"/>
      <c r="U2885" s="177"/>
      <c r="W2885" s="178"/>
      <c r="X2885" s="177"/>
    </row>
    <row r="2886" spans="7:24" s="168" customFormat="1" ht="15" customHeight="1">
      <c r="G2886" s="175"/>
      <c r="I2886" s="176"/>
      <c r="J2886" s="176"/>
      <c r="K2886" s="176"/>
      <c r="L2886" s="665"/>
      <c r="M2886" s="175"/>
      <c r="N2886" s="177"/>
      <c r="P2886" s="176"/>
      <c r="R2886" s="178"/>
      <c r="S2886" s="177"/>
      <c r="U2886" s="177"/>
      <c r="W2886" s="178"/>
      <c r="X2886" s="177"/>
    </row>
    <row r="2887" spans="7:24" s="168" customFormat="1" ht="15" customHeight="1">
      <c r="G2887" s="175"/>
      <c r="I2887" s="176"/>
      <c r="J2887" s="176"/>
      <c r="K2887" s="176"/>
      <c r="L2887" s="665"/>
      <c r="M2887" s="175"/>
      <c r="N2887" s="177"/>
      <c r="P2887" s="176"/>
      <c r="R2887" s="178"/>
      <c r="S2887" s="177"/>
      <c r="U2887" s="177"/>
      <c r="W2887" s="178"/>
      <c r="X2887" s="177"/>
    </row>
    <row r="2888" spans="7:24" s="168" customFormat="1" ht="15" customHeight="1">
      <c r="G2888" s="175"/>
      <c r="I2888" s="176"/>
      <c r="J2888" s="176"/>
      <c r="K2888" s="176"/>
      <c r="L2888" s="665"/>
      <c r="M2888" s="175"/>
      <c r="N2888" s="177"/>
      <c r="P2888" s="176"/>
      <c r="R2888" s="178"/>
      <c r="S2888" s="177"/>
      <c r="U2888" s="177"/>
      <c r="W2888" s="178"/>
      <c r="X2888" s="177"/>
    </row>
    <row r="2889" spans="7:24" s="168" customFormat="1" ht="15" customHeight="1">
      <c r="G2889" s="175"/>
      <c r="I2889" s="176"/>
      <c r="J2889" s="176"/>
      <c r="K2889" s="176"/>
      <c r="L2889" s="665"/>
      <c r="M2889" s="175"/>
      <c r="N2889" s="177"/>
      <c r="P2889" s="176"/>
      <c r="R2889" s="178"/>
      <c r="S2889" s="177"/>
      <c r="U2889" s="177"/>
      <c r="W2889" s="178"/>
      <c r="X2889" s="177"/>
    </row>
    <row r="2890" spans="7:24" s="168" customFormat="1" ht="15" customHeight="1">
      <c r="G2890" s="175"/>
      <c r="I2890" s="176"/>
      <c r="J2890" s="176"/>
      <c r="K2890" s="176"/>
      <c r="L2890" s="665"/>
      <c r="M2890" s="175"/>
      <c r="N2890" s="177"/>
      <c r="P2890" s="176"/>
      <c r="R2890" s="178"/>
      <c r="S2890" s="177"/>
      <c r="U2890" s="177"/>
      <c r="W2890" s="178"/>
      <c r="X2890" s="177"/>
    </row>
    <row r="2891" spans="7:24" s="168" customFormat="1" ht="15" customHeight="1">
      <c r="G2891" s="175"/>
      <c r="I2891" s="176"/>
      <c r="J2891" s="176"/>
      <c r="K2891" s="176"/>
      <c r="L2891" s="665"/>
      <c r="M2891" s="175"/>
      <c r="N2891" s="177"/>
      <c r="P2891" s="176"/>
      <c r="R2891" s="178"/>
      <c r="S2891" s="177"/>
      <c r="U2891" s="177"/>
      <c r="W2891" s="178"/>
      <c r="X2891" s="177"/>
    </row>
    <row r="2892" spans="7:24" s="168" customFormat="1" ht="15" customHeight="1">
      <c r="G2892" s="175"/>
      <c r="I2892" s="176"/>
      <c r="J2892" s="176"/>
      <c r="K2892" s="176"/>
      <c r="L2892" s="665"/>
      <c r="M2892" s="175"/>
      <c r="N2892" s="177"/>
      <c r="P2892" s="176"/>
      <c r="R2892" s="178"/>
      <c r="S2892" s="177"/>
      <c r="U2892" s="177"/>
      <c r="W2892" s="178"/>
      <c r="X2892" s="177"/>
    </row>
    <row r="2893" spans="7:24" s="168" customFormat="1" ht="15" customHeight="1">
      <c r="G2893" s="175"/>
      <c r="I2893" s="176"/>
      <c r="J2893" s="176"/>
      <c r="K2893" s="176"/>
      <c r="L2893" s="665"/>
      <c r="M2893" s="175"/>
      <c r="N2893" s="177"/>
      <c r="P2893" s="176"/>
      <c r="R2893" s="178"/>
      <c r="S2893" s="177"/>
      <c r="U2893" s="177"/>
      <c r="W2893" s="178"/>
      <c r="X2893" s="177"/>
    </row>
    <row r="2894" spans="7:24" s="168" customFormat="1" ht="15" customHeight="1">
      <c r="G2894" s="175"/>
      <c r="I2894" s="176"/>
      <c r="J2894" s="176"/>
      <c r="K2894" s="176"/>
      <c r="L2894" s="665"/>
      <c r="M2894" s="175"/>
      <c r="N2894" s="177"/>
      <c r="P2894" s="176"/>
      <c r="R2894" s="178"/>
      <c r="S2894" s="177"/>
      <c r="U2894" s="177"/>
      <c r="W2894" s="178"/>
      <c r="X2894" s="177"/>
    </row>
    <row r="2895" spans="7:24" s="168" customFormat="1" ht="15" customHeight="1">
      <c r="G2895" s="175"/>
      <c r="I2895" s="176"/>
      <c r="J2895" s="176"/>
      <c r="K2895" s="176"/>
      <c r="L2895" s="665"/>
      <c r="M2895" s="175"/>
      <c r="N2895" s="177"/>
      <c r="P2895" s="176"/>
      <c r="R2895" s="178"/>
      <c r="S2895" s="177"/>
      <c r="U2895" s="177"/>
      <c r="W2895" s="178"/>
      <c r="X2895" s="177"/>
    </row>
    <row r="2896" spans="7:24" s="168" customFormat="1" ht="15" customHeight="1">
      <c r="G2896" s="175"/>
      <c r="I2896" s="176"/>
      <c r="J2896" s="176"/>
      <c r="K2896" s="176"/>
      <c r="L2896" s="665"/>
      <c r="M2896" s="175"/>
      <c r="N2896" s="177"/>
      <c r="P2896" s="176"/>
      <c r="R2896" s="178"/>
      <c r="S2896" s="177"/>
      <c r="U2896" s="177"/>
      <c r="W2896" s="178"/>
      <c r="X2896" s="177"/>
    </row>
    <row r="2897" spans="7:24" s="168" customFormat="1" ht="15" customHeight="1">
      <c r="G2897" s="175"/>
      <c r="I2897" s="176"/>
      <c r="J2897" s="176"/>
      <c r="K2897" s="176"/>
      <c r="L2897" s="665"/>
      <c r="M2897" s="175"/>
      <c r="N2897" s="177"/>
      <c r="P2897" s="176"/>
      <c r="R2897" s="178"/>
      <c r="S2897" s="177"/>
      <c r="U2897" s="177"/>
      <c r="W2897" s="178"/>
      <c r="X2897" s="177"/>
    </row>
    <row r="2898" spans="7:24" s="168" customFormat="1" ht="15" customHeight="1">
      <c r="G2898" s="175"/>
      <c r="I2898" s="176"/>
      <c r="J2898" s="176"/>
      <c r="K2898" s="176"/>
      <c r="L2898" s="665"/>
      <c r="M2898" s="175"/>
      <c r="N2898" s="177"/>
      <c r="P2898" s="176"/>
      <c r="R2898" s="178"/>
      <c r="S2898" s="177"/>
      <c r="U2898" s="177"/>
      <c r="W2898" s="178"/>
      <c r="X2898" s="177"/>
    </row>
    <row r="2899" spans="7:24" s="168" customFormat="1" ht="15" customHeight="1">
      <c r="G2899" s="175"/>
      <c r="I2899" s="176"/>
      <c r="J2899" s="176"/>
      <c r="K2899" s="176"/>
      <c r="L2899" s="665"/>
      <c r="M2899" s="175"/>
      <c r="N2899" s="177"/>
      <c r="P2899" s="176"/>
      <c r="R2899" s="178"/>
      <c r="S2899" s="177"/>
      <c r="U2899" s="177"/>
      <c r="W2899" s="178"/>
      <c r="X2899" s="177"/>
    </row>
    <row r="2900" spans="7:24" s="168" customFormat="1" ht="15" customHeight="1">
      <c r="G2900" s="175"/>
      <c r="I2900" s="176"/>
      <c r="J2900" s="176"/>
      <c r="K2900" s="176"/>
      <c r="L2900" s="665"/>
      <c r="M2900" s="175"/>
      <c r="N2900" s="177"/>
      <c r="P2900" s="176"/>
      <c r="R2900" s="178"/>
      <c r="S2900" s="177"/>
      <c r="U2900" s="177"/>
      <c r="W2900" s="178"/>
      <c r="X2900" s="177"/>
    </row>
    <row r="2901" spans="7:24" s="168" customFormat="1" ht="15" customHeight="1">
      <c r="G2901" s="175"/>
      <c r="I2901" s="176"/>
      <c r="J2901" s="176"/>
      <c r="K2901" s="176"/>
      <c r="L2901" s="665"/>
      <c r="M2901" s="175"/>
      <c r="N2901" s="177"/>
      <c r="P2901" s="176"/>
      <c r="R2901" s="178"/>
      <c r="S2901" s="177"/>
      <c r="U2901" s="177"/>
      <c r="W2901" s="178"/>
      <c r="X2901" s="177"/>
    </row>
    <row r="2902" spans="7:24" s="168" customFormat="1" ht="15" customHeight="1">
      <c r="G2902" s="175"/>
      <c r="I2902" s="176"/>
      <c r="J2902" s="176"/>
      <c r="K2902" s="176"/>
      <c r="L2902" s="665"/>
      <c r="M2902" s="175"/>
      <c r="N2902" s="177"/>
      <c r="P2902" s="176"/>
      <c r="R2902" s="178"/>
      <c r="S2902" s="177"/>
      <c r="U2902" s="177"/>
      <c r="W2902" s="178"/>
      <c r="X2902" s="177"/>
    </row>
    <row r="2903" spans="7:24" s="168" customFormat="1" ht="15" customHeight="1">
      <c r="G2903" s="175"/>
      <c r="I2903" s="176"/>
      <c r="J2903" s="176"/>
      <c r="K2903" s="176"/>
      <c r="L2903" s="665"/>
      <c r="M2903" s="175"/>
      <c r="N2903" s="177"/>
      <c r="P2903" s="176"/>
      <c r="R2903" s="178"/>
      <c r="S2903" s="177"/>
      <c r="U2903" s="177"/>
      <c r="W2903" s="178"/>
      <c r="X2903" s="177"/>
    </row>
    <row r="2904" spans="7:24" s="168" customFormat="1" ht="15" customHeight="1">
      <c r="G2904" s="175"/>
      <c r="I2904" s="176"/>
      <c r="J2904" s="176"/>
      <c r="K2904" s="176"/>
      <c r="L2904" s="665"/>
      <c r="M2904" s="175"/>
      <c r="N2904" s="177"/>
      <c r="P2904" s="176"/>
      <c r="R2904" s="178"/>
      <c r="S2904" s="177"/>
      <c r="U2904" s="177"/>
      <c r="W2904" s="178"/>
      <c r="X2904" s="177"/>
    </row>
    <row r="2905" spans="7:24" s="168" customFormat="1" ht="15" customHeight="1">
      <c r="G2905" s="175"/>
      <c r="I2905" s="176"/>
      <c r="J2905" s="176"/>
      <c r="K2905" s="176"/>
      <c r="L2905" s="665"/>
      <c r="M2905" s="175"/>
      <c r="N2905" s="177"/>
      <c r="P2905" s="176"/>
      <c r="R2905" s="178"/>
      <c r="S2905" s="177"/>
      <c r="U2905" s="177"/>
      <c r="W2905" s="178"/>
      <c r="X2905" s="177"/>
    </row>
    <row r="2906" spans="7:24" s="168" customFormat="1" ht="15" customHeight="1">
      <c r="G2906" s="175"/>
      <c r="I2906" s="176"/>
      <c r="J2906" s="176"/>
      <c r="K2906" s="176"/>
      <c r="L2906" s="665"/>
      <c r="M2906" s="175"/>
      <c r="N2906" s="177"/>
      <c r="P2906" s="176"/>
      <c r="R2906" s="178"/>
      <c r="S2906" s="177"/>
      <c r="U2906" s="177"/>
      <c r="W2906" s="178"/>
      <c r="X2906" s="177"/>
    </row>
    <row r="2907" spans="7:24" s="168" customFormat="1" ht="15" customHeight="1">
      <c r="G2907" s="175"/>
      <c r="I2907" s="176"/>
      <c r="J2907" s="176"/>
      <c r="K2907" s="176"/>
      <c r="L2907" s="665"/>
      <c r="M2907" s="175"/>
      <c r="N2907" s="177"/>
      <c r="P2907" s="176"/>
      <c r="R2907" s="178"/>
      <c r="S2907" s="177"/>
      <c r="U2907" s="177"/>
      <c r="W2907" s="178"/>
      <c r="X2907" s="177"/>
    </row>
    <row r="2908" spans="7:24" s="168" customFormat="1" ht="15" customHeight="1">
      <c r="G2908" s="175"/>
      <c r="I2908" s="176"/>
      <c r="J2908" s="176"/>
      <c r="K2908" s="176"/>
      <c r="L2908" s="665"/>
      <c r="M2908" s="175"/>
      <c r="N2908" s="177"/>
      <c r="P2908" s="176"/>
      <c r="R2908" s="178"/>
      <c r="S2908" s="177"/>
      <c r="U2908" s="177"/>
      <c r="W2908" s="178"/>
      <c r="X2908" s="177"/>
    </row>
    <row r="2909" spans="7:24" s="168" customFormat="1" ht="15" customHeight="1">
      <c r="G2909" s="175"/>
      <c r="I2909" s="176"/>
      <c r="J2909" s="176"/>
      <c r="K2909" s="176"/>
      <c r="L2909" s="665"/>
      <c r="M2909" s="175"/>
      <c r="N2909" s="177"/>
      <c r="P2909" s="176"/>
      <c r="R2909" s="178"/>
      <c r="S2909" s="177"/>
      <c r="U2909" s="177"/>
      <c r="W2909" s="178"/>
      <c r="X2909" s="177"/>
    </row>
    <row r="2910" spans="7:24" s="168" customFormat="1" ht="15" customHeight="1">
      <c r="G2910" s="175"/>
      <c r="I2910" s="176"/>
      <c r="J2910" s="176"/>
      <c r="K2910" s="176"/>
      <c r="L2910" s="665"/>
      <c r="M2910" s="175"/>
      <c r="N2910" s="177"/>
      <c r="P2910" s="176"/>
      <c r="R2910" s="178"/>
      <c r="S2910" s="177"/>
      <c r="U2910" s="177"/>
      <c r="W2910" s="178"/>
      <c r="X2910" s="177"/>
    </row>
    <row r="2911" spans="7:24" s="168" customFormat="1" ht="15" customHeight="1">
      <c r="G2911" s="175"/>
      <c r="I2911" s="176"/>
      <c r="J2911" s="176"/>
      <c r="K2911" s="176"/>
      <c r="L2911" s="665"/>
      <c r="M2911" s="175"/>
      <c r="N2911" s="177"/>
      <c r="P2911" s="176"/>
      <c r="R2911" s="178"/>
      <c r="S2911" s="177"/>
      <c r="U2911" s="177"/>
      <c r="W2911" s="178"/>
      <c r="X2911" s="177"/>
    </row>
    <row r="2912" spans="7:24" s="168" customFormat="1" ht="15" customHeight="1">
      <c r="G2912" s="175"/>
      <c r="I2912" s="176"/>
      <c r="J2912" s="176"/>
      <c r="K2912" s="176"/>
      <c r="L2912" s="665"/>
      <c r="M2912" s="175"/>
      <c r="N2912" s="177"/>
      <c r="P2912" s="176"/>
      <c r="R2912" s="178"/>
      <c r="S2912" s="177"/>
      <c r="U2912" s="177"/>
      <c r="W2912" s="178"/>
      <c r="X2912" s="177"/>
    </row>
    <row r="2913" spans="7:24" s="168" customFormat="1" ht="15" customHeight="1">
      <c r="G2913" s="175"/>
      <c r="I2913" s="176"/>
      <c r="J2913" s="176"/>
      <c r="K2913" s="176"/>
      <c r="L2913" s="665"/>
      <c r="M2913" s="175"/>
      <c r="N2913" s="177"/>
      <c r="P2913" s="176"/>
      <c r="R2913" s="178"/>
      <c r="S2913" s="177"/>
      <c r="U2913" s="177"/>
      <c r="W2913" s="178"/>
      <c r="X2913" s="177"/>
    </row>
    <row r="2914" spans="7:24" s="168" customFormat="1" ht="15" customHeight="1">
      <c r="G2914" s="175"/>
      <c r="I2914" s="176"/>
      <c r="J2914" s="176"/>
      <c r="K2914" s="176"/>
      <c r="L2914" s="665"/>
      <c r="M2914" s="175"/>
      <c r="N2914" s="177"/>
      <c r="P2914" s="176"/>
      <c r="R2914" s="178"/>
      <c r="S2914" s="177"/>
      <c r="U2914" s="177"/>
      <c r="W2914" s="178"/>
      <c r="X2914" s="177"/>
    </row>
    <row r="2915" spans="7:24" s="168" customFormat="1" ht="15" customHeight="1">
      <c r="G2915" s="175"/>
      <c r="I2915" s="176"/>
      <c r="J2915" s="176"/>
      <c r="K2915" s="176"/>
      <c r="L2915" s="665"/>
      <c r="M2915" s="175"/>
      <c r="N2915" s="177"/>
      <c r="P2915" s="176"/>
      <c r="R2915" s="178"/>
      <c r="S2915" s="177"/>
      <c r="U2915" s="177"/>
      <c r="W2915" s="178"/>
      <c r="X2915" s="177"/>
    </row>
    <row r="2916" spans="7:24" s="168" customFormat="1" ht="15" customHeight="1">
      <c r="G2916" s="175"/>
      <c r="I2916" s="176"/>
      <c r="J2916" s="176"/>
      <c r="K2916" s="176"/>
      <c r="L2916" s="665"/>
      <c r="M2916" s="175"/>
      <c r="N2916" s="177"/>
      <c r="P2916" s="176"/>
      <c r="R2916" s="178"/>
      <c r="S2916" s="177"/>
      <c r="U2916" s="177"/>
      <c r="W2916" s="178"/>
      <c r="X2916" s="177"/>
    </row>
    <row r="2917" spans="7:24" s="168" customFormat="1" ht="15" customHeight="1">
      <c r="G2917" s="175"/>
      <c r="I2917" s="176"/>
      <c r="J2917" s="176"/>
      <c r="K2917" s="176"/>
      <c r="L2917" s="665"/>
      <c r="M2917" s="175"/>
      <c r="N2917" s="177"/>
      <c r="P2917" s="176"/>
      <c r="R2917" s="178"/>
      <c r="S2917" s="177"/>
      <c r="U2917" s="177"/>
      <c r="W2917" s="178"/>
      <c r="X2917" s="177"/>
    </row>
    <row r="2918" spans="7:24" s="168" customFormat="1" ht="15" customHeight="1">
      <c r="G2918" s="175"/>
      <c r="I2918" s="176"/>
      <c r="J2918" s="176"/>
      <c r="K2918" s="176"/>
      <c r="L2918" s="665"/>
      <c r="M2918" s="175"/>
      <c r="N2918" s="177"/>
      <c r="P2918" s="176"/>
      <c r="R2918" s="178"/>
      <c r="S2918" s="177"/>
      <c r="U2918" s="177"/>
      <c r="W2918" s="178"/>
      <c r="X2918" s="177"/>
    </row>
    <row r="2919" spans="7:24" s="168" customFormat="1" ht="15" customHeight="1">
      <c r="G2919" s="175"/>
      <c r="I2919" s="176"/>
      <c r="J2919" s="176"/>
      <c r="K2919" s="176"/>
      <c r="L2919" s="665"/>
      <c r="M2919" s="175"/>
      <c r="N2919" s="177"/>
      <c r="P2919" s="176"/>
      <c r="R2919" s="178"/>
      <c r="S2919" s="177"/>
      <c r="U2919" s="177"/>
      <c r="W2919" s="178"/>
      <c r="X2919" s="177"/>
    </row>
    <row r="2920" spans="7:24" s="168" customFormat="1" ht="15" customHeight="1">
      <c r="G2920" s="175"/>
      <c r="I2920" s="176"/>
      <c r="J2920" s="176"/>
      <c r="K2920" s="176"/>
      <c r="L2920" s="665"/>
      <c r="M2920" s="175"/>
      <c r="N2920" s="177"/>
      <c r="P2920" s="176"/>
      <c r="R2920" s="178"/>
      <c r="S2920" s="177"/>
      <c r="U2920" s="177"/>
      <c r="W2920" s="178"/>
      <c r="X2920" s="177"/>
    </row>
    <row r="2921" spans="7:24" s="168" customFormat="1" ht="15" customHeight="1">
      <c r="G2921" s="175"/>
      <c r="I2921" s="176"/>
      <c r="J2921" s="176"/>
      <c r="K2921" s="176"/>
      <c r="L2921" s="665"/>
      <c r="M2921" s="175"/>
      <c r="N2921" s="177"/>
      <c r="P2921" s="176"/>
      <c r="R2921" s="178"/>
      <c r="S2921" s="177"/>
      <c r="U2921" s="177"/>
      <c r="W2921" s="178"/>
      <c r="X2921" s="177"/>
    </row>
    <row r="2922" spans="7:24" s="168" customFormat="1" ht="15" customHeight="1">
      <c r="G2922" s="175"/>
      <c r="I2922" s="176"/>
      <c r="J2922" s="176"/>
      <c r="K2922" s="176"/>
      <c r="L2922" s="665"/>
      <c r="M2922" s="175"/>
      <c r="N2922" s="177"/>
      <c r="P2922" s="176"/>
      <c r="R2922" s="178"/>
      <c r="S2922" s="177"/>
      <c r="U2922" s="177"/>
      <c r="W2922" s="178"/>
      <c r="X2922" s="177"/>
    </row>
    <row r="2923" spans="7:24" s="168" customFormat="1" ht="15" customHeight="1">
      <c r="G2923" s="175"/>
      <c r="I2923" s="176"/>
      <c r="J2923" s="176"/>
      <c r="K2923" s="176"/>
      <c r="L2923" s="665"/>
      <c r="M2923" s="175"/>
      <c r="N2923" s="177"/>
      <c r="P2923" s="176"/>
      <c r="R2923" s="178"/>
      <c r="S2923" s="177"/>
      <c r="U2923" s="177"/>
      <c r="W2923" s="178"/>
      <c r="X2923" s="177"/>
    </row>
    <row r="2924" spans="7:24" s="168" customFormat="1" ht="15" customHeight="1">
      <c r="G2924" s="175"/>
      <c r="I2924" s="176"/>
      <c r="J2924" s="176"/>
      <c r="K2924" s="176"/>
      <c r="L2924" s="665"/>
      <c r="M2924" s="175"/>
      <c r="N2924" s="177"/>
      <c r="P2924" s="176"/>
      <c r="R2924" s="178"/>
      <c r="S2924" s="177"/>
      <c r="U2924" s="177"/>
      <c r="W2924" s="178"/>
      <c r="X2924" s="177"/>
    </row>
    <row r="2925" spans="7:24" s="168" customFormat="1" ht="15" customHeight="1">
      <c r="G2925" s="175"/>
      <c r="I2925" s="176"/>
      <c r="J2925" s="176"/>
      <c r="K2925" s="176"/>
      <c r="L2925" s="665"/>
      <c r="M2925" s="175"/>
      <c r="N2925" s="177"/>
      <c r="P2925" s="176"/>
      <c r="R2925" s="178"/>
      <c r="S2925" s="177"/>
      <c r="U2925" s="177"/>
      <c r="W2925" s="178"/>
      <c r="X2925" s="177"/>
    </row>
    <row r="2926" spans="7:24" s="168" customFormat="1" ht="15" customHeight="1">
      <c r="G2926" s="175"/>
      <c r="I2926" s="176"/>
      <c r="J2926" s="176"/>
      <c r="K2926" s="176"/>
      <c r="L2926" s="665"/>
      <c r="M2926" s="175"/>
      <c r="N2926" s="177"/>
      <c r="P2926" s="176"/>
      <c r="R2926" s="178"/>
      <c r="S2926" s="177"/>
      <c r="U2926" s="177"/>
      <c r="W2926" s="178"/>
      <c r="X2926" s="177"/>
    </row>
    <row r="2927" spans="7:24" s="168" customFormat="1" ht="15" customHeight="1">
      <c r="G2927" s="175"/>
      <c r="I2927" s="176"/>
      <c r="J2927" s="176"/>
      <c r="K2927" s="176"/>
      <c r="L2927" s="665"/>
      <c r="M2927" s="175"/>
      <c r="N2927" s="177"/>
      <c r="P2927" s="176"/>
      <c r="R2927" s="178"/>
      <c r="S2927" s="177"/>
      <c r="U2927" s="177"/>
      <c r="W2927" s="178"/>
      <c r="X2927" s="177"/>
    </row>
    <row r="2928" spans="7:24" s="168" customFormat="1" ht="15" customHeight="1">
      <c r="G2928" s="175"/>
      <c r="I2928" s="176"/>
      <c r="J2928" s="176"/>
      <c r="K2928" s="176"/>
      <c r="L2928" s="665"/>
      <c r="M2928" s="175"/>
      <c r="N2928" s="177"/>
      <c r="P2928" s="176"/>
      <c r="R2928" s="178"/>
      <c r="S2928" s="177"/>
      <c r="U2928" s="177"/>
      <c r="W2928" s="178"/>
      <c r="X2928" s="177"/>
    </row>
    <row r="2929" spans="7:24" s="168" customFormat="1" ht="15" customHeight="1">
      <c r="G2929" s="175"/>
      <c r="I2929" s="176"/>
      <c r="J2929" s="176"/>
      <c r="K2929" s="176"/>
      <c r="L2929" s="665"/>
      <c r="M2929" s="175"/>
      <c r="N2929" s="177"/>
      <c r="P2929" s="176"/>
      <c r="R2929" s="178"/>
      <c r="S2929" s="177"/>
      <c r="U2929" s="177"/>
      <c r="W2929" s="178"/>
      <c r="X2929" s="177"/>
    </row>
    <row r="2930" spans="7:24" s="168" customFormat="1" ht="15" customHeight="1">
      <c r="G2930" s="175"/>
      <c r="I2930" s="176"/>
      <c r="J2930" s="176"/>
      <c r="K2930" s="176"/>
      <c r="L2930" s="665"/>
      <c r="M2930" s="175"/>
      <c r="N2930" s="177"/>
      <c r="P2930" s="176"/>
      <c r="R2930" s="178"/>
      <c r="S2930" s="177"/>
      <c r="U2930" s="177"/>
      <c r="W2930" s="178"/>
      <c r="X2930" s="177"/>
    </row>
    <row r="2931" spans="7:24" s="168" customFormat="1" ht="15" customHeight="1">
      <c r="G2931" s="175"/>
      <c r="I2931" s="176"/>
      <c r="J2931" s="176"/>
      <c r="K2931" s="176"/>
      <c r="L2931" s="665"/>
      <c r="M2931" s="175"/>
      <c r="N2931" s="177"/>
      <c r="P2931" s="176"/>
      <c r="R2931" s="178"/>
      <c r="S2931" s="177"/>
      <c r="U2931" s="177"/>
      <c r="W2931" s="178"/>
      <c r="X2931" s="177"/>
    </row>
    <row r="2932" spans="7:24" s="168" customFormat="1" ht="15" customHeight="1">
      <c r="G2932" s="175"/>
      <c r="I2932" s="176"/>
      <c r="J2932" s="176"/>
      <c r="K2932" s="176"/>
      <c r="L2932" s="665"/>
      <c r="M2932" s="175"/>
      <c r="N2932" s="177"/>
      <c r="P2932" s="176"/>
      <c r="R2932" s="178"/>
      <c r="S2932" s="177"/>
      <c r="U2932" s="177"/>
      <c r="W2932" s="178"/>
      <c r="X2932" s="177"/>
    </row>
    <row r="2933" spans="7:24" s="168" customFormat="1" ht="15" customHeight="1">
      <c r="G2933" s="175"/>
      <c r="I2933" s="176"/>
      <c r="J2933" s="176"/>
      <c r="K2933" s="176"/>
      <c r="L2933" s="665"/>
      <c r="M2933" s="175"/>
      <c r="N2933" s="177"/>
      <c r="P2933" s="176"/>
      <c r="R2933" s="178"/>
      <c r="S2933" s="177"/>
      <c r="U2933" s="177"/>
      <c r="W2933" s="178"/>
      <c r="X2933" s="177"/>
    </row>
    <row r="2934" spans="7:24" s="168" customFormat="1" ht="15" customHeight="1">
      <c r="G2934" s="175"/>
      <c r="I2934" s="176"/>
      <c r="J2934" s="176"/>
      <c r="K2934" s="176"/>
      <c r="L2934" s="665"/>
      <c r="M2934" s="175"/>
      <c r="N2934" s="177"/>
      <c r="P2934" s="176"/>
      <c r="R2934" s="178"/>
      <c r="S2934" s="177"/>
      <c r="U2934" s="177"/>
      <c r="W2934" s="178"/>
      <c r="X2934" s="177"/>
    </row>
    <row r="2935" spans="7:24" s="168" customFormat="1" ht="15" customHeight="1">
      <c r="G2935" s="175"/>
      <c r="I2935" s="176"/>
      <c r="J2935" s="176"/>
      <c r="K2935" s="176"/>
      <c r="L2935" s="665"/>
      <c r="M2935" s="175"/>
      <c r="N2935" s="177"/>
      <c r="P2935" s="176"/>
      <c r="R2935" s="178"/>
      <c r="S2935" s="177"/>
      <c r="U2935" s="177"/>
      <c r="W2935" s="178"/>
      <c r="X2935" s="177"/>
    </row>
    <row r="2936" spans="7:24" s="168" customFormat="1" ht="15" customHeight="1">
      <c r="G2936" s="175"/>
      <c r="I2936" s="176"/>
      <c r="J2936" s="176"/>
      <c r="K2936" s="176"/>
      <c r="L2936" s="665"/>
      <c r="M2936" s="175"/>
      <c r="N2936" s="177"/>
      <c r="P2936" s="176"/>
      <c r="R2936" s="178"/>
      <c r="S2936" s="177"/>
      <c r="U2936" s="177"/>
      <c r="W2936" s="178"/>
      <c r="X2936" s="177"/>
    </row>
    <row r="2937" spans="7:24" s="168" customFormat="1" ht="15" customHeight="1">
      <c r="G2937" s="175"/>
      <c r="I2937" s="176"/>
      <c r="J2937" s="176"/>
      <c r="K2937" s="176"/>
      <c r="L2937" s="665"/>
      <c r="M2937" s="175"/>
      <c r="N2937" s="177"/>
      <c r="P2937" s="176"/>
      <c r="R2937" s="178"/>
      <c r="S2937" s="177"/>
      <c r="U2937" s="177"/>
      <c r="W2937" s="178"/>
      <c r="X2937" s="177"/>
    </row>
    <row r="2938" spans="7:24" s="168" customFormat="1" ht="15" customHeight="1">
      <c r="G2938" s="175"/>
      <c r="I2938" s="176"/>
      <c r="J2938" s="176"/>
      <c r="K2938" s="176"/>
      <c r="L2938" s="665"/>
      <c r="M2938" s="175"/>
      <c r="N2938" s="177"/>
      <c r="P2938" s="176"/>
      <c r="R2938" s="178"/>
      <c r="S2938" s="177"/>
      <c r="U2938" s="177"/>
      <c r="W2938" s="178"/>
      <c r="X2938" s="177"/>
    </row>
    <row r="2939" spans="7:24" s="168" customFormat="1" ht="15" customHeight="1">
      <c r="G2939" s="175"/>
      <c r="I2939" s="176"/>
      <c r="J2939" s="176"/>
      <c r="K2939" s="176"/>
      <c r="L2939" s="665"/>
      <c r="M2939" s="175"/>
      <c r="N2939" s="177"/>
      <c r="P2939" s="176"/>
      <c r="R2939" s="178"/>
      <c r="S2939" s="177"/>
      <c r="U2939" s="177"/>
      <c r="W2939" s="178"/>
      <c r="X2939" s="177"/>
    </row>
    <row r="2940" spans="7:24" s="168" customFormat="1" ht="15" customHeight="1">
      <c r="G2940" s="175"/>
      <c r="I2940" s="176"/>
      <c r="J2940" s="176"/>
      <c r="K2940" s="176"/>
      <c r="L2940" s="665"/>
      <c r="M2940" s="175"/>
      <c r="N2940" s="177"/>
      <c r="P2940" s="176"/>
      <c r="R2940" s="178"/>
      <c r="S2940" s="177"/>
      <c r="U2940" s="177"/>
      <c r="W2940" s="178"/>
      <c r="X2940" s="177"/>
    </row>
    <row r="2941" spans="7:24" s="168" customFormat="1" ht="15" customHeight="1">
      <c r="G2941" s="175"/>
      <c r="I2941" s="176"/>
      <c r="J2941" s="176"/>
      <c r="K2941" s="176"/>
      <c r="L2941" s="665"/>
      <c r="M2941" s="175"/>
      <c r="N2941" s="177"/>
      <c r="P2941" s="176"/>
      <c r="R2941" s="178"/>
      <c r="S2941" s="177"/>
      <c r="U2941" s="177"/>
      <c r="W2941" s="178"/>
      <c r="X2941" s="177"/>
    </row>
    <row r="2942" spans="7:24" s="168" customFormat="1" ht="15" customHeight="1">
      <c r="G2942" s="175"/>
      <c r="I2942" s="176"/>
      <c r="J2942" s="176"/>
      <c r="K2942" s="176"/>
      <c r="L2942" s="665"/>
      <c r="M2942" s="175"/>
      <c r="N2942" s="177"/>
      <c r="P2942" s="176"/>
      <c r="R2942" s="178"/>
      <c r="S2942" s="177"/>
      <c r="U2942" s="177"/>
      <c r="W2942" s="178"/>
      <c r="X2942" s="177"/>
    </row>
    <row r="2943" spans="7:24" s="168" customFormat="1" ht="15" customHeight="1">
      <c r="G2943" s="175"/>
      <c r="I2943" s="176"/>
      <c r="J2943" s="176"/>
      <c r="K2943" s="176"/>
      <c r="L2943" s="665"/>
      <c r="M2943" s="175"/>
      <c r="N2943" s="177"/>
      <c r="P2943" s="176"/>
      <c r="R2943" s="178"/>
      <c r="S2943" s="177"/>
      <c r="U2943" s="177"/>
      <c r="W2943" s="178"/>
      <c r="X2943" s="177"/>
    </row>
    <row r="2944" spans="7:24" s="168" customFormat="1" ht="15" customHeight="1">
      <c r="G2944" s="175"/>
      <c r="I2944" s="176"/>
      <c r="J2944" s="176"/>
      <c r="K2944" s="176"/>
      <c r="L2944" s="665"/>
      <c r="M2944" s="175"/>
      <c r="N2944" s="177"/>
      <c r="P2944" s="176"/>
      <c r="R2944" s="178"/>
      <c r="S2944" s="177"/>
      <c r="U2944" s="177"/>
      <c r="W2944" s="178"/>
      <c r="X2944" s="177"/>
    </row>
    <row r="2945" spans="7:24" s="168" customFormat="1" ht="15" customHeight="1">
      <c r="G2945" s="175"/>
      <c r="I2945" s="176"/>
      <c r="J2945" s="176"/>
      <c r="K2945" s="176"/>
      <c r="L2945" s="665"/>
      <c r="M2945" s="175"/>
      <c r="N2945" s="177"/>
      <c r="P2945" s="176"/>
      <c r="R2945" s="178"/>
      <c r="S2945" s="177"/>
      <c r="U2945" s="177"/>
      <c r="W2945" s="178"/>
      <c r="X2945" s="177"/>
    </row>
    <row r="2946" spans="7:24" s="168" customFormat="1" ht="15" customHeight="1">
      <c r="G2946" s="175"/>
      <c r="I2946" s="176"/>
      <c r="J2946" s="176"/>
      <c r="K2946" s="176"/>
      <c r="L2946" s="665"/>
      <c r="M2946" s="175"/>
      <c r="N2946" s="177"/>
      <c r="P2946" s="176"/>
      <c r="R2946" s="178"/>
      <c r="S2946" s="177"/>
      <c r="U2946" s="177"/>
      <c r="W2946" s="178"/>
      <c r="X2946" s="177"/>
    </row>
    <row r="2947" spans="7:24" s="168" customFormat="1" ht="15" customHeight="1">
      <c r="G2947" s="175"/>
      <c r="I2947" s="176"/>
      <c r="J2947" s="176"/>
      <c r="K2947" s="176"/>
      <c r="L2947" s="665"/>
      <c r="M2947" s="175"/>
      <c r="N2947" s="177"/>
      <c r="P2947" s="176"/>
      <c r="R2947" s="178"/>
      <c r="S2947" s="177"/>
      <c r="U2947" s="177"/>
      <c r="W2947" s="178"/>
      <c r="X2947" s="177"/>
    </row>
    <row r="2948" spans="7:24" s="168" customFormat="1" ht="15" customHeight="1">
      <c r="G2948" s="175"/>
      <c r="I2948" s="176"/>
      <c r="J2948" s="176"/>
      <c r="K2948" s="176"/>
      <c r="L2948" s="665"/>
      <c r="M2948" s="175"/>
      <c r="N2948" s="177"/>
      <c r="P2948" s="176"/>
      <c r="R2948" s="178"/>
      <c r="S2948" s="177"/>
      <c r="U2948" s="177"/>
      <c r="W2948" s="178"/>
      <c r="X2948" s="177"/>
    </row>
    <row r="2949" spans="7:24" s="168" customFormat="1" ht="15" customHeight="1">
      <c r="G2949" s="175"/>
      <c r="I2949" s="176"/>
      <c r="J2949" s="176"/>
      <c r="K2949" s="176"/>
      <c r="L2949" s="665"/>
      <c r="M2949" s="175"/>
      <c r="N2949" s="177"/>
      <c r="P2949" s="176"/>
      <c r="R2949" s="178"/>
      <c r="S2949" s="177"/>
      <c r="U2949" s="177"/>
      <c r="W2949" s="178"/>
      <c r="X2949" s="177"/>
    </row>
    <row r="2950" spans="7:24" s="168" customFormat="1" ht="15" customHeight="1">
      <c r="G2950" s="175"/>
      <c r="I2950" s="176"/>
      <c r="J2950" s="176"/>
      <c r="K2950" s="176"/>
      <c r="L2950" s="665"/>
      <c r="M2950" s="175"/>
      <c r="N2950" s="177"/>
      <c r="P2950" s="176"/>
      <c r="R2950" s="178"/>
      <c r="S2950" s="177"/>
      <c r="U2950" s="177"/>
      <c r="W2950" s="178"/>
      <c r="X2950" s="177"/>
    </row>
    <row r="2951" spans="7:24" s="168" customFormat="1" ht="15" customHeight="1">
      <c r="G2951" s="175"/>
      <c r="I2951" s="176"/>
      <c r="J2951" s="176"/>
      <c r="K2951" s="176"/>
      <c r="L2951" s="665"/>
      <c r="M2951" s="175"/>
      <c r="N2951" s="177"/>
      <c r="P2951" s="176"/>
      <c r="R2951" s="178"/>
      <c r="S2951" s="177"/>
      <c r="U2951" s="177"/>
      <c r="W2951" s="178"/>
      <c r="X2951" s="177"/>
    </row>
    <row r="2952" spans="7:24" s="168" customFormat="1" ht="15" customHeight="1">
      <c r="G2952" s="175"/>
      <c r="I2952" s="176"/>
      <c r="J2952" s="176"/>
      <c r="K2952" s="176"/>
      <c r="L2952" s="665"/>
      <c r="M2952" s="175"/>
      <c r="N2952" s="177"/>
      <c r="P2952" s="176"/>
      <c r="R2952" s="178"/>
      <c r="S2952" s="177"/>
      <c r="U2952" s="177"/>
      <c r="W2952" s="178"/>
      <c r="X2952" s="177"/>
    </row>
    <row r="2953" spans="7:24" s="168" customFormat="1" ht="15" customHeight="1">
      <c r="G2953" s="175"/>
      <c r="I2953" s="176"/>
      <c r="J2953" s="176"/>
      <c r="K2953" s="176"/>
      <c r="L2953" s="665"/>
      <c r="M2953" s="175"/>
      <c r="N2953" s="177"/>
      <c r="P2953" s="176"/>
      <c r="R2953" s="178"/>
      <c r="S2953" s="177"/>
      <c r="U2953" s="177"/>
      <c r="W2953" s="178"/>
      <c r="X2953" s="177"/>
    </row>
    <row r="2954" spans="7:24" s="168" customFormat="1" ht="15" customHeight="1">
      <c r="G2954" s="175"/>
      <c r="I2954" s="176"/>
      <c r="J2954" s="176"/>
      <c r="K2954" s="176"/>
      <c r="L2954" s="665"/>
      <c r="M2954" s="175"/>
      <c r="N2954" s="177"/>
      <c r="P2954" s="176"/>
      <c r="R2954" s="178"/>
      <c r="S2954" s="177"/>
      <c r="U2954" s="177"/>
      <c r="W2954" s="178"/>
      <c r="X2954" s="177"/>
    </row>
    <row r="2955" spans="7:24" s="168" customFormat="1" ht="15" customHeight="1">
      <c r="G2955" s="175"/>
      <c r="I2955" s="176"/>
      <c r="J2955" s="176"/>
      <c r="K2955" s="176"/>
      <c r="L2955" s="665"/>
      <c r="M2955" s="175"/>
      <c r="N2955" s="177"/>
      <c r="P2955" s="176"/>
      <c r="R2955" s="178"/>
      <c r="S2955" s="177"/>
      <c r="U2955" s="177"/>
      <c r="W2955" s="178"/>
      <c r="X2955" s="177"/>
    </row>
    <row r="2956" spans="7:24" s="168" customFormat="1" ht="15" customHeight="1">
      <c r="G2956" s="175"/>
      <c r="I2956" s="176"/>
      <c r="J2956" s="176"/>
      <c r="K2956" s="176"/>
      <c r="L2956" s="665"/>
      <c r="M2956" s="175"/>
      <c r="N2956" s="177"/>
      <c r="P2956" s="176"/>
      <c r="R2956" s="178"/>
      <c r="S2956" s="177"/>
      <c r="U2956" s="177"/>
      <c r="W2956" s="178"/>
      <c r="X2956" s="177"/>
    </row>
    <row r="2957" spans="7:24" s="168" customFormat="1" ht="15" customHeight="1">
      <c r="G2957" s="175"/>
      <c r="I2957" s="176"/>
      <c r="J2957" s="176"/>
      <c r="K2957" s="176"/>
      <c r="L2957" s="665"/>
      <c r="M2957" s="175"/>
      <c r="N2957" s="177"/>
      <c r="P2957" s="176"/>
      <c r="R2957" s="178"/>
      <c r="S2957" s="177"/>
      <c r="U2957" s="177"/>
      <c r="W2957" s="178"/>
      <c r="X2957" s="177"/>
    </row>
    <row r="2958" spans="7:24" s="168" customFormat="1" ht="15" customHeight="1">
      <c r="G2958" s="175"/>
      <c r="I2958" s="176"/>
      <c r="J2958" s="176"/>
      <c r="K2958" s="176"/>
      <c r="L2958" s="665"/>
      <c r="M2958" s="175"/>
      <c r="N2958" s="177"/>
      <c r="P2958" s="176"/>
      <c r="R2958" s="178"/>
      <c r="S2958" s="177"/>
      <c r="U2958" s="177"/>
      <c r="W2958" s="178"/>
      <c r="X2958" s="177"/>
    </row>
    <row r="2959" spans="7:24" s="168" customFormat="1" ht="15" customHeight="1">
      <c r="G2959" s="175"/>
      <c r="I2959" s="176"/>
      <c r="J2959" s="176"/>
      <c r="K2959" s="176"/>
      <c r="L2959" s="665"/>
      <c r="M2959" s="175"/>
      <c r="N2959" s="177"/>
      <c r="P2959" s="176"/>
      <c r="R2959" s="178"/>
      <c r="S2959" s="177"/>
      <c r="U2959" s="177"/>
      <c r="W2959" s="178"/>
      <c r="X2959" s="177"/>
    </row>
    <row r="2960" spans="7:24" s="168" customFormat="1" ht="15" customHeight="1">
      <c r="G2960" s="175"/>
      <c r="I2960" s="176"/>
      <c r="J2960" s="176"/>
      <c r="K2960" s="176"/>
      <c r="L2960" s="665"/>
      <c r="M2960" s="175"/>
      <c r="N2960" s="177"/>
      <c r="P2960" s="176"/>
      <c r="R2960" s="178"/>
      <c r="S2960" s="177"/>
      <c r="U2960" s="177"/>
      <c r="W2960" s="178"/>
      <c r="X2960" s="177"/>
    </row>
    <row r="2961" spans="7:24" s="168" customFormat="1" ht="15" customHeight="1">
      <c r="G2961" s="175"/>
      <c r="I2961" s="176"/>
      <c r="J2961" s="176"/>
      <c r="K2961" s="176"/>
      <c r="L2961" s="665"/>
      <c r="M2961" s="175"/>
      <c r="N2961" s="177"/>
      <c r="P2961" s="176"/>
      <c r="R2961" s="178"/>
      <c r="S2961" s="177"/>
      <c r="U2961" s="177"/>
      <c r="W2961" s="178"/>
      <c r="X2961" s="177"/>
    </row>
    <row r="2962" spans="7:24" s="168" customFormat="1" ht="15" customHeight="1">
      <c r="G2962" s="175"/>
      <c r="I2962" s="176"/>
      <c r="J2962" s="176"/>
      <c r="K2962" s="176"/>
      <c r="L2962" s="665"/>
      <c r="M2962" s="175"/>
      <c r="N2962" s="177"/>
      <c r="P2962" s="176"/>
      <c r="R2962" s="178"/>
      <c r="S2962" s="177"/>
      <c r="U2962" s="177"/>
      <c r="W2962" s="178"/>
      <c r="X2962" s="177"/>
    </row>
    <row r="2963" spans="7:24" s="168" customFormat="1" ht="15" customHeight="1">
      <c r="G2963" s="175"/>
      <c r="I2963" s="176"/>
      <c r="J2963" s="176"/>
      <c r="K2963" s="176"/>
      <c r="L2963" s="665"/>
      <c r="M2963" s="175"/>
      <c r="N2963" s="177"/>
      <c r="P2963" s="176"/>
      <c r="R2963" s="178"/>
      <c r="S2963" s="177"/>
      <c r="U2963" s="177"/>
      <c r="W2963" s="178"/>
      <c r="X2963" s="177"/>
    </row>
    <row r="2964" spans="7:24" s="168" customFormat="1" ht="15" customHeight="1">
      <c r="G2964" s="175"/>
      <c r="I2964" s="176"/>
      <c r="J2964" s="176"/>
      <c r="K2964" s="176"/>
      <c r="L2964" s="665"/>
      <c r="M2964" s="175"/>
      <c r="N2964" s="177"/>
      <c r="P2964" s="176"/>
      <c r="R2964" s="178"/>
      <c r="S2964" s="177"/>
      <c r="U2964" s="177"/>
      <c r="W2964" s="178"/>
      <c r="X2964" s="177"/>
    </row>
    <row r="2965" spans="7:24" s="168" customFormat="1" ht="15" customHeight="1">
      <c r="G2965" s="175"/>
      <c r="I2965" s="176"/>
      <c r="J2965" s="176"/>
      <c r="K2965" s="176"/>
      <c r="L2965" s="665"/>
      <c r="M2965" s="175"/>
      <c r="N2965" s="177"/>
      <c r="P2965" s="176"/>
      <c r="R2965" s="178"/>
      <c r="S2965" s="177"/>
      <c r="U2965" s="177"/>
      <c r="W2965" s="178"/>
      <c r="X2965" s="177"/>
    </row>
    <row r="2966" spans="7:24" s="168" customFormat="1" ht="15" customHeight="1">
      <c r="G2966" s="175"/>
      <c r="I2966" s="176"/>
      <c r="J2966" s="176"/>
      <c r="K2966" s="176"/>
      <c r="L2966" s="665"/>
      <c r="M2966" s="175"/>
      <c r="N2966" s="177"/>
      <c r="P2966" s="176"/>
      <c r="R2966" s="178"/>
      <c r="S2966" s="177"/>
      <c r="U2966" s="177"/>
      <c r="W2966" s="178"/>
      <c r="X2966" s="177"/>
    </row>
    <row r="2967" spans="7:24" s="168" customFormat="1" ht="15" customHeight="1">
      <c r="G2967" s="175"/>
      <c r="I2967" s="176"/>
      <c r="J2967" s="176"/>
      <c r="K2967" s="176"/>
      <c r="L2967" s="665"/>
      <c r="M2967" s="175"/>
      <c r="N2967" s="177"/>
      <c r="P2967" s="176"/>
      <c r="R2967" s="178"/>
      <c r="S2967" s="177"/>
      <c r="U2967" s="177"/>
      <c r="W2967" s="178"/>
      <c r="X2967" s="177"/>
    </row>
    <row r="2968" spans="7:24" s="168" customFormat="1" ht="15" customHeight="1">
      <c r="G2968" s="175"/>
      <c r="I2968" s="176"/>
      <c r="J2968" s="176"/>
      <c r="K2968" s="176"/>
      <c r="L2968" s="665"/>
      <c r="M2968" s="175"/>
      <c r="N2968" s="177"/>
      <c r="P2968" s="176"/>
      <c r="R2968" s="178"/>
      <c r="S2968" s="177"/>
      <c r="U2968" s="177"/>
      <c r="W2968" s="178"/>
      <c r="X2968" s="177"/>
    </row>
    <row r="2969" spans="7:24" s="168" customFormat="1" ht="15" customHeight="1">
      <c r="G2969" s="175"/>
      <c r="I2969" s="176"/>
      <c r="J2969" s="176"/>
      <c r="K2969" s="176"/>
      <c r="L2969" s="665"/>
      <c r="M2969" s="175"/>
      <c r="N2969" s="177"/>
      <c r="P2969" s="176"/>
      <c r="R2969" s="178"/>
      <c r="S2969" s="177"/>
      <c r="U2969" s="177"/>
      <c r="W2969" s="178"/>
      <c r="X2969" s="177"/>
    </row>
    <row r="2970" spans="7:24" s="168" customFormat="1" ht="15" customHeight="1">
      <c r="G2970" s="175"/>
      <c r="I2970" s="176"/>
      <c r="J2970" s="176"/>
      <c r="K2970" s="176"/>
      <c r="L2970" s="665"/>
      <c r="M2970" s="175"/>
      <c r="N2970" s="177"/>
      <c r="P2970" s="176"/>
      <c r="R2970" s="178"/>
      <c r="S2970" s="177"/>
      <c r="U2970" s="177"/>
      <c r="W2970" s="178"/>
      <c r="X2970" s="177"/>
    </row>
    <row r="2971" spans="7:24" s="168" customFormat="1" ht="15" customHeight="1">
      <c r="G2971" s="175"/>
      <c r="I2971" s="176"/>
      <c r="J2971" s="176"/>
      <c r="K2971" s="176"/>
      <c r="L2971" s="665"/>
      <c r="M2971" s="175"/>
      <c r="N2971" s="177"/>
      <c r="P2971" s="176"/>
      <c r="R2971" s="178"/>
      <c r="S2971" s="177"/>
      <c r="U2971" s="177"/>
      <c r="W2971" s="178"/>
      <c r="X2971" s="177"/>
    </row>
    <row r="2972" spans="7:24" s="168" customFormat="1" ht="15" customHeight="1">
      <c r="G2972" s="175"/>
      <c r="I2972" s="176"/>
      <c r="J2972" s="176"/>
      <c r="K2972" s="176"/>
      <c r="L2972" s="665"/>
      <c r="M2972" s="175"/>
      <c r="N2972" s="177"/>
      <c r="P2972" s="176"/>
      <c r="R2972" s="178"/>
      <c r="S2972" s="177"/>
      <c r="U2972" s="177"/>
      <c r="W2972" s="178"/>
      <c r="X2972" s="177"/>
    </row>
    <row r="2973" spans="7:24" s="168" customFormat="1" ht="15" customHeight="1">
      <c r="G2973" s="175"/>
      <c r="I2973" s="176"/>
      <c r="J2973" s="176"/>
      <c r="K2973" s="176"/>
      <c r="L2973" s="665"/>
      <c r="M2973" s="175"/>
      <c r="N2973" s="177"/>
      <c r="P2973" s="176"/>
      <c r="R2973" s="178"/>
      <c r="S2973" s="177"/>
      <c r="U2973" s="177"/>
      <c r="W2973" s="178"/>
      <c r="X2973" s="177"/>
    </row>
    <row r="2974" spans="7:24" s="168" customFormat="1" ht="15" customHeight="1">
      <c r="G2974" s="175"/>
      <c r="I2974" s="176"/>
      <c r="J2974" s="176"/>
      <c r="K2974" s="176"/>
      <c r="L2974" s="665"/>
      <c r="M2974" s="175"/>
      <c r="N2974" s="177"/>
      <c r="P2974" s="176"/>
      <c r="R2974" s="178"/>
      <c r="S2974" s="177"/>
      <c r="U2974" s="177"/>
      <c r="W2974" s="178"/>
      <c r="X2974" s="177"/>
    </row>
    <row r="2975" spans="7:24" s="168" customFormat="1" ht="15" customHeight="1">
      <c r="G2975" s="175"/>
      <c r="I2975" s="176"/>
      <c r="J2975" s="176"/>
      <c r="K2975" s="176"/>
      <c r="L2975" s="665"/>
      <c r="M2975" s="175"/>
      <c r="N2975" s="177"/>
      <c r="P2975" s="176"/>
      <c r="R2975" s="178"/>
      <c r="S2975" s="177"/>
      <c r="U2975" s="177"/>
      <c r="W2975" s="178"/>
      <c r="X2975" s="177"/>
    </row>
    <row r="2976" spans="7:24" s="168" customFormat="1" ht="15" customHeight="1">
      <c r="G2976" s="175"/>
      <c r="I2976" s="176"/>
      <c r="J2976" s="176"/>
      <c r="K2976" s="176"/>
      <c r="L2976" s="665"/>
      <c r="M2976" s="175"/>
      <c r="N2976" s="177"/>
      <c r="P2976" s="176"/>
      <c r="R2976" s="178"/>
      <c r="S2976" s="177"/>
      <c r="U2976" s="177"/>
      <c r="W2976" s="178"/>
      <c r="X2976" s="177"/>
    </row>
    <row r="2977" spans="7:24" s="168" customFormat="1" ht="15" customHeight="1">
      <c r="G2977" s="175"/>
      <c r="I2977" s="176"/>
      <c r="J2977" s="176"/>
      <c r="K2977" s="176"/>
      <c r="L2977" s="665"/>
      <c r="M2977" s="175"/>
      <c r="N2977" s="177"/>
      <c r="P2977" s="176"/>
      <c r="R2977" s="178"/>
      <c r="S2977" s="177"/>
      <c r="U2977" s="177"/>
      <c r="W2977" s="178"/>
      <c r="X2977" s="177"/>
    </row>
    <row r="2978" spans="7:24" s="168" customFormat="1" ht="15" customHeight="1">
      <c r="G2978" s="175"/>
      <c r="I2978" s="176"/>
      <c r="J2978" s="176"/>
      <c r="K2978" s="176"/>
      <c r="L2978" s="665"/>
      <c r="M2978" s="175"/>
      <c r="N2978" s="177"/>
      <c r="P2978" s="176"/>
      <c r="R2978" s="178"/>
      <c r="S2978" s="177"/>
      <c r="U2978" s="177"/>
      <c r="W2978" s="178"/>
      <c r="X2978" s="177"/>
    </row>
    <row r="2979" spans="7:24" s="168" customFormat="1" ht="15" customHeight="1">
      <c r="G2979" s="175"/>
      <c r="I2979" s="176"/>
      <c r="J2979" s="176"/>
      <c r="K2979" s="176"/>
      <c r="L2979" s="665"/>
      <c r="M2979" s="175"/>
      <c r="N2979" s="177"/>
      <c r="P2979" s="176"/>
      <c r="R2979" s="178"/>
      <c r="S2979" s="177"/>
      <c r="U2979" s="177"/>
      <c r="W2979" s="178"/>
      <c r="X2979" s="177"/>
    </row>
    <row r="2980" spans="7:24" s="168" customFormat="1" ht="15" customHeight="1">
      <c r="G2980" s="175"/>
      <c r="I2980" s="176"/>
      <c r="J2980" s="176"/>
      <c r="K2980" s="176"/>
      <c r="L2980" s="665"/>
      <c r="M2980" s="175"/>
      <c r="N2980" s="177"/>
      <c r="P2980" s="176"/>
      <c r="R2980" s="178"/>
      <c r="S2980" s="177"/>
      <c r="U2980" s="177"/>
      <c r="W2980" s="178"/>
      <c r="X2980" s="177"/>
    </row>
    <row r="2981" spans="7:24" s="168" customFormat="1" ht="15" customHeight="1">
      <c r="G2981" s="175"/>
      <c r="I2981" s="176"/>
      <c r="J2981" s="176"/>
      <c r="K2981" s="176"/>
      <c r="L2981" s="665"/>
      <c r="M2981" s="175"/>
      <c r="N2981" s="177"/>
      <c r="P2981" s="176"/>
      <c r="R2981" s="178"/>
      <c r="S2981" s="177"/>
      <c r="U2981" s="177"/>
      <c r="W2981" s="178"/>
      <c r="X2981" s="177"/>
    </row>
    <row r="2982" spans="7:24" s="168" customFormat="1" ht="15" customHeight="1">
      <c r="G2982" s="175"/>
      <c r="I2982" s="176"/>
      <c r="J2982" s="176"/>
      <c r="K2982" s="176"/>
      <c r="L2982" s="665"/>
      <c r="M2982" s="175"/>
      <c r="N2982" s="177"/>
      <c r="P2982" s="176"/>
      <c r="R2982" s="178"/>
      <c r="S2982" s="177"/>
      <c r="U2982" s="177"/>
      <c r="W2982" s="178"/>
      <c r="X2982" s="177"/>
    </row>
    <row r="2983" spans="7:24" s="168" customFormat="1" ht="15" customHeight="1">
      <c r="G2983" s="175"/>
      <c r="I2983" s="176"/>
      <c r="J2983" s="176"/>
      <c r="K2983" s="176"/>
      <c r="L2983" s="665"/>
      <c r="M2983" s="175"/>
      <c r="N2983" s="177"/>
      <c r="P2983" s="176"/>
      <c r="R2983" s="178"/>
      <c r="S2983" s="177"/>
      <c r="U2983" s="177"/>
      <c r="W2983" s="178"/>
      <c r="X2983" s="177"/>
    </row>
    <row r="2984" spans="7:24" s="168" customFormat="1" ht="15" customHeight="1">
      <c r="G2984" s="175"/>
      <c r="I2984" s="176"/>
      <c r="J2984" s="176"/>
      <c r="K2984" s="176"/>
      <c r="L2984" s="665"/>
      <c r="M2984" s="175"/>
      <c r="N2984" s="177"/>
      <c r="P2984" s="176"/>
      <c r="R2984" s="178"/>
      <c r="S2984" s="177"/>
      <c r="U2984" s="177"/>
      <c r="W2984" s="178"/>
      <c r="X2984" s="177"/>
    </row>
    <row r="2985" spans="7:24" s="168" customFormat="1" ht="15" customHeight="1">
      <c r="G2985" s="175"/>
      <c r="I2985" s="176"/>
      <c r="J2985" s="176"/>
      <c r="K2985" s="176"/>
      <c r="L2985" s="665"/>
      <c r="M2985" s="175"/>
      <c r="N2985" s="177"/>
      <c r="P2985" s="176"/>
      <c r="R2985" s="178"/>
      <c r="S2985" s="177"/>
      <c r="U2985" s="177"/>
      <c r="W2985" s="178"/>
      <c r="X2985" s="177"/>
    </row>
    <row r="2986" spans="7:24" s="168" customFormat="1" ht="15" customHeight="1">
      <c r="G2986" s="175"/>
      <c r="I2986" s="176"/>
      <c r="J2986" s="176"/>
      <c r="K2986" s="176"/>
      <c r="L2986" s="665"/>
      <c r="M2986" s="175"/>
      <c r="N2986" s="177"/>
      <c r="P2986" s="176"/>
      <c r="R2986" s="178"/>
      <c r="S2986" s="177"/>
      <c r="U2986" s="177"/>
      <c r="W2986" s="178"/>
      <c r="X2986" s="177"/>
    </row>
    <row r="2987" spans="7:24" s="168" customFormat="1" ht="15" customHeight="1">
      <c r="G2987" s="175"/>
      <c r="I2987" s="176"/>
      <c r="J2987" s="176"/>
      <c r="K2987" s="176"/>
      <c r="L2987" s="665"/>
      <c r="M2987" s="175"/>
      <c r="N2987" s="177"/>
      <c r="P2987" s="176"/>
      <c r="R2987" s="178"/>
      <c r="S2987" s="177"/>
      <c r="U2987" s="177"/>
      <c r="W2987" s="178"/>
      <c r="X2987" s="177"/>
    </row>
    <row r="2988" spans="7:24" s="168" customFormat="1" ht="15" customHeight="1">
      <c r="G2988" s="175"/>
      <c r="I2988" s="176"/>
      <c r="J2988" s="176"/>
      <c r="K2988" s="176"/>
      <c r="L2988" s="665"/>
      <c r="M2988" s="175"/>
      <c r="N2988" s="177"/>
      <c r="P2988" s="176"/>
      <c r="R2988" s="178"/>
      <c r="S2988" s="177"/>
      <c r="U2988" s="177"/>
      <c r="W2988" s="178"/>
      <c r="X2988" s="177"/>
    </row>
    <row r="2989" spans="7:24" s="168" customFormat="1" ht="15" customHeight="1">
      <c r="G2989" s="175"/>
      <c r="I2989" s="176"/>
      <c r="J2989" s="176"/>
      <c r="K2989" s="176"/>
      <c r="L2989" s="665"/>
      <c r="M2989" s="175"/>
      <c r="N2989" s="177"/>
      <c r="P2989" s="176"/>
      <c r="R2989" s="178"/>
      <c r="S2989" s="177"/>
      <c r="U2989" s="177"/>
      <c r="W2989" s="178"/>
      <c r="X2989" s="177"/>
    </row>
    <row r="2990" spans="7:24" s="168" customFormat="1" ht="15" customHeight="1">
      <c r="G2990" s="175"/>
      <c r="I2990" s="176"/>
      <c r="J2990" s="176"/>
      <c r="K2990" s="176"/>
      <c r="L2990" s="665"/>
      <c r="M2990" s="175"/>
      <c r="N2990" s="177"/>
      <c r="P2990" s="176"/>
      <c r="R2990" s="178"/>
      <c r="S2990" s="177"/>
      <c r="U2990" s="177"/>
      <c r="W2990" s="178"/>
      <c r="X2990" s="177"/>
    </row>
    <row r="2991" spans="7:24" s="168" customFormat="1" ht="15" customHeight="1">
      <c r="G2991" s="175"/>
      <c r="I2991" s="176"/>
      <c r="J2991" s="176"/>
      <c r="K2991" s="176"/>
      <c r="L2991" s="665"/>
      <c r="M2991" s="175"/>
      <c r="N2991" s="177"/>
      <c r="P2991" s="176"/>
      <c r="R2991" s="178"/>
      <c r="S2991" s="177"/>
      <c r="U2991" s="177"/>
      <c r="W2991" s="178"/>
      <c r="X2991" s="177"/>
    </row>
    <row r="2992" spans="7:24" s="168" customFormat="1" ht="15" customHeight="1">
      <c r="G2992" s="175"/>
      <c r="I2992" s="176"/>
      <c r="J2992" s="176"/>
      <c r="K2992" s="176"/>
      <c r="L2992" s="665"/>
      <c r="M2992" s="175"/>
      <c r="N2992" s="177"/>
      <c r="P2992" s="176"/>
      <c r="R2992" s="178"/>
      <c r="S2992" s="177"/>
      <c r="U2992" s="177"/>
      <c r="W2992" s="178"/>
      <c r="X2992" s="177"/>
    </row>
    <row r="2993" spans="7:24" s="168" customFormat="1" ht="15" customHeight="1">
      <c r="G2993" s="175"/>
      <c r="I2993" s="176"/>
      <c r="J2993" s="176"/>
      <c r="K2993" s="176"/>
      <c r="L2993" s="665"/>
      <c r="M2993" s="175"/>
      <c r="N2993" s="177"/>
      <c r="P2993" s="176"/>
      <c r="R2993" s="178"/>
      <c r="S2993" s="177"/>
      <c r="U2993" s="177"/>
      <c r="W2993" s="178"/>
      <c r="X2993" s="177"/>
    </row>
    <row r="2994" spans="7:24" s="168" customFormat="1" ht="15" customHeight="1">
      <c r="G2994" s="175"/>
      <c r="I2994" s="176"/>
      <c r="J2994" s="176"/>
      <c r="K2994" s="176"/>
      <c r="L2994" s="665"/>
      <c r="M2994" s="175"/>
      <c r="N2994" s="177"/>
      <c r="P2994" s="176"/>
      <c r="R2994" s="178"/>
      <c r="S2994" s="177"/>
      <c r="U2994" s="177"/>
      <c r="W2994" s="178"/>
      <c r="X2994" s="177"/>
    </row>
    <row r="2995" spans="7:24" s="168" customFormat="1" ht="15" customHeight="1">
      <c r="G2995" s="175"/>
      <c r="I2995" s="176"/>
      <c r="J2995" s="176"/>
      <c r="K2995" s="176"/>
      <c r="L2995" s="665"/>
      <c r="M2995" s="175"/>
      <c r="N2995" s="177"/>
      <c r="P2995" s="176"/>
      <c r="R2995" s="178"/>
      <c r="S2995" s="177"/>
      <c r="U2995" s="177"/>
      <c r="W2995" s="178"/>
      <c r="X2995" s="177"/>
    </row>
    <row r="2996" spans="7:24" s="168" customFormat="1" ht="15" customHeight="1">
      <c r="G2996" s="175"/>
      <c r="I2996" s="176"/>
      <c r="J2996" s="176"/>
      <c r="K2996" s="176"/>
      <c r="L2996" s="665"/>
      <c r="M2996" s="175"/>
      <c r="N2996" s="177"/>
      <c r="P2996" s="176"/>
      <c r="R2996" s="178"/>
      <c r="S2996" s="177"/>
      <c r="U2996" s="177"/>
      <c r="W2996" s="178"/>
      <c r="X2996" s="177"/>
    </row>
    <row r="2997" spans="7:24" s="168" customFormat="1" ht="15" customHeight="1">
      <c r="G2997" s="175"/>
      <c r="I2997" s="176"/>
      <c r="J2997" s="176"/>
      <c r="K2997" s="176"/>
      <c r="L2997" s="665"/>
      <c r="M2997" s="175"/>
      <c r="N2997" s="177"/>
      <c r="P2997" s="176"/>
      <c r="R2997" s="178"/>
      <c r="S2997" s="177"/>
      <c r="U2997" s="177"/>
      <c r="W2997" s="178"/>
      <c r="X2997" s="177"/>
    </row>
    <row r="2998" spans="7:24" s="168" customFormat="1" ht="15" customHeight="1">
      <c r="G2998" s="175"/>
      <c r="I2998" s="176"/>
      <c r="J2998" s="176"/>
      <c r="K2998" s="176"/>
      <c r="L2998" s="665"/>
      <c r="M2998" s="175"/>
      <c r="N2998" s="177"/>
      <c r="P2998" s="176"/>
      <c r="R2998" s="178"/>
      <c r="S2998" s="177"/>
      <c r="U2998" s="177"/>
      <c r="W2998" s="178"/>
      <c r="X2998" s="177"/>
    </row>
    <row r="2999" spans="7:24" s="168" customFormat="1" ht="15" customHeight="1">
      <c r="G2999" s="175"/>
      <c r="I2999" s="176"/>
      <c r="J2999" s="176"/>
      <c r="K2999" s="176"/>
      <c r="L2999" s="665"/>
      <c r="M2999" s="175"/>
      <c r="N2999" s="177"/>
      <c r="P2999" s="176"/>
      <c r="R2999" s="178"/>
      <c r="S2999" s="177"/>
      <c r="U2999" s="177"/>
      <c r="W2999" s="178"/>
      <c r="X2999" s="177"/>
    </row>
    <row r="3000" spans="7:24" s="168" customFormat="1" ht="15" customHeight="1">
      <c r="G3000" s="175"/>
      <c r="I3000" s="176"/>
      <c r="J3000" s="176"/>
      <c r="K3000" s="176"/>
      <c r="L3000" s="665"/>
      <c r="M3000" s="175"/>
      <c r="N3000" s="177"/>
      <c r="P3000" s="176"/>
      <c r="R3000" s="178"/>
      <c r="S3000" s="177"/>
      <c r="U3000" s="177"/>
      <c r="W3000" s="178"/>
      <c r="X3000" s="177"/>
    </row>
    <row r="3001" spans="7:24" s="168" customFormat="1" ht="15" customHeight="1">
      <c r="G3001" s="175"/>
      <c r="I3001" s="176"/>
      <c r="J3001" s="176"/>
      <c r="K3001" s="176"/>
      <c r="L3001" s="665"/>
      <c r="M3001" s="175"/>
      <c r="N3001" s="177"/>
      <c r="P3001" s="176"/>
      <c r="R3001" s="178"/>
      <c r="S3001" s="177"/>
      <c r="U3001" s="177"/>
      <c r="W3001" s="178"/>
      <c r="X3001" s="177"/>
    </row>
    <row r="3002" spans="7:24" s="168" customFormat="1" ht="15" customHeight="1">
      <c r="G3002" s="175"/>
      <c r="I3002" s="176"/>
      <c r="J3002" s="176"/>
      <c r="K3002" s="176"/>
      <c r="L3002" s="665"/>
      <c r="M3002" s="175"/>
      <c r="N3002" s="177"/>
      <c r="P3002" s="176"/>
      <c r="R3002" s="178"/>
      <c r="S3002" s="177"/>
      <c r="U3002" s="177"/>
      <c r="W3002" s="178"/>
      <c r="X3002" s="177"/>
    </row>
    <row r="3003" spans="7:24" s="168" customFormat="1" ht="15" customHeight="1">
      <c r="G3003" s="175"/>
      <c r="I3003" s="176"/>
      <c r="J3003" s="176"/>
      <c r="K3003" s="176"/>
      <c r="L3003" s="665"/>
      <c r="M3003" s="175"/>
      <c r="N3003" s="177"/>
      <c r="P3003" s="176"/>
      <c r="R3003" s="178"/>
      <c r="S3003" s="177"/>
      <c r="U3003" s="177"/>
      <c r="W3003" s="178"/>
      <c r="X3003" s="177"/>
    </row>
    <row r="3004" spans="7:24" s="168" customFormat="1" ht="15" customHeight="1">
      <c r="G3004" s="175"/>
      <c r="I3004" s="176"/>
      <c r="J3004" s="176"/>
      <c r="K3004" s="176"/>
      <c r="L3004" s="665"/>
      <c r="M3004" s="175"/>
      <c r="N3004" s="177"/>
      <c r="P3004" s="176"/>
      <c r="R3004" s="178"/>
      <c r="S3004" s="177"/>
      <c r="U3004" s="177"/>
      <c r="W3004" s="178"/>
      <c r="X3004" s="177"/>
    </row>
    <row r="3005" spans="7:24" s="168" customFormat="1" ht="15" customHeight="1">
      <c r="G3005" s="175"/>
      <c r="I3005" s="176"/>
      <c r="J3005" s="176"/>
      <c r="K3005" s="176"/>
      <c r="L3005" s="665"/>
      <c r="M3005" s="175"/>
      <c r="N3005" s="177"/>
      <c r="P3005" s="176"/>
      <c r="R3005" s="178"/>
      <c r="S3005" s="177"/>
      <c r="U3005" s="177"/>
      <c r="W3005" s="178"/>
      <c r="X3005" s="177"/>
    </row>
    <row r="3006" spans="7:24" s="168" customFormat="1" ht="15" customHeight="1">
      <c r="G3006" s="175"/>
      <c r="I3006" s="176"/>
      <c r="J3006" s="176"/>
      <c r="K3006" s="176"/>
      <c r="L3006" s="665"/>
      <c r="M3006" s="175"/>
      <c r="N3006" s="177"/>
      <c r="P3006" s="176"/>
      <c r="R3006" s="178"/>
      <c r="S3006" s="177"/>
      <c r="U3006" s="177"/>
      <c r="W3006" s="178"/>
      <c r="X3006" s="177"/>
    </row>
    <row r="3007" spans="7:24" s="168" customFormat="1" ht="15" customHeight="1">
      <c r="G3007" s="175"/>
      <c r="I3007" s="176"/>
      <c r="J3007" s="176"/>
      <c r="K3007" s="176"/>
      <c r="L3007" s="665"/>
      <c r="M3007" s="175"/>
      <c r="N3007" s="177"/>
      <c r="P3007" s="176"/>
      <c r="R3007" s="178"/>
      <c r="S3007" s="177"/>
      <c r="U3007" s="177"/>
      <c r="W3007" s="178"/>
      <c r="X3007" s="177"/>
    </row>
    <row r="3008" spans="7:24" s="168" customFormat="1" ht="15" customHeight="1">
      <c r="G3008" s="175"/>
      <c r="I3008" s="176"/>
      <c r="J3008" s="176"/>
      <c r="K3008" s="176"/>
      <c r="L3008" s="665"/>
      <c r="M3008" s="175"/>
      <c r="N3008" s="177"/>
      <c r="P3008" s="176"/>
      <c r="R3008" s="178"/>
      <c r="S3008" s="177"/>
      <c r="U3008" s="177"/>
      <c r="W3008" s="178"/>
      <c r="X3008" s="177"/>
    </row>
    <row r="3009" spans="7:24" s="168" customFormat="1" ht="15" customHeight="1">
      <c r="G3009" s="175"/>
      <c r="I3009" s="176"/>
      <c r="J3009" s="176"/>
      <c r="K3009" s="176"/>
      <c r="L3009" s="665"/>
      <c r="M3009" s="175"/>
      <c r="N3009" s="177"/>
      <c r="P3009" s="176"/>
      <c r="R3009" s="178"/>
      <c r="S3009" s="177"/>
      <c r="U3009" s="177"/>
      <c r="W3009" s="178"/>
      <c r="X3009" s="177"/>
    </row>
    <row r="3010" spans="7:24" s="168" customFormat="1" ht="15" customHeight="1">
      <c r="G3010" s="175"/>
      <c r="I3010" s="176"/>
      <c r="J3010" s="176"/>
      <c r="K3010" s="176"/>
      <c r="L3010" s="665"/>
      <c r="M3010" s="175"/>
      <c r="N3010" s="177"/>
      <c r="P3010" s="176"/>
      <c r="R3010" s="178"/>
      <c r="S3010" s="177"/>
      <c r="U3010" s="177"/>
      <c r="W3010" s="178"/>
      <c r="X3010" s="177"/>
    </row>
    <row r="3011" spans="7:24" s="168" customFormat="1" ht="15" customHeight="1">
      <c r="G3011" s="175"/>
      <c r="I3011" s="176"/>
      <c r="J3011" s="176"/>
      <c r="K3011" s="176"/>
      <c r="L3011" s="665"/>
      <c r="M3011" s="175"/>
      <c r="N3011" s="177"/>
      <c r="P3011" s="176"/>
      <c r="R3011" s="178"/>
      <c r="S3011" s="177"/>
      <c r="U3011" s="177"/>
      <c r="W3011" s="178"/>
      <c r="X3011" s="177"/>
    </row>
    <row r="3012" spans="7:24" s="168" customFormat="1" ht="15" customHeight="1">
      <c r="G3012" s="175"/>
      <c r="I3012" s="176"/>
      <c r="J3012" s="176"/>
      <c r="K3012" s="176"/>
      <c r="L3012" s="665"/>
      <c r="M3012" s="175"/>
      <c r="N3012" s="177"/>
      <c r="P3012" s="176"/>
      <c r="R3012" s="178"/>
      <c r="S3012" s="177"/>
      <c r="U3012" s="177"/>
      <c r="W3012" s="178"/>
      <c r="X3012" s="177"/>
    </row>
    <row r="3013" spans="7:24" s="168" customFormat="1" ht="15" customHeight="1">
      <c r="G3013" s="175"/>
      <c r="I3013" s="176"/>
      <c r="J3013" s="176"/>
      <c r="K3013" s="176"/>
      <c r="L3013" s="665"/>
      <c r="M3013" s="175"/>
      <c r="N3013" s="177"/>
      <c r="P3013" s="176"/>
      <c r="R3013" s="178"/>
      <c r="S3013" s="177"/>
      <c r="U3013" s="177"/>
      <c r="W3013" s="178"/>
      <c r="X3013" s="177"/>
    </row>
    <row r="3014" spans="7:24" s="168" customFormat="1" ht="15" customHeight="1">
      <c r="G3014" s="175"/>
      <c r="I3014" s="176"/>
      <c r="J3014" s="176"/>
      <c r="K3014" s="176"/>
      <c r="L3014" s="665"/>
      <c r="M3014" s="175"/>
      <c r="N3014" s="177"/>
      <c r="P3014" s="176"/>
      <c r="R3014" s="178"/>
      <c r="S3014" s="177"/>
      <c r="U3014" s="177"/>
      <c r="W3014" s="178"/>
      <c r="X3014" s="177"/>
    </row>
    <row r="3015" spans="7:24" s="168" customFormat="1" ht="15" customHeight="1">
      <c r="G3015" s="175"/>
      <c r="I3015" s="176"/>
      <c r="J3015" s="176"/>
      <c r="K3015" s="176"/>
      <c r="L3015" s="665"/>
      <c r="M3015" s="175"/>
      <c r="N3015" s="177"/>
      <c r="P3015" s="176"/>
      <c r="R3015" s="178"/>
      <c r="S3015" s="177"/>
      <c r="U3015" s="177"/>
      <c r="W3015" s="178"/>
      <c r="X3015" s="177"/>
    </row>
    <row r="3016" spans="7:24" s="168" customFormat="1" ht="15" customHeight="1">
      <c r="G3016" s="175"/>
      <c r="I3016" s="176"/>
      <c r="J3016" s="176"/>
      <c r="K3016" s="176"/>
      <c r="L3016" s="665"/>
      <c r="M3016" s="175"/>
      <c r="N3016" s="177"/>
      <c r="P3016" s="176"/>
      <c r="R3016" s="178"/>
      <c r="S3016" s="177"/>
      <c r="U3016" s="177"/>
      <c r="W3016" s="178"/>
      <c r="X3016" s="177"/>
    </row>
    <row r="3017" spans="7:24" s="168" customFormat="1" ht="15" customHeight="1">
      <c r="G3017" s="175"/>
      <c r="I3017" s="176"/>
      <c r="J3017" s="176"/>
      <c r="K3017" s="176"/>
      <c r="L3017" s="665"/>
      <c r="M3017" s="175"/>
      <c r="N3017" s="177"/>
      <c r="P3017" s="176"/>
      <c r="R3017" s="178"/>
      <c r="S3017" s="177"/>
      <c r="U3017" s="177"/>
      <c r="W3017" s="178"/>
      <c r="X3017" s="177"/>
    </row>
    <row r="3018" spans="7:24" s="168" customFormat="1" ht="15" customHeight="1">
      <c r="G3018" s="175"/>
      <c r="I3018" s="176"/>
      <c r="J3018" s="176"/>
      <c r="K3018" s="176"/>
      <c r="L3018" s="665"/>
      <c r="M3018" s="175"/>
      <c r="N3018" s="177"/>
      <c r="P3018" s="176"/>
      <c r="R3018" s="178"/>
      <c r="S3018" s="177"/>
      <c r="U3018" s="177"/>
      <c r="W3018" s="178"/>
      <c r="X3018" s="177"/>
    </row>
    <row r="3019" spans="7:24" s="168" customFormat="1" ht="15" customHeight="1">
      <c r="G3019" s="175"/>
      <c r="I3019" s="176"/>
      <c r="J3019" s="176"/>
      <c r="K3019" s="176"/>
      <c r="L3019" s="665"/>
      <c r="M3019" s="175"/>
      <c r="N3019" s="177"/>
      <c r="P3019" s="176"/>
      <c r="R3019" s="178"/>
      <c r="S3019" s="177"/>
      <c r="U3019" s="177"/>
      <c r="W3019" s="178"/>
      <c r="X3019" s="177"/>
    </row>
    <row r="3020" spans="7:24" s="168" customFormat="1" ht="15" customHeight="1">
      <c r="G3020" s="175"/>
      <c r="I3020" s="176"/>
      <c r="J3020" s="176"/>
      <c r="K3020" s="176"/>
      <c r="L3020" s="665"/>
      <c r="M3020" s="175"/>
      <c r="N3020" s="177"/>
      <c r="P3020" s="176"/>
      <c r="R3020" s="178"/>
      <c r="S3020" s="177"/>
      <c r="U3020" s="177"/>
      <c r="W3020" s="178"/>
      <c r="X3020" s="177"/>
    </row>
    <row r="3021" spans="7:24" s="168" customFormat="1" ht="15" customHeight="1">
      <c r="G3021" s="175"/>
      <c r="I3021" s="176"/>
      <c r="J3021" s="176"/>
      <c r="K3021" s="176"/>
      <c r="L3021" s="665"/>
      <c r="M3021" s="175"/>
      <c r="N3021" s="177"/>
      <c r="P3021" s="176"/>
      <c r="R3021" s="178"/>
      <c r="S3021" s="177"/>
      <c r="U3021" s="177"/>
      <c r="W3021" s="178"/>
      <c r="X3021" s="177"/>
    </row>
    <row r="3022" spans="7:24" s="168" customFormat="1" ht="15" customHeight="1">
      <c r="G3022" s="175"/>
      <c r="I3022" s="176"/>
      <c r="J3022" s="176"/>
      <c r="K3022" s="176"/>
      <c r="L3022" s="665"/>
      <c r="M3022" s="175"/>
      <c r="N3022" s="177"/>
      <c r="P3022" s="176"/>
      <c r="R3022" s="178"/>
      <c r="S3022" s="177"/>
      <c r="U3022" s="177"/>
      <c r="W3022" s="178"/>
      <c r="X3022" s="177"/>
    </row>
    <row r="3023" spans="7:24" s="168" customFormat="1" ht="15" customHeight="1">
      <c r="G3023" s="175"/>
      <c r="I3023" s="176"/>
      <c r="J3023" s="176"/>
      <c r="K3023" s="176"/>
      <c r="L3023" s="665"/>
      <c r="M3023" s="175"/>
      <c r="N3023" s="177"/>
      <c r="P3023" s="176"/>
      <c r="R3023" s="178"/>
      <c r="S3023" s="177"/>
      <c r="U3023" s="177"/>
      <c r="W3023" s="178"/>
      <c r="X3023" s="177"/>
    </row>
    <row r="3024" spans="7:24" s="168" customFormat="1" ht="15" customHeight="1">
      <c r="G3024" s="175"/>
      <c r="I3024" s="176"/>
      <c r="J3024" s="176"/>
      <c r="K3024" s="176"/>
      <c r="L3024" s="665"/>
      <c r="M3024" s="175"/>
      <c r="N3024" s="177"/>
      <c r="P3024" s="176"/>
      <c r="R3024" s="178"/>
      <c r="S3024" s="177"/>
      <c r="U3024" s="177"/>
      <c r="W3024" s="178"/>
      <c r="X3024" s="177"/>
    </row>
    <row r="3025" spans="7:24" s="168" customFormat="1" ht="15" customHeight="1">
      <c r="G3025" s="175"/>
      <c r="I3025" s="176"/>
      <c r="J3025" s="176"/>
      <c r="K3025" s="176"/>
      <c r="L3025" s="665"/>
      <c r="M3025" s="175"/>
      <c r="N3025" s="177"/>
      <c r="P3025" s="176"/>
      <c r="R3025" s="178"/>
      <c r="S3025" s="177"/>
      <c r="U3025" s="177"/>
      <c r="W3025" s="178"/>
      <c r="X3025" s="177"/>
    </row>
    <row r="3026" spans="7:24" s="168" customFormat="1" ht="15" customHeight="1">
      <c r="G3026" s="175"/>
      <c r="I3026" s="176"/>
      <c r="J3026" s="176"/>
      <c r="K3026" s="176"/>
      <c r="L3026" s="665"/>
      <c r="M3026" s="175"/>
      <c r="N3026" s="177"/>
      <c r="P3026" s="176"/>
      <c r="R3026" s="178"/>
      <c r="S3026" s="177"/>
      <c r="U3026" s="177"/>
      <c r="W3026" s="178"/>
      <c r="X3026" s="177"/>
    </row>
    <row r="3027" spans="7:24" s="168" customFormat="1" ht="15" customHeight="1">
      <c r="G3027" s="175"/>
      <c r="I3027" s="176"/>
      <c r="J3027" s="176"/>
      <c r="K3027" s="176"/>
      <c r="L3027" s="665"/>
      <c r="M3027" s="175"/>
      <c r="N3027" s="177"/>
      <c r="P3027" s="176"/>
      <c r="R3027" s="178"/>
      <c r="S3027" s="177"/>
      <c r="U3027" s="177"/>
      <c r="W3027" s="178"/>
      <c r="X3027" s="177"/>
    </row>
    <row r="3028" spans="7:24" s="168" customFormat="1" ht="15" customHeight="1">
      <c r="G3028" s="175"/>
      <c r="I3028" s="176"/>
      <c r="J3028" s="176"/>
      <c r="K3028" s="176"/>
      <c r="L3028" s="665"/>
      <c r="M3028" s="175"/>
      <c r="N3028" s="177"/>
      <c r="P3028" s="176"/>
      <c r="R3028" s="178"/>
      <c r="S3028" s="177"/>
      <c r="U3028" s="177"/>
      <c r="W3028" s="178"/>
      <c r="X3028" s="177"/>
    </row>
    <row r="3029" spans="7:24" s="168" customFormat="1" ht="15" customHeight="1">
      <c r="G3029" s="175"/>
      <c r="I3029" s="176"/>
      <c r="J3029" s="176"/>
      <c r="K3029" s="176"/>
      <c r="L3029" s="665"/>
      <c r="M3029" s="175"/>
      <c r="N3029" s="177"/>
      <c r="P3029" s="176"/>
      <c r="R3029" s="178"/>
      <c r="S3029" s="177"/>
      <c r="U3029" s="177"/>
      <c r="W3029" s="178"/>
      <c r="X3029" s="177"/>
    </row>
    <row r="3030" spans="7:24" s="168" customFormat="1" ht="15" customHeight="1">
      <c r="G3030" s="175"/>
      <c r="I3030" s="176"/>
      <c r="J3030" s="176"/>
      <c r="K3030" s="176"/>
      <c r="L3030" s="665"/>
      <c r="M3030" s="175"/>
      <c r="N3030" s="177"/>
      <c r="P3030" s="176"/>
      <c r="R3030" s="178"/>
      <c r="S3030" s="177"/>
      <c r="U3030" s="177"/>
      <c r="W3030" s="178"/>
      <c r="X3030" s="177"/>
    </row>
    <row r="3031" spans="7:24" s="168" customFormat="1" ht="15" customHeight="1">
      <c r="G3031" s="175"/>
      <c r="I3031" s="176"/>
      <c r="J3031" s="176"/>
      <c r="K3031" s="176"/>
      <c r="L3031" s="665"/>
      <c r="M3031" s="175"/>
      <c r="N3031" s="177"/>
      <c r="P3031" s="176"/>
      <c r="R3031" s="178"/>
      <c r="S3031" s="177"/>
      <c r="U3031" s="177"/>
      <c r="W3031" s="178"/>
      <c r="X3031" s="177"/>
    </row>
    <row r="3032" spans="7:24" s="168" customFormat="1" ht="15" customHeight="1">
      <c r="G3032" s="175"/>
      <c r="I3032" s="176"/>
      <c r="J3032" s="176"/>
      <c r="K3032" s="176"/>
      <c r="L3032" s="665"/>
      <c r="M3032" s="175"/>
      <c r="N3032" s="177"/>
      <c r="P3032" s="176"/>
      <c r="R3032" s="178"/>
      <c r="S3032" s="177"/>
      <c r="U3032" s="177"/>
      <c r="W3032" s="178"/>
      <c r="X3032" s="177"/>
    </row>
    <row r="3033" spans="7:24" s="168" customFormat="1" ht="15" customHeight="1">
      <c r="G3033" s="175"/>
      <c r="I3033" s="176"/>
      <c r="J3033" s="176"/>
      <c r="K3033" s="176"/>
      <c r="L3033" s="665"/>
      <c r="M3033" s="175"/>
      <c r="N3033" s="177"/>
      <c r="P3033" s="176"/>
      <c r="R3033" s="178"/>
      <c r="S3033" s="177"/>
      <c r="U3033" s="177"/>
      <c r="W3033" s="178"/>
      <c r="X3033" s="177"/>
    </row>
    <row r="3034" spans="7:24" s="168" customFormat="1" ht="15" customHeight="1">
      <c r="G3034" s="175"/>
      <c r="I3034" s="176"/>
      <c r="J3034" s="176"/>
      <c r="K3034" s="176"/>
      <c r="L3034" s="665"/>
      <c r="M3034" s="175"/>
      <c r="N3034" s="177"/>
      <c r="P3034" s="176"/>
      <c r="R3034" s="178"/>
      <c r="S3034" s="177"/>
      <c r="U3034" s="177"/>
      <c r="W3034" s="178"/>
      <c r="X3034" s="177"/>
    </row>
    <row r="3035" spans="7:24" s="168" customFormat="1" ht="15" customHeight="1">
      <c r="G3035" s="175"/>
      <c r="I3035" s="176"/>
      <c r="J3035" s="176"/>
      <c r="K3035" s="176"/>
      <c r="L3035" s="665"/>
      <c r="M3035" s="175"/>
      <c r="N3035" s="177"/>
      <c r="P3035" s="176"/>
      <c r="R3035" s="178"/>
      <c r="S3035" s="177"/>
      <c r="U3035" s="177"/>
      <c r="W3035" s="178"/>
      <c r="X3035" s="177"/>
    </row>
    <row r="3036" spans="7:24" s="168" customFormat="1" ht="15" customHeight="1">
      <c r="G3036" s="175"/>
      <c r="I3036" s="176"/>
      <c r="J3036" s="176"/>
      <c r="K3036" s="176"/>
      <c r="L3036" s="665"/>
      <c r="M3036" s="175"/>
      <c r="N3036" s="177"/>
      <c r="P3036" s="176"/>
      <c r="R3036" s="178"/>
      <c r="S3036" s="177"/>
      <c r="U3036" s="177"/>
      <c r="W3036" s="178"/>
      <c r="X3036" s="177"/>
    </row>
    <row r="3037" spans="7:24" s="168" customFormat="1" ht="15" customHeight="1">
      <c r="G3037" s="175"/>
      <c r="I3037" s="176"/>
      <c r="J3037" s="176"/>
      <c r="K3037" s="176"/>
      <c r="L3037" s="665"/>
      <c r="M3037" s="175"/>
      <c r="N3037" s="177"/>
      <c r="P3037" s="176"/>
      <c r="R3037" s="178"/>
      <c r="S3037" s="177"/>
      <c r="U3037" s="177"/>
      <c r="W3037" s="178"/>
      <c r="X3037" s="177"/>
    </row>
    <row r="3038" spans="7:24" s="168" customFormat="1" ht="15" customHeight="1">
      <c r="G3038" s="175"/>
      <c r="I3038" s="176"/>
      <c r="J3038" s="176"/>
      <c r="K3038" s="176"/>
      <c r="L3038" s="665"/>
      <c r="M3038" s="175"/>
      <c r="N3038" s="177"/>
      <c r="P3038" s="176"/>
      <c r="R3038" s="178"/>
      <c r="S3038" s="177"/>
      <c r="U3038" s="177"/>
      <c r="W3038" s="178"/>
      <c r="X3038" s="177"/>
    </row>
    <row r="3039" spans="7:24" s="168" customFormat="1" ht="15" customHeight="1">
      <c r="G3039" s="175"/>
      <c r="I3039" s="176"/>
      <c r="J3039" s="176"/>
      <c r="K3039" s="176"/>
      <c r="L3039" s="665"/>
      <c r="M3039" s="175"/>
      <c r="N3039" s="177"/>
      <c r="P3039" s="176"/>
      <c r="R3039" s="178"/>
      <c r="S3039" s="177"/>
      <c r="U3039" s="177"/>
      <c r="W3039" s="178"/>
      <c r="X3039" s="177"/>
    </row>
    <row r="3040" spans="7:24" s="168" customFormat="1" ht="15" customHeight="1">
      <c r="G3040" s="175"/>
      <c r="I3040" s="176"/>
      <c r="J3040" s="176"/>
      <c r="K3040" s="176"/>
      <c r="L3040" s="665"/>
      <c r="M3040" s="175"/>
      <c r="N3040" s="177"/>
      <c r="P3040" s="176"/>
      <c r="R3040" s="178"/>
      <c r="S3040" s="177"/>
      <c r="U3040" s="177"/>
      <c r="W3040" s="178"/>
      <c r="X3040" s="177"/>
    </row>
    <row r="3041" spans="7:24" s="168" customFormat="1" ht="15" customHeight="1">
      <c r="G3041" s="175"/>
      <c r="I3041" s="176"/>
      <c r="J3041" s="176"/>
      <c r="K3041" s="176"/>
      <c r="L3041" s="665"/>
      <c r="M3041" s="175"/>
      <c r="N3041" s="177"/>
      <c r="P3041" s="176"/>
      <c r="R3041" s="178"/>
      <c r="S3041" s="177"/>
      <c r="U3041" s="177"/>
      <c r="W3041" s="178"/>
      <c r="X3041" s="177"/>
    </row>
    <row r="3042" spans="7:24" s="168" customFormat="1" ht="15" customHeight="1">
      <c r="G3042" s="175"/>
      <c r="I3042" s="176"/>
      <c r="J3042" s="176"/>
      <c r="K3042" s="176"/>
      <c r="L3042" s="665"/>
      <c r="M3042" s="175"/>
      <c r="N3042" s="177"/>
      <c r="P3042" s="176"/>
      <c r="R3042" s="178"/>
      <c r="S3042" s="177"/>
      <c r="U3042" s="177"/>
      <c r="W3042" s="178"/>
      <c r="X3042" s="177"/>
    </row>
    <row r="3043" spans="7:24" s="168" customFormat="1" ht="15" customHeight="1">
      <c r="G3043" s="175"/>
      <c r="I3043" s="176"/>
      <c r="J3043" s="176"/>
      <c r="K3043" s="176"/>
      <c r="L3043" s="665"/>
      <c r="M3043" s="175"/>
      <c r="N3043" s="177"/>
      <c r="P3043" s="176"/>
      <c r="R3043" s="178"/>
      <c r="S3043" s="177"/>
      <c r="U3043" s="177"/>
      <c r="W3043" s="178"/>
      <c r="X3043" s="177"/>
    </row>
    <row r="3044" spans="7:24" s="168" customFormat="1" ht="15" customHeight="1">
      <c r="G3044" s="175"/>
      <c r="I3044" s="176"/>
      <c r="J3044" s="176"/>
      <c r="K3044" s="176"/>
      <c r="L3044" s="665"/>
      <c r="M3044" s="175"/>
      <c r="N3044" s="177"/>
      <c r="P3044" s="176"/>
      <c r="R3044" s="178"/>
      <c r="S3044" s="177"/>
      <c r="U3044" s="177"/>
      <c r="W3044" s="178"/>
      <c r="X3044" s="177"/>
    </row>
    <row r="3045" spans="7:24" s="168" customFormat="1" ht="15" customHeight="1">
      <c r="G3045" s="175"/>
      <c r="I3045" s="176"/>
      <c r="J3045" s="176"/>
      <c r="K3045" s="176"/>
      <c r="L3045" s="665"/>
      <c r="M3045" s="175"/>
      <c r="N3045" s="177"/>
      <c r="P3045" s="176"/>
      <c r="R3045" s="178"/>
      <c r="S3045" s="177"/>
      <c r="U3045" s="177"/>
      <c r="W3045" s="178"/>
      <c r="X3045" s="177"/>
    </row>
    <row r="3046" spans="7:24" s="168" customFormat="1" ht="15" customHeight="1">
      <c r="G3046" s="175"/>
      <c r="I3046" s="176"/>
      <c r="J3046" s="176"/>
      <c r="K3046" s="176"/>
      <c r="L3046" s="665"/>
      <c r="M3046" s="175"/>
      <c r="N3046" s="177"/>
      <c r="P3046" s="176"/>
      <c r="R3046" s="178"/>
      <c r="S3046" s="177"/>
      <c r="U3046" s="177"/>
      <c r="W3046" s="178"/>
      <c r="X3046" s="177"/>
    </row>
    <row r="3047" spans="7:24" s="168" customFormat="1" ht="15" customHeight="1">
      <c r="G3047" s="175"/>
      <c r="I3047" s="176"/>
      <c r="J3047" s="176"/>
      <c r="K3047" s="176"/>
      <c r="L3047" s="665"/>
      <c r="M3047" s="175"/>
      <c r="N3047" s="177"/>
      <c r="P3047" s="176"/>
      <c r="R3047" s="178"/>
      <c r="S3047" s="177"/>
      <c r="U3047" s="177"/>
      <c r="W3047" s="178"/>
      <c r="X3047" s="177"/>
    </row>
    <row r="3048" spans="7:24" s="168" customFormat="1" ht="15" customHeight="1">
      <c r="G3048" s="175"/>
      <c r="I3048" s="176"/>
      <c r="J3048" s="176"/>
      <c r="K3048" s="176"/>
      <c r="L3048" s="665"/>
      <c r="M3048" s="175"/>
      <c r="N3048" s="177"/>
      <c r="P3048" s="176"/>
      <c r="R3048" s="178"/>
      <c r="S3048" s="177"/>
      <c r="U3048" s="177"/>
      <c r="W3048" s="178"/>
      <c r="X3048" s="177"/>
    </row>
    <row r="3049" spans="7:24" s="168" customFormat="1" ht="15" customHeight="1">
      <c r="G3049" s="175"/>
      <c r="I3049" s="176"/>
      <c r="J3049" s="176"/>
      <c r="K3049" s="176"/>
      <c r="L3049" s="665"/>
      <c r="M3049" s="175"/>
      <c r="N3049" s="177"/>
      <c r="P3049" s="176"/>
      <c r="R3049" s="178"/>
      <c r="S3049" s="177"/>
      <c r="U3049" s="177"/>
      <c r="W3049" s="178"/>
      <c r="X3049" s="177"/>
    </row>
    <row r="3050" spans="7:24" s="168" customFormat="1" ht="15" customHeight="1">
      <c r="G3050" s="175"/>
      <c r="I3050" s="176"/>
      <c r="J3050" s="176"/>
      <c r="K3050" s="176"/>
      <c r="L3050" s="665"/>
      <c r="M3050" s="175"/>
      <c r="N3050" s="177"/>
      <c r="P3050" s="176"/>
      <c r="R3050" s="178"/>
      <c r="S3050" s="177"/>
      <c r="U3050" s="177"/>
      <c r="W3050" s="178"/>
      <c r="X3050" s="177"/>
    </row>
    <row r="3051" spans="7:24" s="168" customFormat="1" ht="15" customHeight="1">
      <c r="G3051" s="175"/>
      <c r="I3051" s="176"/>
      <c r="J3051" s="176"/>
      <c r="K3051" s="176"/>
      <c r="L3051" s="665"/>
      <c r="M3051" s="175"/>
      <c r="N3051" s="177"/>
      <c r="P3051" s="176"/>
      <c r="R3051" s="178"/>
      <c r="S3051" s="177"/>
      <c r="U3051" s="177"/>
      <c r="W3051" s="178"/>
      <c r="X3051" s="177"/>
    </row>
    <row r="3052" spans="7:24" s="168" customFormat="1" ht="15" customHeight="1">
      <c r="G3052" s="175"/>
      <c r="I3052" s="176"/>
      <c r="J3052" s="176"/>
      <c r="K3052" s="176"/>
      <c r="L3052" s="665"/>
      <c r="M3052" s="175"/>
      <c r="N3052" s="177"/>
      <c r="P3052" s="176"/>
      <c r="R3052" s="178"/>
      <c r="S3052" s="177"/>
      <c r="U3052" s="177"/>
      <c r="W3052" s="178"/>
      <c r="X3052" s="177"/>
    </row>
    <row r="3053" spans="7:24" s="168" customFormat="1" ht="15" customHeight="1">
      <c r="G3053" s="175"/>
      <c r="I3053" s="176"/>
      <c r="J3053" s="176"/>
      <c r="K3053" s="176"/>
      <c r="L3053" s="665"/>
      <c r="M3053" s="175"/>
      <c r="N3053" s="177"/>
      <c r="P3053" s="176"/>
      <c r="R3053" s="178"/>
      <c r="S3053" s="177"/>
      <c r="U3053" s="177"/>
      <c r="W3053" s="178"/>
      <c r="X3053" s="177"/>
    </row>
    <row r="3054" spans="7:24" s="168" customFormat="1" ht="15" customHeight="1">
      <c r="G3054" s="175"/>
      <c r="I3054" s="176"/>
      <c r="J3054" s="176"/>
      <c r="K3054" s="176"/>
      <c r="L3054" s="665"/>
      <c r="M3054" s="175"/>
      <c r="N3054" s="177"/>
      <c r="P3054" s="176"/>
      <c r="R3054" s="178"/>
      <c r="S3054" s="177"/>
      <c r="U3054" s="177"/>
      <c r="W3054" s="178"/>
      <c r="X3054" s="177"/>
    </row>
    <row r="3055" spans="7:24" s="168" customFormat="1" ht="15" customHeight="1">
      <c r="G3055" s="175"/>
      <c r="I3055" s="176"/>
      <c r="J3055" s="176"/>
      <c r="K3055" s="176"/>
      <c r="L3055" s="665"/>
      <c r="M3055" s="175"/>
      <c r="N3055" s="177"/>
      <c r="P3055" s="176"/>
      <c r="R3055" s="178"/>
      <c r="S3055" s="177"/>
      <c r="U3055" s="177"/>
      <c r="W3055" s="178"/>
      <c r="X3055" s="177"/>
    </row>
    <row r="3056" spans="7:24" s="168" customFormat="1" ht="15" customHeight="1">
      <c r="G3056" s="175"/>
      <c r="I3056" s="176"/>
      <c r="J3056" s="176"/>
      <c r="K3056" s="176"/>
      <c r="L3056" s="665"/>
      <c r="M3056" s="175"/>
      <c r="N3056" s="177"/>
      <c r="P3056" s="176"/>
      <c r="R3056" s="178"/>
      <c r="S3056" s="177"/>
      <c r="U3056" s="177"/>
      <c r="W3056" s="178"/>
      <c r="X3056" s="177"/>
    </row>
    <row r="3057" spans="7:24" s="168" customFormat="1" ht="15" customHeight="1">
      <c r="G3057" s="175"/>
      <c r="I3057" s="176"/>
      <c r="J3057" s="176"/>
      <c r="K3057" s="176"/>
      <c r="L3057" s="665"/>
      <c r="M3057" s="175"/>
      <c r="N3057" s="177"/>
      <c r="P3057" s="176"/>
      <c r="R3057" s="178"/>
      <c r="S3057" s="177"/>
      <c r="U3057" s="177"/>
      <c r="W3057" s="178"/>
      <c r="X3057" s="177"/>
    </row>
    <row r="3058" spans="7:24" s="168" customFormat="1" ht="15" customHeight="1">
      <c r="G3058" s="175"/>
      <c r="I3058" s="176"/>
      <c r="J3058" s="176"/>
      <c r="K3058" s="176"/>
      <c r="L3058" s="665"/>
      <c r="M3058" s="175"/>
      <c r="N3058" s="177"/>
      <c r="P3058" s="176"/>
      <c r="R3058" s="178"/>
      <c r="S3058" s="177"/>
      <c r="U3058" s="177"/>
      <c r="W3058" s="178"/>
      <c r="X3058" s="177"/>
    </row>
    <row r="3059" spans="7:24" s="168" customFormat="1" ht="15" customHeight="1">
      <c r="G3059" s="175"/>
      <c r="I3059" s="176"/>
      <c r="J3059" s="176"/>
      <c r="K3059" s="176"/>
      <c r="L3059" s="665"/>
      <c r="M3059" s="175"/>
      <c r="N3059" s="177"/>
      <c r="P3059" s="176"/>
      <c r="R3059" s="178"/>
      <c r="S3059" s="177"/>
      <c r="U3059" s="177"/>
      <c r="W3059" s="178"/>
      <c r="X3059" s="177"/>
    </row>
    <row r="3060" spans="7:24" s="168" customFormat="1" ht="15" customHeight="1">
      <c r="G3060" s="175"/>
      <c r="I3060" s="176"/>
      <c r="J3060" s="176"/>
      <c r="K3060" s="176"/>
      <c r="L3060" s="665"/>
      <c r="M3060" s="175"/>
      <c r="N3060" s="177"/>
      <c r="P3060" s="176"/>
      <c r="R3060" s="178"/>
      <c r="S3060" s="177"/>
      <c r="U3060" s="177"/>
      <c r="W3060" s="178"/>
      <c r="X3060" s="177"/>
    </row>
    <row r="3061" spans="7:24" s="168" customFormat="1" ht="15" customHeight="1">
      <c r="G3061" s="175"/>
      <c r="I3061" s="176"/>
      <c r="J3061" s="176"/>
      <c r="K3061" s="176"/>
      <c r="L3061" s="665"/>
      <c r="M3061" s="175"/>
      <c r="N3061" s="177"/>
      <c r="P3061" s="176"/>
      <c r="R3061" s="178"/>
      <c r="S3061" s="177"/>
      <c r="U3061" s="177"/>
      <c r="W3061" s="178"/>
      <c r="X3061" s="177"/>
    </row>
    <row r="3062" spans="7:24" s="168" customFormat="1" ht="15" customHeight="1">
      <c r="G3062" s="175"/>
      <c r="I3062" s="176"/>
      <c r="J3062" s="176"/>
      <c r="K3062" s="176"/>
      <c r="L3062" s="665"/>
      <c r="M3062" s="175"/>
      <c r="N3062" s="177"/>
      <c r="P3062" s="176"/>
      <c r="R3062" s="178"/>
      <c r="S3062" s="177"/>
      <c r="U3062" s="177"/>
      <c r="W3062" s="178"/>
      <c r="X3062" s="177"/>
    </row>
    <row r="3063" spans="7:24" s="168" customFormat="1" ht="15" customHeight="1">
      <c r="G3063" s="175"/>
      <c r="I3063" s="176"/>
      <c r="J3063" s="176"/>
      <c r="K3063" s="176"/>
      <c r="L3063" s="665"/>
      <c r="M3063" s="175"/>
      <c r="N3063" s="177"/>
      <c r="P3063" s="176"/>
      <c r="R3063" s="178"/>
      <c r="S3063" s="177"/>
      <c r="U3063" s="177"/>
      <c r="W3063" s="178"/>
      <c r="X3063" s="177"/>
    </row>
    <row r="3064" spans="7:24" s="168" customFormat="1" ht="15" customHeight="1">
      <c r="G3064" s="175"/>
      <c r="I3064" s="176"/>
      <c r="J3064" s="176"/>
      <c r="K3064" s="176"/>
      <c r="L3064" s="665"/>
      <c r="M3064" s="175"/>
      <c r="N3064" s="177"/>
      <c r="P3064" s="176"/>
      <c r="R3064" s="178"/>
      <c r="S3064" s="177"/>
      <c r="U3064" s="177"/>
      <c r="W3064" s="178"/>
      <c r="X3064" s="177"/>
    </row>
    <row r="3065" spans="7:24" s="168" customFormat="1" ht="15" customHeight="1">
      <c r="G3065" s="175"/>
      <c r="I3065" s="176"/>
      <c r="J3065" s="176"/>
      <c r="K3065" s="176"/>
      <c r="L3065" s="665"/>
      <c r="M3065" s="175"/>
      <c r="N3065" s="177"/>
      <c r="P3065" s="176"/>
      <c r="R3065" s="178"/>
      <c r="S3065" s="177"/>
      <c r="U3065" s="177"/>
      <c r="W3065" s="178"/>
      <c r="X3065" s="177"/>
    </row>
    <row r="3066" spans="7:24" s="168" customFormat="1" ht="15" customHeight="1">
      <c r="G3066" s="175"/>
      <c r="I3066" s="176"/>
      <c r="J3066" s="176"/>
      <c r="K3066" s="176"/>
      <c r="L3066" s="665"/>
      <c r="M3066" s="175"/>
      <c r="N3066" s="177"/>
      <c r="P3066" s="176"/>
      <c r="R3066" s="178"/>
      <c r="S3066" s="177"/>
      <c r="U3066" s="177"/>
      <c r="W3066" s="178"/>
      <c r="X3066" s="177"/>
    </row>
    <row r="3067" spans="7:24" s="168" customFormat="1" ht="15" customHeight="1">
      <c r="G3067" s="175"/>
      <c r="I3067" s="176"/>
      <c r="J3067" s="176"/>
      <c r="K3067" s="176"/>
      <c r="L3067" s="665"/>
      <c r="M3067" s="175"/>
      <c r="N3067" s="177"/>
      <c r="P3067" s="176"/>
      <c r="R3067" s="178"/>
      <c r="S3067" s="177"/>
      <c r="U3067" s="177"/>
      <c r="W3067" s="178"/>
      <c r="X3067" s="177"/>
    </row>
    <row r="3068" spans="7:24" s="168" customFormat="1" ht="15" customHeight="1">
      <c r="G3068" s="175"/>
      <c r="I3068" s="176"/>
      <c r="J3068" s="176"/>
      <c r="K3068" s="176"/>
      <c r="L3068" s="665"/>
      <c r="M3068" s="175"/>
      <c r="N3068" s="177"/>
      <c r="P3068" s="176"/>
      <c r="R3068" s="178"/>
      <c r="S3068" s="177"/>
      <c r="U3068" s="177"/>
      <c r="W3068" s="178"/>
      <c r="X3068" s="177"/>
    </row>
    <row r="3069" spans="7:24" s="168" customFormat="1" ht="15" customHeight="1">
      <c r="G3069" s="175"/>
      <c r="I3069" s="176"/>
      <c r="J3069" s="176"/>
      <c r="K3069" s="176"/>
      <c r="L3069" s="665"/>
      <c r="M3069" s="175"/>
      <c r="N3069" s="177"/>
      <c r="P3069" s="176"/>
      <c r="R3069" s="178"/>
      <c r="S3069" s="177"/>
      <c r="U3069" s="177"/>
      <c r="W3069" s="178"/>
      <c r="X3069" s="177"/>
    </row>
    <row r="3070" spans="7:24" s="168" customFormat="1" ht="15" customHeight="1">
      <c r="G3070" s="175"/>
      <c r="I3070" s="176"/>
      <c r="J3070" s="176"/>
      <c r="K3070" s="176"/>
      <c r="L3070" s="665"/>
      <c r="M3070" s="175"/>
      <c r="N3070" s="177"/>
      <c r="P3070" s="176"/>
      <c r="R3070" s="178"/>
      <c r="S3070" s="177"/>
      <c r="U3070" s="177"/>
      <c r="W3070" s="178"/>
      <c r="X3070" s="177"/>
    </row>
    <row r="3071" spans="7:24" s="168" customFormat="1" ht="15" customHeight="1">
      <c r="G3071" s="175"/>
      <c r="I3071" s="176"/>
      <c r="J3071" s="176"/>
      <c r="K3071" s="176"/>
      <c r="L3071" s="665"/>
      <c r="M3071" s="175"/>
      <c r="N3071" s="177"/>
      <c r="P3071" s="176"/>
      <c r="R3071" s="178"/>
      <c r="S3071" s="177"/>
      <c r="U3071" s="177"/>
      <c r="W3071" s="178"/>
      <c r="X3071" s="177"/>
    </row>
    <row r="3072" spans="7:24" s="168" customFormat="1" ht="15" customHeight="1">
      <c r="G3072" s="175"/>
      <c r="I3072" s="176"/>
      <c r="J3072" s="176"/>
      <c r="K3072" s="176"/>
      <c r="L3072" s="665"/>
      <c r="M3072" s="175"/>
      <c r="N3072" s="177"/>
      <c r="P3072" s="176"/>
      <c r="R3072" s="178"/>
      <c r="S3072" s="177"/>
      <c r="U3072" s="177"/>
      <c r="W3072" s="178"/>
      <c r="X3072" s="177"/>
    </row>
    <row r="3073" spans="7:24" s="168" customFormat="1" ht="15" customHeight="1">
      <c r="G3073" s="175"/>
      <c r="I3073" s="176"/>
      <c r="J3073" s="176"/>
      <c r="K3073" s="176"/>
      <c r="L3073" s="665"/>
      <c r="M3073" s="175"/>
      <c r="N3073" s="177"/>
      <c r="P3073" s="176"/>
      <c r="R3073" s="178"/>
      <c r="S3073" s="177"/>
      <c r="U3073" s="177"/>
      <c r="W3073" s="178"/>
      <c r="X3073" s="177"/>
    </row>
    <row r="3074" spans="7:24" s="168" customFormat="1" ht="15" customHeight="1">
      <c r="G3074" s="175"/>
      <c r="I3074" s="176"/>
      <c r="J3074" s="176"/>
      <c r="K3074" s="176"/>
      <c r="L3074" s="665"/>
      <c r="M3074" s="175"/>
      <c r="N3074" s="177"/>
      <c r="P3074" s="176"/>
      <c r="R3074" s="178"/>
      <c r="S3074" s="177"/>
      <c r="U3074" s="177"/>
      <c r="W3074" s="178"/>
      <c r="X3074" s="177"/>
    </row>
    <row r="3075" spans="7:24" s="168" customFormat="1" ht="15" customHeight="1">
      <c r="G3075" s="175"/>
      <c r="I3075" s="176"/>
      <c r="J3075" s="176"/>
      <c r="K3075" s="176"/>
      <c r="L3075" s="665"/>
      <c r="M3075" s="175"/>
      <c r="N3075" s="177"/>
      <c r="P3075" s="176"/>
      <c r="R3075" s="178"/>
      <c r="S3075" s="177"/>
      <c r="U3075" s="177"/>
      <c r="W3075" s="178"/>
      <c r="X3075" s="177"/>
    </row>
    <row r="3076" spans="7:24" s="168" customFormat="1" ht="15" customHeight="1">
      <c r="G3076" s="175"/>
      <c r="I3076" s="176"/>
      <c r="J3076" s="176"/>
      <c r="K3076" s="176"/>
      <c r="L3076" s="665"/>
      <c r="M3076" s="175"/>
      <c r="N3076" s="177"/>
      <c r="P3076" s="176"/>
      <c r="R3076" s="178"/>
      <c r="S3076" s="177"/>
      <c r="U3076" s="177"/>
      <c r="W3076" s="178"/>
      <c r="X3076" s="177"/>
    </row>
    <row r="3077" spans="7:24" s="168" customFormat="1" ht="15" customHeight="1">
      <c r="G3077" s="175"/>
      <c r="I3077" s="176"/>
      <c r="J3077" s="176"/>
      <c r="K3077" s="176"/>
      <c r="L3077" s="665"/>
      <c r="M3077" s="175"/>
      <c r="N3077" s="177"/>
      <c r="P3077" s="176"/>
      <c r="R3077" s="178"/>
      <c r="S3077" s="177"/>
      <c r="U3077" s="177"/>
      <c r="W3077" s="178"/>
      <c r="X3077" s="177"/>
    </row>
    <row r="3078" spans="7:24" s="168" customFormat="1" ht="15" customHeight="1">
      <c r="G3078" s="175"/>
      <c r="I3078" s="176"/>
      <c r="J3078" s="176"/>
      <c r="K3078" s="176"/>
      <c r="L3078" s="665"/>
      <c r="M3078" s="175"/>
      <c r="N3078" s="177"/>
      <c r="P3078" s="176"/>
      <c r="R3078" s="178"/>
      <c r="S3078" s="177"/>
      <c r="U3078" s="177"/>
      <c r="W3078" s="178"/>
      <c r="X3078" s="177"/>
    </row>
    <row r="3079" spans="7:24" s="168" customFormat="1" ht="15" customHeight="1">
      <c r="G3079" s="175"/>
      <c r="I3079" s="176"/>
      <c r="J3079" s="176"/>
      <c r="K3079" s="176"/>
      <c r="L3079" s="665"/>
      <c r="M3079" s="175"/>
      <c r="N3079" s="177"/>
      <c r="P3079" s="176"/>
      <c r="R3079" s="178"/>
      <c r="S3079" s="177"/>
      <c r="U3079" s="177"/>
      <c r="W3079" s="178"/>
      <c r="X3079" s="177"/>
    </row>
    <row r="3080" spans="7:24" s="168" customFormat="1" ht="15" customHeight="1">
      <c r="G3080" s="175"/>
      <c r="I3080" s="176"/>
      <c r="J3080" s="176"/>
      <c r="K3080" s="176"/>
      <c r="L3080" s="665"/>
      <c r="M3080" s="175"/>
      <c r="N3080" s="177"/>
      <c r="P3080" s="176"/>
      <c r="R3080" s="178"/>
      <c r="S3080" s="177"/>
      <c r="U3080" s="177"/>
      <c r="W3080" s="178"/>
      <c r="X3080" s="177"/>
    </row>
    <row r="3081" spans="7:24" s="168" customFormat="1" ht="15" customHeight="1">
      <c r="G3081" s="175"/>
      <c r="I3081" s="176"/>
      <c r="J3081" s="176"/>
      <c r="K3081" s="176"/>
      <c r="L3081" s="665"/>
      <c r="M3081" s="175"/>
      <c r="N3081" s="177"/>
      <c r="P3081" s="176"/>
      <c r="R3081" s="178"/>
      <c r="S3081" s="177"/>
      <c r="U3081" s="177"/>
      <c r="W3081" s="178"/>
      <c r="X3081" s="177"/>
    </row>
    <row r="3082" spans="7:24" s="168" customFormat="1" ht="15" customHeight="1">
      <c r="G3082" s="175"/>
      <c r="I3082" s="176"/>
      <c r="J3082" s="176"/>
      <c r="K3082" s="176"/>
      <c r="L3082" s="665"/>
      <c r="M3082" s="175"/>
      <c r="N3082" s="177"/>
      <c r="P3082" s="176"/>
      <c r="R3082" s="178"/>
      <c r="S3082" s="177"/>
      <c r="U3082" s="177"/>
      <c r="W3082" s="178"/>
      <c r="X3082" s="177"/>
    </row>
    <row r="3083" spans="7:24" s="168" customFormat="1" ht="15" customHeight="1">
      <c r="G3083" s="175"/>
      <c r="I3083" s="176"/>
      <c r="J3083" s="176"/>
      <c r="K3083" s="176"/>
      <c r="L3083" s="665"/>
      <c r="M3083" s="175"/>
      <c r="N3083" s="177"/>
      <c r="P3083" s="176"/>
      <c r="R3083" s="178"/>
      <c r="S3083" s="177"/>
      <c r="U3083" s="177"/>
      <c r="W3083" s="178"/>
      <c r="X3083" s="177"/>
    </row>
    <row r="3084" spans="7:24" s="168" customFormat="1" ht="15" customHeight="1">
      <c r="G3084" s="175"/>
      <c r="I3084" s="176"/>
      <c r="J3084" s="176"/>
      <c r="K3084" s="176"/>
      <c r="L3084" s="665"/>
      <c r="M3084" s="175"/>
      <c r="N3084" s="177"/>
      <c r="P3084" s="176"/>
      <c r="R3084" s="178"/>
      <c r="S3084" s="177"/>
      <c r="U3084" s="177"/>
      <c r="W3084" s="178"/>
      <c r="X3084" s="177"/>
    </row>
    <row r="3085" spans="7:24" s="168" customFormat="1" ht="15" customHeight="1">
      <c r="G3085" s="175"/>
      <c r="I3085" s="176"/>
      <c r="J3085" s="176"/>
      <c r="K3085" s="176"/>
      <c r="L3085" s="665"/>
      <c r="M3085" s="175"/>
      <c r="N3085" s="177"/>
      <c r="P3085" s="176"/>
      <c r="R3085" s="178"/>
      <c r="S3085" s="177"/>
      <c r="U3085" s="177"/>
      <c r="W3085" s="178"/>
      <c r="X3085" s="177"/>
    </row>
    <row r="3086" spans="7:24" s="168" customFormat="1" ht="15" customHeight="1">
      <c r="G3086" s="175"/>
      <c r="I3086" s="176"/>
      <c r="J3086" s="176"/>
      <c r="K3086" s="176"/>
      <c r="L3086" s="665"/>
      <c r="M3086" s="175"/>
      <c r="N3086" s="177"/>
      <c r="P3086" s="176"/>
      <c r="R3086" s="178"/>
      <c r="S3086" s="177"/>
      <c r="U3086" s="177"/>
      <c r="W3086" s="178"/>
      <c r="X3086" s="177"/>
    </row>
    <row r="3087" spans="7:24" s="168" customFormat="1" ht="15" customHeight="1">
      <c r="G3087" s="175"/>
      <c r="I3087" s="176"/>
      <c r="J3087" s="176"/>
      <c r="K3087" s="176"/>
      <c r="L3087" s="665"/>
      <c r="M3087" s="175"/>
      <c r="N3087" s="177"/>
      <c r="P3087" s="176"/>
      <c r="R3087" s="178"/>
      <c r="S3087" s="177"/>
      <c r="U3087" s="177"/>
      <c r="W3087" s="178"/>
      <c r="X3087" s="177"/>
    </row>
    <row r="3088" spans="7:24" s="168" customFormat="1" ht="15" customHeight="1">
      <c r="G3088" s="175"/>
      <c r="I3088" s="176"/>
      <c r="J3088" s="176"/>
      <c r="K3088" s="176"/>
      <c r="L3088" s="665"/>
      <c r="M3088" s="175"/>
      <c r="N3088" s="177"/>
      <c r="P3088" s="176"/>
      <c r="R3088" s="178"/>
      <c r="S3088" s="177"/>
      <c r="U3088" s="177"/>
      <c r="W3088" s="178"/>
      <c r="X3088" s="177"/>
    </row>
    <row r="3089" spans="7:24" s="168" customFormat="1" ht="15" customHeight="1">
      <c r="G3089" s="175"/>
      <c r="I3089" s="176"/>
      <c r="J3089" s="176"/>
      <c r="K3089" s="176"/>
      <c r="L3089" s="665"/>
      <c r="M3089" s="175"/>
      <c r="N3089" s="177"/>
      <c r="P3089" s="176"/>
      <c r="R3089" s="178"/>
      <c r="S3089" s="177"/>
      <c r="U3089" s="177"/>
      <c r="W3089" s="178"/>
      <c r="X3089" s="177"/>
    </row>
    <row r="3090" spans="7:24" s="168" customFormat="1" ht="15" customHeight="1">
      <c r="G3090" s="175"/>
      <c r="I3090" s="176"/>
      <c r="J3090" s="176"/>
      <c r="K3090" s="176"/>
      <c r="L3090" s="665"/>
      <c r="M3090" s="175"/>
      <c r="N3090" s="177"/>
      <c r="P3090" s="176"/>
      <c r="R3090" s="178"/>
      <c r="S3090" s="177"/>
      <c r="U3090" s="177"/>
      <c r="W3090" s="178"/>
      <c r="X3090" s="177"/>
    </row>
    <row r="3091" spans="7:24" s="168" customFormat="1" ht="15" customHeight="1">
      <c r="G3091" s="175"/>
      <c r="I3091" s="176"/>
      <c r="J3091" s="176"/>
      <c r="K3091" s="176"/>
      <c r="L3091" s="665"/>
      <c r="M3091" s="175"/>
      <c r="N3091" s="177"/>
      <c r="P3091" s="176"/>
      <c r="R3091" s="178"/>
      <c r="S3091" s="177"/>
      <c r="U3091" s="177"/>
      <c r="W3091" s="178"/>
      <c r="X3091" s="177"/>
    </row>
    <row r="3092" spans="7:24" s="168" customFormat="1" ht="15" customHeight="1">
      <c r="G3092" s="175"/>
      <c r="I3092" s="176"/>
      <c r="J3092" s="176"/>
      <c r="K3092" s="176"/>
      <c r="L3092" s="665"/>
      <c r="M3092" s="175"/>
      <c r="N3092" s="177"/>
      <c r="P3092" s="176"/>
      <c r="R3092" s="178"/>
      <c r="S3092" s="177"/>
      <c r="U3092" s="177"/>
      <c r="W3092" s="178"/>
      <c r="X3092" s="177"/>
    </row>
    <row r="3093" spans="7:24" s="168" customFormat="1" ht="15" customHeight="1">
      <c r="G3093" s="175"/>
      <c r="I3093" s="176"/>
      <c r="J3093" s="176"/>
      <c r="K3093" s="176"/>
      <c r="L3093" s="665"/>
      <c r="M3093" s="175"/>
      <c r="N3093" s="177"/>
      <c r="P3093" s="176"/>
      <c r="R3093" s="178"/>
      <c r="S3093" s="177"/>
      <c r="U3093" s="177"/>
      <c r="W3093" s="178"/>
      <c r="X3093" s="177"/>
    </row>
    <row r="3094" spans="7:24" s="168" customFormat="1" ht="15" customHeight="1">
      <c r="G3094" s="175"/>
      <c r="I3094" s="176"/>
      <c r="J3094" s="176"/>
      <c r="K3094" s="176"/>
      <c r="L3094" s="665"/>
      <c r="M3094" s="175"/>
      <c r="N3094" s="177"/>
      <c r="P3094" s="176"/>
      <c r="R3094" s="178"/>
      <c r="S3094" s="177"/>
      <c r="U3094" s="177"/>
      <c r="W3094" s="178"/>
      <c r="X3094" s="177"/>
    </row>
    <row r="3095" spans="7:24" s="168" customFormat="1" ht="15" customHeight="1">
      <c r="G3095" s="175"/>
      <c r="I3095" s="176"/>
      <c r="J3095" s="176"/>
      <c r="K3095" s="176"/>
      <c r="L3095" s="665"/>
      <c r="M3095" s="175"/>
      <c r="N3095" s="177"/>
      <c r="P3095" s="176"/>
      <c r="R3095" s="178"/>
      <c r="S3095" s="177"/>
      <c r="U3095" s="177"/>
      <c r="W3095" s="178"/>
      <c r="X3095" s="177"/>
    </row>
    <row r="3096" spans="7:24" s="168" customFormat="1" ht="15" customHeight="1">
      <c r="G3096" s="175"/>
      <c r="I3096" s="176"/>
      <c r="J3096" s="176"/>
      <c r="K3096" s="176"/>
      <c r="L3096" s="665"/>
      <c r="M3096" s="175"/>
      <c r="N3096" s="177"/>
      <c r="P3096" s="176"/>
      <c r="R3096" s="178"/>
      <c r="S3096" s="177"/>
      <c r="U3096" s="177"/>
      <c r="W3096" s="178"/>
      <c r="X3096" s="177"/>
    </row>
    <row r="3097" spans="7:24" s="168" customFormat="1" ht="15" customHeight="1">
      <c r="G3097" s="175"/>
      <c r="I3097" s="176"/>
      <c r="J3097" s="176"/>
      <c r="K3097" s="176"/>
      <c r="L3097" s="665"/>
      <c r="M3097" s="175"/>
      <c r="N3097" s="177"/>
      <c r="P3097" s="176"/>
      <c r="R3097" s="178"/>
      <c r="S3097" s="177"/>
      <c r="U3097" s="177"/>
      <c r="W3097" s="178"/>
      <c r="X3097" s="177"/>
    </row>
    <row r="3098" spans="7:24" s="168" customFormat="1" ht="15" customHeight="1">
      <c r="G3098" s="175"/>
      <c r="I3098" s="176"/>
      <c r="J3098" s="176"/>
      <c r="K3098" s="176"/>
      <c r="L3098" s="665"/>
      <c r="M3098" s="175"/>
      <c r="N3098" s="177"/>
      <c r="P3098" s="176"/>
      <c r="R3098" s="178"/>
      <c r="S3098" s="177"/>
      <c r="U3098" s="177"/>
      <c r="W3098" s="178"/>
      <c r="X3098" s="177"/>
    </row>
    <row r="3099" spans="7:24" s="168" customFormat="1" ht="15" customHeight="1">
      <c r="G3099" s="175"/>
      <c r="I3099" s="176"/>
      <c r="J3099" s="176"/>
      <c r="K3099" s="176"/>
      <c r="L3099" s="665"/>
      <c r="M3099" s="175"/>
      <c r="N3099" s="177"/>
      <c r="P3099" s="176"/>
      <c r="R3099" s="178"/>
      <c r="S3099" s="177"/>
      <c r="U3099" s="177"/>
      <c r="W3099" s="178"/>
      <c r="X3099" s="177"/>
    </row>
    <row r="3100" spans="7:24" s="168" customFormat="1" ht="15" customHeight="1">
      <c r="G3100" s="175"/>
      <c r="I3100" s="176"/>
      <c r="J3100" s="176"/>
      <c r="K3100" s="176"/>
      <c r="L3100" s="665"/>
      <c r="M3100" s="175"/>
      <c r="N3100" s="177"/>
      <c r="P3100" s="176"/>
      <c r="R3100" s="178"/>
      <c r="S3100" s="177"/>
      <c r="U3100" s="177"/>
      <c r="W3100" s="178"/>
      <c r="X3100" s="177"/>
    </row>
    <row r="3101" spans="7:24" s="168" customFormat="1" ht="15" customHeight="1">
      <c r="G3101" s="175"/>
      <c r="I3101" s="176"/>
      <c r="J3101" s="176"/>
      <c r="K3101" s="176"/>
      <c r="L3101" s="665"/>
      <c r="M3101" s="175"/>
      <c r="N3101" s="177"/>
      <c r="P3101" s="176"/>
      <c r="R3101" s="178"/>
      <c r="S3101" s="177"/>
      <c r="U3101" s="177"/>
      <c r="W3101" s="178"/>
      <c r="X3101" s="177"/>
    </row>
    <row r="3102" spans="7:24" s="168" customFormat="1" ht="15" customHeight="1">
      <c r="G3102" s="175"/>
      <c r="I3102" s="176"/>
      <c r="J3102" s="176"/>
      <c r="K3102" s="176"/>
      <c r="L3102" s="665"/>
      <c r="M3102" s="175"/>
      <c r="N3102" s="177"/>
      <c r="P3102" s="176"/>
      <c r="R3102" s="178"/>
      <c r="S3102" s="177"/>
      <c r="U3102" s="177"/>
      <c r="W3102" s="178"/>
      <c r="X3102" s="177"/>
    </row>
    <row r="3103" spans="7:24" s="168" customFormat="1" ht="15" customHeight="1">
      <c r="G3103" s="175"/>
      <c r="I3103" s="176"/>
      <c r="J3103" s="176"/>
      <c r="K3103" s="176"/>
      <c r="L3103" s="665"/>
      <c r="M3103" s="175"/>
      <c r="N3103" s="177"/>
      <c r="P3103" s="176"/>
      <c r="R3103" s="178"/>
      <c r="S3103" s="177"/>
      <c r="U3103" s="177"/>
      <c r="W3103" s="178"/>
      <c r="X3103" s="177"/>
    </row>
    <row r="3104" spans="7:24" s="168" customFormat="1" ht="15" customHeight="1">
      <c r="G3104" s="175"/>
      <c r="I3104" s="176"/>
      <c r="J3104" s="176"/>
      <c r="K3104" s="176"/>
      <c r="L3104" s="665"/>
      <c r="M3104" s="175"/>
      <c r="N3104" s="177"/>
      <c r="P3104" s="176"/>
      <c r="R3104" s="178"/>
      <c r="S3104" s="177"/>
      <c r="U3104" s="177"/>
      <c r="W3104" s="178"/>
      <c r="X3104" s="177"/>
    </row>
    <row r="3105" spans="7:24" s="168" customFormat="1" ht="15" customHeight="1">
      <c r="G3105" s="175"/>
      <c r="I3105" s="176"/>
      <c r="J3105" s="176"/>
      <c r="K3105" s="176"/>
      <c r="L3105" s="665"/>
      <c r="M3105" s="175"/>
      <c r="N3105" s="177"/>
      <c r="P3105" s="176"/>
      <c r="R3105" s="178"/>
      <c r="S3105" s="177"/>
      <c r="U3105" s="177"/>
      <c r="W3105" s="178"/>
      <c r="X3105" s="177"/>
    </row>
    <row r="3106" spans="7:24" s="168" customFormat="1" ht="15" customHeight="1">
      <c r="G3106" s="175"/>
      <c r="I3106" s="176"/>
      <c r="J3106" s="176"/>
      <c r="K3106" s="176"/>
      <c r="L3106" s="665"/>
      <c r="M3106" s="175"/>
      <c r="N3106" s="177"/>
      <c r="P3106" s="176"/>
      <c r="R3106" s="178"/>
      <c r="S3106" s="177"/>
      <c r="U3106" s="177"/>
      <c r="W3106" s="178"/>
      <c r="X3106" s="177"/>
    </row>
    <row r="3107" spans="7:24" s="168" customFormat="1" ht="15" customHeight="1">
      <c r="G3107" s="175"/>
      <c r="I3107" s="176"/>
      <c r="J3107" s="176"/>
      <c r="K3107" s="176"/>
      <c r="L3107" s="665"/>
      <c r="M3107" s="175"/>
      <c r="N3107" s="177"/>
      <c r="P3107" s="176"/>
      <c r="R3107" s="178"/>
      <c r="S3107" s="177"/>
      <c r="U3107" s="177"/>
      <c r="W3107" s="178"/>
      <c r="X3107" s="177"/>
    </row>
    <row r="3108" spans="7:24" s="168" customFormat="1" ht="15" customHeight="1">
      <c r="G3108" s="175"/>
      <c r="I3108" s="176"/>
      <c r="J3108" s="176"/>
      <c r="K3108" s="176"/>
      <c r="L3108" s="665"/>
      <c r="M3108" s="175"/>
      <c r="N3108" s="177"/>
      <c r="P3108" s="176"/>
      <c r="R3108" s="178"/>
      <c r="S3108" s="177"/>
      <c r="U3108" s="177"/>
      <c r="W3108" s="178"/>
      <c r="X3108" s="177"/>
    </row>
    <row r="3109" spans="7:24" s="168" customFormat="1" ht="15" customHeight="1">
      <c r="G3109" s="175"/>
      <c r="I3109" s="176"/>
      <c r="J3109" s="176"/>
      <c r="K3109" s="176"/>
      <c r="L3109" s="665"/>
      <c r="M3109" s="175"/>
      <c r="N3109" s="177"/>
      <c r="P3109" s="176"/>
      <c r="R3109" s="178"/>
      <c r="S3109" s="177"/>
      <c r="U3109" s="177"/>
      <c r="W3109" s="178"/>
      <c r="X3109" s="177"/>
    </row>
    <row r="3110" spans="7:24" s="168" customFormat="1" ht="15" customHeight="1">
      <c r="G3110" s="175"/>
      <c r="I3110" s="176"/>
      <c r="J3110" s="176"/>
      <c r="K3110" s="176"/>
      <c r="L3110" s="665"/>
      <c r="M3110" s="175"/>
      <c r="N3110" s="177"/>
      <c r="P3110" s="176"/>
      <c r="R3110" s="178"/>
      <c r="S3110" s="177"/>
      <c r="U3110" s="177"/>
      <c r="W3110" s="178"/>
      <c r="X3110" s="177"/>
    </row>
    <row r="3111" spans="7:24" s="168" customFormat="1" ht="15" customHeight="1">
      <c r="G3111" s="175"/>
      <c r="I3111" s="176"/>
      <c r="J3111" s="176"/>
      <c r="K3111" s="176"/>
      <c r="L3111" s="665"/>
      <c r="M3111" s="175"/>
      <c r="N3111" s="177"/>
      <c r="P3111" s="176"/>
      <c r="R3111" s="178"/>
      <c r="S3111" s="177"/>
      <c r="U3111" s="177"/>
      <c r="W3111" s="178"/>
      <c r="X3111" s="177"/>
    </row>
    <row r="3112" spans="7:24" s="168" customFormat="1" ht="15" customHeight="1">
      <c r="G3112" s="175"/>
      <c r="I3112" s="176"/>
      <c r="J3112" s="176"/>
      <c r="K3112" s="176"/>
      <c r="L3112" s="665"/>
      <c r="M3112" s="175"/>
      <c r="N3112" s="177"/>
      <c r="P3112" s="176"/>
      <c r="R3112" s="178"/>
      <c r="S3112" s="177"/>
      <c r="U3112" s="177"/>
      <c r="W3112" s="178"/>
      <c r="X3112" s="177"/>
    </row>
    <row r="3113" spans="7:24" s="168" customFormat="1" ht="15" customHeight="1">
      <c r="G3113" s="175"/>
      <c r="I3113" s="176"/>
      <c r="J3113" s="176"/>
      <c r="K3113" s="176"/>
      <c r="L3113" s="665"/>
      <c r="M3113" s="175"/>
      <c r="N3113" s="177"/>
      <c r="P3113" s="176"/>
      <c r="R3113" s="178"/>
      <c r="S3113" s="177"/>
      <c r="U3113" s="177"/>
      <c r="W3113" s="178"/>
      <c r="X3113" s="177"/>
    </row>
    <row r="3114" spans="7:24" s="168" customFormat="1" ht="15" customHeight="1">
      <c r="G3114" s="175"/>
      <c r="I3114" s="176"/>
      <c r="J3114" s="176"/>
      <c r="K3114" s="176"/>
      <c r="L3114" s="665"/>
      <c r="M3114" s="175"/>
      <c r="N3114" s="177"/>
      <c r="P3114" s="176"/>
      <c r="R3114" s="178"/>
      <c r="S3114" s="177"/>
      <c r="U3114" s="177"/>
      <c r="W3114" s="178"/>
      <c r="X3114" s="177"/>
    </row>
    <row r="3115" spans="7:24" s="168" customFormat="1" ht="15" customHeight="1">
      <c r="G3115" s="175"/>
      <c r="I3115" s="176"/>
      <c r="J3115" s="176"/>
      <c r="K3115" s="176"/>
      <c r="L3115" s="665"/>
      <c r="M3115" s="175"/>
      <c r="N3115" s="177"/>
      <c r="P3115" s="176"/>
      <c r="R3115" s="178"/>
      <c r="S3115" s="177"/>
      <c r="U3115" s="177"/>
      <c r="W3115" s="178"/>
      <c r="X3115" s="177"/>
    </row>
    <row r="3116" spans="7:24" s="168" customFormat="1" ht="15" customHeight="1">
      <c r="G3116" s="175"/>
      <c r="I3116" s="176"/>
      <c r="J3116" s="176"/>
      <c r="K3116" s="176"/>
      <c r="L3116" s="665"/>
      <c r="M3116" s="175"/>
      <c r="N3116" s="177"/>
      <c r="P3116" s="176"/>
      <c r="R3116" s="178"/>
      <c r="S3116" s="177"/>
      <c r="U3116" s="177"/>
      <c r="W3116" s="178"/>
      <c r="X3116" s="177"/>
    </row>
    <row r="3117" spans="7:24" s="168" customFormat="1" ht="15" customHeight="1">
      <c r="G3117" s="175"/>
      <c r="I3117" s="176"/>
      <c r="J3117" s="176"/>
      <c r="K3117" s="176"/>
      <c r="L3117" s="665"/>
      <c r="M3117" s="175"/>
      <c r="N3117" s="177"/>
      <c r="P3117" s="176"/>
      <c r="R3117" s="178"/>
      <c r="S3117" s="177"/>
      <c r="U3117" s="177"/>
      <c r="W3117" s="178"/>
      <c r="X3117" s="177"/>
    </row>
    <row r="3118" spans="7:24" s="168" customFormat="1" ht="15" customHeight="1">
      <c r="G3118" s="175"/>
      <c r="I3118" s="176"/>
      <c r="J3118" s="176"/>
      <c r="K3118" s="176"/>
      <c r="L3118" s="665"/>
      <c r="M3118" s="175"/>
      <c r="N3118" s="177"/>
      <c r="P3118" s="176"/>
      <c r="R3118" s="178"/>
      <c r="S3118" s="177"/>
      <c r="U3118" s="177"/>
      <c r="W3118" s="178"/>
      <c r="X3118" s="177"/>
    </row>
    <row r="3119" spans="7:24" s="168" customFormat="1" ht="15" customHeight="1">
      <c r="G3119" s="175"/>
      <c r="I3119" s="176"/>
      <c r="J3119" s="176"/>
      <c r="K3119" s="176"/>
      <c r="L3119" s="665"/>
      <c r="M3119" s="175"/>
      <c r="N3119" s="177"/>
      <c r="P3119" s="176"/>
      <c r="R3119" s="178"/>
      <c r="S3119" s="177"/>
      <c r="U3119" s="177"/>
      <c r="W3119" s="178"/>
      <c r="X3119" s="177"/>
    </row>
    <row r="3120" spans="7:24" s="168" customFormat="1" ht="15" customHeight="1">
      <c r="G3120" s="175"/>
      <c r="I3120" s="176"/>
      <c r="J3120" s="176"/>
      <c r="K3120" s="176"/>
      <c r="L3120" s="665"/>
      <c r="M3120" s="175"/>
      <c r="N3120" s="177"/>
      <c r="P3120" s="176"/>
      <c r="R3120" s="178"/>
      <c r="S3120" s="177"/>
      <c r="U3120" s="177"/>
      <c r="W3120" s="178"/>
      <c r="X3120" s="177"/>
    </row>
    <row r="3121" spans="7:24" s="168" customFormat="1" ht="15" customHeight="1">
      <c r="G3121" s="175"/>
      <c r="I3121" s="176"/>
      <c r="J3121" s="176"/>
      <c r="K3121" s="176"/>
      <c r="L3121" s="665"/>
      <c r="M3121" s="175"/>
      <c r="N3121" s="177"/>
      <c r="P3121" s="176"/>
      <c r="R3121" s="178"/>
      <c r="S3121" s="177"/>
      <c r="U3121" s="177"/>
      <c r="W3121" s="178"/>
      <c r="X3121" s="177"/>
    </row>
    <row r="3122" spans="7:24" s="168" customFormat="1" ht="15" customHeight="1">
      <c r="G3122" s="175"/>
      <c r="I3122" s="176"/>
      <c r="J3122" s="176"/>
      <c r="K3122" s="176"/>
      <c r="L3122" s="665"/>
      <c r="M3122" s="175"/>
      <c r="N3122" s="177"/>
      <c r="P3122" s="176"/>
      <c r="R3122" s="178"/>
      <c r="S3122" s="177"/>
      <c r="U3122" s="177"/>
      <c r="W3122" s="178"/>
      <c r="X3122" s="177"/>
    </row>
    <row r="3123" spans="7:24" s="168" customFormat="1" ht="15" customHeight="1">
      <c r="G3123" s="175"/>
      <c r="I3123" s="176"/>
      <c r="J3123" s="176"/>
      <c r="K3123" s="176"/>
      <c r="L3123" s="665"/>
      <c r="M3123" s="175"/>
      <c r="N3123" s="177"/>
      <c r="P3123" s="176"/>
      <c r="R3123" s="178"/>
      <c r="S3123" s="177"/>
      <c r="U3123" s="177"/>
      <c r="W3123" s="178"/>
      <c r="X3123" s="177"/>
    </row>
    <row r="3124" spans="7:24" s="168" customFormat="1" ht="15" customHeight="1">
      <c r="G3124" s="175"/>
      <c r="I3124" s="176"/>
      <c r="J3124" s="176"/>
      <c r="K3124" s="176"/>
      <c r="L3124" s="665"/>
      <c r="M3124" s="175"/>
      <c r="N3124" s="177"/>
      <c r="P3124" s="176"/>
      <c r="R3124" s="178"/>
      <c r="S3124" s="177"/>
      <c r="U3124" s="177"/>
      <c r="W3124" s="178"/>
      <c r="X3124" s="177"/>
    </row>
    <row r="3125" spans="7:24" s="168" customFormat="1" ht="15" customHeight="1">
      <c r="G3125" s="175"/>
      <c r="I3125" s="176"/>
      <c r="J3125" s="176"/>
      <c r="K3125" s="176"/>
      <c r="L3125" s="665"/>
      <c r="M3125" s="175"/>
      <c r="N3125" s="177"/>
      <c r="P3125" s="176"/>
      <c r="R3125" s="178"/>
      <c r="S3125" s="177"/>
      <c r="U3125" s="177"/>
      <c r="W3125" s="178"/>
      <c r="X3125" s="177"/>
    </row>
    <row r="3126" spans="7:24" s="168" customFormat="1" ht="15" customHeight="1">
      <c r="G3126" s="175"/>
      <c r="I3126" s="176"/>
      <c r="J3126" s="176"/>
      <c r="K3126" s="176"/>
      <c r="L3126" s="665"/>
      <c r="M3126" s="175"/>
      <c r="N3126" s="177"/>
      <c r="P3126" s="176"/>
      <c r="R3126" s="178"/>
      <c r="S3126" s="177"/>
      <c r="U3126" s="177"/>
      <c r="W3126" s="178"/>
      <c r="X3126" s="177"/>
    </row>
    <row r="3127" spans="7:24" s="168" customFormat="1" ht="15" customHeight="1">
      <c r="G3127" s="175"/>
      <c r="I3127" s="176"/>
      <c r="J3127" s="176"/>
      <c r="K3127" s="176"/>
      <c r="L3127" s="665"/>
      <c r="M3127" s="175"/>
      <c r="N3127" s="177"/>
      <c r="P3127" s="176"/>
      <c r="R3127" s="178"/>
      <c r="S3127" s="177"/>
      <c r="U3127" s="177"/>
      <c r="W3127" s="178"/>
      <c r="X3127" s="177"/>
    </row>
    <row r="3128" spans="7:24" s="168" customFormat="1" ht="15" customHeight="1">
      <c r="G3128" s="175"/>
      <c r="I3128" s="176"/>
      <c r="J3128" s="176"/>
      <c r="K3128" s="176"/>
      <c r="L3128" s="665"/>
      <c r="M3128" s="175"/>
      <c r="N3128" s="177"/>
      <c r="P3128" s="176"/>
      <c r="R3128" s="178"/>
      <c r="S3128" s="177"/>
      <c r="U3128" s="177"/>
      <c r="W3128" s="178"/>
      <c r="X3128" s="177"/>
    </row>
    <row r="3129" spans="7:24" s="168" customFormat="1" ht="15" customHeight="1">
      <c r="G3129" s="175"/>
      <c r="I3129" s="176"/>
      <c r="J3129" s="176"/>
      <c r="K3129" s="176"/>
      <c r="L3129" s="665"/>
      <c r="M3129" s="175"/>
      <c r="N3129" s="177"/>
      <c r="P3129" s="176"/>
      <c r="R3129" s="178"/>
      <c r="S3129" s="177"/>
      <c r="U3129" s="177"/>
      <c r="W3129" s="178"/>
      <c r="X3129" s="177"/>
    </row>
    <row r="3130" spans="7:24" s="168" customFormat="1" ht="15" customHeight="1">
      <c r="G3130" s="175"/>
      <c r="I3130" s="176"/>
      <c r="J3130" s="176"/>
      <c r="K3130" s="176"/>
      <c r="L3130" s="665"/>
      <c r="M3130" s="175"/>
      <c r="N3130" s="177"/>
      <c r="P3130" s="176"/>
      <c r="R3130" s="178"/>
      <c r="S3130" s="177"/>
      <c r="U3130" s="177"/>
      <c r="W3130" s="178"/>
      <c r="X3130" s="177"/>
    </row>
    <row r="3131" spans="7:24" s="168" customFormat="1" ht="15" customHeight="1">
      <c r="G3131" s="175"/>
      <c r="I3131" s="176"/>
      <c r="J3131" s="176"/>
      <c r="K3131" s="176"/>
      <c r="L3131" s="665"/>
      <c r="M3131" s="175"/>
      <c r="N3131" s="177"/>
      <c r="P3131" s="176"/>
      <c r="R3131" s="178"/>
      <c r="S3131" s="177"/>
      <c r="U3131" s="177"/>
      <c r="W3131" s="178"/>
      <c r="X3131" s="177"/>
    </row>
    <row r="3132" spans="7:24" s="168" customFormat="1" ht="15" customHeight="1">
      <c r="G3132" s="175"/>
      <c r="I3132" s="176"/>
      <c r="J3132" s="176"/>
      <c r="K3132" s="176"/>
      <c r="L3132" s="665"/>
      <c r="M3132" s="175"/>
      <c r="N3132" s="177"/>
      <c r="P3132" s="176"/>
      <c r="R3132" s="178"/>
      <c r="S3132" s="177"/>
      <c r="U3132" s="177"/>
      <c r="W3132" s="178"/>
      <c r="X3132" s="177"/>
    </row>
    <row r="3133" spans="7:24" s="168" customFormat="1" ht="15" customHeight="1">
      <c r="G3133" s="175"/>
      <c r="I3133" s="176"/>
      <c r="J3133" s="176"/>
      <c r="K3133" s="176"/>
      <c r="L3133" s="665"/>
      <c r="M3133" s="175"/>
      <c r="N3133" s="177"/>
      <c r="P3133" s="176"/>
      <c r="R3133" s="178"/>
      <c r="S3133" s="177"/>
      <c r="U3133" s="177"/>
      <c r="W3133" s="178"/>
      <c r="X3133" s="177"/>
    </row>
    <row r="3134" spans="7:24" s="168" customFormat="1" ht="15" customHeight="1">
      <c r="G3134" s="175"/>
      <c r="I3134" s="176"/>
      <c r="J3134" s="176"/>
      <c r="K3134" s="176"/>
      <c r="L3134" s="665"/>
      <c r="M3134" s="175"/>
      <c r="N3134" s="177"/>
      <c r="P3134" s="176"/>
      <c r="R3134" s="178"/>
      <c r="S3134" s="177"/>
      <c r="U3134" s="177"/>
      <c r="W3134" s="178"/>
      <c r="X3134" s="177"/>
    </row>
    <row r="3135" spans="7:24" s="168" customFormat="1" ht="15" customHeight="1">
      <c r="G3135" s="175"/>
      <c r="I3135" s="176"/>
      <c r="J3135" s="176"/>
      <c r="K3135" s="176"/>
      <c r="L3135" s="665"/>
      <c r="M3135" s="175"/>
      <c r="N3135" s="177"/>
      <c r="P3135" s="176"/>
      <c r="R3135" s="178"/>
      <c r="S3135" s="177"/>
      <c r="U3135" s="177"/>
      <c r="W3135" s="178"/>
      <c r="X3135" s="177"/>
    </row>
    <row r="3136" spans="7:24" s="168" customFormat="1" ht="15" customHeight="1">
      <c r="G3136" s="175"/>
      <c r="I3136" s="176"/>
      <c r="J3136" s="176"/>
      <c r="K3136" s="176"/>
      <c r="L3136" s="665"/>
      <c r="M3136" s="175"/>
      <c r="N3136" s="177"/>
      <c r="P3136" s="176"/>
      <c r="R3136" s="178"/>
      <c r="S3136" s="177"/>
      <c r="U3136" s="177"/>
      <c r="W3136" s="178"/>
      <c r="X3136" s="177"/>
    </row>
    <row r="3137" spans="7:24" s="168" customFormat="1" ht="15" customHeight="1">
      <c r="G3137" s="175"/>
      <c r="I3137" s="176"/>
      <c r="J3137" s="176"/>
      <c r="K3137" s="176"/>
      <c r="L3137" s="665"/>
      <c r="M3137" s="175"/>
      <c r="N3137" s="177"/>
      <c r="P3137" s="176"/>
      <c r="R3137" s="178"/>
      <c r="S3137" s="177"/>
      <c r="U3137" s="177"/>
      <c r="W3137" s="178"/>
      <c r="X3137" s="177"/>
    </row>
    <row r="3138" spans="7:24" s="168" customFormat="1" ht="15" customHeight="1">
      <c r="G3138" s="175"/>
      <c r="I3138" s="176"/>
      <c r="J3138" s="176"/>
      <c r="K3138" s="176"/>
      <c r="L3138" s="665"/>
      <c r="M3138" s="175"/>
      <c r="N3138" s="177"/>
      <c r="P3138" s="176"/>
      <c r="R3138" s="178"/>
      <c r="S3138" s="177"/>
      <c r="U3138" s="177"/>
      <c r="W3138" s="178"/>
      <c r="X3138" s="177"/>
    </row>
    <row r="3139" spans="7:24" s="168" customFormat="1" ht="15" customHeight="1">
      <c r="G3139" s="175"/>
      <c r="I3139" s="176"/>
      <c r="J3139" s="176"/>
      <c r="K3139" s="176"/>
      <c r="L3139" s="665"/>
      <c r="M3139" s="175"/>
      <c r="N3139" s="177"/>
      <c r="P3139" s="176"/>
      <c r="R3139" s="178"/>
      <c r="S3139" s="177"/>
      <c r="U3139" s="177"/>
      <c r="W3139" s="178"/>
      <c r="X3139" s="177"/>
    </row>
    <row r="3140" spans="7:24" s="168" customFormat="1" ht="15" customHeight="1">
      <c r="G3140" s="175"/>
      <c r="I3140" s="176"/>
      <c r="J3140" s="176"/>
      <c r="K3140" s="176"/>
      <c r="L3140" s="665"/>
      <c r="M3140" s="175"/>
      <c r="N3140" s="177"/>
      <c r="P3140" s="176"/>
      <c r="R3140" s="178"/>
      <c r="S3140" s="177"/>
      <c r="U3140" s="177"/>
      <c r="W3140" s="178"/>
      <c r="X3140" s="177"/>
    </row>
    <row r="3141" spans="7:24" s="168" customFormat="1" ht="15" customHeight="1">
      <c r="G3141" s="175"/>
      <c r="I3141" s="176"/>
      <c r="J3141" s="176"/>
      <c r="K3141" s="176"/>
      <c r="L3141" s="665"/>
      <c r="M3141" s="175"/>
      <c r="N3141" s="177"/>
      <c r="P3141" s="176"/>
      <c r="R3141" s="178"/>
      <c r="S3141" s="177"/>
      <c r="U3141" s="177"/>
      <c r="W3141" s="178"/>
      <c r="X3141" s="177"/>
    </row>
    <row r="3142" spans="7:24" s="168" customFormat="1" ht="15" customHeight="1">
      <c r="G3142" s="175"/>
      <c r="I3142" s="176"/>
      <c r="J3142" s="176"/>
      <c r="K3142" s="176"/>
      <c r="L3142" s="665"/>
      <c r="M3142" s="175"/>
      <c r="N3142" s="177"/>
      <c r="P3142" s="176"/>
      <c r="R3142" s="178"/>
      <c r="S3142" s="177"/>
      <c r="U3142" s="177"/>
      <c r="W3142" s="178"/>
      <c r="X3142" s="177"/>
    </row>
    <row r="3143" spans="7:24" s="168" customFormat="1" ht="15" customHeight="1">
      <c r="G3143" s="175"/>
      <c r="I3143" s="176"/>
      <c r="J3143" s="176"/>
      <c r="K3143" s="176"/>
      <c r="L3143" s="665"/>
      <c r="M3143" s="175"/>
      <c r="N3143" s="177"/>
      <c r="P3143" s="176"/>
      <c r="R3143" s="178"/>
      <c r="S3143" s="177"/>
      <c r="U3143" s="177"/>
      <c r="W3143" s="178"/>
      <c r="X3143" s="177"/>
    </row>
    <row r="3144" spans="7:24" s="168" customFormat="1" ht="15" customHeight="1">
      <c r="G3144" s="175"/>
      <c r="I3144" s="176"/>
      <c r="J3144" s="176"/>
      <c r="K3144" s="176"/>
      <c r="L3144" s="665"/>
      <c r="M3144" s="175"/>
      <c r="N3144" s="177"/>
      <c r="P3144" s="176"/>
      <c r="R3144" s="178"/>
      <c r="S3144" s="177"/>
      <c r="U3144" s="177"/>
      <c r="W3144" s="178"/>
      <c r="X3144" s="177"/>
    </row>
    <row r="3145" spans="7:24" s="168" customFormat="1" ht="15" customHeight="1">
      <c r="G3145" s="175"/>
      <c r="I3145" s="176"/>
      <c r="J3145" s="176"/>
      <c r="K3145" s="176"/>
      <c r="L3145" s="665"/>
      <c r="M3145" s="175"/>
      <c r="N3145" s="177"/>
      <c r="P3145" s="176"/>
      <c r="R3145" s="178"/>
      <c r="S3145" s="177"/>
      <c r="U3145" s="177"/>
      <c r="W3145" s="178"/>
      <c r="X3145" s="177"/>
    </row>
    <row r="3146" spans="7:24" s="168" customFormat="1" ht="15" customHeight="1">
      <c r="G3146" s="175"/>
      <c r="I3146" s="176"/>
      <c r="J3146" s="176"/>
      <c r="K3146" s="176"/>
      <c r="L3146" s="665"/>
      <c r="M3146" s="175"/>
      <c r="N3146" s="177"/>
      <c r="P3146" s="176"/>
      <c r="R3146" s="178"/>
      <c r="S3146" s="177"/>
      <c r="U3146" s="177"/>
      <c r="W3146" s="178"/>
      <c r="X3146" s="177"/>
    </row>
    <row r="3147" spans="7:24" s="168" customFormat="1" ht="15" customHeight="1">
      <c r="G3147" s="175"/>
      <c r="I3147" s="176"/>
      <c r="J3147" s="176"/>
      <c r="K3147" s="176"/>
      <c r="L3147" s="665"/>
      <c r="M3147" s="175"/>
      <c r="N3147" s="177"/>
      <c r="P3147" s="176"/>
      <c r="R3147" s="178"/>
      <c r="S3147" s="177"/>
      <c r="U3147" s="177"/>
      <c r="W3147" s="178"/>
      <c r="X3147" s="177"/>
    </row>
    <row r="3148" spans="7:24" s="168" customFormat="1" ht="15" customHeight="1">
      <c r="G3148" s="175"/>
      <c r="I3148" s="176"/>
      <c r="J3148" s="176"/>
      <c r="K3148" s="176"/>
      <c r="L3148" s="665"/>
      <c r="M3148" s="175"/>
      <c r="N3148" s="177"/>
      <c r="P3148" s="176"/>
      <c r="R3148" s="178"/>
      <c r="S3148" s="177"/>
      <c r="U3148" s="177"/>
      <c r="W3148" s="178"/>
      <c r="X3148" s="177"/>
    </row>
    <row r="3149" spans="7:24" s="168" customFormat="1" ht="15" customHeight="1">
      <c r="G3149" s="175"/>
      <c r="I3149" s="176"/>
      <c r="J3149" s="176"/>
      <c r="K3149" s="176"/>
      <c r="L3149" s="665"/>
      <c r="M3149" s="175"/>
      <c r="N3149" s="177"/>
      <c r="P3149" s="176"/>
      <c r="R3149" s="178"/>
      <c r="S3149" s="177"/>
      <c r="U3149" s="177"/>
      <c r="W3149" s="178"/>
      <c r="X3149" s="177"/>
    </row>
    <row r="3150" spans="7:24" s="168" customFormat="1" ht="15" customHeight="1">
      <c r="G3150" s="175"/>
      <c r="I3150" s="176"/>
      <c r="J3150" s="176"/>
      <c r="K3150" s="176"/>
      <c r="L3150" s="665"/>
      <c r="M3150" s="175"/>
      <c r="N3150" s="177"/>
      <c r="P3150" s="176"/>
      <c r="R3150" s="178"/>
      <c r="S3150" s="177"/>
      <c r="U3150" s="177"/>
      <c r="W3150" s="178"/>
      <c r="X3150" s="177"/>
    </row>
    <row r="3151" spans="7:24" s="168" customFormat="1" ht="15" customHeight="1">
      <c r="G3151" s="175"/>
      <c r="I3151" s="176"/>
      <c r="J3151" s="176"/>
      <c r="K3151" s="176"/>
      <c r="L3151" s="665"/>
      <c r="M3151" s="175"/>
      <c r="N3151" s="177"/>
      <c r="P3151" s="176"/>
      <c r="R3151" s="178"/>
      <c r="S3151" s="177"/>
      <c r="U3151" s="177"/>
      <c r="W3151" s="178"/>
      <c r="X3151" s="177"/>
    </row>
    <row r="3152" spans="7:24" s="168" customFormat="1" ht="15" customHeight="1">
      <c r="G3152" s="175"/>
      <c r="I3152" s="176"/>
      <c r="J3152" s="176"/>
      <c r="K3152" s="176"/>
      <c r="L3152" s="665"/>
      <c r="M3152" s="175"/>
      <c r="N3152" s="177"/>
      <c r="P3152" s="176"/>
      <c r="R3152" s="178"/>
      <c r="S3152" s="177"/>
      <c r="U3152" s="177"/>
      <c r="W3152" s="178"/>
      <c r="X3152" s="177"/>
    </row>
    <row r="3153" spans="7:24" s="168" customFormat="1" ht="15" customHeight="1">
      <c r="G3153" s="175"/>
      <c r="I3153" s="176"/>
      <c r="J3153" s="176"/>
      <c r="K3153" s="176"/>
      <c r="L3153" s="665"/>
      <c r="M3153" s="175"/>
      <c r="N3153" s="177"/>
      <c r="P3153" s="176"/>
      <c r="R3153" s="178"/>
      <c r="S3153" s="177"/>
      <c r="U3153" s="177"/>
      <c r="W3153" s="178"/>
      <c r="X3153" s="177"/>
    </row>
    <row r="3154" spans="7:24" s="168" customFormat="1" ht="15" customHeight="1">
      <c r="G3154" s="175"/>
      <c r="I3154" s="176"/>
      <c r="J3154" s="176"/>
      <c r="K3154" s="176"/>
      <c r="L3154" s="665"/>
      <c r="M3154" s="175"/>
      <c r="N3154" s="177"/>
      <c r="P3154" s="176"/>
      <c r="R3154" s="178"/>
      <c r="S3154" s="177"/>
      <c r="U3154" s="177"/>
      <c r="W3154" s="178"/>
      <c r="X3154" s="177"/>
    </row>
    <row r="3155" spans="7:24" s="168" customFormat="1" ht="15" customHeight="1">
      <c r="G3155" s="175"/>
      <c r="I3155" s="176"/>
      <c r="J3155" s="176"/>
      <c r="K3155" s="176"/>
      <c r="L3155" s="665"/>
      <c r="M3155" s="175"/>
      <c r="N3155" s="177"/>
      <c r="P3155" s="176"/>
      <c r="R3155" s="178"/>
      <c r="S3155" s="177"/>
      <c r="U3155" s="177"/>
      <c r="W3155" s="178"/>
      <c r="X3155" s="177"/>
    </row>
    <row r="3156" spans="7:24" s="168" customFormat="1" ht="15" customHeight="1">
      <c r="G3156" s="175"/>
      <c r="I3156" s="176"/>
      <c r="J3156" s="176"/>
      <c r="K3156" s="176"/>
      <c r="L3156" s="665"/>
      <c r="M3156" s="175"/>
      <c r="N3156" s="177"/>
      <c r="P3156" s="176"/>
      <c r="R3156" s="178"/>
      <c r="S3156" s="177"/>
      <c r="U3156" s="177"/>
      <c r="W3156" s="178"/>
      <c r="X3156" s="177"/>
    </row>
    <row r="3157" spans="7:24" s="168" customFormat="1" ht="15" customHeight="1">
      <c r="G3157" s="175"/>
      <c r="I3157" s="176"/>
      <c r="J3157" s="176"/>
      <c r="K3157" s="176"/>
      <c r="L3157" s="665"/>
      <c r="M3157" s="175"/>
      <c r="N3157" s="177"/>
      <c r="P3157" s="176"/>
      <c r="R3157" s="178"/>
      <c r="S3157" s="177"/>
      <c r="U3157" s="177"/>
      <c r="W3157" s="178"/>
      <c r="X3157" s="177"/>
    </row>
    <row r="3158" spans="7:24" s="168" customFormat="1" ht="15" customHeight="1">
      <c r="G3158" s="175"/>
      <c r="I3158" s="176"/>
      <c r="J3158" s="176"/>
      <c r="K3158" s="176"/>
      <c r="L3158" s="665"/>
      <c r="M3158" s="175"/>
      <c r="N3158" s="177"/>
      <c r="P3158" s="176"/>
      <c r="R3158" s="178"/>
      <c r="S3158" s="177"/>
      <c r="U3158" s="177"/>
      <c r="W3158" s="178"/>
      <c r="X3158" s="177"/>
    </row>
    <row r="3159" spans="7:24" s="168" customFormat="1" ht="15" customHeight="1">
      <c r="G3159" s="175"/>
      <c r="I3159" s="176"/>
      <c r="J3159" s="176"/>
      <c r="K3159" s="176"/>
      <c r="L3159" s="665"/>
      <c r="M3159" s="175"/>
      <c r="N3159" s="177"/>
      <c r="P3159" s="176"/>
      <c r="R3159" s="178"/>
      <c r="S3159" s="177"/>
      <c r="U3159" s="177"/>
      <c r="W3159" s="178"/>
      <c r="X3159" s="177"/>
    </row>
    <row r="3160" spans="7:24" s="168" customFormat="1" ht="15" customHeight="1">
      <c r="G3160" s="175"/>
      <c r="I3160" s="176"/>
      <c r="J3160" s="176"/>
      <c r="K3160" s="176"/>
      <c r="L3160" s="665"/>
      <c r="M3160" s="175"/>
      <c r="N3160" s="177"/>
      <c r="P3160" s="176"/>
      <c r="R3160" s="178"/>
      <c r="S3160" s="177"/>
      <c r="U3160" s="177"/>
      <c r="W3160" s="178"/>
      <c r="X3160" s="177"/>
    </row>
    <row r="3161" spans="7:24" s="168" customFormat="1" ht="15" customHeight="1">
      <c r="G3161" s="175"/>
      <c r="I3161" s="176"/>
      <c r="J3161" s="176"/>
      <c r="K3161" s="176"/>
      <c r="L3161" s="665"/>
      <c r="M3161" s="175"/>
      <c r="N3161" s="177"/>
      <c r="P3161" s="176"/>
      <c r="R3161" s="178"/>
      <c r="S3161" s="177"/>
      <c r="U3161" s="177"/>
      <c r="W3161" s="178"/>
      <c r="X3161" s="177"/>
    </row>
    <row r="3162" spans="7:24" s="168" customFormat="1" ht="15" customHeight="1">
      <c r="G3162" s="175"/>
      <c r="I3162" s="176"/>
      <c r="J3162" s="176"/>
      <c r="K3162" s="176"/>
      <c r="L3162" s="665"/>
      <c r="M3162" s="175"/>
      <c r="N3162" s="177"/>
      <c r="P3162" s="176"/>
      <c r="R3162" s="178"/>
      <c r="S3162" s="177"/>
      <c r="U3162" s="177"/>
      <c r="W3162" s="178"/>
      <c r="X3162" s="177"/>
    </row>
    <row r="3163" spans="7:24" s="168" customFormat="1" ht="15" customHeight="1">
      <c r="G3163" s="175"/>
      <c r="I3163" s="176"/>
      <c r="J3163" s="176"/>
      <c r="K3163" s="176"/>
      <c r="L3163" s="665"/>
      <c r="M3163" s="175"/>
      <c r="N3163" s="177"/>
      <c r="P3163" s="176"/>
      <c r="R3163" s="178"/>
      <c r="S3163" s="177"/>
      <c r="U3163" s="177"/>
      <c r="W3163" s="178"/>
      <c r="X3163" s="177"/>
    </row>
    <row r="3164" spans="7:24" s="168" customFormat="1" ht="15" customHeight="1">
      <c r="G3164" s="175"/>
      <c r="I3164" s="176"/>
      <c r="J3164" s="176"/>
      <c r="K3164" s="176"/>
      <c r="L3164" s="665"/>
      <c r="M3164" s="175"/>
      <c r="N3164" s="177"/>
      <c r="P3164" s="176"/>
      <c r="R3164" s="178"/>
      <c r="S3164" s="177"/>
      <c r="U3164" s="177"/>
      <c r="W3164" s="178"/>
      <c r="X3164" s="177"/>
    </row>
    <row r="3165" spans="7:24" s="168" customFormat="1" ht="15" customHeight="1">
      <c r="G3165" s="175"/>
      <c r="I3165" s="176"/>
      <c r="J3165" s="176"/>
      <c r="K3165" s="176"/>
      <c r="L3165" s="665"/>
      <c r="M3165" s="175"/>
      <c r="N3165" s="177"/>
      <c r="P3165" s="176"/>
      <c r="R3165" s="178"/>
      <c r="S3165" s="177"/>
      <c r="U3165" s="177"/>
      <c r="W3165" s="178"/>
      <c r="X3165" s="177"/>
    </row>
    <row r="3166" spans="7:24" s="168" customFormat="1" ht="15" customHeight="1">
      <c r="G3166" s="175"/>
      <c r="I3166" s="176"/>
      <c r="J3166" s="176"/>
      <c r="K3166" s="176"/>
      <c r="L3166" s="665"/>
      <c r="M3166" s="175"/>
      <c r="N3166" s="177"/>
      <c r="P3166" s="176"/>
      <c r="R3166" s="178"/>
      <c r="S3166" s="177"/>
      <c r="U3166" s="177"/>
      <c r="W3166" s="178"/>
      <c r="X3166" s="177"/>
    </row>
    <row r="3167" spans="7:24" s="168" customFormat="1" ht="15" customHeight="1">
      <c r="G3167" s="175"/>
      <c r="I3167" s="176"/>
      <c r="J3167" s="176"/>
      <c r="K3167" s="176"/>
      <c r="L3167" s="665"/>
      <c r="M3167" s="175"/>
      <c r="N3167" s="177"/>
      <c r="P3167" s="176"/>
      <c r="R3167" s="178"/>
      <c r="S3167" s="177"/>
      <c r="U3167" s="177"/>
      <c r="W3167" s="178"/>
      <c r="X3167" s="177"/>
    </row>
    <row r="3168" spans="7:24" s="168" customFormat="1" ht="15" customHeight="1">
      <c r="G3168" s="175"/>
      <c r="I3168" s="176"/>
      <c r="J3168" s="176"/>
      <c r="K3168" s="176"/>
      <c r="L3168" s="665"/>
      <c r="M3168" s="175"/>
      <c r="N3168" s="177"/>
      <c r="P3168" s="176"/>
      <c r="R3168" s="178"/>
      <c r="S3168" s="177"/>
      <c r="U3168" s="177"/>
      <c r="W3168" s="178"/>
      <c r="X3168" s="177"/>
    </row>
    <row r="3169" spans="7:24" s="168" customFormat="1" ht="15" customHeight="1">
      <c r="G3169" s="175"/>
      <c r="I3169" s="176"/>
      <c r="J3169" s="176"/>
      <c r="K3169" s="176"/>
      <c r="L3169" s="665"/>
      <c r="M3169" s="175"/>
      <c r="N3169" s="177"/>
      <c r="P3169" s="176"/>
      <c r="R3169" s="178"/>
      <c r="S3169" s="177"/>
      <c r="U3169" s="177"/>
      <c r="W3169" s="178"/>
      <c r="X3169" s="177"/>
    </row>
    <row r="3170" spans="7:24" s="168" customFormat="1" ht="15" customHeight="1">
      <c r="G3170" s="175"/>
      <c r="I3170" s="176"/>
      <c r="J3170" s="176"/>
      <c r="K3170" s="176"/>
      <c r="L3170" s="665"/>
      <c r="M3170" s="175"/>
      <c r="N3170" s="177"/>
      <c r="P3170" s="176"/>
      <c r="R3170" s="178"/>
      <c r="S3170" s="177"/>
      <c r="U3170" s="177"/>
      <c r="W3170" s="178"/>
      <c r="X3170" s="177"/>
    </row>
    <row r="3171" spans="7:24" s="168" customFormat="1" ht="15" customHeight="1">
      <c r="G3171" s="175"/>
      <c r="I3171" s="176"/>
      <c r="J3171" s="176"/>
      <c r="K3171" s="176"/>
      <c r="L3171" s="665"/>
      <c r="M3171" s="175"/>
      <c r="N3171" s="177"/>
      <c r="P3171" s="176"/>
      <c r="R3171" s="178"/>
      <c r="S3171" s="177"/>
      <c r="U3171" s="177"/>
      <c r="W3171" s="178"/>
      <c r="X3171" s="177"/>
    </row>
    <row r="3172" spans="7:24" s="168" customFormat="1" ht="15" customHeight="1">
      <c r="G3172" s="175"/>
      <c r="I3172" s="176"/>
      <c r="J3172" s="176"/>
      <c r="K3172" s="176"/>
      <c r="L3172" s="665"/>
      <c r="M3172" s="175"/>
      <c r="N3172" s="177"/>
      <c r="P3172" s="176"/>
      <c r="R3172" s="178"/>
      <c r="S3172" s="177"/>
      <c r="U3172" s="177"/>
      <c r="W3172" s="178"/>
      <c r="X3172" s="177"/>
    </row>
    <row r="3173" spans="7:24" s="168" customFormat="1" ht="15" customHeight="1">
      <c r="G3173" s="175"/>
      <c r="I3173" s="176"/>
      <c r="J3173" s="176"/>
      <c r="K3173" s="176"/>
      <c r="L3173" s="665"/>
      <c r="M3173" s="175"/>
      <c r="N3173" s="177"/>
      <c r="P3173" s="176"/>
      <c r="R3173" s="178"/>
      <c r="S3173" s="177"/>
      <c r="U3173" s="177"/>
      <c r="W3173" s="178"/>
      <c r="X3173" s="177"/>
    </row>
    <row r="3174" spans="7:24" s="168" customFormat="1" ht="15" customHeight="1">
      <c r="G3174" s="175"/>
      <c r="I3174" s="176"/>
      <c r="J3174" s="176"/>
      <c r="K3174" s="176"/>
      <c r="L3174" s="665"/>
      <c r="M3174" s="175"/>
      <c r="N3174" s="177"/>
      <c r="P3174" s="176"/>
      <c r="R3174" s="178"/>
      <c r="S3174" s="177"/>
      <c r="U3174" s="177"/>
      <c r="W3174" s="178"/>
      <c r="X3174" s="177"/>
    </row>
    <row r="3175" spans="7:24" s="168" customFormat="1" ht="15" customHeight="1">
      <c r="G3175" s="175"/>
      <c r="I3175" s="176"/>
      <c r="J3175" s="176"/>
      <c r="K3175" s="176"/>
      <c r="L3175" s="665"/>
      <c r="M3175" s="175"/>
      <c r="N3175" s="177"/>
      <c r="P3175" s="176"/>
      <c r="R3175" s="178"/>
      <c r="S3175" s="177"/>
      <c r="U3175" s="177"/>
      <c r="W3175" s="178"/>
      <c r="X3175" s="177"/>
    </row>
    <row r="3176" spans="7:24" s="168" customFormat="1" ht="15" customHeight="1">
      <c r="G3176" s="175"/>
      <c r="I3176" s="176"/>
      <c r="J3176" s="176"/>
      <c r="K3176" s="176"/>
      <c r="L3176" s="665"/>
      <c r="M3176" s="175"/>
      <c r="N3176" s="177"/>
      <c r="P3176" s="176"/>
      <c r="R3176" s="178"/>
      <c r="S3176" s="177"/>
      <c r="U3176" s="177"/>
      <c r="W3176" s="178"/>
      <c r="X3176" s="177"/>
    </row>
    <row r="3177" spans="7:24" s="168" customFormat="1" ht="15" customHeight="1">
      <c r="G3177" s="175"/>
      <c r="I3177" s="176"/>
      <c r="J3177" s="176"/>
      <c r="K3177" s="176"/>
      <c r="L3177" s="665"/>
      <c r="M3177" s="175"/>
      <c r="N3177" s="177"/>
      <c r="P3177" s="176"/>
      <c r="R3177" s="178"/>
      <c r="S3177" s="177"/>
      <c r="U3177" s="177"/>
      <c r="W3177" s="178"/>
      <c r="X3177" s="177"/>
    </row>
    <row r="3178" spans="7:24" s="168" customFormat="1" ht="15" customHeight="1">
      <c r="G3178" s="175"/>
      <c r="I3178" s="176"/>
      <c r="J3178" s="176"/>
      <c r="K3178" s="176"/>
      <c r="L3178" s="665"/>
      <c r="M3178" s="175"/>
      <c r="N3178" s="177"/>
      <c r="P3178" s="176"/>
      <c r="R3178" s="178"/>
      <c r="S3178" s="177"/>
      <c r="U3178" s="177"/>
      <c r="W3178" s="178"/>
      <c r="X3178" s="177"/>
    </row>
    <row r="3179" spans="7:24" s="168" customFormat="1" ht="15" customHeight="1">
      <c r="G3179" s="175"/>
      <c r="I3179" s="176"/>
      <c r="J3179" s="176"/>
      <c r="K3179" s="176"/>
      <c r="L3179" s="665"/>
      <c r="M3179" s="175"/>
      <c r="N3179" s="177"/>
      <c r="P3179" s="176"/>
      <c r="R3179" s="178"/>
      <c r="S3179" s="177"/>
      <c r="U3179" s="177"/>
      <c r="W3179" s="178"/>
      <c r="X3179" s="177"/>
    </row>
    <row r="3180" spans="7:24" s="168" customFormat="1" ht="15" customHeight="1">
      <c r="G3180" s="175"/>
      <c r="I3180" s="176"/>
      <c r="J3180" s="176"/>
      <c r="K3180" s="176"/>
      <c r="L3180" s="665"/>
      <c r="M3180" s="175"/>
      <c r="N3180" s="177"/>
      <c r="P3180" s="176"/>
      <c r="R3180" s="178"/>
      <c r="S3180" s="177"/>
      <c r="U3180" s="177"/>
      <c r="W3180" s="178"/>
      <c r="X3180" s="177"/>
    </row>
    <row r="3181" spans="7:24" s="168" customFormat="1" ht="15" customHeight="1">
      <c r="G3181" s="175"/>
      <c r="I3181" s="176"/>
      <c r="J3181" s="176"/>
      <c r="K3181" s="176"/>
      <c r="L3181" s="665"/>
      <c r="M3181" s="175"/>
      <c r="N3181" s="177"/>
      <c r="P3181" s="176"/>
      <c r="R3181" s="178"/>
      <c r="S3181" s="177"/>
      <c r="U3181" s="177"/>
      <c r="W3181" s="178"/>
      <c r="X3181" s="177"/>
    </row>
    <row r="3182" spans="7:24" s="168" customFormat="1" ht="15" customHeight="1">
      <c r="G3182" s="175"/>
      <c r="I3182" s="176"/>
      <c r="J3182" s="176"/>
      <c r="K3182" s="176"/>
      <c r="L3182" s="665"/>
      <c r="M3182" s="175"/>
      <c r="N3182" s="177"/>
      <c r="P3182" s="176"/>
      <c r="R3182" s="178"/>
      <c r="S3182" s="177"/>
      <c r="U3182" s="177"/>
      <c r="W3182" s="178"/>
      <c r="X3182" s="177"/>
    </row>
    <row r="3183" spans="7:24" s="168" customFormat="1" ht="15" customHeight="1">
      <c r="G3183" s="175"/>
      <c r="I3183" s="176"/>
      <c r="J3183" s="176"/>
      <c r="K3183" s="176"/>
      <c r="L3183" s="665"/>
      <c r="M3183" s="175"/>
      <c r="N3183" s="177"/>
      <c r="P3183" s="176"/>
      <c r="R3183" s="178"/>
      <c r="S3183" s="177"/>
      <c r="U3183" s="177"/>
      <c r="W3183" s="178"/>
      <c r="X3183" s="177"/>
    </row>
    <row r="3184" spans="7:24" s="168" customFormat="1" ht="15" customHeight="1">
      <c r="G3184" s="175"/>
      <c r="I3184" s="176"/>
      <c r="J3184" s="176"/>
      <c r="K3184" s="176"/>
      <c r="L3184" s="665"/>
      <c r="M3184" s="175"/>
      <c r="N3184" s="177"/>
      <c r="P3184" s="176"/>
      <c r="R3184" s="178"/>
      <c r="S3184" s="177"/>
      <c r="U3184" s="177"/>
      <c r="W3184" s="178"/>
      <c r="X3184" s="177"/>
    </row>
    <row r="3185" spans="7:24" s="168" customFormat="1" ht="15" customHeight="1">
      <c r="G3185" s="175"/>
      <c r="I3185" s="176"/>
      <c r="J3185" s="176"/>
      <c r="K3185" s="176"/>
      <c r="L3185" s="665"/>
      <c r="M3185" s="175"/>
      <c r="N3185" s="177"/>
      <c r="P3185" s="176"/>
      <c r="R3185" s="178"/>
      <c r="S3185" s="177"/>
      <c r="U3185" s="177"/>
      <c r="W3185" s="178"/>
      <c r="X3185" s="177"/>
    </row>
    <row r="3186" spans="7:24" s="168" customFormat="1" ht="15" customHeight="1">
      <c r="G3186" s="175"/>
      <c r="I3186" s="176"/>
      <c r="J3186" s="176"/>
      <c r="K3186" s="176"/>
      <c r="L3186" s="665"/>
      <c r="M3186" s="175"/>
      <c r="N3186" s="177"/>
      <c r="P3186" s="176"/>
      <c r="R3186" s="178"/>
      <c r="S3186" s="177"/>
      <c r="U3186" s="177"/>
      <c r="W3186" s="178"/>
      <c r="X3186" s="177"/>
    </row>
    <row r="3187" spans="7:24" s="168" customFormat="1" ht="15" customHeight="1">
      <c r="G3187" s="175"/>
      <c r="I3187" s="176"/>
      <c r="J3187" s="176"/>
      <c r="K3187" s="176"/>
      <c r="L3187" s="665"/>
      <c r="M3187" s="175"/>
      <c r="N3187" s="177"/>
      <c r="P3187" s="176"/>
      <c r="R3187" s="178"/>
      <c r="S3187" s="177"/>
      <c r="U3187" s="177"/>
      <c r="W3187" s="178"/>
      <c r="X3187" s="177"/>
    </row>
    <row r="3188" spans="7:24" s="168" customFormat="1" ht="15" customHeight="1">
      <c r="G3188" s="175"/>
      <c r="I3188" s="176"/>
      <c r="J3188" s="176"/>
      <c r="K3188" s="176"/>
      <c r="L3188" s="665"/>
      <c r="M3188" s="175"/>
      <c r="N3188" s="177"/>
      <c r="P3188" s="176"/>
      <c r="R3188" s="178"/>
      <c r="S3188" s="177"/>
      <c r="U3188" s="177"/>
      <c r="W3188" s="178"/>
      <c r="X3188" s="177"/>
    </row>
    <row r="3189" spans="7:24" s="168" customFormat="1" ht="15" customHeight="1">
      <c r="G3189" s="175"/>
      <c r="I3189" s="176"/>
      <c r="J3189" s="176"/>
      <c r="K3189" s="176"/>
      <c r="L3189" s="665"/>
      <c r="M3189" s="175"/>
      <c r="N3189" s="177"/>
      <c r="P3189" s="176"/>
      <c r="R3189" s="178"/>
      <c r="S3189" s="177"/>
      <c r="U3189" s="177"/>
      <c r="W3189" s="178"/>
      <c r="X3189" s="177"/>
    </row>
    <row r="3190" spans="7:24" s="168" customFormat="1" ht="15" customHeight="1">
      <c r="G3190" s="175"/>
      <c r="I3190" s="176"/>
      <c r="J3190" s="176"/>
      <c r="K3190" s="176"/>
      <c r="L3190" s="665"/>
      <c r="M3190" s="175"/>
      <c r="N3190" s="177"/>
      <c r="P3190" s="176"/>
      <c r="R3190" s="178"/>
      <c r="S3190" s="177"/>
      <c r="U3190" s="177"/>
      <c r="W3190" s="178"/>
      <c r="X3190" s="177"/>
    </row>
    <row r="3191" spans="7:24" s="168" customFormat="1" ht="15" customHeight="1">
      <c r="G3191" s="175"/>
      <c r="I3191" s="176"/>
      <c r="J3191" s="176"/>
      <c r="K3191" s="176"/>
      <c r="L3191" s="665"/>
      <c r="M3191" s="175"/>
      <c r="N3191" s="177"/>
      <c r="P3191" s="176"/>
      <c r="R3191" s="178"/>
      <c r="S3191" s="177"/>
      <c r="U3191" s="177"/>
      <c r="W3191" s="178"/>
      <c r="X3191" s="177"/>
    </row>
    <row r="3192" spans="7:24" s="168" customFormat="1" ht="15" customHeight="1">
      <c r="G3192" s="175"/>
      <c r="I3192" s="176"/>
      <c r="J3192" s="176"/>
      <c r="K3192" s="176"/>
      <c r="L3192" s="665"/>
      <c r="M3192" s="175"/>
      <c r="N3192" s="177"/>
      <c r="P3192" s="176"/>
      <c r="R3192" s="178"/>
      <c r="S3192" s="177"/>
      <c r="U3192" s="177"/>
      <c r="W3192" s="178"/>
      <c r="X3192" s="177"/>
    </row>
    <row r="3193" spans="7:24" s="168" customFormat="1" ht="15" customHeight="1">
      <c r="G3193" s="175"/>
      <c r="I3193" s="176"/>
      <c r="J3193" s="176"/>
      <c r="K3193" s="176"/>
      <c r="L3193" s="665"/>
      <c r="M3193" s="175"/>
      <c r="N3193" s="177"/>
      <c r="P3193" s="176"/>
      <c r="R3193" s="178"/>
      <c r="S3193" s="177"/>
      <c r="U3193" s="177"/>
      <c r="W3193" s="178"/>
      <c r="X3193" s="177"/>
    </row>
    <row r="3194" spans="7:24" s="168" customFormat="1" ht="15" customHeight="1">
      <c r="G3194" s="175"/>
      <c r="I3194" s="176"/>
      <c r="J3194" s="176"/>
      <c r="K3194" s="176"/>
      <c r="L3194" s="665"/>
      <c r="M3194" s="175"/>
      <c r="N3194" s="177"/>
      <c r="P3194" s="176"/>
      <c r="R3194" s="178"/>
      <c r="S3194" s="177"/>
      <c r="U3194" s="177"/>
      <c r="W3194" s="178"/>
      <c r="X3194" s="177"/>
    </row>
    <row r="3195" spans="7:24" s="168" customFormat="1" ht="15" customHeight="1">
      <c r="G3195" s="175"/>
      <c r="I3195" s="176"/>
      <c r="J3195" s="176"/>
      <c r="K3195" s="176"/>
      <c r="L3195" s="665"/>
      <c r="M3195" s="175"/>
      <c r="N3195" s="177"/>
      <c r="P3195" s="176"/>
      <c r="R3195" s="178"/>
      <c r="S3195" s="177"/>
      <c r="U3195" s="177"/>
      <c r="W3195" s="178"/>
      <c r="X3195" s="177"/>
    </row>
    <row r="3196" spans="7:24" s="168" customFormat="1" ht="15" customHeight="1">
      <c r="G3196" s="175"/>
      <c r="I3196" s="176"/>
      <c r="J3196" s="176"/>
      <c r="K3196" s="176"/>
      <c r="L3196" s="665"/>
      <c r="M3196" s="175"/>
      <c r="N3196" s="177"/>
      <c r="P3196" s="176"/>
      <c r="R3196" s="178"/>
      <c r="S3196" s="177"/>
      <c r="U3196" s="177"/>
      <c r="W3196" s="178"/>
      <c r="X3196" s="177"/>
    </row>
    <row r="3197" spans="7:24" s="168" customFormat="1" ht="15" customHeight="1">
      <c r="G3197" s="175"/>
      <c r="I3197" s="176"/>
      <c r="J3197" s="176"/>
      <c r="K3197" s="176"/>
      <c r="L3197" s="665"/>
      <c r="M3197" s="175"/>
      <c r="N3197" s="177"/>
      <c r="P3197" s="176"/>
      <c r="R3197" s="178"/>
      <c r="S3197" s="177"/>
      <c r="U3197" s="177"/>
      <c r="W3197" s="178"/>
      <c r="X3197" s="177"/>
    </row>
    <row r="3198" spans="7:24" s="168" customFormat="1" ht="15" customHeight="1">
      <c r="G3198" s="175"/>
      <c r="I3198" s="176"/>
      <c r="J3198" s="176"/>
      <c r="K3198" s="176"/>
      <c r="L3198" s="665"/>
      <c r="M3198" s="175"/>
      <c r="N3198" s="177"/>
      <c r="P3198" s="176"/>
      <c r="R3198" s="178"/>
      <c r="S3198" s="177"/>
      <c r="U3198" s="177"/>
      <c r="W3198" s="178"/>
      <c r="X3198" s="177"/>
    </row>
    <row r="3199" spans="7:24" s="168" customFormat="1" ht="15" customHeight="1">
      <c r="G3199" s="175"/>
      <c r="I3199" s="176"/>
      <c r="J3199" s="176"/>
      <c r="K3199" s="176"/>
      <c r="L3199" s="665"/>
      <c r="M3199" s="175"/>
      <c r="N3199" s="177"/>
      <c r="P3199" s="176"/>
      <c r="R3199" s="178"/>
      <c r="S3199" s="177"/>
      <c r="U3199" s="177"/>
      <c r="W3199" s="178"/>
      <c r="X3199" s="177"/>
    </row>
    <row r="3200" spans="7:24" s="168" customFormat="1" ht="15" customHeight="1">
      <c r="G3200" s="175"/>
      <c r="I3200" s="176"/>
      <c r="J3200" s="176"/>
      <c r="K3200" s="176"/>
      <c r="L3200" s="665"/>
      <c r="M3200" s="175"/>
      <c r="N3200" s="177"/>
      <c r="P3200" s="176"/>
      <c r="R3200" s="178"/>
      <c r="S3200" s="177"/>
      <c r="U3200" s="177"/>
      <c r="W3200" s="178"/>
      <c r="X3200" s="177"/>
    </row>
    <row r="3201" spans="7:24" s="168" customFormat="1" ht="15" customHeight="1">
      <c r="G3201" s="175"/>
      <c r="I3201" s="176"/>
      <c r="J3201" s="176"/>
      <c r="K3201" s="176"/>
      <c r="L3201" s="665"/>
      <c r="M3201" s="175"/>
      <c r="N3201" s="177"/>
      <c r="P3201" s="176"/>
      <c r="R3201" s="178"/>
      <c r="S3201" s="177"/>
      <c r="U3201" s="177"/>
      <c r="W3201" s="178"/>
      <c r="X3201" s="177"/>
    </row>
    <row r="3202" spans="7:24" s="168" customFormat="1" ht="15" customHeight="1">
      <c r="G3202" s="175"/>
      <c r="I3202" s="176"/>
      <c r="J3202" s="176"/>
      <c r="K3202" s="176"/>
      <c r="L3202" s="665"/>
      <c r="M3202" s="175"/>
      <c r="N3202" s="177"/>
      <c r="P3202" s="176"/>
      <c r="R3202" s="178"/>
      <c r="S3202" s="177"/>
      <c r="U3202" s="177"/>
      <c r="W3202" s="178"/>
      <c r="X3202" s="177"/>
    </row>
    <row r="3203" spans="7:24" s="168" customFormat="1" ht="15" customHeight="1">
      <c r="G3203" s="175"/>
      <c r="I3203" s="176"/>
      <c r="J3203" s="176"/>
      <c r="K3203" s="176"/>
      <c r="L3203" s="665"/>
      <c r="M3203" s="175"/>
      <c r="N3203" s="177"/>
      <c r="P3203" s="176"/>
      <c r="R3203" s="178"/>
      <c r="S3203" s="177"/>
      <c r="U3203" s="177"/>
      <c r="W3203" s="178"/>
      <c r="X3203" s="177"/>
    </row>
    <row r="3204" spans="7:24" s="168" customFormat="1" ht="15" customHeight="1">
      <c r="G3204" s="175"/>
      <c r="I3204" s="176"/>
      <c r="J3204" s="176"/>
      <c r="K3204" s="176"/>
      <c r="L3204" s="665"/>
      <c r="M3204" s="175"/>
      <c r="N3204" s="177"/>
      <c r="P3204" s="176"/>
      <c r="R3204" s="178"/>
      <c r="S3204" s="177"/>
      <c r="U3204" s="177"/>
      <c r="W3204" s="178"/>
      <c r="X3204" s="177"/>
    </row>
    <row r="3205" spans="7:24" s="168" customFormat="1" ht="15" customHeight="1">
      <c r="G3205" s="175"/>
      <c r="I3205" s="176"/>
      <c r="J3205" s="176"/>
      <c r="K3205" s="176"/>
      <c r="L3205" s="665"/>
      <c r="M3205" s="175"/>
      <c r="N3205" s="177"/>
      <c r="P3205" s="176"/>
      <c r="R3205" s="178"/>
      <c r="S3205" s="177"/>
      <c r="U3205" s="177"/>
      <c r="W3205" s="178"/>
      <c r="X3205" s="177"/>
    </row>
    <row r="3206" spans="7:24" s="168" customFormat="1" ht="15" customHeight="1">
      <c r="G3206" s="175"/>
      <c r="I3206" s="176"/>
      <c r="J3206" s="176"/>
      <c r="K3206" s="176"/>
      <c r="L3206" s="665"/>
      <c r="M3206" s="175"/>
      <c r="N3206" s="177"/>
      <c r="P3206" s="176"/>
      <c r="R3206" s="178"/>
      <c r="S3206" s="177"/>
      <c r="U3206" s="177"/>
      <c r="W3206" s="178"/>
      <c r="X3206" s="177"/>
    </row>
    <row r="3207" spans="7:24" s="168" customFormat="1" ht="15" customHeight="1">
      <c r="G3207" s="175"/>
      <c r="I3207" s="176"/>
      <c r="J3207" s="176"/>
      <c r="K3207" s="176"/>
      <c r="L3207" s="665"/>
      <c r="M3207" s="175"/>
      <c r="N3207" s="177"/>
      <c r="P3207" s="176"/>
      <c r="R3207" s="178"/>
      <c r="S3207" s="177"/>
      <c r="U3207" s="177"/>
      <c r="W3207" s="178"/>
      <c r="X3207" s="177"/>
    </row>
    <row r="3208" spans="7:24" s="168" customFormat="1" ht="15" customHeight="1">
      <c r="G3208" s="175"/>
      <c r="I3208" s="176"/>
      <c r="J3208" s="176"/>
      <c r="K3208" s="176"/>
      <c r="L3208" s="665"/>
      <c r="M3208" s="175"/>
      <c r="N3208" s="177"/>
      <c r="P3208" s="176"/>
      <c r="R3208" s="178"/>
      <c r="S3208" s="177"/>
      <c r="U3208" s="177"/>
      <c r="W3208" s="178"/>
      <c r="X3208" s="177"/>
    </row>
    <row r="3209" spans="7:24" s="168" customFormat="1" ht="15" customHeight="1">
      <c r="G3209" s="175"/>
      <c r="I3209" s="176"/>
      <c r="J3209" s="176"/>
      <c r="K3209" s="176"/>
      <c r="L3209" s="665"/>
      <c r="M3209" s="175"/>
      <c r="N3209" s="177"/>
      <c r="P3209" s="176"/>
      <c r="R3209" s="178"/>
      <c r="S3209" s="177"/>
      <c r="U3209" s="177"/>
      <c r="W3209" s="178"/>
      <c r="X3209" s="177"/>
    </row>
    <row r="3210" spans="7:24" s="168" customFormat="1" ht="15" customHeight="1">
      <c r="G3210" s="175"/>
      <c r="I3210" s="176"/>
      <c r="J3210" s="176"/>
      <c r="K3210" s="176"/>
      <c r="L3210" s="665"/>
      <c r="M3210" s="175"/>
      <c r="N3210" s="177"/>
      <c r="P3210" s="176"/>
      <c r="R3210" s="178"/>
      <c r="S3210" s="177"/>
      <c r="U3210" s="177"/>
      <c r="W3210" s="178"/>
      <c r="X3210" s="177"/>
    </row>
    <row r="3211" spans="7:24" s="168" customFormat="1" ht="15" customHeight="1">
      <c r="G3211" s="175"/>
      <c r="I3211" s="176"/>
      <c r="J3211" s="176"/>
      <c r="K3211" s="176"/>
      <c r="L3211" s="665"/>
      <c r="M3211" s="175"/>
      <c r="N3211" s="177"/>
      <c r="P3211" s="176"/>
      <c r="R3211" s="178"/>
      <c r="S3211" s="177"/>
      <c r="U3211" s="177"/>
      <c r="W3211" s="178"/>
      <c r="X3211" s="177"/>
    </row>
    <row r="3212" spans="7:24" s="168" customFormat="1" ht="15" customHeight="1">
      <c r="G3212" s="175"/>
      <c r="I3212" s="176"/>
      <c r="J3212" s="176"/>
      <c r="K3212" s="176"/>
      <c r="L3212" s="665"/>
      <c r="M3212" s="175"/>
      <c r="N3212" s="177"/>
      <c r="P3212" s="176"/>
      <c r="R3212" s="178"/>
      <c r="S3212" s="177"/>
      <c r="U3212" s="177"/>
      <c r="W3212" s="178"/>
      <c r="X3212" s="177"/>
    </row>
    <row r="3213" spans="7:24" s="168" customFormat="1" ht="15" customHeight="1">
      <c r="G3213" s="175"/>
      <c r="I3213" s="176"/>
      <c r="J3213" s="176"/>
      <c r="K3213" s="176"/>
      <c r="L3213" s="665"/>
      <c r="M3213" s="175"/>
      <c r="N3213" s="177"/>
      <c r="P3213" s="176"/>
      <c r="R3213" s="178"/>
      <c r="S3213" s="177"/>
      <c r="U3213" s="177"/>
      <c r="W3213" s="178"/>
      <c r="X3213" s="177"/>
    </row>
    <row r="3214" spans="7:24" s="168" customFormat="1" ht="15" customHeight="1">
      <c r="G3214" s="175"/>
      <c r="I3214" s="176"/>
      <c r="J3214" s="176"/>
      <c r="K3214" s="176"/>
      <c r="L3214" s="665"/>
      <c r="M3214" s="175"/>
      <c r="N3214" s="177"/>
      <c r="P3214" s="176"/>
      <c r="R3214" s="178"/>
      <c r="S3214" s="177"/>
      <c r="U3214" s="177"/>
      <c r="W3214" s="178"/>
      <c r="X3214" s="177"/>
    </row>
    <row r="3215" spans="7:24" s="168" customFormat="1" ht="15" customHeight="1">
      <c r="G3215" s="175"/>
      <c r="I3215" s="176"/>
      <c r="J3215" s="176"/>
      <c r="K3215" s="176"/>
      <c r="L3215" s="665"/>
      <c r="M3215" s="175"/>
      <c r="N3215" s="177"/>
      <c r="P3215" s="176"/>
      <c r="R3215" s="178"/>
      <c r="S3215" s="177"/>
      <c r="U3215" s="177"/>
      <c r="W3215" s="178"/>
      <c r="X3215" s="177"/>
    </row>
    <row r="3216" spans="7:24" s="168" customFormat="1" ht="15" customHeight="1">
      <c r="G3216" s="175"/>
      <c r="I3216" s="176"/>
      <c r="J3216" s="176"/>
      <c r="K3216" s="176"/>
      <c r="L3216" s="665"/>
      <c r="M3216" s="175"/>
      <c r="N3216" s="177"/>
      <c r="P3216" s="176"/>
      <c r="R3216" s="178"/>
      <c r="S3216" s="177"/>
      <c r="U3216" s="177"/>
      <c r="W3216" s="178"/>
      <c r="X3216" s="177"/>
    </row>
    <row r="3217" spans="7:24" s="168" customFormat="1" ht="15" customHeight="1">
      <c r="G3217" s="175"/>
      <c r="I3217" s="176"/>
      <c r="J3217" s="176"/>
      <c r="K3217" s="176"/>
      <c r="L3217" s="665"/>
      <c r="M3217" s="175"/>
      <c r="N3217" s="177"/>
      <c r="P3217" s="176"/>
      <c r="R3217" s="178"/>
      <c r="S3217" s="177"/>
      <c r="U3217" s="177"/>
      <c r="W3217" s="178"/>
      <c r="X3217" s="177"/>
    </row>
    <row r="3218" spans="7:24" s="168" customFormat="1" ht="15" customHeight="1">
      <c r="G3218" s="175"/>
      <c r="I3218" s="176"/>
      <c r="J3218" s="176"/>
      <c r="K3218" s="176"/>
      <c r="L3218" s="665"/>
      <c r="M3218" s="175"/>
      <c r="N3218" s="177"/>
      <c r="P3218" s="176"/>
      <c r="R3218" s="178"/>
      <c r="S3218" s="177"/>
      <c r="U3218" s="177"/>
      <c r="W3218" s="178"/>
      <c r="X3218" s="177"/>
    </row>
    <row r="3219" spans="7:24" s="168" customFormat="1" ht="15" customHeight="1">
      <c r="G3219" s="175"/>
      <c r="I3219" s="176"/>
      <c r="J3219" s="176"/>
      <c r="K3219" s="176"/>
      <c r="L3219" s="665"/>
      <c r="M3219" s="175"/>
      <c r="N3219" s="177"/>
      <c r="P3219" s="176"/>
      <c r="R3219" s="178"/>
      <c r="S3219" s="177"/>
      <c r="U3219" s="177"/>
      <c r="W3219" s="178"/>
      <c r="X3219" s="177"/>
    </row>
    <row r="3220" spans="7:24" s="168" customFormat="1" ht="15" customHeight="1">
      <c r="G3220" s="175"/>
      <c r="I3220" s="176"/>
      <c r="J3220" s="176"/>
      <c r="K3220" s="176"/>
      <c r="L3220" s="665"/>
      <c r="M3220" s="175"/>
      <c r="N3220" s="177"/>
      <c r="P3220" s="176"/>
      <c r="R3220" s="178"/>
      <c r="S3220" s="177"/>
      <c r="U3220" s="177"/>
      <c r="W3220" s="178"/>
      <c r="X3220" s="177"/>
    </row>
    <row r="3221" spans="7:24" s="168" customFormat="1" ht="15" customHeight="1">
      <c r="G3221" s="175"/>
      <c r="I3221" s="176"/>
      <c r="J3221" s="176"/>
      <c r="K3221" s="176"/>
      <c r="L3221" s="665"/>
      <c r="M3221" s="175"/>
      <c r="N3221" s="177"/>
      <c r="P3221" s="176"/>
      <c r="R3221" s="178"/>
      <c r="S3221" s="177"/>
      <c r="U3221" s="177"/>
      <c r="W3221" s="178"/>
      <c r="X3221" s="177"/>
    </row>
    <row r="3222" spans="7:24" s="168" customFormat="1" ht="15" customHeight="1">
      <c r="G3222" s="175"/>
      <c r="I3222" s="176"/>
      <c r="J3222" s="176"/>
      <c r="K3222" s="176"/>
      <c r="L3222" s="665"/>
      <c r="M3222" s="175"/>
      <c r="N3222" s="177"/>
      <c r="P3222" s="176"/>
      <c r="R3222" s="178"/>
      <c r="S3222" s="177"/>
      <c r="U3222" s="177"/>
      <c r="W3222" s="178"/>
      <c r="X3222" s="177"/>
    </row>
    <row r="3223" spans="7:24" s="168" customFormat="1" ht="15" customHeight="1">
      <c r="G3223" s="175"/>
      <c r="I3223" s="176"/>
      <c r="J3223" s="176"/>
      <c r="K3223" s="176"/>
      <c r="L3223" s="665"/>
      <c r="M3223" s="175"/>
      <c r="N3223" s="177"/>
      <c r="P3223" s="176"/>
      <c r="R3223" s="178"/>
      <c r="S3223" s="177"/>
      <c r="U3223" s="177"/>
      <c r="W3223" s="178"/>
      <c r="X3223" s="177"/>
    </row>
    <row r="3224" spans="7:24" s="168" customFormat="1" ht="15" customHeight="1">
      <c r="G3224" s="175"/>
      <c r="I3224" s="176"/>
      <c r="J3224" s="176"/>
      <c r="K3224" s="176"/>
      <c r="L3224" s="665"/>
      <c r="M3224" s="175"/>
      <c r="N3224" s="177"/>
      <c r="P3224" s="176"/>
      <c r="R3224" s="178"/>
      <c r="S3224" s="177"/>
      <c r="U3224" s="177"/>
      <c r="W3224" s="178"/>
      <c r="X3224" s="177"/>
    </row>
    <row r="3225" spans="7:24" s="168" customFormat="1" ht="15" customHeight="1">
      <c r="G3225" s="175"/>
      <c r="I3225" s="176"/>
      <c r="J3225" s="176"/>
      <c r="K3225" s="176"/>
      <c r="L3225" s="665"/>
      <c r="M3225" s="175"/>
      <c r="N3225" s="177"/>
      <c r="P3225" s="176"/>
      <c r="R3225" s="178"/>
      <c r="S3225" s="177"/>
      <c r="U3225" s="177"/>
      <c r="W3225" s="178"/>
      <c r="X3225" s="177"/>
    </row>
    <row r="3226" spans="7:24" s="168" customFormat="1" ht="15" customHeight="1">
      <c r="G3226" s="175"/>
      <c r="I3226" s="176"/>
      <c r="J3226" s="176"/>
      <c r="K3226" s="176"/>
      <c r="L3226" s="665"/>
      <c r="M3226" s="175"/>
      <c r="N3226" s="177"/>
      <c r="P3226" s="176"/>
      <c r="R3226" s="178"/>
      <c r="S3226" s="177"/>
      <c r="U3226" s="177"/>
      <c r="W3226" s="178"/>
      <c r="X3226" s="177"/>
    </row>
    <row r="3227" spans="7:24" s="168" customFormat="1" ht="15" customHeight="1">
      <c r="G3227" s="175"/>
      <c r="I3227" s="176"/>
      <c r="J3227" s="176"/>
      <c r="K3227" s="176"/>
      <c r="L3227" s="665"/>
      <c r="M3227" s="175"/>
      <c r="N3227" s="177"/>
      <c r="P3227" s="176"/>
      <c r="R3227" s="178"/>
      <c r="S3227" s="177"/>
      <c r="U3227" s="177"/>
      <c r="W3227" s="178"/>
      <c r="X3227" s="177"/>
    </row>
    <row r="3228" spans="7:24" s="168" customFormat="1" ht="15" customHeight="1">
      <c r="G3228" s="175"/>
      <c r="I3228" s="176"/>
      <c r="J3228" s="176"/>
      <c r="K3228" s="176"/>
      <c r="L3228" s="665"/>
      <c r="M3228" s="175"/>
      <c r="N3228" s="177"/>
      <c r="P3228" s="176"/>
      <c r="R3228" s="178"/>
      <c r="S3228" s="177"/>
      <c r="U3228" s="177"/>
      <c r="W3228" s="178"/>
      <c r="X3228" s="177"/>
    </row>
    <row r="3229" spans="7:24" s="168" customFormat="1" ht="15" customHeight="1">
      <c r="G3229" s="175"/>
      <c r="I3229" s="176"/>
      <c r="J3229" s="176"/>
      <c r="K3229" s="176"/>
      <c r="L3229" s="665"/>
      <c r="M3229" s="175"/>
      <c r="N3229" s="177"/>
      <c r="P3229" s="176"/>
      <c r="R3229" s="178"/>
      <c r="S3229" s="177"/>
      <c r="U3229" s="177"/>
      <c r="W3229" s="178"/>
      <c r="X3229" s="177"/>
    </row>
    <row r="3230" spans="7:24" s="168" customFormat="1" ht="15" customHeight="1">
      <c r="G3230" s="175"/>
      <c r="I3230" s="176"/>
      <c r="J3230" s="176"/>
      <c r="K3230" s="176"/>
      <c r="L3230" s="665"/>
      <c r="M3230" s="175"/>
      <c r="N3230" s="177"/>
      <c r="P3230" s="176"/>
      <c r="R3230" s="178"/>
      <c r="S3230" s="177"/>
      <c r="U3230" s="177"/>
      <c r="W3230" s="178"/>
      <c r="X3230" s="177"/>
    </row>
    <row r="3231" spans="7:24" s="168" customFormat="1" ht="15" customHeight="1">
      <c r="G3231" s="175"/>
      <c r="I3231" s="176"/>
      <c r="J3231" s="176"/>
      <c r="K3231" s="176"/>
      <c r="L3231" s="665"/>
      <c r="M3231" s="175"/>
      <c r="N3231" s="177"/>
      <c r="P3231" s="176"/>
      <c r="R3231" s="178"/>
      <c r="S3231" s="177"/>
      <c r="U3231" s="177"/>
      <c r="W3231" s="178"/>
      <c r="X3231" s="177"/>
    </row>
    <row r="3232" spans="7:24" s="168" customFormat="1" ht="15" customHeight="1">
      <c r="G3232" s="175"/>
      <c r="I3232" s="176"/>
      <c r="J3232" s="176"/>
      <c r="K3232" s="176"/>
      <c r="L3232" s="665"/>
      <c r="M3232" s="175"/>
      <c r="N3232" s="177"/>
      <c r="P3232" s="176"/>
      <c r="R3232" s="178"/>
      <c r="S3232" s="177"/>
      <c r="U3232" s="177"/>
      <c r="W3232" s="178"/>
      <c r="X3232" s="177"/>
    </row>
    <row r="3233" spans="7:24" s="168" customFormat="1" ht="15" customHeight="1">
      <c r="G3233" s="175"/>
      <c r="I3233" s="176"/>
      <c r="J3233" s="176"/>
      <c r="K3233" s="176"/>
      <c r="L3233" s="665"/>
      <c r="M3233" s="175"/>
      <c r="N3233" s="177"/>
      <c r="P3233" s="176"/>
      <c r="R3233" s="178"/>
      <c r="S3233" s="177"/>
      <c r="U3233" s="177"/>
      <c r="W3233" s="178"/>
      <c r="X3233" s="177"/>
    </row>
    <row r="3234" spans="7:24" s="168" customFormat="1" ht="15" customHeight="1">
      <c r="G3234" s="175"/>
      <c r="I3234" s="176"/>
      <c r="J3234" s="176"/>
      <c r="K3234" s="176"/>
      <c r="L3234" s="665"/>
      <c r="M3234" s="175"/>
      <c r="N3234" s="177"/>
      <c r="P3234" s="176"/>
      <c r="R3234" s="178"/>
      <c r="S3234" s="177"/>
      <c r="U3234" s="177"/>
      <c r="W3234" s="178"/>
      <c r="X3234" s="177"/>
    </row>
    <row r="3235" spans="7:24" s="168" customFormat="1" ht="15" customHeight="1">
      <c r="G3235" s="175"/>
      <c r="I3235" s="176"/>
      <c r="J3235" s="176"/>
      <c r="K3235" s="176"/>
      <c r="L3235" s="665"/>
      <c r="M3235" s="175"/>
      <c r="N3235" s="177"/>
      <c r="P3235" s="176"/>
      <c r="R3235" s="178"/>
      <c r="S3235" s="177"/>
      <c r="U3235" s="177"/>
      <c r="W3235" s="178"/>
      <c r="X3235" s="177"/>
    </row>
    <row r="3236" spans="7:24" s="168" customFormat="1" ht="15" customHeight="1">
      <c r="G3236" s="175"/>
      <c r="I3236" s="176"/>
      <c r="J3236" s="176"/>
      <c r="K3236" s="176"/>
      <c r="L3236" s="665"/>
      <c r="M3236" s="175"/>
      <c r="N3236" s="177"/>
      <c r="P3236" s="176"/>
      <c r="R3236" s="178"/>
      <c r="S3236" s="177"/>
      <c r="U3236" s="177"/>
      <c r="W3236" s="178"/>
      <c r="X3236" s="177"/>
    </row>
    <row r="3237" spans="7:24" s="168" customFormat="1" ht="15" customHeight="1">
      <c r="G3237" s="175"/>
      <c r="I3237" s="176"/>
      <c r="J3237" s="176"/>
      <c r="K3237" s="176"/>
      <c r="L3237" s="665"/>
      <c r="M3237" s="175"/>
      <c r="N3237" s="177"/>
      <c r="P3237" s="176"/>
      <c r="R3237" s="178"/>
      <c r="S3237" s="177"/>
      <c r="U3237" s="177"/>
      <c r="W3237" s="178"/>
      <c r="X3237" s="177"/>
    </row>
    <row r="3238" spans="7:24" s="168" customFormat="1" ht="15" customHeight="1">
      <c r="G3238" s="175"/>
      <c r="I3238" s="176"/>
      <c r="J3238" s="176"/>
      <c r="K3238" s="176"/>
      <c r="L3238" s="665"/>
      <c r="M3238" s="175"/>
      <c r="N3238" s="177"/>
      <c r="P3238" s="176"/>
      <c r="R3238" s="178"/>
      <c r="S3238" s="177"/>
      <c r="U3238" s="177"/>
      <c r="W3238" s="178"/>
      <c r="X3238" s="177"/>
    </row>
    <row r="3239" spans="7:24" s="168" customFormat="1" ht="15" customHeight="1">
      <c r="G3239" s="175"/>
      <c r="I3239" s="176"/>
      <c r="J3239" s="176"/>
      <c r="K3239" s="176"/>
      <c r="L3239" s="665"/>
      <c r="M3239" s="175"/>
      <c r="N3239" s="177"/>
      <c r="P3239" s="176"/>
      <c r="R3239" s="178"/>
      <c r="S3239" s="177"/>
      <c r="U3239" s="177"/>
      <c r="W3239" s="178"/>
      <c r="X3239" s="177"/>
    </row>
    <row r="3240" spans="7:24" s="168" customFormat="1" ht="15" customHeight="1">
      <c r="G3240" s="175"/>
      <c r="I3240" s="176"/>
      <c r="J3240" s="176"/>
      <c r="K3240" s="176"/>
      <c r="L3240" s="665"/>
      <c r="M3240" s="175"/>
      <c r="N3240" s="177"/>
      <c r="P3240" s="176"/>
      <c r="R3240" s="178"/>
      <c r="S3240" s="177"/>
      <c r="U3240" s="177"/>
      <c r="W3240" s="178"/>
      <c r="X3240" s="177"/>
    </row>
    <row r="3241" spans="7:24" s="168" customFormat="1" ht="15" customHeight="1">
      <c r="G3241" s="175"/>
      <c r="I3241" s="176"/>
      <c r="J3241" s="176"/>
      <c r="K3241" s="176"/>
      <c r="L3241" s="665"/>
      <c r="M3241" s="175"/>
      <c r="N3241" s="177"/>
      <c r="P3241" s="176"/>
      <c r="R3241" s="178"/>
      <c r="S3241" s="177"/>
      <c r="U3241" s="177"/>
      <c r="W3241" s="178"/>
      <c r="X3241" s="177"/>
    </row>
    <row r="3242" spans="7:24" s="168" customFormat="1" ht="15" customHeight="1">
      <c r="G3242" s="175"/>
      <c r="I3242" s="176"/>
      <c r="J3242" s="176"/>
      <c r="K3242" s="176"/>
      <c r="L3242" s="665"/>
      <c r="M3242" s="175"/>
      <c r="N3242" s="177"/>
      <c r="P3242" s="176"/>
      <c r="R3242" s="178"/>
      <c r="S3242" s="177"/>
      <c r="U3242" s="177"/>
      <c r="W3242" s="178"/>
      <c r="X3242" s="177"/>
    </row>
    <row r="3243" spans="7:24" s="168" customFormat="1" ht="15" customHeight="1">
      <c r="G3243" s="175"/>
      <c r="I3243" s="176"/>
      <c r="J3243" s="176"/>
      <c r="K3243" s="176"/>
      <c r="L3243" s="665"/>
      <c r="M3243" s="175"/>
      <c r="N3243" s="177"/>
      <c r="P3243" s="176"/>
      <c r="R3243" s="178"/>
      <c r="S3243" s="177"/>
      <c r="U3243" s="177"/>
      <c r="W3243" s="178"/>
      <c r="X3243" s="177"/>
    </row>
    <row r="3244" spans="7:24" s="168" customFormat="1" ht="15" customHeight="1">
      <c r="G3244" s="175"/>
      <c r="I3244" s="176"/>
      <c r="J3244" s="176"/>
      <c r="K3244" s="176"/>
      <c r="L3244" s="665"/>
      <c r="M3244" s="175"/>
      <c r="N3244" s="177"/>
      <c r="P3244" s="176"/>
      <c r="R3244" s="178"/>
      <c r="S3244" s="177"/>
      <c r="U3244" s="177"/>
      <c r="W3244" s="178"/>
      <c r="X3244" s="177"/>
    </row>
    <row r="3245" spans="7:24" s="168" customFormat="1" ht="15" customHeight="1">
      <c r="G3245" s="175"/>
      <c r="I3245" s="176"/>
      <c r="J3245" s="176"/>
      <c r="K3245" s="176"/>
      <c r="L3245" s="665"/>
      <c r="M3245" s="175"/>
      <c r="N3245" s="177"/>
      <c r="P3245" s="176"/>
      <c r="R3245" s="178"/>
      <c r="S3245" s="177"/>
      <c r="U3245" s="177"/>
      <c r="W3245" s="178"/>
      <c r="X3245" s="177"/>
    </row>
    <row r="3246" spans="7:24" s="168" customFormat="1" ht="15" customHeight="1">
      <c r="G3246" s="175"/>
      <c r="I3246" s="176"/>
      <c r="J3246" s="176"/>
      <c r="K3246" s="176"/>
      <c r="L3246" s="665"/>
      <c r="M3246" s="175"/>
      <c r="N3246" s="177"/>
      <c r="P3246" s="176"/>
      <c r="R3246" s="178"/>
      <c r="S3246" s="177"/>
      <c r="U3246" s="177"/>
      <c r="W3246" s="178"/>
      <c r="X3246" s="177"/>
    </row>
    <row r="3247" spans="7:24" s="168" customFormat="1" ht="15" customHeight="1">
      <c r="G3247" s="175"/>
      <c r="I3247" s="176"/>
      <c r="J3247" s="176"/>
      <c r="K3247" s="176"/>
      <c r="L3247" s="665"/>
      <c r="M3247" s="175"/>
      <c r="N3247" s="177"/>
      <c r="P3247" s="176"/>
      <c r="R3247" s="178"/>
      <c r="S3247" s="177"/>
      <c r="U3247" s="177"/>
      <c r="W3247" s="178"/>
      <c r="X3247" s="177"/>
    </row>
    <row r="3248" spans="7:24" s="168" customFormat="1" ht="15" customHeight="1">
      <c r="G3248" s="175"/>
      <c r="I3248" s="176"/>
      <c r="J3248" s="176"/>
      <c r="K3248" s="176"/>
      <c r="L3248" s="665"/>
      <c r="M3248" s="175"/>
      <c r="N3248" s="177"/>
      <c r="P3248" s="176"/>
      <c r="R3248" s="178"/>
      <c r="S3248" s="177"/>
      <c r="U3248" s="177"/>
      <c r="W3248" s="178"/>
      <c r="X3248" s="177"/>
    </row>
    <row r="3249" spans="7:24" s="168" customFormat="1" ht="15" customHeight="1">
      <c r="G3249" s="175"/>
      <c r="I3249" s="176"/>
      <c r="J3249" s="176"/>
      <c r="K3249" s="176"/>
      <c r="L3249" s="665"/>
      <c r="M3249" s="175"/>
      <c r="N3249" s="177"/>
      <c r="P3249" s="176"/>
      <c r="R3249" s="178"/>
      <c r="S3249" s="177"/>
      <c r="U3249" s="177"/>
      <c r="W3249" s="178"/>
      <c r="X3249" s="177"/>
    </row>
    <row r="3250" spans="7:24" s="168" customFormat="1" ht="15" customHeight="1">
      <c r="G3250" s="175"/>
      <c r="I3250" s="176"/>
      <c r="J3250" s="176"/>
      <c r="K3250" s="176"/>
      <c r="L3250" s="665"/>
      <c r="M3250" s="175"/>
      <c r="N3250" s="177"/>
      <c r="P3250" s="176"/>
      <c r="R3250" s="178"/>
      <c r="S3250" s="177"/>
      <c r="U3250" s="177"/>
      <c r="W3250" s="178"/>
      <c r="X3250" s="177"/>
    </row>
    <row r="3251" spans="7:24" s="168" customFormat="1" ht="15" customHeight="1">
      <c r="G3251" s="175"/>
      <c r="I3251" s="176"/>
      <c r="J3251" s="176"/>
      <c r="K3251" s="176"/>
      <c r="L3251" s="665"/>
      <c r="M3251" s="175"/>
      <c r="N3251" s="177"/>
      <c r="P3251" s="176"/>
      <c r="R3251" s="178"/>
      <c r="S3251" s="177"/>
      <c r="U3251" s="177"/>
      <c r="W3251" s="178"/>
      <c r="X3251" s="177"/>
    </row>
    <row r="3252" spans="7:24" s="168" customFormat="1" ht="15" customHeight="1">
      <c r="G3252" s="175"/>
      <c r="I3252" s="176"/>
      <c r="J3252" s="176"/>
      <c r="K3252" s="176"/>
      <c r="L3252" s="665"/>
      <c r="M3252" s="175"/>
      <c r="N3252" s="177"/>
      <c r="P3252" s="176"/>
      <c r="R3252" s="178"/>
      <c r="S3252" s="177"/>
      <c r="U3252" s="177"/>
      <c r="W3252" s="178"/>
      <c r="X3252" s="177"/>
    </row>
    <row r="3253" spans="7:24" s="168" customFormat="1" ht="15" customHeight="1">
      <c r="G3253" s="175"/>
      <c r="I3253" s="176"/>
      <c r="J3253" s="176"/>
      <c r="K3253" s="176"/>
      <c r="L3253" s="665"/>
      <c r="M3253" s="175"/>
      <c r="N3253" s="177"/>
      <c r="P3253" s="176"/>
      <c r="R3253" s="178"/>
      <c r="S3253" s="177"/>
      <c r="U3253" s="177"/>
      <c r="W3253" s="178"/>
      <c r="X3253" s="177"/>
    </row>
    <row r="3254" spans="7:24" s="168" customFormat="1" ht="15" customHeight="1">
      <c r="G3254" s="175"/>
      <c r="I3254" s="176"/>
      <c r="J3254" s="176"/>
      <c r="K3254" s="176"/>
      <c r="L3254" s="665"/>
      <c r="M3254" s="175"/>
      <c r="N3254" s="177"/>
      <c r="P3254" s="176"/>
      <c r="R3254" s="178"/>
      <c r="S3254" s="177"/>
      <c r="U3254" s="177"/>
      <c r="W3254" s="178"/>
      <c r="X3254" s="177"/>
    </row>
    <row r="3255" spans="7:24" s="168" customFormat="1" ht="15" customHeight="1">
      <c r="G3255" s="175"/>
      <c r="I3255" s="176"/>
      <c r="J3255" s="176"/>
      <c r="K3255" s="176"/>
      <c r="L3255" s="665"/>
      <c r="M3255" s="175"/>
      <c r="N3255" s="177"/>
      <c r="P3255" s="176"/>
      <c r="R3255" s="178"/>
      <c r="S3255" s="177"/>
      <c r="U3255" s="177"/>
      <c r="W3255" s="178"/>
      <c r="X3255" s="177"/>
    </row>
    <row r="3256" spans="7:24" s="168" customFormat="1" ht="15" customHeight="1">
      <c r="G3256" s="175"/>
      <c r="I3256" s="176"/>
      <c r="J3256" s="176"/>
      <c r="K3256" s="176"/>
      <c r="L3256" s="665"/>
      <c r="M3256" s="175"/>
      <c r="N3256" s="177"/>
      <c r="P3256" s="176"/>
      <c r="R3256" s="178"/>
      <c r="S3256" s="177"/>
      <c r="U3256" s="177"/>
      <c r="W3256" s="178"/>
      <c r="X3256" s="177"/>
    </row>
    <row r="3257" spans="7:24" s="168" customFormat="1" ht="15" customHeight="1">
      <c r="G3257" s="175"/>
      <c r="I3257" s="176"/>
      <c r="J3257" s="176"/>
      <c r="K3257" s="176"/>
      <c r="L3257" s="665"/>
      <c r="M3257" s="175"/>
      <c r="N3257" s="177"/>
      <c r="P3257" s="176"/>
      <c r="R3257" s="178"/>
      <c r="S3257" s="177"/>
      <c r="U3257" s="177"/>
      <c r="W3257" s="178"/>
      <c r="X3257" s="177"/>
    </row>
    <row r="3258" spans="7:24" s="168" customFormat="1" ht="15" customHeight="1">
      <c r="G3258" s="175"/>
      <c r="I3258" s="176"/>
      <c r="J3258" s="176"/>
      <c r="K3258" s="176"/>
      <c r="L3258" s="665"/>
      <c r="M3258" s="175"/>
      <c r="N3258" s="177"/>
      <c r="P3258" s="176"/>
      <c r="R3258" s="178"/>
      <c r="S3258" s="177"/>
      <c r="U3258" s="177"/>
      <c r="W3258" s="178"/>
      <c r="X3258" s="177"/>
    </row>
    <row r="3259" spans="7:24" s="168" customFormat="1" ht="15" customHeight="1">
      <c r="G3259" s="175"/>
      <c r="I3259" s="176"/>
      <c r="J3259" s="176"/>
      <c r="K3259" s="176"/>
      <c r="L3259" s="665"/>
      <c r="M3259" s="175"/>
      <c r="N3259" s="177"/>
      <c r="P3259" s="176"/>
      <c r="R3259" s="178"/>
      <c r="S3259" s="177"/>
      <c r="U3259" s="177"/>
      <c r="W3259" s="178"/>
      <c r="X3259" s="177"/>
    </row>
    <row r="3260" spans="7:24" s="168" customFormat="1" ht="15" customHeight="1">
      <c r="G3260" s="175"/>
      <c r="I3260" s="176"/>
      <c r="J3260" s="176"/>
      <c r="K3260" s="176"/>
      <c r="L3260" s="665"/>
      <c r="M3260" s="175"/>
      <c r="N3260" s="177"/>
      <c r="P3260" s="176"/>
      <c r="R3260" s="178"/>
      <c r="S3260" s="177"/>
      <c r="U3260" s="177"/>
      <c r="W3260" s="178"/>
      <c r="X3260" s="177"/>
    </row>
    <row r="3261" spans="7:24" s="168" customFormat="1" ht="15" customHeight="1">
      <c r="G3261" s="175"/>
      <c r="I3261" s="176"/>
      <c r="J3261" s="176"/>
      <c r="K3261" s="176"/>
      <c r="L3261" s="665"/>
      <c r="M3261" s="175"/>
      <c r="N3261" s="177"/>
      <c r="P3261" s="176"/>
      <c r="R3261" s="178"/>
      <c r="S3261" s="177"/>
      <c r="U3261" s="177"/>
      <c r="W3261" s="178"/>
      <c r="X3261" s="177"/>
    </row>
    <row r="3262" spans="7:24" s="168" customFormat="1" ht="15" customHeight="1">
      <c r="G3262" s="175"/>
      <c r="I3262" s="176"/>
      <c r="J3262" s="176"/>
      <c r="K3262" s="176"/>
      <c r="L3262" s="665"/>
      <c r="M3262" s="175"/>
      <c r="N3262" s="177"/>
      <c r="P3262" s="176"/>
      <c r="R3262" s="178"/>
      <c r="S3262" s="177"/>
      <c r="U3262" s="177"/>
      <c r="W3262" s="178"/>
      <c r="X3262" s="177"/>
    </row>
    <row r="3263" spans="7:24" s="168" customFormat="1" ht="15" customHeight="1">
      <c r="G3263" s="175"/>
      <c r="I3263" s="176"/>
      <c r="J3263" s="176"/>
      <c r="K3263" s="176"/>
      <c r="L3263" s="665"/>
      <c r="M3263" s="175"/>
      <c r="N3263" s="177"/>
      <c r="P3263" s="176"/>
      <c r="R3263" s="178"/>
      <c r="S3263" s="177"/>
      <c r="U3263" s="177"/>
      <c r="W3263" s="178"/>
      <c r="X3263" s="177"/>
    </row>
    <row r="3264" spans="7:24" s="168" customFormat="1" ht="15" customHeight="1">
      <c r="G3264" s="175"/>
      <c r="I3264" s="176"/>
      <c r="J3264" s="176"/>
      <c r="K3264" s="176"/>
      <c r="L3264" s="665"/>
      <c r="M3264" s="175"/>
      <c r="N3264" s="177"/>
      <c r="P3264" s="176"/>
      <c r="R3264" s="178"/>
      <c r="S3264" s="177"/>
      <c r="U3264" s="177"/>
      <c r="W3264" s="178"/>
      <c r="X3264" s="177"/>
    </row>
    <row r="3265" spans="7:24" s="168" customFormat="1" ht="15" customHeight="1">
      <c r="G3265" s="175"/>
      <c r="I3265" s="176"/>
      <c r="J3265" s="176"/>
      <c r="K3265" s="176"/>
      <c r="L3265" s="665"/>
      <c r="M3265" s="175"/>
      <c r="N3265" s="177"/>
      <c r="P3265" s="176"/>
      <c r="R3265" s="178"/>
      <c r="S3265" s="177"/>
      <c r="U3265" s="177"/>
      <c r="W3265" s="178"/>
      <c r="X3265" s="177"/>
    </row>
    <row r="3266" spans="7:24" s="168" customFormat="1" ht="15" customHeight="1">
      <c r="G3266" s="175"/>
      <c r="I3266" s="176"/>
      <c r="J3266" s="176"/>
      <c r="K3266" s="176"/>
      <c r="L3266" s="665"/>
      <c r="M3266" s="175"/>
      <c r="N3266" s="177"/>
      <c r="P3266" s="176"/>
      <c r="R3266" s="178"/>
      <c r="S3266" s="177"/>
      <c r="U3266" s="177"/>
      <c r="W3266" s="178"/>
      <c r="X3266" s="177"/>
    </row>
    <row r="3267" spans="7:24" s="168" customFormat="1" ht="15" customHeight="1">
      <c r="G3267" s="175"/>
      <c r="I3267" s="176"/>
      <c r="J3267" s="176"/>
      <c r="K3267" s="176"/>
      <c r="L3267" s="665"/>
      <c r="M3267" s="175"/>
      <c r="N3267" s="177"/>
      <c r="P3267" s="176"/>
      <c r="R3267" s="178"/>
      <c r="S3267" s="177"/>
      <c r="U3267" s="177"/>
      <c r="W3267" s="178"/>
      <c r="X3267" s="177"/>
    </row>
    <row r="3268" spans="7:24" s="168" customFormat="1" ht="15" customHeight="1">
      <c r="G3268" s="175"/>
      <c r="I3268" s="176"/>
      <c r="J3268" s="176"/>
      <c r="K3268" s="176"/>
      <c r="L3268" s="665"/>
      <c r="M3268" s="175"/>
      <c r="N3268" s="177"/>
      <c r="P3268" s="176"/>
      <c r="R3268" s="178"/>
      <c r="S3268" s="177"/>
      <c r="U3268" s="177"/>
      <c r="W3268" s="178"/>
      <c r="X3268" s="177"/>
    </row>
    <row r="3269" spans="7:24" s="168" customFormat="1" ht="15" customHeight="1">
      <c r="G3269" s="175"/>
      <c r="I3269" s="176"/>
      <c r="J3269" s="176"/>
      <c r="K3269" s="176"/>
      <c r="L3269" s="665"/>
      <c r="M3269" s="175"/>
      <c r="N3269" s="177"/>
      <c r="P3269" s="176"/>
      <c r="R3269" s="178"/>
      <c r="S3269" s="177"/>
      <c r="U3269" s="177"/>
      <c r="W3269" s="178"/>
      <c r="X3269" s="177"/>
    </row>
    <row r="3270" spans="7:24" s="168" customFormat="1" ht="15" customHeight="1">
      <c r="G3270" s="175"/>
      <c r="I3270" s="176"/>
      <c r="J3270" s="176"/>
      <c r="K3270" s="176"/>
      <c r="L3270" s="665"/>
      <c r="M3270" s="175"/>
      <c r="N3270" s="177"/>
      <c r="P3270" s="176"/>
      <c r="R3270" s="178"/>
      <c r="S3270" s="177"/>
      <c r="U3270" s="177"/>
      <c r="W3270" s="178"/>
      <c r="X3270" s="177"/>
    </row>
    <row r="3271" spans="7:24" s="168" customFormat="1" ht="15" customHeight="1">
      <c r="G3271" s="175"/>
      <c r="I3271" s="176"/>
      <c r="J3271" s="176"/>
      <c r="K3271" s="176"/>
      <c r="L3271" s="665"/>
      <c r="M3271" s="175"/>
      <c r="N3271" s="177"/>
      <c r="P3271" s="176"/>
      <c r="R3271" s="178"/>
      <c r="S3271" s="177"/>
      <c r="U3271" s="177"/>
      <c r="W3271" s="178"/>
      <c r="X3271" s="177"/>
    </row>
    <row r="3272" spans="7:24" s="168" customFormat="1" ht="15" customHeight="1">
      <c r="G3272" s="175"/>
      <c r="I3272" s="176"/>
      <c r="J3272" s="176"/>
      <c r="K3272" s="176"/>
      <c r="L3272" s="665"/>
      <c r="M3272" s="175"/>
      <c r="N3272" s="177"/>
      <c r="P3272" s="176"/>
      <c r="R3272" s="178"/>
      <c r="S3272" s="177"/>
      <c r="U3272" s="177"/>
      <c r="W3272" s="178"/>
      <c r="X3272" s="177"/>
    </row>
    <row r="3273" spans="7:24" s="168" customFormat="1" ht="15" customHeight="1">
      <c r="G3273" s="175"/>
      <c r="I3273" s="176"/>
      <c r="J3273" s="176"/>
      <c r="K3273" s="176"/>
      <c r="L3273" s="665"/>
      <c r="M3273" s="175"/>
      <c r="N3273" s="177"/>
      <c r="P3273" s="176"/>
      <c r="R3273" s="178"/>
      <c r="S3273" s="177"/>
      <c r="U3273" s="177"/>
      <c r="W3273" s="178"/>
      <c r="X3273" s="177"/>
    </row>
    <row r="3274" spans="7:24" s="168" customFormat="1" ht="15" customHeight="1">
      <c r="G3274" s="175"/>
      <c r="I3274" s="176"/>
      <c r="J3274" s="176"/>
      <c r="K3274" s="176"/>
      <c r="L3274" s="665"/>
      <c r="M3274" s="175"/>
      <c r="N3274" s="177"/>
      <c r="P3274" s="176"/>
      <c r="R3274" s="178"/>
      <c r="S3274" s="177"/>
      <c r="U3274" s="177"/>
      <c r="W3274" s="178"/>
      <c r="X3274" s="177"/>
    </row>
    <row r="3275" spans="7:24" s="168" customFormat="1" ht="15" customHeight="1">
      <c r="G3275" s="175"/>
      <c r="I3275" s="176"/>
      <c r="J3275" s="176"/>
      <c r="K3275" s="176"/>
      <c r="L3275" s="665"/>
      <c r="M3275" s="175"/>
      <c r="N3275" s="177"/>
      <c r="P3275" s="176"/>
      <c r="R3275" s="178"/>
      <c r="S3275" s="177"/>
      <c r="U3275" s="177"/>
      <c r="W3275" s="178"/>
      <c r="X3275" s="177"/>
    </row>
    <row r="3276" spans="7:24" s="168" customFormat="1" ht="15" customHeight="1">
      <c r="G3276" s="175"/>
      <c r="I3276" s="176"/>
      <c r="J3276" s="176"/>
      <c r="K3276" s="176"/>
      <c r="L3276" s="665"/>
      <c r="M3276" s="175"/>
      <c r="N3276" s="177"/>
      <c r="P3276" s="176"/>
      <c r="R3276" s="178"/>
      <c r="S3276" s="177"/>
      <c r="U3276" s="177"/>
      <c r="W3276" s="178"/>
      <c r="X3276" s="177"/>
    </row>
    <row r="3277" spans="7:24" s="168" customFormat="1" ht="15" customHeight="1">
      <c r="G3277" s="175"/>
      <c r="I3277" s="176"/>
      <c r="J3277" s="176"/>
      <c r="K3277" s="176"/>
      <c r="L3277" s="665"/>
      <c r="M3277" s="175"/>
      <c r="N3277" s="177"/>
      <c r="P3277" s="176"/>
      <c r="R3277" s="178"/>
      <c r="S3277" s="177"/>
      <c r="U3277" s="177"/>
      <c r="W3277" s="178"/>
      <c r="X3277" s="177"/>
    </row>
    <row r="3278" spans="7:24" s="168" customFormat="1" ht="15" customHeight="1">
      <c r="G3278" s="175"/>
      <c r="I3278" s="176"/>
      <c r="J3278" s="176"/>
      <c r="K3278" s="176"/>
      <c r="L3278" s="665"/>
      <c r="M3278" s="175"/>
      <c r="N3278" s="177"/>
      <c r="P3278" s="176"/>
      <c r="R3278" s="178"/>
      <c r="S3278" s="177"/>
      <c r="U3278" s="177"/>
      <c r="W3278" s="178"/>
      <c r="X3278" s="177"/>
    </row>
    <row r="3279" spans="7:24" s="168" customFormat="1" ht="15" customHeight="1">
      <c r="G3279" s="175"/>
      <c r="I3279" s="176"/>
      <c r="J3279" s="176"/>
      <c r="K3279" s="176"/>
      <c r="L3279" s="665"/>
      <c r="M3279" s="175"/>
      <c r="N3279" s="177"/>
      <c r="P3279" s="176"/>
      <c r="R3279" s="178"/>
      <c r="S3279" s="177"/>
      <c r="U3279" s="177"/>
      <c r="W3279" s="178"/>
      <c r="X3279" s="177"/>
    </row>
    <row r="3280" spans="7:24" s="168" customFormat="1" ht="15" customHeight="1">
      <c r="G3280" s="175"/>
      <c r="I3280" s="176"/>
      <c r="J3280" s="176"/>
      <c r="K3280" s="176"/>
      <c r="L3280" s="665"/>
      <c r="M3280" s="175"/>
      <c r="N3280" s="177"/>
      <c r="P3280" s="176"/>
      <c r="R3280" s="178"/>
      <c r="S3280" s="177"/>
      <c r="U3280" s="177"/>
      <c r="W3280" s="178"/>
      <c r="X3280" s="177"/>
    </row>
    <row r="3281" spans="7:24" s="168" customFormat="1" ht="15" customHeight="1">
      <c r="G3281" s="175"/>
      <c r="I3281" s="176"/>
      <c r="J3281" s="176"/>
      <c r="K3281" s="176"/>
      <c r="L3281" s="665"/>
      <c r="M3281" s="175"/>
      <c r="N3281" s="177"/>
      <c r="P3281" s="176"/>
      <c r="R3281" s="178"/>
      <c r="S3281" s="177"/>
      <c r="U3281" s="177"/>
      <c r="W3281" s="178"/>
      <c r="X3281" s="177"/>
    </row>
    <row r="3282" spans="7:24" s="168" customFormat="1" ht="15" customHeight="1">
      <c r="G3282" s="175"/>
      <c r="I3282" s="176"/>
      <c r="J3282" s="176"/>
      <c r="K3282" s="176"/>
      <c r="L3282" s="665"/>
      <c r="M3282" s="175"/>
      <c r="N3282" s="177"/>
      <c r="P3282" s="176"/>
      <c r="R3282" s="178"/>
      <c r="S3282" s="177"/>
      <c r="U3282" s="177"/>
      <c r="W3282" s="178"/>
      <c r="X3282" s="177"/>
    </row>
    <row r="3283" spans="7:24" s="168" customFormat="1" ht="15" customHeight="1">
      <c r="G3283" s="175"/>
      <c r="I3283" s="176"/>
      <c r="J3283" s="176"/>
      <c r="K3283" s="176"/>
      <c r="L3283" s="665"/>
      <c r="M3283" s="175"/>
      <c r="N3283" s="177"/>
      <c r="P3283" s="176"/>
      <c r="R3283" s="178"/>
      <c r="S3283" s="177"/>
      <c r="U3283" s="177"/>
      <c r="W3283" s="178"/>
      <c r="X3283" s="177"/>
    </row>
    <row r="3284" spans="7:24" s="168" customFormat="1" ht="15" customHeight="1">
      <c r="G3284" s="175"/>
      <c r="I3284" s="176"/>
      <c r="J3284" s="176"/>
      <c r="K3284" s="176"/>
      <c r="L3284" s="665"/>
      <c r="M3284" s="175"/>
      <c r="N3284" s="177"/>
      <c r="P3284" s="176"/>
      <c r="R3284" s="178"/>
      <c r="S3284" s="177"/>
      <c r="U3284" s="177"/>
      <c r="W3284" s="178"/>
      <c r="X3284" s="177"/>
    </row>
    <row r="3285" spans="7:24" s="168" customFormat="1" ht="15" customHeight="1">
      <c r="G3285" s="175"/>
      <c r="I3285" s="176"/>
      <c r="J3285" s="176"/>
      <c r="K3285" s="176"/>
      <c r="L3285" s="665"/>
      <c r="M3285" s="175"/>
      <c r="N3285" s="177"/>
      <c r="P3285" s="176"/>
      <c r="R3285" s="178"/>
      <c r="S3285" s="177"/>
      <c r="U3285" s="177"/>
      <c r="W3285" s="178"/>
      <c r="X3285" s="177"/>
    </row>
    <row r="3286" spans="7:24" s="168" customFormat="1" ht="15" customHeight="1">
      <c r="G3286" s="175"/>
      <c r="I3286" s="176"/>
      <c r="J3286" s="176"/>
      <c r="K3286" s="176"/>
      <c r="L3286" s="665"/>
      <c r="M3286" s="175"/>
      <c r="N3286" s="177"/>
      <c r="P3286" s="176"/>
      <c r="R3286" s="178"/>
      <c r="S3286" s="177"/>
      <c r="U3286" s="177"/>
      <c r="W3286" s="178"/>
      <c r="X3286" s="177"/>
    </row>
    <row r="3287" spans="7:24" s="168" customFormat="1" ht="15" customHeight="1">
      <c r="G3287" s="175"/>
      <c r="I3287" s="176"/>
      <c r="J3287" s="176"/>
      <c r="K3287" s="176"/>
      <c r="L3287" s="665"/>
      <c r="M3287" s="175"/>
      <c r="N3287" s="177"/>
      <c r="P3287" s="176"/>
      <c r="R3287" s="178"/>
      <c r="S3287" s="177"/>
      <c r="U3287" s="177"/>
      <c r="W3287" s="178"/>
      <c r="X3287" s="177"/>
    </row>
    <row r="3288" spans="7:24" s="168" customFormat="1" ht="15" customHeight="1">
      <c r="G3288" s="175"/>
      <c r="I3288" s="176"/>
      <c r="J3288" s="176"/>
      <c r="K3288" s="176"/>
      <c r="L3288" s="665"/>
      <c r="M3288" s="175"/>
      <c r="N3288" s="177"/>
      <c r="P3288" s="176"/>
      <c r="R3288" s="178"/>
      <c r="S3288" s="177"/>
      <c r="U3288" s="177"/>
      <c r="W3288" s="178"/>
      <c r="X3288" s="177"/>
    </row>
    <row r="3289" spans="7:24" s="168" customFormat="1" ht="15" customHeight="1">
      <c r="G3289" s="175"/>
      <c r="I3289" s="176"/>
      <c r="J3289" s="176"/>
      <c r="K3289" s="176"/>
      <c r="L3289" s="665"/>
      <c r="M3289" s="175"/>
      <c r="N3289" s="177"/>
      <c r="P3289" s="176"/>
      <c r="R3289" s="178"/>
      <c r="S3289" s="177"/>
      <c r="U3289" s="177"/>
      <c r="W3289" s="178"/>
      <c r="X3289" s="177"/>
    </row>
    <row r="3290" spans="7:24" s="168" customFormat="1" ht="15" customHeight="1">
      <c r="G3290" s="175"/>
      <c r="I3290" s="176"/>
      <c r="J3290" s="176"/>
      <c r="K3290" s="176"/>
      <c r="L3290" s="665"/>
      <c r="M3290" s="175"/>
      <c r="N3290" s="177"/>
      <c r="P3290" s="176"/>
      <c r="R3290" s="178"/>
      <c r="S3290" s="177"/>
      <c r="U3290" s="177"/>
      <c r="W3290" s="178"/>
      <c r="X3290" s="177"/>
    </row>
    <row r="3291" spans="7:24" s="168" customFormat="1" ht="15" customHeight="1">
      <c r="G3291" s="175"/>
      <c r="I3291" s="176"/>
      <c r="J3291" s="176"/>
      <c r="K3291" s="176"/>
      <c r="L3291" s="665"/>
      <c r="M3291" s="175"/>
      <c r="N3291" s="177"/>
      <c r="P3291" s="176"/>
      <c r="R3291" s="178"/>
      <c r="S3291" s="177"/>
      <c r="U3291" s="177"/>
      <c r="W3291" s="178"/>
      <c r="X3291" s="177"/>
    </row>
    <row r="3292" spans="7:24" s="168" customFormat="1" ht="15" customHeight="1">
      <c r="G3292" s="175"/>
      <c r="I3292" s="176"/>
      <c r="J3292" s="176"/>
      <c r="K3292" s="176"/>
      <c r="L3292" s="665"/>
      <c r="M3292" s="175"/>
      <c r="N3292" s="177"/>
      <c r="P3292" s="176"/>
      <c r="R3292" s="178"/>
      <c r="S3292" s="177"/>
      <c r="U3292" s="177"/>
      <c r="W3292" s="178"/>
      <c r="X3292" s="177"/>
    </row>
    <row r="3293" spans="7:24" s="168" customFormat="1" ht="15" customHeight="1">
      <c r="G3293" s="175"/>
      <c r="I3293" s="176"/>
      <c r="J3293" s="176"/>
      <c r="K3293" s="176"/>
      <c r="L3293" s="665"/>
      <c r="M3293" s="175"/>
      <c r="N3293" s="177"/>
      <c r="P3293" s="176"/>
      <c r="R3293" s="178"/>
      <c r="S3293" s="177"/>
      <c r="U3293" s="177"/>
      <c r="W3293" s="178"/>
      <c r="X3293" s="177"/>
    </row>
    <row r="3294" spans="7:24" s="168" customFormat="1" ht="15" customHeight="1">
      <c r="G3294" s="175"/>
      <c r="I3294" s="176"/>
      <c r="J3294" s="176"/>
      <c r="K3294" s="176"/>
      <c r="L3294" s="665"/>
      <c r="M3294" s="175"/>
      <c r="N3294" s="177"/>
      <c r="P3294" s="176"/>
      <c r="R3294" s="178"/>
      <c r="S3294" s="177"/>
      <c r="U3294" s="177"/>
      <c r="W3294" s="178"/>
      <c r="X3294" s="177"/>
    </row>
    <row r="3295" spans="7:24" s="168" customFormat="1" ht="15" customHeight="1">
      <c r="G3295" s="175"/>
      <c r="I3295" s="176"/>
      <c r="J3295" s="176"/>
      <c r="K3295" s="176"/>
      <c r="L3295" s="665"/>
      <c r="M3295" s="175"/>
      <c r="N3295" s="177"/>
      <c r="P3295" s="176"/>
      <c r="R3295" s="178"/>
      <c r="S3295" s="177"/>
      <c r="U3295" s="177"/>
      <c r="W3295" s="178"/>
      <c r="X3295" s="177"/>
    </row>
    <row r="3296" spans="7:24" s="168" customFormat="1" ht="15" customHeight="1">
      <c r="G3296" s="175"/>
      <c r="I3296" s="176"/>
      <c r="J3296" s="176"/>
      <c r="K3296" s="176"/>
      <c r="L3296" s="665"/>
      <c r="M3296" s="175"/>
      <c r="N3296" s="177"/>
      <c r="P3296" s="176"/>
      <c r="R3296" s="178"/>
      <c r="S3296" s="177"/>
      <c r="U3296" s="177"/>
      <c r="W3296" s="178"/>
      <c r="X3296" s="177"/>
    </row>
    <row r="3297" spans="7:24" s="168" customFormat="1" ht="15" customHeight="1">
      <c r="G3297" s="175"/>
      <c r="I3297" s="176"/>
      <c r="J3297" s="176"/>
      <c r="K3297" s="176"/>
      <c r="L3297" s="665"/>
      <c r="M3297" s="175"/>
      <c r="N3297" s="177"/>
      <c r="P3297" s="176"/>
      <c r="R3297" s="178"/>
      <c r="S3297" s="177"/>
      <c r="U3297" s="177"/>
      <c r="W3297" s="178"/>
      <c r="X3297" s="177"/>
    </row>
    <row r="3298" spans="7:24" s="168" customFormat="1" ht="15" customHeight="1">
      <c r="G3298" s="175"/>
      <c r="I3298" s="176"/>
      <c r="J3298" s="176"/>
      <c r="K3298" s="176"/>
      <c r="L3298" s="665"/>
      <c r="M3298" s="175"/>
      <c r="N3298" s="177"/>
      <c r="P3298" s="176"/>
      <c r="R3298" s="178"/>
      <c r="S3298" s="177"/>
      <c r="U3298" s="177"/>
      <c r="W3298" s="178"/>
      <c r="X3298" s="177"/>
    </row>
    <row r="3299" spans="7:24" s="168" customFormat="1" ht="15" customHeight="1">
      <c r="G3299" s="175"/>
      <c r="I3299" s="176"/>
      <c r="J3299" s="176"/>
      <c r="K3299" s="176"/>
      <c r="L3299" s="665"/>
      <c r="M3299" s="175"/>
      <c r="N3299" s="177"/>
      <c r="P3299" s="176"/>
      <c r="R3299" s="178"/>
      <c r="S3299" s="177"/>
      <c r="U3299" s="177"/>
      <c r="W3299" s="178"/>
      <c r="X3299" s="177"/>
    </row>
    <row r="3300" spans="7:24" s="168" customFormat="1" ht="15" customHeight="1">
      <c r="G3300" s="175"/>
      <c r="I3300" s="176"/>
      <c r="J3300" s="176"/>
      <c r="K3300" s="176"/>
      <c r="L3300" s="665"/>
      <c r="M3300" s="175"/>
      <c r="N3300" s="177"/>
      <c r="P3300" s="176"/>
      <c r="R3300" s="178"/>
      <c r="S3300" s="177"/>
      <c r="U3300" s="177"/>
      <c r="W3300" s="178"/>
      <c r="X3300" s="177"/>
    </row>
    <row r="3301" spans="7:24" s="168" customFormat="1" ht="15" customHeight="1">
      <c r="G3301" s="175"/>
      <c r="I3301" s="176"/>
      <c r="J3301" s="176"/>
      <c r="K3301" s="176"/>
      <c r="L3301" s="665"/>
      <c r="M3301" s="175"/>
      <c r="N3301" s="177"/>
      <c r="P3301" s="176"/>
      <c r="R3301" s="178"/>
      <c r="S3301" s="177"/>
      <c r="U3301" s="177"/>
      <c r="W3301" s="178"/>
      <c r="X3301" s="177"/>
    </row>
    <row r="3302" spans="7:24" s="168" customFormat="1" ht="15" customHeight="1">
      <c r="G3302" s="175"/>
      <c r="I3302" s="176"/>
      <c r="J3302" s="176"/>
      <c r="K3302" s="176"/>
      <c r="L3302" s="665"/>
      <c r="M3302" s="175"/>
      <c r="N3302" s="177"/>
      <c r="P3302" s="176"/>
      <c r="R3302" s="178"/>
      <c r="S3302" s="177"/>
      <c r="U3302" s="177"/>
      <c r="W3302" s="178"/>
      <c r="X3302" s="177"/>
    </row>
    <row r="3303" spans="7:24" s="168" customFormat="1" ht="15" customHeight="1">
      <c r="G3303" s="175"/>
      <c r="I3303" s="176"/>
      <c r="J3303" s="176"/>
      <c r="K3303" s="176"/>
      <c r="L3303" s="665"/>
      <c r="M3303" s="175"/>
      <c r="N3303" s="177"/>
      <c r="P3303" s="176"/>
      <c r="R3303" s="178"/>
      <c r="S3303" s="177"/>
      <c r="U3303" s="177"/>
      <c r="W3303" s="178"/>
      <c r="X3303" s="177"/>
    </row>
    <row r="3304" spans="7:24" s="168" customFormat="1" ht="15" customHeight="1">
      <c r="G3304" s="175"/>
      <c r="I3304" s="176"/>
      <c r="J3304" s="176"/>
      <c r="K3304" s="176"/>
      <c r="L3304" s="665"/>
      <c r="M3304" s="175"/>
      <c r="N3304" s="177"/>
      <c r="P3304" s="176"/>
      <c r="R3304" s="178"/>
      <c r="S3304" s="177"/>
      <c r="U3304" s="177"/>
      <c r="W3304" s="178"/>
      <c r="X3304" s="177"/>
    </row>
    <row r="3305" spans="7:24" s="168" customFormat="1" ht="15" customHeight="1">
      <c r="G3305" s="175"/>
      <c r="I3305" s="176"/>
      <c r="J3305" s="176"/>
      <c r="K3305" s="176"/>
      <c r="L3305" s="665"/>
      <c r="M3305" s="175"/>
      <c r="N3305" s="177"/>
      <c r="P3305" s="176"/>
      <c r="R3305" s="178"/>
      <c r="S3305" s="177"/>
      <c r="U3305" s="177"/>
      <c r="W3305" s="178"/>
      <c r="X3305" s="177"/>
    </row>
    <row r="3306" spans="7:24" s="168" customFormat="1" ht="15" customHeight="1">
      <c r="G3306" s="175"/>
      <c r="I3306" s="176"/>
      <c r="J3306" s="176"/>
      <c r="K3306" s="176"/>
      <c r="L3306" s="665"/>
      <c r="M3306" s="175"/>
      <c r="N3306" s="177"/>
      <c r="P3306" s="176"/>
      <c r="R3306" s="178"/>
      <c r="S3306" s="177"/>
      <c r="U3306" s="177"/>
      <c r="W3306" s="178"/>
      <c r="X3306" s="177"/>
    </row>
    <row r="3307" spans="7:24" s="168" customFormat="1" ht="15" customHeight="1">
      <c r="G3307" s="175"/>
      <c r="I3307" s="176"/>
      <c r="J3307" s="176"/>
      <c r="K3307" s="176"/>
      <c r="L3307" s="665"/>
      <c r="M3307" s="175"/>
      <c r="N3307" s="177"/>
      <c r="P3307" s="176"/>
      <c r="R3307" s="178"/>
      <c r="S3307" s="177"/>
      <c r="U3307" s="177"/>
      <c r="W3307" s="178"/>
      <c r="X3307" s="177"/>
    </row>
    <row r="3308" spans="7:24" s="168" customFormat="1" ht="15" customHeight="1">
      <c r="G3308" s="175"/>
      <c r="I3308" s="176"/>
      <c r="J3308" s="176"/>
      <c r="K3308" s="176"/>
      <c r="L3308" s="665"/>
      <c r="M3308" s="175"/>
      <c r="N3308" s="177"/>
      <c r="P3308" s="176"/>
      <c r="R3308" s="178"/>
      <c r="S3308" s="177"/>
      <c r="U3308" s="177"/>
      <c r="W3308" s="178"/>
      <c r="X3308" s="177"/>
    </row>
    <row r="3309" spans="7:24" s="168" customFormat="1" ht="15" customHeight="1">
      <c r="G3309" s="175"/>
      <c r="I3309" s="176"/>
      <c r="J3309" s="176"/>
      <c r="K3309" s="176"/>
      <c r="L3309" s="665"/>
      <c r="M3309" s="175"/>
      <c r="N3309" s="177"/>
      <c r="P3309" s="176"/>
      <c r="R3309" s="178"/>
      <c r="S3309" s="177"/>
      <c r="U3309" s="177"/>
      <c r="W3309" s="178"/>
      <c r="X3309" s="177"/>
    </row>
    <row r="3310" spans="7:24" s="168" customFormat="1" ht="15" customHeight="1">
      <c r="G3310" s="175"/>
      <c r="I3310" s="176"/>
      <c r="J3310" s="176"/>
      <c r="K3310" s="176"/>
      <c r="L3310" s="665"/>
      <c r="M3310" s="175"/>
      <c r="N3310" s="177"/>
      <c r="P3310" s="176"/>
      <c r="R3310" s="178"/>
      <c r="S3310" s="177"/>
      <c r="U3310" s="177"/>
      <c r="W3310" s="178"/>
      <c r="X3310" s="177"/>
    </row>
    <row r="3311" spans="7:24" s="168" customFormat="1" ht="15" customHeight="1">
      <c r="G3311" s="175"/>
      <c r="I3311" s="176"/>
      <c r="J3311" s="176"/>
      <c r="K3311" s="176"/>
      <c r="L3311" s="665"/>
      <c r="M3311" s="175"/>
      <c r="N3311" s="177"/>
      <c r="P3311" s="176"/>
      <c r="R3311" s="178"/>
      <c r="S3311" s="177"/>
      <c r="U3311" s="177"/>
      <c r="W3311" s="178"/>
      <c r="X3311" s="177"/>
    </row>
    <row r="3312" spans="7:24" s="168" customFormat="1" ht="15" customHeight="1">
      <c r="G3312" s="175"/>
      <c r="I3312" s="176"/>
      <c r="J3312" s="176"/>
      <c r="K3312" s="176"/>
      <c r="L3312" s="665"/>
      <c r="M3312" s="175"/>
      <c r="N3312" s="177"/>
      <c r="P3312" s="176"/>
      <c r="R3312" s="178"/>
      <c r="S3312" s="177"/>
      <c r="U3312" s="177"/>
      <c r="W3312" s="178"/>
      <c r="X3312" s="177"/>
    </row>
    <row r="3313" spans="7:24" s="168" customFormat="1" ht="15" customHeight="1">
      <c r="G3313" s="175"/>
      <c r="I3313" s="176"/>
      <c r="J3313" s="176"/>
      <c r="K3313" s="176"/>
      <c r="L3313" s="665"/>
      <c r="M3313" s="175"/>
      <c r="N3313" s="177"/>
      <c r="P3313" s="176"/>
      <c r="R3313" s="178"/>
      <c r="S3313" s="177"/>
      <c r="U3313" s="177"/>
      <c r="W3313" s="178"/>
      <c r="X3313" s="177"/>
    </row>
    <row r="3314" spans="7:24" s="168" customFormat="1" ht="15" customHeight="1">
      <c r="G3314" s="175"/>
      <c r="I3314" s="176"/>
      <c r="J3314" s="176"/>
      <c r="K3314" s="176"/>
      <c r="L3314" s="665"/>
      <c r="M3314" s="175"/>
      <c r="N3314" s="177"/>
      <c r="P3314" s="176"/>
      <c r="R3314" s="178"/>
      <c r="S3314" s="177"/>
      <c r="U3314" s="177"/>
      <c r="W3314" s="178"/>
      <c r="X3314" s="177"/>
    </row>
    <row r="3315" spans="7:24" s="168" customFormat="1" ht="15" customHeight="1">
      <c r="G3315" s="175"/>
      <c r="I3315" s="176"/>
      <c r="J3315" s="176"/>
      <c r="K3315" s="176"/>
      <c r="L3315" s="665"/>
      <c r="M3315" s="175"/>
      <c r="N3315" s="177"/>
      <c r="P3315" s="176"/>
      <c r="R3315" s="178"/>
      <c r="S3315" s="177"/>
      <c r="U3315" s="177"/>
      <c r="W3315" s="178"/>
      <c r="X3315" s="177"/>
    </row>
    <row r="3316" spans="7:24" s="168" customFormat="1" ht="15" customHeight="1">
      <c r="G3316" s="175"/>
      <c r="I3316" s="176"/>
      <c r="J3316" s="176"/>
      <c r="K3316" s="176"/>
      <c r="L3316" s="665"/>
      <c r="M3316" s="175"/>
      <c r="N3316" s="177"/>
      <c r="P3316" s="176"/>
      <c r="R3316" s="178"/>
      <c r="S3316" s="177"/>
      <c r="U3316" s="177"/>
      <c r="W3316" s="178"/>
      <c r="X3316" s="177"/>
    </row>
    <row r="3317" spans="7:24" s="168" customFormat="1" ht="15" customHeight="1">
      <c r="G3317" s="175"/>
      <c r="I3317" s="176"/>
      <c r="J3317" s="176"/>
      <c r="K3317" s="176"/>
      <c r="L3317" s="665"/>
      <c r="M3317" s="175"/>
      <c r="N3317" s="177"/>
      <c r="P3317" s="176"/>
      <c r="R3317" s="178"/>
      <c r="S3317" s="177"/>
      <c r="U3317" s="177"/>
      <c r="W3317" s="178"/>
      <c r="X3317" s="177"/>
    </row>
    <row r="3318" spans="7:24" s="168" customFormat="1" ht="15" customHeight="1">
      <c r="G3318" s="175"/>
      <c r="I3318" s="176"/>
      <c r="J3318" s="176"/>
      <c r="K3318" s="176"/>
      <c r="L3318" s="665"/>
      <c r="M3318" s="175"/>
      <c r="N3318" s="177"/>
      <c r="P3318" s="176"/>
      <c r="R3318" s="178"/>
      <c r="S3318" s="177"/>
      <c r="U3318" s="177"/>
      <c r="W3318" s="178"/>
      <c r="X3318" s="177"/>
    </row>
    <row r="3319" spans="7:24" s="168" customFormat="1" ht="15" customHeight="1">
      <c r="G3319" s="175"/>
      <c r="I3319" s="176"/>
      <c r="J3319" s="176"/>
      <c r="K3319" s="176"/>
      <c r="L3319" s="665"/>
      <c r="M3319" s="175"/>
      <c r="N3319" s="177"/>
      <c r="P3319" s="176"/>
      <c r="R3319" s="178"/>
      <c r="S3319" s="177"/>
      <c r="U3319" s="177"/>
      <c r="W3319" s="178"/>
      <c r="X3319" s="177"/>
    </row>
    <row r="3320" spans="7:24" s="168" customFormat="1" ht="15" customHeight="1">
      <c r="G3320" s="175"/>
      <c r="I3320" s="176"/>
      <c r="J3320" s="176"/>
      <c r="K3320" s="176"/>
      <c r="L3320" s="665"/>
      <c r="M3320" s="175"/>
      <c r="N3320" s="177"/>
      <c r="P3320" s="176"/>
      <c r="R3320" s="178"/>
      <c r="S3320" s="177"/>
      <c r="U3320" s="177"/>
      <c r="W3320" s="178"/>
      <c r="X3320" s="177"/>
    </row>
    <row r="3321" spans="7:24" s="168" customFormat="1" ht="15" customHeight="1">
      <c r="G3321" s="175"/>
      <c r="I3321" s="176"/>
      <c r="J3321" s="176"/>
      <c r="K3321" s="176"/>
      <c r="L3321" s="665"/>
      <c r="M3321" s="175"/>
      <c r="N3321" s="177"/>
      <c r="P3321" s="176"/>
      <c r="R3321" s="178"/>
      <c r="S3321" s="177"/>
      <c r="U3321" s="177"/>
      <c r="W3321" s="178"/>
      <c r="X3321" s="177"/>
    </row>
    <row r="3322" spans="7:24" s="168" customFormat="1" ht="15" customHeight="1">
      <c r="G3322" s="175"/>
      <c r="I3322" s="176"/>
      <c r="J3322" s="176"/>
      <c r="K3322" s="176"/>
      <c r="L3322" s="665"/>
      <c r="M3322" s="175"/>
      <c r="N3322" s="177"/>
      <c r="P3322" s="176"/>
      <c r="R3322" s="178"/>
      <c r="S3322" s="177"/>
      <c r="U3322" s="177"/>
      <c r="W3322" s="178"/>
      <c r="X3322" s="177"/>
    </row>
    <row r="3323" spans="7:24" s="168" customFormat="1" ht="15" customHeight="1">
      <c r="G3323" s="175"/>
      <c r="I3323" s="176"/>
      <c r="J3323" s="176"/>
      <c r="K3323" s="176"/>
      <c r="L3323" s="665"/>
      <c r="M3323" s="175"/>
      <c r="N3323" s="177"/>
      <c r="P3323" s="176"/>
      <c r="R3323" s="178"/>
      <c r="S3323" s="177"/>
      <c r="U3323" s="177"/>
      <c r="W3323" s="178"/>
      <c r="X3323" s="177"/>
    </row>
    <row r="3324" spans="7:24" s="168" customFormat="1" ht="15" customHeight="1">
      <c r="G3324" s="175"/>
      <c r="I3324" s="176"/>
      <c r="J3324" s="176"/>
      <c r="K3324" s="176"/>
      <c r="L3324" s="665"/>
      <c r="M3324" s="175"/>
      <c r="N3324" s="177"/>
      <c r="P3324" s="176"/>
      <c r="R3324" s="178"/>
      <c r="S3324" s="177"/>
      <c r="U3324" s="177"/>
      <c r="W3324" s="178"/>
      <c r="X3324" s="177"/>
    </row>
    <row r="3325" spans="7:24" s="168" customFormat="1" ht="15" customHeight="1">
      <c r="G3325" s="175"/>
      <c r="I3325" s="176"/>
      <c r="J3325" s="176"/>
      <c r="K3325" s="176"/>
      <c r="L3325" s="665"/>
      <c r="M3325" s="175"/>
      <c r="N3325" s="177"/>
      <c r="P3325" s="176"/>
      <c r="R3325" s="178"/>
      <c r="S3325" s="177"/>
      <c r="U3325" s="177"/>
      <c r="W3325" s="178"/>
      <c r="X3325" s="177"/>
    </row>
    <row r="3326" spans="7:24" s="168" customFormat="1" ht="15" customHeight="1">
      <c r="G3326" s="175"/>
      <c r="I3326" s="176"/>
      <c r="J3326" s="176"/>
      <c r="K3326" s="176"/>
      <c r="L3326" s="665"/>
      <c r="M3326" s="175"/>
      <c r="N3326" s="177"/>
      <c r="P3326" s="176"/>
      <c r="R3326" s="178"/>
      <c r="S3326" s="177"/>
      <c r="U3326" s="177"/>
      <c r="W3326" s="178"/>
      <c r="X3326" s="177"/>
    </row>
    <row r="3327" spans="7:24" s="168" customFormat="1" ht="15" customHeight="1">
      <c r="G3327" s="175"/>
      <c r="I3327" s="176"/>
      <c r="J3327" s="176"/>
      <c r="K3327" s="176"/>
      <c r="L3327" s="665"/>
      <c r="M3327" s="175"/>
      <c r="N3327" s="177"/>
      <c r="P3327" s="176"/>
      <c r="R3327" s="178"/>
      <c r="S3327" s="177"/>
      <c r="U3327" s="177"/>
      <c r="W3327" s="178"/>
      <c r="X3327" s="177"/>
    </row>
    <row r="3328" spans="7:24" s="168" customFormat="1" ht="15" customHeight="1">
      <c r="G3328" s="175"/>
      <c r="I3328" s="176"/>
      <c r="J3328" s="176"/>
      <c r="K3328" s="176"/>
      <c r="L3328" s="665"/>
      <c r="M3328" s="175"/>
      <c r="N3328" s="177"/>
      <c r="P3328" s="176"/>
      <c r="R3328" s="178"/>
      <c r="S3328" s="177"/>
      <c r="U3328" s="177"/>
      <c r="W3328" s="178"/>
      <c r="X3328" s="177"/>
    </row>
    <row r="3329" spans="7:24" s="168" customFormat="1" ht="15" customHeight="1">
      <c r="G3329" s="175"/>
      <c r="I3329" s="176"/>
      <c r="J3329" s="176"/>
      <c r="K3329" s="176"/>
      <c r="L3329" s="665"/>
      <c r="M3329" s="175"/>
      <c r="N3329" s="177"/>
      <c r="P3329" s="176"/>
      <c r="R3329" s="178"/>
      <c r="S3329" s="177"/>
      <c r="U3329" s="177"/>
      <c r="W3329" s="178"/>
      <c r="X3329" s="177"/>
    </row>
    <row r="3330" spans="7:24" s="168" customFormat="1" ht="15" customHeight="1">
      <c r="G3330" s="175"/>
      <c r="I3330" s="176"/>
      <c r="J3330" s="176"/>
      <c r="K3330" s="176"/>
      <c r="L3330" s="665"/>
      <c r="M3330" s="175"/>
      <c r="N3330" s="177"/>
      <c r="P3330" s="176"/>
      <c r="R3330" s="178"/>
      <c r="S3330" s="177"/>
      <c r="U3330" s="177"/>
      <c r="W3330" s="178"/>
      <c r="X3330" s="177"/>
    </row>
    <row r="3331" spans="7:24" s="168" customFormat="1" ht="15" customHeight="1">
      <c r="G3331" s="175"/>
      <c r="I3331" s="176"/>
      <c r="J3331" s="176"/>
      <c r="K3331" s="176"/>
      <c r="L3331" s="665"/>
      <c r="M3331" s="175"/>
      <c r="N3331" s="177"/>
      <c r="P3331" s="176"/>
      <c r="R3331" s="178"/>
      <c r="S3331" s="177"/>
      <c r="U3331" s="177"/>
      <c r="W3331" s="178"/>
      <c r="X3331" s="177"/>
    </row>
    <row r="3332" spans="7:24" s="168" customFormat="1" ht="15" customHeight="1">
      <c r="G3332" s="175"/>
      <c r="I3332" s="176"/>
      <c r="J3332" s="176"/>
      <c r="K3332" s="176"/>
      <c r="L3332" s="665"/>
      <c r="M3332" s="175"/>
      <c r="N3332" s="177"/>
      <c r="P3332" s="176"/>
      <c r="R3332" s="178"/>
      <c r="S3332" s="177"/>
      <c r="U3332" s="177"/>
      <c r="W3332" s="178"/>
      <c r="X3332" s="177"/>
    </row>
    <row r="3333" spans="7:24" s="168" customFormat="1" ht="15" customHeight="1">
      <c r="G3333" s="175"/>
      <c r="I3333" s="176"/>
      <c r="J3333" s="176"/>
      <c r="K3333" s="176"/>
      <c r="L3333" s="665"/>
      <c r="M3333" s="175"/>
      <c r="N3333" s="177"/>
      <c r="P3333" s="176"/>
      <c r="R3333" s="178"/>
      <c r="S3333" s="177"/>
      <c r="U3333" s="177"/>
      <c r="W3333" s="178"/>
      <c r="X3333" s="177"/>
    </row>
    <row r="3334" spans="7:24" s="168" customFormat="1" ht="15" customHeight="1">
      <c r="G3334" s="175"/>
      <c r="I3334" s="176"/>
      <c r="J3334" s="176"/>
      <c r="K3334" s="176"/>
      <c r="L3334" s="665"/>
      <c r="M3334" s="175"/>
      <c r="N3334" s="177"/>
      <c r="P3334" s="176"/>
      <c r="R3334" s="178"/>
      <c r="S3334" s="177"/>
      <c r="U3334" s="177"/>
      <c r="W3334" s="178"/>
      <c r="X3334" s="177"/>
    </row>
    <row r="3335" spans="7:24" s="168" customFormat="1" ht="15" customHeight="1">
      <c r="G3335" s="175"/>
      <c r="I3335" s="176"/>
      <c r="J3335" s="176"/>
      <c r="K3335" s="176"/>
      <c r="L3335" s="665"/>
      <c r="M3335" s="175"/>
      <c r="N3335" s="177"/>
      <c r="P3335" s="176"/>
      <c r="R3335" s="178"/>
      <c r="S3335" s="177"/>
      <c r="U3335" s="177"/>
      <c r="W3335" s="178"/>
      <c r="X3335" s="177"/>
    </row>
    <row r="3336" spans="7:24" s="168" customFormat="1" ht="15" customHeight="1">
      <c r="G3336" s="175"/>
      <c r="I3336" s="176"/>
      <c r="J3336" s="176"/>
      <c r="K3336" s="176"/>
      <c r="L3336" s="665"/>
      <c r="M3336" s="175"/>
      <c r="N3336" s="177"/>
      <c r="P3336" s="176"/>
      <c r="R3336" s="178"/>
      <c r="S3336" s="177"/>
      <c r="U3336" s="177"/>
      <c r="W3336" s="178"/>
      <c r="X3336" s="177"/>
    </row>
    <row r="3337" spans="7:24" s="168" customFormat="1" ht="15" customHeight="1">
      <c r="G3337" s="175"/>
      <c r="I3337" s="176"/>
      <c r="J3337" s="176"/>
      <c r="K3337" s="176"/>
      <c r="L3337" s="665"/>
      <c r="M3337" s="175"/>
      <c r="N3337" s="177"/>
      <c r="P3337" s="176"/>
      <c r="R3337" s="178"/>
      <c r="S3337" s="177"/>
      <c r="U3337" s="177"/>
      <c r="W3337" s="178"/>
      <c r="X3337" s="177"/>
    </row>
    <row r="3338" spans="7:24" s="168" customFormat="1" ht="15" customHeight="1">
      <c r="G3338" s="175"/>
      <c r="I3338" s="176"/>
      <c r="J3338" s="176"/>
      <c r="K3338" s="176"/>
      <c r="L3338" s="665"/>
      <c r="M3338" s="175"/>
      <c r="N3338" s="177"/>
      <c r="P3338" s="176"/>
      <c r="R3338" s="178"/>
      <c r="S3338" s="177"/>
      <c r="U3338" s="177"/>
      <c r="W3338" s="178"/>
      <c r="X3338" s="177"/>
    </row>
    <row r="3339" spans="7:24" s="168" customFormat="1" ht="15" customHeight="1">
      <c r="G3339" s="175"/>
      <c r="I3339" s="176"/>
      <c r="J3339" s="176"/>
      <c r="K3339" s="176"/>
      <c r="L3339" s="665"/>
      <c r="M3339" s="175"/>
      <c r="N3339" s="177"/>
      <c r="P3339" s="176"/>
      <c r="R3339" s="178"/>
      <c r="S3339" s="177"/>
      <c r="U3339" s="177"/>
      <c r="W3339" s="178"/>
      <c r="X3339" s="177"/>
    </row>
    <row r="3340" spans="7:24" s="168" customFormat="1" ht="15" customHeight="1">
      <c r="G3340" s="175"/>
      <c r="I3340" s="176"/>
      <c r="J3340" s="176"/>
      <c r="K3340" s="176"/>
      <c r="L3340" s="665"/>
      <c r="M3340" s="175"/>
      <c r="N3340" s="177"/>
      <c r="P3340" s="176"/>
      <c r="R3340" s="178"/>
      <c r="S3340" s="177"/>
      <c r="U3340" s="177"/>
      <c r="W3340" s="178"/>
      <c r="X3340" s="177"/>
    </row>
    <row r="3341" spans="7:24" s="168" customFormat="1" ht="15" customHeight="1">
      <c r="G3341" s="175"/>
      <c r="I3341" s="176"/>
      <c r="J3341" s="176"/>
      <c r="K3341" s="176"/>
      <c r="L3341" s="665"/>
      <c r="M3341" s="175"/>
      <c r="N3341" s="177"/>
      <c r="P3341" s="176"/>
      <c r="R3341" s="178"/>
      <c r="S3341" s="177"/>
      <c r="U3341" s="177"/>
      <c r="W3341" s="178"/>
      <c r="X3341" s="177"/>
    </row>
    <row r="3342" spans="7:24" s="168" customFormat="1" ht="15" customHeight="1">
      <c r="G3342" s="175"/>
      <c r="I3342" s="176"/>
      <c r="J3342" s="176"/>
      <c r="K3342" s="176"/>
      <c r="L3342" s="665"/>
      <c r="M3342" s="175"/>
      <c r="N3342" s="177"/>
      <c r="P3342" s="176"/>
      <c r="R3342" s="178"/>
      <c r="S3342" s="177"/>
      <c r="U3342" s="177"/>
      <c r="W3342" s="178"/>
      <c r="X3342" s="177"/>
    </row>
    <row r="3343" spans="7:24" s="168" customFormat="1" ht="15" customHeight="1">
      <c r="G3343" s="175"/>
      <c r="I3343" s="176"/>
      <c r="J3343" s="176"/>
      <c r="K3343" s="176"/>
      <c r="L3343" s="665"/>
      <c r="M3343" s="175"/>
      <c r="N3343" s="177"/>
      <c r="P3343" s="176"/>
      <c r="R3343" s="178"/>
      <c r="S3343" s="177"/>
      <c r="U3343" s="177"/>
      <c r="W3343" s="178"/>
      <c r="X3343" s="177"/>
    </row>
    <row r="3344" spans="7:24" s="168" customFormat="1" ht="15" customHeight="1">
      <c r="G3344" s="175"/>
      <c r="I3344" s="176"/>
      <c r="J3344" s="176"/>
      <c r="K3344" s="176"/>
      <c r="L3344" s="665"/>
      <c r="M3344" s="175"/>
      <c r="N3344" s="177"/>
      <c r="P3344" s="176"/>
      <c r="R3344" s="178"/>
      <c r="S3344" s="177"/>
      <c r="U3344" s="177"/>
      <c r="W3344" s="178"/>
      <c r="X3344" s="177"/>
    </row>
    <row r="3345" spans="7:24" s="168" customFormat="1" ht="15" customHeight="1">
      <c r="G3345" s="175"/>
      <c r="I3345" s="176"/>
      <c r="J3345" s="176"/>
      <c r="K3345" s="176"/>
      <c r="L3345" s="665"/>
      <c r="M3345" s="175"/>
      <c r="N3345" s="177"/>
      <c r="P3345" s="176"/>
      <c r="R3345" s="178"/>
      <c r="S3345" s="177"/>
      <c r="U3345" s="177"/>
      <c r="W3345" s="178"/>
      <c r="X3345" s="177"/>
    </row>
    <row r="3346" spans="7:24" s="168" customFormat="1" ht="15" customHeight="1">
      <c r="G3346" s="175"/>
      <c r="I3346" s="176"/>
      <c r="J3346" s="176"/>
      <c r="K3346" s="176"/>
      <c r="L3346" s="665"/>
      <c r="M3346" s="175"/>
      <c r="N3346" s="177"/>
      <c r="P3346" s="176"/>
      <c r="R3346" s="178"/>
      <c r="S3346" s="177"/>
      <c r="U3346" s="177"/>
      <c r="W3346" s="178"/>
      <c r="X3346" s="177"/>
    </row>
    <row r="3347" spans="7:24" s="168" customFormat="1" ht="15" customHeight="1">
      <c r="G3347" s="175"/>
      <c r="I3347" s="176"/>
      <c r="J3347" s="176"/>
      <c r="K3347" s="176"/>
      <c r="L3347" s="665"/>
      <c r="M3347" s="175"/>
      <c r="N3347" s="177"/>
      <c r="P3347" s="176"/>
      <c r="R3347" s="178"/>
      <c r="S3347" s="177"/>
      <c r="U3347" s="177"/>
      <c r="W3347" s="178"/>
      <c r="X3347" s="177"/>
    </row>
    <row r="3348" spans="7:24" s="168" customFormat="1" ht="15" customHeight="1">
      <c r="G3348" s="175"/>
      <c r="I3348" s="176"/>
      <c r="J3348" s="176"/>
      <c r="K3348" s="176"/>
      <c r="L3348" s="665"/>
      <c r="M3348" s="175"/>
      <c r="N3348" s="177"/>
      <c r="P3348" s="176"/>
      <c r="R3348" s="178"/>
      <c r="S3348" s="177"/>
      <c r="U3348" s="177"/>
      <c r="W3348" s="178"/>
      <c r="X3348" s="177"/>
    </row>
    <row r="3349" spans="7:24" s="168" customFormat="1" ht="15" customHeight="1">
      <c r="G3349" s="175"/>
      <c r="I3349" s="176"/>
      <c r="J3349" s="176"/>
      <c r="K3349" s="176"/>
      <c r="L3349" s="665"/>
      <c r="M3349" s="175"/>
      <c r="N3349" s="177"/>
      <c r="P3349" s="176"/>
      <c r="R3349" s="178"/>
      <c r="S3349" s="177"/>
      <c r="U3349" s="177"/>
      <c r="W3349" s="178"/>
      <c r="X3349" s="177"/>
    </row>
    <row r="3350" spans="7:24" s="168" customFormat="1" ht="15" customHeight="1">
      <c r="G3350" s="175"/>
      <c r="I3350" s="176"/>
      <c r="J3350" s="176"/>
      <c r="K3350" s="176"/>
      <c r="L3350" s="665"/>
      <c r="M3350" s="175"/>
      <c r="N3350" s="177"/>
      <c r="P3350" s="176"/>
      <c r="R3350" s="178"/>
      <c r="S3350" s="177"/>
      <c r="U3350" s="177"/>
      <c r="W3350" s="178"/>
      <c r="X3350" s="177"/>
    </row>
    <row r="3351" spans="7:24" s="168" customFormat="1" ht="15" customHeight="1">
      <c r="G3351" s="175"/>
      <c r="I3351" s="176"/>
      <c r="J3351" s="176"/>
      <c r="K3351" s="176"/>
      <c r="L3351" s="665"/>
      <c r="M3351" s="175"/>
      <c r="N3351" s="177"/>
      <c r="P3351" s="176"/>
      <c r="R3351" s="178"/>
      <c r="S3351" s="177"/>
      <c r="U3351" s="177"/>
      <c r="W3351" s="178"/>
      <c r="X3351" s="177"/>
    </row>
    <row r="3352" spans="7:24" s="168" customFormat="1" ht="15" customHeight="1">
      <c r="G3352" s="175"/>
      <c r="I3352" s="176"/>
      <c r="J3352" s="176"/>
      <c r="K3352" s="176"/>
      <c r="L3352" s="665"/>
      <c r="M3352" s="175"/>
      <c r="N3352" s="177"/>
      <c r="P3352" s="176"/>
      <c r="R3352" s="178"/>
      <c r="S3352" s="177"/>
      <c r="U3352" s="177"/>
      <c r="W3352" s="178"/>
      <c r="X3352" s="177"/>
    </row>
    <row r="3353" spans="7:24" s="168" customFormat="1" ht="15" customHeight="1">
      <c r="G3353" s="175"/>
      <c r="I3353" s="176"/>
      <c r="J3353" s="176"/>
      <c r="K3353" s="176"/>
      <c r="L3353" s="665"/>
      <c r="M3353" s="175"/>
      <c r="N3353" s="177"/>
      <c r="P3353" s="176"/>
      <c r="R3353" s="178"/>
      <c r="S3353" s="177"/>
      <c r="U3353" s="177"/>
      <c r="W3353" s="178"/>
      <c r="X3353" s="177"/>
    </row>
    <row r="3354" spans="7:24" s="168" customFormat="1" ht="15" customHeight="1">
      <c r="G3354" s="175"/>
      <c r="I3354" s="176"/>
      <c r="J3354" s="176"/>
      <c r="K3354" s="176"/>
      <c r="L3354" s="665"/>
      <c r="M3354" s="175"/>
      <c r="N3354" s="177"/>
      <c r="P3354" s="176"/>
      <c r="R3354" s="178"/>
      <c r="S3354" s="177"/>
      <c r="U3354" s="177"/>
      <c r="W3354" s="178"/>
      <c r="X3354" s="177"/>
    </row>
    <row r="3355" spans="7:24" s="168" customFormat="1" ht="15" customHeight="1">
      <c r="G3355" s="175"/>
      <c r="I3355" s="176"/>
      <c r="J3355" s="176"/>
      <c r="K3355" s="176"/>
      <c r="L3355" s="665"/>
      <c r="M3355" s="175"/>
      <c r="N3355" s="177"/>
      <c r="P3355" s="176"/>
      <c r="R3355" s="178"/>
      <c r="S3355" s="177"/>
      <c r="U3355" s="177"/>
      <c r="W3355" s="178"/>
      <c r="X3355" s="177"/>
    </row>
    <row r="3356" spans="7:24" s="168" customFormat="1" ht="15" customHeight="1">
      <c r="G3356" s="175"/>
      <c r="I3356" s="176"/>
      <c r="J3356" s="176"/>
      <c r="K3356" s="176"/>
      <c r="L3356" s="665"/>
      <c r="M3356" s="175"/>
      <c r="N3356" s="177"/>
      <c r="P3356" s="176"/>
      <c r="R3356" s="178"/>
      <c r="S3356" s="177"/>
      <c r="U3356" s="177"/>
      <c r="W3356" s="178"/>
      <c r="X3356" s="177"/>
    </row>
    <row r="3357" spans="7:24" s="168" customFormat="1" ht="15" customHeight="1">
      <c r="G3357" s="175"/>
      <c r="I3357" s="176"/>
      <c r="J3357" s="176"/>
      <c r="K3357" s="176"/>
      <c r="L3357" s="665"/>
      <c r="M3357" s="175"/>
      <c r="N3357" s="177"/>
      <c r="P3357" s="176"/>
      <c r="R3357" s="178"/>
      <c r="S3357" s="177"/>
      <c r="U3357" s="177"/>
      <c r="W3357" s="178"/>
      <c r="X3357" s="177"/>
    </row>
    <row r="3358" spans="7:24" s="168" customFormat="1" ht="15" customHeight="1">
      <c r="G3358" s="175"/>
      <c r="I3358" s="176"/>
      <c r="J3358" s="176"/>
      <c r="K3358" s="176"/>
      <c r="L3358" s="665"/>
      <c r="M3358" s="175"/>
      <c r="N3358" s="177"/>
      <c r="P3358" s="176"/>
      <c r="R3358" s="178"/>
      <c r="S3358" s="177"/>
      <c r="U3358" s="177"/>
      <c r="W3358" s="178"/>
      <c r="X3358" s="177"/>
    </row>
    <row r="3359" spans="7:24" s="168" customFormat="1" ht="15" customHeight="1">
      <c r="G3359" s="175"/>
      <c r="I3359" s="176"/>
      <c r="J3359" s="176"/>
      <c r="K3359" s="176"/>
      <c r="L3359" s="665"/>
      <c r="M3359" s="175"/>
      <c r="N3359" s="177"/>
      <c r="P3359" s="176"/>
      <c r="R3359" s="178"/>
      <c r="S3359" s="177"/>
      <c r="U3359" s="177"/>
      <c r="W3359" s="178"/>
      <c r="X3359" s="177"/>
    </row>
    <row r="3360" spans="7:24" s="168" customFormat="1" ht="15" customHeight="1">
      <c r="G3360" s="175"/>
      <c r="I3360" s="176"/>
      <c r="J3360" s="176"/>
      <c r="K3360" s="176"/>
      <c r="L3360" s="665"/>
      <c r="M3360" s="175"/>
      <c r="N3360" s="177"/>
      <c r="P3360" s="176"/>
      <c r="R3360" s="178"/>
      <c r="S3360" s="177"/>
      <c r="U3360" s="177"/>
      <c r="W3360" s="178"/>
      <c r="X3360" s="177"/>
    </row>
    <row r="3361" spans="7:24" s="168" customFormat="1" ht="15" customHeight="1">
      <c r="G3361" s="175"/>
      <c r="I3361" s="176"/>
      <c r="J3361" s="176"/>
      <c r="K3361" s="176"/>
      <c r="L3361" s="665"/>
      <c r="M3361" s="175"/>
      <c r="N3361" s="177"/>
      <c r="P3361" s="176"/>
      <c r="R3361" s="178"/>
      <c r="S3361" s="177"/>
      <c r="U3361" s="177"/>
      <c r="W3361" s="178"/>
      <c r="X3361" s="177"/>
    </row>
    <row r="3362" spans="7:24" s="168" customFormat="1" ht="15" customHeight="1">
      <c r="G3362" s="175"/>
      <c r="I3362" s="176"/>
      <c r="J3362" s="176"/>
      <c r="K3362" s="176"/>
      <c r="L3362" s="665"/>
      <c r="M3362" s="175"/>
      <c r="N3362" s="177"/>
      <c r="P3362" s="176"/>
      <c r="R3362" s="178"/>
      <c r="S3362" s="177"/>
      <c r="U3362" s="177"/>
      <c r="W3362" s="178"/>
      <c r="X3362" s="177"/>
    </row>
    <row r="3363" spans="7:24" s="168" customFormat="1" ht="15" customHeight="1">
      <c r="G3363" s="175"/>
      <c r="I3363" s="176"/>
      <c r="J3363" s="176"/>
      <c r="K3363" s="176"/>
      <c r="L3363" s="665"/>
      <c r="M3363" s="175"/>
      <c r="N3363" s="177"/>
      <c r="P3363" s="176"/>
      <c r="R3363" s="178"/>
      <c r="S3363" s="177"/>
      <c r="U3363" s="177"/>
      <c r="W3363" s="178"/>
      <c r="X3363" s="177"/>
    </row>
    <row r="3364" spans="7:24" s="168" customFormat="1" ht="15" customHeight="1">
      <c r="G3364" s="175"/>
      <c r="I3364" s="176"/>
      <c r="J3364" s="176"/>
      <c r="K3364" s="176"/>
      <c r="L3364" s="665"/>
      <c r="M3364" s="175"/>
      <c r="N3364" s="177"/>
      <c r="P3364" s="176"/>
      <c r="R3364" s="178"/>
      <c r="S3364" s="177"/>
      <c r="U3364" s="177"/>
      <c r="W3364" s="178"/>
      <c r="X3364" s="177"/>
    </row>
    <row r="3365" spans="7:24" s="168" customFormat="1" ht="15" customHeight="1">
      <c r="G3365" s="175"/>
      <c r="I3365" s="176"/>
      <c r="J3365" s="176"/>
      <c r="K3365" s="176"/>
      <c r="L3365" s="665"/>
      <c r="M3365" s="175"/>
      <c r="N3365" s="177"/>
      <c r="P3365" s="176"/>
      <c r="R3365" s="178"/>
      <c r="S3365" s="177"/>
      <c r="U3365" s="177"/>
      <c r="W3365" s="178"/>
      <c r="X3365" s="177"/>
    </row>
    <row r="3366" spans="7:24" s="168" customFormat="1" ht="15" customHeight="1">
      <c r="G3366" s="175"/>
      <c r="I3366" s="176"/>
      <c r="J3366" s="176"/>
      <c r="K3366" s="176"/>
      <c r="L3366" s="665"/>
      <c r="M3366" s="175"/>
      <c r="N3366" s="177"/>
      <c r="P3366" s="176"/>
      <c r="R3366" s="178"/>
      <c r="S3366" s="177"/>
      <c r="U3366" s="177"/>
      <c r="W3366" s="178"/>
      <c r="X3366" s="177"/>
    </row>
    <row r="3367" spans="7:24" s="168" customFormat="1" ht="15" customHeight="1">
      <c r="G3367" s="175"/>
      <c r="I3367" s="176"/>
      <c r="J3367" s="176"/>
      <c r="K3367" s="176"/>
      <c r="L3367" s="665"/>
      <c r="M3367" s="175"/>
      <c r="N3367" s="177"/>
      <c r="P3367" s="176"/>
      <c r="R3367" s="178"/>
      <c r="S3367" s="177"/>
      <c r="U3367" s="177"/>
      <c r="W3367" s="178"/>
      <c r="X3367" s="177"/>
    </row>
    <row r="3368" spans="7:24" s="168" customFormat="1" ht="15" customHeight="1">
      <c r="G3368" s="175"/>
      <c r="I3368" s="176"/>
      <c r="J3368" s="176"/>
      <c r="K3368" s="176"/>
      <c r="L3368" s="665"/>
      <c r="M3368" s="175"/>
      <c r="N3368" s="177"/>
      <c r="P3368" s="176"/>
      <c r="R3368" s="178"/>
      <c r="S3368" s="177"/>
      <c r="U3368" s="177"/>
      <c r="W3368" s="178"/>
      <c r="X3368" s="177"/>
    </row>
    <row r="3369" spans="7:24" s="168" customFormat="1" ht="15" customHeight="1">
      <c r="G3369" s="175"/>
      <c r="I3369" s="176"/>
      <c r="J3369" s="176"/>
      <c r="K3369" s="176"/>
      <c r="L3369" s="665"/>
      <c r="M3369" s="175"/>
      <c r="N3369" s="177"/>
      <c r="P3369" s="176"/>
      <c r="R3369" s="178"/>
      <c r="S3369" s="177"/>
      <c r="U3369" s="177"/>
      <c r="W3369" s="178"/>
      <c r="X3369" s="177"/>
    </row>
    <row r="3370" spans="7:24" s="168" customFormat="1" ht="15" customHeight="1">
      <c r="G3370" s="175"/>
      <c r="I3370" s="176"/>
      <c r="J3370" s="176"/>
      <c r="K3370" s="176"/>
      <c r="L3370" s="665"/>
      <c r="M3370" s="175"/>
      <c r="N3370" s="177"/>
      <c r="P3370" s="176"/>
      <c r="R3370" s="178"/>
      <c r="S3370" s="177"/>
      <c r="U3370" s="177"/>
      <c r="W3370" s="178"/>
      <c r="X3370" s="177"/>
    </row>
    <row r="3371" spans="7:24" s="168" customFormat="1" ht="15" customHeight="1">
      <c r="G3371" s="175"/>
      <c r="I3371" s="176"/>
      <c r="J3371" s="176"/>
      <c r="K3371" s="176"/>
      <c r="L3371" s="665"/>
      <c r="M3371" s="175"/>
      <c r="N3371" s="177"/>
      <c r="P3371" s="176"/>
      <c r="R3371" s="178"/>
      <c r="S3371" s="177"/>
      <c r="U3371" s="177"/>
      <c r="W3371" s="178"/>
      <c r="X3371" s="177"/>
    </row>
    <row r="3372" spans="7:24" s="168" customFormat="1" ht="15" customHeight="1">
      <c r="G3372" s="175"/>
      <c r="I3372" s="176"/>
      <c r="J3372" s="176"/>
      <c r="K3372" s="176"/>
      <c r="L3372" s="665"/>
      <c r="M3372" s="175"/>
      <c r="N3372" s="177"/>
      <c r="P3372" s="176"/>
      <c r="R3372" s="178"/>
      <c r="S3372" s="177"/>
      <c r="U3372" s="177"/>
      <c r="W3372" s="178"/>
      <c r="X3372" s="177"/>
    </row>
    <row r="3373" spans="7:24" s="168" customFormat="1" ht="15" customHeight="1">
      <c r="G3373" s="175"/>
      <c r="I3373" s="176"/>
      <c r="J3373" s="176"/>
      <c r="K3373" s="176"/>
      <c r="L3373" s="665"/>
      <c r="M3373" s="175"/>
      <c r="N3373" s="177"/>
      <c r="P3373" s="176"/>
      <c r="R3373" s="178"/>
      <c r="S3373" s="177"/>
      <c r="U3373" s="177"/>
      <c r="W3373" s="178"/>
      <c r="X3373" s="177"/>
    </row>
    <row r="3374" spans="7:24" s="168" customFormat="1" ht="15" customHeight="1">
      <c r="G3374" s="175"/>
      <c r="I3374" s="176"/>
      <c r="J3374" s="176"/>
      <c r="K3374" s="176"/>
      <c r="L3374" s="665"/>
      <c r="M3374" s="175"/>
      <c r="N3374" s="177"/>
      <c r="P3374" s="176"/>
      <c r="R3374" s="178"/>
      <c r="S3374" s="177"/>
      <c r="U3374" s="177"/>
      <c r="W3374" s="178"/>
      <c r="X3374" s="177"/>
    </row>
    <row r="3375" spans="7:24" s="168" customFormat="1" ht="15" customHeight="1">
      <c r="G3375" s="175"/>
      <c r="I3375" s="176"/>
      <c r="J3375" s="176"/>
      <c r="K3375" s="176"/>
      <c r="L3375" s="665"/>
      <c r="M3375" s="175"/>
      <c r="N3375" s="177"/>
      <c r="P3375" s="176"/>
      <c r="R3375" s="178"/>
      <c r="S3375" s="177"/>
      <c r="U3375" s="177"/>
      <c r="W3375" s="178"/>
      <c r="X3375" s="177"/>
    </row>
    <row r="3376" spans="7:24" s="168" customFormat="1" ht="15" customHeight="1">
      <c r="G3376" s="175"/>
      <c r="I3376" s="176"/>
      <c r="J3376" s="176"/>
      <c r="K3376" s="176"/>
      <c r="L3376" s="665"/>
      <c r="M3376" s="175"/>
      <c r="N3376" s="177"/>
      <c r="P3376" s="176"/>
      <c r="R3376" s="178"/>
      <c r="S3376" s="177"/>
      <c r="U3376" s="177"/>
      <c r="W3376" s="178"/>
      <c r="X3376" s="177"/>
    </row>
    <row r="3377" spans="7:24" s="168" customFormat="1" ht="15" customHeight="1">
      <c r="G3377" s="175"/>
      <c r="I3377" s="176"/>
      <c r="J3377" s="176"/>
      <c r="K3377" s="176"/>
      <c r="L3377" s="665"/>
      <c r="M3377" s="175"/>
      <c r="N3377" s="177"/>
      <c r="P3377" s="176"/>
      <c r="R3377" s="178"/>
      <c r="S3377" s="177"/>
      <c r="U3377" s="177"/>
      <c r="W3377" s="178"/>
      <c r="X3377" s="177"/>
    </row>
    <row r="3378" spans="7:24" s="168" customFormat="1" ht="15" customHeight="1">
      <c r="G3378" s="175"/>
      <c r="I3378" s="176"/>
      <c r="J3378" s="176"/>
      <c r="K3378" s="176"/>
      <c r="L3378" s="665"/>
      <c r="M3378" s="175"/>
      <c r="N3378" s="177"/>
      <c r="P3378" s="176"/>
      <c r="R3378" s="178"/>
      <c r="S3378" s="177"/>
      <c r="U3378" s="177"/>
      <c r="W3378" s="178"/>
      <c r="X3378" s="177"/>
    </row>
    <row r="3379" spans="7:24" s="168" customFormat="1" ht="15" customHeight="1">
      <c r="G3379" s="175"/>
      <c r="I3379" s="176"/>
      <c r="J3379" s="176"/>
      <c r="K3379" s="176"/>
      <c r="L3379" s="665"/>
      <c r="M3379" s="175"/>
      <c r="N3379" s="177"/>
      <c r="P3379" s="176"/>
      <c r="R3379" s="178"/>
      <c r="S3379" s="177"/>
      <c r="U3379" s="177"/>
      <c r="W3379" s="178"/>
      <c r="X3379" s="177"/>
    </row>
    <row r="3380" spans="7:24" s="168" customFormat="1" ht="15" customHeight="1">
      <c r="G3380" s="175"/>
      <c r="I3380" s="176"/>
      <c r="J3380" s="176"/>
      <c r="K3380" s="176"/>
      <c r="L3380" s="665"/>
      <c r="M3380" s="175"/>
      <c r="N3380" s="177"/>
      <c r="P3380" s="176"/>
      <c r="R3380" s="178"/>
      <c r="S3380" s="177"/>
      <c r="U3380" s="177"/>
      <c r="W3380" s="178"/>
      <c r="X3380" s="177"/>
    </row>
    <row r="3381" spans="7:24" s="168" customFormat="1" ht="15" customHeight="1">
      <c r="G3381" s="175"/>
      <c r="I3381" s="176"/>
      <c r="J3381" s="176"/>
      <c r="K3381" s="176"/>
      <c r="L3381" s="665"/>
      <c r="M3381" s="175"/>
      <c r="N3381" s="177"/>
      <c r="P3381" s="176"/>
      <c r="R3381" s="178"/>
      <c r="S3381" s="177"/>
      <c r="U3381" s="177"/>
      <c r="W3381" s="178"/>
      <c r="X3381" s="177"/>
    </row>
    <row r="3382" spans="7:24" s="168" customFormat="1" ht="15" customHeight="1">
      <c r="G3382" s="175"/>
      <c r="I3382" s="176"/>
      <c r="J3382" s="176"/>
      <c r="K3382" s="176"/>
      <c r="L3382" s="665"/>
      <c r="M3382" s="175"/>
      <c r="N3382" s="177"/>
      <c r="P3382" s="176"/>
      <c r="R3382" s="178"/>
      <c r="S3382" s="177"/>
      <c r="U3382" s="177"/>
      <c r="W3382" s="178"/>
      <c r="X3382" s="177"/>
    </row>
    <row r="3383" spans="7:24" s="168" customFormat="1" ht="15" customHeight="1">
      <c r="G3383" s="175"/>
      <c r="I3383" s="176"/>
      <c r="J3383" s="176"/>
      <c r="K3383" s="176"/>
      <c r="L3383" s="665"/>
      <c r="M3383" s="175"/>
      <c r="N3383" s="177"/>
      <c r="P3383" s="176"/>
      <c r="R3383" s="178"/>
      <c r="S3383" s="177"/>
      <c r="U3383" s="177"/>
      <c r="W3383" s="178"/>
      <c r="X3383" s="177"/>
    </row>
    <row r="3384" spans="7:24" s="168" customFormat="1" ht="15" customHeight="1">
      <c r="G3384" s="175"/>
      <c r="I3384" s="176"/>
      <c r="J3384" s="176"/>
      <c r="K3384" s="176"/>
      <c r="L3384" s="665"/>
      <c r="M3384" s="175"/>
      <c r="N3384" s="177"/>
      <c r="P3384" s="176"/>
      <c r="R3384" s="178"/>
      <c r="S3384" s="177"/>
      <c r="U3384" s="177"/>
      <c r="W3384" s="178"/>
      <c r="X3384" s="177"/>
    </row>
    <row r="3385" spans="7:24" s="168" customFormat="1" ht="15" customHeight="1">
      <c r="G3385" s="175"/>
      <c r="I3385" s="176"/>
      <c r="J3385" s="176"/>
      <c r="K3385" s="176"/>
      <c r="L3385" s="665"/>
      <c r="M3385" s="175"/>
      <c r="N3385" s="177"/>
      <c r="P3385" s="176"/>
      <c r="R3385" s="178"/>
      <c r="S3385" s="177"/>
      <c r="U3385" s="177"/>
      <c r="W3385" s="178"/>
      <c r="X3385" s="177"/>
    </row>
    <row r="3386" spans="7:24" s="168" customFormat="1" ht="15" customHeight="1">
      <c r="G3386" s="175"/>
      <c r="I3386" s="176"/>
      <c r="J3386" s="176"/>
      <c r="K3386" s="176"/>
      <c r="L3386" s="665"/>
      <c r="M3386" s="175"/>
      <c r="N3386" s="177"/>
      <c r="P3386" s="176"/>
      <c r="R3386" s="178"/>
      <c r="S3386" s="177"/>
      <c r="U3386" s="177"/>
      <c r="W3386" s="178"/>
      <c r="X3386" s="177"/>
    </row>
    <row r="3387" spans="7:24" s="168" customFormat="1" ht="15" customHeight="1">
      <c r="G3387" s="175"/>
      <c r="I3387" s="176"/>
      <c r="J3387" s="176"/>
      <c r="K3387" s="176"/>
      <c r="L3387" s="665"/>
      <c r="M3387" s="175"/>
      <c r="N3387" s="177"/>
      <c r="P3387" s="176"/>
      <c r="R3387" s="178"/>
      <c r="S3387" s="177"/>
      <c r="U3387" s="177"/>
      <c r="W3387" s="178"/>
      <c r="X3387" s="177"/>
    </row>
    <row r="3388" spans="7:24" s="168" customFormat="1" ht="15" customHeight="1">
      <c r="G3388" s="175"/>
      <c r="I3388" s="176"/>
      <c r="J3388" s="176"/>
      <c r="K3388" s="176"/>
      <c r="L3388" s="665"/>
      <c r="M3388" s="175"/>
      <c r="N3388" s="177"/>
      <c r="P3388" s="176"/>
      <c r="R3388" s="178"/>
      <c r="S3388" s="177"/>
      <c r="U3388" s="177"/>
      <c r="W3388" s="178"/>
      <c r="X3388" s="177"/>
    </row>
    <row r="3389" spans="7:24" s="168" customFormat="1" ht="15" customHeight="1">
      <c r="G3389" s="175"/>
      <c r="I3389" s="176"/>
      <c r="J3389" s="176"/>
      <c r="K3389" s="176"/>
      <c r="L3389" s="665"/>
      <c r="M3389" s="175"/>
      <c r="N3389" s="177"/>
      <c r="P3389" s="176"/>
      <c r="R3389" s="178"/>
      <c r="S3389" s="177"/>
      <c r="U3389" s="177"/>
      <c r="W3389" s="178"/>
      <c r="X3389" s="177"/>
    </row>
    <row r="3390" spans="7:24" s="168" customFormat="1" ht="15" customHeight="1">
      <c r="G3390" s="175"/>
      <c r="I3390" s="176"/>
      <c r="J3390" s="176"/>
      <c r="K3390" s="176"/>
      <c r="L3390" s="665"/>
      <c r="M3390" s="175"/>
      <c r="N3390" s="177"/>
      <c r="P3390" s="176"/>
      <c r="R3390" s="178"/>
      <c r="S3390" s="177"/>
      <c r="U3390" s="177"/>
      <c r="W3390" s="178"/>
      <c r="X3390" s="177"/>
    </row>
    <row r="3391" spans="7:24" s="168" customFormat="1" ht="15" customHeight="1">
      <c r="G3391" s="175"/>
      <c r="I3391" s="176"/>
      <c r="J3391" s="176"/>
      <c r="K3391" s="176"/>
      <c r="L3391" s="665"/>
      <c r="M3391" s="175"/>
      <c r="N3391" s="177"/>
      <c r="P3391" s="176"/>
      <c r="R3391" s="178"/>
      <c r="S3391" s="177"/>
      <c r="U3391" s="177"/>
      <c r="W3391" s="178"/>
      <c r="X3391" s="177"/>
    </row>
    <row r="3392" spans="7:24" s="168" customFormat="1" ht="15" customHeight="1">
      <c r="G3392" s="175"/>
      <c r="I3392" s="176"/>
      <c r="J3392" s="176"/>
      <c r="K3392" s="176"/>
      <c r="L3392" s="665"/>
      <c r="M3392" s="175"/>
      <c r="N3392" s="177"/>
      <c r="P3392" s="176"/>
      <c r="R3392" s="178"/>
      <c r="S3392" s="177"/>
      <c r="U3392" s="177"/>
      <c r="W3392" s="178"/>
      <c r="X3392" s="177"/>
    </row>
    <row r="3393" spans="7:24" s="168" customFormat="1" ht="15" customHeight="1">
      <c r="G3393" s="175"/>
      <c r="I3393" s="176"/>
      <c r="J3393" s="176"/>
      <c r="K3393" s="176"/>
      <c r="L3393" s="665"/>
      <c r="M3393" s="175"/>
      <c r="N3393" s="177"/>
      <c r="P3393" s="176"/>
      <c r="R3393" s="178"/>
      <c r="S3393" s="177"/>
      <c r="U3393" s="177"/>
      <c r="W3393" s="178"/>
      <c r="X3393" s="177"/>
    </row>
    <row r="3394" spans="7:24" s="168" customFormat="1" ht="15" customHeight="1">
      <c r="G3394" s="175"/>
      <c r="I3394" s="176"/>
      <c r="J3394" s="176"/>
      <c r="K3394" s="176"/>
      <c r="L3394" s="665"/>
      <c r="M3394" s="175"/>
      <c r="N3394" s="177"/>
      <c r="P3394" s="176"/>
      <c r="R3394" s="178"/>
      <c r="S3394" s="177"/>
      <c r="U3394" s="177"/>
      <c r="W3394" s="178"/>
      <c r="X3394" s="177"/>
    </row>
    <row r="3395" spans="7:24" s="168" customFormat="1" ht="15" customHeight="1">
      <c r="G3395" s="175"/>
      <c r="I3395" s="176"/>
      <c r="J3395" s="176"/>
      <c r="K3395" s="176"/>
      <c r="L3395" s="665"/>
      <c r="M3395" s="175"/>
      <c r="N3395" s="177"/>
      <c r="P3395" s="176"/>
      <c r="R3395" s="178"/>
      <c r="S3395" s="177"/>
      <c r="U3395" s="177"/>
      <c r="W3395" s="178"/>
      <c r="X3395" s="177"/>
    </row>
    <row r="3396" spans="7:24" s="168" customFormat="1" ht="15" customHeight="1">
      <c r="G3396" s="175"/>
      <c r="I3396" s="176"/>
      <c r="J3396" s="176"/>
      <c r="K3396" s="176"/>
      <c r="L3396" s="665"/>
      <c r="M3396" s="175"/>
      <c r="N3396" s="177"/>
      <c r="P3396" s="176"/>
      <c r="R3396" s="178"/>
      <c r="S3396" s="177"/>
      <c r="U3396" s="177"/>
      <c r="W3396" s="178"/>
      <c r="X3396" s="177"/>
    </row>
    <row r="3397" spans="7:24" s="168" customFormat="1" ht="15" customHeight="1">
      <c r="G3397" s="175"/>
      <c r="I3397" s="176"/>
      <c r="J3397" s="176"/>
      <c r="K3397" s="176"/>
      <c r="L3397" s="665"/>
      <c r="M3397" s="175"/>
      <c r="N3397" s="177"/>
      <c r="P3397" s="176"/>
      <c r="R3397" s="178"/>
      <c r="S3397" s="177"/>
      <c r="U3397" s="177"/>
      <c r="W3397" s="178"/>
      <c r="X3397" s="177"/>
    </row>
    <row r="3398" spans="7:24" s="168" customFormat="1" ht="15" customHeight="1">
      <c r="G3398" s="175"/>
      <c r="I3398" s="176"/>
      <c r="J3398" s="176"/>
      <c r="K3398" s="176"/>
      <c r="L3398" s="665"/>
      <c r="M3398" s="175"/>
      <c r="N3398" s="177"/>
      <c r="P3398" s="176"/>
      <c r="R3398" s="178"/>
      <c r="S3398" s="177"/>
      <c r="U3398" s="177"/>
      <c r="W3398" s="178"/>
      <c r="X3398" s="177"/>
    </row>
    <row r="3399" spans="7:24" s="168" customFormat="1" ht="15" customHeight="1">
      <c r="G3399" s="175"/>
      <c r="I3399" s="176"/>
      <c r="J3399" s="176"/>
      <c r="K3399" s="176"/>
      <c r="L3399" s="665"/>
      <c r="M3399" s="175"/>
      <c r="N3399" s="177"/>
      <c r="P3399" s="176"/>
      <c r="R3399" s="178"/>
      <c r="S3399" s="177"/>
      <c r="U3399" s="177"/>
      <c r="W3399" s="178"/>
      <c r="X3399" s="177"/>
    </row>
    <row r="3400" spans="7:24" s="168" customFormat="1" ht="15" customHeight="1">
      <c r="G3400" s="175"/>
      <c r="I3400" s="176"/>
      <c r="J3400" s="176"/>
      <c r="K3400" s="176"/>
      <c r="L3400" s="665"/>
      <c r="M3400" s="175"/>
      <c r="N3400" s="177"/>
      <c r="P3400" s="176"/>
      <c r="R3400" s="178"/>
      <c r="S3400" s="177"/>
      <c r="U3400" s="177"/>
      <c r="W3400" s="178"/>
      <c r="X3400" s="177"/>
    </row>
    <row r="3401" spans="7:24" s="168" customFormat="1" ht="15" customHeight="1">
      <c r="G3401" s="175"/>
      <c r="I3401" s="176"/>
      <c r="J3401" s="176"/>
      <c r="K3401" s="176"/>
      <c r="L3401" s="665"/>
      <c r="M3401" s="175"/>
      <c r="N3401" s="177"/>
      <c r="P3401" s="176"/>
      <c r="R3401" s="178"/>
      <c r="S3401" s="177"/>
      <c r="U3401" s="177"/>
      <c r="W3401" s="178"/>
      <c r="X3401" s="177"/>
    </row>
    <row r="3402" spans="7:24" s="168" customFormat="1" ht="15" customHeight="1">
      <c r="G3402" s="175"/>
      <c r="I3402" s="176"/>
      <c r="J3402" s="176"/>
      <c r="K3402" s="176"/>
      <c r="L3402" s="665"/>
      <c r="M3402" s="175"/>
      <c r="N3402" s="177"/>
      <c r="P3402" s="176"/>
      <c r="R3402" s="178"/>
      <c r="S3402" s="177"/>
      <c r="U3402" s="177"/>
      <c r="W3402" s="178"/>
      <c r="X3402" s="177"/>
    </row>
    <row r="3403" spans="7:24" s="168" customFormat="1" ht="15" customHeight="1">
      <c r="G3403" s="175"/>
      <c r="I3403" s="176"/>
      <c r="J3403" s="176"/>
      <c r="K3403" s="176"/>
      <c r="L3403" s="665"/>
      <c r="M3403" s="175"/>
      <c r="N3403" s="177"/>
      <c r="P3403" s="176"/>
      <c r="R3403" s="178"/>
      <c r="S3403" s="177"/>
      <c r="U3403" s="177"/>
      <c r="W3403" s="178"/>
      <c r="X3403" s="177"/>
    </row>
    <row r="3404" spans="7:24" s="168" customFormat="1" ht="15" customHeight="1">
      <c r="G3404" s="175"/>
      <c r="I3404" s="176"/>
      <c r="J3404" s="176"/>
      <c r="K3404" s="176"/>
      <c r="L3404" s="665"/>
      <c r="M3404" s="175"/>
      <c r="N3404" s="177"/>
      <c r="P3404" s="176"/>
      <c r="R3404" s="178"/>
      <c r="S3404" s="177"/>
      <c r="U3404" s="177"/>
      <c r="W3404" s="178"/>
      <c r="X3404" s="177"/>
    </row>
    <row r="3405" spans="7:24" s="168" customFormat="1" ht="15" customHeight="1">
      <c r="G3405" s="175"/>
      <c r="I3405" s="176"/>
      <c r="J3405" s="176"/>
      <c r="K3405" s="176"/>
      <c r="L3405" s="665"/>
      <c r="M3405" s="175"/>
      <c r="N3405" s="177"/>
      <c r="P3405" s="176"/>
      <c r="R3405" s="178"/>
      <c r="S3405" s="177"/>
      <c r="U3405" s="177"/>
      <c r="W3405" s="178"/>
      <c r="X3405" s="177"/>
    </row>
    <row r="3406" spans="7:24" s="168" customFormat="1" ht="15" customHeight="1">
      <c r="G3406" s="175"/>
      <c r="I3406" s="176"/>
      <c r="J3406" s="176"/>
      <c r="K3406" s="176"/>
      <c r="L3406" s="665"/>
      <c r="M3406" s="175"/>
      <c r="N3406" s="177"/>
      <c r="P3406" s="176"/>
      <c r="R3406" s="178"/>
      <c r="S3406" s="177"/>
      <c r="U3406" s="177"/>
      <c r="W3406" s="178"/>
      <c r="X3406" s="177"/>
    </row>
    <row r="3407" spans="7:24" s="168" customFormat="1" ht="15" customHeight="1">
      <c r="G3407" s="175"/>
      <c r="I3407" s="176"/>
      <c r="J3407" s="176"/>
      <c r="K3407" s="176"/>
      <c r="L3407" s="665"/>
      <c r="M3407" s="175"/>
      <c r="N3407" s="177"/>
      <c r="P3407" s="176"/>
      <c r="R3407" s="178"/>
      <c r="S3407" s="177"/>
      <c r="U3407" s="177"/>
      <c r="W3407" s="178"/>
      <c r="X3407" s="177"/>
    </row>
    <row r="3408" spans="7:24" s="168" customFormat="1" ht="15" customHeight="1">
      <c r="G3408" s="175"/>
      <c r="I3408" s="176"/>
      <c r="J3408" s="176"/>
      <c r="K3408" s="176"/>
      <c r="L3408" s="665"/>
      <c r="M3408" s="175"/>
      <c r="N3408" s="177"/>
      <c r="P3408" s="176"/>
      <c r="R3408" s="178"/>
      <c r="S3408" s="177"/>
      <c r="U3408" s="177"/>
      <c r="W3408" s="178"/>
      <c r="X3408" s="177"/>
    </row>
    <row r="3409" spans="7:24" s="168" customFormat="1" ht="15" customHeight="1">
      <c r="G3409" s="175"/>
      <c r="I3409" s="176"/>
      <c r="J3409" s="176"/>
      <c r="K3409" s="176"/>
      <c r="L3409" s="665"/>
      <c r="M3409" s="175"/>
      <c r="N3409" s="177"/>
      <c r="P3409" s="176"/>
      <c r="R3409" s="178"/>
      <c r="S3409" s="177"/>
      <c r="U3409" s="177"/>
      <c r="W3409" s="178"/>
      <c r="X3409" s="177"/>
    </row>
    <row r="3410" spans="7:24" s="168" customFormat="1" ht="15" customHeight="1">
      <c r="G3410" s="175"/>
      <c r="I3410" s="176"/>
      <c r="J3410" s="176"/>
      <c r="K3410" s="176"/>
      <c r="L3410" s="665"/>
      <c r="M3410" s="175"/>
      <c r="N3410" s="177"/>
      <c r="P3410" s="176"/>
      <c r="R3410" s="178"/>
      <c r="S3410" s="177"/>
      <c r="U3410" s="177"/>
      <c r="W3410" s="178"/>
      <c r="X3410" s="177"/>
    </row>
    <row r="3411" spans="7:24" s="168" customFormat="1" ht="15" customHeight="1">
      <c r="G3411" s="175"/>
      <c r="I3411" s="176"/>
      <c r="J3411" s="176"/>
      <c r="K3411" s="176"/>
      <c r="L3411" s="665"/>
      <c r="M3411" s="175"/>
      <c r="N3411" s="177"/>
      <c r="P3411" s="176"/>
      <c r="R3411" s="178"/>
      <c r="S3411" s="177"/>
      <c r="U3411" s="177"/>
      <c r="W3411" s="178"/>
      <c r="X3411" s="177"/>
    </row>
    <row r="3412" spans="7:24" s="168" customFormat="1" ht="15" customHeight="1">
      <c r="G3412" s="175"/>
      <c r="I3412" s="176"/>
      <c r="J3412" s="176"/>
      <c r="K3412" s="176"/>
      <c r="L3412" s="665"/>
      <c r="M3412" s="175"/>
      <c r="N3412" s="177"/>
      <c r="P3412" s="176"/>
      <c r="R3412" s="178"/>
      <c r="S3412" s="177"/>
      <c r="U3412" s="177"/>
      <c r="W3412" s="178"/>
      <c r="X3412" s="177"/>
    </row>
    <row r="3413" spans="7:24" s="168" customFormat="1" ht="15" customHeight="1">
      <c r="G3413" s="175"/>
      <c r="I3413" s="176"/>
      <c r="J3413" s="176"/>
      <c r="K3413" s="176"/>
      <c r="L3413" s="665"/>
      <c r="M3413" s="175"/>
      <c r="N3413" s="177"/>
      <c r="P3413" s="176"/>
      <c r="R3413" s="178"/>
      <c r="S3413" s="177"/>
      <c r="U3413" s="177"/>
      <c r="W3413" s="178"/>
      <c r="X3413" s="177"/>
    </row>
    <row r="3414" spans="7:24" s="168" customFormat="1" ht="15" customHeight="1">
      <c r="G3414" s="175"/>
      <c r="I3414" s="176"/>
      <c r="J3414" s="176"/>
      <c r="K3414" s="176"/>
      <c r="L3414" s="665"/>
      <c r="M3414" s="175"/>
      <c r="N3414" s="177"/>
      <c r="P3414" s="176"/>
      <c r="R3414" s="178"/>
      <c r="S3414" s="177"/>
      <c r="U3414" s="177"/>
      <c r="W3414" s="178"/>
      <c r="X3414" s="177"/>
    </row>
    <row r="3415" spans="7:24" s="168" customFormat="1" ht="15" customHeight="1">
      <c r="G3415" s="175"/>
      <c r="I3415" s="176"/>
      <c r="J3415" s="176"/>
      <c r="K3415" s="176"/>
      <c r="L3415" s="665"/>
      <c r="M3415" s="175"/>
      <c r="N3415" s="177"/>
      <c r="P3415" s="176"/>
      <c r="R3415" s="178"/>
      <c r="S3415" s="177"/>
      <c r="U3415" s="177"/>
      <c r="W3415" s="178"/>
      <c r="X3415" s="177"/>
    </row>
    <row r="3416" spans="7:24" s="168" customFormat="1" ht="15" customHeight="1">
      <c r="G3416" s="175"/>
      <c r="I3416" s="176"/>
      <c r="J3416" s="176"/>
      <c r="K3416" s="176"/>
      <c r="L3416" s="665"/>
      <c r="M3416" s="175"/>
      <c r="N3416" s="177"/>
      <c r="P3416" s="176"/>
      <c r="R3416" s="178"/>
      <c r="S3416" s="177"/>
      <c r="U3416" s="177"/>
      <c r="W3416" s="178"/>
      <c r="X3416" s="177"/>
    </row>
    <row r="3417" spans="7:24" s="168" customFormat="1" ht="15" customHeight="1">
      <c r="G3417" s="175"/>
      <c r="I3417" s="176"/>
      <c r="J3417" s="176"/>
      <c r="K3417" s="176"/>
      <c r="L3417" s="665"/>
      <c r="M3417" s="175"/>
      <c r="N3417" s="177"/>
      <c r="P3417" s="176"/>
      <c r="R3417" s="178"/>
      <c r="S3417" s="177"/>
      <c r="U3417" s="177"/>
      <c r="W3417" s="178"/>
      <c r="X3417" s="177"/>
    </row>
    <row r="3418" spans="7:24" s="168" customFormat="1" ht="15" customHeight="1">
      <c r="G3418" s="175"/>
      <c r="I3418" s="176"/>
      <c r="J3418" s="176"/>
      <c r="K3418" s="176"/>
      <c r="L3418" s="665"/>
      <c r="M3418" s="175"/>
      <c r="N3418" s="177"/>
      <c r="P3418" s="176"/>
      <c r="R3418" s="178"/>
      <c r="S3418" s="177"/>
      <c r="U3418" s="177"/>
      <c r="W3418" s="178"/>
      <c r="X3418" s="177"/>
    </row>
    <row r="3419" spans="7:24" s="168" customFormat="1" ht="15" customHeight="1">
      <c r="G3419" s="175"/>
      <c r="I3419" s="176"/>
      <c r="J3419" s="176"/>
      <c r="K3419" s="176"/>
      <c r="L3419" s="665"/>
      <c r="M3419" s="175"/>
      <c r="N3419" s="177"/>
      <c r="P3419" s="176"/>
      <c r="R3419" s="178"/>
      <c r="S3419" s="177"/>
      <c r="U3419" s="177"/>
      <c r="W3419" s="178"/>
      <c r="X3419" s="177"/>
    </row>
    <row r="3420" spans="7:24" s="168" customFormat="1" ht="15" customHeight="1">
      <c r="G3420" s="175"/>
      <c r="I3420" s="176"/>
      <c r="J3420" s="176"/>
      <c r="K3420" s="176"/>
      <c r="L3420" s="665"/>
      <c r="M3420" s="175"/>
      <c r="N3420" s="177"/>
      <c r="P3420" s="176"/>
      <c r="R3420" s="178"/>
      <c r="S3420" s="177"/>
      <c r="U3420" s="177"/>
      <c r="W3420" s="178"/>
      <c r="X3420" s="177"/>
    </row>
    <row r="3421" spans="7:24" s="168" customFormat="1" ht="15" customHeight="1">
      <c r="G3421" s="175"/>
      <c r="I3421" s="176"/>
      <c r="J3421" s="176"/>
      <c r="K3421" s="176"/>
      <c r="L3421" s="665"/>
      <c r="M3421" s="175"/>
      <c r="N3421" s="177"/>
      <c r="P3421" s="176"/>
      <c r="R3421" s="178"/>
      <c r="S3421" s="177"/>
      <c r="U3421" s="177"/>
      <c r="W3421" s="178"/>
      <c r="X3421" s="177"/>
    </row>
    <row r="3422" spans="7:24" s="168" customFormat="1" ht="15" customHeight="1">
      <c r="G3422" s="175"/>
      <c r="I3422" s="176"/>
      <c r="J3422" s="176"/>
      <c r="K3422" s="176"/>
      <c r="L3422" s="665"/>
      <c r="M3422" s="175"/>
      <c r="N3422" s="177"/>
      <c r="P3422" s="176"/>
      <c r="R3422" s="178"/>
      <c r="S3422" s="177"/>
      <c r="U3422" s="177"/>
      <c r="W3422" s="178"/>
      <c r="X3422" s="177"/>
    </row>
    <row r="3423" spans="7:24" s="168" customFormat="1" ht="15" customHeight="1">
      <c r="G3423" s="175"/>
      <c r="I3423" s="176"/>
      <c r="J3423" s="176"/>
      <c r="K3423" s="176"/>
      <c r="L3423" s="665"/>
      <c r="M3423" s="175"/>
      <c r="N3423" s="177"/>
      <c r="P3423" s="176"/>
      <c r="R3423" s="178"/>
      <c r="S3423" s="177"/>
      <c r="U3423" s="177"/>
      <c r="W3423" s="178"/>
      <c r="X3423" s="177"/>
    </row>
    <row r="3424" spans="7:24" s="168" customFormat="1" ht="15" customHeight="1">
      <c r="G3424" s="175"/>
      <c r="I3424" s="176"/>
      <c r="J3424" s="176"/>
      <c r="K3424" s="176"/>
      <c r="L3424" s="665"/>
      <c r="M3424" s="175"/>
      <c r="N3424" s="177"/>
      <c r="P3424" s="176"/>
      <c r="R3424" s="178"/>
      <c r="S3424" s="177"/>
      <c r="U3424" s="177"/>
      <c r="W3424" s="178"/>
      <c r="X3424" s="177"/>
    </row>
    <row r="3425" spans="7:24" s="168" customFormat="1" ht="15" customHeight="1">
      <c r="G3425" s="175"/>
      <c r="I3425" s="176"/>
      <c r="J3425" s="176"/>
      <c r="K3425" s="176"/>
      <c r="L3425" s="665"/>
      <c r="M3425" s="175"/>
      <c r="N3425" s="177"/>
      <c r="P3425" s="176"/>
      <c r="R3425" s="178"/>
      <c r="S3425" s="177"/>
      <c r="U3425" s="177"/>
      <c r="W3425" s="178"/>
      <c r="X3425" s="177"/>
    </row>
    <row r="3426" spans="7:24" s="168" customFormat="1" ht="15" customHeight="1">
      <c r="G3426" s="175"/>
      <c r="I3426" s="176"/>
      <c r="J3426" s="176"/>
      <c r="K3426" s="176"/>
      <c r="L3426" s="665"/>
      <c r="M3426" s="175"/>
      <c r="N3426" s="177"/>
      <c r="P3426" s="176"/>
      <c r="R3426" s="178"/>
      <c r="S3426" s="177"/>
      <c r="U3426" s="177"/>
      <c r="W3426" s="178"/>
      <c r="X3426" s="177"/>
    </row>
    <row r="3427" spans="7:24" s="168" customFormat="1" ht="15" customHeight="1">
      <c r="G3427" s="175"/>
      <c r="I3427" s="176"/>
      <c r="J3427" s="176"/>
      <c r="K3427" s="176"/>
      <c r="L3427" s="665"/>
      <c r="M3427" s="175"/>
      <c r="N3427" s="177"/>
      <c r="P3427" s="176"/>
      <c r="R3427" s="178"/>
      <c r="S3427" s="177"/>
      <c r="U3427" s="177"/>
      <c r="W3427" s="178"/>
      <c r="X3427" s="177"/>
    </row>
    <row r="3428" spans="7:24" s="168" customFormat="1" ht="15" customHeight="1">
      <c r="G3428" s="175"/>
      <c r="I3428" s="176"/>
      <c r="J3428" s="176"/>
      <c r="K3428" s="176"/>
      <c r="L3428" s="665"/>
      <c r="M3428" s="175"/>
      <c r="N3428" s="177"/>
      <c r="P3428" s="176"/>
      <c r="R3428" s="178"/>
      <c r="S3428" s="177"/>
      <c r="U3428" s="177"/>
      <c r="W3428" s="178"/>
      <c r="X3428" s="177"/>
    </row>
    <row r="3429" spans="7:24" s="168" customFormat="1" ht="15" customHeight="1">
      <c r="G3429" s="175"/>
      <c r="I3429" s="176"/>
      <c r="J3429" s="176"/>
      <c r="K3429" s="176"/>
      <c r="L3429" s="665"/>
      <c r="M3429" s="175"/>
      <c r="N3429" s="177"/>
      <c r="P3429" s="176"/>
      <c r="R3429" s="178"/>
      <c r="S3429" s="177"/>
      <c r="U3429" s="177"/>
      <c r="W3429" s="178"/>
      <c r="X3429" s="177"/>
    </row>
    <row r="3430" spans="7:24" s="168" customFormat="1" ht="15" customHeight="1">
      <c r="G3430" s="175"/>
      <c r="I3430" s="176"/>
      <c r="J3430" s="176"/>
      <c r="K3430" s="176"/>
      <c r="L3430" s="665"/>
      <c r="M3430" s="175"/>
      <c r="N3430" s="177"/>
      <c r="P3430" s="176"/>
      <c r="R3430" s="178"/>
      <c r="S3430" s="177"/>
      <c r="U3430" s="177"/>
      <c r="W3430" s="178"/>
      <c r="X3430" s="177"/>
    </row>
    <row r="3431" spans="7:24" s="168" customFormat="1" ht="15" customHeight="1">
      <c r="G3431" s="175"/>
      <c r="I3431" s="176"/>
      <c r="J3431" s="176"/>
      <c r="K3431" s="176"/>
      <c r="L3431" s="665"/>
      <c r="M3431" s="175"/>
      <c r="N3431" s="177"/>
      <c r="P3431" s="176"/>
      <c r="R3431" s="178"/>
      <c r="S3431" s="177"/>
      <c r="U3431" s="177"/>
      <c r="W3431" s="178"/>
      <c r="X3431" s="177"/>
    </row>
    <row r="3432" spans="7:24" s="168" customFormat="1" ht="15" customHeight="1">
      <c r="G3432" s="175"/>
      <c r="I3432" s="176"/>
      <c r="J3432" s="176"/>
      <c r="K3432" s="176"/>
      <c r="L3432" s="665"/>
      <c r="M3432" s="175"/>
      <c r="N3432" s="177"/>
      <c r="P3432" s="176"/>
      <c r="R3432" s="178"/>
      <c r="S3432" s="177"/>
      <c r="U3432" s="177"/>
      <c r="W3432" s="178"/>
      <c r="X3432" s="177"/>
    </row>
    <row r="3433" spans="7:24" s="168" customFormat="1" ht="15" customHeight="1">
      <c r="G3433" s="175"/>
      <c r="I3433" s="176"/>
      <c r="J3433" s="176"/>
      <c r="K3433" s="176"/>
      <c r="L3433" s="665"/>
      <c r="M3433" s="175"/>
      <c r="N3433" s="177"/>
      <c r="P3433" s="176"/>
      <c r="R3433" s="178"/>
      <c r="S3433" s="177"/>
      <c r="U3433" s="177"/>
      <c r="W3433" s="178"/>
      <c r="X3433" s="177"/>
    </row>
    <row r="3434" spans="7:24" s="168" customFormat="1" ht="15" customHeight="1">
      <c r="G3434" s="175"/>
      <c r="I3434" s="176"/>
      <c r="J3434" s="176"/>
      <c r="K3434" s="176"/>
      <c r="L3434" s="665"/>
      <c r="M3434" s="175"/>
      <c r="N3434" s="177"/>
      <c r="P3434" s="176"/>
      <c r="R3434" s="178"/>
      <c r="S3434" s="177"/>
      <c r="U3434" s="177"/>
      <c r="W3434" s="178"/>
      <c r="X3434" s="177"/>
    </row>
    <row r="3435" spans="7:24" s="168" customFormat="1" ht="15" customHeight="1">
      <c r="G3435" s="175"/>
      <c r="I3435" s="176"/>
      <c r="J3435" s="176"/>
      <c r="K3435" s="176"/>
      <c r="L3435" s="665"/>
      <c r="M3435" s="175"/>
      <c r="N3435" s="177"/>
      <c r="P3435" s="176"/>
      <c r="R3435" s="178"/>
      <c r="S3435" s="177"/>
      <c r="U3435" s="177"/>
      <c r="W3435" s="178"/>
      <c r="X3435" s="177"/>
    </row>
    <row r="3436" spans="7:24" s="168" customFormat="1" ht="15" customHeight="1">
      <c r="G3436" s="175"/>
      <c r="I3436" s="176"/>
      <c r="J3436" s="176"/>
      <c r="K3436" s="176"/>
      <c r="L3436" s="665"/>
      <c r="M3436" s="175"/>
      <c r="N3436" s="177"/>
      <c r="P3436" s="176"/>
      <c r="R3436" s="178"/>
      <c r="S3436" s="177"/>
      <c r="U3436" s="177"/>
      <c r="W3436" s="178"/>
      <c r="X3436" s="177"/>
    </row>
    <row r="3437" spans="7:24" s="168" customFormat="1" ht="15" customHeight="1">
      <c r="G3437" s="175"/>
      <c r="I3437" s="176"/>
      <c r="J3437" s="176"/>
      <c r="K3437" s="176"/>
      <c r="L3437" s="665"/>
      <c r="M3437" s="175"/>
      <c r="N3437" s="177"/>
      <c r="P3437" s="176"/>
      <c r="R3437" s="178"/>
      <c r="S3437" s="177"/>
      <c r="U3437" s="177"/>
      <c r="W3437" s="178"/>
      <c r="X3437" s="177"/>
    </row>
    <row r="3438" spans="7:24" s="168" customFormat="1" ht="15" customHeight="1">
      <c r="G3438" s="175"/>
      <c r="I3438" s="176"/>
      <c r="J3438" s="176"/>
      <c r="K3438" s="176"/>
      <c r="L3438" s="665"/>
      <c r="M3438" s="175"/>
      <c r="N3438" s="177"/>
      <c r="P3438" s="176"/>
      <c r="R3438" s="178"/>
      <c r="S3438" s="177"/>
      <c r="U3438" s="177"/>
      <c r="W3438" s="178"/>
      <c r="X3438" s="177"/>
    </row>
    <row r="3439" spans="7:24" s="168" customFormat="1" ht="15" customHeight="1">
      <c r="G3439" s="175"/>
      <c r="I3439" s="176"/>
      <c r="J3439" s="176"/>
      <c r="K3439" s="176"/>
      <c r="L3439" s="665"/>
      <c r="M3439" s="175"/>
      <c r="N3439" s="177"/>
      <c r="P3439" s="176"/>
      <c r="R3439" s="178"/>
      <c r="S3439" s="177"/>
      <c r="U3439" s="177"/>
      <c r="W3439" s="178"/>
      <c r="X3439" s="177"/>
    </row>
    <row r="3440" spans="7:24" s="168" customFormat="1" ht="15" customHeight="1">
      <c r="G3440" s="175"/>
      <c r="I3440" s="176"/>
      <c r="J3440" s="176"/>
      <c r="K3440" s="176"/>
      <c r="L3440" s="665"/>
      <c r="M3440" s="175"/>
      <c r="N3440" s="177"/>
      <c r="P3440" s="176"/>
      <c r="R3440" s="178"/>
      <c r="S3440" s="177"/>
      <c r="U3440" s="177"/>
      <c r="W3440" s="178"/>
      <c r="X3440" s="177"/>
    </row>
    <row r="3441" spans="7:24" s="168" customFormat="1" ht="15" customHeight="1">
      <c r="G3441" s="175"/>
      <c r="I3441" s="176"/>
      <c r="J3441" s="176"/>
      <c r="K3441" s="176"/>
      <c r="L3441" s="665"/>
      <c r="M3441" s="175"/>
      <c r="N3441" s="177"/>
      <c r="P3441" s="176"/>
      <c r="R3441" s="178"/>
      <c r="S3441" s="177"/>
      <c r="U3441" s="177"/>
      <c r="W3441" s="178"/>
      <c r="X3441" s="177"/>
    </row>
    <row r="3442" spans="7:24" s="168" customFormat="1" ht="15" customHeight="1">
      <c r="G3442" s="175"/>
      <c r="I3442" s="176"/>
      <c r="J3442" s="176"/>
      <c r="K3442" s="176"/>
      <c r="L3442" s="665"/>
      <c r="M3442" s="175"/>
      <c r="N3442" s="177"/>
      <c r="P3442" s="176"/>
      <c r="R3442" s="178"/>
      <c r="S3442" s="177"/>
      <c r="U3442" s="177"/>
      <c r="W3442" s="178"/>
      <c r="X3442" s="177"/>
    </row>
    <row r="3443" spans="7:24" s="168" customFormat="1" ht="15" customHeight="1">
      <c r="G3443" s="175"/>
      <c r="I3443" s="176"/>
      <c r="J3443" s="176"/>
      <c r="K3443" s="176"/>
      <c r="L3443" s="665"/>
      <c r="M3443" s="175"/>
      <c r="N3443" s="177"/>
      <c r="P3443" s="176"/>
      <c r="R3443" s="178"/>
      <c r="S3443" s="177"/>
      <c r="U3443" s="177"/>
      <c r="W3443" s="178"/>
      <c r="X3443" s="177"/>
    </row>
    <row r="3444" spans="7:24" s="168" customFormat="1" ht="15" customHeight="1">
      <c r="G3444" s="175"/>
      <c r="I3444" s="176"/>
      <c r="J3444" s="176"/>
      <c r="K3444" s="176"/>
      <c r="L3444" s="665"/>
      <c r="M3444" s="175"/>
      <c r="N3444" s="177"/>
      <c r="P3444" s="176"/>
      <c r="R3444" s="178"/>
      <c r="S3444" s="177"/>
      <c r="U3444" s="177"/>
      <c r="W3444" s="178"/>
      <c r="X3444" s="177"/>
    </row>
    <row r="3445" spans="7:24" s="168" customFormat="1" ht="15" customHeight="1">
      <c r="G3445" s="175"/>
      <c r="I3445" s="176"/>
      <c r="J3445" s="176"/>
      <c r="K3445" s="176"/>
      <c r="L3445" s="665"/>
      <c r="M3445" s="175"/>
      <c r="N3445" s="177"/>
      <c r="P3445" s="176"/>
      <c r="R3445" s="178"/>
      <c r="S3445" s="177"/>
      <c r="U3445" s="177"/>
      <c r="W3445" s="178"/>
      <c r="X3445" s="177"/>
    </row>
    <row r="3446" spans="7:24" s="168" customFormat="1" ht="15" customHeight="1">
      <c r="G3446" s="175"/>
      <c r="I3446" s="176"/>
      <c r="J3446" s="176"/>
      <c r="K3446" s="176"/>
      <c r="L3446" s="665"/>
      <c r="M3446" s="175"/>
      <c r="N3446" s="177"/>
      <c r="P3446" s="176"/>
      <c r="R3446" s="178"/>
      <c r="S3446" s="177"/>
      <c r="U3446" s="177"/>
      <c r="W3446" s="178"/>
      <c r="X3446" s="177"/>
    </row>
    <row r="3447" spans="7:24" s="168" customFormat="1" ht="15" customHeight="1">
      <c r="G3447" s="175"/>
      <c r="I3447" s="176"/>
      <c r="J3447" s="176"/>
      <c r="K3447" s="176"/>
      <c r="L3447" s="665"/>
      <c r="M3447" s="175"/>
      <c r="N3447" s="177"/>
      <c r="P3447" s="176"/>
      <c r="R3447" s="178"/>
      <c r="S3447" s="177"/>
      <c r="U3447" s="177"/>
      <c r="W3447" s="178"/>
      <c r="X3447" s="177"/>
    </row>
    <row r="3448" spans="7:24" s="168" customFormat="1" ht="15" customHeight="1">
      <c r="G3448" s="175"/>
      <c r="I3448" s="176"/>
      <c r="J3448" s="176"/>
      <c r="K3448" s="176"/>
      <c r="L3448" s="665"/>
      <c r="M3448" s="175"/>
      <c r="N3448" s="177"/>
      <c r="P3448" s="176"/>
      <c r="R3448" s="178"/>
      <c r="S3448" s="177"/>
      <c r="U3448" s="177"/>
      <c r="W3448" s="178"/>
      <c r="X3448" s="177"/>
    </row>
    <row r="3449" spans="7:24" s="168" customFormat="1" ht="15" customHeight="1">
      <c r="G3449" s="175"/>
      <c r="I3449" s="176"/>
      <c r="J3449" s="176"/>
      <c r="K3449" s="176"/>
      <c r="L3449" s="665"/>
      <c r="M3449" s="175"/>
      <c r="N3449" s="177"/>
      <c r="P3449" s="176"/>
      <c r="R3449" s="178"/>
      <c r="S3449" s="177"/>
      <c r="U3449" s="177"/>
      <c r="W3449" s="178"/>
      <c r="X3449" s="177"/>
    </row>
    <row r="3450" spans="7:24" s="168" customFormat="1" ht="15" customHeight="1">
      <c r="G3450" s="175"/>
      <c r="I3450" s="176"/>
      <c r="J3450" s="176"/>
      <c r="K3450" s="176"/>
      <c r="L3450" s="665"/>
      <c r="M3450" s="175"/>
      <c r="N3450" s="177"/>
      <c r="P3450" s="176"/>
      <c r="R3450" s="178"/>
      <c r="S3450" s="177"/>
      <c r="U3450" s="177"/>
      <c r="W3450" s="178"/>
      <c r="X3450" s="177"/>
    </row>
    <row r="3451" spans="7:24" s="168" customFormat="1" ht="15" customHeight="1">
      <c r="G3451" s="175"/>
      <c r="I3451" s="176"/>
      <c r="J3451" s="176"/>
      <c r="K3451" s="176"/>
      <c r="L3451" s="665"/>
      <c r="M3451" s="175"/>
      <c r="N3451" s="177"/>
      <c r="P3451" s="176"/>
      <c r="R3451" s="178"/>
      <c r="S3451" s="177"/>
      <c r="U3451" s="177"/>
      <c r="W3451" s="178"/>
      <c r="X3451" s="177"/>
    </row>
    <row r="3452" spans="7:24" s="168" customFormat="1" ht="15" customHeight="1">
      <c r="G3452" s="175"/>
      <c r="I3452" s="176"/>
      <c r="J3452" s="176"/>
      <c r="K3452" s="176"/>
      <c r="L3452" s="665"/>
      <c r="M3452" s="175"/>
      <c r="N3452" s="177"/>
      <c r="P3452" s="176"/>
      <c r="R3452" s="178"/>
      <c r="S3452" s="177"/>
      <c r="U3452" s="177"/>
      <c r="W3452" s="178"/>
      <c r="X3452" s="177"/>
    </row>
    <row r="3453" spans="7:24" s="168" customFormat="1" ht="15" customHeight="1">
      <c r="G3453" s="175"/>
      <c r="I3453" s="176"/>
      <c r="J3453" s="176"/>
      <c r="K3453" s="176"/>
      <c r="L3453" s="665"/>
      <c r="M3453" s="175"/>
      <c r="N3453" s="177"/>
      <c r="P3453" s="176"/>
      <c r="R3453" s="178"/>
      <c r="S3453" s="177"/>
      <c r="U3453" s="177"/>
      <c r="W3453" s="178"/>
      <c r="X3453" s="177"/>
    </row>
    <row r="3454" spans="7:24" s="168" customFormat="1" ht="15" customHeight="1">
      <c r="G3454" s="175"/>
      <c r="I3454" s="176"/>
      <c r="J3454" s="176"/>
      <c r="K3454" s="176"/>
      <c r="L3454" s="665"/>
      <c r="M3454" s="175"/>
      <c r="N3454" s="177"/>
      <c r="P3454" s="176"/>
      <c r="R3454" s="178"/>
      <c r="S3454" s="177"/>
      <c r="U3454" s="177"/>
      <c r="W3454" s="178"/>
      <c r="X3454" s="177"/>
    </row>
    <row r="3455" spans="7:24" s="168" customFormat="1" ht="15" customHeight="1">
      <c r="G3455" s="175"/>
      <c r="I3455" s="176"/>
      <c r="J3455" s="176"/>
      <c r="K3455" s="176"/>
      <c r="L3455" s="665"/>
      <c r="M3455" s="175"/>
      <c r="N3455" s="177"/>
      <c r="P3455" s="176"/>
      <c r="R3455" s="178"/>
      <c r="S3455" s="177"/>
      <c r="U3455" s="177"/>
      <c r="W3455" s="178"/>
      <c r="X3455" s="177"/>
    </row>
    <row r="3456" spans="7:24" s="168" customFormat="1" ht="15" customHeight="1">
      <c r="G3456" s="175"/>
      <c r="I3456" s="176"/>
      <c r="J3456" s="176"/>
      <c r="K3456" s="176"/>
      <c r="L3456" s="665"/>
      <c r="M3456" s="175"/>
      <c r="N3456" s="177"/>
      <c r="P3456" s="176"/>
      <c r="R3456" s="178"/>
      <c r="S3456" s="177"/>
      <c r="U3456" s="177"/>
      <c r="W3456" s="178"/>
      <c r="X3456" s="177"/>
    </row>
    <row r="3457" spans="7:24" s="168" customFormat="1" ht="15" customHeight="1">
      <c r="G3457" s="175"/>
      <c r="I3457" s="176"/>
      <c r="J3457" s="176"/>
      <c r="K3457" s="176"/>
      <c r="L3457" s="665"/>
      <c r="M3457" s="175"/>
      <c r="N3457" s="177"/>
      <c r="P3457" s="176"/>
      <c r="R3457" s="178"/>
      <c r="S3457" s="177"/>
      <c r="U3457" s="177"/>
      <c r="W3457" s="178"/>
      <c r="X3457" s="177"/>
    </row>
    <row r="3458" spans="7:24" s="168" customFormat="1" ht="15" customHeight="1">
      <c r="G3458" s="175"/>
      <c r="I3458" s="176"/>
      <c r="J3458" s="176"/>
      <c r="K3458" s="176"/>
      <c r="L3458" s="665"/>
      <c r="M3458" s="175"/>
      <c r="N3458" s="177"/>
      <c r="P3458" s="176"/>
      <c r="R3458" s="178"/>
      <c r="S3458" s="177"/>
      <c r="U3458" s="177"/>
      <c r="W3458" s="178"/>
      <c r="X3458" s="177"/>
    </row>
    <row r="3459" spans="7:24" s="168" customFormat="1" ht="15" customHeight="1">
      <c r="G3459" s="175"/>
      <c r="I3459" s="176"/>
      <c r="J3459" s="176"/>
      <c r="K3459" s="176"/>
      <c r="L3459" s="665"/>
      <c r="M3459" s="175"/>
      <c r="N3459" s="177"/>
      <c r="P3459" s="176"/>
      <c r="R3459" s="178"/>
      <c r="S3459" s="177"/>
      <c r="U3459" s="177"/>
      <c r="W3459" s="178"/>
      <c r="X3459" s="177"/>
    </row>
    <row r="3460" spans="7:24" s="168" customFormat="1" ht="15" customHeight="1">
      <c r="G3460" s="175"/>
      <c r="I3460" s="176"/>
      <c r="J3460" s="176"/>
      <c r="K3460" s="176"/>
      <c r="L3460" s="665"/>
      <c r="M3460" s="175"/>
      <c r="N3460" s="177"/>
      <c r="P3460" s="176"/>
      <c r="R3460" s="178"/>
      <c r="S3460" s="177"/>
      <c r="U3460" s="177"/>
      <c r="W3460" s="178"/>
      <c r="X3460" s="177"/>
    </row>
    <row r="3461" spans="7:24" s="168" customFormat="1" ht="15" customHeight="1">
      <c r="G3461" s="175"/>
      <c r="I3461" s="176"/>
      <c r="J3461" s="176"/>
      <c r="K3461" s="176"/>
      <c r="L3461" s="665"/>
      <c r="M3461" s="175"/>
      <c r="N3461" s="177"/>
      <c r="P3461" s="176"/>
      <c r="R3461" s="178"/>
      <c r="S3461" s="177"/>
      <c r="U3461" s="177"/>
      <c r="W3461" s="178"/>
      <c r="X3461" s="177"/>
    </row>
    <row r="3462" spans="7:24" s="168" customFormat="1" ht="15" customHeight="1">
      <c r="G3462" s="175"/>
      <c r="I3462" s="176"/>
      <c r="J3462" s="176"/>
      <c r="K3462" s="176"/>
      <c r="L3462" s="665"/>
      <c r="M3462" s="175"/>
      <c r="N3462" s="177"/>
      <c r="P3462" s="176"/>
      <c r="R3462" s="178"/>
      <c r="S3462" s="177"/>
      <c r="U3462" s="177"/>
      <c r="W3462" s="178"/>
      <c r="X3462" s="177"/>
    </row>
    <row r="3463" spans="7:24" s="168" customFormat="1" ht="15" customHeight="1">
      <c r="G3463" s="175"/>
      <c r="I3463" s="176"/>
      <c r="J3463" s="176"/>
      <c r="K3463" s="176"/>
      <c r="L3463" s="665"/>
      <c r="M3463" s="175"/>
      <c r="N3463" s="177"/>
      <c r="P3463" s="176"/>
      <c r="R3463" s="178"/>
      <c r="S3463" s="177"/>
      <c r="U3463" s="177"/>
      <c r="W3463" s="178"/>
      <c r="X3463" s="177"/>
    </row>
    <row r="3464" spans="7:24" s="168" customFormat="1" ht="15" customHeight="1">
      <c r="G3464" s="175"/>
      <c r="I3464" s="176"/>
      <c r="J3464" s="176"/>
      <c r="K3464" s="176"/>
      <c r="L3464" s="665"/>
      <c r="M3464" s="175"/>
      <c r="N3464" s="177"/>
      <c r="P3464" s="176"/>
      <c r="R3464" s="178"/>
      <c r="S3464" s="177"/>
      <c r="U3464" s="177"/>
      <c r="W3464" s="178"/>
      <c r="X3464" s="177"/>
    </row>
    <row r="3465" spans="7:24" s="168" customFormat="1" ht="15" customHeight="1">
      <c r="G3465" s="175"/>
      <c r="I3465" s="176"/>
      <c r="J3465" s="176"/>
      <c r="K3465" s="176"/>
      <c r="L3465" s="665"/>
      <c r="M3465" s="175"/>
      <c r="N3465" s="177"/>
      <c r="P3465" s="176"/>
      <c r="R3465" s="178"/>
      <c r="S3465" s="177"/>
      <c r="U3465" s="177"/>
      <c r="W3465" s="178"/>
      <c r="X3465" s="177"/>
    </row>
    <row r="3466" spans="7:24" s="168" customFormat="1" ht="15" customHeight="1">
      <c r="G3466" s="175"/>
      <c r="I3466" s="176"/>
      <c r="J3466" s="176"/>
      <c r="K3466" s="176"/>
      <c r="L3466" s="665"/>
      <c r="M3466" s="175"/>
      <c r="N3466" s="177"/>
      <c r="P3466" s="176"/>
      <c r="R3466" s="178"/>
      <c r="S3466" s="177"/>
      <c r="U3466" s="177"/>
      <c r="W3466" s="178"/>
      <c r="X3466" s="177"/>
    </row>
    <row r="3467" spans="7:24" s="168" customFormat="1" ht="15" customHeight="1">
      <c r="G3467" s="175"/>
      <c r="I3467" s="176"/>
      <c r="J3467" s="176"/>
      <c r="K3467" s="176"/>
      <c r="L3467" s="665"/>
      <c r="M3467" s="175"/>
      <c r="N3467" s="177"/>
      <c r="P3467" s="176"/>
      <c r="R3467" s="178"/>
      <c r="S3467" s="177"/>
      <c r="U3467" s="177"/>
      <c r="W3467" s="178"/>
      <c r="X3467" s="177"/>
    </row>
    <row r="3468" spans="7:24" s="168" customFormat="1" ht="15" customHeight="1">
      <c r="G3468" s="175"/>
      <c r="I3468" s="176"/>
      <c r="J3468" s="176"/>
      <c r="K3468" s="176"/>
      <c r="L3468" s="665"/>
      <c r="M3468" s="175"/>
      <c r="N3468" s="177"/>
      <c r="P3468" s="176"/>
      <c r="R3468" s="178"/>
      <c r="S3468" s="177"/>
      <c r="U3468" s="177"/>
      <c r="W3468" s="178"/>
      <c r="X3468" s="177"/>
    </row>
    <row r="3469" spans="7:24" s="168" customFormat="1" ht="15" customHeight="1">
      <c r="G3469" s="175"/>
      <c r="I3469" s="176"/>
      <c r="J3469" s="176"/>
      <c r="K3469" s="176"/>
      <c r="L3469" s="665"/>
      <c r="M3469" s="175"/>
      <c r="N3469" s="177"/>
      <c r="P3469" s="176"/>
      <c r="R3469" s="178"/>
      <c r="S3469" s="177"/>
      <c r="U3469" s="177"/>
      <c r="W3469" s="178"/>
      <c r="X3469" s="177"/>
    </row>
    <row r="3470" spans="7:24" s="168" customFormat="1" ht="15" customHeight="1">
      <c r="G3470" s="175"/>
      <c r="I3470" s="176"/>
      <c r="J3470" s="176"/>
      <c r="K3470" s="176"/>
      <c r="L3470" s="665"/>
      <c r="M3470" s="175"/>
      <c r="N3470" s="177"/>
      <c r="P3470" s="176"/>
      <c r="R3470" s="178"/>
      <c r="S3470" s="177"/>
      <c r="U3470" s="177"/>
      <c r="W3470" s="178"/>
      <c r="X3470" s="177"/>
    </row>
    <row r="3471" spans="7:24" s="168" customFormat="1" ht="15" customHeight="1">
      <c r="G3471" s="175"/>
      <c r="I3471" s="176"/>
      <c r="J3471" s="176"/>
      <c r="K3471" s="176"/>
      <c r="L3471" s="665"/>
      <c r="M3471" s="175"/>
      <c r="N3471" s="177"/>
      <c r="P3471" s="176"/>
      <c r="R3471" s="178"/>
      <c r="S3471" s="177"/>
      <c r="U3471" s="177"/>
      <c r="W3471" s="178"/>
      <c r="X3471" s="177"/>
    </row>
    <row r="3472" spans="7:24" s="168" customFormat="1" ht="15" customHeight="1">
      <c r="G3472" s="175"/>
      <c r="I3472" s="176"/>
      <c r="J3472" s="176"/>
      <c r="K3472" s="176"/>
      <c r="L3472" s="665"/>
      <c r="M3472" s="175"/>
      <c r="N3472" s="177"/>
      <c r="P3472" s="176"/>
      <c r="R3472" s="178"/>
      <c r="S3472" s="177"/>
      <c r="U3472" s="177"/>
      <c r="W3472" s="178"/>
      <c r="X3472" s="177"/>
    </row>
    <row r="3473" spans="7:24" s="168" customFormat="1" ht="15" customHeight="1">
      <c r="G3473" s="175"/>
      <c r="I3473" s="176"/>
      <c r="J3473" s="176"/>
      <c r="K3473" s="176"/>
      <c r="L3473" s="665"/>
      <c r="M3473" s="175"/>
      <c r="N3473" s="177"/>
      <c r="P3473" s="176"/>
      <c r="R3473" s="178"/>
      <c r="S3473" s="177"/>
      <c r="U3473" s="177"/>
      <c r="W3473" s="178"/>
      <c r="X3473" s="177"/>
    </row>
    <row r="3474" spans="7:24" s="168" customFormat="1" ht="15" customHeight="1">
      <c r="G3474" s="175"/>
      <c r="I3474" s="176"/>
      <c r="J3474" s="176"/>
      <c r="K3474" s="176"/>
      <c r="L3474" s="665"/>
      <c r="M3474" s="175"/>
      <c r="N3474" s="177"/>
      <c r="P3474" s="176"/>
      <c r="R3474" s="178"/>
      <c r="S3474" s="177"/>
      <c r="U3474" s="177"/>
      <c r="W3474" s="178"/>
      <c r="X3474" s="177"/>
    </row>
    <row r="3475" spans="7:24" s="168" customFormat="1" ht="15" customHeight="1">
      <c r="G3475" s="175"/>
      <c r="I3475" s="176"/>
      <c r="J3475" s="176"/>
      <c r="K3475" s="176"/>
      <c r="L3475" s="665"/>
      <c r="M3475" s="175"/>
      <c r="N3475" s="177"/>
      <c r="P3475" s="176"/>
      <c r="R3475" s="178"/>
      <c r="S3475" s="177"/>
      <c r="U3475" s="177"/>
      <c r="W3475" s="178"/>
      <c r="X3475" s="177"/>
    </row>
    <row r="3476" spans="7:24" s="168" customFormat="1" ht="15" customHeight="1">
      <c r="G3476" s="175"/>
      <c r="I3476" s="176"/>
      <c r="J3476" s="176"/>
      <c r="K3476" s="176"/>
      <c r="L3476" s="665"/>
      <c r="M3476" s="175"/>
      <c r="N3476" s="177"/>
      <c r="P3476" s="176"/>
      <c r="R3476" s="178"/>
      <c r="S3476" s="177"/>
      <c r="U3476" s="177"/>
      <c r="W3476" s="178"/>
      <c r="X3476" s="177"/>
    </row>
    <row r="3477" spans="7:24" s="168" customFormat="1" ht="15" customHeight="1">
      <c r="G3477" s="175"/>
      <c r="I3477" s="176"/>
      <c r="J3477" s="176"/>
      <c r="K3477" s="176"/>
      <c r="L3477" s="665"/>
      <c r="M3477" s="175"/>
      <c r="N3477" s="177"/>
      <c r="P3477" s="176"/>
      <c r="R3477" s="178"/>
      <c r="S3477" s="177"/>
      <c r="U3477" s="177"/>
      <c r="W3477" s="178"/>
      <c r="X3477" s="177"/>
    </row>
    <row r="3478" spans="7:24" s="168" customFormat="1" ht="15" customHeight="1">
      <c r="G3478" s="175"/>
      <c r="I3478" s="176"/>
      <c r="J3478" s="176"/>
      <c r="K3478" s="176"/>
      <c r="L3478" s="665"/>
      <c r="M3478" s="175"/>
      <c r="N3478" s="177"/>
      <c r="P3478" s="176"/>
      <c r="R3478" s="178"/>
      <c r="S3478" s="177"/>
      <c r="U3478" s="177"/>
      <c r="W3478" s="178"/>
      <c r="X3478" s="177"/>
    </row>
    <row r="3479" spans="7:24" s="168" customFormat="1" ht="15" customHeight="1">
      <c r="G3479" s="175"/>
      <c r="I3479" s="176"/>
      <c r="J3479" s="176"/>
      <c r="K3479" s="176"/>
      <c r="L3479" s="665"/>
      <c r="M3479" s="175"/>
      <c r="N3479" s="177"/>
      <c r="P3479" s="176"/>
      <c r="R3479" s="178"/>
      <c r="S3479" s="177"/>
      <c r="U3479" s="177"/>
      <c r="W3479" s="178"/>
      <c r="X3479" s="177"/>
    </row>
    <row r="3480" spans="7:24" s="168" customFormat="1" ht="15" customHeight="1">
      <c r="G3480" s="175"/>
      <c r="I3480" s="176"/>
      <c r="J3480" s="176"/>
      <c r="K3480" s="176"/>
      <c r="L3480" s="665"/>
      <c r="M3480" s="175"/>
      <c r="N3480" s="177"/>
      <c r="P3480" s="176"/>
      <c r="R3480" s="178"/>
      <c r="S3480" s="177"/>
      <c r="U3480" s="177"/>
      <c r="W3480" s="178"/>
      <c r="X3480" s="177"/>
    </row>
    <row r="3481" spans="7:24" s="168" customFormat="1" ht="15" customHeight="1">
      <c r="G3481" s="175"/>
      <c r="I3481" s="176"/>
      <c r="J3481" s="176"/>
      <c r="K3481" s="176"/>
      <c r="L3481" s="665"/>
      <c r="M3481" s="175"/>
      <c r="N3481" s="177"/>
      <c r="P3481" s="176"/>
      <c r="R3481" s="178"/>
      <c r="S3481" s="177"/>
      <c r="U3481" s="177"/>
      <c r="W3481" s="178"/>
      <c r="X3481" s="177"/>
    </row>
    <row r="3482" spans="7:24" s="168" customFormat="1" ht="15" customHeight="1">
      <c r="G3482" s="175"/>
      <c r="I3482" s="176"/>
      <c r="J3482" s="176"/>
      <c r="K3482" s="176"/>
      <c r="L3482" s="665"/>
      <c r="M3482" s="175"/>
      <c r="N3482" s="177"/>
      <c r="P3482" s="176"/>
      <c r="R3482" s="178"/>
      <c r="S3482" s="177"/>
      <c r="U3482" s="177"/>
      <c r="W3482" s="178"/>
      <c r="X3482" s="177"/>
    </row>
    <row r="3483" spans="7:24" s="168" customFormat="1" ht="15" customHeight="1">
      <c r="G3483" s="175"/>
      <c r="I3483" s="176"/>
      <c r="J3483" s="176"/>
      <c r="K3483" s="176"/>
      <c r="L3483" s="665"/>
      <c r="M3483" s="175"/>
      <c r="N3483" s="177"/>
      <c r="P3483" s="176"/>
      <c r="R3483" s="178"/>
      <c r="S3483" s="177"/>
      <c r="U3483" s="177"/>
      <c r="W3483" s="178"/>
      <c r="X3483" s="177"/>
    </row>
    <row r="3484" spans="7:24" s="168" customFormat="1" ht="15" customHeight="1">
      <c r="G3484" s="175"/>
      <c r="I3484" s="176"/>
      <c r="J3484" s="176"/>
      <c r="K3484" s="176"/>
      <c r="L3484" s="665"/>
      <c r="M3484" s="175"/>
      <c r="N3484" s="177"/>
      <c r="P3484" s="176"/>
      <c r="R3484" s="178"/>
      <c r="S3484" s="177"/>
      <c r="U3484" s="177"/>
      <c r="W3484" s="178"/>
      <c r="X3484" s="177"/>
    </row>
    <row r="3485" spans="7:24" s="168" customFormat="1" ht="15" customHeight="1">
      <c r="G3485" s="175"/>
      <c r="I3485" s="176"/>
      <c r="J3485" s="176"/>
      <c r="K3485" s="176"/>
      <c r="L3485" s="665"/>
      <c r="M3485" s="175"/>
      <c r="N3485" s="177"/>
      <c r="P3485" s="176"/>
      <c r="R3485" s="178"/>
      <c r="S3485" s="177"/>
      <c r="U3485" s="177"/>
      <c r="W3485" s="178"/>
      <c r="X3485" s="177"/>
    </row>
    <row r="3486" spans="7:24" s="168" customFormat="1" ht="15" customHeight="1">
      <c r="G3486" s="175"/>
      <c r="I3486" s="176"/>
      <c r="J3486" s="176"/>
      <c r="K3486" s="176"/>
      <c r="L3486" s="665"/>
      <c r="M3486" s="175"/>
      <c r="N3486" s="177"/>
      <c r="P3486" s="176"/>
      <c r="R3486" s="178"/>
      <c r="S3486" s="177"/>
      <c r="U3486" s="177"/>
      <c r="W3486" s="178"/>
      <c r="X3486" s="177"/>
    </row>
    <row r="3487" spans="7:24" s="168" customFormat="1" ht="15" customHeight="1">
      <c r="G3487" s="175"/>
      <c r="I3487" s="176"/>
      <c r="J3487" s="176"/>
      <c r="K3487" s="176"/>
      <c r="L3487" s="665"/>
      <c r="M3487" s="175"/>
      <c r="N3487" s="177"/>
      <c r="P3487" s="176"/>
      <c r="R3487" s="178"/>
      <c r="S3487" s="177"/>
      <c r="U3487" s="177"/>
      <c r="W3487" s="178"/>
      <c r="X3487" s="177"/>
    </row>
    <row r="3488" spans="7:24" s="168" customFormat="1" ht="15" customHeight="1">
      <c r="G3488" s="175"/>
      <c r="I3488" s="176"/>
      <c r="J3488" s="176"/>
      <c r="K3488" s="176"/>
      <c r="L3488" s="665"/>
      <c r="M3488" s="175"/>
      <c r="N3488" s="177"/>
      <c r="P3488" s="176"/>
      <c r="R3488" s="178"/>
      <c r="S3488" s="177"/>
      <c r="U3488" s="177"/>
      <c r="W3488" s="178"/>
      <c r="X3488" s="177"/>
    </row>
    <row r="3489" spans="7:24" s="168" customFormat="1" ht="15" customHeight="1">
      <c r="G3489" s="175"/>
      <c r="I3489" s="176"/>
      <c r="J3489" s="176"/>
      <c r="K3489" s="176"/>
      <c r="L3489" s="665"/>
      <c r="M3489" s="175"/>
      <c r="N3489" s="177"/>
      <c r="P3489" s="176"/>
      <c r="R3489" s="178"/>
      <c r="S3489" s="177"/>
      <c r="U3489" s="177"/>
      <c r="W3489" s="178"/>
      <c r="X3489" s="177"/>
    </row>
    <row r="3490" spans="7:24" s="168" customFormat="1" ht="15" customHeight="1">
      <c r="G3490" s="175"/>
      <c r="I3490" s="176"/>
      <c r="J3490" s="176"/>
      <c r="K3490" s="176"/>
      <c r="L3490" s="665"/>
      <c r="M3490" s="175"/>
      <c r="N3490" s="177"/>
      <c r="P3490" s="176"/>
      <c r="R3490" s="178"/>
      <c r="S3490" s="177"/>
      <c r="U3490" s="177"/>
      <c r="W3490" s="178"/>
      <c r="X3490" s="177"/>
    </row>
    <row r="3491" spans="7:24" s="168" customFormat="1" ht="15" customHeight="1">
      <c r="G3491" s="175"/>
      <c r="I3491" s="176"/>
      <c r="J3491" s="176"/>
      <c r="K3491" s="176"/>
      <c r="L3491" s="665"/>
      <c r="M3491" s="175"/>
      <c r="N3491" s="177"/>
      <c r="P3491" s="176"/>
      <c r="R3491" s="178"/>
      <c r="S3491" s="177"/>
      <c r="U3491" s="177"/>
      <c r="W3491" s="178"/>
      <c r="X3491" s="177"/>
    </row>
    <row r="3492" spans="7:24" s="168" customFormat="1" ht="15" customHeight="1">
      <c r="G3492" s="175"/>
      <c r="I3492" s="176"/>
      <c r="J3492" s="176"/>
      <c r="K3492" s="176"/>
      <c r="L3492" s="665"/>
      <c r="M3492" s="175"/>
      <c r="N3492" s="177"/>
      <c r="P3492" s="176"/>
      <c r="R3492" s="178"/>
      <c r="S3492" s="177"/>
      <c r="U3492" s="177"/>
      <c r="W3492" s="178"/>
      <c r="X3492" s="177"/>
    </row>
    <row r="3493" spans="7:24" s="168" customFormat="1" ht="15" customHeight="1">
      <c r="G3493" s="175"/>
      <c r="I3493" s="176"/>
      <c r="J3493" s="176"/>
      <c r="K3493" s="176"/>
      <c r="L3493" s="665"/>
      <c r="M3493" s="175"/>
      <c r="N3493" s="177"/>
      <c r="P3493" s="176"/>
      <c r="R3493" s="178"/>
      <c r="S3493" s="177"/>
      <c r="U3493" s="177"/>
      <c r="W3493" s="178"/>
      <c r="X3493" s="177"/>
    </row>
    <row r="3494" spans="7:24" s="168" customFormat="1" ht="15" customHeight="1">
      <c r="G3494" s="175"/>
      <c r="I3494" s="176"/>
      <c r="J3494" s="176"/>
      <c r="K3494" s="176"/>
      <c r="L3494" s="665"/>
      <c r="M3494" s="175"/>
      <c r="N3494" s="177"/>
      <c r="P3494" s="176"/>
      <c r="R3494" s="178"/>
      <c r="S3494" s="177"/>
      <c r="U3494" s="177"/>
      <c r="W3494" s="178"/>
      <c r="X3494" s="177"/>
    </row>
    <row r="3495" spans="7:24" s="168" customFormat="1" ht="15" customHeight="1">
      <c r="G3495" s="175"/>
      <c r="I3495" s="176"/>
      <c r="J3495" s="176"/>
      <c r="K3495" s="176"/>
      <c r="L3495" s="665"/>
      <c r="M3495" s="175"/>
      <c r="N3495" s="177"/>
      <c r="P3495" s="176"/>
      <c r="R3495" s="178"/>
      <c r="S3495" s="177"/>
      <c r="U3495" s="177"/>
      <c r="W3495" s="178"/>
      <c r="X3495" s="177"/>
    </row>
    <row r="3496" spans="7:24" s="168" customFormat="1" ht="15" customHeight="1">
      <c r="G3496" s="175"/>
      <c r="I3496" s="176"/>
      <c r="J3496" s="176"/>
      <c r="K3496" s="176"/>
      <c r="L3496" s="665"/>
      <c r="M3496" s="175"/>
      <c r="N3496" s="177"/>
      <c r="P3496" s="176"/>
      <c r="R3496" s="178"/>
      <c r="S3496" s="177"/>
      <c r="U3496" s="177"/>
      <c r="W3496" s="178"/>
      <c r="X3496" s="177"/>
    </row>
    <row r="3497" spans="7:24" s="168" customFormat="1" ht="15" customHeight="1">
      <c r="G3497" s="175"/>
      <c r="I3497" s="176"/>
      <c r="J3497" s="176"/>
      <c r="K3497" s="176"/>
      <c r="L3497" s="665"/>
      <c r="M3497" s="175"/>
      <c r="N3497" s="177"/>
      <c r="P3497" s="176"/>
      <c r="R3497" s="178"/>
      <c r="S3497" s="177"/>
      <c r="U3497" s="177"/>
      <c r="W3497" s="178"/>
      <c r="X3497" s="177"/>
    </row>
    <row r="3498" spans="7:24" s="168" customFormat="1" ht="15" customHeight="1">
      <c r="G3498" s="175"/>
      <c r="I3498" s="176"/>
      <c r="J3498" s="176"/>
      <c r="K3498" s="176"/>
      <c r="L3498" s="665"/>
      <c r="M3498" s="175"/>
      <c r="N3498" s="177"/>
      <c r="P3498" s="176"/>
      <c r="R3498" s="178"/>
      <c r="S3498" s="177"/>
      <c r="U3498" s="177"/>
      <c r="W3498" s="178"/>
      <c r="X3498" s="177"/>
    </row>
    <row r="3499" spans="7:24" s="168" customFormat="1" ht="15" customHeight="1">
      <c r="G3499" s="175"/>
      <c r="I3499" s="176"/>
      <c r="J3499" s="176"/>
      <c r="K3499" s="176"/>
      <c r="L3499" s="665"/>
      <c r="M3499" s="175"/>
      <c r="N3499" s="177"/>
      <c r="P3499" s="176"/>
      <c r="R3499" s="178"/>
      <c r="S3499" s="177"/>
      <c r="U3499" s="177"/>
      <c r="W3499" s="178"/>
      <c r="X3499" s="177"/>
    </row>
    <row r="3500" spans="7:24" s="168" customFormat="1" ht="15" customHeight="1">
      <c r="G3500" s="175"/>
      <c r="I3500" s="176"/>
      <c r="J3500" s="176"/>
      <c r="K3500" s="176"/>
      <c r="L3500" s="665"/>
      <c r="M3500" s="175"/>
      <c r="N3500" s="177"/>
      <c r="P3500" s="176"/>
      <c r="R3500" s="178"/>
      <c r="S3500" s="177"/>
      <c r="U3500" s="177"/>
      <c r="W3500" s="178"/>
      <c r="X3500" s="177"/>
    </row>
    <row r="3501" spans="7:24" s="168" customFormat="1" ht="15" customHeight="1">
      <c r="G3501" s="175"/>
      <c r="I3501" s="176"/>
      <c r="J3501" s="176"/>
      <c r="K3501" s="176"/>
      <c r="L3501" s="665"/>
      <c r="M3501" s="175"/>
      <c r="N3501" s="177"/>
      <c r="P3501" s="176"/>
      <c r="R3501" s="178"/>
      <c r="S3501" s="177"/>
      <c r="U3501" s="177"/>
      <c r="W3501" s="178"/>
      <c r="X3501" s="177"/>
    </row>
    <row r="3502" spans="7:24" s="168" customFormat="1" ht="15" customHeight="1">
      <c r="G3502" s="175"/>
      <c r="I3502" s="176"/>
      <c r="J3502" s="176"/>
      <c r="K3502" s="176"/>
      <c r="L3502" s="665"/>
      <c r="M3502" s="175"/>
      <c r="N3502" s="177"/>
      <c r="P3502" s="176"/>
      <c r="R3502" s="178"/>
      <c r="S3502" s="177"/>
      <c r="U3502" s="177"/>
      <c r="W3502" s="178"/>
      <c r="X3502" s="177"/>
    </row>
    <row r="3503" spans="7:24" s="168" customFormat="1" ht="15" customHeight="1">
      <c r="G3503" s="175"/>
      <c r="I3503" s="176"/>
      <c r="J3503" s="176"/>
      <c r="K3503" s="176"/>
      <c r="L3503" s="665"/>
      <c r="M3503" s="175"/>
      <c r="N3503" s="177"/>
      <c r="P3503" s="176"/>
      <c r="R3503" s="178"/>
      <c r="S3503" s="177"/>
      <c r="U3503" s="177"/>
      <c r="W3503" s="178"/>
      <c r="X3503" s="177"/>
    </row>
    <row r="3504" spans="7:24" s="168" customFormat="1" ht="15" customHeight="1">
      <c r="G3504" s="175"/>
      <c r="I3504" s="176"/>
      <c r="J3504" s="176"/>
      <c r="K3504" s="176"/>
      <c r="L3504" s="665"/>
      <c r="M3504" s="175"/>
      <c r="N3504" s="177"/>
      <c r="P3504" s="176"/>
      <c r="R3504" s="178"/>
      <c r="S3504" s="177"/>
      <c r="U3504" s="177"/>
      <c r="W3504" s="178"/>
      <c r="X3504" s="177"/>
    </row>
    <row r="3505" spans="7:24" s="168" customFormat="1" ht="15" customHeight="1">
      <c r="G3505" s="175"/>
      <c r="I3505" s="176"/>
      <c r="J3505" s="176"/>
      <c r="K3505" s="176"/>
      <c r="L3505" s="665"/>
      <c r="M3505" s="175"/>
      <c r="N3505" s="177"/>
      <c r="P3505" s="176"/>
      <c r="R3505" s="178"/>
      <c r="S3505" s="177"/>
      <c r="U3505" s="177"/>
      <c r="W3505" s="178"/>
      <c r="X3505" s="177"/>
    </row>
    <row r="3506" spans="7:24" s="168" customFormat="1" ht="15" customHeight="1">
      <c r="G3506" s="175"/>
      <c r="I3506" s="176"/>
      <c r="J3506" s="176"/>
      <c r="K3506" s="176"/>
      <c r="L3506" s="665"/>
      <c r="M3506" s="175"/>
      <c r="N3506" s="177"/>
      <c r="P3506" s="176"/>
      <c r="R3506" s="178"/>
      <c r="S3506" s="177"/>
      <c r="U3506" s="177"/>
      <c r="W3506" s="178"/>
      <c r="X3506" s="177"/>
    </row>
    <row r="3507" spans="7:24" s="168" customFormat="1" ht="15" customHeight="1">
      <c r="G3507" s="175"/>
      <c r="I3507" s="176"/>
      <c r="J3507" s="176"/>
      <c r="K3507" s="176"/>
      <c r="L3507" s="665"/>
      <c r="M3507" s="175"/>
      <c r="N3507" s="177"/>
      <c r="P3507" s="176"/>
      <c r="R3507" s="178"/>
      <c r="S3507" s="177"/>
      <c r="U3507" s="177"/>
      <c r="W3507" s="178"/>
      <c r="X3507" s="177"/>
    </row>
    <row r="3508" spans="7:24" s="168" customFormat="1" ht="15" customHeight="1">
      <c r="G3508" s="175"/>
      <c r="I3508" s="176"/>
      <c r="J3508" s="176"/>
      <c r="K3508" s="176"/>
      <c r="L3508" s="665"/>
      <c r="M3508" s="175"/>
      <c r="N3508" s="177"/>
      <c r="P3508" s="176"/>
      <c r="R3508" s="178"/>
      <c r="S3508" s="177"/>
      <c r="U3508" s="177"/>
      <c r="W3508" s="178"/>
      <c r="X3508" s="177"/>
    </row>
    <row r="3509" spans="7:24" s="168" customFormat="1" ht="15" customHeight="1">
      <c r="G3509" s="175"/>
      <c r="I3509" s="176"/>
      <c r="J3509" s="176"/>
      <c r="K3509" s="176"/>
      <c r="L3509" s="665"/>
      <c r="M3509" s="175"/>
      <c r="N3509" s="177"/>
      <c r="P3509" s="176"/>
      <c r="R3509" s="178"/>
      <c r="S3509" s="177"/>
      <c r="U3509" s="177"/>
      <c r="W3509" s="178"/>
      <c r="X3509" s="177"/>
    </row>
    <row r="3510" spans="7:24" s="168" customFormat="1" ht="15" customHeight="1">
      <c r="G3510" s="175"/>
      <c r="I3510" s="176"/>
      <c r="J3510" s="176"/>
      <c r="K3510" s="176"/>
      <c r="L3510" s="665"/>
      <c r="M3510" s="175"/>
      <c r="N3510" s="177"/>
      <c r="P3510" s="176"/>
      <c r="R3510" s="178"/>
      <c r="S3510" s="177"/>
      <c r="U3510" s="177"/>
      <c r="W3510" s="178"/>
      <c r="X3510" s="177"/>
    </row>
    <row r="3511" spans="7:24" s="168" customFormat="1" ht="15" customHeight="1">
      <c r="G3511" s="175"/>
      <c r="I3511" s="176"/>
      <c r="J3511" s="176"/>
      <c r="K3511" s="176"/>
      <c r="L3511" s="665"/>
      <c r="M3511" s="175"/>
      <c r="N3511" s="177"/>
      <c r="P3511" s="176"/>
      <c r="R3511" s="178"/>
      <c r="S3511" s="177"/>
      <c r="U3511" s="177"/>
      <c r="W3511" s="178"/>
      <c r="X3511" s="177"/>
    </row>
    <row r="3512" spans="7:24" s="168" customFormat="1" ht="15" customHeight="1">
      <c r="G3512" s="175"/>
      <c r="I3512" s="176"/>
      <c r="J3512" s="176"/>
      <c r="K3512" s="176"/>
      <c r="L3512" s="665"/>
      <c r="M3512" s="175"/>
      <c r="N3512" s="177"/>
      <c r="P3512" s="176"/>
      <c r="R3512" s="178"/>
      <c r="S3512" s="177"/>
      <c r="U3512" s="177"/>
      <c r="W3512" s="178"/>
      <c r="X3512" s="177"/>
    </row>
    <row r="3513" spans="7:24" s="168" customFormat="1" ht="15" customHeight="1">
      <c r="G3513" s="175"/>
      <c r="I3513" s="176"/>
      <c r="J3513" s="176"/>
      <c r="K3513" s="176"/>
      <c r="L3513" s="665"/>
      <c r="M3513" s="175"/>
      <c r="N3513" s="177"/>
      <c r="P3513" s="176"/>
      <c r="R3513" s="178"/>
      <c r="S3513" s="177"/>
      <c r="U3513" s="177"/>
      <c r="W3513" s="178"/>
      <c r="X3513" s="177"/>
    </row>
    <row r="3514" spans="7:24" s="168" customFormat="1" ht="15" customHeight="1">
      <c r="G3514" s="175"/>
      <c r="I3514" s="176"/>
      <c r="J3514" s="176"/>
      <c r="K3514" s="176"/>
      <c r="L3514" s="665"/>
      <c r="M3514" s="175"/>
      <c r="N3514" s="177"/>
      <c r="P3514" s="176"/>
      <c r="R3514" s="178"/>
      <c r="S3514" s="177"/>
      <c r="U3514" s="177"/>
      <c r="W3514" s="178"/>
      <c r="X3514" s="177"/>
    </row>
    <row r="3515" spans="7:24" s="168" customFormat="1" ht="15" customHeight="1">
      <c r="G3515" s="175"/>
      <c r="I3515" s="176"/>
      <c r="J3515" s="176"/>
      <c r="K3515" s="176"/>
      <c r="L3515" s="665"/>
      <c r="M3515" s="175"/>
      <c r="N3515" s="177"/>
      <c r="P3515" s="176"/>
      <c r="R3515" s="178"/>
      <c r="S3515" s="177"/>
      <c r="U3515" s="177"/>
      <c r="W3515" s="178"/>
      <c r="X3515" s="177"/>
    </row>
    <row r="3516" spans="7:24" s="168" customFormat="1" ht="15" customHeight="1">
      <c r="G3516" s="175"/>
      <c r="I3516" s="176"/>
      <c r="J3516" s="176"/>
      <c r="K3516" s="176"/>
      <c r="L3516" s="665"/>
      <c r="M3516" s="175"/>
      <c r="N3516" s="177"/>
      <c r="P3516" s="176"/>
      <c r="R3516" s="178"/>
      <c r="S3516" s="177"/>
      <c r="U3516" s="177"/>
      <c r="W3516" s="178"/>
      <c r="X3516" s="177"/>
    </row>
    <row r="3517" spans="7:24" s="168" customFormat="1" ht="15" customHeight="1">
      <c r="G3517" s="175"/>
      <c r="I3517" s="176"/>
      <c r="J3517" s="176"/>
      <c r="K3517" s="176"/>
      <c r="L3517" s="665"/>
      <c r="M3517" s="175"/>
      <c r="N3517" s="177"/>
      <c r="P3517" s="176"/>
      <c r="R3517" s="178"/>
      <c r="S3517" s="177"/>
      <c r="U3517" s="177"/>
      <c r="W3517" s="178"/>
      <c r="X3517" s="177"/>
    </row>
    <row r="3518" spans="7:24" s="168" customFormat="1" ht="15" customHeight="1">
      <c r="G3518" s="175"/>
      <c r="I3518" s="176"/>
      <c r="J3518" s="176"/>
      <c r="K3518" s="176"/>
      <c r="L3518" s="665"/>
      <c r="M3518" s="175"/>
      <c r="N3518" s="177"/>
      <c r="P3518" s="176"/>
      <c r="R3518" s="178"/>
      <c r="S3518" s="177"/>
      <c r="U3518" s="177"/>
      <c r="W3518" s="178"/>
      <c r="X3518" s="177"/>
    </row>
    <row r="3519" spans="7:24" s="168" customFormat="1" ht="15" customHeight="1">
      <c r="G3519" s="175"/>
      <c r="I3519" s="176"/>
      <c r="J3519" s="176"/>
      <c r="K3519" s="176"/>
      <c r="L3519" s="665"/>
      <c r="M3519" s="175"/>
      <c r="N3519" s="177"/>
      <c r="P3519" s="176"/>
      <c r="R3519" s="178"/>
      <c r="S3519" s="177"/>
      <c r="U3519" s="177"/>
      <c r="W3519" s="178"/>
      <c r="X3519" s="177"/>
    </row>
    <row r="3520" spans="7:24" s="168" customFormat="1" ht="15" customHeight="1">
      <c r="G3520" s="175"/>
      <c r="I3520" s="176"/>
      <c r="J3520" s="176"/>
      <c r="K3520" s="176"/>
      <c r="L3520" s="665"/>
      <c r="M3520" s="175"/>
      <c r="N3520" s="177"/>
      <c r="P3520" s="176"/>
      <c r="R3520" s="178"/>
      <c r="S3520" s="177"/>
      <c r="U3520" s="177"/>
      <c r="W3520" s="178"/>
      <c r="X3520" s="177"/>
    </row>
    <row r="3521" spans="7:24" s="168" customFormat="1" ht="15" customHeight="1">
      <c r="G3521" s="175"/>
      <c r="I3521" s="176"/>
      <c r="J3521" s="176"/>
      <c r="K3521" s="176"/>
      <c r="L3521" s="665"/>
      <c r="M3521" s="175"/>
      <c r="N3521" s="177"/>
      <c r="P3521" s="176"/>
      <c r="R3521" s="178"/>
      <c r="S3521" s="177"/>
      <c r="U3521" s="177"/>
      <c r="W3521" s="178"/>
      <c r="X3521" s="177"/>
    </row>
    <row r="3522" spans="7:24" s="168" customFormat="1" ht="15" customHeight="1">
      <c r="G3522" s="175"/>
      <c r="I3522" s="176"/>
      <c r="J3522" s="176"/>
      <c r="K3522" s="176"/>
      <c r="L3522" s="665"/>
      <c r="M3522" s="175"/>
      <c r="N3522" s="177"/>
      <c r="P3522" s="176"/>
      <c r="R3522" s="178"/>
      <c r="S3522" s="177"/>
      <c r="U3522" s="177"/>
      <c r="W3522" s="178"/>
      <c r="X3522" s="177"/>
    </row>
    <row r="3523" spans="7:24" s="168" customFormat="1" ht="15" customHeight="1">
      <c r="G3523" s="175"/>
      <c r="I3523" s="176"/>
      <c r="J3523" s="176"/>
      <c r="K3523" s="176"/>
      <c r="L3523" s="665"/>
      <c r="M3523" s="175"/>
      <c r="N3523" s="177"/>
      <c r="P3523" s="176"/>
      <c r="R3523" s="178"/>
      <c r="S3523" s="177"/>
      <c r="U3523" s="177"/>
      <c r="W3523" s="178"/>
      <c r="X3523" s="177"/>
    </row>
    <row r="3524" spans="7:24" s="168" customFormat="1" ht="15" customHeight="1">
      <c r="G3524" s="175"/>
      <c r="I3524" s="176"/>
      <c r="J3524" s="176"/>
      <c r="K3524" s="176"/>
      <c r="L3524" s="665"/>
      <c r="M3524" s="175"/>
      <c r="N3524" s="177"/>
      <c r="P3524" s="176"/>
      <c r="R3524" s="178"/>
      <c r="S3524" s="177"/>
      <c r="U3524" s="177"/>
      <c r="W3524" s="178"/>
      <c r="X3524" s="177"/>
    </row>
    <row r="3525" spans="7:24" s="168" customFormat="1" ht="15" customHeight="1">
      <c r="G3525" s="175"/>
      <c r="I3525" s="176"/>
      <c r="J3525" s="176"/>
      <c r="K3525" s="176"/>
      <c r="L3525" s="665"/>
      <c r="M3525" s="175"/>
      <c r="N3525" s="177"/>
      <c r="P3525" s="176"/>
      <c r="R3525" s="178"/>
      <c r="S3525" s="177"/>
      <c r="U3525" s="177"/>
      <c r="W3525" s="178"/>
      <c r="X3525" s="177"/>
    </row>
    <row r="3526" spans="7:24" s="168" customFormat="1" ht="15" customHeight="1">
      <c r="G3526" s="175"/>
      <c r="I3526" s="176"/>
      <c r="J3526" s="176"/>
      <c r="K3526" s="176"/>
      <c r="L3526" s="665"/>
      <c r="M3526" s="175"/>
      <c r="N3526" s="177"/>
      <c r="P3526" s="176"/>
      <c r="R3526" s="178"/>
      <c r="S3526" s="177"/>
      <c r="U3526" s="177"/>
      <c r="W3526" s="178"/>
      <c r="X3526" s="177"/>
    </row>
    <row r="3527" spans="7:24" s="168" customFormat="1" ht="15" customHeight="1">
      <c r="G3527" s="175"/>
      <c r="I3527" s="176"/>
      <c r="J3527" s="176"/>
      <c r="K3527" s="176"/>
      <c r="L3527" s="665"/>
      <c r="M3527" s="175"/>
      <c r="N3527" s="177"/>
      <c r="P3527" s="176"/>
      <c r="R3527" s="178"/>
      <c r="S3527" s="177"/>
      <c r="U3527" s="177"/>
      <c r="W3527" s="178"/>
      <c r="X3527" s="177"/>
    </row>
    <row r="3528" spans="7:24" s="168" customFormat="1" ht="15" customHeight="1">
      <c r="G3528" s="175"/>
      <c r="I3528" s="176"/>
      <c r="J3528" s="176"/>
      <c r="K3528" s="176"/>
      <c r="L3528" s="665"/>
      <c r="M3528" s="175"/>
      <c r="N3528" s="177"/>
      <c r="P3528" s="176"/>
      <c r="R3528" s="178"/>
      <c r="S3528" s="177"/>
      <c r="U3528" s="177"/>
      <c r="W3528" s="178"/>
      <c r="X3528" s="177"/>
    </row>
    <row r="3529" spans="7:24" s="168" customFormat="1" ht="15" customHeight="1">
      <c r="G3529" s="175"/>
      <c r="I3529" s="176"/>
      <c r="J3529" s="176"/>
      <c r="K3529" s="176"/>
      <c r="L3529" s="665"/>
      <c r="M3529" s="175"/>
      <c r="N3529" s="177"/>
      <c r="P3529" s="176"/>
      <c r="R3529" s="178"/>
      <c r="S3529" s="177"/>
      <c r="U3529" s="177"/>
      <c r="W3529" s="178"/>
      <c r="X3529" s="177"/>
    </row>
    <row r="3530" spans="7:24" s="168" customFormat="1" ht="15" customHeight="1">
      <c r="G3530" s="175"/>
      <c r="I3530" s="176"/>
      <c r="J3530" s="176"/>
      <c r="K3530" s="176"/>
      <c r="L3530" s="665"/>
      <c r="M3530" s="175"/>
      <c r="N3530" s="177"/>
      <c r="P3530" s="176"/>
      <c r="R3530" s="178"/>
      <c r="S3530" s="177"/>
      <c r="U3530" s="177"/>
      <c r="W3530" s="178"/>
      <c r="X3530" s="177"/>
    </row>
    <row r="3531" spans="7:24" s="168" customFormat="1" ht="15" customHeight="1">
      <c r="G3531" s="175"/>
      <c r="I3531" s="176"/>
      <c r="J3531" s="176"/>
      <c r="K3531" s="176"/>
      <c r="L3531" s="665"/>
      <c r="M3531" s="175"/>
      <c r="N3531" s="177"/>
      <c r="P3531" s="176"/>
      <c r="R3531" s="178"/>
      <c r="S3531" s="177"/>
      <c r="U3531" s="177"/>
      <c r="W3531" s="178"/>
      <c r="X3531" s="177"/>
    </row>
    <row r="3532" spans="7:24" s="168" customFormat="1" ht="15" customHeight="1">
      <c r="G3532" s="175"/>
      <c r="I3532" s="176"/>
      <c r="J3532" s="176"/>
      <c r="K3532" s="176"/>
      <c r="L3532" s="665"/>
      <c r="M3532" s="175"/>
      <c r="N3532" s="177"/>
      <c r="P3532" s="176"/>
      <c r="R3532" s="178"/>
      <c r="S3532" s="177"/>
      <c r="U3532" s="177"/>
      <c r="W3532" s="178"/>
      <c r="X3532" s="177"/>
    </row>
    <row r="3533" spans="7:24" s="168" customFormat="1" ht="15" customHeight="1">
      <c r="G3533" s="175"/>
      <c r="I3533" s="176"/>
      <c r="J3533" s="176"/>
      <c r="K3533" s="176"/>
      <c r="L3533" s="665"/>
      <c r="M3533" s="175"/>
      <c r="N3533" s="177"/>
      <c r="P3533" s="176"/>
      <c r="R3533" s="178"/>
      <c r="S3533" s="177"/>
      <c r="U3533" s="177"/>
      <c r="W3533" s="178"/>
      <c r="X3533" s="177"/>
    </row>
    <row r="3534" spans="7:24" s="168" customFormat="1" ht="15" customHeight="1">
      <c r="G3534" s="175"/>
      <c r="I3534" s="176"/>
      <c r="J3534" s="176"/>
      <c r="K3534" s="176"/>
      <c r="L3534" s="665"/>
      <c r="M3534" s="175"/>
      <c r="N3534" s="177"/>
      <c r="P3534" s="176"/>
      <c r="R3534" s="178"/>
      <c r="S3534" s="177"/>
      <c r="U3534" s="177"/>
      <c r="W3534" s="178"/>
      <c r="X3534" s="177"/>
    </row>
    <row r="3535" spans="7:24" s="168" customFormat="1" ht="15" customHeight="1">
      <c r="G3535" s="175"/>
      <c r="I3535" s="176"/>
      <c r="J3535" s="176"/>
      <c r="K3535" s="176"/>
      <c r="L3535" s="665"/>
      <c r="M3535" s="175"/>
      <c r="N3535" s="177"/>
      <c r="P3535" s="176"/>
      <c r="R3535" s="178"/>
      <c r="S3535" s="177"/>
      <c r="U3535" s="177"/>
      <c r="W3535" s="178"/>
      <c r="X3535" s="177"/>
    </row>
    <row r="3536" spans="7:24" s="168" customFormat="1" ht="15" customHeight="1">
      <c r="G3536" s="175"/>
      <c r="I3536" s="176"/>
      <c r="J3536" s="176"/>
      <c r="K3536" s="176"/>
      <c r="L3536" s="665"/>
      <c r="M3536" s="175"/>
      <c r="N3536" s="177"/>
      <c r="P3536" s="176"/>
      <c r="R3536" s="178"/>
      <c r="S3536" s="177"/>
      <c r="U3536" s="177"/>
      <c r="W3536" s="178"/>
      <c r="X3536" s="177"/>
    </row>
    <row r="3537" spans="7:24" s="168" customFormat="1" ht="15" customHeight="1">
      <c r="G3537" s="175"/>
      <c r="I3537" s="176"/>
      <c r="J3537" s="176"/>
      <c r="K3537" s="176"/>
      <c r="L3537" s="665"/>
      <c r="M3537" s="175"/>
      <c r="N3537" s="177"/>
      <c r="P3537" s="176"/>
      <c r="R3537" s="178"/>
      <c r="S3537" s="177"/>
      <c r="U3537" s="177"/>
      <c r="W3537" s="178"/>
      <c r="X3537" s="177"/>
    </row>
    <row r="3538" spans="7:24" s="168" customFormat="1" ht="15" customHeight="1">
      <c r="G3538" s="175"/>
      <c r="I3538" s="176"/>
      <c r="J3538" s="176"/>
      <c r="K3538" s="176"/>
      <c r="L3538" s="665"/>
      <c r="M3538" s="175"/>
      <c r="N3538" s="177"/>
      <c r="P3538" s="176"/>
      <c r="R3538" s="178"/>
      <c r="S3538" s="177"/>
      <c r="U3538" s="177"/>
      <c r="W3538" s="178"/>
      <c r="X3538" s="177"/>
    </row>
    <row r="3539" spans="7:24" s="168" customFormat="1" ht="15" customHeight="1">
      <c r="G3539" s="175"/>
      <c r="I3539" s="176"/>
      <c r="J3539" s="176"/>
      <c r="K3539" s="176"/>
      <c r="L3539" s="665"/>
      <c r="M3539" s="175"/>
      <c r="N3539" s="177"/>
      <c r="P3539" s="176"/>
      <c r="R3539" s="178"/>
      <c r="S3539" s="177"/>
      <c r="U3539" s="177"/>
      <c r="W3539" s="178"/>
      <c r="X3539" s="177"/>
    </row>
    <row r="3540" spans="7:24" s="168" customFormat="1" ht="15" customHeight="1">
      <c r="G3540" s="175"/>
      <c r="I3540" s="176"/>
      <c r="J3540" s="176"/>
      <c r="K3540" s="176"/>
      <c r="L3540" s="665"/>
      <c r="M3540" s="175"/>
      <c r="N3540" s="177"/>
      <c r="P3540" s="176"/>
      <c r="R3540" s="178"/>
      <c r="S3540" s="177"/>
      <c r="U3540" s="177"/>
      <c r="W3540" s="178"/>
      <c r="X3540" s="177"/>
    </row>
    <row r="3541" spans="7:24" s="168" customFormat="1" ht="15" customHeight="1">
      <c r="G3541" s="175"/>
      <c r="I3541" s="176"/>
      <c r="J3541" s="176"/>
      <c r="K3541" s="176"/>
      <c r="L3541" s="665"/>
      <c r="M3541" s="175"/>
      <c r="N3541" s="177"/>
      <c r="P3541" s="176"/>
      <c r="R3541" s="178"/>
      <c r="S3541" s="177"/>
      <c r="U3541" s="177"/>
      <c r="W3541" s="178"/>
      <c r="X3541" s="177"/>
    </row>
    <row r="3542" spans="7:24" s="168" customFormat="1" ht="15" customHeight="1">
      <c r="G3542" s="175"/>
      <c r="I3542" s="176"/>
      <c r="J3542" s="176"/>
      <c r="K3542" s="176"/>
      <c r="L3542" s="665"/>
      <c r="M3542" s="175"/>
      <c r="N3542" s="177"/>
      <c r="P3542" s="176"/>
      <c r="R3542" s="178"/>
      <c r="S3542" s="177"/>
      <c r="U3542" s="177"/>
      <c r="W3542" s="178"/>
      <c r="X3542" s="177"/>
    </row>
    <row r="3543" spans="7:24" s="168" customFormat="1" ht="15" customHeight="1">
      <c r="G3543" s="175"/>
      <c r="I3543" s="176"/>
      <c r="J3543" s="176"/>
      <c r="K3543" s="176"/>
      <c r="L3543" s="665"/>
      <c r="M3543" s="175"/>
      <c r="N3543" s="177"/>
      <c r="P3543" s="176"/>
      <c r="R3543" s="178"/>
      <c r="S3543" s="177"/>
      <c r="U3543" s="177"/>
      <c r="W3543" s="178"/>
      <c r="X3543" s="177"/>
    </row>
    <row r="3544" spans="7:24" s="168" customFormat="1" ht="15" customHeight="1">
      <c r="G3544" s="175"/>
      <c r="I3544" s="176"/>
      <c r="J3544" s="176"/>
      <c r="K3544" s="176"/>
      <c r="L3544" s="665"/>
      <c r="M3544" s="175"/>
      <c r="N3544" s="177"/>
      <c r="P3544" s="176"/>
      <c r="R3544" s="178"/>
      <c r="S3544" s="177"/>
      <c r="U3544" s="177"/>
      <c r="W3544" s="178"/>
      <c r="X3544" s="177"/>
    </row>
    <row r="3545" spans="7:24" s="168" customFormat="1" ht="15" customHeight="1">
      <c r="G3545" s="175"/>
      <c r="I3545" s="176"/>
      <c r="J3545" s="176"/>
      <c r="K3545" s="176"/>
      <c r="L3545" s="665"/>
      <c r="M3545" s="175"/>
      <c r="N3545" s="177"/>
      <c r="P3545" s="176"/>
      <c r="R3545" s="178"/>
      <c r="S3545" s="177"/>
      <c r="U3545" s="177"/>
      <c r="W3545" s="178"/>
      <c r="X3545" s="177"/>
    </row>
    <row r="3546" spans="7:24" s="168" customFormat="1" ht="15" customHeight="1">
      <c r="G3546" s="175"/>
      <c r="I3546" s="176"/>
      <c r="J3546" s="176"/>
      <c r="K3546" s="176"/>
      <c r="L3546" s="665"/>
      <c r="M3546" s="175"/>
      <c r="N3546" s="177"/>
      <c r="P3546" s="176"/>
      <c r="R3546" s="178"/>
      <c r="S3546" s="177"/>
      <c r="U3546" s="177"/>
      <c r="W3546" s="178"/>
      <c r="X3546" s="177"/>
    </row>
    <row r="3547" spans="7:24" s="168" customFormat="1" ht="15" customHeight="1">
      <c r="G3547" s="175"/>
      <c r="I3547" s="176"/>
      <c r="J3547" s="176"/>
      <c r="K3547" s="176"/>
      <c r="L3547" s="665"/>
      <c r="M3547" s="175"/>
      <c r="N3547" s="177"/>
      <c r="P3547" s="176"/>
      <c r="R3547" s="178"/>
      <c r="S3547" s="177"/>
      <c r="U3547" s="177"/>
      <c r="W3547" s="178"/>
      <c r="X3547" s="177"/>
    </row>
    <row r="3548" spans="7:24" s="168" customFormat="1" ht="15" customHeight="1">
      <c r="G3548" s="175"/>
      <c r="I3548" s="176"/>
      <c r="J3548" s="176"/>
      <c r="K3548" s="176"/>
      <c r="L3548" s="665"/>
      <c r="M3548" s="175"/>
      <c r="N3548" s="177"/>
      <c r="P3548" s="176"/>
      <c r="R3548" s="178"/>
      <c r="S3548" s="177"/>
      <c r="U3548" s="177"/>
      <c r="W3548" s="178"/>
      <c r="X3548" s="177"/>
    </row>
    <row r="3549" spans="7:24" s="168" customFormat="1" ht="15" customHeight="1">
      <c r="G3549" s="175"/>
      <c r="I3549" s="176"/>
      <c r="J3549" s="176"/>
      <c r="K3549" s="176"/>
      <c r="L3549" s="665"/>
      <c r="M3549" s="175"/>
      <c r="N3549" s="177"/>
      <c r="P3549" s="176"/>
      <c r="R3549" s="178"/>
      <c r="S3549" s="177"/>
      <c r="U3549" s="177"/>
      <c r="W3549" s="178"/>
      <c r="X3549" s="177"/>
    </row>
    <row r="3550" spans="7:24" s="168" customFormat="1" ht="15" customHeight="1">
      <c r="G3550" s="175"/>
      <c r="I3550" s="176"/>
      <c r="J3550" s="176"/>
      <c r="K3550" s="176"/>
      <c r="L3550" s="665"/>
      <c r="M3550" s="175"/>
      <c r="N3550" s="177"/>
      <c r="P3550" s="176"/>
      <c r="R3550" s="178"/>
      <c r="S3550" s="177"/>
      <c r="U3550" s="177"/>
      <c r="W3550" s="178"/>
      <c r="X3550" s="177"/>
    </row>
    <row r="3551" spans="7:24" s="168" customFormat="1" ht="15" customHeight="1">
      <c r="G3551" s="175"/>
      <c r="I3551" s="176"/>
      <c r="J3551" s="176"/>
      <c r="K3551" s="176"/>
      <c r="L3551" s="665"/>
      <c r="M3551" s="175"/>
      <c r="N3551" s="177"/>
      <c r="P3551" s="176"/>
      <c r="R3551" s="178"/>
      <c r="S3551" s="177"/>
      <c r="U3551" s="177"/>
      <c r="W3551" s="178"/>
      <c r="X3551" s="177"/>
    </row>
    <row r="3552" spans="7:24" s="168" customFormat="1" ht="15" customHeight="1">
      <c r="G3552" s="175"/>
      <c r="I3552" s="176"/>
      <c r="J3552" s="176"/>
      <c r="K3552" s="176"/>
      <c r="L3552" s="665"/>
      <c r="M3552" s="175"/>
      <c r="N3552" s="177"/>
      <c r="P3552" s="176"/>
      <c r="R3552" s="178"/>
      <c r="S3552" s="177"/>
      <c r="U3552" s="177"/>
      <c r="W3552" s="178"/>
      <c r="X3552" s="177"/>
    </row>
    <row r="3553" spans="7:24" s="168" customFormat="1" ht="15" customHeight="1">
      <c r="G3553" s="175"/>
      <c r="I3553" s="176"/>
      <c r="J3553" s="176"/>
      <c r="K3553" s="176"/>
      <c r="L3553" s="665"/>
      <c r="M3553" s="175"/>
      <c r="N3553" s="177"/>
      <c r="P3553" s="176"/>
      <c r="R3553" s="178"/>
      <c r="S3553" s="177"/>
      <c r="U3553" s="177"/>
      <c r="W3553" s="178"/>
      <c r="X3553" s="177"/>
    </row>
    <row r="3554" spans="7:24" s="168" customFormat="1" ht="15" customHeight="1">
      <c r="G3554" s="175"/>
      <c r="I3554" s="176"/>
      <c r="J3554" s="176"/>
      <c r="K3554" s="176"/>
      <c r="L3554" s="665"/>
      <c r="M3554" s="175"/>
      <c r="N3554" s="177"/>
      <c r="P3554" s="176"/>
      <c r="R3554" s="178"/>
      <c r="S3554" s="177"/>
      <c r="U3554" s="177"/>
      <c r="W3554" s="178"/>
      <c r="X3554" s="177"/>
    </row>
    <row r="3555" spans="7:24" s="168" customFormat="1" ht="15" customHeight="1">
      <c r="G3555" s="175"/>
      <c r="I3555" s="176"/>
      <c r="J3555" s="176"/>
      <c r="K3555" s="176"/>
      <c r="L3555" s="665"/>
      <c r="M3555" s="175"/>
      <c r="N3555" s="177"/>
      <c r="P3555" s="176"/>
      <c r="R3555" s="178"/>
      <c r="S3555" s="177"/>
      <c r="U3555" s="177"/>
      <c r="W3555" s="178"/>
      <c r="X3555" s="177"/>
    </row>
    <row r="3556" spans="7:24" s="168" customFormat="1" ht="15" customHeight="1">
      <c r="G3556" s="175"/>
      <c r="I3556" s="176"/>
      <c r="J3556" s="176"/>
      <c r="K3556" s="176"/>
      <c r="L3556" s="665"/>
      <c r="M3556" s="175"/>
      <c r="N3556" s="177"/>
      <c r="P3556" s="176"/>
      <c r="R3556" s="178"/>
      <c r="S3556" s="177"/>
      <c r="U3556" s="177"/>
      <c r="W3556" s="178"/>
      <c r="X3556" s="177"/>
    </row>
    <row r="3557" spans="7:24" s="168" customFormat="1" ht="15" customHeight="1">
      <c r="G3557" s="175"/>
      <c r="I3557" s="176"/>
      <c r="J3557" s="176"/>
      <c r="K3557" s="176"/>
      <c r="L3557" s="665"/>
      <c r="M3557" s="175"/>
      <c r="N3557" s="177"/>
      <c r="P3557" s="176"/>
      <c r="R3557" s="178"/>
      <c r="S3557" s="177"/>
      <c r="U3557" s="177"/>
      <c r="W3557" s="178"/>
      <c r="X3557" s="177"/>
    </row>
    <row r="3558" spans="7:24" s="168" customFormat="1" ht="15" customHeight="1">
      <c r="G3558" s="175"/>
      <c r="I3558" s="176"/>
      <c r="J3558" s="176"/>
      <c r="K3558" s="176"/>
      <c r="L3558" s="665"/>
      <c r="M3558" s="175"/>
      <c r="N3558" s="177"/>
      <c r="P3558" s="176"/>
      <c r="R3558" s="178"/>
      <c r="S3558" s="177"/>
      <c r="U3558" s="177"/>
      <c r="W3558" s="178"/>
      <c r="X3558" s="177"/>
    </row>
    <row r="3559" spans="7:24" s="168" customFormat="1" ht="15" customHeight="1">
      <c r="G3559" s="175"/>
      <c r="I3559" s="176"/>
      <c r="J3559" s="176"/>
      <c r="K3559" s="176"/>
      <c r="L3559" s="665"/>
      <c r="M3559" s="175"/>
      <c r="N3559" s="177"/>
      <c r="P3559" s="176"/>
      <c r="R3559" s="178"/>
      <c r="S3559" s="177"/>
      <c r="U3559" s="177"/>
      <c r="W3559" s="178"/>
      <c r="X3559" s="177"/>
    </row>
    <row r="3560" spans="7:24" s="168" customFormat="1" ht="15" customHeight="1">
      <c r="G3560" s="175"/>
      <c r="I3560" s="176"/>
      <c r="J3560" s="176"/>
      <c r="K3560" s="176"/>
      <c r="L3560" s="665"/>
      <c r="M3560" s="175"/>
      <c r="N3560" s="177"/>
      <c r="P3560" s="176"/>
      <c r="R3560" s="178"/>
      <c r="S3560" s="177"/>
      <c r="U3560" s="177"/>
      <c r="W3560" s="178"/>
      <c r="X3560" s="177"/>
    </row>
    <row r="3561" spans="7:24" s="168" customFormat="1" ht="15" customHeight="1">
      <c r="G3561" s="175"/>
      <c r="I3561" s="176"/>
      <c r="J3561" s="176"/>
      <c r="K3561" s="176"/>
      <c r="L3561" s="665"/>
      <c r="M3561" s="175"/>
      <c r="N3561" s="177"/>
      <c r="P3561" s="176"/>
      <c r="R3561" s="178"/>
      <c r="S3561" s="177"/>
      <c r="U3561" s="177"/>
      <c r="W3561" s="178"/>
      <c r="X3561" s="177"/>
    </row>
    <row r="3562" spans="7:24" s="168" customFormat="1" ht="15" customHeight="1">
      <c r="G3562" s="175"/>
      <c r="I3562" s="176"/>
      <c r="J3562" s="176"/>
      <c r="K3562" s="176"/>
      <c r="L3562" s="665"/>
      <c r="M3562" s="175"/>
      <c r="N3562" s="177"/>
      <c r="P3562" s="176"/>
      <c r="R3562" s="178"/>
      <c r="S3562" s="177"/>
      <c r="U3562" s="177"/>
      <c r="W3562" s="178"/>
      <c r="X3562" s="177"/>
    </row>
    <row r="3563" spans="7:24" s="168" customFormat="1" ht="15" customHeight="1">
      <c r="G3563" s="175"/>
      <c r="I3563" s="176"/>
      <c r="J3563" s="176"/>
      <c r="K3563" s="176"/>
      <c r="L3563" s="665"/>
      <c r="M3563" s="175"/>
      <c r="N3563" s="177"/>
      <c r="P3563" s="176"/>
      <c r="R3563" s="178"/>
      <c r="S3563" s="177"/>
      <c r="U3563" s="177"/>
      <c r="W3563" s="178"/>
      <c r="X3563" s="177"/>
    </row>
    <row r="3564" spans="7:24" s="168" customFormat="1" ht="15" customHeight="1">
      <c r="G3564" s="175"/>
      <c r="I3564" s="176"/>
      <c r="J3564" s="176"/>
      <c r="K3564" s="176"/>
      <c r="L3564" s="665"/>
      <c r="M3564" s="175"/>
      <c r="N3564" s="177"/>
      <c r="P3564" s="176"/>
      <c r="R3564" s="178"/>
      <c r="S3564" s="177"/>
      <c r="U3564" s="177"/>
      <c r="W3564" s="178"/>
      <c r="X3564" s="177"/>
    </row>
    <row r="3565" spans="7:24" s="168" customFormat="1" ht="15" customHeight="1">
      <c r="G3565" s="175"/>
      <c r="I3565" s="176"/>
      <c r="J3565" s="176"/>
      <c r="K3565" s="176"/>
      <c r="L3565" s="665"/>
      <c r="M3565" s="175"/>
      <c r="N3565" s="177"/>
      <c r="P3565" s="176"/>
      <c r="R3565" s="178"/>
      <c r="S3565" s="177"/>
      <c r="U3565" s="177"/>
      <c r="W3565" s="178"/>
      <c r="X3565" s="177"/>
    </row>
    <row r="3566" spans="7:24" s="168" customFormat="1" ht="15" customHeight="1">
      <c r="G3566" s="175"/>
      <c r="I3566" s="176"/>
      <c r="J3566" s="176"/>
      <c r="K3566" s="176"/>
      <c r="L3566" s="665"/>
      <c r="M3566" s="175"/>
      <c r="N3566" s="177"/>
      <c r="P3566" s="176"/>
      <c r="R3566" s="178"/>
      <c r="S3566" s="177"/>
      <c r="U3566" s="177"/>
      <c r="W3566" s="178"/>
      <c r="X3566" s="177"/>
    </row>
    <row r="3567" spans="7:24" s="168" customFormat="1" ht="15" customHeight="1">
      <c r="G3567" s="175"/>
      <c r="I3567" s="176"/>
      <c r="J3567" s="176"/>
      <c r="K3567" s="176"/>
      <c r="L3567" s="665"/>
      <c r="M3567" s="175"/>
      <c r="N3567" s="177"/>
      <c r="P3567" s="176"/>
      <c r="R3567" s="178"/>
      <c r="S3567" s="177"/>
      <c r="U3567" s="177"/>
      <c r="W3567" s="178"/>
      <c r="X3567" s="177"/>
    </row>
    <row r="3568" spans="7:24" s="168" customFormat="1" ht="15" customHeight="1">
      <c r="G3568" s="175"/>
      <c r="I3568" s="176"/>
      <c r="J3568" s="176"/>
      <c r="K3568" s="176"/>
      <c r="L3568" s="665"/>
      <c r="M3568" s="175"/>
      <c r="N3568" s="177"/>
      <c r="P3568" s="176"/>
      <c r="R3568" s="178"/>
      <c r="S3568" s="177"/>
      <c r="U3568" s="177"/>
      <c r="W3568" s="178"/>
      <c r="X3568" s="177"/>
    </row>
    <row r="3569" spans="7:24" s="168" customFormat="1" ht="15" customHeight="1">
      <c r="G3569" s="175"/>
      <c r="I3569" s="176"/>
      <c r="J3569" s="176"/>
      <c r="K3569" s="176"/>
      <c r="L3569" s="665"/>
      <c r="M3569" s="175"/>
      <c r="N3569" s="177"/>
      <c r="P3569" s="176"/>
      <c r="R3569" s="178"/>
      <c r="S3569" s="177"/>
      <c r="U3569" s="177"/>
      <c r="W3569" s="178"/>
      <c r="X3569" s="177"/>
    </row>
    <row r="3570" spans="7:24" s="168" customFormat="1" ht="15" customHeight="1">
      <c r="G3570" s="175"/>
      <c r="I3570" s="176"/>
      <c r="J3570" s="176"/>
      <c r="K3570" s="176"/>
      <c r="L3570" s="665"/>
      <c r="M3570" s="175"/>
      <c r="N3570" s="177"/>
      <c r="P3570" s="176"/>
      <c r="R3570" s="178"/>
      <c r="S3570" s="177"/>
      <c r="U3570" s="177"/>
      <c r="W3570" s="178"/>
      <c r="X3570" s="177"/>
    </row>
    <row r="3571" spans="7:24" s="168" customFormat="1" ht="15" customHeight="1">
      <c r="G3571" s="175"/>
      <c r="I3571" s="176"/>
      <c r="J3571" s="176"/>
      <c r="K3571" s="176"/>
      <c r="L3571" s="665"/>
      <c r="M3571" s="175"/>
      <c r="N3571" s="177"/>
      <c r="P3571" s="176"/>
      <c r="R3571" s="178"/>
      <c r="S3571" s="177"/>
      <c r="U3571" s="177"/>
      <c r="W3571" s="178"/>
      <c r="X3571" s="177"/>
    </row>
    <row r="3572" spans="7:24" s="168" customFormat="1" ht="15" customHeight="1">
      <c r="G3572" s="175"/>
      <c r="I3572" s="176"/>
      <c r="J3572" s="176"/>
      <c r="K3572" s="176"/>
      <c r="L3572" s="665"/>
      <c r="M3572" s="175"/>
      <c r="N3572" s="177"/>
      <c r="P3572" s="176"/>
      <c r="R3572" s="178"/>
      <c r="S3572" s="177"/>
      <c r="U3572" s="177"/>
      <c r="W3572" s="178"/>
      <c r="X3572" s="177"/>
    </row>
    <row r="3573" spans="7:24" s="168" customFormat="1" ht="15" customHeight="1">
      <c r="G3573" s="175"/>
      <c r="I3573" s="176"/>
      <c r="J3573" s="176"/>
      <c r="K3573" s="176"/>
      <c r="L3573" s="665"/>
      <c r="M3573" s="175"/>
      <c r="N3573" s="177"/>
      <c r="P3573" s="176"/>
      <c r="R3573" s="178"/>
      <c r="S3573" s="177"/>
      <c r="U3573" s="177"/>
      <c r="W3573" s="178"/>
      <c r="X3573" s="177"/>
    </row>
    <row r="3574" spans="7:24" s="168" customFormat="1" ht="15" customHeight="1">
      <c r="G3574" s="175"/>
      <c r="I3574" s="176"/>
      <c r="J3574" s="176"/>
      <c r="K3574" s="176"/>
      <c r="L3574" s="665"/>
      <c r="M3574" s="175"/>
      <c r="N3574" s="177"/>
      <c r="P3574" s="176"/>
      <c r="R3574" s="178"/>
      <c r="S3574" s="177"/>
      <c r="U3574" s="177"/>
      <c r="W3574" s="178"/>
      <c r="X3574" s="177"/>
    </row>
    <row r="3575" spans="7:24" s="168" customFormat="1" ht="15" customHeight="1">
      <c r="G3575" s="175"/>
      <c r="I3575" s="176"/>
      <c r="J3575" s="176"/>
      <c r="K3575" s="176"/>
      <c r="L3575" s="665"/>
      <c r="M3575" s="175"/>
      <c r="N3575" s="177"/>
      <c r="P3575" s="176"/>
      <c r="R3575" s="178"/>
      <c r="S3575" s="177"/>
      <c r="U3575" s="177"/>
      <c r="W3575" s="178"/>
      <c r="X3575" s="177"/>
    </row>
    <row r="3576" spans="7:24" s="168" customFormat="1" ht="15" customHeight="1">
      <c r="G3576" s="175"/>
      <c r="I3576" s="176"/>
      <c r="J3576" s="176"/>
      <c r="K3576" s="176"/>
      <c r="L3576" s="665"/>
      <c r="M3576" s="175"/>
      <c r="N3576" s="177"/>
      <c r="P3576" s="176"/>
      <c r="R3576" s="178"/>
      <c r="S3576" s="177"/>
      <c r="U3576" s="177"/>
      <c r="W3576" s="178"/>
      <c r="X3576" s="177"/>
    </row>
    <row r="3577" spans="7:24" s="168" customFormat="1" ht="15" customHeight="1">
      <c r="G3577" s="175"/>
      <c r="I3577" s="176"/>
      <c r="J3577" s="176"/>
      <c r="K3577" s="176"/>
      <c r="L3577" s="665"/>
      <c r="M3577" s="175"/>
      <c r="N3577" s="177"/>
      <c r="P3577" s="176"/>
      <c r="R3577" s="178"/>
      <c r="S3577" s="177"/>
      <c r="U3577" s="177"/>
      <c r="W3577" s="178"/>
      <c r="X3577" s="177"/>
    </row>
    <row r="3578" spans="7:24" s="168" customFormat="1" ht="15" customHeight="1">
      <c r="G3578" s="175"/>
      <c r="I3578" s="176"/>
      <c r="J3578" s="176"/>
      <c r="K3578" s="176"/>
      <c r="L3578" s="665"/>
      <c r="M3578" s="175"/>
      <c r="N3578" s="177"/>
      <c r="P3578" s="176"/>
      <c r="R3578" s="178"/>
      <c r="S3578" s="177"/>
      <c r="U3578" s="177"/>
      <c r="W3578" s="178"/>
      <c r="X3578" s="177"/>
    </row>
    <row r="3579" spans="7:24" s="168" customFormat="1" ht="15" customHeight="1">
      <c r="G3579" s="175"/>
      <c r="I3579" s="176"/>
      <c r="J3579" s="176"/>
      <c r="K3579" s="176"/>
      <c r="L3579" s="665"/>
      <c r="M3579" s="175"/>
      <c r="N3579" s="177"/>
      <c r="P3579" s="176"/>
      <c r="R3579" s="178"/>
      <c r="S3579" s="177"/>
      <c r="U3579" s="177"/>
      <c r="W3579" s="178"/>
      <c r="X3579" s="177"/>
    </row>
    <row r="3580" spans="7:24" s="168" customFormat="1" ht="15" customHeight="1">
      <c r="G3580" s="175"/>
      <c r="I3580" s="176"/>
      <c r="J3580" s="176"/>
      <c r="K3580" s="176"/>
      <c r="L3580" s="665"/>
      <c r="M3580" s="175"/>
      <c r="N3580" s="177"/>
      <c r="P3580" s="176"/>
      <c r="R3580" s="178"/>
      <c r="S3580" s="177"/>
      <c r="U3580" s="177"/>
      <c r="W3580" s="178"/>
      <c r="X3580" s="177"/>
    </row>
    <row r="3581" spans="7:24" s="168" customFormat="1" ht="15" customHeight="1">
      <c r="G3581" s="175"/>
      <c r="I3581" s="176"/>
      <c r="J3581" s="176"/>
      <c r="K3581" s="176"/>
      <c r="L3581" s="665"/>
      <c r="M3581" s="175"/>
      <c r="N3581" s="177"/>
      <c r="P3581" s="176"/>
      <c r="R3581" s="178"/>
      <c r="S3581" s="177"/>
      <c r="U3581" s="177"/>
      <c r="W3581" s="178"/>
      <c r="X3581" s="177"/>
    </row>
    <row r="3582" spans="7:24" s="168" customFormat="1" ht="15" customHeight="1">
      <c r="G3582" s="175"/>
      <c r="I3582" s="176"/>
      <c r="J3582" s="176"/>
      <c r="K3582" s="176"/>
      <c r="L3582" s="665"/>
      <c r="M3582" s="175"/>
      <c r="N3582" s="177"/>
      <c r="P3582" s="176"/>
      <c r="R3582" s="178"/>
      <c r="S3582" s="177"/>
      <c r="U3582" s="177"/>
      <c r="W3582" s="178"/>
      <c r="X3582" s="177"/>
    </row>
    <row r="3583" spans="7:24" s="168" customFormat="1" ht="15" customHeight="1">
      <c r="G3583" s="175"/>
      <c r="I3583" s="176"/>
      <c r="J3583" s="176"/>
      <c r="K3583" s="176"/>
      <c r="L3583" s="665"/>
      <c r="M3583" s="175"/>
      <c r="N3583" s="177"/>
      <c r="P3583" s="176"/>
      <c r="R3583" s="178"/>
      <c r="S3583" s="177"/>
      <c r="U3583" s="177"/>
      <c r="W3583" s="178"/>
      <c r="X3583" s="177"/>
    </row>
    <row r="3584" spans="7:24" s="168" customFormat="1" ht="15" customHeight="1">
      <c r="G3584" s="175"/>
      <c r="I3584" s="176"/>
      <c r="J3584" s="176"/>
      <c r="K3584" s="176"/>
      <c r="L3584" s="665"/>
      <c r="M3584" s="175"/>
      <c r="N3584" s="177"/>
      <c r="P3584" s="176"/>
      <c r="R3584" s="178"/>
      <c r="S3584" s="177"/>
      <c r="U3584" s="177"/>
      <c r="W3584" s="178"/>
      <c r="X3584" s="177"/>
    </row>
    <row r="3585" spans="7:24" s="168" customFormat="1" ht="15" customHeight="1">
      <c r="G3585" s="175"/>
      <c r="I3585" s="176"/>
      <c r="J3585" s="176"/>
      <c r="K3585" s="176"/>
      <c r="L3585" s="665"/>
      <c r="M3585" s="175"/>
      <c r="N3585" s="177"/>
      <c r="P3585" s="176"/>
      <c r="R3585" s="178"/>
      <c r="S3585" s="177"/>
      <c r="U3585" s="177"/>
      <c r="W3585" s="178"/>
      <c r="X3585" s="177"/>
    </row>
    <row r="3586" spans="7:24" s="168" customFormat="1" ht="15" customHeight="1">
      <c r="G3586" s="175"/>
      <c r="I3586" s="176"/>
      <c r="J3586" s="176"/>
      <c r="K3586" s="176"/>
      <c r="L3586" s="665"/>
      <c r="M3586" s="175"/>
      <c r="N3586" s="177"/>
      <c r="P3586" s="176"/>
      <c r="R3586" s="178"/>
      <c r="S3586" s="177"/>
      <c r="U3586" s="177"/>
      <c r="W3586" s="178"/>
      <c r="X3586" s="177"/>
    </row>
    <row r="3587" spans="7:24" s="168" customFormat="1" ht="15" customHeight="1">
      <c r="G3587" s="175"/>
      <c r="I3587" s="176"/>
      <c r="J3587" s="176"/>
      <c r="K3587" s="176"/>
      <c r="L3587" s="665"/>
      <c r="M3587" s="175"/>
      <c r="N3587" s="177"/>
      <c r="P3587" s="176"/>
      <c r="R3587" s="178"/>
      <c r="S3587" s="177"/>
      <c r="U3587" s="177"/>
      <c r="W3587" s="178"/>
      <c r="X3587" s="177"/>
    </row>
    <row r="3588" spans="7:24" s="168" customFormat="1" ht="15" customHeight="1">
      <c r="G3588" s="175"/>
      <c r="I3588" s="176"/>
      <c r="J3588" s="176"/>
      <c r="K3588" s="176"/>
      <c r="L3588" s="665"/>
      <c r="M3588" s="175"/>
      <c r="N3588" s="177"/>
      <c r="P3588" s="176"/>
      <c r="R3588" s="178"/>
      <c r="S3588" s="177"/>
      <c r="U3588" s="177"/>
      <c r="W3588" s="178"/>
      <c r="X3588" s="177"/>
    </row>
    <row r="3589" spans="7:24" s="168" customFormat="1" ht="15" customHeight="1">
      <c r="G3589" s="175"/>
      <c r="I3589" s="176"/>
      <c r="J3589" s="176"/>
      <c r="K3589" s="176"/>
      <c r="L3589" s="665"/>
      <c r="M3589" s="175"/>
      <c r="N3589" s="177"/>
      <c r="P3589" s="176"/>
      <c r="R3589" s="178"/>
      <c r="S3589" s="177"/>
      <c r="U3589" s="177"/>
      <c r="W3589" s="178"/>
      <c r="X3589" s="177"/>
    </row>
    <row r="3590" spans="7:24" s="168" customFormat="1" ht="15" customHeight="1">
      <c r="G3590" s="175"/>
      <c r="I3590" s="176"/>
      <c r="J3590" s="176"/>
      <c r="K3590" s="176"/>
      <c r="L3590" s="665"/>
      <c r="M3590" s="175"/>
      <c r="N3590" s="177"/>
      <c r="P3590" s="176"/>
      <c r="R3590" s="178"/>
      <c r="S3590" s="177"/>
      <c r="U3590" s="177"/>
      <c r="W3590" s="178"/>
      <c r="X3590" s="177"/>
    </row>
    <row r="3591" spans="7:24" s="168" customFormat="1" ht="15" customHeight="1">
      <c r="G3591" s="175"/>
      <c r="I3591" s="176"/>
      <c r="J3591" s="176"/>
      <c r="K3591" s="176"/>
      <c r="L3591" s="665"/>
      <c r="M3591" s="175"/>
      <c r="N3591" s="177"/>
      <c r="P3591" s="176"/>
      <c r="R3591" s="178"/>
      <c r="S3591" s="177"/>
      <c r="U3591" s="177"/>
      <c r="W3591" s="178"/>
      <c r="X3591" s="177"/>
    </row>
    <row r="3592" spans="7:24" s="168" customFormat="1" ht="15" customHeight="1">
      <c r="G3592" s="175"/>
      <c r="I3592" s="176"/>
      <c r="J3592" s="176"/>
      <c r="K3592" s="176"/>
      <c r="L3592" s="665"/>
      <c r="M3592" s="175"/>
      <c r="N3592" s="177"/>
      <c r="P3592" s="176"/>
      <c r="R3592" s="178"/>
      <c r="S3592" s="177"/>
      <c r="U3592" s="177"/>
      <c r="W3592" s="178"/>
      <c r="X3592" s="177"/>
    </row>
    <row r="3593" spans="7:24" s="168" customFormat="1" ht="15" customHeight="1">
      <c r="G3593" s="175"/>
      <c r="I3593" s="176"/>
      <c r="J3593" s="176"/>
      <c r="K3593" s="176"/>
      <c r="L3593" s="665"/>
      <c r="M3593" s="175"/>
      <c r="N3593" s="177"/>
      <c r="P3593" s="176"/>
      <c r="R3593" s="178"/>
      <c r="S3593" s="177"/>
      <c r="U3593" s="177"/>
      <c r="W3593" s="178"/>
      <c r="X3593" s="177"/>
    </row>
    <row r="3594" spans="7:24" s="168" customFormat="1" ht="15" customHeight="1">
      <c r="G3594" s="175"/>
      <c r="I3594" s="176"/>
      <c r="J3594" s="176"/>
      <c r="K3594" s="176"/>
      <c r="L3594" s="665"/>
      <c r="M3594" s="175"/>
      <c r="N3594" s="177"/>
      <c r="P3594" s="176"/>
      <c r="R3594" s="178"/>
      <c r="S3594" s="177"/>
      <c r="U3594" s="177"/>
      <c r="W3594" s="178"/>
      <c r="X3594" s="177"/>
    </row>
    <row r="3595" spans="7:24" s="168" customFormat="1" ht="15" customHeight="1">
      <c r="G3595" s="175"/>
      <c r="I3595" s="176"/>
      <c r="J3595" s="176"/>
      <c r="K3595" s="176"/>
      <c r="L3595" s="665"/>
      <c r="M3595" s="175"/>
      <c r="N3595" s="177"/>
      <c r="P3595" s="176"/>
      <c r="R3595" s="178"/>
      <c r="S3595" s="177"/>
      <c r="U3595" s="177"/>
      <c r="W3595" s="178"/>
      <c r="X3595" s="177"/>
    </row>
    <row r="3596" spans="7:24" s="168" customFormat="1" ht="15" customHeight="1">
      <c r="G3596" s="175"/>
      <c r="I3596" s="176"/>
      <c r="J3596" s="176"/>
      <c r="K3596" s="176"/>
      <c r="L3596" s="665"/>
      <c r="M3596" s="175"/>
      <c r="N3596" s="177"/>
      <c r="P3596" s="176"/>
      <c r="R3596" s="178"/>
      <c r="S3596" s="177"/>
      <c r="U3596" s="177"/>
      <c r="W3596" s="178"/>
      <c r="X3596" s="177"/>
    </row>
    <row r="3597" spans="7:24" s="168" customFormat="1" ht="15" customHeight="1">
      <c r="G3597" s="175"/>
      <c r="I3597" s="176"/>
      <c r="J3597" s="176"/>
      <c r="K3597" s="176"/>
      <c r="L3597" s="665"/>
      <c r="M3597" s="175"/>
      <c r="N3597" s="177"/>
      <c r="P3597" s="176"/>
      <c r="R3597" s="178"/>
      <c r="S3597" s="177"/>
      <c r="U3597" s="177"/>
      <c r="W3597" s="178"/>
      <c r="X3597" s="177"/>
    </row>
    <row r="3598" spans="7:24" s="168" customFormat="1" ht="15" customHeight="1">
      <c r="G3598" s="175"/>
      <c r="I3598" s="176"/>
      <c r="J3598" s="176"/>
      <c r="K3598" s="176"/>
      <c r="L3598" s="665"/>
      <c r="M3598" s="175"/>
      <c r="N3598" s="177"/>
      <c r="P3598" s="176"/>
      <c r="R3598" s="178"/>
      <c r="S3598" s="177"/>
      <c r="U3598" s="177"/>
      <c r="W3598" s="178"/>
      <c r="X3598" s="177"/>
    </row>
    <row r="3599" spans="7:24" s="168" customFormat="1" ht="15" customHeight="1">
      <c r="G3599" s="175"/>
      <c r="I3599" s="176"/>
      <c r="J3599" s="176"/>
      <c r="K3599" s="176"/>
      <c r="L3599" s="665"/>
      <c r="M3599" s="175"/>
      <c r="N3599" s="177"/>
      <c r="P3599" s="176"/>
      <c r="R3599" s="178"/>
      <c r="S3599" s="177"/>
      <c r="U3599" s="177"/>
      <c r="W3599" s="178"/>
      <c r="X3599" s="177"/>
    </row>
    <row r="3600" spans="7:24" s="168" customFormat="1" ht="15" customHeight="1">
      <c r="G3600" s="175"/>
      <c r="I3600" s="176"/>
      <c r="J3600" s="176"/>
      <c r="K3600" s="176"/>
      <c r="L3600" s="665"/>
      <c r="M3600" s="175"/>
      <c r="N3600" s="177"/>
      <c r="P3600" s="176"/>
      <c r="R3600" s="178"/>
      <c r="S3600" s="177"/>
      <c r="U3600" s="177"/>
      <c r="W3600" s="178"/>
      <c r="X3600" s="177"/>
    </row>
    <row r="3601" spans="7:24" s="168" customFormat="1" ht="15" customHeight="1">
      <c r="G3601" s="175"/>
      <c r="I3601" s="176"/>
      <c r="J3601" s="176"/>
      <c r="K3601" s="176"/>
      <c r="L3601" s="665"/>
      <c r="M3601" s="175"/>
      <c r="N3601" s="177"/>
      <c r="P3601" s="176"/>
      <c r="R3601" s="178"/>
      <c r="S3601" s="177"/>
      <c r="U3601" s="177"/>
      <c r="W3601" s="178"/>
      <c r="X3601" s="177"/>
    </row>
    <row r="3602" spans="7:24" s="168" customFormat="1" ht="15" customHeight="1">
      <c r="G3602" s="175"/>
      <c r="I3602" s="176"/>
      <c r="J3602" s="176"/>
      <c r="K3602" s="176"/>
      <c r="L3602" s="665"/>
      <c r="M3602" s="175"/>
      <c r="N3602" s="177"/>
      <c r="P3602" s="176"/>
      <c r="R3602" s="178"/>
      <c r="S3602" s="177"/>
      <c r="U3602" s="177"/>
      <c r="W3602" s="178"/>
      <c r="X3602" s="177"/>
    </row>
    <row r="3603" spans="7:24" s="168" customFormat="1" ht="15" customHeight="1">
      <c r="G3603" s="175"/>
      <c r="I3603" s="176"/>
      <c r="J3603" s="176"/>
      <c r="K3603" s="176"/>
      <c r="L3603" s="665"/>
      <c r="M3603" s="175"/>
      <c r="N3603" s="177"/>
      <c r="P3603" s="176"/>
      <c r="R3603" s="178"/>
      <c r="S3603" s="177"/>
      <c r="U3603" s="177"/>
      <c r="W3603" s="178"/>
      <c r="X3603" s="177"/>
    </row>
    <row r="3604" spans="7:24" s="168" customFormat="1" ht="15" customHeight="1">
      <c r="G3604" s="175"/>
      <c r="I3604" s="176"/>
      <c r="J3604" s="176"/>
      <c r="K3604" s="176"/>
      <c r="L3604" s="665"/>
      <c r="M3604" s="175"/>
      <c r="N3604" s="177"/>
      <c r="P3604" s="176"/>
      <c r="R3604" s="178"/>
      <c r="S3604" s="177"/>
      <c r="U3604" s="177"/>
      <c r="W3604" s="178"/>
      <c r="X3604" s="177"/>
    </row>
    <row r="3605" spans="7:24" s="168" customFormat="1" ht="15" customHeight="1">
      <c r="G3605" s="175"/>
      <c r="I3605" s="176"/>
      <c r="J3605" s="176"/>
      <c r="K3605" s="176"/>
      <c r="L3605" s="665"/>
      <c r="M3605" s="175"/>
      <c r="N3605" s="177"/>
      <c r="P3605" s="176"/>
      <c r="R3605" s="178"/>
      <c r="S3605" s="177"/>
      <c r="U3605" s="177"/>
      <c r="W3605" s="178"/>
      <c r="X3605" s="177"/>
    </row>
    <row r="3606" spans="7:24" s="168" customFormat="1" ht="15" customHeight="1">
      <c r="G3606" s="175"/>
      <c r="I3606" s="176"/>
      <c r="J3606" s="176"/>
      <c r="K3606" s="176"/>
      <c r="L3606" s="665"/>
      <c r="M3606" s="175"/>
      <c r="N3606" s="177"/>
      <c r="P3606" s="176"/>
      <c r="R3606" s="178"/>
      <c r="S3606" s="177"/>
      <c r="U3606" s="177"/>
      <c r="W3606" s="178"/>
      <c r="X3606" s="177"/>
    </row>
    <row r="3607" spans="7:24" s="168" customFormat="1" ht="15" customHeight="1">
      <c r="G3607" s="175"/>
      <c r="I3607" s="176"/>
      <c r="J3607" s="176"/>
      <c r="K3607" s="176"/>
      <c r="L3607" s="665"/>
      <c r="M3607" s="175"/>
      <c r="N3607" s="177"/>
      <c r="P3607" s="176"/>
      <c r="R3607" s="178"/>
      <c r="S3607" s="177"/>
      <c r="U3607" s="177"/>
      <c r="W3607" s="178"/>
      <c r="X3607" s="177"/>
    </row>
    <row r="3608" spans="7:24" s="168" customFormat="1" ht="15" customHeight="1">
      <c r="G3608" s="175"/>
      <c r="I3608" s="176"/>
      <c r="J3608" s="176"/>
      <c r="K3608" s="176"/>
      <c r="L3608" s="665"/>
      <c r="M3608" s="175"/>
      <c r="N3608" s="177"/>
      <c r="P3608" s="176"/>
      <c r="R3608" s="178"/>
      <c r="S3608" s="177"/>
      <c r="U3608" s="177"/>
      <c r="W3608" s="178"/>
      <c r="X3608" s="177"/>
    </row>
    <row r="3609" spans="7:24" s="168" customFormat="1" ht="15" customHeight="1">
      <c r="G3609" s="175"/>
      <c r="I3609" s="176"/>
      <c r="J3609" s="176"/>
      <c r="K3609" s="176"/>
      <c r="L3609" s="665"/>
      <c r="M3609" s="175"/>
      <c r="N3609" s="177"/>
      <c r="P3609" s="176"/>
      <c r="R3609" s="178"/>
      <c r="S3609" s="177"/>
      <c r="U3609" s="177"/>
      <c r="W3609" s="178"/>
      <c r="X3609" s="177"/>
    </row>
    <row r="3610" spans="7:24" s="168" customFormat="1" ht="15" customHeight="1">
      <c r="G3610" s="175"/>
      <c r="I3610" s="176"/>
      <c r="J3610" s="176"/>
      <c r="K3610" s="176"/>
      <c r="L3610" s="665"/>
      <c r="M3610" s="175"/>
      <c r="N3610" s="177"/>
      <c r="P3610" s="176"/>
      <c r="R3610" s="178"/>
      <c r="S3610" s="177"/>
      <c r="U3610" s="177"/>
      <c r="W3610" s="178"/>
      <c r="X3610" s="177"/>
    </row>
    <row r="3611" spans="7:24" s="168" customFormat="1" ht="15" customHeight="1">
      <c r="G3611" s="175"/>
      <c r="I3611" s="176"/>
      <c r="J3611" s="176"/>
      <c r="K3611" s="176"/>
      <c r="L3611" s="665"/>
      <c r="M3611" s="175"/>
      <c r="N3611" s="177"/>
      <c r="P3611" s="176"/>
      <c r="R3611" s="178"/>
      <c r="S3611" s="177"/>
      <c r="U3611" s="177"/>
      <c r="W3611" s="178"/>
      <c r="X3611" s="177"/>
    </row>
    <row r="3612" spans="7:24" s="168" customFormat="1" ht="15" customHeight="1">
      <c r="G3612" s="175"/>
      <c r="I3612" s="176"/>
      <c r="J3612" s="176"/>
      <c r="K3612" s="176"/>
      <c r="L3612" s="665"/>
      <c r="M3612" s="175"/>
      <c r="N3612" s="177"/>
      <c r="P3612" s="176"/>
      <c r="R3612" s="178"/>
      <c r="S3612" s="177"/>
      <c r="U3612" s="177"/>
      <c r="W3612" s="178"/>
      <c r="X3612" s="177"/>
    </row>
    <row r="3613" spans="7:24" s="168" customFormat="1" ht="15" customHeight="1">
      <c r="G3613" s="175"/>
      <c r="I3613" s="176"/>
      <c r="J3613" s="176"/>
      <c r="K3613" s="176"/>
      <c r="L3613" s="665"/>
      <c r="M3613" s="175"/>
      <c r="N3613" s="177"/>
      <c r="P3613" s="176"/>
      <c r="R3613" s="178"/>
      <c r="S3613" s="177"/>
      <c r="U3613" s="177"/>
      <c r="W3613" s="178"/>
      <c r="X3613" s="177"/>
    </row>
    <row r="3614" spans="7:24" s="168" customFormat="1" ht="15" customHeight="1">
      <c r="G3614" s="175"/>
      <c r="I3614" s="176"/>
      <c r="J3614" s="176"/>
      <c r="K3614" s="176"/>
      <c r="L3614" s="665"/>
      <c r="M3614" s="175"/>
      <c r="N3614" s="177"/>
      <c r="P3614" s="176"/>
      <c r="R3614" s="178"/>
      <c r="S3614" s="177"/>
      <c r="U3614" s="177"/>
      <c r="W3614" s="178"/>
      <c r="X3614" s="177"/>
    </row>
    <row r="3615" spans="7:24" s="168" customFormat="1" ht="15" customHeight="1">
      <c r="G3615" s="175"/>
      <c r="I3615" s="176"/>
      <c r="J3615" s="176"/>
      <c r="K3615" s="176"/>
      <c r="L3615" s="665"/>
      <c r="M3615" s="175"/>
      <c r="N3615" s="177"/>
      <c r="P3615" s="176"/>
      <c r="R3615" s="178"/>
      <c r="S3615" s="177"/>
      <c r="U3615" s="177"/>
      <c r="W3615" s="178"/>
      <c r="X3615" s="177"/>
    </row>
    <row r="3616" spans="7:24" s="168" customFormat="1" ht="15" customHeight="1">
      <c r="G3616" s="175"/>
      <c r="I3616" s="176"/>
      <c r="J3616" s="176"/>
      <c r="K3616" s="176"/>
      <c r="L3616" s="665"/>
      <c r="M3616" s="175"/>
      <c r="N3616" s="177"/>
      <c r="P3616" s="176"/>
      <c r="R3616" s="178"/>
      <c r="S3616" s="177"/>
      <c r="U3616" s="177"/>
      <c r="W3616" s="178"/>
      <c r="X3616" s="177"/>
    </row>
    <row r="3617" spans="7:24" s="168" customFormat="1" ht="15" customHeight="1">
      <c r="G3617" s="175"/>
      <c r="I3617" s="176"/>
      <c r="J3617" s="176"/>
      <c r="K3617" s="176"/>
      <c r="L3617" s="665"/>
      <c r="M3617" s="175"/>
      <c r="N3617" s="177"/>
      <c r="P3617" s="176"/>
      <c r="R3617" s="178"/>
      <c r="S3617" s="177"/>
      <c r="U3617" s="177"/>
      <c r="W3617" s="178"/>
      <c r="X3617" s="177"/>
    </row>
    <row r="3618" spans="7:24" s="168" customFormat="1" ht="15" customHeight="1">
      <c r="G3618" s="175"/>
      <c r="I3618" s="176"/>
      <c r="J3618" s="176"/>
      <c r="K3618" s="176"/>
      <c r="L3618" s="665"/>
      <c r="M3618" s="175"/>
      <c r="N3618" s="177"/>
      <c r="P3618" s="176"/>
      <c r="R3618" s="178"/>
      <c r="S3618" s="177"/>
      <c r="U3618" s="177"/>
      <c r="W3618" s="178"/>
      <c r="X3618" s="177"/>
    </row>
    <row r="3619" spans="7:24" s="168" customFormat="1" ht="15" customHeight="1">
      <c r="G3619" s="175"/>
      <c r="I3619" s="176"/>
      <c r="J3619" s="176"/>
      <c r="K3619" s="176"/>
      <c r="L3619" s="665"/>
      <c r="M3619" s="175"/>
      <c r="N3619" s="177"/>
      <c r="P3619" s="176"/>
      <c r="R3619" s="178"/>
      <c r="S3619" s="177"/>
      <c r="U3619" s="177"/>
      <c r="W3619" s="178"/>
      <c r="X3619" s="177"/>
    </row>
    <row r="3620" spans="7:24" s="168" customFormat="1" ht="15" customHeight="1">
      <c r="G3620" s="175"/>
      <c r="I3620" s="176"/>
      <c r="J3620" s="176"/>
      <c r="K3620" s="176"/>
      <c r="L3620" s="665"/>
      <c r="M3620" s="175"/>
      <c r="N3620" s="177"/>
      <c r="P3620" s="176"/>
      <c r="R3620" s="178"/>
      <c r="S3620" s="177"/>
      <c r="U3620" s="177"/>
      <c r="W3620" s="178"/>
      <c r="X3620" s="177"/>
    </row>
    <row r="3621" spans="7:24" s="168" customFormat="1" ht="15" customHeight="1">
      <c r="G3621" s="175"/>
      <c r="I3621" s="176"/>
      <c r="J3621" s="176"/>
      <c r="K3621" s="176"/>
      <c r="L3621" s="665"/>
      <c r="M3621" s="175"/>
      <c r="N3621" s="177"/>
      <c r="P3621" s="176"/>
      <c r="R3621" s="178"/>
      <c r="S3621" s="177"/>
      <c r="U3621" s="177"/>
      <c r="W3621" s="178"/>
      <c r="X3621" s="177"/>
    </row>
    <row r="3622" spans="7:24" s="168" customFormat="1" ht="15" customHeight="1">
      <c r="G3622" s="175"/>
      <c r="I3622" s="176"/>
      <c r="J3622" s="176"/>
      <c r="K3622" s="176"/>
      <c r="L3622" s="665"/>
      <c r="M3622" s="175"/>
      <c r="N3622" s="177"/>
      <c r="P3622" s="176"/>
      <c r="R3622" s="178"/>
      <c r="S3622" s="177"/>
      <c r="U3622" s="177"/>
      <c r="W3622" s="178"/>
      <c r="X3622" s="177"/>
    </row>
    <row r="3623" spans="7:24" s="168" customFormat="1" ht="15" customHeight="1">
      <c r="G3623" s="175"/>
      <c r="I3623" s="176"/>
      <c r="J3623" s="176"/>
      <c r="K3623" s="176"/>
      <c r="L3623" s="665"/>
      <c r="M3623" s="175"/>
      <c r="N3623" s="177"/>
      <c r="P3623" s="176"/>
      <c r="R3623" s="178"/>
      <c r="S3623" s="177"/>
      <c r="U3623" s="177"/>
      <c r="W3623" s="178"/>
      <c r="X3623" s="177"/>
    </row>
    <row r="3624" spans="7:24" s="168" customFormat="1" ht="15" customHeight="1">
      <c r="G3624" s="175"/>
      <c r="I3624" s="176"/>
      <c r="J3624" s="176"/>
      <c r="K3624" s="176"/>
      <c r="L3624" s="665"/>
      <c r="M3624" s="175"/>
      <c r="N3624" s="177"/>
      <c r="P3624" s="176"/>
      <c r="R3624" s="178"/>
      <c r="S3624" s="177"/>
      <c r="U3624" s="177"/>
      <c r="W3624" s="178"/>
      <c r="X3624" s="177"/>
    </row>
    <row r="3625" spans="7:24" s="168" customFormat="1" ht="15" customHeight="1">
      <c r="G3625" s="175"/>
      <c r="I3625" s="176"/>
      <c r="J3625" s="176"/>
      <c r="K3625" s="176"/>
      <c r="L3625" s="665"/>
      <c r="M3625" s="175"/>
      <c r="N3625" s="177"/>
      <c r="P3625" s="176"/>
      <c r="R3625" s="178"/>
      <c r="S3625" s="177"/>
      <c r="U3625" s="177"/>
      <c r="W3625" s="178"/>
      <c r="X3625" s="177"/>
    </row>
    <row r="3626" spans="7:24" s="168" customFormat="1" ht="15" customHeight="1">
      <c r="G3626" s="175"/>
      <c r="I3626" s="176"/>
      <c r="J3626" s="176"/>
      <c r="K3626" s="176"/>
      <c r="L3626" s="665"/>
      <c r="M3626" s="175"/>
      <c r="N3626" s="177"/>
      <c r="P3626" s="176"/>
      <c r="R3626" s="178"/>
      <c r="S3626" s="177"/>
      <c r="U3626" s="177"/>
      <c r="W3626" s="178"/>
      <c r="X3626" s="177"/>
    </row>
    <row r="3627" spans="7:24" s="168" customFormat="1" ht="15" customHeight="1">
      <c r="G3627" s="175"/>
      <c r="I3627" s="176"/>
      <c r="J3627" s="176"/>
      <c r="K3627" s="176"/>
      <c r="L3627" s="665"/>
      <c r="M3627" s="175"/>
      <c r="N3627" s="177"/>
      <c r="P3627" s="176"/>
      <c r="R3627" s="178"/>
      <c r="S3627" s="177"/>
      <c r="U3627" s="177"/>
      <c r="W3627" s="178"/>
      <c r="X3627" s="177"/>
    </row>
    <row r="3628" spans="7:24" s="168" customFormat="1" ht="15" customHeight="1">
      <c r="G3628" s="175"/>
      <c r="I3628" s="176"/>
      <c r="J3628" s="176"/>
      <c r="K3628" s="176"/>
      <c r="L3628" s="665"/>
      <c r="M3628" s="175"/>
      <c r="N3628" s="177"/>
      <c r="P3628" s="176"/>
      <c r="R3628" s="178"/>
      <c r="S3628" s="177"/>
      <c r="U3628" s="177"/>
      <c r="W3628" s="178"/>
      <c r="X3628" s="177"/>
    </row>
    <row r="3629" spans="7:24" s="168" customFormat="1" ht="15" customHeight="1">
      <c r="G3629" s="175"/>
      <c r="I3629" s="176"/>
      <c r="J3629" s="176"/>
      <c r="K3629" s="176"/>
      <c r="L3629" s="665"/>
      <c r="M3629" s="175"/>
      <c r="N3629" s="177"/>
      <c r="P3629" s="176"/>
      <c r="R3629" s="178"/>
      <c r="S3629" s="177"/>
      <c r="U3629" s="177"/>
      <c r="W3629" s="178"/>
      <c r="X3629" s="177"/>
    </row>
    <row r="3630" spans="7:24" s="168" customFormat="1" ht="15" customHeight="1">
      <c r="G3630" s="175"/>
      <c r="I3630" s="176"/>
      <c r="J3630" s="176"/>
      <c r="K3630" s="176"/>
      <c r="L3630" s="665"/>
      <c r="M3630" s="175"/>
      <c r="N3630" s="177"/>
      <c r="P3630" s="176"/>
      <c r="R3630" s="178"/>
      <c r="S3630" s="177"/>
      <c r="U3630" s="177"/>
      <c r="W3630" s="178"/>
      <c r="X3630" s="177"/>
    </row>
    <row r="3631" spans="7:24" s="168" customFormat="1" ht="15" customHeight="1">
      <c r="G3631" s="175"/>
      <c r="I3631" s="176"/>
      <c r="J3631" s="176"/>
      <c r="K3631" s="176"/>
      <c r="L3631" s="665"/>
      <c r="M3631" s="175"/>
      <c r="N3631" s="177"/>
      <c r="P3631" s="176"/>
      <c r="R3631" s="178"/>
      <c r="S3631" s="177"/>
      <c r="U3631" s="177"/>
      <c r="W3631" s="178"/>
      <c r="X3631" s="177"/>
    </row>
    <row r="3632" spans="7:24" s="168" customFormat="1" ht="15" customHeight="1">
      <c r="G3632" s="175"/>
      <c r="I3632" s="176"/>
      <c r="J3632" s="176"/>
      <c r="K3632" s="176"/>
      <c r="L3632" s="665"/>
      <c r="M3632" s="175"/>
      <c r="N3632" s="177"/>
      <c r="P3632" s="176"/>
      <c r="R3632" s="178"/>
      <c r="S3632" s="177"/>
      <c r="U3632" s="177"/>
      <c r="W3632" s="178"/>
      <c r="X3632" s="177"/>
    </row>
    <row r="3633" spans="7:24" s="168" customFormat="1" ht="15" customHeight="1">
      <c r="G3633" s="175"/>
      <c r="I3633" s="176"/>
      <c r="J3633" s="176"/>
      <c r="K3633" s="176"/>
      <c r="L3633" s="665"/>
      <c r="M3633" s="175"/>
      <c r="N3633" s="177"/>
      <c r="P3633" s="176"/>
      <c r="R3633" s="178"/>
      <c r="S3633" s="177"/>
      <c r="U3633" s="177"/>
      <c r="W3633" s="178"/>
      <c r="X3633" s="177"/>
    </row>
    <row r="3634" spans="7:24" s="168" customFormat="1" ht="15" customHeight="1">
      <c r="G3634" s="175"/>
      <c r="I3634" s="176"/>
      <c r="J3634" s="176"/>
      <c r="K3634" s="176"/>
      <c r="L3634" s="665"/>
      <c r="M3634" s="175"/>
      <c r="N3634" s="177"/>
      <c r="P3634" s="176"/>
      <c r="R3634" s="178"/>
      <c r="S3634" s="177"/>
      <c r="U3634" s="177"/>
      <c r="W3634" s="178"/>
      <c r="X3634" s="177"/>
    </row>
    <row r="3635" spans="7:24" s="168" customFormat="1" ht="15" customHeight="1">
      <c r="G3635" s="175"/>
      <c r="I3635" s="176"/>
      <c r="J3635" s="176"/>
      <c r="K3635" s="176"/>
      <c r="L3635" s="665"/>
      <c r="M3635" s="175"/>
      <c r="N3635" s="177"/>
      <c r="P3635" s="176"/>
      <c r="R3635" s="178"/>
      <c r="S3635" s="177"/>
      <c r="U3635" s="177"/>
      <c r="W3635" s="178"/>
      <c r="X3635" s="177"/>
    </row>
    <row r="3636" spans="7:24" s="168" customFormat="1" ht="15" customHeight="1">
      <c r="G3636" s="175"/>
      <c r="I3636" s="176"/>
      <c r="J3636" s="176"/>
      <c r="K3636" s="176"/>
      <c r="L3636" s="665"/>
      <c r="M3636" s="175"/>
      <c r="N3636" s="177"/>
      <c r="P3636" s="176"/>
      <c r="R3636" s="178"/>
      <c r="S3636" s="177"/>
      <c r="U3636" s="177"/>
      <c r="W3636" s="178"/>
      <c r="X3636" s="177"/>
    </row>
    <row r="3637" spans="7:24" s="168" customFormat="1" ht="15" customHeight="1">
      <c r="G3637" s="175"/>
      <c r="I3637" s="176"/>
      <c r="J3637" s="176"/>
      <c r="K3637" s="176"/>
      <c r="L3637" s="665"/>
      <c r="M3637" s="175"/>
      <c r="N3637" s="177"/>
      <c r="P3637" s="176"/>
      <c r="R3637" s="178"/>
      <c r="S3637" s="177"/>
      <c r="U3637" s="177"/>
      <c r="W3637" s="178"/>
      <c r="X3637" s="177"/>
    </row>
    <row r="3638" spans="7:24" s="168" customFormat="1" ht="15" customHeight="1">
      <c r="G3638" s="175"/>
      <c r="I3638" s="176"/>
      <c r="J3638" s="176"/>
      <c r="K3638" s="176"/>
      <c r="L3638" s="665"/>
      <c r="M3638" s="175"/>
      <c r="N3638" s="177"/>
      <c r="P3638" s="176"/>
      <c r="R3638" s="178"/>
      <c r="S3638" s="177"/>
      <c r="U3638" s="177"/>
      <c r="W3638" s="178"/>
      <c r="X3638" s="177"/>
    </row>
    <row r="3639" spans="7:24" s="168" customFormat="1" ht="15" customHeight="1">
      <c r="G3639" s="175"/>
      <c r="I3639" s="176"/>
      <c r="J3639" s="176"/>
      <c r="K3639" s="176"/>
      <c r="L3639" s="665"/>
      <c r="M3639" s="175"/>
      <c r="N3639" s="177"/>
      <c r="P3639" s="176"/>
      <c r="R3639" s="178"/>
      <c r="S3639" s="177"/>
      <c r="U3639" s="177"/>
      <c r="W3639" s="178"/>
      <c r="X3639" s="177"/>
    </row>
    <row r="3640" spans="7:24" s="168" customFormat="1" ht="15" customHeight="1">
      <c r="G3640" s="175"/>
      <c r="I3640" s="176"/>
      <c r="J3640" s="176"/>
      <c r="K3640" s="176"/>
      <c r="L3640" s="665"/>
      <c r="M3640" s="175"/>
      <c r="N3640" s="177"/>
      <c r="P3640" s="176"/>
      <c r="R3640" s="178"/>
      <c r="S3640" s="177"/>
      <c r="U3640" s="177"/>
      <c r="W3640" s="178"/>
      <c r="X3640" s="177"/>
    </row>
    <row r="3641" spans="7:24" s="168" customFormat="1" ht="15" customHeight="1">
      <c r="G3641" s="175"/>
      <c r="I3641" s="176"/>
      <c r="J3641" s="176"/>
      <c r="K3641" s="176"/>
      <c r="L3641" s="665"/>
      <c r="M3641" s="175"/>
      <c r="N3641" s="177"/>
      <c r="P3641" s="176"/>
      <c r="R3641" s="178"/>
      <c r="S3641" s="177"/>
      <c r="U3641" s="177"/>
      <c r="W3641" s="178"/>
      <c r="X3641" s="177"/>
    </row>
    <row r="3642" spans="7:24" s="168" customFormat="1" ht="15" customHeight="1">
      <c r="G3642" s="175"/>
      <c r="I3642" s="176"/>
      <c r="J3642" s="176"/>
      <c r="K3642" s="176"/>
      <c r="L3642" s="665"/>
      <c r="M3642" s="175"/>
      <c r="N3642" s="177"/>
      <c r="P3642" s="176"/>
      <c r="R3642" s="178"/>
      <c r="S3642" s="177"/>
      <c r="U3642" s="177"/>
      <c r="W3642" s="178"/>
      <c r="X3642" s="177"/>
    </row>
    <row r="3643" spans="7:24" s="168" customFormat="1" ht="15" customHeight="1">
      <c r="G3643" s="175"/>
      <c r="I3643" s="176"/>
      <c r="J3643" s="176"/>
      <c r="K3643" s="176"/>
      <c r="L3643" s="665"/>
      <c r="M3643" s="175"/>
      <c r="N3643" s="177"/>
      <c r="P3643" s="176"/>
      <c r="R3643" s="178"/>
      <c r="S3643" s="177"/>
      <c r="U3643" s="177"/>
      <c r="W3643" s="178"/>
      <c r="X3643" s="177"/>
    </row>
    <row r="3644" spans="7:24" s="168" customFormat="1" ht="15" customHeight="1">
      <c r="G3644" s="175"/>
      <c r="I3644" s="176"/>
      <c r="J3644" s="176"/>
      <c r="K3644" s="176"/>
      <c r="L3644" s="665"/>
      <c r="M3644" s="175"/>
      <c r="N3644" s="177"/>
      <c r="P3644" s="176"/>
      <c r="R3644" s="178"/>
      <c r="S3644" s="177"/>
      <c r="U3644" s="177"/>
      <c r="W3644" s="178"/>
      <c r="X3644" s="177"/>
    </row>
    <row r="3645" spans="7:24" s="168" customFormat="1" ht="15" customHeight="1">
      <c r="G3645" s="175"/>
      <c r="I3645" s="176"/>
      <c r="J3645" s="176"/>
      <c r="K3645" s="176"/>
      <c r="L3645" s="665"/>
      <c r="M3645" s="175"/>
      <c r="N3645" s="177"/>
      <c r="P3645" s="176"/>
      <c r="R3645" s="178"/>
      <c r="S3645" s="177"/>
      <c r="U3645" s="177"/>
      <c r="W3645" s="178"/>
      <c r="X3645" s="177"/>
    </row>
    <row r="3646" spans="7:24" s="168" customFormat="1" ht="15" customHeight="1">
      <c r="G3646" s="175"/>
      <c r="I3646" s="176"/>
      <c r="J3646" s="176"/>
      <c r="K3646" s="176"/>
      <c r="L3646" s="665"/>
      <c r="M3646" s="175"/>
      <c r="N3646" s="177"/>
      <c r="P3646" s="176"/>
      <c r="R3646" s="178"/>
      <c r="S3646" s="177"/>
      <c r="U3646" s="177"/>
      <c r="W3646" s="178"/>
      <c r="X3646" s="177"/>
    </row>
    <row r="3647" spans="7:24" s="168" customFormat="1" ht="15" customHeight="1">
      <c r="G3647" s="175"/>
      <c r="I3647" s="176"/>
      <c r="J3647" s="176"/>
      <c r="K3647" s="176"/>
      <c r="L3647" s="665"/>
      <c r="M3647" s="175"/>
      <c r="N3647" s="177"/>
      <c r="P3647" s="176"/>
      <c r="R3647" s="178"/>
      <c r="S3647" s="177"/>
      <c r="U3647" s="177"/>
      <c r="W3647" s="178"/>
      <c r="X3647" s="177"/>
    </row>
    <row r="3648" spans="7:24" s="168" customFormat="1" ht="15" customHeight="1">
      <c r="G3648" s="175"/>
      <c r="I3648" s="176"/>
      <c r="J3648" s="176"/>
      <c r="K3648" s="176"/>
      <c r="L3648" s="665"/>
      <c r="M3648" s="175"/>
      <c r="N3648" s="177"/>
      <c r="P3648" s="176"/>
      <c r="R3648" s="178"/>
      <c r="S3648" s="177"/>
      <c r="U3648" s="177"/>
      <c r="W3648" s="178"/>
      <c r="X3648" s="177"/>
    </row>
    <row r="3649" spans="7:24" s="168" customFormat="1" ht="15" customHeight="1">
      <c r="G3649" s="175"/>
      <c r="I3649" s="176"/>
      <c r="J3649" s="176"/>
      <c r="K3649" s="176"/>
      <c r="L3649" s="665"/>
      <c r="M3649" s="175"/>
      <c r="N3649" s="177"/>
      <c r="P3649" s="176"/>
      <c r="R3649" s="178"/>
      <c r="S3649" s="177"/>
      <c r="U3649" s="177"/>
      <c r="W3649" s="178"/>
      <c r="X3649" s="177"/>
    </row>
    <row r="3650" spans="7:24" s="168" customFormat="1" ht="15" customHeight="1">
      <c r="G3650" s="175"/>
      <c r="I3650" s="176"/>
      <c r="J3650" s="176"/>
      <c r="K3650" s="176"/>
      <c r="L3650" s="665"/>
      <c r="M3650" s="175"/>
      <c r="N3650" s="177"/>
      <c r="P3650" s="176"/>
      <c r="R3650" s="178"/>
      <c r="S3650" s="177"/>
      <c r="U3650" s="177"/>
      <c r="W3650" s="178"/>
      <c r="X3650" s="177"/>
    </row>
    <row r="3651" spans="7:24" s="168" customFormat="1" ht="15" customHeight="1">
      <c r="G3651" s="175"/>
      <c r="I3651" s="176"/>
      <c r="J3651" s="176"/>
      <c r="K3651" s="176"/>
      <c r="L3651" s="665"/>
      <c r="M3651" s="175"/>
      <c r="N3651" s="177"/>
      <c r="P3651" s="176"/>
      <c r="R3651" s="178"/>
      <c r="S3651" s="177"/>
      <c r="U3651" s="177"/>
      <c r="W3651" s="178"/>
      <c r="X3651" s="177"/>
    </row>
    <row r="3652" spans="7:24" s="168" customFormat="1" ht="15" customHeight="1">
      <c r="G3652" s="175"/>
      <c r="I3652" s="176"/>
      <c r="J3652" s="176"/>
      <c r="K3652" s="176"/>
      <c r="L3652" s="665"/>
      <c r="M3652" s="175"/>
      <c r="N3652" s="177"/>
      <c r="P3652" s="176"/>
      <c r="R3652" s="178"/>
      <c r="S3652" s="177"/>
      <c r="U3652" s="177"/>
      <c r="W3652" s="178"/>
      <c r="X3652" s="177"/>
    </row>
    <row r="3653" spans="7:24" s="168" customFormat="1" ht="15" customHeight="1">
      <c r="G3653" s="175"/>
      <c r="I3653" s="176"/>
      <c r="J3653" s="176"/>
      <c r="K3653" s="176"/>
      <c r="L3653" s="665"/>
      <c r="M3653" s="175"/>
      <c r="N3653" s="177"/>
      <c r="P3653" s="176"/>
      <c r="R3653" s="178"/>
      <c r="S3653" s="177"/>
      <c r="U3653" s="177"/>
      <c r="W3653" s="178"/>
      <c r="X3653" s="177"/>
    </row>
    <row r="3654" spans="7:24" s="168" customFormat="1" ht="15" customHeight="1">
      <c r="G3654" s="175"/>
      <c r="I3654" s="176"/>
      <c r="J3654" s="176"/>
      <c r="K3654" s="176"/>
      <c r="L3654" s="665"/>
      <c r="M3654" s="175"/>
      <c r="N3654" s="177"/>
      <c r="P3654" s="176"/>
      <c r="R3654" s="178"/>
      <c r="S3654" s="177"/>
      <c r="U3654" s="177"/>
      <c r="W3654" s="178"/>
      <c r="X3654" s="177"/>
    </row>
    <row r="3655" spans="7:24" s="168" customFormat="1" ht="15" customHeight="1">
      <c r="G3655" s="175"/>
      <c r="I3655" s="176"/>
      <c r="J3655" s="176"/>
      <c r="K3655" s="176"/>
      <c r="L3655" s="665"/>
      <c r="M3655" s="175"/>
      <c r="N3655" s="177"/>
      <c r="P3655" s="176"/>
      <c r="R3655" s="178"/>
      <c r="S3655" s="177"/>
      <c r="U3655" s="177"/>
      <c r="W3655" s="178"/>
      <c r="X3655" s="177"/>
    </row>
    <row r="3656" spans="7:24" s="168" customFormat="1" ht="15" customHeight="1">
      <c r="G3656" s="175"/>
      <c r="I3656" s="176"/>
      <c r="J3656" s="176"/>
      <c r="K3656" s="176"/>
      <c r="L3656" s="665"/>
      <c r="M3656" s="175"/>
      <c r="N3656" s="177"/>
      <c r="P3656" s="176"/>
      <c r="R3656" s="178"/>
      <c r="S3656" s="177"/>
      <c r="U3656" s="177"/>
      <c r="W3656" s="178"/>
      <c r="X3656" s="177"/>
    </row>
    <row r="3657" spans="7:24" s="168" customFormat="1" ht="15" customHeight="1">
      <c r="G3657" s="175"/>
      <c r="I3657" s="176"/>
      <c r="J3657" s="176"/>
      <c r="K3657" s="176"/>
      <c r="L3657" s="665"/>
      <c r="M3657" s="175"/>
      <c r="N3657" s="177"/>
      <c r="P3657" s="176"/>
      <c r="R3657" s="178"/>
      <c r="S3657" s="177"/>
      <c r="U3657" s="177"/>
      <c r="W3657" s="178"/>
      <c r="X3657" s="177"/>
    </row>
    <row r="3658" spans="7:24" s="168" customFormat="1" ht="15" customHeight="1">
      <c r="G3658" s="175"/>
      <c r="I3658" s="176"/>
      <c r="J3658" s="176"/>
      <c r="K3658" s="176"/>
      <c r="L3658" s="665"/>
      <c r="M3658" s="175"/>
      <c r="N3658" s="177"/>
      <c r="P3658" s="176"/>
      <c r="R3658" s="178"/>
      <c r="S3658" s="177"/>
      <c r="U3658" s="177"/>
      <c r="W3658" s="178"/>
      <c r="X3658" s="177"/>
    </row>
    <row r="3659" spans="7:24" s="168" customFormat="1" ht="15" customHeight="1">
      <c r="G3659" s="175"/>
      <c r="I3659" s="176"/>
      <c r="J3659" s="176"/>
      <c r="K3659" s="176"/>
      <c r="L3659" s="665"/>
      <c r="M3659" s="175"/>
      <c r="N3659" s="177"/>
      <c r="P3659" s="176"/>
      <c r="R3659" s="178"/>
      <c r="S3659" s="177"/>
      <c r="U3659" s="177"/>
      <c r="W3659" s="178"/>
      <c r="X3659" s="177"/>
    </row>
    <row r="3660" spans="7:24" s="168" customFormat="1" ht="15" customHeight="1">
      <c r="G3660" s="175"/>
      <c r="I3660" s="176"/>
      <c r="J3660" s="176"/>
      <c r="K3660" s="176"/>
      <c r="L3660" s="665"/>
      <c r="M3660" s="175"/>
      <c r="N3660" s="177"/>
      <c r="P3660" s="176"/>
      <c r="R3660" s="178"/>
      <c r="S3660" s="177"/>
      <c r="U3660" s="177"/>
      <c r="W3660" s="178"/>
      <c r="X3660" s="177"/>
    </row>
    <row r="3661" spans="7:24" s="168" customFormat="1" ht="15" customHeight="1">
      <c r="G3661" s="175"/>
      <c r="I3661" s="176"/>
      <c r="J3661" s="176"/>
      <c r="K3661" s="176"/>
      <c r="L3661" s="665"/>
      <c r="M3661" s="175"/>
      <c r="N3661" s="177"/>
      <c r="P3661" s="176"/>
      <c r="R3661" s="178"/>
      <c r="S3661" s="177"/>
      <c r="U3661" s="177"/>
      <c r="W3661" s="178"/>
      <c r="X3661" s="177"/>
    </row>
    <row r="3662" spans="7:24" s="168" customFormat="1" ht="15" customHeight="1">
      <c r="G3662" s="175"/>
      <c r="I3662" s="176"/>
      <c r="J3662" s="176"/>
      <c r="K3662" s="176"/>
      <c r="L3662" s="665"/>
      <c r="M3662" s="175"/>
      <c r="N3662" s="177"/>
      <c r="P3662" s="176"/>
      <c r="R3662" s="178"/>
      <c r="S3662" s="177"/>
      <c r="U3662" s="177"/>
      <c r="W3662" s="178"/>
      <c r="X3662" s="177"/>
    </row>
    <row r="3663" spans="7:24" s="168" customFormat="1" ht="15" customHeight="1">
      <c r="G3663" s="175"/>
      <c r="I3663" s="176"/>
      <c r="J3663" s="176"/>
      <c r="K3663" s="176"/>
      <c r="L3663" s="665"/>
      <c r="M3663" s="175"/>
      <c r="N3663" s="177"/>
      <c r="P3663" s="176"/>
      <c r="R3663" s="178"/>
      <c r="S3663" s="177"/>
      <c r="U3663" s="177"/>
      <c r="W3663" s="178"/>
      <c r="X3663" s="177"/>
    </row>
    <row r="3664" spans="7:24" s="168" customFormat="1" ht="15" customHeight="1">
      <c r="G3664" s="175"/>
      <c r="I3664" s="176"/>
      <c r="J3664" s="176"/>
      <c r="K3664" s="176"/>
      <c r="L3664" s="665"/>
      <c r="M3664" s="175"/>
      <c r="N3664" s="177"/>
      <c r="P3664" s="176"/>
      <c r="R3664" s="178"/>
      <c r="S3664" s="177"/>
      <c r="U3664" s="177"/>
      <c r="W3664" s="178"/>
      <c r="X3664" s="177"/>
    </row>
    <row r="3665" spans="7:24" s="168" customFormat="1" ht="15" customHeight="1">
      <c r="G3665" s="175"/>
      <c r="I3665" s="176"/>
      <c r="J3665" s="176"/>
      <c r="K3665" s="176"/>
      <c r="L3665" s="665"/>
      <c r="M3665" s="175"/>
      <c r="N3665" s="177"/>
      <c r="P3665" s="176"/>
      <c r="R3665" s="178"/>
      <c r="S3665" s="177"/>
      <c r="U3665" s="177"/>
      <c r="W3665" s="178"/>
      <c r="X3665" s="177"/>
    </row>
    <row r="3666" spans="7:24" s="168" customFormat="1" ht="15" customHeight="1">
      <c r="G3666" s="175"/>
      <c r="I3666" s="176"/>
      <c r="J3666" s="176"/>
      <c r="K3666" s="176"/>
      <c r="L3666" s="665"/>
      <c r="M3666" s="175"/>
      <c r="N3666" s="177"/>
      <c r="P3666" s="176"/>
      <c r="R3666" s="178"/>
      <c r="S3666" s="177"/>
      <c r="U3666" s="177"/>
      <c r="W3666" s="178"/>
      <c r="X3666" s="177"/>
    </row>
    <row r="3667" spans="7:24" s="168" customFormat="1" ht="15" customHeight="1">
      <c r="G3667" s="175"/>
      <c r="I3667" s="176"/>
      <c r="J3667" s="176"/>
      <c r="K3667" s="176"/>
      <c r="L3667" s="665"/>
      <c r="M3667" s="175"/>
      <c r="N3667" s="177"/>
      <c r="P3667" s="176"/>
      <c r="R3667" s="178"/>
      <c r="S3667" s="177"/>
      <c r="U3667" s="177"/>
      <c r="W3667" s="178"/>
      <c r="X3667" s="177"/>
    </row>
    <row r="3668" spans="7:24" s="168" customFormat="1" ht="15" customHeight="1">
      <c r="G3668" s="175"/>
      <c r="I3668" s="176"/>
      <c r="J3668" s="176"/>
      <c r="K3668" s="176"/>
      <c r="L3668" s="665"/>
      <c r="M3668" s="175"/>
      <c r="N3668" s="177"/>
      <c r="P3668" s="176"/>
      <c r="R3668" s="178"/>
      <c r="S3668" s="177"/>
      <c r="U3668" s="177"/>
      <c r="W3668" s="178"/>
      <c r="X3668" s="177"/>
    </row>
    <row r="3669" spans="7:24" s="168" customFormat="1" ht="15" customHeight="1">
      <c r="G3669" s="175"/>
      <c r="I3669" s="176"/>
      <c r="J3669" s="176"/>
      <c r="K3669" s="176"/>
      <c r="L3669" s="665"/>
      <c r="M3669" s="175"/>
      <c r="N3669" s="177"/>
      <c r="P3669" s="176"/>
      <c r="R3669" s="178"/>
      <c r="S3669" s="177"/>
      <c r="U3669" s="177"/>
      <c r="W3669" s="178"/>
      <c r="X3669" s="177"/>
    </row>
    <row r="3670" spans="7:24" s="168" customFormat="1" ht="15" customHeight="1">
      <c r="G3670" s="175"/>
      <c r="I3670" s="176"/>
      <c r="J3670" s="176"/>
      <c r="K3670" s="176"/>
      <c r="L3670" s="665"/>
      <c r="M3670" s="175"/>
      <c r="N3670" s="177"/>
      <c r="P3670" s="176"/>
      <c r="R3670" s="178"/>
      <c r="S3670" s="177"/>
      <c r="U3670" s="177"/>
      <c r="W3670" s="178"/>
      <c r="X3670" s="177"/>
    </row>
    <row r="3671" spans="7:24" s="168" customFormat="1" ht="15" customHeight="1">
      <c r="G3671" s="175"/>
      <c r="I3671" s="176"/>
      <c r="J3671" s="176"/>
      <c r="K3671" s="176"/>
      <c r="L3671" s="665"/>
      <c r="M3671" s="175"/>
      <c r="N3671" s="177"/>
      <c r="P3671" s="176"/>
      <c r="R3671" s="178"/>
      <c r="S3671" s="177"/>
      <c r="U3671" s="177"/>
      <c r="W3671" s="178"/>
      <c r="X3671" s="177"/>
    </row>
    <row r="3672" spans="7:24" s="168" customFormat="1" ht="15" customHeight="1">
      <c r="G3672" s="175"/>
      <c r="I3672" s="176"/>
      <c r="J3672" s="176"/>
      <c r="K3672" s="176"/>
      <c r="L3672" s="665"/>
      <c r="M3672" s="175"/>
      <c r="N3672" s="177"/>
      <c r="P3672" s="176"/>
      <c r="R3672" s="178"/>
      <c r="S3672" s="177"/>
      <c r="U3672" s="177"/>
      <c r="W3672" s="178"/>
      <c r="X3672" s="177"/>
    </row>
    <row r="3673" spans="7:24" s="168" customFormat="1" ht="15" customHeight="1">
      <c r="G3673" s="175"/>
      <c r="I3673" s="176"/>
      <c r="J3673" s="176"/>
      <c r="K3673" s="176"/>
      <c r="L3673" s="665"/>
      <c r="M3673" s="175"/>
      <c r="N3673" s="177"/>
      <c r="P3673" s="176"/>
      <c r="R3673" s="178"/>
      <c r="S3673" s="177"/>
      <c r="U3673" s="177"/>
      <c r="W3673" s="178"/>
      <c r="X3673" s="177"/>
    </row>
    <row r="3674" spans="7:24" s="168" customFormat="1" ht="15" customHeight="1">
      <c r="G3674" s="175"/>
      <c r="I3674" s="176"/>
      <c r="J3674" s="176"/>
      <c r="K3674" s="176"/>
      <c r="L3674" s="665"/>
      <c r="M3674" s="175"/>
      <c r="N3674" s="177"/>
      <c r="P3674" s="176"/>
      <c r="R3674" s="178"/>
      <c r="S3674" s="177"/>
      <c r="U3674" s="177"/>
      <c r="W3674" s="178"/>
      <c r="X3674" s="177"/>
    </row>
    <row r="3675" spans="7:24" s="168" customFormat="1" ht="15" customHeight="1">
      <c r="G3675" s="175"/>
      <c r="I3675" s="176"/>
      <c r="J3675" s="176"/>
      <c r="K3675" s="176"/>
      <c r="L3675" s="665"/>
      <c r="M3675" s="175"/>
      <c r="N3675" s="177"/>
      <c r="P3675" s="176"/>
      <c r="R3675" s="178"/>
      <c r="S3675" s="177"/>
      <c r="U3675" s="177"/>
      <c r="W3675" s="178"/>
      <c r="X3675" s="177"/>
    </row>
    <row r="3676" spans="7:24" s="168" customFormat="1" ht="15" customHeight="1">
      <c r="G3676" s="175"/>
      <c r="I3676" s="176"/>
      <c r="J3676" s="176"/>
      <c r="K3676" s="176"/>
      <c r="L3676" s="665"/>
      <c r="M3676" s="175"/>
      <c r="N3676" s="177"/>
      <c r="P3676" s="176"/>
      <c r="R3676" s="178"/>
      <c r="S3676" s="177"/>
      <c r="U3676" s="177"/>
      <c r="W3676" s="178"/>
      <c r="X3676" s="177"/>
    </row>
    <row r="3677" spans="7:24" s="168" customFormat="1" ht="15" customHeight="1">
      <c r="G3677" s="175"/>
      <c r="I3677" s="176"/>
      <c r="J3677" s="176"/>
      <c r="K3677" s="176"/>
      <c r="L3677" s="665"/>
      <c r="M3677" s="175"/>
      <c r="N3677" s="177"/>
      <c r="P3677" s="176"/>
      <c r="R3677" s="178"/>
      <c r="S3677" s="177"/>
      <c r="U3677" s="177"/>
      <c r="W3677" s="178"/>
      <c r="X3677" s="177"/>
    </row>
    <row r="3678" spans="7:24" s="168" customFormat="1" ht="15" customHeight="1">
      <c r="G3678" s="175"/>
      <c r="I3678" s="176"/>
      <c r="J3678" s="176"/>
      <c r="K3678" s="176"/>
      <c r="L3678" s="665"/>
      <c r="M3678" s="175"/>
      <c r="N3678" s="177"/>
      <c r="P3678" s="176"/>
      <c r="R3678" s="178"/>
      <c r="S3678" s="177"/>
      <c r="U3678" s="177"/>
      <c r="W3678" s="178"/>
      <c r="X3678" s="177"/>
    </row>
    <row r="3679" spans="7:24" s="168" customFormat="1" ht="15" customHeight="1">
      <c r="G3679" s="175"/>
      <c r="I3679" s="176"/>
      <c r="J3679" s="176"/>
      <c r="K3679" s="176"/>
      <c r="L3679" s="665"/>
      <c r="M3679" s="175"/>
      <c r="N3679" s="177"/>
      <c r="P3679" s="176"/>
      <c r="R3679" s="178"/>
      <c r="S3679" s="177"/>
      <c r="U3679" s="177"/>
      <c r="W3679" s="178"/>
      <c r="X3679" s="177"/>
    </row>
    <row r="3680" spans="7:24" s="168" customFormat="1" ht="15" customHeight="1">
      <c r="G3680" s="175"/>
      <c r="I3680" s="176"/>
      <c r="J3680" s="176"/>
      <c r="K3680" s="176"/>
      <c r="L3680" s="665"/>
      <c r="M3680" s="175"/>
      <c r="N3680" s="177"/>
      <c r="P3680" s="176"/>
      <c r="R3680" s="178"/>
      <c r="S3680" s="177"/>
      <c r="U3680" s="177"/>
      <c r="W3680" s="178"/>
      <c r="X3680" s="177"/>
    </row>
    <row r="3681" spans="7:24" s="168" customFormat="1" ht="15" customHeight="1">
      <c r="G3681" s="175"/>
      <c r="I3681" s="176"/>
      <c r="J3681" s="176"/>
      <c r="K3681" s="176"/>
      <c r="L3681" s="665"/>
      <c r="M3681" s="175"/>
      <c r="N3681" s="177"/>
      <c r="P3681" s="176"/>
      <c r="R3681" s="178"/>
      <c r="S3681" s="177"/>
      <c r="U3681" s="177"/>
      <c r="W3681" s="178"/>
      <c r="X3681" s="177"/>
    </row>
    <row r="3682" spans="7:24" s="168" customFormat="1" ht="15" customHeight="1">
      <c r="G3682" s="175"/>
      <c r="I3682" s="176"/>
      <c r="J3682" s="176"/>
      <c r="K3682" s="176"/>
      <c r="L3682" s="665"/>
      <c r="M3682" s="175"/>
      <c r="N3682" s="177"/>
      <c r="P3682" s="176"/>
      <c r="R3682" s="178"/>
      <c r="S3682" s="177"/>
      <c r="U3682" s="177"/>
      <c r="W3682" s="178"/>
      <c r="X3682" s="177"/>
    </row>
    <row r="3683" spans="7:24" s="168" customFormat="1" ht="15" customHeight="1">
      <c r="G3683" s="175"/>
      <c r="I3683" s="176"/>
      <c r="J3683" s="176"/>
      <c r="K3683" s="176"/>
      <c r="L3683" s="665"/>
      <c r="M3683" s="175"/>
      <c r="N3683" s="177"/>
      <c r="P3683" s="176"/>
      <c r="R3683" s="178"/>
      <c r="S3683" s="177"/>
      <c r="U3683" s="177"/>
      <c r="W3683" s="178"/>
      <c r="X3683" s="177"/>
    </row>
    <row r="3684" spans="7:24" s="168" customFormat="1" ht="15" customHeight="1">
      <c r="G3684" s="175"/>
      <c r="I3684" s="176"/>
      <c r="J3684" s="176"/>
      <c r="K3684" s="176"/>
      <c r="L3684" s="665"/>
      <c r="M3684" s="175"/>
      <c r="N3684" s="177"/>
      <c r="P3684" s="176"/>
      <c r="R3684" s="178"/>
      <c r="S3684" s="177"/>
      <c r="U3684" s="177"/>
      <c r="W3684" s="178"/>
      <c r="X3684" s="177"/>
    </row>
    <row r="3685" spans="7:24" s="168" customFormat="1" ht="15" customHeight="1">
      <c r="G3685" s="175"/>
      <c r="I3685" s="176"/>
      <c r="J3685" s="176"/>
      <c r="K3685" s="176"/>
      <c r="L3685" s="665"/>
      <c r="M3685" s="175"/>
      <c r="N3685" s="177"/>
      <c r="P3685" s="176"/>
      <c r="R3685" s="178"/>
      <c r="S3685" s="177"/>
      <c r="U3685" s="177"/>
      <c r="W3685" s="178"/>
      <c r="X3685" s="177"/>
    </row>
    <row r="3686" spans="7:24" s="168" customFormat="1" ht="15" customHeight="1">
      <c r="G3686" s="175"/>
      <c r="I3686" s="176"/>
      <c r="J3686" s="176"/>
      <c r="K3686" s="176"/>
      <c r="L3686" s="665"/>
      <c r="M3686" s="175"/>
      <c r="N3686" s="177"/>
      <c r="P3686" s="176"/>
      <c r="R3686" s="178"/>
      <c r="S3686" s="177"/>
      <c r="U3686" s="177"/>
      <c r="W3686" s="178"/>
      <c r="X3686" s="177"/>
    </row>
    <row r="3687" spans="7:24" s="168" customFormat="1" ht="15" customHeight="1">
      <c r="G3687" s="175"/>
      <c r="I3687" s="176"/>
      <c r="J3687" s="176"/>
      <c r="K3687" s="176"/>
      <c r="L3687" s="665"/>
      <c r="M3687" s="175"/>
      <c r="N3687" s="177"/>
      <c r="P3687" s="176"/>
      <c r="R3687" s="178"/>
      <c r="S3687" s="177"/>
      <c r="U3687" s="177"/>
      <c r="W3687" s="178"/>
      <c r="X3687" s="177"/>
    </row>
    <row r="3688" spans="7:24" s="168" customFormat="1" ht="15" customHeight="1">
      <c r="G3688" s="175"/>
      <c r="I3688" s="176"/>
      <c r="J3688" s="176"/>
      <c r="K3688" s="176"/>
      <c r="L3688" s="665"/>
      <c r="M3688" s="175"/>
      <c r="N3688" s="177"/>
      <c r="P3688" s="176"/>
      <c r="R3688" s="178"/>
      <c r="S3688" s="177"/>
      <c r="U3688" s="177"/>
      <c r="W3688" s="178"/>
      <c r="X3688" s="177"/>
    </row>
    <row r="3689" spans="7:24" s="168" customFormat="1" ht="15" customHeight="1">
      <c r="G3689" s="175"/>
      <c r="I3689" s="176"/>
      <c r="J3689" s="176"/>
      <c r="K3689" s="176"/>
      <c r="L3689" s="665"/>
      <c r="M3689" s="175"/>
      <c r="N3689" s="177"/>
      <c r="P3689" s="176"/>
      <c r="R3689" s="178"/>
      <c r="S3689" s="177"/>
      <c r="U3689" s="177"/>
      <c r="W3689" s="178"/>
      <c r="X3689" s="177"/>
    </row>
    <row r="3690" spans="7:24" s="168" customFormat="1" ht="15" customHeight="1">
      <c r="G3690" s="175"/>
      <c r="I3690" s="176"/>
      <c r="J3690" s="176"/>
      <c r="K3690" s="176"/>
      <c r="L3690" s="665"/>
      <c r="M3690" s="175"/>
      <c r="N3690" s="177"/>
      <c r="P3690" s="176"/>
      <c r="R3690" s="178"/>
      <c r="S3690" s="177"/>
      <c r="U3690" s="177"/>
      <c r="W3690" s="178"/>
      <c r="X3690" s="177"/>
    </row>
    <row r="3691" spans="7:24" s="168" customFormat="1" ht="15" customHeight="1">
      <c r="G3691" s="175"/>
      <c r="I3691" s="176"/>
      <c r="J3691" s="176"/>
      <c r="K3691" s="176"/>
      <c r="L3691" s="665"/>
      <c r="M3691" s="175"/>
      <c r="N3691" s="177"/>
      <c r="P3691" s="176"/>
      <c r="R3691" s="178"/>
      <c r="S3691" s="177"/>
      <c r="U3691" s="177"/>
      <c r="W3691" s="178"/>
      <c r="X3691" s="177"/>
    </row>
    <row r="3692" spans="7:24" s="168" customFormat="1" ht="15" customHeight="1">
      <c r="G3692" s="175"/>
      <c r="I3692" s="176"/>
      <c r="J3692" s="176"/>
      <c r="K3692" s="176"/>
      <c r="L3692" s="665"/>
      <c r="M3692" s="175"/>
      <c r="N3692" s="177"/>
      <c r="P3692" s="176"/>
      <c r="R3692" s="178"/>
      <c r="S3692" s="177"/>
      <c r="U3692" s="177"/>
      <c r="W3692" s="178"/>
      <c r="X3692" s="177"/>
    </row>
    <row r="3693" spans="7:24" s="168" customFormat="1" ht="15" customHeight="1">
      <c r="G3693" s="175"/>
      <c r="I3693" s="176"/>
      <c r="J3693" s="176"/>
      <c r="K3693" s="176"/>
      <c r="L3693" s="665"/>
      <c r="M3693" s="175"/>
      <c r="N3693" s="177"/>
      <c r="P3693" s="176"/>
      <c r="R3693" s="178"/>
      <c r="S3693" s="177"/>
      <c r="U3693" s="177"/>
      <c r="W3693" s="178"/>
      <c r="X3693" s="177"/>
    </row>
    <row r="3694" spans="7:24" s="168" customFormat="1" ht="15" customHeight="1">
      <c r="G3694" s="175"/>
      <c r="I3694" s="176"/>
      <c r="J3694" s="176"/>
      <c r="K3694" s="176"/>
      <c r="L3694" s="665"/>
      <c r="M3694" s="175"/>
      <c r="N3694" s="177"/>
      <c r="P3694" s="176"/>
      <c r="R3694" s="178"/>
      <c r="S3694" s="177"/>
      <c r="U3694" s="177"/>
      <c r="W3694" s="178"/>
      <c r="X3694" s="177"/>
    </row>
    <row r="3695" spans="7:24" s="168" customFormat="1" ht="15" customHeight="1">
      <c r="G3695" s="175"/>
      <c r="I3695" s="176"/>
      <c r="J3695" s="176"/>
      <c r="K3695" s="176"/>
      <c r="L3695" s="665"/>
      <c r="M3695" s="175"/>
      <c r="N3695" s="177"/>
      <c r="P3695" s="176"/>
      <c r="R3695" s="178"/>
      <c r="S3695" s="177"/>
      <c r="U3695" s="177"/>
      <c r="W3695" s="178"/>
      <c r="X3695" s="177"/>
    </row>
    <row r="3696" spans="7:24" s="168" customFormat="1" ht="15" customHeight="1">
      <c r="G3696" s="175"/>
      <c r="I3696" s="176"/>
      <c r="J3696" s="176"/>
      <c r="K3696" s="176"/>
      <c r="L3696" s="665"/>
      <c r="M3696" s="175"/>
      <c r="N3696" s="177"/>
      <c r="P3696" s="176"/>
      <c r="R3696" s="178"/>
      <c r="S3696" s="177"/>
      <c r="U3696" s="177"/>
      <c r="W3696" s="178"/>
      <c r="X3696" s="177"/>
    </row>
    <row r="3697" spans="7:24" s="168" customFormat="1" ht="15" customHeight="1">
      <c r="G3697" s="175"/>
      <c r="I3697" s="176"/>
      <c r="J3697" s="176"/>
      <c r="K3697" s="176"/>
      <c r="L3697" s="665"/>
      <c r="M3697" s="175"/>
      <c r="N3697" s="177"/>
      <c r="P3697" s="176"/>
      <c r="R3697" s="178"/>
      <c r="S3697" s="177"/>
      <c r="U3697" s="177"/>
      <c r="W3697" s="178"/>
      <c r="X3697" s="177"/>
    </row>
    <row r="3698" spans="7:24" s="168" customFormat="1" ht="15" customHeight="1">
      <c r="G3698" s="175"/>
      <c r="I3698" s="176"/>
      <c r="J3698" s="176"/>
      <c r="K3698" s="176"/>
      <c r="L3698" s="665"/>
      <c r="M3698" s="175"/>
      <c r="N3698" s="177"/>
      <c r="P3698" s="176"/>
      <c r="R3698" s="178"/>
      <c r="S3698" s="177"/>
      <c r="U3698" s="177"/>
      <c r="W3698" s="178"/>
      <c r="X3698" s="177"/>
    </row>
    <row r="3699" spans="7:24" s="168" customFormat="1" ht="15" customHeight="1">
      <c r="G3699" s="175"/>
      <c r="I3699" s="176"/>
      <c r="J3699" s="176"/>
      <c r="K3699" s="176"/>
      <c r="L3699" s="665"/>
      <c r="M3699" s="175"/>
      <c r="N3699" s="177"/>
      <c r="P3699" s="176"/>
      <c r="R3699" s="178"/>
      <c r="S3699" s="177"/>
      <c r="U3699" s="177"/>
      <c r="W3699" s="178"/>
      <c r="X3699" s="177"/>
    </row>
    <row r="3700" spans="7:24" s="168" customFormat="1" ht="15" customHeight="1">
      <c r="G3700" s="175"/>
      <c r="I3700" s="176"/>
      <c r="J3700" s="176"/>
      <c r="K3700" s="176"/>
      <c r="L3700" s="665"/>
      <c r="M3700" s="175"/>
      <c r="N3700" s="177"/>
      <c r="P3700" s="176"/>
      <c r="R3700" s="178"/>
      <c r="S3700" s="177"/>
      <c r="U3700" s="177"/>
      <c r="W3700" s="178"/>
      <c r="X3700" s="177"/>
    </row>
    <row r="3701" spans="7:24" s="168" customFormat="1" ht="15" customHeight="1">
      <c r="G3701" s="175"/>
      <c r="I3701" s="176"/>
      <c r="J3701" s="176"/>
      <c r="K3701" s="176"/>
      <c r="L3701" s="665"/>
      <c r="M3701" s="175"/>
      <c r="N3701" s="177"/>
      <c r="P3701" s="176"/>
      <c r="R3701" s="178"/>
      <c r="S3701" s="177"/>
      <c r="U3701" s="177"/>
      <c r="W3701" s="178"/>
      <c r="X3701" s="177"/>
    </row>
    <row r="3702" spans="7:24" s="168" customFormat="1" ht="15" customHeight="1">
      <c r="G3702" s="175"/>
      <c r="I3702" s="176"/>
      <c r="J3702" s="176"/>
      <c r="K3702" s="176"/>
      <c r="L3702" s="665"/>
      <c r="M3702" s="175"/>
      <c r="N3702" s="177"/>
      <c r="P3702" s="176"/>
      <c r="R3702" s="178"/>
      <c r="S3702" s="177"/>
      <c r="U3702" s="177"/>
      <c r="W3702" s="178"/>
      <c r="X3702" s="177"/>
    </row>
    <row r="3703" spans="7:24" s="168" customFormat="1" ht="15" customHeight="1">
      <c r="G3703" s="175"/>
      <c r="I3703" s="176"/>
      <c r="J3703" s="176"/>
      <c r="K3703" s="176"/>
      <c r="L3703" s="665"/>
      <c r="M3703" s="175"/>
      <c r="N3703" s="177"/>
      <c r="P3703" s="176"/>
      <c r="R3703" s="178"/>
      <c r="S3703" s="177"/>
      <c r="U3703" s="177"/>
      <c r="W3703" s="178"/>
      <c r="X3703" s="177"/>
    </row>
    <row r="3704" spans="7:24" s="168" customFormat="1" ht="15" customHeight="1">
      <c r="G3704" s="175"/>
      <c r="I3704" s="176"/>
      <c r="J3704" s="176"/>
      <c r="K3704" s="176"/>
      <c r="L3704" s="665"/>
      <c r="M3704" s="175"/>
      <c r="N3704" s="177"/>
      <c r="P3704" s="176"/>
      <c r="R3704" s="178"/>
      <c r="S3704" s="177"/>
      <c r="U3704" s="177"/>
      <c r="W3704" s="178"/>
      <c r="X3704" s="177"/>
    </row>
    <row r="3705" spans="7:24" s="168" customFormat="1" ht="15" customHeight="1">
      <c r="G3705" s="175"/>
      <c r="I3705" s="176"/>
      <c r="J3705" s="176"/>
      <c r="K3705" s="176"/>
      <c r="L3705" s="665"/>
      <c r="M3705" s="175"/>
      <c r="N3705" s="177"/>
      <c r="P3705" s="176"/>
      <c r="R3705" s="178"/>
      <c r="S3705" s="177"/>
      <c r="U3705" s="177"/>
      <c r="W3705" s="178"/>
      <c r="X3705" s="177"/>
    </row>
    <row r="3706" spans="7:24" s="168" customFormat="1" ht="15" customHeight="1">
      <c r="G3706" s="175"/>
      <c r="I3706" s="176"/>
      <c r="J3706" s="176"/>
      <c r="K3706" s="176"/>
      <c r="L3706" s="665"/>
      <c r="M3706" s="175"/>
      <c r="N3706" s="177"/>
      <c r="P3706" s="176"/>
      <c r="R3706" s="178"/>
      <c r="S3706" s="177"/>
      <c r="U3706" s="177"/>
      <c r="W3706" s="178"/>
      <c r="X3706" s="177"/>
    </row>
    <row r="3707" spans="7:24" s="168" customFormat="1" ht="15" customHeight="1">
      <c r="G3707" s="175"/>
      <c r="I3707" s="176"/>
      <c r="J3707" s="176"/>
      <c r="K3707" s="176"/>
      <c r="L3707" s="665"/>
      <c r="M3707" s="175"/>
      <c r="N3707" s="177"/>
      <c r="P3707" s="176"/>
      <c r="R3707" s="178"/>
      <c r="S3707" s="177"/>
      <c r="U3707" s="177"/>
      <c r="W3707" s="178"/>
      <c r="X3707" s="177"/>
    </row>
    <row r="3708" spans="7:24" s="168" customFormat="1" ht="15" customHeight="1">
      <c r="G3708" s="175"/>
      <c r="I3708" s="176"/>
      <c r="J3708" s="176"/>
      <c r="K3708" s="176"/>
      <c r="L3708" s="665"/>
      <c r="M3708" s="175"/>
      <c r="N3708" s="177"/>
      <c r="P3708" s="176"/>
      <c r="R3708" s="178"/>
      <c r="S3708" s="177"/>
      <c r="U3708" s="177"/>
      <c r="W3708" s="178"/>
      <c r="X3708" s="177"/>
    </row>
    <row r="3709" spans="7:24" s="168" customFormat="1" ht="15" customHeight="1">
      <c r="G3709" s="175"/>
      <c r="I3709" s="176"/>
      <c r="J3709" s="176"/>
      <c r="K3709" s="176"/>
      <c r="L3709" s="665"/>
      <c r="M3709" s="175"/>
      <c r="N3709" s="177"/>
      <c r="P3709" s="176"/>
      <c r="R3709" s="178"/>
      <c r="S3709" s="177"/>
      <c r="U3709" s="177"/>
      <c r="W3709" s="178"/>
      <c r="X3709" s="177"/>
    </row>
    <row r="3710" spans="7:24" s="168" customFormat="1" ht="15" customHeight="1">
      <c r="G3710" s="175"/>
      <c r="I3710" s="176"/>
      <c r="J3710" s="176"/>
      <c r="K3710" s="176"/>
      <c r="L3710" s="665"/>
      <c r="M3710" s="175"/>
      <c r="N3710" s="177"/>
      <c r="P3710" s="176"/>
      <c r="R3710" s="178"/>
      <c r="S3710" s="177"/>
      <c r="U3710" s="177"/>
      <c r="W3710" s="178"/>
      <c r="X3710" s="177"/>
    </row>
    <row r="3711" spans="7:24" s="168" customFormat="1" ht="15" customHeight="1">
      <c r="G3711" s="175"/>
      <c r="I3711" s="176"/>
      <c r="J3711" s="176"/>
      <c r="K3711" s="176"/>
      <c r="L3711" s="665"/>
      <c r="M3711" s="175"/>
      <c r="N3711" s="177"/>
      <c r="P3711" s="176"/>
      <c r="R3711" s="178"/>
      <c r="S3711" s="177"/>
      <c r="U3711" s="177"/>
      <c r="W3711" s="178"/>
      <c r="X3711" s="177"/>
    </row>
    <row r="3712" spans="7:24" s="168" customFormat="1" ht="15" customHeight="1">
      <c r="G3712" s="175"/>
      <c r="I3712" s="176"/>
      <c r="J3712" s="176"/>
      <c r="K3712" s="176"/>
      <c r="L3712" s="665"/>
      <c r="M3712" s="175"/>
      <c r="N3712" s="177"/>
      <c r="P3712" s="176"/>
      <c r="R3712" s="178"/>
      <c r="S3712" s="177"/>
      <c r="U3712" s="177"/>
      <c r="W3712" s="178"/>
      <c r="X3712" s="177"/>
    </row>
    <row r="3713" spans="7:24" s="168" customFormat="1" ht="15" customHeight="1">
      <c r="G3713" s="175"/>
      <c r="I3713" s="176"/>
      <c r="J3713" s="176"/>
      <c r="K3713" s="176"/>
      <c r="L3713" s="665"/>
      <c r="M3713" s="175"/>
      <c r="N3713" s="177"/>
      <c r="P3713" s="176"/>
      <c r="R3713" s="178"/>
      <c r="S3713" s="177"/>
      <c r="U3713" s="177"/>
      <c r="W3713" s="178"/>
      <c r="X3713" s="177"/>
    </row>
    <row r="3714" spans="7:24" s="168" customFormat="1" ht="15" customHeight="1">
      <c r="G3714" s="175"/>
      <c r="I3714" s="176"/>
      <c r="J3714" s="176"/>
      <c r="K3714" s="176"/>
      <c r="L3714" s="665"/>
      <c r="M3714" s="175"/>
      <c r="N3714" s="177"/>
      <c r="P3714" s="176"/>
      <c r="R3714" s="178"/>
      <c r="S3714" s="177"/>
      <c r="U3714" s="177"/>
      <c r="W3714" s="178"/>
      <c r="X3714" s="177"/>
    </row>
    <row r="3715" spans="7:24" s="168" customFormat="1" ht="15" customHeight="1">
      <c r="G3715" s="175"/>
      <c r="I3715" s="176"/>
      <c r="J3715" s="176"/>
      <c r="K3715" s="176"/>
      <c r="L3715" s="665"/>
      <c r="M3715" s="175"/>
      <c r="N3715" s="177"/>
      <c r="P3715" s="176"/>
      <c r="R3715" s="178"/>
      <c r="S3715" s="177"/>
      <c r="U3715" s="177"/>
      <c r="W3715" s="178"/>
      <c r="X3715" s="177"/>
    </row>
    <row r="3716" spans="7:24" s="168" customFormat="1" ht="15" customHeight="1">
      <c r="G3716" s="175"/>
      <c r="I3716" s="176"/>
      <c r="J3716" s="176"/>
      <c r="K3716" s="176"/>
      <c r="L3716" s="665"/>
      <c r="M3716" s="175"/>
      <c r="N3716" s="177"/>
      <c r="P3716" s="176"/>
      <c r="R3716" s="178"/>
      <c r="S3716" s="177"/>
      <c r="U3716" s="177"/>
      <c r="W3716" s="178"/>
      <c r="X3716" s="177"/>
    </row>
    <row r="3717" spans="7:24" s="168" customFormat="1" ht="15" customHeight="1">
      <c r="G3717" s="175"/>
      <c r="I3717" s="176"/>
      <c r="J3717" s="176"/>
      <c r="K3717" s="176"/>
      <c r="L3717" s="665"/>
      <c r="M3717" s="175"/>
      <c r="N3717" s="177"/>
      <c r="P3717" s="176"/>
      <c r="R3717" s="178"/>
      <c r="S3717" s="177"/>
      <c r="U3717" s="177"/>
      <c r="W3717" s="178"/>
      <c r="X3717" s="177"/>
    </row>
    <row r="3718" spans="7:24" s="168" customFormat="1" ht="15" customHeight="1">
      <c r="G3718" s="175"/>
      <c r="I3718" s="176"/>
      <c r="J3718" s="176"/>
      <c r="K3718" s="176"/>
      <c r="L3718" s="665"/>
      <c r="M3718" s="175"/>
      <c r="N3718" s="177"/>
      <c r="P3718" s="176"/>
      <c r="R3718" s="178"/>
      <c r="S3718" s="177"/>
      <c r="U3718" s="177"/>
      <c r="W3718" s="178"/>
      <c r="X3718" s="177"/>
    </row>
    <row r="3719" spans="7:24" s="168" customFormat="1" ht="15" customHeight="1">
      <c r="G3719" s="175"/>
      <c r="I3719" s="176"/>
      <c r="J3719" s="176"/>
      <c r="K3719" s="176"/>
      <c r="L3719" s="665"/>
      <c r="M3719" s="175"/>
      <c r="N3719" s="177"/>
      <c r="P3719" s="176"/>
      <c r="R3719" s="178"/>
      <c r="S3719" s="177"/>
      <c r="U3719" s="177"/>
      <c r="W3719" s="178"/>
      <c r="X3719" s="177"/>
    </row>
    <row r="3720" spans="7:24" s="168" customFormat="1" ht="15" customHeight="1">
      <c r="G3720" s="175"/>
      <c r="I3720" s="176"/>
      <c r="J3720" s="176"/>
      <c r="K3720" s="176"/>
      <c r="L3720" s="665"/>
      <c r="M3720" s="175"/>
      <c r="N3720" s="177"/>
      <c r="P3720" s="176"/>
      <c r="R3720" s="178"/>
      <c r="S3720" s="177"/>
      <c r="U3720" s="177"/>
      <c r="W3720" s="178"/>
      <c r="X3720" s="177"/>
    </row>
    <row r="3721" spans="7:24" s="168" customFormat="1" ht="15" customHeight="1">
      <c r="G3721" s="175"/>
      <c r="I3721" s="176"/>
      <c r="J3721" s="176"/>
      <c r="K3721" s="176"/>
      <c r="L3721" s="665"/>
      <c r="M3721" s="175"/>
      <c r="N3721" s="177"/>
      <c r="P3721" s="176"/>
      <c r="R3721" s="178"/>
      <c r="S3721" s="177"/>
      <c r="U3721" s="177"/>
      <c r="W3721" s="178"/>
      <c r="X3721" s="177"/>
    </row>
    <row r="3722" spans="7:24" s="168" customFormat="1" ht="15" customHeight="1">
      <c r="G3722" s="175"/>
      <c r="I3722" s="176"/>
      <c r="J3722" s="176"/>
      <c r="K3722" s="176"/>
      <c r="L3722" s="665"/>
      <c r="M3722" s="175"/>
      <c r="N3722" s="177"/>
      <c r="P3722" s="176"/>
      <c r="R3722" s="178"/>
      <c r="S3722" s="177"/>
      <c r="U3722" s="177"/>
      <c r="W3722" s="178"/>
      <c r="X3722" s="177"/>
    </row>
    <row r="3723" spans="7:24" s="168" customFormat="1" ht="15" customHeight="1">
      <c r="G3723" s="175"/>
      <c r="I3723" s="176"/>
      <c r="J3723" s="176"/>
      <c r="K3723" s="176"/>
      <c r="L3723" s="665"/>
      <c r="M3723" s="175"/>
      <c r="N3723" s="177"/>
      <c r="P3723" s="176"/>
      <c r="R3723" s="178"/>
      <c r="S3723" s="177"/>
      <c r="U3723" s="177"/>
      <c r="W3723" s="178"/>
      <c r="X3723" s="177"/>
    </row>
    <row r="3724" spans="7:24" s="168" customFormat="1" ht="15" customHeight="1">
      <c r="G3724" s="175"/>
      <c r="I3724" s="176"/>
      <c r="J3724" s="176"/>
      <c r="K3724" s="176"/>
      <c r="L3724" s="665"/>
      <c r="M3724" s="175"/>
      <c r="N3724" s="177"/>
      <c r="P3724" s="176"/>
      <c r="R3724" s="178"/>
      <c r="S3724" s="177"/>
      <c r="U3724" s="177"/>
      <c r="W3724" s="178"/>
      <c r="X3724" s="177"/>
    </row>
    <row r="3725" spans="7:24" s="168" customFormat="1" ht="15" customHeight="1">
      <c r="G3725" s="175"/>
      <c r="I3725" s="176"/>
      <c r="J3725" s="176"/>
      <c r="K3725" s="176"/>
      <c r="L3725" s="665"/>
      <c r="M3725" s="175"/>
      <c r="N3725" s="177"/>
      <c r="P3725" s="176"/>
      <c r="R3725" s="178"/>
      <c r="S3725" s="177"/>
      <c r="U3725" s="177"/>
      <c r="W3725" s="178"/>
      <c r="X3725" s="177"/>
    </row>
    <row r="3726" spans="7:24" s="168" customFormat="1" ht="15" customHeight="1">
      <c r="G3726" s="175"/>
      <c r="I3726" s="176"/>
      <c r="J3726" s="176"/>
      <c r="K3726" s="176"/>
      <c r="L3726" s="665"/>
      <c r="M3726" s="175"/>
      <c r="N3726" s="177"/>
      <c r="P3726" s="176"/>
      <c r="R3726" s="178"/>
      <c r="S3726" s="177"/>
      <c r="U3726" s="177"/>
      <c r="W3726" s="178"/>
      <c r="X3726" s="177"/>
    </row>
    <row r="3727" spans="7:24" s="168" customFormat="1" ht="15" customHeight="1">
      <c r="G3727" s="175"/>
      <c r="I3727" s="176"/>
      <c r="J3727" s="176"/>
      <c r="K3727" s="176"/>
      <c r="L3727" s="665"/>
      <c r="M3727" s="175"/>
      <c r="N3727" s="177"/>
      <c r="P3727" s="176"/>
      <c r="R3727" s="178"/>
      <c r="S3727" s="177"/>
      <c r="U3727" s="177"/>
      <c r="W3727" s="178"/>
      <c r="X3727" s="177"/>
    </row>
    <row r="3728" spans="7:24" s="168" customFormat="1" ht="15" customHeight="1">
      <c r="G3728" s="175"/>
      <c r="I3728" s="176"/>
      <c r="J3728" s="176"/>
      <c r="K3728" s="176"/>
      <c r="L3728" s="665"/>
      <c r="M3728" s="175"/>
      <c r="N3728" s="177"/>
      <c r="P3728" s="176"/>
      <c r="R3728" s="178"/>
      <c r="S3728" s="177"/>
      <c r="U3728" s="177"/>
      <c r="W3728" s="178"/>
      <c r="X3728" s="177"/>
    </row>
    <row r="3729" spans="7:24" s="168" customFormat="1" ht="15" customHeight="1">
      <c r="G3729" s="175"/>
      <c r="I3729" s="176"/>
      <c r="J3729" s="176"/>
      <c r="K3729" s="176"/>
      <c r="L3729" s="665"/>
      <c r="M3729" s="175"/>
      <c r="N3729" s="177"/>
      <c r="P3729" s="176"/>
      <c r="R3729" s="178"/>
      <c r="S3729" s="177"/>
      <c r="U3729" s="177"/>
      <c r="W3729" s="178"/>
      <c r="X3729" s="177"/>
    </row>
    <row r="3730" spans="7:24" s="168" customFormat="1" ht="15" customHeight="1">
      <c r="G3730" s="175"/>
      <c r="I3730" s="176"/>
      <c r="J3730" s="176"/>
      <c r="K3730" s="176"/>
      <c r="L3730" s="665"/>
      <c r="M3730" s="175"/>
      <c r="N3730" s="177"/>
      <c r="P3730" s="176"/>
      <c r="R3730" s="178"/>
      <c r="S3730" s="177"/>
      <c r="U3730" s="177"/>
      <c r="W3730" s="178"/>
      <c r="X3730" s="177"/>
    </row>
    <row r="3731" spans="7:24" s="168" customFormat="1" ht="15" customHeight="1">
      <c r="G3731" s="175"/>
      <c r="I3731" s="176"/>
      <c r="J3731" s="176"/>
      <c r="K3731" s="176"/>
      <c r="L3731" s="665"/>
      <c r="M3731" s="175"/>
      <c r="N3731" s="177"/>
      <c r="P3731" s="176"/>
      <c r="R3731" s="178"/>
      <c r="S3731" s="177"/>
      <c r="U3731" s="177"/>
      <c r="W3731" s="178"/>
      <c r="X3731" s="177"/>
    </row>
    <row r="3732" spans="7:24" s="168" customFormat="1" ht="15" customHeight="1">
      <c r="G3732" s="175"/>
      <c r="I3732" s="176"/>
      <c r="J3732" s="176"/>
      <c r="K3732" s="176"/>
      <c r="L3732" s="665"/>
      <c r="M3732" s="175"/>
      <c r="N3732" s="177"/>
      <c r="P3732" s="176"/>
      <c r="R3732" s="178"/>
      <c r="S3732" s="177"/>
      <c r="U3732" s="177"/>
      <c r="W3732" s="178"/>
      <c r="X3732" s="177"/>
    </row>
    <row r="3733" spans="7:24" s="168" customFormat="1" ht="15" customHeight="1">
      <c r="G3733" s="175"/>
      <c r="I3733" s="176"/>
      <c r="J3733" s="176"/>
      <c r="K3733" s="176"/>
      <c r="L3733" s="665"/>
      <c r="M3733" s="175"/>
      <c r="N3733" s="177"/>
      <c r="P3733" s="176"/>
      <c r="R3733" s="178"/>
      <c r="S3733" s="177"/>
      <c r="U3733" s="177"/>
      <c r="W3733" s="178"/>
      <c r="X3733" s="177"/>
    </row>
    <row r="3734" spans="7:24" s="168" customFormat="1" ht="15" customHeight="1">
      <c r="G3734" s="175"/>
      <c r="I3734" s="176"/>
      <c r="J3734" s="176"/>
      <c r="K3734" s="176"/>
      <c r="L3734" s="665"/>
      <c r="M3734" s="175"/>
      <c r="N3734" s="177"/>
      <c r="P3734" s="176"/>
      <c r="R3734" s="178"/>
      <c r="S3734" s="177"/>
      <c r="U3734" s="177"/>
      <c r="W3734" s="178"/>
      <c r="X3734" s="177"/>
    </row>
    <row r="3735" spans="7:24" s="168" customFormat="1" ht="15" customHeight="1">
      <c r="G3735" s="175"/>
      <c r="I3735" s="176"/>
      <c r="J3735" s="176"/>
      <c r="K3735" s="176"/>
      <c r="L3735" s="665"/>
      <c r="M3735" s="175"/>
      <c r="N3735" s="177"/>
      <c r="P3735" s="176"/>
      <c r="R3735" s="178"/>
      <c r="S3735" s="177"/>
      <c r="U3735" s="177"/>
      <c r="W3735" s="178"/>
      <c r="X3735" s="177"/>
    </row>
    <row r="3736" spans="7:24" s="168" customFormat="1" ht="15" customHeight="1">
      <c r="G3736" s="175"/>
      <c r="I3736" s="176"/>
      <c r="J3736" s="176"/>
      <c r="K3736" s="176"/>
      <c r="L3736" s="665"/>
      <c r="M3736" s="175"/>
      <c r="N3736" s="177"/>
      <c r="P3736" s="176"/>
      <c r="R3736" s="178"/>
      <c r="S3736" s="177"/>
      <c r="U3736" s="177"/>
      <c r="W3736" s="178"/>
      <c r="X3736" s="177"/>
    </row>
    <row r="3737" spans="7:24" s="168" customFormat="1" ht="15" customHeight="1">
      <c r="G3737" s="175"/>
      <c r="I3737" s="176"/>
      <c r="J3737" s="176"/>
      <c r="K3737" s="176"/>
      <c r="L3737" s="665"/>
      <c r="M3737" s="175"/>
      <c r="N3737" s="177"/>
      <c r="P3737" s="176"/>
      <c r="R3737" s="178"/>
      <c r="S3737" s="177"/>
      <c r="U3737" s="177"/>
      <c r="W3737" s="178"/>
      <c r="X3737" s="177"/>
    </row>
    <row r="3738" spans="7:24" s="168" customFormat="1" ht="15" customHeight="1">
      <c r="G3738" s="175"/>
      <c r="I3738" s="176"/>
      <c r="J3738" s="176"/>
      <c r="K3738" s="176"/>
      <c r="L3738" s="665"/>
      <c r="M3738" s="175"/>
      <c r="N3738" s="177"/>
      <c r="P3738" s="176"/>
      <c r="R3738" s="178"/>
      <c r="S3738" s="177"/>
      <c r="U3738" s="177"/>
      <c r="W3738" s="178"/>
      <c r="X3738" s="177"/>
    </row>
    <row r="3739" spans="7:24" s="168" customFormat="1" ht="15" customHeight="1">
      <c r="G3739" s="175"/>
      <c r="I3739" s="176"/>
      <c r="J3739" s="176"/>
      <c r="K3739" s="176"/>
      <c r="L3739" s="665"/>
      <c r="M3739" s="175"/>
      <c r="N3739" s="177"/>
      <c r="P3739" s="176"/>
      <c r="R3739" s="178"/>
      <c r="S3739" s="177"/>
      <c r="U3739" s="177"/>
      <c r="W3739" s="178"/>
      <c r="X3739" s="177"/>
    </row>
    <row r="3740" spans="7:24" s="168" customFormat="1" ht="15" customHeight="1">
      <c r="G3740" s="175"/>
      <c r="I3740" s="176"/>
      <c r="J3740" s="176"/>
      <c r="K3740" s="176"/>
      <c r="L3740" s="665"/>
      <c r="M3740" s="175"/>
      <c r="N3740" s="177"/>
      <c r="P3740" s="176"/>
      <c r="R3740" s="178"/>
      <c r="S3740" s="177"/>
      <c r="U3740" s="177"/>
      <c r="W3740" s="178"/>
      <c r="X3740" s="177"/>
    </row>
    <row r="3741" spans="7:24" s="168" customFormat="1" ht="15" customHeight="1">
      <c r="G3741" s="175"/>
      <c r="I3741" s="176"/>
      <c r="J3741" s="176"/>
      <c r="K3741" s="176"/>
      <c r="L3741" s="665"/>
      <c r="M3741" s="175"/>
      <c r="N3741" s="177"/>
      <c r="P3741" s="176"/>
      <c r="R3741" s="178"/>
      <c r="S3741" s="177"/>
      <c r="U3741" s="177"/>
      <c r="W3741" s="178"/>
      <c r="X3741" s="177"/>
    </row>
    <row r="3742" spans="7:24" s="168" customFormat="1" ht="15" customHeight="1">
      <c r="G3742" s="175"/>
      <c r="I3742" s="176"/>
      <c r="J3742" s="176"/>
      <c r="K3742" s="176"/>
      <c r="L3742" s="665"/>
      <c r="M3742" s="175"/>
      <c r="N3742" s="177"/>
      <c r="P3742" s="176"/>
      <c r="R3742" s="178"/>
      <c r="S3742" s="177"/>
      <c r="U3742" s="177"/>
      <c r="W3742" s="178"/>
      <c r="X3742" s="177"/>
    </row>
    <row r="3743" spans="7:24" s="168" customFormat="1" ht="15" customHeight="1">
      <c r="G3743" s="175"/>
      <c r="I3743" s="176"/>
      <c r="J3743" s="176"/>
      <c r="K3743" s="176"/>
      <c r="L3743" s="665"/>
      <c r="M3743" s="175"/>
      <c r="N3743" s="177"/>
      <c r="P3743" s="176"/>
      <c r="R3743" s="178"/>
      <c r="S3743" s="177"/>
      <c r="U3743" s="177"/>
      <c r="W3743" s="178"/>
      <c r="X3743" s="177"/>
    </row>
    <row r="3744" spans="7:24" s="168" customFormat="1" ht="15" customHeight="1">
      <c r="G3744" s="175"/>
      <c r="I3744" s="176"/>
      <c r="J3744" s="176"/>
      <c r="K3744" s="176"/>
      <c r="L3744" s="665"/>
      <c r="M3744" s="175"/>
      <c r="N3744" s="177"/>
      <c r="P3744" s="176"/>
      <c r="R3744" s="178"/>
      <c r="S3744" s="177"/>
      <c r="U3744" s="177"/>
      <c r="W3744" s="178"/>
      <c r="X3744" s="177"/>
    </row>
    <row r="3745" spans="7:24" s="168" customFormat="1" ht="15" customHeight="1">
      <c r="G3745" s="175"/>
      <c r="I3745" s="176"/>
      <c r="J3745" s="176"/>
      <c r="K3745" s="176"/>
      <c r="L3745" s="665"/>
      <c r="M3745" s="175"/>
      <c r="N3745" s="177"/>
      <c r="P3745" s="176"/>
      <c r="R3745" s="178"/>
      <c r="S3745" s="177"/>
      <c r="U3745" s="177"/>
      <c r="W3745" s="178"/>
      <c r="X3745" s="177"/>
    </row>
    <row r="3746" spans="7:24" s="168" customFormat="1" ht="15" customHeight="1">
      <c r="G3746" s="175"/>
      <c r="I3746" s="176"/>
      <c r="J3746" s="176"/>
      <c r="K3746" s="176"/>
      <c r="L3746" s="665"/>
      <c r="M3746" s="175"/>
      <c r="N3746" s="177"/>
      <c r="P3746" s="176"/>
      <c r="R3746" s="178"/>
      <c r="S3746" s="177"/>
      <c r="U3746" s="177"/>
      <c r="W3746" s="178"/>
      <c r="X3746" s="177"/>
    </row>
    <row r="3747" spans="7:24" s="168" customFormat="1" ht="15" customHeight="1">
      <c r="G3747" s="175"/>
      <c r="I3747" s="176"/>
      <c r="J3747" s="176"/>
      <c r="K3747" s="176"/>
      <c r="L3747" s="665"/>
      <c r="M3747" s="175"/>
      <c r="N3747" s="177"/>
      <c r="P3747" s="176"/>
      <c r="R3747" s="178"/>
      <c r="S3747" s="177"/>
      <c r="U3747" s="177"/>
      <c r="W3747" s="178"/>
      <c r="X3747" s="177"/>
    </row>
    <row r="3748" spans="7:24" s="168" customFormat="1" ht="15" customHeight="1">
      <c r="G3748" s="175"/>
      <c r="I3748" s="176"/>
      <c r="J3748" s="176"/>
      <c r="K3748" s="176"/>
      <c r="L3748" s="665"/>
      <c r="M3748" s="175"/>
      <c r="N3748" s="177"/>
      <c r="P3748" s="176"/>
      <c r="R3748" s="178"/>
      <c r="S3748" s="177"/>
      <c r="U3748" s="177"/>
      <c r="W3748" s="178"/>
      <c r="X3748" s="177"/>
    </row>
    <row r="3749" spans="7:24" s="168" customFormat="1" ht="15" customHeight="1">
      <c r="G3749" s="175"/>
      <c r="I3749" s="176"/>
      <c r="J3749" s="176"/>
      <c r="K3749" s="176"/>
      <c r="L3749" s="665"/>
      <c r="M3749" s="175"/>
      <c r="N3749" s="177"/>
      <c r="P3749" s="176"/>
      <c r="R3749" s="178"/>
      <c r="S3749" s="177"/>
      <c r="U3749" s="177"/>
      <c r="W3749" s="178"/>
      <c r="X3749" s="177"/>
    </row>
    <row r="3750" spans="7:24" s="168" customFormat="1" ht="15" customHeight="1">
      <c r="G3750" s="175"/>
      <c r="I3750" s="176"/>
      <c r="J3750" s="176"/>
      <c r="K3750" s="176"/>
      <c r="L3750" s="665"/>
      <c r="M3750" s="175"/>
      <c r="N3750" s="177"/>
      <c r="P3750" s="176"/>
      <c r="R3750" s="178"/>
      <c r="S3750" s="177"/>
      <c r="U3750" s="177"/>
      <c r="W3750" s="178"/>
      <c r="X3750" s="177"/>
    </row>
    <row r="3751" spans="7:24" s="168" customFormat="1" ht="15" customHeight="1">
      <c r="G3751" s="175"/>
      <c r="I3751" s="176"/>
      <c r="J3751" s="176"/>
      <c r="K3751" s="176"/>
      <c r="L3751" s="665"/>
      <c r="M3751" s="175"/>
      <c r="N3751" s="177"/>
      <c r="P3751" s="176"/>
      <c r="R3751" s="178"/>
      <c r="S3751" s="177"/>
      <c r="U3751" s="177"/>
      <c r="W3751" s="178"/>
      <c r="X3751" s="177"/>
    </row>
    <row r="3752" spans="7:24" s="168" customFormat="1" ht="15" customHeight="1">
      <c r="G3752" s="175"/>
      <c r="I3752" s="176"/>
      <c r="J3752" s="176"/>
      <c r="K3752" s="176"/>
      <c r="L3752" s="665"/>
      <c r="M3752" s="175"/>
      <c r="N3752" s="177"/>
      <c r="P3752" s="176"/>
      <c r="R3752" s="178"/>
      <c r="S3752" s="177"/>
      <c r="U3752" s="177"/>
      <c r="W3752" s="178"/>
      <c r="X3752" s="177"/>
    </row>
    <row r="3753" spans="7:24" s="168" customFormat="1" ht="15" customHeight="1">
      <c r="G3753" s="175"/>
      <c r="I3753" s="176"/>
      <c r="J3753" s="176"/>
      <c r="K3753" s="176"/>
      <c r="L3753" s="665"/>
      <c r="M3753" s="175"/>
      <c r="N3753" s="177"/>
      <c r="P3753" s="176"/>
      <c r="R3753" s="178"/>
      <c r="S3753" s="177"/>
      <c r="U3753" s="177"/>
      <c r="W3753" s="178"/>
      <c r="X3753" s="177"/>
    </row>
    <row r="3754" spans="7:24" s="168" customFormat="1" ht="15" customHeight="1">
      <c r="G3754" s="175"/>
      <c r="I3754" s="176"/>
      <c r="J3754" s="176"/>
      <c r="K3754" s="176"/>
      <c r="L3754" s="665"/>
      <c r="M3754" s="175"/>
      <c r="N3754" s="177"/>
      <c r="P3754" s="176"/>
      <c r="R3754" s="178"/>
      <c r="S3754" s="177"/>
      <c r="U3754" s="177"/>
      <c r="W3754" s="178"/>
      <c r="X3754" s="177"/>
    </row>
    <row r="3755" spans="7:24" s="168" customFormat="1" ht="15" customHeight="1">
      <c r="G3755" s="175"/>
      <c r="I3755" s="176"/>
      <c r="J3755" s="176"/>
      <c r="K3755" s="176"/>
      <c r="L3755" s="665"/>
      <c r="M3755" s="175"/>
      <c r="N3755" s="177"/>
      <c r="P3755" s="176"/>
      <c r="R3755" s="178"/>
      <c r="S3755" s="177"/>
      <c r="U3755" s="177"/>
      <c r="W3755" s="178"/>
      <c r="X3755" s="177"/>
    </row>
    <row r="3756" spans="7:24" s="168" customFormat="1" ht="15" customHeight="1">
      <c r="G3756" s="175"/>
      <c r="I3756" s="176"/>
      <c r="J3756" s="176"/>
      <c r="K3756" s="176"/>
      <c r="L3756" s="665"/>
      <c r="M3756" s="175"/>
      <c r="N3756" s="177"/>
      <c r="P3756" s="176"/>
      <c r="R3756" s="178"/>
      <c r="S3756" s="177"/>
      <c r="U3756" s="177"/>
      <c r="W3756" s="178"/>
      <c r="X3756" s="177"/>
    </row>
    <row r="3757" spans="7:24" s="168" customFormat="1" ht="15" customHeight="1">
      <c r="G3757" s="175"/>
      <c r="I3757" s="176"/>
      <c r="J3757" s="176"/>
      <c r="K3757" s="176"/>
      <c r="L3757" s="665"/>
      <c r="M3757" s="175"/>
      <c r="N3757" s="177"/>
      <c r="P3757" s="176"/>
      <c r="R3757" s="178"/>
      <c r="S3757" s="177"/>
      <c r="U3757" s="177"/>
      <c r="W3757" s="178"/>
      <c r="X3757" s="177"/>
    </row>
    <row r="3758" spans="7:24" s="168" customFormat="1" ht="15" customHeight="1">
      <c r="G3758" s="175"/>
      <c r="I3758" s="176"/>
      <c r="J3758" s="176"/>
      <c r="K3758" s="176"/>
      <c r="L3758" s="665"/>
      <c r="M3758" s="175"/>
      <c r="N3758" s="177"/>
      <c r="P3758" s="176"/>
      <c r="R3758" s="178"/>
      <c r="S3758" s="177"/>
      <c r="U3758" s="177"/>
      <c r="W3758" s="178"/>
      <c r="X3758" s="177"/>
    </row>
    <row r="3759" spans="7:24" s="168" customFormat="1" ht="15" customHeight="1">
      <c r="G3759" s="175"/>
      <c r="I3759" s="176"/>
      <c r="J3759" s="176"/>
      <c r="K3759" s="176"/>
      <c r="L3759" s="665"/>
      <c r="M3759" s="175"/>
      <c r="N3759" s="177"/>
      <c r="P3759" s="176"/>
      <c r="R3759" s="178"/>
      <c r="S3759" s="177"/>
      <c r="U3759" s="177"/>
      <c r="W3759" s="178"/>
      <c r="X3759" s="177"/>
    </row>
    <row r="3760" spans="7:24" s="168" customFormat="1" ht="15" customHeight="1">
      <c r="G3760" s="175"/>
      <c r="I3760" s="176"/>
      <c r="J3760" s="176"/>
      <c r="K3760" s="176"/>
      <c r="L3760" s="665"/>
      <c r="M3760" s="175"/>
      <c r="N3760" s="177"/>
      <c r="P3760" s="176"/>
      <c r="R3760" s="178"/>
      <c r="S3760" s="177"/>
      <c r="U3760" s="177"/>
      <c r="W3760" s="178"/>
      <c r="X3760" s="177"/>
    </row>
    <row r="3761" spans="7:24" s="168" customFormat="1" ht="15" customHeight="1">
      <c r="G3761" s="175"/>
      <c r="I3761" s="176"/>
      <c r="J3761" s="176"/>
      <c r="K3761" s="176"/>
      <c r="L3761" s="665"/>
      <c r="M3761" s="175"/>
      <c r="N3761" s="177"/>
      <c r="P3761" s="176"/>
      <c r="R3761" s="178"/>
      <c r="S3761" s="177"/>
      <c r="U3761" s="177"/>
      <c r="W3761" s="178"/>
      <c r="X3761" s="177"/>
    </row>
    <row r="3762" spans="7:24" s="168" customFormat="1" ht="15" customHeight="1">
      <c r="G3762" s="175"/>
      <c r="I3762" s="176"/>
      <c r="J3762" s="176"/>
      <c r="K3762" s="176"/>
      <c r="L3762" s="665"/>
      <c r="M3762" s="175"/>
      <c r="N3762" s="177"/>
      <c r="P3762" s="176"/>
      <c r="R3762" s="178"/>
      <c r="S3762" s="177"/>
      <c r="U3762" s="177"/>
      <c r="W3762" s="178"/>
      <c r="X3762" s="177"/>
    </row>
    <row r="3763" spans="7:24" s="168" customFormat="1" ht="15" customHeight="1">
      <c r="G3763" s="175"/>
      <c r="I3763" s="176"/>
      <c r="J3763" s="176"/>
      <c r="K3763" s="176"/>
      <c r="L3763" s="665"/>
      <c r="M3763" s="175"/>
      <c r="N3763" s="177"/>
      <c r="P3763" s="176"/>
      <c r="R3763" s="178"/>
      <c r="S3763" s="177"/>
      <c r="U3763" s="177"/>
      <c r="W3763" s="178"/>
      <c r="X3763" s="177"/>
    </row>
    <row r="3764" spans="7:24" s="168" customFormat="1" ht="15" customHeight="1">
      <c r="G3764" s="175"/>
      <c r="I3764" s="176"/>
      <c r="J3764" s="176"/>
      <c r="K3764" s="176"/>
      <c r="L3764" s="665"/>
      <c r="M3764" s="175"/>
      <c r="N3764" s="177"/>
      <c r="P3764" s="176"/>
      <c r="R3764" s="178"/>
      <c r="S3764" s="177"/>
      <c r="U3764" s="177"/>
      <c r="W3764" s="178"/>
      <c r="X3764" s="177"/>
    </row>
    <row r="3765" spans="7:24" s="168" customFormat="1" ht="15" customHeight="1">
      <c r="G3765" s="175"/>
      <c r="I3765" s="176"/>
      <c r="J3765" s="176"/>
      <c r="K3765" s="176"/>
      <c r="L3765" s="665"/>
      <c r="M3765" s="175"/>
      <c r="N3765" s="177"/>
      <c r="P3765" s="176"/>
      <c r="R3765" s="178"/>
      <c r="S3765" s="177"/>
      <c r="U3765" s="177"/>
      <c r="W3765" s="178"/>
      <c r="X3765" s="177"/>
    </row>
    <row r="3766" spans="7:24" s="168" customFormat="1" ht="15" customHeight="1">
      <c r="G3766" s="175"/>
      <c r="I3766" s="176"/>
      <c r="J3766" s="176"/>
      <c r="K3766" s="176"/>
      <c r="L3766" s="665"/>
      <c r="M3766" s="175"/>
      <c r="N3766" s="177"/>
      <c r="P3766" s="176"/>
      <c r="R3766" s="178"/>
      <c r="S3766" s="177"/>
      <c r="U3766" s="177"/>
      <c r="W3766" s="178"/>
      <c r="X3766" s="177"/>
    </row>
    <row r="3767" spans="7:24" s="168" customFormat="1" ht="15" customHeight="1">
      <c r="G3767" s="175"/>
      <c r="I3767" s="176"/>
      <c r="J3767" s="176"/>
      <c r="K3767" s="176"/>
      <c r="L3767" s="665"/>
      <c r="M3767" s="175"/>
      <c r="N3767" s="177"/>
      <c r="P3767" s="176"/>
      <c r="R3767" s="178"/>
      <c r="S3767" s="177"/>
      <c r="U3767" s="177"/>
      <c r="W3767" s="178"/>
      <c r="X3767" s="177"/>
    </row>
    <row r="3768" spans="7:24" s="168" customFormat="1" ht="15" customHeight="1">
      <c r="G3768" s="175"/>
      <c r="I3768" s="176"/>
      <c r="J3768" s="176"/>
      <c r="K3768" s="176"/>
      <c r="L3768" s="665"/>
      <c r="M3768" s="175"/>
      <c r="N3768" s="177"/>
      <c r="P3768" s="176"/>
      <c r="R3768" s="178"/>
      <c r="S3768" s="177"/>
      <c r="U3768" s="177"/>
      <c r="W3768" s="178"/>
      <c r="X3768" s="177"/>
    </row>
    <row r="3769" spans="7:24" s="168" customFormat="1" ht="15" customHeight="1">
      <c r="G3769" s="175"/>
      <c r="I3769" s="176"/>
      <c r="J3769" s="176"/>
      <c r="K3769" s="176"/>
      <c r="L3769" s="665"/>
      <c r="M3769" s="175"/>
      <c r="N3769" s="177"/>
      <c r="P3769" s="176"/>
      <c r="R3769" s="178"/>
      <c r="S3769" s="177"/>
      <c r="U3769" s="177"/>
      <c r="W3769" s="178"/>
      <c r="X3769" s="177"/>
    </row>
    <row r="3770" spans="7:24" s="168" customFormat="1" ht="15" customHeight="1">
      <c r="G3770" s="175"/>
      <c r="I3770" s="176"/>
      <c r="J3770" s="176"/>
      <c r="K3770" s="176"/>
      <c r="L3770" s="665"/>
      <c r="M3770" s="175"/>
      <c r="N3770" s="177"/>
      <c r="P3770" s="176"/>
      <c r="R3770" s="178"/>
      <c r="S3770" s="177"/>
      <c r="U3770" s="177"/>
      <c r="W3770" s="178"/>
      <c r="X3770" s="177"/>
    </row>
    <row r="3771" spans="7:24" s="168" customFormat="1" ht="15" customHeight="1">
      <c r="G3771" s="175"/>
      <c r="I3771" s="176"/>
      <c r="J3771" s="176"/>
      <c r="K3771" s="176"/>
      <c r="L3771" s="665"/>
      <c r="M3771" s="175"/>
      <c r="N3771" s="177"/>
      <c r="P3771" s="176"/>
      <c r="R3771" s="178"/>
      <c r="S3771" s="177"/>
      <c r="U3771" s="177"/>
      <c r="W3771" s="178"/>
      <c r="X3771" s="177"/>
    </row>
    <row r="3772" spans="7:24" s="168" customFormat="1" ht="15" customHeight="1">
      <c r="G3772" s="175"/>
      <c r="I3772" s="176"/>
      <c r="J3772" s="176"/>
      <c r="K3772" s="176"/>
      <c r="L3772" s="665"/>
      <c r="M3772" s="175"/>
      <c r="N3772" s="177"/>
      <c r="P3772" s="176"/>
      <c r="R3772" s="178"/>
      <c r="S3772" s="177"/>
      <c r="U3772" s="177"/>
      <c r="W3772" s="178"/>
      <c r="X3772" s="177"/>
    </row>
    <row r="3773" spans="7:24" s="168" customFormat="1" ht="15" customHeight="1">
      <c r="G3773" s="175"/>
      <c r="I3773" s="176"/>
      <c r="J3773" s="176"/>
      <c r="K3773" s="176"/>
      <c r="L3773" s="665"/>
      <c r="M3773" s="175"/>
      <c r="N3773" s="177"/>
      <c r="P3773" s="176"/>
      <c r="R3773" s="178"/>
      <c r="S3773" s="177"/>
      <c r="U3773" s="177"/>
      <c r="W3773" s="178"/>
      <c r="X3773" s="177"/>
    </row>
    <row r="3774" spans="7:24" s="168" customFormat="1" ht="15" customHeight="1">
      <c r="G3774" s="175"/>
      <c r="I3774" s="176"/>
      <c r="J3774" s="176"/>
      <c r="K3774" s="176"/>
      <c r="L3774" s="665"/>
      <c r="M3774" s="175"/>
      <c r="N3774" s="177"/>
      <c r="P3774" s="176"/>
      <c r="R3774" s="178"/>
      <c r="S3774" s="177"/>
      <c r="U3774" s="177"/>
      <c r="W3774" s="178"/>
      <c r="X3774" s="177"/>
    </row>
    <row r="3775" spans="7:24" s="168" customFormat="1" ht="15" customHeight="1">
      <c r="G3775" s="175"/>
      <c r="I3775" s="176"/>
      <c r="J3775" s="176"/>
      <c r="K3775" s="176"/>
      <c r="L3775" s="665"/>
      <c r="M3775" s="175"/>
      <c r="N3775" s="177"/>
      <c r="P3775" s="176"/>
      <c r="R3775" s="178"/>
      <c r="S3775" s="177"/>
      <c r="U3775" s="177"/>
      <c r="W3775" s="178"/>
      <c r="X3775" s="177"/>
    </row>
    <row r="3776" spans="7:24" s="168" customFormat="1" ht="15" customHeight="1">
      <c r="G3776" s="175"/>
      <c r="I3776" s="176"/>
      <c r="J3776" s="176"/>
      <c r="K3776" s="176"/>
      <c r="L3776" s="665"/>
      <c r="M3776" s="175"/>
      <c r="N3776" s="177"/>
      <c r="P3776" s="176"/>
      <c r="R3776" s="178"/>
      <c r="S3776" s="177"/>
      <c r="U3776" s="177"/>
      <c r="W3776" s="178"/>
      <c r="X3776" s="177"/>
    </row>
    <row r="3777" spans="7:24" s="168" customFormat="1" ht="15" customHeight="1">
      <c r="G3777" s="175"/>
      <c r="I3777" s="176"/>
      <c r="J3777" s="176"/>
      <c r="K3777" s="176"/>
      <c r="L3777" s="665"/>
      <c r="M3777" s="175"/>
      <c r="N3777" s="177"/>
      <c r="P3777" s="176"/>
      <c r="R3777" s="178"/>
      <c r="S3777" s="177"/>
      <c r="U3777" s="177"/>
      <c r="W3777" s="178"/>
      <c r="X3777" s="177"/>
    </row>
    <row r="3778" spans="7:24" s="168" customFormat="1" ht="15" customHeight="1">
      <c r="G3778" s="175"/>
      <c r="I3778" s="176"/>
      <c r="J3778" s="176"/>
      <c r="K3778" s="176"/>
      <c r="L3778" s="665"/>
      <c r="M3778" s="175"/>
      <c r="N3778" s="177"/>
      <c r="P3778" s="176"/>
      <c r="R3778" s="178"/>
      <c r="S3778" s="177"/>
      <c r="U3778" s="177"/>
      <c r="W3778" s="178"/>
      <c r="X3778" s="177"/>
    </row>
    <row r="3779" spans="7:24" s="168" customFormat="1" ht="15" customHeight="1">
      <c r="G3779" s="175"/>
      <c r="I3779" s="176"/>
      <c r="J3779" s="176"/>
      <c r="K3779" s="176"/>
      <c r="L3779" s="665"/>
      <c r="M3779" s="175"/>
      <c r="N3779" s="177"/>
      <c r="P3779" s="176"/>
      <c r="R3779" s="178"/>
      <c r="S3779" s="177"/>
      <c r="U3779" s="177"/>
      <c r="W3779" s="178"/>
      <c r="X3779" s="177"/>
    </row>
    <row r="3780" spans="7:24" s="168" customFormat="1" ht="15" customHeight="1">
      <c r="G3780" s="175"/>
      <c r="I3780" s="176"/>
      <c r="J3780" s="176"/>
      <c r="K3780" s="176"/>
      <c r="L3780" s="665"/>
      <c r="M3780" s="175"/>
      <c r="N3780" s="177"/>
      <c r="P3780" s="176"/>
      <c r="R3780" s="178"/>
      <c r="S3780" s="177"/>
      <c r="U3780" s="177"/>
      <c r="W3780" s="178"/>
      <c r="X3780" s="177"/>
    </row>
    <row r="3781" spans="7:24" s="168" customFormat="1" ht="15" customHeight="1">
      <c r="G3781" s="175"/>
      <c r="I3781" s="176"/>
      <c r="J3781" s="176"/>
      <c r="K3781" s="176"/>
      <c r="L3781" s="665"/>
      <c r="M3781" s="175"/>
      <c r="N3781" s="177"/>
      <c r="P3781" s="176"/>
      <c r="R3781" s="178"/>
      <c r="S3781" s="177"/>
      <c r="U3781" s="177"/>
      <c r="W3781" s="178"/>
      <c r="X3781" s="177"/>
    </row>
    <row r="3782" spans="7:24" s="168" customFormat="1" ht="15" customHeight="1">
      <c r="G3782" s="175"/>
      <c r="I3782" s="176"/>
      <c r="J3782" s="176"/>
      <c r="K3782" s="176"/>
      <c r="L3782" s="665"/>
      <c r="M3782" s="175"/>
      <c r="N3782" s="177"/>
      <c r="P3782" s="176"/>
      <c r="R3782" s="178"/>
      <c r="S3782" s="177"/>
      <c r="U3782" s="177"/>
      <c r="W3782" s="178"/>
      <c r="X3782" s="177"/>
    </row>
    <row r="3783" spans="7:24" s="168" customFormat="1" ht="15" customHeight="1">
      <c r="G3783" s="175"/>
      <c r="I3783" s="176"/>
      <c r="J3783" s="176"/>
      <c r="K3783" s="176"/>
      <c r="L3783" s="665"/>
      <c r="M3783" s="175"/>
      <c r="N3783" s="177"/>
      <c r="P3783" s="176"/>
      <c r="R3783" s="178"/>
      <c r="S3783" s="177"/>
      <c r="U3783" s="177"/>
      <c r="W3783" s="178"/>
      <c r="X3783" s="177"/>
    </row>
    <row r="3784" spans="7:24" s="168" customFormat="1" ht="15" customHeight="1">
      <c r="G3784" s="175"/>
      <c r="I3784" s="176"/>
      <c r="J3784" s="176"/>
      <c r="K3784" s="176"/>
      <c r="L3784" s="665"/>
      <c r="M3784" s="175"/>
      <c r="N3784" s="177"/>
      <c r="P3784" s="176"/>
      <c r="R3784" s="178"/>
      <c r="S3784" s="177"/>
      <c r="U3784" s="177"/>
      <c r="W3784" s="178"/>
      <c r="X3784" s="177"/>
    </row>
    <row r="3785" spans="7:24" s="168" customFormat="1" ht="15" customHeight="1">
      <c r="G3785" s="175"/>
      <c r="I3785" s="176"/>
      <c r="J3785" s="176"/>
      <c r="K3785" s="176"/>
      <c r="L3785" s="665"/>
      <c r="M3785" s="175"/>
      <c r="N3785" s="177"/>
      <c r="P3785" s="176"/>
      <c r="R3785" s="178"/>
      <c r="S3785" s="177"/>
      <c r="U3785" s="177"/>
      <c r="W3785" s="178"/>
      <c r="X3785" s="177"/>
    </row>
    <row r="3786" spans="7:24" s="168" customFormat="1" ht="15" customHeight="1">
      <c r="G3786" s="175"/>
      <c r="I3786" s="176"/>
      <c r="J3786" s="176"/>
      <c r="K3786" s="176"/>
      <c r="L3786" s="665"/>
      <c r="M3786" s="175"/>
      <c r="N3786" s="177"/>
      <c r="P3786" s="176"/>
      <c r="R3786" s="178"/>
      <c r="S3786" s="177"/>
      <c r="U3786" s="177"/>
      <c r="W3786" s="178"/>
      <c r="X3786" s="177"/>
    </row>
    <row r="3787" spans="7:24" s="168" customFormat="1" ht="15" customHeight="1">
      <c r="G3787" s="175"/>
      <c r="I3787" s="176"/>
      <c r="J3787" s="176"/>
      <c r="K3787" s="176"/>
      <c r="L3787" s="665"/>
      <c r="M3787" s="175"/>
      <c r="N3787" s="177"/>
      <c r="P3787" s="176"/>
      <c r="R3787" s="178"/>
      <c r="S3787" s="177"/>
      <c r="U3787" s="177"/>
      <c r="W3787" s="178"/>
      <c r="X3787" s="177"/>
    </row>
    <row r="3788" spans="7:24" s="168" customFormat="1" ht="15" customHeight="1">
      <c r="G3788" s="175"/>
      <c r="I3788" s="176"/>
      <c r="J3788" s="176"/>
      <c r="K3788" s="176"/>
      <c r="L3788" s="665"/>
      <c r="M3788" s="175"/>
      <c r="N3788" s="177"/>
      <c r="P3788" s="176"/>
      <c r="R3788" s="178"/>
      <c r="S3788" s="177"/>
      <c r="U3788" s="177"/>
      <c r="W3788" s="178"/>
      <c r="X3788" s="177"/>
    </row>
    <row r="3789" spans="7:24" s="168" customFormat="1" ht="15" customHeight="1">
      <c r="G3789" s="175"/>
      <c r="I3789" s="176"/>
      <c r="J3789" s="176"/>
      <c r="K3789" s="176"/>
      <c r="L3789" s="665"/>
      <c r="M3789" s="175"/>
      <c r="N3789" s="177"/>
      <c r="P3789" s="176"/>
      <c r="R3789" s="178"/>
      <c r="S3789" s="177"/>
      <c r="U3789" s="177"/>
      <c r="W3789" s="178"/>
      <c r="X3789" s="177"/>
    </row>
    <row r="3790" spans="7:24" s="168" customFormat="1" ht="15" customHeight="1">
      <c r="G3790" s="175"/>
      <c r="I3790" s="176"/>
      <c r="J3790" s="176"/>
      <c r="K3790" s="176"/>
      <c r="L3790" s="665"/>
      <c r="M3790" s="175"/>
      <c r="N3790" s="177"/>
      <c r="P3790" s="176"/>
      <c r="R3790" s="178"/>
      <c r="S3790" s="177"/>
      <c r="U3790" s="177"/>
      <c r="W3790" s="178"/>
      <c r="X3790" s="177"/>
    </row>
    <row r="3791" spans="7:24" s="168" customFormat="1" ht="15" customHeight="1">
      <c r="G3791" s="175"/>
      <c r="I3791" s="176"/>
      <c r="J3791" s="176"/>
      <c r="K3791" s="176"/>
      <c r="L3791" s="665"/>
      <c r="M3791" s="175"/>
      <c r="N3791" s="177"/>
      <c r="P3791" s="176"/>
      <c r="R3791" s="178"/>
      <c r="S3791" s="177"/>
      <c r="U3791" s="177"/>
      <c r="W3791" s="178"/>
      <c r="X3791" s="177"/>
    </row>
    <row r="3792" spans="7:24" s="168" customFormat="1" ht="15" customHeight="1">
      <c r="G3792" s="175"/>
      <c r="I3792" s="176"/>
      <c r="J3792" s="176"/>
      <c r="K3792" s="176"/>
      <c r="L3792" s="665"/>
      <c r="M3792" s="175"/>
      <c r="N3792" s="177"/>
      <c r="P3792" s="176"/>
      <c r="R3792" s="178"/>
      <c r="S3792" s="177"/>
      <c r="U3792" s="177"/>
      <c r="W3792" s="178"/>
      <c r="X3792" s="177"/>
    </row>
    <row r="3793" spans="7:24" s="168" customFormat="1" ht="15" customHeight="1">
      <c r="G3793" s="175"/>
      <c r="I3793" s="176"/>
      <c r="J3793" s="176"/>
      <c r="K3793" s="176"/>
      <c r="L3793" s="665"/>
      <c r="M3793" s="175"/>
      <c r="N3793" s="177"/>
      <c r="P3793" s="176"/>
      <c r="R3793" s="178"/>
      <c r="S3793" s="177"/>
      <c r="U3793" s="177"/>
      <c r="W3793" s="178"/>
      <c r="X3793" s="177"/>
    </row>
    <row r="3794" spans="7:24" s="168" customFormat="1" ht="15" customHeight="1">
      <c r="G3794" s="175"/>
      <c r="I3794" s="176"/>
      <c r="J3794" s="176"/>
      <c r="K3794" s="176"/>
      <c r="L3794" s="665"/>
      <c r="M3794" s="175"/>
      <c r="N3794" s="177"/>
      <c r="P3794" s="176"/>
      <c r="R3794" s="178"/>
      <c r="S3794" s="177"/>
      <c r="U3794" s="177"/>
      <c r="W3794" s="178"/>
      <c r="X3794" s="177"/>
    </row>
    <row r="3795" spans="7:24" s="168" customFormat="1" ht="15" customHeight="1">
      <c r="G3795" s="175"/>
      <c r="I3795" s="176"/>
      <c r="J3795" s="176"/>
      <c r="K3795" s="176"/>
      <c r="L3795" s="665"/>
      <c r="M3795" s="175"/>
      <c r="N3795" s="177"/>
      <c r="P3795" s="176"/>
      <c r="R3795" s="178"/>
      <c r="S3795" s="177"/>
      <c r="U3795" s="177"/>
      <c r="W3795" s="178"/>
      <c r="X3795" s="177"/>
    </row>
    <row r="3796" spans="7:24" s="168" customFormat="1" ht="15" customHeight="1">
      <c r="G3796" s="175"/>
      <c r="I3796" s="176"/>
      <c r="J3796" s="176"/>
      <c r="K3796" s="176"/>
      <c r="L3796" s="665"/>
      <c r="M3796" s="175"/>
      <c r="N3796" s="177"/>
      <c r="P3796" s="176"/>
      <c r="R3796" s="178"/>
      <c r="S3796" s="177"/>
      <c r="U3796" s="177"/>
      <c r="W3796" s="178"/>
      <c r="X3796" s="177"/>
    </row>
    <row r="3797" spans="7:24" s="168" customFormat="1" ht="15" customHeight="1">
      <c r="G3797" s="175"/>
      <c r="I3797" s="176"/>
      <c r="J3797" s="176"/>
      <c r="K3797" s="176"/>
      <c r="L3797" s="665"/>
      <c r="M3797" s="175"/>
      <c r="N3797" s="177"/>
      <c r="P3797" s="176"/>
      <c r="R3797" s="178"/>
      <c r="S3797" s="177"/>
      <c r="U3797" s="177"/>
      <c r="W3797" s="178"/>
      <c r="X3797" s="177"/>
    </row>
    <row r="3798" spans="7:24" s="168" customFormat="1" ht="15" customHeight="1">
      <c r="G3798" s="175"/>
      <c r="I3798" s="176"/>
      <c r="J3798" s="176"/>
      <c r="K3798" s="176"/>
      <c r="L3798" s="665"/>
      <c r="M3798" s="175"/>
      <c r="N3798" s="177"/>
      <c r="P3798" s="176"/>
      <c r="R3798" s="178"/>
      <c r="S3798" s="177"/>
      <c r="U3798" s="177"/>
      <c r="W3798" s="178"/>
      <c r="X3798" s="177"/>
    </row>
    <row r="3799" spans="7:24" s="168" customFormat="1" ht="15" customHeight="1">
      <c r="G3799" s="175"/>
      <c r="I3799" s="176"/>
      <c r="J3799" s="176"/>
      <c r="K3799" s="176"/>
      <c r="L3799" s="665"/>
      <c r="M3799" s="175"/>
      <c r="N3799" s="177"/>
      <c r="P3799" s="176"/>
      <c r="R3799" s="178"/>
      <c r="S3799" s="177"/>
      <c r="U3799" s="177"/>
      <c r="W3799" s="178"/>
      <c r="X3799" s="177"/>
    </row>
    <row r="3800" spans="7:24" s="168" customFormat="1" ht="15" customHeight="1">
      <c r="G3800" s="175"/>
      <c r="I3800" s="176"/>
      <c r="J3800" s="176"/>
      <c r="K3800" s="176"/>
      <c r="L3800" s="665"/>
      <c r="M3800" s="175"/>
      <c r="N3800" s="177"/>
      <c r="P3800" s="176"/>
      <c r="R3800" s="178"/>
      <c r="S3800" s="177"/>
      <c r="U3800" s="177"/>
      <c r="W3800" s="178"/>
      <c r="X3800" s="177"/>
    </row>
    <row r="3801" spans="7:24" s="168" customFormat="1" ht="15" customHeight="1">
      <c r="G3801" s="175"/>
      <c r="I3801" s="176"/>
      <c r="J3801" s="176"/>
      <c r="K3801" s="176"/>
      <c r="L3801" s="665"/>
      <c r="M3801" s="175"/>
      <c r="N3801" s="177"/>
      <c r="P3801" s="176"/>
      <c r="R3801" s="178"/>
      <c r="S3801" s="177"/>
      <c r="U3801" s="177"/>
      <c r="W3801" s="178"/>
      <c r="X3801" s="177"/>
    </row>
    <row r="3802" spans="7:24" s="168" customFormat="1" ht="15" customHeight="1">
      <c r="G3802" s="175"/>
      <c r="I3802" s="176"/>
      <c r="J3802" s="176"/>
      <c r="K3802" s="176"/>
      <c r="L3802" s="665"/>
      <c r="M3802" s="175"/>
      <c r="N3802" s="177"/>
      <c r="P3802" s="176"/>
      <c r="R3802" s="178"/>
      <c r="S3802" s="177"/>
      <c r="U3802" s="177"/>
      <c r="W3802" s="178"/>
      <c r="X3802" s="177"/>
    </row>
    <row r="3803" spans="7:24" s="168" customFormat="1" ht="15" customHeight="1">
      <c r="G3803" s="175"/>
      <c r="I3803" s="176"/>
      <c r="J3803" s="176"/>
      <c r="K3803" s="176"/>
      <c r="L3803" s="665"/>
      <c r="M3803" s="175"/>
      <c r="N3803" s="177"/>
      <c r="P3803" s="176"/>
      <c r="R3803" s="178"/>
      <c r="S3803" s="177"/>
      <c r="U3803" s="177"/>
      <c r="W3803" s="178"/>
      <c r="X3803" s="177"/>
    </row>
    <row r="3804" spans="7:24" s="168" customFormat="1" ht="15" customHeight="1">
      <c r="G3804" s="175"/>
      <c r="I3804" s="176"/>
      <c r="J3804" s="176"/>
      <c r="K3804" s="176"/>
      <c r="L3804" s="665"/>
      <c r="M3804" s="175"/>
      <c r="N3804" s="177"/>
      <c r="P3804" s="176"/>
      <c r="R3804" s="178"/>
      <c r="S3804" s="177"/>
      <c r="U3804" s="177"/>
      <c r="W3804" s="178"/>
      <c r="X3804" s="177"/>
    </row>
    <row r="3805" spans="7:24" s="168" customFormat="1" ht="15" customHeight="1">
      <c r="G3805" s="175"/>
      <c r="I3805" s="176"/>
      <c r="J3805" s="176"/>
      <c r="K3805" s="176"/>
      <c r="L3805" s="665"/>
      <c r="M3805" s="175"/>
      <c r="N3805" s="177"/>
      <c r="P3805" s="176"/>
      <c r="R3805" s="178"/>
      <c r="S3805" s="177"/>
      <c r="U3805" s="177"/>
      <c r="W3805" s="178"/>
      <c r="X3805" s="177"/>
    </row>
    <row r="3806" spans="7:24" s="168" customFormat="1" ht="15" customHeight="1">
      <c r="G3806" s="175"/>
      <c r="I3806" s="176"/>
      <c r="J3806" s="176"/>
      <c r="K3806" s="176"/>
      <c r="L3806" s="665"/>
      <c r="M3806" s="175"/>
      <c r="N3806" s="177"/>
      <c r="P3806" s="176"/>
      <c r="R3806" s="178"/>
      <c r="S3806" s="177"/>
      <c r="U3806" s="177"/>
      <c r="W3806" s="178"/>
      <c r="X3806" s="177"/>
    </row>
    <row r="3807" spans="7:24" s="168" customFormat="1" ht="15" customHeight="1">
      <c r="G3807" s="175"/>
      <c r="I3807" s="176"/>
      <c r="J3807" s="176"/>
      <c r="K3807" s="176"/>
      <c r="L3807" s="665"/>
      <c r="M3807" s="175"/>
      <c r="N3807" s="177"/>
      <c r="P3807" s="176"/>
      <c r="R3807" s="178"/>
      <c r="S3807" s="177"/>
      <c r="U3807" s="177"/>
      <c r="W3807" s="178"/>
      <c r="X3807" s="177"/>
    </row>
    <row r="3808" spans="7:24" s="168" customFormat="1" ht="15" customHeight="1">
      <c r="G3808" s="175"/>
      <c r="I3808" s="176"/>
      <c r="J3808" s="176"/>
      <c r="K3808" s="176"/>
      <c r="L3808" s="665"/>
      <c r="M3808" s="175"/>
      <c r="N3808" s="177"/>
      <c r="P3808" s="176"/>
      <c r="R3808" s="178"/>
      <c r="S3808" s="177"/>
      <c r="U3808" s="177"/>
      <c r="W3808" s="178"/>
      <c r="X3808" s="177"/>
    </row>
    <row r="3809" spans="7:24" s="168" customFormat="1" ht="15" customHeight="1">
      <c r="G3809" s="175"/>
      <c r="I3809" s="176"/>
      <c r="J3809" s="176"/>
      <c r="K3809" s="176"/>
      <c r="L3809" s="665"/>
      <c r="M3809" s="175"/>
      <c r="N3809" s="177"/>
      <c r="P3809" s="176"/>
      <c r="R3809" s="178"/>
      <c r="S3809" s="177"/>
      <c r="U3809" s="177"/>
      <c r="W3809" s="178"/>
      <c r="X3809" s="177"/>
    </row>
    <row r="3810" spans="7:24" s="168" customFormat="1" ht="15" customHeight="1">
      <c r="G3810" s="175"/>
      <c r="I3810" s="176"/>
      <c r="J3810" s="176"/>
      <c r="K3810" s="176"/>
      <c r="L3810" s="665"/>
      <c r="M3810" s="175"/>
      <c r="N3810" s="177"/>
      <c r="P3810" s="176"/>
      <c r="R3810" s="178"/>
      <c r="S3810" s="177"/>
      <c r="U3810" s="177"/>
      <c r="W3810" s="178"/>
      <c r="X3810" s="177"/>
    </row>
    <row r="3811" spans="7:24" s="168" customFormat="1" ht="15" customHeight="1">
      <c r="G3811" s="175"/>
      <c r="I3811" s="176"/>
      <c r="J3811" s="176"/>
      <c r="K3811" s="176"/>
      <c r="L3811" s="665"/>
      <c r="M3811" s="175"/>
      <c r="N3811" s="177"/>
      <c r="P3811" s="176"/>
      <c r="R3811" s="178"/>
      <c r="S3811" s="177"/>
      <c r="U3811" s="177"/>
      <c r="W3811" s="178"/>
      <c r="X3811" s="177"/>
    </row>
    <row r="3812" spans="7:24" s="168" customFormat="1" ht="15" customHeight="1">
      <c r="G3812" s="175"/>
      <c r="I3812" s="176"/>
      <c r="J3812" s="176"/>
      <c r="K3812" s="176"/>
      <c r="L3812" s="665"/>
      <c r="M3812" s="175"/>
      <c r="N3812" s="177"/>
      <c r="P3812" s="176"/>
      <c r="R3812" s="178"/>
      <c r="S3812" s="177"/>
      <c r="U3812" s="177"/>
      <c r="W3812" s="178"/>
      <c r="X3812" s="177"/>
    </row>
    <row r="3813" spans="7:24" s="168" customFormat="1" ht="15" customHeight="1">
      <c r="G3813" s="175"/>
      <c r="I3813" s="176"/>
      <c r="J3813" s="176"/>
      <c r="K3813" s="176"/>
      <c r="L3813" s="665"/>
      <c r="M3813" s="175"/>
      <c r="N3813" s="177"/>
      <c r="P3813" s="176"/>
      <c r="R3813" s="178"/>
      <c r="S3813" s="177"/>
      <c r="U3813" s="177"/>
      <c r="W3813" s="178"/>
      <c r="X3813" s="177"/>
    </row>
    <row r="3814" spans="7:24" s="168" customFormat="1" ht="15" customHeight="1">
      <c r="G3814" s="175"/>
      <c r="I3814" s="176"/>
      <c r="J3814" s="176"/>
      <c r="K3814" s="176"/>
      <c r="L3814" s="665"/>
      <c r="M3814" s="175"/>
      <c r="N3814" s="177"/>
      <c r="P3814" s="176"/>
      <c r="R3814" s="178"/>
      <c r="S3814" s="177"/>
      <c r="U3814" s="177"/>
      <c r="W3814" s="178"/>
      <c r="X3814" s="177"/>
    </row>
    <row r="3815" spans="7:24" s="168" customFormat="1" ht="15" customHeight="1">
      <c r="G3815" s="175"/>
      <c r="I3815" s="176"/>
      <c r="J3815" s="176"/>
      <c r="K3815" s="176"/>
      <c r="L3815" s="665"/>
      <c r="M3815" s="175"/>
      <c r="N3815" s="177"/>
      <c r="P3815" s="176"/>
      <c r="R3815" s="178"/>
      <c r="S3815" s="177"/>
      <c r="U3815" s="177"/>
      <c r="W3815" s="178"/>
      <c r="X3815" s="177"/>
    </row>
    <row r="3816" spans="7:24" s="168" customFormat="1" ht="15" customHeight="1">
      <c r="G3816" s="175"/>
      <c r="I3816" s="176"/>
      <c r="J3816" s="176"/>
      <c r="K3816" s="176"/>
      <c r="L3816" s="665"/>
      <c r="M3816" s="175"/>
      <c r="N3816" s="177"/>
      <c r="P3816" s="176"/>
      <c r="R3816" s="178"/>
      <c r="S3816" s="177"/>
      <c r="U3816" s="177"/>
      <c r="W3816" s="178"/>
      <c r="X3816" s="177"/>
    </row>
    <row r="3817" spans="7:24" s="168" customFormat="1" ht="15" customHeight="1">
      <c r="G3817" s="175"/>
      <c r="I3817" s="176"/>
      <c r="J3817" s="176"/>
      <c r="K3817" s="176"/>
      <c r="L3817" s="665"/>
      <c r="M3817" s="175"/>
      <c r="N3817" s="177"/>
      <c r="P3817" s="176"/>
      <c r="R3817" s="178"/>
      <c r="S3817" s="177"/>
      <c r="U3817" s="177"/>
      <c r="W3817" s="178"/>
      <c r="X3817" s="177"/>
    </row>
    <row r="3818" spans="7:24" s="168" customFormat="1" ht="15" customHeight="1">
      <c r="G3818" s="175"/>
      <c r="I3818" s="176"/>
      <c r="J3818" s="176"/>
      <c r="K3818" s="176"/>
      <c r="L3818" s="665"/>
      <c r="M3818" s="175"/>
      <c r="N3818" s="177"/>
      <c r="P3818" s="176"/>
      <c r="R3818" s="178"/>
      <c r="S3818" s="177"/>
      <c r="U3818" s="177"/>
      <c r="W3818" s="178"/>
      <c r="X3818" s="177"/>
    </row>
    <row r="3819" spans="7:24" s="168" customFormat="1" ht="15" customHeight="1">
      <c r="G3819" s="175"/>
      <c r="I3819" s="176"/>
      <c r="J3819" s="176"/>
      <c r="K3819" s="176"/>
      <c r="L3819" s="665"/>
      <c r="M3819" s="175"/>
      <c r="N3819" s="177"/>
      <c r="P3819" s="176"/>
      <c r="R3819" s="178"/>
      <c r="S3819" s="177"/>
      <c r="U3819" s="177"/>
      <c r="W3819" s="178"/>
      <c r="X3819" s="177"/>
    </row>
    <row r="3820" spans="7:24" s="168" customFormat="1" ht="15" customHeight="1">
      <c r="G3820" s="175"/>
      <c r="I3820" s="176"/>
      <c r="J3820" s="176"/>
      <c r="K3820" s="176"/>
      <c r="L3820" s="665"/>
      <c r="M3820" s="175"/>
      <c r="N3820" s="177"/>
      <c r="P3820" s="176"/>
      <c r="R3820" s="178"/>
      <c r="S3820" s="177"/>
      <c r="U3820" s="177"/>
      <c r="W3820" s="178"/>
      <c r="X3820" s="177"/>
    </row>
    <row r="3821" spans="7:24" s="168" customFormat="1" ht="15" customHeight="1">
      <c r="G3821" s="175"/>
      <c r="I3821" s="176"/>
      <c r="J3821" s="176"/>
      <c r="K3821" s="176"/>
      <c r="L3821" s="665"/>
      <c r="M3821" s="175"/>
      <c r="N3821" s="177"/>
      <c r="P3821" s="176"/>
      <c r="R3821" s="178"/>
      <c r="S3821" s="177"/>
      <c r="U3821" s="177"/>
      <c r="W3821" s="178"/>
      <c r="X3821" s="177"/>
    </row>
    <row r="3822" spans="7:24" s="168" customFormat="1" ht="15" customHeight="1">
      <c r="G3822" s="175"/>
      <c r="I3822" s="176"/>
      <c r="J3822" s="176"/>
      <c r="K3822" s="176"/>
      <c r="L3822" s="665"/>
      <c r="M3822" s="175"/>
      <c r="N3822" s="177"/>
      <c r="P3822" s="176"/>
      <c r="R3822" s="178"/>
      <c r="S3822" s="177"/>
      <c r="U3822" s="177"/>
      <c r="W3822" s="178"/>
      <c r="X3822" s="177"/>
    </row>
    <row r="3823" spans="7:24" s="168" customFormat="1" ht="15" customHeight="1">
      <c r="G3823" s="175"/>
      <c r="I3823" s="176"/>
      <c r="J3823" s="176"/>
      <c r="K3823" s="176"/>
      <c r="L3823" s="665"/>
      <c r="M3823" s="175"/>
      <c r="N3823" s="177"/>
      <c r="P3823" s="176"/>
      <c r="R3823" s="178"/>
      <c r="S3823" s="177"/>
      <c r="U3823" s="177"/>
      <c r="W3823" s="178"/>
      <c r="X3823" s="177"/>
    </row>
    <row r="3824" spans="7:24" s="168" customFormat="1" ht="15" customHeight="1">
      <c r="G3824" s="175"/>
      <c r="I3824" s="176"/>
      <c r="J3824" s="176"/>
      <c r="K3824" s="176"/>
      <c r="L3824" s="665"/>
      <c r="M3824" s="175"/>
      <c r="N3824" s="177"/>
      <c r="P3824" s="176"/>
      <c r="R3824" s="178"/>
      <c r="S3824" s="177"/>
      <c r="U3824" s="177"/>
      <c r="W3824" s="178"/>
      <c r="X3824" s="177"/>
    </row>
    <row r="3825" spans="7:24" s="168" customFormat="1" ht="15" customHeight="1">
      <c r="G3825" s="175"/>
      <c r="I3825" s="176"/>
      <c r="J3825" s="176"/>
      <c r="K3825" s="176"/>
      <c r="L3825" s="665"/>
      <c r="M3825" s="175"/>
      <c r="N3825" s="177"/>
      <c r="P3825" s="176"/>
      <c r="R3825" s="178"/>
      <c r="S3825" s="177"/>
      <c r="U3825" s="177"/>
      <c r="W3825" s="178"/>
      <c r="X3825" s="177"/>
    </row>
    <row r="3826" spans="7:24" s="168" customFormat="1" ht="15" customHeight="1">
      <c r="G3826" s="175"/>
      <c r="I3826" s="176"/>
      <c r="J3826" s="176"/>
      <c r="K3826" s="176"/>
      <c r="L3826" s="665"/>
      <c r="M3826" s="175"/>
      <c r="N3826" s="177"/>
      <c r="P3826" s="176"/>
      <c r="R3826" s="178"/>
      <c r="S3826" s="177"/>
      <c r="U3826" s="177"/>
      <c r="W3826" s="178"/>
      <c r="X3826" s="177"/>
    </row>
    <row r="3827" spans="7:24" s="168" customFormat="1" ht="15" customHeight="1">
      <c r="G3827" s="175"/>
      <c r="I3827" s="176"/>
      <c r="J3827" s="176"/>
      <c r="K3827" s="176"/>
      <c r="L3827" s="665"/>
      <c r="M3827" s="175"/>
      <c r="N3827" s="177"/>
      <c r="P3827" s="176"/>
      <c r="R3827" s="178"/>
      <c r="S3827" s="177"/>
      <c r="U3827" s="177"/>
      <c r="W3827" s="178"/>
      <c r="X3827" s="177"/>
    </row>
    <row r="3828" spans="7:24" s="168" customFormat="1" ht="15" customHeight="1">
      <c r="G3828" s="175"/>
      <c r="I3828" s="176"/>
      <c r="J3828" s="176"/>
      <c r="K3828" s="176"/>
      <c r="L3828" s="665"/>
      <c r="M3828" s="175"/>
      <c r="N3828" s="177"/>
      <c r="P3828" s="176"/>
      <c r="R3828" s="178"/>
      <c r="S3828" s="177"/>
      <c r="U3828" s="177"/>
      <c r="W3828" s="178"/>
      <c r="X3828" s="177"/>
    </row>
    <row r="3829" spans="7:24" s="168" customFormat="1" ht="15" customHeight="1">
      <c r="G3829" s="175"/>
      <c r="I3829" s="176"/>
      <c r="J3829" s="176"/>
      <c r="K3829" s="176"/>
      <c r="L3829" s="665"/>
      <c r="M3829" s="175"/>
      <c r="N3829" s="177"/>
      <c r="P3829" s="176"/>
      <c r="R3829" s="178"/>
      <c r="S3829" s="177"/>
      <c r="U3829" s="177"/>
      <c r="W3829" s="178"/>
      <c r="X3829" s="177"/>
    </row>
    <row r="3830" spans="7:24" s="168" customFormat="1" ht="15" customHeight="1">
      <c r="G3830" s="175"/>
      <c r="I3830" s="176"/>
      <c r="J3830" s="176"/>
      <c r="K3830" s="176"/>
      <c r="L3830" s="665"/>
      <c r="M3830" s="175"/>
      <c r="N3830" s="177"/>
      <c r="P3830" s="176"/>
      <c r="R3830" s="178"/>
      <c r="S3830" s="177"/>
      <c r="U3830" s="177"/>
      <c r="W3830" s="178"/>
      <c r="X3830" s="177"/>
    </row>
    <row r="3831" spans="7:24" s="168" customFormat="1" ht="15" customHeight="1">
      <c r="G3831" s="175"/>
      <c r="I3831" s="176"/>
      <c r="J3831" s="176"/>
      <c r="K3831" s="176"/>
      <c r="L3831" s="665"/>
      <c r="M3831" s="175"/>
      <c r="N3831" s="177"/>
      <c r="P3831" s="176"/>
      <c r="R3831" s="178"/>
      <c r="S3831" s="177"/>
      <c r="U3831" s="177"/>
      <c r="W3831" s="178"/>
      <c r="X3831" s="177"/>
    </row>
    <row r="3832" spans="7:24" s="168" customFormat="1" ht="15" customHeight="1">
      <c r="G3832" s="175"/>
      <c r="I3832" s="176"/>
      <c r="J3832" s="176"/>
      <c r="K3832" s="176"/>
      <c r="L3832" s="665"/>
      <c r="M3832" s="175"/>
      <c r="N3832" s="177"/>
      <c r="P3832" s="176"/>
      <c r="R3832" s="178"/>
      <c r="S3832" s="177"/>
      <c r="U3832" s="177"/>
      <c r="W3832" s="178"/>
      <c r="X3832" s="177"/>
    </row>
    <row r="3833" spans="7:24" s="168" customFormat="1" ht="15" customHeight="1">
      <c r="G3833" s="175"/>
      <c r="I3833" s="176"/>
      <c r="J3833" s="176"/>
      <c r="K3833" s="176"/>
      <c r="L3833" s="665"/>
      <c r="M3833" s="175"/>
      <c r="N3833" s="177"/>
      <c r="P3833" s="176"/>
      <c r="R3833" s="178"/>
      <c r="S3833" s="177"/>
      <c r="U3833" s="177"/>
      <c r="W3833" s="178"/>
      <c r="X3833" s="177"/>
    </row>
    <row r="3834" spans="7:24" s="168" customFormat="1" ht="15" customHeight="1">
      <c r="G3834" s="175"/>
      <c r="I3834" s="176"/>
      <c r="J3834" s="176"/>
      <c r="K3834" s="176"/>
      <c r="L3834" s="665"/>
      <c r="M3834" s="175"/>
      <c r="N3834" s="177"/>
      <c r="P3834" s="176"/>
      <c r="R3834" s="178"/>
      <c r="S3834" s="177"/>
      <c r="U3834" s="177"/>
      <c r="W3834" s="178"/>
      <c r="X3834" s="177"/>
    </row>
    <row r="3835" spans="7:24" s="168" customFormat="1" ht="15" customHeight="1">
      <c r="G3835" s="175"/>
      <c r="I3835" s="176"/>
      <c r="J3835" s="176"/>
      <c r="K3835" s="176"/>
      <c r="L3835" s="665"/>
      <c r="M3835" s="175"/>
      <c r="N3835" s="177"/>
      <c r="P3835" s="176"/>
      <c r="R3835" s="178"/>
      <c r="S3835" s="177"/>
      <c r="U3835" s="177"/>
      <c r="W3835" s="178"/>
      <c r="X3835" s="177"/>
    </row>
    <row r="3836" spans="7:24" s="168" customFormat="1" ht="15" customHeight="1">
      <c r="G3836" s="175"/>
      <c r="I3836" s="176"/>
      <c r="J3836" s="176"/>
      <c r="K3836" s="176"/>
      <c r="L3836" s="665"/>
      <c r="M3836" s="175"/>
      <c r="N3836" s="177"/>
      <c r="P3836" s="176"/>
      <c r="R3836" s="178"/>
      <c r="S3836" s="177"/>
      <c r="U3836" s="177"/>
      <c r="W3836" s="178"/>
      <c r="X3836" s="177"/>
    </row>
    <row r="3837" spans="7:24" s="168" customFormat="1" ht="15" customHeight="1">
      <c r="G3837" s="175"/>
      <c r="I3837" s="176"/>
      <c r="J3837" s="176"/>
      <c r="K3837" s="176"/>
      <c r="L3837" s="665"/>
      <c r="M3837" s="175"/>
      <c r="N3837" s="177"/>
      <c r="P3837" s="176"/>
      <c r="R3837" s="178"/>
      <c r="S3837" s="177"/>
      <c r="U3837" s="177"/>
      <c r="W3837" s="178"/>
      <c r="X3837" s="177"/>
    </row>
    <row r="3838" spans="7:24" s="168" customFormat="1" ht="15" customHeight="1">
      <c r="G3838" s="175"/>
      <c r="I3838" s="176"/>
      <c r="J3838" s="176"/>
      <c r="K3838" s="176"/>
      <c r="L3838" s="665"/>
      <c r="M3838" s="175"/>
      <c r="N3838" s="177"/>
      <c r="P3838" s="176"/>
      <c r="R3838" s="178"/>
      <c r="S3838" s="177"/>
      <c r="U3838" s="177"/>
      <c r="W3838" s="178"/>
      <c r="X3838" s="177"/>
    </row>
    <row r="3839" spans="7:24" s="168" customFormat="1" ht="15" customHeight="1">
      <c r="G3839" s="175"/>
      <c r="I3839" s="176"/>
      <c r="J3839" s="176"/>
      <c r="K3839" s="176"/>
      <c r="L3839" s="665"/>
      <c r="M3839" s="175"/>
      <c r="N3839" s="177"/>
      <c r="P3839" s="176"/>
      <c r="R3839" s="178"/>
      <c r="S3839" s="177"/>
      <c r="U3839" s="177"/>
      <c r="W3839" s="178"/>
      <c r="X3839" s="177"/>
    </row>
    <row r="3840" spans="7:24" s="168" customFormat="1" ht="15" customHeight="1">
      <c r="G3840" s="175"/>
      <c r="I3840" s="176"/>
      <c r="J3840" s="176"/>
      <c r="K3840" s="176"/>
      <c r="L3840" s="665"/>
      <c r="M3840" s="175"/>
      <c r="N3840" s="177"/>
      <c r="P3840" s="176"/>
      <c r="R3840" s="178"/>
      <c r="S3840" s="177"/>
      <c r="U3840" s="177"/>
      <c r="W3840" s="178"/>
      <c r="X3840" s="177"/>
    </row>
    <row r="3841" spans="7:24" s="168" customFormat="1" ht="15" customHeight="1">
      <c r="G3841" s="175"/>
      <c r="I3841" s="176"/>
      <c r="J3841" s="176"/>
      <c r="K3841" s="176"/>
      <c r="L3841" s="665"/>
      <c r="M3841" s="175"/>
      <c r="N3841" s="177"/>
      <c r="P3841" s="176"/>
      <c r="R3841" s="178"/>
      <c r="S3841" s="177"/>
      <c r="U3841" s="177"/>
      <c r="W3841" s="178"/>
      <c r="X3841" s="177"/>
    </row>
    <row r="3842" spans="7:24" s="168" customFormat="1" ht="15" customHeight="1">
      <c r="G3842" s="175"/>
      <c r="I3842" s="176"/>
      <c r="J3842" s="176"/>
      <c r="K3842" s="176"/>
      <c r="L3842" s="665"/>
      <c r="M3842" s="175"/>
      <c r="N3842" s="177"/>
      <c r="P3842" s="176"/>
      <c r="R3842" s="178"/>
      <c r="S3842" s="177"/>
      <c r="U3842" s="177"/>
      <c r="W3842" s="178"/>
      <c r="X3842" s="177"/>
    </row>
    <row r="3843" spans="7:24" s="168" customFormat="1" ht="15" customHeight="1">
      <c r="G3843" s="175"/>
      <c r="I3843" s="176"/>
      <c r="J3843" s="176"/>
      <c r="K3843" s="176"/>
      <c r="L3843" s="665"/>
      <c r="M3843" s="175"/>
      <c r="N3843" s="177"/>
      <c r="P3843" s="176"/>
      <c r="R3843" s="178"/>
      <c r="S3843" s="177"/>
      <c r="U3843" s="177"/>
      <c r="W3843" s="178"/>
      <c r="X3843" s="177"/>
    </row>
    <row r="3844" spans="7:24" s="168" customFormat="1" ht="15" customHeight="1">
      <c r="G3844" s="175"/>
      <c r="I3844" s="176"/>
      <c r="J3844" s="176"/>
      <c r="K3844" s="176"/>
      <c r="L3844" s="665"/>
      <c r="M3844" s="175"/>
      <c r="N3844" s="177"/>
      <c r="P3844" s="176"/>
      <c r="R3844" s="178"/>
      <c r="S3844" s="177"/>
      <c r="U3844" s="177"/>
      <c r="W3844" s="178"/>
      <c r="X3844" s="177"/>
    </row>
    <row r="3845" spans="7:24" s="168" customFormat="1" ht="15" customHeight="1">
      <c r="G3845" s="175"/>
      <c r="I3845" s="176"/>
      <c r="J3845" s="176"/>
      <c r="K3845" s="176"/>
      <c r="L3845" s="665"/>
      <c r="M3845" s="175"/>
      <c r="N3845" s="177"/>
      <c r="P3845" s="176"/>
      <c r="R3845" s="178"/>
      <c r="S3845" s="177"/>
      <c r="U3845" s="177"/>
      <c r="W3845" s="178"/>
      <c r="X3845" s="177"/>
    </row>
    <row r="3846" spans="7:24" s="168" customFormat="1" ht="15" customHeight="1">
      <c r="G3846" s="175"/>
      <c r="I3846" s="176"/>
      <c r="J3846" s="176"/>
      <c r="K3846" s="176"/>
      <c r="L3846" s="665"/>
      <c r="M3846" s="175"/>
      <c r="N3846" s="177"/>
      <c r="P3846" s="176"/>
      <c r="R3846" s="178"/>
      <c r="S3846" s="177"/>
      <c r="U3846" s="177"/>
      <c r="W3846" s="178"/>
      <c r="X3846" s="177"/>
    </row>
    <row r="3847" spans="7:24" s="168" customFormat="1" ht="15" customHeight="1">
      <c r="G3847" s="175"/>
      <c r="I3847" s="176"/>
      <c r="J3847" s="176"/>
      <c r="K3847" s="176"/>
      <c r="L3847" s="665"/>
      <c r="M3847" s="175"/>
      <c r="N3847" s="177"/>
      <c r="P3847" s="176"/>
      <c r="R3847" s="178"/>
      <c r="S3847" s="177"/>
      <c r="U3847" s="177"/>
      <c r="W3847" s="178"/>
      <c r="X3847" s="177"/>
    </row>
    <row r="3848" spans="7:24" s="168" customFormat="1" ht="15" customHeight="1">
      <c r="G3848" s="175"/>
      <c r="I3848" s="176"/>
      <c r="J3848" s="176"/>
      <c r="K3848" s="176"/>
      <c r="L3848" s="665"/>
      <c r="M3848" s="175"/>
      <c r="N3848" s="177"/>
      <c r="P3848" s="176"/>
      <c r="R3848" s="178"/>
      <c r="S3848" s="177"/>
      <c r="U3848" s="177"/>
      <c r="W3848" s="178"/>
      <c r="X3848" s="177"/>
    </row>
    <row r="3849" spans="7:24" s="168" customFormat="1" ht="15" customHeight="1">
      <c r="G3849" s="175"/>
      <c r="I3849" s="176"/>
      <c r="J3849" s="176"/>
      <c r="K3849" s="176"/>
      <c r="L3849" s="665"/>
      <c r="M3849" s="175"/>
      <c r="N3849" s="177"/>
      <c r="P3849" s="176"/>
      <c r="R3849" s="178"/>
      <c r="S3849" s="177"/>
      <c r="U3849" s="177"/>
      <c r="W3849" s="178"/>
      <c r="X3849" s="177"/>
    </row>
    <row r="3850" spans="7:24" s="168" customFormat="1" ht="15" customHeight="1">
      <c r="G3850" s="175"/>
      <c r="I3850" s="176"/>
      <c r="J3850" s="176"/>
      <c r="K3850" s="176"/>
      <c r="L3850" s="665"/>
      <c r="M3850" s="175"/>
      <c r="N3850" s="177"/>
      <c r="P3850" s="176"/>
      <c r="R3850" s="178"/>
      <c r="S3850" s="177"/>
      <c r="U3850" s="177"/>
      <c r="W3850" s="178"/>
      <c r="X3850" s="177"/>
    </row>
    <row r="3851" spans="7:24" s="168" customFormat="1" ht="15" customHeight="1">
      <c r="G3851" s="175"/>
      <c r="I3851" s="176"/>
      <c r="J3851" s="176"/>
      <c r="K3851" s="176"/>
      <c r="L3851" s="665"/>
      <c r="M3851" s="175"/>
      <c r="N3851" s="177"/>
      <c r="P3851" s="176"/>
      <c r="R3851" s="178"/>
      <c r="S3851" s="177"/>
      <c r="U3851" s="177"/>
      <c r="W3851" s="178"/>
      <c r="X3851" s="177"/>
    </row>
    <row r="3852" spans="7:24" s="168" customFormat="1" ht="15" customHeight="1">
      <c r="G3852" s="175"/>
      <c r="I3852" s="176"/>
      <c r="J3852" s="176"/>
      <c r="K3852" s="176"/>
      <c r="L3852" s="665"/>
      <c r="M3852" s="175"/>
      <c r="N3852" s="177"/>
      <c r="P3852" s="176"/>
      <c r="R3852" s="178"/>
      <c r="S3852" s="177"/>
      <c r="U3852" s="177"/>
      <c r="W3852" s="178"/>
      <c r="X3852" s="177"/>
    </row>
    <row r="3853" spans="7:24" s="168" customFormat="1" ht="15" customHeight="1">
      <c r="G3853" s="175"/>
      <c r="I3853" s="176"/>
      <c r="J3853" s="176"/>
      <c r="K3853" s="176"/>
      <c r="L3853" s="665"/>
      <c r="M3853" s="175"/>
      <c r="N3853" s="177"/>
      <c r="P3853" s="176"/>
      <c r="R3853" s="178"/>
      <c r="S3853" s="177"/>
      <c r="U3853" s="177"/>
      <c r="W3853" s="178"/>
      <c r="X3853" s="177"/>
    </row>
    <row r="3854" spans="7:24" s="168" customFormat="1" ht="15" customHeight="1">
      <c r="G3854" s="175"/>
      <c r="I3854" s="176"/>
      <c r="J3854" s="176"/>
      <c r="K3854" s="176"/>
      <c r="L3854" s="665"/>
      <c r="M3854" s="175"/>
      <c r="N3854" s="177"/>
      <c r="P3854" s="176"/>
      <c r="R3854" s="178"/>
      <c r="S3854" s="177"/>
      <c r="U3854" s="177"/>
      <c r="W3854" s="178"/>
      <c r="X3854" s="177"/>
    </row>
    <row r="3855" spans="7:24" s="168" customFormat="1" ht="15" customHeight="1">
      <c r="G3855" s="175"/>
      <c r="I3855" s="176"/>
      <c r="J3855" s="176"/>
      <c r="K3855" s="176"/>
      <c r="L3855" s="665"/>
      <c r="M3855" s="175"/>
      <c r="N3855" s="177"/>
      <c r="P3855" s="176"/>
      <c r="R3855" s="178"/>
      <c r="S3855" s="177"/>
      <c r="U3855" s="177"/>
      <c r="W3855" s="178"/>
      <c r="X3855" s="177"/>
    </row>
    <row r="3856" spans="7:24" s="168" customFormat="1" ht="15" customHeight="1">
      <c r="G3856" s="175"/>
      <c r="I3856" s="176"/>
      <c r="J3856" s="176"/>
      <c r="K3856" s="176"/>
      <c r="L3856" s="665"/>
      <c r="M3856" s="175"/>
      <c r="N3856" s="177"/>
      <c r="P3856" s="176"/>
      <c r="R3856" s="178"/>
      <c r="S3856" s="177"/>
      <c r="U3856" s="177"/>
      <c r="W3856" s="178"/>
      <c r="X3856" s="177"/>
    </row>
    <row r="3857" spans="7:24" s="168" customFormat="1" ht="15" customHeight="1">
      <c r="G3857" s="175"/>
      <c r="I3857" s="176"/>
      <c r="J3857" s="176"/>
      <c r="K3857" s="176"/>
      <c r="L3857" s="665"/>
      <c r="M3857" s="175"/>
      <c r="N3857" s="177"/>
      <c r="P3857" s="176"/>
      <c r="R3857" s="178"/>
      <c r="S3857" s="177"/>
      <c r="U3857" s="177"/>
      <c r="W3857" s="178"/>
      <c r="X3857" s="177"/>
    </row>
    <row r="3858" spans="7:24" s="168" customFormat="1" ht="15" customHeight="1">
      <c r="G3858" s="175"/>
      <c r="I3858" s="176"/>
      <c r="J3858" s="176"/>
      <c r="K3858" s="176"/>
      <c r="L3858" s="665"/>
      <c r="M3858" s="175"/>
      <c r="N3858" s="177"/>
      <c r="P3858" s="176"/>
      <c r="R3858" s="178"/>
      <c r="S3858" s="177"/>
      <c r="U3858" s="177"/>
      <c r="W3858" s="178"/>
      <c r="X3858" s="177"/>
    </row>
    <row r="3859" spans="7:24" s="168" customFormat="1" ht="15" customHeight="1">
      <c r="G3859" s="175"/>
      <c r="I3859" s="176"/>
      <c r="J3859" s="176"/>
      <c r="K3859" s="176"/>
      <c r="L3859" s="665"/>
      <c r="M3859" s="175"/>
      <c r="N3859" s="177"/>
      <c r="P3859" s="176"/>
      <c r="R3859" s="178"/>
      <c r="S3859" s="177"/>
      <c r="U3859" s="177"/>
      <c r="W3859" s="178"/>
      <c r="X3859" s="177"/>
    </row>
    <row r="3860" spans="7:24" s="168" customFormat="1" ht="15" customHeight="1">
      <c r="G3860" s="175"/>
      <c r="I3860" s="176"/>
      <c r="J3860" s="176"/>
      <c r="K3860" s="176"/>
      <c r="L3860" s="665"/>
      <c r="M3860" s="175"/>
      <c r="N3860" s="177"/>
      <c r="P3860" s="176"/>
      <c r="R3860" s="178"/>
      <c r="S3860" s="177"/>
      <c r="U3860" s="177"/>
      <c r="W3860" s="178"/>
      <c r="X3860" s="177"/>
    </row>
    <row r="3861" spans="7:24" s="168" customFormat="1" ht="15" customHeight="1">
      <c r="G3861" s="175"/>
      <c r="I3861" s="176"/>
      <c r="J3861" s="176"/>
      <c r="K3861" s="176"/>
      <c r="L3861" s="665"/>
      <c r="M3861" s="175"/>
      <c r="N3861" s="177"/>
      <c r="P3861" s="176"/>
      <c r="R3861" s="178"/>
      <c r="S3861" s="177"/>
      <c r="U3861" s="177"/>
      <c r="W3861" s="178"/>
      <c r="X3861" s="177"/>
    </row>
    <row r="3862" spans="7:24" s="168" customFormat="1" ht="15" customHeight="1">
      <c r="G3862" s="175"/>
      <c r="I3862" s="176"/>
      <c r="J3862" s="176"/>
      <c r="K3862" s="176"/>
      <c r="L3862" s="665"/>
      <c r="M3862" s="175"/>
      <c r="N3862" s="177"/>
      <c r="P3862" s="176"/>
      <c r="R3862" s="178"/>
      <c r="S3862" s="177"/>
      <c r="U3862" s="177"/>
      <c r="W3862" s="178"/>
      <c r="X3862" s="177"/>
    </row>
    <row r="3863" spans="7:24" s="168" customFormat="1" ht="15" customHeight="1">
      <c r="G3863" s="175"/>
      <c r="I3863" s="176"/>
      <c r="J3863" s="176"/>
      <c r="K3863" s="176"/>
      <c r="L3863" s="665"/>
      <c r="M3863" s="175"/>
      <c r="N3863" s="177"/>
      <c r="P3863" s="176"/>
      <c r="R3863" s="178"/>
      <c r="S3863" s="177"/>
      <c r="U3863" s="177"/>
      <c r="W3863" s="178"/>
      <c r="X3863" s="177"/>
    </row>
    <row r="3864" spans="7:24" s="168" customFormat="1" ht="15" customHeight="1">
      <c r="G3864" s="175"/>
      <c r="I3864" s="176"/>
      <c r="J3864" s="176"/>
      <c r="K3864" s="176"/>
      <c r="L3864" s="665"/>
      <c r="M3864" s="175"/>
      <c r="N3864" s="177"/>
      <c r="P3864" s="176"/>
      <c r="R3864" s="178"/>
      <c r="S3864" s="177"/>
      <c r="U3864" s="177"/>
      <c r="W3864" s="178"/>
      <c r="X3864" s="177"/>
    </row>
    <row r="3865" spans="7:24" s="168" customFormat="1" ht="15" customHeight="1">
      <c r="G3865" s="175"/>
      <c r="I3865" s="176"/>
      <c r="J3865" s="176"/>
      <c r="K3865" s="176"/>
      <c r="L3865" s="665"/>
      <c r="M3865" s="175"/>
      <c r="N3865" s="177"/>
      <c r="P3865" s="176"/>
      <c r="R3865" s="178"/>
      <c r="S3865" s="177"/>
      <c r="U3865" s="177"/>
      <c r="W3865" s="178"/>
      <c r="X3865" s="177"/>
    </row>
    <row r="3866" spans="7:24" s="168" customFormat="1" ht="15" customHeight="1">
      <c r="G3866" s="175"/>
      <c r="I3866" s="176"/>
      <c r="J3866" s="176"/>
      <c r="K3866" s="176"/>
      <c r="L3866" s="665"/>
      <c r="M3866" s="175"/>
      <c r="N3866" s="177"/>
      <c r="P3866" s="176"/>
      <c r="R3866" s="178"/>
      <c r="S3866" s="177"/>
      <c r="U3866" s="177"/>
      <c r="W3866" s="178"/>
      <c r="X3866" s="177"/>
    </row>
    <row r="3867" spans="7:24" s="168" customFormat="1" ht="15" customHeight="1">
      <c r="G3867" s="175"/>
      <c r="I3867" s="176"/>
      <c r="J3867" s="176"/>
      <c r="K3867" s="176"/>
      <c r="L3867" s="665"/>
      <c r="M3867" s="175"/>
      <c r="N3867" s="177"/>
      <c r="P3867" s="176"/>
      <c r="R3867" s="178"/>
      <c r="S3867" s="177"/>
      <c r="U3867" s="177"/>
      <c r="W3867" s="178"/>
      <c r="X3867" s="177"/>
    </row>
    <row r="3868" spans="7:24" s="168" customFormat="1" ht="15" customHeight="1">
      <c r="G3868" s="175"/>
      <c r="I3868" s="176"/>
      <c r="J3868" s="176"/>
      <c r="K3868" s="176"/>
      <c r="L3868" s="665"/>
      <c r="M3868" s="175"/>
      <c r="N3868" s="177"/>
      <c r="P3868" s="176"/>
      <c r="R3868" s="178"/>
      <c r="S3868" s="177"/>
      <c r="U3868" s="177"/>
      <c r="W3868" s="178"/>
      <c r="X3868" s="177"/>
    </row>
    <row r="3869" spans="7:24" s="168" customFormat="1" ht="15" customHeight="1">
      <c r="G3869" s="175"/>
      <c r="I3869" s="176"/>
      <c r="J3869" s="176"/>
      <c r="K3869" s="176"/>
      <c r="L3869" s="665"/>
      <c r="M3869" s="175"/>
      <c r="N3869" s="177"/>
      <c r="P3869" s="176"/>
      <c r="R3869" s="178"/>
      <c r="S3869" s="177"/>
      <c r="U3869" s="177"/>
      <c r="W3869" s="178"/>
      <c r="X3869" s="177"/>
    </row>
    <row r="3870" spans="7:24" s="168" customFormat="1" ht="15" customHeight="1">
      <c r="G3870" s="175"/>
      <c r="I3870" s="176"/>
      <c r="J3870" s="176"/>
      <c r="K3870" s="176"/>
      <c r="L3870" s="665"/>
      <c r="M3870" s="175"/>
      <c r="N3870" s="177"/>
      <c r="P3870" s="176"/>
      <c r="R3870" s="178"/>
      <c r="S3870" s="177"/>
      <c r="U3870" s="177"/>
      <c r="W3870" s="178"/>
      <c r="X3870" s="177"/>
    </row>
    <row r="3871" spans="7:24" s="168" customFormat="1" ht="15" customHeight="1">
      <c r="G3871" s="175"/>
      <c r="I3871" s="176"/>
      <c r="J3871" s="176"/>
      <c r="K3871" s="176"/>
      <c r="L3871" s="665"/>
      <c r="M3871" s="175"/>
      <c r="N3871" s="177"/>
      <c r="P3871" s="176"/>
      <c r="R3871" s="178"/>
      <c r="S3871" s="177"/>
      <c r="U3871" s="177"/>
      <c r="W3871" s="178"/>
      <c r="X3871" s="177"/>
    </row>
    <row r="3872" spans="7:24" s="168" customFormat="1" ht="15" customHeight="1">
      <c r="G3872" s="175"/>
      <c r="I3872" s="176"/>
      <c r="J3872" s="176"/>
      <c r="K3872" s="176"/>
      <c r="L3872" s="665"/>
      <c r="M3872" s="175"/>
      <c r="N3872" s="177"/>
      <c r="P3872" s="176"/>
      <c r="R3872" s="178"/>
      <c r="S3872" s="177"/>
      <c r="U3872" s="177"/>
      <c r="W3872" s="178"/>
      <c r="X3872" s="177"/>
    </row>
    <row r="3873" spans="7:24" s="168" customFormat="1" ht="15" customHeight="1">
      <c r="G3873" s="175"/>
      <c r="I3873" s="176"/>
      <c r="J3873" s="176"/>
      <c r="K3873" s="176"/>
      <c r="L3873" s="665"/>
      <c r="M3873" s="175"/>
      <c r="N3873" s="177"/>
      <c r="P3873" s="176"/>
      <c r="R3873" s="178"/>
      <c r="S3873" s="177"/>
      <c r="U3873" s="177"/>
      <c r="W3873" s="178"/>
      <c r="X3873" s="177"/>
    </row>
    <row r="3874" spans="7:24" s="168" customFormat="1" ht="15" customHeight="1">
      <c r="G3874" s="175"/>
      <c r="I3874" s="176"/>
      <c r="J3874" s="176"/>
      <c r="K3874" s="176"/>
      <c r="L3874" s="665"/>
      <c r="M3874" s="175"/>
      <c r="N3874" s="177"/>
      <c r="P3874" s="176"/>
      <c r="R3874" s="178"/>
      <c r="S3874" s="177"/>
      <c r="U3874" s="177"/>
      <c r="W3874" s="178"/>
      <c r="X3874" s="177"/>
    </row>
    <row r="3875" spans="7:24" s="168" customFormat="1" ht="15" customHeight="1">
      <c r="G3875" s="175"/>
      <c r="I3875" s="176"/>
      <c r="J3875" s="176"/>
      <c r="K3875" s="176"/>
      <c r="L3875" s="665"/>
      <c r="M3875" s="175"/>
      <c r="N3875" s="177"/>
      <c r="P3875" s="176"/>
      <c r="R3875" s="178"/>
      <c r="S3875" s="177"/>
      <c r="U3875" s="177"/>
      <c r="W3875" s="178"/>
      <c r="X3875" s="177"/>
    </row>
    <row r="3876" spans="7:24" s="168" customFormat="1" ht="15" customHeight="1">
      <c r="G3876" s="175"/>
      <c r="I3876" s="176"/>
      <c r="J3876" s="176"/>
      <c r="K3876" s="176"/>
      <c r="L3876" s="665"/>
      <c r="M3876" s="175"/>
      <c r="N3876" s="177"/>
      <c r="P3876" s="176"/>
      <c r="R3876" s="178"/>
      <c r="S3876" s="177"/>
      <c r="U3876" s="177"/>
      <c r="W3876" s="178"/>
      <c r="X3876" s="177"/>
    </row>
    <row r="3877" spans="7:24" s="168" customFormat="1" ht="15" customHeight="1">
      <c r="G3877" s="175"/>
      <c r="I3877" s="176"/>
      <c r="J3877" s="176"/>
      <c r="K3877" s="176"/>
      <c r="L3877" s="665"/>
      <c r="M3877" s="175"/>
      <c r="N3877" s="177"/>
      <c r="P3877" s="176"/>
      <c r="R3877" s="178"/>
      <c r="S3877" s="177"/>
      <c r="U3877" s="177"/>
      <c r="W3877" s="178"/>
      <c r="X3877" s="177"/>
    </row>
    <row r="3878" spans="7:24" s="168" customFormat="1" ht="15" customHeight="1">
      <c r="G3878" s="175"/>
      <c r="I3878" s="176"/>
      <c r="J3878" s="176"/>
      <c r="K3878" s="176"/>
      <c r="L3878" s="665"/>
      <c r="M3878" s="175"/>
      <c r="N3878" s="177"/>
      <c r="P3878" s="176"/>
      <c r="R3878" s="178"/>
      <c r="S3878" s="177"/>
      <c r="U3878" s="177"/>
      <c r="W3878" s="178"/>
      <c r="X3878" s="177"/>
    </row>
    <row r="3879" spans="7:24" s="168" customFormat="1" ht="15" customHeight="1">
      <c r="G3879" s="175"/>
      <c r="I3879" s="176"/>
      <c r="J3879" s="176"/>
      <c r="K3879" s="176"/>
      <c r="L3879" s="665"/>
      <c r="M3879" s="175"/>
      <c r="N3879" s="177"/>
      <c r="P3879" s="176"/>
      <c r="R3879" s="178"/>
      <c r="S3879" s="177"/>
      <c r="U3879" s="177"/>
      <c r="W3879" s="178"/>
      <c r="X3879" s="177"/>
    </row>
    <row r="3880" spans="7:24" s="168" customFormat="1" ht="15" customHeight="1">
      <c r="G3880" s="175"/>
      <c r="I3880" s="176"/>
      <c r="J3880" s="176"/>
      <c r="K3880" s="176"/>
      <c r="L3880" s="665"/>
      <c r="M3880" s="175"/>
      <c r="N3880" s="177"/>
      <c r="P3880" s="176"/>
      <c r="R3880" s="178"/>
      <c r="S3880" s="177"/>
      <c r="U3880" s="177"/>
      <c r="W3880" s="178"/>
      <c r="X3880" s="177"/>
    </row>
    <row r="3881" spans="7:24" s="168" customFormat="1" ht="15" customHeight="1">
      <c r="G3881" s="175"/>
      <c r="I3881" s="176"/>
      <c r="J3881" s="176"/>
      <c r="K3881" s="176"/>
      <c r="L3881" s="665"/>
      <c r="M3881" s="175"/>
      <c r="N3881" s="177"/>
      <c r="P3881" s="176"/>
      <c r="R3881" s="178"/>
      <c r="S3881" s="177"/>
      <c r="U3881" s="177"/>
      <c r="W3881" s="178"/>
      <c r="X3881" s="177"/>
    </row>
    <row r="3882" spans="7:24" s="168" customFormat="1" ht="15" customHeight="1">
      <c r="G3882" s="175"/>
      <c r="I3882" s="176"/>
      <c r="J3882" s="176"/>
      <c r="K3882" s="176"/>
      <c r="L3882" s="665"/>
      <c r="M3882" s="175"/>
      <c r="N3882" s="177"/>
      <c r="P3882" s="176"/>
      <c r="R3882" s="178"/>
      <c r="S3882" s="177"/>
      <c r="U3882" s="177"/>
      <c r="W3882" s="178"/>
      <c r="X3882" s="177"/>
    </row>
    <row r="3883" spans="7:24" s="168" customFormat="1" ht="15" customHeight="1">
      <c r="G3883" s="175"/>
      <c r="I3883" s="176"/>
      <c r="J3883" s="176"/>
      <c r="K3883" s="176"/>
      <c r="L3883" s="665"/>
      <c r="M3883" s="175"/>
      <c r="N3883" s="177"/>
      <c r="P3883" s="176"/>
      <c r="R3883" s="178"/>
      <c r="S3883" s="177"/>
      <c r="U3883" s="177"/>
      <c r="W3883" s="178"/>
      <c r="X3883" s="177"/>
    </row>
    <row r="3884" spans="7:24" s="168" customFormat="1" ht="15" customHeight="1">
      <c r="G3884" s="175"/>
      <c r="I3884" s="176"/>
      <c r="J3884" s="176"/>
      <c r="K3884" s="176"/>
      <c r="L3884" s="665"/>
      <c r="M3884" s="175"/>
      <c r="N3884" s="177"/>
      <c r="P3884" s="176"/>
      <c r="R3884" s="178"/>
      <c r="S3884" s="177"/>
      <c r="U3884" s="177"/>
      <c r="W3884" s="178"/>
      <c r="X3884" s="177"/>
    </row>
    <row r="3885" spans="7:24" s="168" customFormat="1" ht="15" customHeight="1">
      <c r="G3885" s="175"/>
      <c r="I3885" s="176"/>
      <c r="J3885" s="176"/>
      <c r="K3885" s="176"/>
      <c r="L3885" s="665"/>
      <c r="M3885" s="175"/>
      <c r="N3885" s="177"/>
      <c r="P3885" s="176"/>
      <c r="R3885" s="178"/>
      <c r="S3885" s="177"/>
      <c r="U3885" s="177"/>
      <c r="W3885" s="178"/>
      <c r="X3885" s="177"/>
    </row>
    <row r="3886" spans="7:24" s="168" customFormat="1" ht="15" customHeight="1">
      <c r="G3886" s="175"/>
      <c r="I3886" s="176"/>
      <c r="J3886" s="176"/>
      <c r="K3886" s="176"/>
      <c r="L3886" s="665"/>
      <c r="M3886" s="175"/>
      <c r="N3886" s="177"/>
      <c r="P3886" s="176"/>
      <c r="R3886" s="178"/>
      <c r="S3886" s="177"/>
      <c r="U3886" s="177"/>
      <c r="W3886" s="178"/>
      <c r="X3886" s="177"/>
    </row>
    <row r="3887" spans="7:24" s="168" customFormat="1" ht="15" customHeight="1">
      <c r="G3887" s="175"/>
      <c r="I3887" s="176"/>
      <c r="J3887" s="176"/>
      <c r="K3887" s="176"/>
      <c r="L3887" s="665"/>
      <c r="M3887" s="175"/>
      <c r="N3887" s="177"/>
      <c r="P3887" s="176"/>
      <c r="R3887" s="178"/>
      <c r="S3887" s="177"/>
      <c r="U3887" s="177"/>
      <c r="W3887" s="178"/>
      <c r="X3887" s="177"/>
    </row>
    <row r="3888" spans="7:24" s="168" customFormat="1" ht="15" customHeight="1">
      <c r="G3888" s="175"/>
      <c r="I3888" s="176"/>
      <c r="J3888" s="176"/>
      <c r="K3888" s="176"/>
      <c r="L3888" s="665"/>
      <c r="M3888" s="175"/>
      <c r="N3888" s="177"/>
      <c r="P3888" s="176"/>
      <c r="R3888" s="178"/>
      <c r="S3888" s="177"/>
      <c r="U3888" s="177"/>
      <c r="W3888" s="178"/>
      <c r="X3888" s="177"/>
    </row>
    <row r="3889" spans="7:24" s="168" customFormat="1" ht="15" customHeight="1">
      <c r="G3889" s="175"/>
      <c r="I3889" s="176"/>
      <c r="J3889" s="176"/>
      <c r="K3889" s="176"/>
      <c r="L3889" s="665"/>
      <c r="M3889" s="175"/>
      <c r="N3889" s="177"/>
      <c r="P3889" s="176"/>
      <c r="R3889" s="178"/>
      <c r="S3889" s="177"/>
      <c r="U3889" s="177"/>
      <c r="W3889" s="178"/>
      <c r="X3889" s="177"/>
    </row>
    <row r="3890" spans="7:24" s="168" customFormat="1" ht="15" customHeight="1">
      <c r="G3890" s="175"/>
      <c r="I3890" s="176"/>
      <c r="J3890" s="176"/>
      <c r="K3890" s="176"/>
      <c r="L3890" s="665"/>
      <c r="M3890" s="175"/>
      <c r="N3890" s="177"/>
      <c r="P3890" s="176"/>
      <c r="R3890" s="178"/>
      <c r="S3890" s="177"/>
      <c r="U3890" s="177"/>
      <c r="W3890" s="178"/>
      <c r="X3890" s="177"/>
    </row>
    <row r="3891" spans="7:24" s="168" customFormat="1" ht="15" customHeight="1">
      <c r="G3891" s="175"/>
      <c r="I3891" s="176"/>
      <c r="J3891" s="176"/>
      <c r="K3891" s="176"/>
      <c r="L3891" s="665"/>
      <c r="M3891" s="175"/>
      <c r="N3891" s="177"/>
      <c r="P3891" s="176"/>
      <c r="R3891" s="178"/>
      <c r="S3891" s="177"/>
      <c r="U3891" s="177"/>
      <c r="W3891" s="178"/>
      <c r="X3891" s="177"/>
    </row>
    <row r="3892" spans="7:24" s="168" customFormat="1" ht="15" customHeight="1">
      <c r="G3892" s="175"/>
      <c r="I3892" s="176"/>
      <c r="J3892" s="176"/>
      <c r="K3892" s="176"/>
      <c r="L3892" s="665"/>
      <c r="M3892" s="175"/>
      <c r="N3892" s="177"/>
      <c r="P3892" s="176"/>
      <c r="R3892" s="178"/>
      <c r="S3892" s="177"/>
      <c r="U3892" s="177"/>
      <c r="W3892" s="178"/>
      <c r="X3892" s="177"/>
    </row>
    <row r="3893" spans="7:24" s="168" customFormat="1" ht="15" customHeight="1">
      <c r="G3893" s="175"/>
      <c r="I3893" s="176"/>
      <c r="J3893" s="176"/>
      <c r="K3893" s="176"/>
      <c r="L3893" s="665"/>
      <c r="M3893" s="175"/>
      <c r="N3893" s="177"/>
      <c r="P3893" s="176"/>
      <c r="R3893" s="178"/>
      <c r="S3893" s="177"/>
      <c r="U3893" s="177"/>
      <c r="W3893" s="178"/>
      <c r="X3893" s="177"/>
    </row>
    <row r="3894" spans="7:24" s="168" customFormat="1" ht="15" customHeight="1">
      <c r="G3894" s="175"/>
      <c r="I3894" s="176"/>
      <c r="J3894" s="176"/>
      <c r="K3894" s="176"/>
      <c r="L3894" s="665"/>
      <c r="M3894" s="175"/>
      <c r="N3894" s="177"/>
      <c r="P3894" s="176"/>
      <c r="R3894" s="178"/>
      <c r="S3894" s="177"/>
      <c r="U3894" s="177"/>
      <c r="W3894" s="178"/>
      <c r="X3894" s="177"/>
    </row>
    <row r="3895" spans="7:24" s="168" customFormat="1" ht="15" customHeight="1">
      <c r="G3895" s="175"/>
      <c r="I3895" s="176"/>
      <c r="J3895" s="176"/>
      <c r="K3895" s="176"/>
      <c r="L3895" s="665"/>
      <c r="M3895" s="175"/>
      <c r="N3895" s="177"/>
      <c r="P3895" s="176"/>
      <c r="R3895" s="178"/>
      <c r="S3895" s="177"/>
      <c r="U3895" s="177"/>
      <c r="W3895" s="178"/>
      <c r="X3895" s="177"/>
    </row>
    <row r="3896" spans="7:24" s="168" customFormat="1" ht="15" customHeight="1">
      <c r="G3896" s="175"/>
      <c r="I3896" s="176"/>
      <c r="J3896" s="176"/>
      <c r="K3896" s="176"/>
      <c r="L3896" s="665"/>
      <c r="M3896" s="175"/>
      <c r="N3896" s="177"/>
      <c r="P3896" s="176"/>
      <c r="R3896" s="178"/>
      <c r="S3896" s="177"/>
      <c r="U3896" s="177"/>
      <c r="W3896" s="178"/>
      <c r="X3896" s="177"/>
    </row>
    <row r="3897" spans="7:24" s="168" customFormat="1" ht="15" customHeight="1">
      <c r="G3897" s="175"/>
      <c r="I3897" s="176"/>
      <c r="J3897" s="176"/>
      <c r="K3897" s="176"/>
      <c r="L3897" s="665"/>
      <c r="M3897" s="175"/>
      <c r="N3897" s="177"/>
      <c r="P3897" s="176"/>
      <c r="R3897" s="178"/>
      <c r="S3897" s="177"/>
      <c r="U3897" s="177"/>
      <c r="W3897" s="178"/>
      <c r="X3897" s="177"/>
    </row>
    <row r="3898" spans="7:24" s="168" customFormat="1" ht="15" customHeight="1">
      <c r="G3898" s="175"/>
      <c r="I3898" s="176"/>
      <c r="J3898" s="176"/>
      <c r="K3898" s="176"/>
      <c r="L3898" s="665"/>
      <c r="M3898" s="175"/>
      <c r="N3898" s="177"/>
      <c r="P3898" s="176"/>
      <c r="R3898" s="178"/>
      <c r="S3898" s="177"/>
      <c r="U3898" s="177"/>
      <c r="W3898" s="178"/>
      <c r="X3898" s="177"/>
    </row>
    <row r="3899" spans="7:24" s="168" customFormat="1" ht="15" customHeight="1">
      <c r="G3899" s="175"/>
      <c r="I3899" s="176"/>
      <c r="J3899" s="176"/>
      <c r="K3899" s="176"/>
      <c r="L3899" s="665"/>
      <c r="M3899" s="175"/>
      <c r="N3899" s="177"/>
      <c r="P3899" s="176"/>
      <c r="R3899" s="178"/>
      <c r="S3899" s="177"/>
      <c r="U3899" s="177"/>
      <c r="W3899" s="178"/>
      <c r="X3899" s="177"/>
    </row>
    <row r="3900" spans="7:24" s="168" customFormat="1" ht="15" customHeight="1">
      <c r="G3900" s="175"/>
      <c r="I3900" s="176"/>
      <c r="J3900" s="176"/>
      <c r="K3900" s="176"/>
      <c r="L3900" s="665"/>
      <c r="M3900" s="175"/>
      <c r="N3900" s="177"/>
      <c r="P3900" s="176"/>
      <c r="R3900" s="178"/>
      <c r="S3900" s="177"/>
      <c r="U3900" s="177"/>
      <c r="W3900" s="178"/>
      <c r="X3900" s="177"/>
    </row>
    <row r="3901" spans="7:24" s="168" customFormat="1" ht="15" customHeight="1">
      <c r="G3901" s="175"/>
      <c r="I3901" s="176"/>
      <c r="J3901" s="176"/>
      <c r="K3901" s="176"/>
      <c r="L3901" s="665"/>
      <c r="M3901" s="175"/>
      <c r="N3901" s="177"/>
      <c r="P3901" s="176"/>
      <c r="R3901" s="178"/>
      <c r="S3901" s="177"/>
      <c r="U3901" s="177"/>
      <c r="W3901" s="178"/>
      <c r="X3901" s="177"/>
    </row>
    <row r="3902" spans="7:24" s="168" customFormat="1" ht="15" customHeight="1">
      <c r="G3902" s="175"/>
      <c r="I3902" s="176"/>
      <c r="J3902" s="176"/>
      <c r="K3902" s="176"/>
      <c r="L3902" s="665"/>
      <c r="M3902" s="175"/>
      <c r="N3902" s="177"/>
      <c r="P3902" s="176"/>
      <c r="R3902" s="178"/>
      <c r="S3902" s="177"/>
      <c r="U3902" s="177"/>
      <c r="W3902" s="178"/>
      <c r="X3902" s="177"/>
    </row>
    <row r="3903" spans="7:24" s="168" customFormat="1" ht="15" customHeight="1">
      <c r="G3903" s="175"/>
      <c r="I3903" s="176"/>
      <c r="J3903" s="176"/>
      <c r="K3903" s="176"/>
      <c r="L3903" s="665"/>
      <c r="M3903" s="175"/>
      <c r="N3903" s="177"/>
      <c r="P3903" s="176"/>
      <c r="R3903" s="178"/>
      <c r="S3903" s="177"/>
      <c r="U3903" s="177"/>
      <c r="W3903" s="178"/>
      <c r="X3903" s="177"/>
    </row>
    <row r="3904" spans="7:24" s="168" customFormat="1" ht="15" customHeight="1">
      <c r="G3904" s="175"/>
      <c r="I3904" s="176"/>
      <c r="J3904" s="176"/>
      <c r="K3904" s="176"/>
      <c r="L3904" s="665"/>
      <c r="M3904" s="175"/>
      <c r="N3904" s="177"/>
      <c r="P3904" s="176"/>
      <c r="R3904" s="178"/>
      <c r="S3904" s="177"/>
      <c r="U3904" s="177"/>
      <c r="W3904" s="178"/>
      <c r="X3904" s="177"/>
    </row>
    <row r="3905" spans="7:24" s="168" customFormat="1" ht="15" customHeight="1">
      <c r="G3905" s="175"/>
      <c r="I3905" s="176"/>
      <c r="J3905" s="176"/>
      <c r="K3905" s="176"/>
      <c r="L3905" s="665"/>
      <c r="M3905" s="175"/>
      <c r="N3905" s="177"/>
      <c r="P3905" s="176"/>
      <c r="R3905" s="178"/>
      <c r="S3905" s="177"/>
      <c r="U3905" s="177"/>
      <c r="W3905" s="178"/>
      <c r="X3905" s="177"/>
    </row>
    <row r="3906" spans="7:24" s="168" customFormat="1" ht="15" customHeight="1">
      <c r="G3906" s="175"/>
      <c r="I3906" s="176"/>
      <c r="J3906" s="176"/>
      <c r="K3906" s="176"/>
      <c r="L3906" s="665"/>
      <c r="M3906" s="175"/>
      <c r="N3906" s="177"/>
      <c r="P3906" s="176"/>
      <c r="R3906" s="178"/>
      <c r="S3906" s="177"/>
      <c r="U3906" s="177"/>
      <c r="W3906" s="178"/>
      <c r="X3906" s="177"/>
    </row>
    <row r="3907" spans="7:24" s="168" customFormat="1" ht="15" customHeight="1">
      <c r="G3907" s="175"/>
      <c r="I3907" s="176"/>
      <c r="J3907" s="176"/>
      <c r="K3907" s="176"/>
      <c r="L3907" s="665"/>
      <c r="M3907" s="175"/>
      <c r="N3907" s="177"/>
      <c r="P3907" s="176"/>
      <c r="R3907" s="178"/>
      <c r="S3907" s="177"/>
      <c r="U3907" s="177"/>
      <c r="W3907" s="178"/>
      <c r="X3907" s="177"/>
    </row>
    <row r="3908" spans="7:24" s="168" customFormat="1" ht="15" customHeight="1">
      <c r="G3908" s="175"/>
      <c r="I3908" s="176"/>
      <c r="J3908" s="176"/>
      <c r="K3908" s="176"/>
      <c r="L3908" s="665"/>
      <c r="M3908" s="175"/>
      <c r="N3908" s="177"/>
      <c r="P3908" s="176"/>
      <c r="R3908" s="178"/>
      <c r="S3908" s="177"/>
      <c r="U3908" s="177"/>
      <c r="W3908" s="178"/>
      <c r="X3908" s="177"/>
    </row>
    <row r="3909" spans="7:24" s="168" customFormat="1" ht="15" customHeight="1">
      <c r="G3909" s="175"/>
      <c r="I3909" s="176"/>
      <c r="J3909" s="176"/>
      <c r="K3909" s="176"/>
      <c r="L3909" s="665"/>
      <c r="M3909" s="175"/>
      <c r="N3909" s="177"/>
      <c r="P3909" s="176"/>
      <c r="R3909" s="178"/>
      <c r="S3909" s="177"/>
      <c r="U3909" s="177"/>
      <c r="W3909" s="178"/>
      <c r="X3909" s="177"/>
    </row>
    <row r="3910" spans="7:24" s="168" customFormat="1" ht="15" customHeight="1">
      <c r="G3910" s="175"/>
      <c r="I3910" s="176"/>
      <c r="J3910" s="176"/>
      <c r="K3910" s="176"/>
      <c r="L3910" s="665"/>
      <c r="M3910" s="175"/>
      <c r="N3910" s="177"/>
      <c r="P3910" s="176"/>
      <c r="R3910" s="178"/>
      <c r="S3910" s="177"/>
      <c r="U3910" s="177"/>
      <c r="W3910" s="178"/>
      <c r="X3910" s="177"/>
    </row>
    <row r="3911" spans="7:24" s="168" customFormat="1" ht="15" customHeight="1">
      <c r="G3911" s="175"/>
      <c r="I3911" s="176"/>
      <c r="J3911" s="176"/>
      <c r="K3911" s="176"/>
      <c r="L3911" s="665"/>
      <c r="M3911" s="175"/>
      <c r="N3911" s="177"/>
      <c r="P3911" s="176"/>
      <c r="R3911" s="178"/>
      <c r="S3911" s="177"/>
      <c r="U3911" s="177"/>
      <c r="W3911" s="178"/>
      <c r="X3911" s="177"/>
    </row>
    <row r="3912" spans="7:24" s="168" customFormat="1" ht="15" customHeight="1">
      <c r="G3912" s="175"/>
      <c r="I3912" s="176"/>
      <c r="J3912" s="176"/>
      <c r="K3912" s="176"/>
      <c r="L3912" s="665"/>
      <c r="M3912" s="175"/>
      <c r="N3912" s="177"/>
      <c r="P3912" s="176"/>
      <c r="R3912" s="178"/>
      <c r="S3912" s="177"/>
      <c r="U3912" s="177"/>
      <c r="W3912" s="178"/>
      <c r="X3912" s="177"/>
    </row>
    <row r="3913" spans="7:24" s="168" customFormat="1" ht="15" customHeight="1">
      <c r="G3913" s="175"/>
      <c r="I3913" s="176"/>
      <c r="J3913" s="176"/>
      <c r="K3913" s="176"/>
      <c r="L3913" s="665"/>
      <c r="M3913" s="175"/>
      <c r="N3913" s="177"/>
      <c r="P3913" s="176"/>
      <c r="R3913" s="178"/>
      <c r="S3913" s="177"/>
      <c r="U3913" s="177"/>
      <c r="W3913" s="178"/>
      <c r="X3913" s="177"/>
    </row>
    <row r="3914" spans="7:24" s="168" customFormat="1" ht="15" customHeight="1">
      <c r="G3914" s="175"/>
      <c r="I3914" s="176"/>
      <c r="J3914" s="176"/>
      <c r="K3914" s="176"/>
      <c r="L3914" s="665"/>
      <c r="M3914" s="175"/>
      <c r="N3914" s="177"/>
      <c r="P3914" s="176"/>
      <c r="R3914" s="178"/>
      <c r="S3914" s="177"/>
      <c r="U3914" s="177"/>
      <c r="W3914" s="178"/>
      <c r="X3914" s="177"/>
    </row>
    <row r="3915" spans="7:24" s="168" customFormat="1" ht="15" customHeight="1">
      <c r="G3915" s="175"/>
      <c r="I3915" s="176"/>
      <c r="J3915" s="176"/>
      <c r="K3915" s="176"/>
      <c r="L3915" s="665"/>
      <c r="M3915" s="175"/>
      <c r="N3915" s="177"/>
      <c r="P3915" s="176"/>
      <c r="R3915" s="178"/>
      <c r="S3915" s="177"/>
      <c r="U3915" s="177"/>
      <c r="W3915" s="178"/>
      <c r="X3915" s="177"/>
    </row>
    <row r="3916" spans="7:24" s="168" customFormat="1" ht="15" customHeight="1">
      <c r="G3916" s="175"/>
      <c r="I3916" s="176"/>
      <c r="J3916" s="176"/>
      <c r="K3916" s="176"/>
      <c r="L3916" s="665"/>
      <c r="M3916" s="175"/>
      <c r="N3916" s="177"/>
      <c r="P3916" s="176"/>
      <c r="R3916" s="178"/>
      <c r="S3916" s="177"/>
      <c r="U3916" s="177"/>
      <c r="W3916" s="178"/>
      <c r="X3916" s="177"/>
    </row>
    <row r="3917" spans="7:24" s="168" customFormat="1" ht="15" customHeight="1">
      <c r="G3917" s="175"/>
      <c r="I3917" s="176"/>
      <c r="J3917" s="176"/>
      <c r="K3917" s="176"/>
      <c r="L3917" s="665"/>
      <c r="M3917" s="175"/>
      <c r="N3917" s="177"/>
      <c r="P3917" s="176"/>
      <c r="R3917" s="178"/>
      <c r="S3917" s="177"/>
      <c r="U3917" s="177"/>
      <c r="W3917" s="178"/>
      <c r="X3917" s="177"/>
    </row>
    <row r="3918" spans="7:24" s="168" customFormat="1" ht="15" customHeight="1">
      <c r="G3918" s="175"/>
      <c r="I3918" s="176"/>
      <c r="J3918" s="176"/>
      <c r="K3918" s="176"/>
      <c r="L3918" s="665"/>
      <c r="M3918" s="175"/>
      <c r="N3918" s="177"/>
      <c r="P3918" s="176"/>
      <c r="R3918" s="178"/>
      <c r="S3918" s="177"/>
      <c r="U3918" s="177"/>
      <c r="W3918" s="178"/>
      <c r="X3918" s="177"/>
    </row>
    <row r="3919" spans="7:24" s="168" customFormat="1" ht="15" customHeight="1">
      <c r="G3919" s="175"/>
      <c r="I3919" s="176"/>
      <c r="J3919" s="176"/>
      <c r="K3919" s="176"/>
      <c r="L3919" s="665"/>
      <c r="M3919" s="175"/>
      <c r="N3919" s="177"/>
      <c r="P3919" s="176"/>
      <c r="R3919" s="178"/>
      <c r="S3919" s="177"/>
      <c r="U3919" s="177"/>
      <c r="W3919" s="178"/>
      <c r="X3919" s="177"/>
    </row>
    <row r="3920" spans="7:24" s="168" customFormat="1" ht="15" customHeight="1">
      <c r="G3920" s="175"/>
      <c r="I3920" s="176"/>
      <c r="J3920" s="176"/>
      <c r="K3920" s="176"/>
      <c r="L3920" s="665"/>
      <c r="M3920" s="175"/>
      <c r="N3920" s="177"/>
      <c r="P3920" s="176"/>
      <c r="R3920" s="178"/>
      <c r="S3920" s="177"/>
      <c r="U3920" s="177"/>
      <c r="W3920" s="178"/>
      <c r="X3920" s="177"/>
    </row>
    <row r="3921" spans="7:24" s="168" customFormat="1" ht="15" customHeight="1">
      <c r="G3921" s="175"/>
      <c r="I3921" s="176"/>
      <c r="J3921" s="176"/>
      <c r="K3921" s="176"/>
      <c r="L3921" s="665"/>
      <c r="M3921" s="175"/>
      <c r="N3921" s="177"/>
      <c r="P3921" s="176"/>
      <c r="R3921" s="178"/>
      <c r="S3921" s="177"/>
      <c r="U3921" s="177"/>
      <c r="W3921" s="178"/>
      <c r="X3921" s="177"/>
    </row>
    <row r="3922" spans="7:24" s="168" customFormat="1" ht="15" customHeight="1">
      <c r="G3922" s="175"/>
      <c r="I3922" s="176"/>
      <c r="J3922" s="176"/>
      <c r="K3922" s="176"/>
      <c r="L3922" s="665"/>
      <c r="M3922" s="175"/>
      <c r="N3922" s="177"/>
      <c r="P3922" s="176"/>
      <c r="R3922" s="178"/>
      <c r="S3922" s="177"/>
      <c r="U3922" s="177"/>
      <c r="W3922" s="178"/>
      <c r="X3922" s="177"/>
    </row>
    <row r="3923" spans="7:24" s="168" customFormat="1" ht="15" customHeight="1">
      <c r="G3923" s="175"/>
      <c r="I3923" s="176"/>
      <c r="J3923" s="176"/>
      <c r="K3923" s="176"/>
      <c r="L3923" s="665"/>
      <c r="M3923" s="175"/>
      <c r="N3923" s="177"/>
      <c r="P3923" s="176"/>
      <c r="R3923" s="178"/>
      <c r="S3923" s="177"/>
      <c r="U3923" s="177"/>
      <c r="W3923" s="178"/>
      <c r="X3923" s="177"/>
    </row>
    <row r="3924" spans="7:24" s="168" customFormat="1" ht="15" customHeight="1">
      <c r="G3924" s="175"/>
      <c r="I3924" s="176"/>
      <c r="J3924" s="176"/>
      <c r="K3924" s="176"/>
      <c r="L3924" s="665"/>
      <c r="M3924" s="175"/>
      <c r="N3924" s="177"/>
      <c r="P3924" s="176"/>
      <c r="R3924" s="178"/>
      <c r="S3924" s="177"/>
      <c r="U3924" s="177"/>
      <c r="W3924" s="178"/>
      <c r="X3924" s="177"/>
    </row>
    <row r="3925" spans="7:24" s="168" customFormat="1" ht="15" customHeight="1">
      <c r="G3925" s="175"/>
      <c r="I3925" s="176"/>
      <c r="J3925" s="176"/>
      <c r="K3925" s="176"/>
      <c r="L3925" s="665"/>
      <c r="M3925" s="175"/>
      <c r="N3925" s="177"/>
      <c r="P3925" s="176"/>
      <c r="R3925" s="178"/>
      <c r="S3925" s="177"/>
      <c r="U3925" s="177"/>
      <c r="W3925" s="178"/>
      <c r="X3925" s="177"/>
    </row>
    <row r="3926" spans="7:24" s="168" customFormat="1" ht="15" customHeight="1">
      <c r="G3926" s="175"/>
      <c r="I3926" s="176"/>
      <c r="J3926" s="176"/>
      <c r="K3926" s="176"/>
      <c r="L3926" s="665"/>
      <c r="M3926" s="175"/>
      <c r="N3926" s="177"/>
      <c r="P3926" s="176"/>
      <c r="R3926" s="178"/>
      <c r="S3926" s="177"/>
      <c r="U3926" s="177"/>
      <c r="W3926" s="178"/>
      <c r="X3926" s="177"/>
    </row>
    <row r="3927" spans="7:24" s="168" customFormat="1" ht="15" customHeight="1">
      <c r="G3927" s="175"/>
      <c r="I3927" s="176"/>
      <c r="J3927" s="176"/>
      <c r="K3927" s="176"/>
      <c r="L3927" s="665"/>
      <c r="M3927" s="175"/>
      <c r="N3927" s="177"/>
      <c r="P3927" s="176"/>
      <c r="R3927" s="178"/>
      <c r="S3927" s="177"/>
      <c r="U3927" s="177"/>
      <c r="W3927" s="178"/>
      <c r="X3927" s="177"/>
    </row>
    <row r="3928" spans="7:24" s="168" customFormat="1" ht="15" customHeight="1">
      <c r="G3928" s="175"/>
      <c r="I3928" s="176"/>
      <c r="J3928" s="176"/>
      <c r="K3928" s="176"/>
      <c r="L3928" s="665"/>
      <c r="M3928" s="175"/>
      <c r="N3928" s="177"/>
      <c r="P3928" s="176"/>
      <c r="R3928" s="178"/>
      <c r="S3928" s="177"/>
      <c r="U3928" s="177"/>
      <c r="W3928" s="178"/>
      <c r="X3928" s="177"/>
    </row>
    <row r="3929" spans="7:24" s="168" customFormat="1" ht="15" customHeight="1">
      <c r="G3929" s="175"/>
      <c r="I3929" s="176"/>
      <c r="J3929" s="176"/>
      <c r="K3929" s="176"/>
      <c r="L3929" s="665"/>
      <c r="M3929" s="175"/>
      <c r="N3929" s="177"/>
      <c r="P3929" s="176"/>
      <c r="R3929" s="178"/>
      <c r="S3929" s="177"/>
      <c r="U3929" s="177"/>
      <c r="W3929" s="178"/>
      <c r="X3929" s="177"/>
    </row>
    <row r="3930" spans="7:24" s="168" customFormat="1" ht="15" customHeight="1">
      <c r="G3930" s="175"/>
      <c r="I3930" s="176"/>
      <c r="J3930" s="176"/>
      <c r="K3930" s="176"/>
      <c r="L3930" s="665"/>
      <c r="M3930" s="175"/>
      <c r="N3930" s="177"/>
      <c r="P3930" s="176"/>
      <c r="R3930" s="178"/>
      <c r="S3930" s="177"/>
      <c r="U3930" s="177"/>
      <c r="W3930" s="178"/>
      <c r="X3930" s="177"/>
    </row>
    <row r="3931" spans="7:24" s="168" customFormat="1" ht="15" customHeight="1">
      <c r="G3931" s="175"/>
      <c r="I3931" s="176"/>
      <c r="J3931" s="176"/>
      <c r="K3931" s="176"/>
      <c r="L3931" s="665"/>
      <c r="M3931" s="175"/>
      <c r="N3931" s="177"/>
      <c r="P3931" s="176"/>
      <c r="R3931" s="178"/>
      <c r="S3931" s="177"/>
      <c r="U3931" s="177"/>
      <c r="W3931" s="178"/>
      <c r="X3931" s="177"/>
    </row>
    <row r="3932" spans="7:24" s="168" customFormat="1" ht="15" customHeight="1">
      <c r="G3932" s="175"/>
      <c r="I3932" s="176"/>
      <c r="J3932" s="176"/>
      <c r="K3932" s="176"/>
      <c r="L3932" s="665"/>
      <c r="M3932" s="175"/>
      <c r="N3932" s="177"/>
      <c r="P3932" s="176"/>
      <c r="R3932" s="178"/>
      <c r="S3932" s="177"/>
      <c r="U3932" s="177"/>
      <c r="W3932" s="178"/>
      <c r="X3932" s="177"/>
    </row>
    <row r="3933" spans="7:24" s="168" customFormat="1" ht="15" customHeight="1">
      <c r="G3933" s="175"/>
      <c r="I3933" s="176"/>
      <c r="J3933" s="176"/>
      <c r="K3933" s="176"/>
      <c r="L3933" s="665"/>
      <c r="M3933" s="175"/>
      <c r="N3933" s="177"/>
      <c r="P3933" s="176"/>
      <c r="R3933" s="178"/>
      <c r="S3933" s="177"/>
      <c r="U3933" s="177"/>
      <c r="W3933" s="178"/>
      <c r="X3933" s="177"/>
    </row>
    <row r="3934" spans="7:24" s="168" customFormat="1" ht="15" customHeight="1">
      <c r="G3934" s="175"/>
      <c r="I3934" s="176"/>
      <c r="J3934" s="176"/>
      <c r="K3934" s="176"/>
      <c r="L3934" s="665"/>
      <c r="M3934" s="175"/>
      <c r="N3934" s="177"/>
      <c r="P3934" s="176"/>
      <c r="R3934" s="178"/>
      <c r="S3934" s="177"/>
      <c r="U3934" s="177"/>
      <c r="W3934" s="178"/>
      <c r="X3934" s="177"/>
    </row>
    <row r="3935" spans="7:24" s="168" customFormat="1" ht="15" customHeight="1">
      <c r="G3935" s="175"/>
      <c r="I3935" s="176"/>
      <c r="J3935" s="176"/>
      <c r="K3935" s="176"/>
      <c r="L3935" s="665"/>
      <c r="M3935" s="175"/>
      <c r="N3935" s="177"/>
      <c r="P3935" s="176"/>
      <c r="R3935" s="178"/>
      <c r="S3935" s="177"/>
      <c r="U3935" s="177"/>
      <c r="W3935" s="178"/>
      <c r="X3935" s="177"/>
    </row>
    <row r="3936" spans="7:24" s="168" customFormat="1" ht="15" customHeight="1">
      <c r="G3936" s="175"/>
      <c r="I3936" s="176"/>
      <c r="J3936" s="176"/>
      <c r="K3936" s="176"/>
      <c r="L3936" s="665"/>
      <c r="M3936" s="175"/>
      <c r="N3936" s="177"/>
      <c r="P3936" s="176"/>
      <c r="R3936" s="178"/>
      <c r="S3936" s="177"/>
      <c r="U3936" s="177"/>
      <c r="W3936" s="178"/>
      <c r="X3936" s="177"/>
    </row>
    <row r="3937" spans="7:24" s="168" customFormat="1" ht="15" customHeight="1">
      <c r="G3937" s="175"/>
      <c r="I3937" s="176"/>
      <c r="J3937" s="176"/>
      <c r="K3937" s="176"/>
      <c r="L3937" s="665"/>
      <c r="M3937" s="175"/>
      <c r="N3937" s="177"/>
      <c r="P3937" s="176"/>
      <c r="R3937" s="178"/>
      <c r="S3937" s="177"/>
      <c r="U3937" s="177"/>
      <c r="W3937" s="178"/>
      <c r="X3937" s="177"/>
    </row>
    <row r="3938" spans="7:24" s="168" customFormat="1" ht="15" customHeight="1">
      <c r="G3938" s="175"/>
      <c r="I3938" s="176"/>
      <c r="J3938" s="176"/>
      <c r="K3938" s="176"/>
      <c r="L3938" s="665"/>
      <c r="M3938" s="175"/>
      <c r="N3938" s="177"/>
      <c r="P3938" s="176"/>
      <c r="R3938" s="178"/>
      <c r="S3938" s="177"/>
      <c r="U3938" s="177"/>
      <c r="W3938" s="178"/>
      <c r="X3938" s="177"/>
    </row>
    <row r="3939" spans="7:24" s="168" customFormat="1" ht="15" customHeight="1">
      <c r="G3939" s="175"/>
      <c r="I3939" s="176"/>
      <c r="J3939" s="176"/>
      <c r="K3939" s="176"/>
      <c r="L3939" s="665"/>
      <c r="M3939" s="175"/>
      <c r="N3939" s="177"/>
      <c r="P3939" s="176"/>
      <c r="R3939" s="178"/>
      <c r="S3939" s="177"/>
      <c r="U3939" s="177"/>
      <c r="W3939" s="178"/>
      <c r="X3939" s="177"/>
    </row>
    <row r="3940" spans="7:24" s="168" customFormat="1" ht="15" customHeight="1">
      <c r="G3940" s="175"/>
      <c r="I3940" s="176"/>
      <c r="J3940" s="176"/>
      <c r="K3940" s="176"/>
      <c r="L3940" s="665"/>
      <c r="M3940" s="175"/>
      <c r="N3940" s="177"/>
      <c r="P3940" s="176"/>
      <c r="R3940" s="178"/>
      <c r="S3940" s="177"/>
      <c r="U3940" s="177"/>
      <c r="W3940" s="178"/>
      <c r="X3940" s="177"/>
    </row>
    <row r="3941" spans="7:24" s="168" customFormat="1" ht="15" customHeight="1">
      <c r="G3941" s="175"/>
      <c r="I3941" s="176"/>
      <c r="J3941" s="176"/>
      <c r="K3941" s="176"/>
      <c r="L3941" s="665"/>
      <c r="M3941" s="175"/>
      <c r="N3941" s="177"/>
      <c r="P3941" s="176"/>
      <c r="R3941" s="178"/>
      <c r="S3941" s="177"/>
      <c r="U3941" s="177"/>
      <c r="W3941" s="178"/>
      <c r="X3941" s="177"/>
    </row>
    <row r="3942" spans="7:24" s="168" customFormat="1" ht="15" customHeight="1">
      <c r="G3942" s="175"/>
      <c r="I3942" s="176"/>
      <c r="J3942" s="176"/>
      <c r="K3942" s="176"/>
      <c r="L3942" s="665"/>
      <c r="M3942" s="175"/>
      <c r="N3942" s="177"/>
      <c r="P3942" s="176"/>
      <c r="R3942" s="178"/>
      <c r="S3942" s="177"/>
      <c r="U3942" s="177"/>
      <c r="W3942" s="178"/>
      <c r="X3942" s="177"/>
    </row>
    <row r="3943" spans="7:24" s="168" customFormat="1" ht="15" customHeight="1">
      <c r="G3943" s="175"/>
      <c r="I3943" s="176"/>
      <c r="J3943" s="176"/>
      <c r="K3943" s="176"/>
      <c r="L3943" s="665"/>
      <c r="M3943" s="175"/>
      <c r="N3943" s="177"/>
      <c r="P3943" s="176"/>
      <c r="R3943" s="178"/>
      <c r="S3943" s="177"/>
      <c r="U3943" s="177"/>
      <c r="W3943" s="178"/>
      <c r="X3943" s="177"/>
    </row>
    <row r="3944" spans="7:24" s="168" customFormat="1" ht="15" customHeight="1">
      <c r="G3944" s="175"/>
      <c r="I3944" s="176"/>
      <c r="J3944" s="176"/>
      <c r="K3944" s="176"/>
      <c r="L3944" s="665"/>
      <c r="M3944" s="175"/>
      <c r="N3944" s="177"/>
      <c r="P3944" s="176"/>
      <c r="R3944" s="178"/>
      <c r="S3944" s="177"/>
      <c r="U3944" s="177"/>
      <c r="W3944" s="178"/>
      <c r="X3944" s="177"/>
    </row>
    <row r="3945" spans="7:24" s="168" customFormat="1" ht="15" customHeight="1">
      <c r="G3945" s="175"/>
      <c r="I3945" s="176"/>
      <c r="J3945" s="176"/>
      <c r="K3945" s="176"/>
      <c r="L3945" s="665"/>
      <c r="M3945" s="175"/>
      <c r="N3945" s="177"/>
      <c r="P3945" s="176"/>
      <c r="R3945" s="178"/>
      <c r="S3945" s="177"/>
      <c r="U3945" s="177"/>
      <c r="W3945" s="178"/>
      <c r="X3945" s="177"/>
    </row>
    <row r="3946" spans="7:24" s="168" customFormat="1" ht="15" customHeight="1">
      <c r="G3946" s="175"/>
      <c r="I3946" s="176"/>
      <c r="J3946" s="176"/>
      <c r="K3946" s="176"/>
      <c r="L3946" s="665"/>
      <c r="M3946" s="175"/>
      <c r="N3946" s="177"/>
      <c r="P3946" s="176"/>
      <c r="R3946" s="178"/>
      <c r="S3946" s="177"/>
      <c r="U3946" s="177"/>
      <c r="W3946" s="178"/>
      <c r="X3946" s="177"/>
    </row>
    <row r="3947" spans="7:24" s="168" customFormat="1" ht="15" customHeight="1">
      <c r="G3947" s="175"/>
      <c r="I3947" s="176"/>
      <c r="J3947" s="176"/>
      <c r="K3947" s="176"/>
      <c r="L3947" s="665"/>
      <c r="M3947" s="175"/>
      <c r="N3947" s="177"/>
      <c r="P3947" s="176"/>
      <c r="R3947" s="178"/>
      <c r="S3947" s="177"/>
      <c r="U3947" s="177"/>
      <c r="W3947" s="178"/>
      <c r="X3947" s="177"/>
    </row>
    <row r="3948" spans="7:24" s="168" customFormat="1" ht="15" customHeight="1">
      <c r="G3948" s="175"/>
      <c r="I3948" s="176"/>
      <c r="J3948" s="176"/>
      <c r="K3948" s="176"/>
      <c r="L3948" s="665"/>
      <c r="M3948" s="175"/>
      <c r="N3948" s="177"/>
      <c r="P3948" s="176"/>
      <c r="R3948" s="178"/>
      <c r="S3948" s="177"/>
      <c r="U3948" s="177"/>
      <c r="W3948" s="178"/>
      <c r="X3948" s="177"/>
    </row>
    <row r="3949" spans="7:24" s="168" customFormat="1" ht="15" customHeight="1">
      <c r="G3949" s="175"/>
      <c r="I3949" s="176"/>
      <c r="J3949" s="176"/>
      <c r="K3949" s="176"/>
      <c r="L3949" s="665"/>
      <c r="M3949" s="175"/>
      <c r="N3949" s="177"/>
      <c r="P3949" s="176"/>
      <c r="R3949" s="178"/>
      <c r="S3949" s="177"/>
      <c r="U3949" s="177"/>
      <c r="W3949" s="178"/>
      <c r="X3949" s="177"/>
    </row>
    <row r="3950" spans="7:24" s="168" customFormat="1" ht="15" customHeight="1">
      <c r="G3950" s="175"/>
      <c r="I3950" s="176"/>
      <c r="J3950" s="176"/>
      <c r="K3950" s="176"/>
      <c r="L3950" s="665"/>
      <c r="M3950" s="175"/>
      <c r="N3950" s="177"/>
      <c r="P3950" s="176"/>
      <c r="R3950" s="178"/>
      <c r="S3950" s="177"/>
      <c r="U3950" s="177"/>
      <c r="W3950" s="178"/>
      <c r="X3950" s="177"/>
    </row>
    <row r="3951" spans="7:24" s="168" customFormat="1" ht="15" customHeight="1">
      <c r="G3951" s="175"/>
      <c r="I3951" s="176"/>
      <c r="J3951" s="176"/>
      <c r="K3951" s="176"/>
      <c r="L3951" s="665"/>
      <c r="M3951" s="175"/>
      <c r="N3951" s="177"/>
      <c r="P3951" s="176"/>
      <c r="R3951" s="178"/>
      <c r="S3951" s="177"/>
      <c r="U3951" s="177"/>
      <c r="W3951" s="178"/>
      <c r="X3951" s="177"/>
    </row>
    <row r="3952" spans="7:24" s="168" customFormat="1" ht="15" customHeight="1">
      <c r="G3952" s="175"/>
      <c r="I3952" s="176"/>
      <c r="J3952" s="176"/>
      <c r="K3952" s="176"/>
      <c r="L3952" s="665"/>
      <c r="M3952" s="175"/>
      <c r="N3952" s="177"/>
      <c r="P3952" s="176"/>
      <c r="R3952" s="178"/>
      <c r="S3952" s="177"/>
      <c r="U3952" s="177"/>
      <c r="W3952" s="178"/>
      <c r="X3952" s="177"/>
    </row>
    <row r="3953" spans="7:24" s="168" customFormat="1" ht="15" customHeight="1">
      <c r="G3953" s="175"/>
      <c r="I3953" s="176"/>
      <c r="J3953" s="176"/>
      <c r="K3953" s="176"/>
      <c r="L3953" s="665"/>
      <c r="M3953" s="175"/>
      <c r="N3953" s="177"/>
      <c r="P3953" s="176"/>
      <c r="R3953" s="178"/>
      <c r="S3953" s="177"/>
      <c r="U3953" s="177"/>
      <c r="W3953" s="178"/>
      <c r="X3953" s="177"/>
    </row>
    <row r="3954" spans="7:24" s="168" customFormat="1" ht="15" customHeight="1">
      <c r="G3954" s="175"/>
      <c r="I3954" s="176"/>
      <c r="J3954" s="176"/>
      <c r="K3954" s="176"/>
      <c r="L3954" s="665"/>
      <c r="M3954" s="175"/>
      <c r="N3954" s="177"/>
      <c r="P3954" s="176"/>
      <c r="R3954" s="178"/>
      <c r="S3954" s="177"/>
      <c r="U3954" s="177"/>
      <c r="W3954" s="178"/>
      <c r="X3954" s="177"/>
    </row>
    <row r="3955" spans="7:24" s="168" customFormat="1" ht="15" customHeight="1">
      <c r="G3955" s="175"/>
      <c r="I3955" s="176"/>
      <c r="J3955" s="176"/>
      <c r="K3955" s="176"/>
      <c r="L3955" s="665"/>
      <c r="M3955" s="175"/>
      <c r="N3955" s="177"/>
      <c r="P3955" s="176"/>
      <c r="R3955" s="178"/>
      <c r="S3955" s="177"/>
      <c r="U3955" s="177"/>
      <c r="W3955" s="178"/>
      <c r="X3955" s="177"/>
    </row>
    <row r="3956" spans="7:24" s="168" customFormat="1" ht="15" customHeight="1">
      <c r="G3956" s="175"/>
      <c r="I3956" s="176"/>
      <c r="J3956" s="176"/>
      <c r="K3956" s="176"/>
      <c r="L3956" s="665"/>
      <c r="M3956" s="175"/>
      <c r="N3956" s="177"/>
      <c r="P3956" s="176"/>
      <c r="R3956" s="178"/>
      <c r="S3956" s="177"/>
      <c r="U3956" s="177"/>
      <c r="W3956" s="178"/>
      <c r="X3956" s="177"/>
    </row>
    <row r="3957" spans="7:24" s="168" customFormat="1" ht="15" customHeight="1">
      <c r="G3957" s="175"/>
      <c r="I3957" s="176"/>
      <c r="J3957" s="176"/>
      <c r="K3957" s="176"/>
      <c r="L3957" s="665"/>
      <c r="M3957" s="175"/>
      <c r="N3957" s="177"/>
      <c r="P3957" s="176"/>
      <c r="R3957" s="178"/>
      <c r="S3957" s="177"/>
      <c r="U3957" s="177"/>
      <c r="W3957" s="178"/>
      <c r="X3957" s="177"/>
    </row>
    <row r="3958" spans="7:24" s="168" customFormat="1" ht="15" customHeight="1">
      <c r="G3958" s="175"/>
      <c r="I3958" s="176"/>
      <c r="J3958" s="176"/>
      <c r="K3958" s="176"/>
      <c r="L3958" s="665"/>
      <c r="M3958" s="175"/>
      <c r="N3958" s="177"/>
      <c r="P3958" s="176"/>
      <c r="R3958" s="178"/>
      <c r="S3958" s="177"/>
      <c r="U3958" s="177"/>
      <c r="W3958" s="178"/>
      <c r="X3958" s="177"/>
    </row>
    <row r="3959" spans="7:24" s="168" customFormat="1" ht="15" customHeight="1">
      <c r="G3959" s="175"/>
      <c r="I3959" s="176"/>
      <c r="J3959" s="176"/>
      <c r="K3959" s="176"/>
      <c r="L3959" s="665"/>
      <c r="M3959" s="175"/>
      <c r="N3959" s="177"/>
      <c r="P3959" s="176"/>
      <c r="R3959" s="178"/>
      <c r="S3959" s="177"/>
      <c r="U3959" s="177"/>
      <c r="W3959" s="178"/>
      <c r="X3959" s="177"/>
    </row>
    <row r="3960" spans="7:24" s="168" customFormat="1" ht="15" customHeight="1">
      <c r="G3960" s="175"/>
      <c r="I3960" s="176"/>
      <c r="J3960" s="176"/>
      <c r="K3960" s="176"/>
      <c r="L3960" s="665"/>
      <c r="M3960" s="175"/>
      <c r="N3960" s="177"/>
      <c r="P3960" s="176"/>
      <c r="R3960" s="178"/>
      <c r="S3960" s="177"/>
      <c r="U3960" s="177"/>
      <c r="W3960" s="178"/>
      <c r="X3960" s="177"/>
    </row>
    <row r="3961" spans="7:24" s="168" customFormat="1" ht="15" customHeight="1">
      <c r="G3961" s="175"/>
      <c r="I3961" s="176"/>
      <c r="J3961" s="176"/>
      <c r="K3961" s="176"/>
      <c r="L3961" s="665"/>
      <c r="M3961" s="175"/>
      <c r="N3961" s="177"/>
      <c r="P3961" s="176"/>
      <c r="R3961" s="178"/>
      <c r="S3961" s="177"/>
      <c r="U3961" s="177"/>
      <c r="W3961" s="178"/>
      <c r="X3961" s="177"/>
    </row>
    <row r="3962" spans="7:24" s="168" customFormat="1" ht="15" customHeight="1">
      <c r="G3962" s="175"/>
      <c r="I3962" s="176"/>
      <c r="J3962" s="176"/>
      <c r="K3962" s="176"/>
      <c r="L3962" s="665"/>
      <c r="M3962" s="175"/>
      <c r="N3962" s="177"/>
      <c r="P3962" s="176"/>
      <c r="R3962" s="178"/>
      <c r="S3962" s="177"/>
      <c r="U3962" s="177"/>
      <c r="W3962" s="178"/>
      <c r="X3962" s="177"/>
    </row>
    <row r="3963" spans="7:24" s="168" customFormat="1" ht="15" customHeight="1">
      <c r="G3963" s="175"/>
      <c r="I3963" s="176"/>
      <c r="J3963" s="176"/>
      <c r="K3963" s="176"/>
      <c r="L3963" s="665"/>
      <c r="M3963" s="175"/>
      <c r="N3963" s="177"/>
      <c r="P3963" s="176"/>
      <c r="R3963" s="178"/>
      <c r="S3963" s="177"/>
      <c r="U3963" s="177"/>
      <c r="W3963" s="178"/>
      <c r="X3963" s="177"/>
    </row>
    <row r="3964" spans="7:24" s="168" customFormat="1" ht="15" customHeight="1">
      <c r="G3964" s="175"/>
      <c r="I3964" s="176"/>
      <c r="J3964" s="176"/>
      <c r="K3964" s="176"/>
      <c r="L3964" s="665"/>
      <c r="M3964" s="175"/>
      <c r="N3964" s="177"/>
      <c r="P3964" s="176"/>
      <c r="R3964" s="178"/>
      <c r="S3964" s="177"/>
      <c r="U3964" s="177"/>
      <c r="W3964" s="178"/>
      <c r="X3964" s="177"/>
    </row>
    <row r="3965" spans="7:24" s="168" customFormat="1" ht="15" customHeight="1">
      <c r="G3965" s="175"/>
      <c r="I3965" s="176"/>
      <c r="J3965" s="176"/>
      <c r="K3965" s="176"/>
      <c r="L3965" s="665"/>
      <c r="M3965" s="175"/>
      <c r="N3965" s="177"/>
      <c r="P3965" s="176"/>
      <c r="R3965" s="178"/>
      <c r="S3965" s="177"/>
      <c r="U3965" s="177"/>
      <c r="W3965" s="178"/>
      <c r="X3965" s="177"/>
    </row>
    <row r="3966" spans="7:24" s="168" customFormat="1" ht="15" customHeight="1">
      <c r="G3966" s="175"/>
      <c r="I3966" s="176"/>
      <c r="J3966" s="176"/>
      <c r="K3966" s="176"/>
      <c r="L3966" s="665"/>
      <c r="M3966" s="175"/>
      <c r="N3966" s="177"/>
      <c r="P3966" s="176"/>
      <c r="R3966" s="178"/>
      <c r="S3966" s="177"/>
      <c r="U3966" s="177"/>
      <c r="W3966" s="178"/>
      <c r="X3966" s="177"/>
    </row>
    <row r="3967" spans="7:24" s="168" customFormat="1" ht="15" customHeight="1">
      <c r="G3967" s="175"/>
      <c r="I3967" s="176"/>
      <c r="J3967" s="176"/>
      <c r="K3967" s="176"/>
      <c r="L3967" s="665"/>
      <c r="M3967" s="175"/>
      <c r="N3967" s="177"/>
      <c r="P3967" s="176"/>
      <c r="R3967" s="178"/>
      <c r="S3967" s="177"/>
      <c r="U3967" s="177"/>
      <c r="W3967" s="178"/>
      <c r="X3967" s="177"/>
    </row>
    <row r="3968" spans="7:24" s="168" customFormat="1" ht="15" customHeight="1">
      <c r="G3968" s="175"/>
      <c r="I3968" s="176"/>
      <c r="J3968" s="176"/>
      <c r="K3968" s="176"/>
      <c r="L3968" s="665"/>
      <c r="M3968" s="175"/>
      <c r="N3968" s="177"/>
      <c r="P3968" s="176"/>
      <c r="R3968" s="178"/>
      <c r="S3968" s="177"/>
      <c r="U3968" s="177"/>
      <c r="W3968" s="178"/>
      <c r="X3968" s="177"/>
    </row>
    <row r="3969" spans="7:24" s="168" customFormat="1" ht="15" customHeight="1">
      <c r="G3969" s="175"/>
      <c r="I3969" s="176"/>
      <c r="J3969" s="176"/>
      <c r="K3969" s="176"/>
      <c r="L3969" s="665"/>
      <c r="M3969" s="175"/>
      <c r="N3969" s="177"/>
      <c r="P3969" s="176"/>
      <c r="R3969" s="178"/>
      <c r="S3969" s="177"/>
      <c r="U3969" s="177"/>
      <c r="W3969" s="178"/>
      <c r="X3969" s="177"/>
    </row>
    <row r="3970" spans="7:24" s="168" customFormat="1" ht="15" customHeight="1">
      <c r="G3970" s="175"/>
      <c r="I3970" s="176"/>
      <c r="J3970" s="176"/>
      <c r="K3970" s="176"/>
      <c r="L3970" s="665"/>
      <c r="M3970" s="175"/>
      <c r="N3970" s="177"/>
      <c r="P3970" s="176"/>
      <c r="R3970" s="178"/>
      <c r="S3970" s="177"/>
      <c r="U3970" s="177"/>
      <c r="W3970" s="178"/>
      <c r="X3970" s="177"/>
    </row>
    <row r="3971" spans="7:24" s="168" customFormat="1" ht="15" customHeight="1">
      <c r="G3971" s="175"/>
      <c r="I3971" s="176"/>
      <c r="J3971" s="176"/>
      <c r="K3971" s="176"/>
      <c r="L3971" s="665"/>
      <c r="M3971" s="175"/>
      <c r="N3971" s="177"/>
      <c r="P3971" s="176"/>
      <c r="R3971" s="178"/>
      <c r="S3971" s="177"/>
      <c r="U3971" s="177"/>
      <c r="W3971" s="178"/>
      <c r="X3971" s="177"/>
    </row>
    <row r="3972" spans="7:24" s="168" customFormat="1" ht="15" customHeight="1">
      <c r="G3972" s="175"/>
      <c r="I3972" s="176"/>
      <c r="J3972" s="176"/>
      <c r="K3972" s="176"/>
      <c r="L3972" s="665"/>
      <c r="M3972" s="175"/>
      <c r="N3972" s="177"/>
      <c r="P3972" s="176"/>
      <c r="R3972" s="178"/>
      <c r="S3972" s="177"/>
      <c r="U3972" s="177"/>
      <c r="W3972" s="178"/>
      <c r="X3972" s="177"/>
    </row>
    <row r="3973" spans="7:24" s="168" customFormat="1" ht="15" customHeight="1">
      <c r="G3973" s="175"/>
      <c r="I3973" s="176"/>
      <c r="J3973" s="176"/>
      <c r="K3973" s="176"/>
      <c r="L3973" s="665"/>
      <c r="M3973" s="175"/>
      <c r="N3973" s="177"/>
      <c r="P3973" s="176"/>
      <c r="R3973" s="178"/>
      <c r="S3973" s="177"/>
      <c r="U3973" s="177"/>
      <c r="W3973" s="178"/>
      <c r="X3973" s="177"/>
    </row>
    <row r="3974" spans="7:24" s="168" customFormat="1" ht="15" customHeight="1">
      <c r="G3974" s="175"/>
      <c r="I3974" s="176"/>
      <c r="J3974" s="176"/>
      <c r="K3974" s="176"/>
      <c r="L3974" s="665"/>
      <c r="M3974" s="175"/>
      <c r="N3974" s="177"/>
      <c r="P3974" s="176"/>
      <c r="R3974" s="178"/>
      <c r="S3974" s="177"/>
      <c r="U3974" s="177"/>
      <c r="W3974" s="178"/>
      <c r="X3974" s="177"/>
    </row>
    <row r="3975" spans="7:24" s="168" customFormat="1" ht="15" customHeight="1">
      <c r="G3975" s="175"/>
      <c r="I3975" s="176"/>
      <c r="J3975" s="176"/>
      <c r="K3975" s="176"/>
      <c r="L3975" s="665"/>
      <c r="M3975" s="175"/>
      <c r="N3975" s="177"/>
      <c r="P3975" s="176"/>
      <c r="R3975" s="178"/>
      <c r="S3975" s="177"/>
      <c r="U3975" s="177"/>
      <c r="W3975" s="178"/>
      <c r="X3975" s="177"/>
    </row>
    <row r="3976" spans="7:24" s="168" customFormat="1" ht="15" customHeight="1">
      <c r="G3976" s="175"/>
      <c r="I3976" s="176"/>
      <c r="J3976" s="176"/>
      <c r="K3976" s="176"/>
      <c r="L3976" s="665"/>
      <c r="M3976" s="175"/>
      <c r="N3976" s="177"/>
      <c r="P3976" s="176"/>
      <c r="R3976" s="178"/>
      <c r="S3976" s="177"/>
      <c r="U3976" s="177"/>
      <c r="W3976" s="178"/>
      <c r="X3976" s="177"/>
    </row>
    <row r="3977" spans="7:24" s="168" customFormat="1" ht="15" customHeight="1">
      <c r="G3977" s="175"/>
      <c r="I3977" s="176"/>
      <c r="J3977" s="176"/>
      <c r="K3977" s="176"/>
      <c r="L3977" s="665"/>
      <c r="M3977" s="175"/>
      <c r="N3977" s="177"/>
      <c r="P3977" s="176"/>
      <c r="R3977" s="178"/>
      <c r="S3977" s="177"/>
      <c r="U3977" s="177"/>
      <c r="W3977" s="178"/>
      <c r="X3977" s="177"/>
    </row>
    <row r="3978" spans="7:24" s="168" customFormat="1" ht="15" customHeight="1">
      <c r="G3978" s="175"/>
      <c r="I3978" s="176"/>
      <c r="J3978" s="176"/>
      <c r="K3978" s="176"/>
      <c r="L3978" s="665"/>
      <c r="M3978" s="175"/>
      <c r="N3978" s="177"/>
      <c r="P3978" s="176"/>
      <c r="R3978" s="178"/>
      <c r="S3978" s="177"/>
      <c r="U3978" s="177"/>
      <c r="W3978" s="178"/>
      <c r="X3978" s="177"/>
    </row>
    <row r="3979" spans="7:24" s="168" customFormat="1" ht="15" customHeight="1">
      <c r="G3979" s="175"/>
      <c r="I3979" s="176"/>
      <c r="J3979" s="176"/>
      <c r="K3979" s="176"/>
      <c r="L3979" s="665"/>
      <c r="M3979" s="175"/>
      <c r="N3979" s="177"/>
      <c r="P3979" s="176"/>
      <c r="R3979" s="178"/>
      <c r="S3979" s="177"/>
      <c r="U3979" s="177"/>
      <c r="W3979" s="178"/>
      <c r="X3979" s="177"/>
    </row>
    <row r="3980" spans="7:24" s="168" customFormat="1" ht="15" customHeight="1">
      <c r="G3980" s="175"/>
      <c r="I3980" s="176"/>
      <c r="J3980" s="176"/>
      <c r="K3980" s="176"/>
      <c r="L3980" s="665"/>
      <c r="M3980" s="175"/>
      <c r="N3980" s="177"/>
      <c r="P3980" s="176"/>
      <c r="R3980" s="178"/>
      <c r="S3980" s="177"/>
      <c r="U3980" s="177"/>
      <c r="W3980" s="178"/>
      <c r="X3980" s="177"/>
    </row>
    <row r="3981" spans="7:24" s="168" customFormat="1" ht="15" customHeight="1">
      <c r="G3981" s="175"/>
      <c r="I3981" s="176"/>
      <c r="J3981" s="176"/>
      <c r="K3981" s="176"/>
      <c r="L3981" s="665"/>
      <c r="M3981" s="175"/>
      <c r="N3981" s="177"/>
      <c r="P3981" s="176"/>
      <c r="R3981" s="178"/>
      <c r="S3981" s="177"/>
      <c r="U3981" s="177"/>
      <c r="W3981" s="178"/>
      <c r="X3981" s="177"/>
    </row>
    <row r="3982" spans="7:24" s="168" customFormat="1" ht="15" customHeight="1">
      <c r="G3982" s="175"/>
      <c r="I3982" s="176"/>
      <c r="J3982" s="176"/>
      <c r="K3982" s="176"/>
      <c r="L3982" s="665"/>
      <c r="M3982" s="175"/>
      <c r="N3982" s="177"/>
      <c r="P3982" s="176"/>
      <c r="R3982" s="178"/>
      <c r="S3982" s="177"/>
      <c r="U3982" s="177"/>
      <c r="W3982" s="178"/>
      <c r="X3982" s="177"/>
    </row>
    <row r="3983" spans="7:24" s="168" customFormat="1" ht="15" customHeight="1">
      <c r="G3983" s="175"/>
      <c r="I3983" s="176"/>
      <c r="J3983" s="176"/>
      <c r="K3983" s="176"/>
      <c r="L3983" s="665"/>
      <c r="M3983" s="175"/>
      <c r="N3983" s="177"/>
      <c r="P3983" s="176"/>
      <c r="R3983" s="178"/>
      <c r="S3983" s="177"/>
      <c r="U3983" s="177"/>
      <c r="W3983" s="178"/>
      <c r="X3983" s="177"/>
    </row>
    <row r="3984" spans="7:24" s="168" customFormat="1" ht="15" customHeight="1">
      <c r="G3984" s="175"/>
      <c r="I3984" s="176"/>
      <c r="J3984" s="176"/>
      <c r="K3984" s="176"/>
      <c r="L3984" s="665"/>
      <c r="M3984" s="175"/>
      <c r="N3984" s="177"/>
      <c r="P3984" s="176"/>
      <c r="R3984" s="178"/>
      <c r="S3984" s="177"/>
      <c r="U3984" s="177"/>
      <c r="W3984" s="178"/>
      <c r="X3984" s="177"/>
    </row>
    <row r="3985" spans="7:24" s="168" customFormat="1" ht="15" customHeight="1">
      <c r="G3985" s="175"/>
      <c r="I3985" s="176"/>
      <c r="J3985" s="176"/>
      <c r="K3985" s="176"/>
      <c r="L3985" s="665"/>
      <c r="M3985" s="175"/>
      <c r="N3985" s="177"/>
      <c r="P3985" s="176"/>
      <c r="R3985" s="178"/>
      <c r="S3985" s="177"/>
      <c r="U3985" s="177"/>
      <c r="W3985" s="178"/>
      <c r="X3985" s="177"/>
    </row>
    <row r="3986" spans="7:24" s="168" customFormat="1" ht="15" customHeight="1">
      <c r="G3986" s="175"/>
      <c r="I3986" s="176"/>
      <c r="J3986" s="176"/>
      <c r="K3986" s="176"/>
      <c r="L3986" s="665"/>
      <c r="M3986" s="175"/>
      <c r="N3986" s="177"/>
      <c r="P3986" s="176"/>
      <c r="R3986" s="178"/>
      <c r="S3986" s="177"/>
      <c r="U3986" s="177"/>
      <c r="W3986" s="178"/>
      <c r="X3986" s="177"/>
    </row>
    <row r="3987" spans="7:24" s="168" customFormat="1" ht="15" customHeight="1">
      <c r="G3987" s="175"/>
      <c r="I3987" s="176"/>
      <c r="J3987" s="176"/>
      <c r="K3987" s="176"/>
      <c r="L3987" s="665"/>
      <c r="M3987" s="175"/>
      <c r="N3987" s="177"/>
      <c r="P3987" s="176"/>
      <c r="R3987" s="178"/>
      <c r="S3987" s="177"/>
      <c r="U3987" s="177"/>
      <c r="W3987" s="178"/>
      <c r="X3987" s="177"/>
    </row>
    <row r="3988" spans="7:24" s="168" customFormat="1" ht="15" customHeight="1">
      <c r="G3988" s="175"/>
      <c r="I3988" s="176"/>
      <c r="J3988" s="176"/>
      <c r="K3988" s="176"/>
      <c r="L3988" s="665"/>
      <c r="M3988" s="175"/>
      <c r="N3988" s="177"/>
      <c r="P3988" s="176"/>
      <c r="R3988" s="178"/>
      <c r="S3988" s="177"/>
      <c r="U3988" s="177"/>
      <c r="W3988" s="178"/>
      <c r="X3988" s="177"/>
    </row>
    <row r="3989" spans="7:24" s="168" customFormat="1" ht="15" customHeight="1">
      <c r="G3989" s="175"/>
      <c r="I3989" s="176"/>
      <c r="J3989" s="176"/>
      <c r="K3989" s="176"/>
      <c r="L3989" s="665"/>
      <c r="M3989" s="175"/>
      <c r="N3989" s="177"/>
      <c r="P3989" s="176"/>
      <c r="R3989" s="178"/>
      <c r="S3989" s="177"/>
      <c r="U3989" s="177"/>
      <c r="W3989" s="178"/>
      <c r="X3989" s="177"/>
    </row>
    <row r="3990" spans="7:24" s="168" customFormat="1" ht="15" customHeight="1">
      <c r="G3990" s="175"/>
      <c r="I3990" s="176"/>
      <c r="J3990" s="176"/>
      <c r="K3990" s="176"/>
      <c r="L3990" s="665"/>
      <c r="M3990" s="175"/>
      <c r="N3990" s="177"/>
      <c r="P3990" s="176"/>
      <c r="R3990" s="178"/>
      <c r="S3990" s="177"/>
      <c r="U3990" s="177"/>
      <c r="W3990" s="178"/>
      <c r="X3990" s="177"/>
    </row>
    <row r="3991" spans="7:24" s="168" customFormat="1" ht="15" customHeight="1">
      <c r="G3991" s="175"/>
      <c r="I3991" s="176"/>
      <c r="J3991" s="176"/>
      <c r="K3991" s="176"/>
      <c r="L3991" s="665"/>
      <c r="M3991" s="175"/>
      <c r="N3991" s="177"/>
      <c r="P3991" s="176"/>
      <c r="R3991" s="178"/>
      <c r="S3991" s="177"/>
      <c r="U3991" s="177"/>
      <c r="W3991" s="178"/>
      <c r="X3991" s="177"/>
    </row>
    <row r="3992" spans="7:24" s="168" customFormat="1" ht="15" customHeight="1">
      <c r="G3992" s="175"/>
      <c r="I3992" s="176"/>
      <c r="J3992" s="176"/>
      <c r="K3992" s="176"/>
      <c r="L3992" s="665"/>
      <c r="M3992" s="175"/>
      <c r="N3992" s="177"/>
      <c r="P3992" s="176"/>
      <c r="R3992" s="178"/>
      <c r="S3992" s="177"/>
      <c r="U3992" s="177"/>
      <c r="W3992" s="178"/>
      <c r="X3992" s="177"/>
    </row>
    <row r="3993" spans="7:24" s="168" customFormat="1" ht="15" customHeight="1">
      <c r="G3993" s="175"/>
      <c r="I3993" s="176"/>
      <c r="J3993" s="176"/>
      <c r="K3993" s="176"/>
      <c r="L3993" s="665"/>
      <c r="M3993" s="175"/>
      <c r="N3993" s="177"/>
      <c r="P3993" s="176"/>
      <c r="R3993" s="178"/>
      <c r="S3993" s="177"/>
      <c r="U3993" s="177"/>
      <c r="W3993" s="178"/>
      <c r="X3993" s="177"/>
    </row>
    <row r="3994" spans="7:24" s="168" customFormat="1" ht="15" customHeight="1">
      <c r="G3994" s="175"/>
      <c r="I3994" s="176"/>
      <c r="J3994" s="176"/>
      <c r="K3994" s="176"/>
      <c r="L3994" s="665"/>
      <c r="M3994" s="175"/>
      <c r="N3994" s="177"/>
      <c r="P3994" s="176"/>
      <c r="R3994" s="178"/>
      <c r="S3994" s="177"/>
      <c r="U3994" s="177"/>
      <c r="W3994" s="178"/>
      <c r="X3994" s="177"/>
    </row>
    <row r="3995" spans="7:24" s="168" customFormat="1" ht="15" customHeight="1">
      <c r="G3995" s="175"/>
      <c r="I3995" s="176"/>
      <c r="J3995" s="176"/>
      <c r="K3995" s="176"/>
      <c r="L3995" s="665"/>
      <c r="M3995" s="175"/>
      <c r="N3995" s="177"/>
      <c r="P3995" s="176"/>
      <c r="R3995" s="178"/>
      <c r="S3995" s="177"/>
      <c r="U3995" s="177"/>
      <c r="W3995" s="178"/>
      <c r="X3995" s="177"/>
    </row>
    <row r="3996" spans="7:24" s="168" customFormat="1" ht="15" customHeight="1">
      <c r="G3996" s="175"/>
      <c r="I3996" s="176"/>
      <c r="J3996" s="176"/>
      <c r="K3996" s="176"/>
      <c r="L3996" s="665"/>
      <c r="M3996" s="175"/>
      <c r="N3996" s="177"/>
      <c r="P3996" s="176"/>
      <c r="R3996" s="178"/>
      <c r="S3996" s="177"/>
      <c r="U3996" s="177"/>
      <c r="W3996" s="178"/>
      <c r="X3996" s="177"/>
    </row>
    <row r="3997" spans="7:24" s="168" customFormat="1" ht="15" customHeight="1">
      <c r="G3997" s="175"/>
      <c r="I3997" s="176"/>
      <c r="J3997" s="176"/>
      <c r="K3997" s="176"/>
      <c r="L3997" s="665"/>
      <c r="M3997" s="175"/>
      <c r="N3997" s="177"/>
      <c r="P3997" s="176"/>
      <c r="R3997" s="178"/>
      <c r="S3997" s="177"/>
      <c r="U3997" s="177"/>
      <c r="W3997" s="178"/>
      <c r="X3997" s="177"/>
    </row>
    <row r="3998" spans="7:24" s="168" customFormat="1" ht="15" customHeight="1">
      <c r="G3998" s="175"/>
      <c r="I3998" s="176"/>
      <c r="J3998" s="176"/>
      <c r="K3998" s="176"/>
      <c r="L3998" s="665"/>
      <c r="M3998" s="175"/>
      <c r="N3998" s="177"/>
      <c r="P3998" s="176"/>
      <c r="R3998" s="178"/>
      <c r="S3998" s="177"/>
      <c r="U3998" s="177"/>
      <c r="W3998" s="178"/>
      <c r="X3998" s="177"/>
    </row>
    <row r="3999" spans="7:24" s="168" customFormat="1" ht="15" customHeight="1">
      <c r="G3999" s="175"/>
      <c r="I3999" s="176"/>
      <c r="J3999" s="176"/>
      <c r="K3999" s="176"/>
      <c r="L3999" s="665"/>
      <c r="M3999" s="175"/>
      <c r="N3999" s="177"/>
      <c r="P3999" s="176"/>
      <c r="R3999" s="178"/>
      <c r="S3999" s="177"/>
      <c r="U3999" s="177"/>
      <c r="W3999" s="178"/>
      <c r="X3999" s="177"/>
    </row>
    <row r="4000" spans="7:24" s="168" customFormat="1" ht="15" customHeight="1">
      <c r="G4000" s="175"/>
      <c r="I4000" s="176"/>
      <c r="J4000" s="176"/>
      <c r="K4000" s="176"/>
      <c r="L4000" s="665"/>
      <c r="M4000" s="175"/>
      <c r="N4000" s="177"/>
      <c r="P4000" s="176"/>
      <c r="R4000" s="178"/>
      <c r="S4000" s="177"/>
      <c r="U4000" s="177"/>
      <c r="W4000" s="178"/>
      <c r="X4000" s="177"/>
    </row>
    <row r="4001" spans="7:24" s="168" customFormat="1" ht="15" customHeight="1">
      <c r="G4001" s="175"/>
      <c r="I4001" s="176"/>
      <c r="J4001" s="176"/>
      <c r="K4001" s="176"/>
      <c r="L4001" s="665"/>
      <c r="M4001" s="175"/>
      <c r="N4001" s="177"/>
      <c r="P4001" s="176"/>
      <c r="R4001" s="178"/>
      <c r="S4001" s="177"/>
      <c r="U4001" s="177"/>
      <c r="W4001" s="178"/>
      <c r="X4001" s="177"/>
    </row>
    <row r="4002" spans="7:24" s="168" customFormat="1" ht="15" customHeight="1">
      <c r="G4002" s="175"/>
      <c r="I4002" s="176"/>
      <c r="J4002" s="176"/>
      <c r="K4002" s="176"/>
      <c r="L4002" s="665"/>
      <c r="M4002" s="175"/>
      <c r="N4002" s="177"/>
      <c r="P4002" s="176"/>
      <c r="R4002" s="178"/>
      <c r="S4002" s="177"/>
      <c r="U4002" s="177"/>
      <c r="W4002" s="178"/>
      <c r="X4002" s="177"/>
    </row>
    <row r="4003" spans="7:24" s="168" customFormat="1" ht="15" customHeight="1">
      <c r="G4003" s="175"/>
      <c r="I4003" s="176"/>
      <c r="J4003" s="176"/>
      <c r="K4003" s="176"/>
      <c r="L4003" s="665"/>
      <c r="M4003" s="175"/>
      <c r="N4003" s="177"/>
      <c r="P4003" s="176"/>
      <c r="R4003" s="178"/>
      <c r="S4003" s="177"/>
      <c r="U4003" s="177"/>
      <c r="W4003" s="178"/>
      <c r="X4003" s="177"/>
    </row>
    <row r="4004" spans="7:24" s="168" customFormat="1" ht="15" customHeight="1">
      <c r="G4004" s="175"/>
      <c r="I4004" s="176"/>
      <c r="J4004" s="176"/>
      <c r="K4004" s="176"/>
      <c r="L4004" s="665"/>
      <c r="M4004" s="175"/>
      <c r="N4004" s="177"/>
      <c r="P4004" s="176"/>
      <c r="R4004" s="178"/>
      <c r="S4004" s="177"/>
      <c r="U4004" s="177"/>
      <c r="W4004" s="178"/>
      <c r="X4004" s="177"/>
    </row>
    <row r="4005" spans="7:24" s="168" customFormat="1" ht="15" customHeight="1">
      <c r="G4005" s="175"/>
      <c r="I4005" s="176"/>
      <c r="J4005" s="176"/>
      <c r="K4005" s="176"/>
      <c r="L4005" s="665"/>
      <c r="M4005" s="175"/>
      <c r="N4005" s="177"/>
      <c r="P4005" s="176"/>
      <c r="R4005" s="178"/>
      <c r="S4005" s="177"/>
      <c r="U4005" s="177"/>
      <c r="W4005" s="178"/>
      <c r="X4005" s="177"/>
    </row>
    <row r="4006" spans="7:24" s="168" customFormat="1" ht="15" customHeight="1">
      <c r="G4006" s="175"/>
      <c r="I4006" s="176"/>
      <c r="J4006" s="176"/>
      <c r="K4006" s="176"/>
      <c r="L4006" s="665"/>
      <c r="M4006" s="175"/>
      <c r="N4006" s="177"/>
      <c r="P4006" s="176"/>
      <c r="R4006" s="178"/>
      <c r="S4006" s="177"/>
      <c r="U4006" s="177"/>
      <c r="W4006" s="178"/>
      <c r="X4006" s="177"/>
    </row>
    <row r="4007" spans="7:24" s="168" customFormat="1" ht="15" customHeight="1">
      <c r="G4007" s="175"/>
      <c r="I4007" s="176"/>
      <c r="J4007" s="176"/>
      <c r="K4007" s="176"/>
      <c r="L4007" s="665"/>
      <c r="M4007" s="175"/>
      <c r="N4007" s="177"/>
      <c r="P4007" s="176"/>
      <c r="R4007" s="178"/>
      <c r="S4007" s="177"/>
      <c r="U4007" s="177"/>
      <c r="W4007" s="178"/>
      <c r="X4007" s="177"/>
    </row>
    <row r="4008" spans="7:24" s="168" customFormat="1" ht="15" customHeight="1">
      <c r="G4008" s="175"/>
      <c r="I4008" s="176"/>
      <c r="J4008" s="176"/>
      <c r="K4008" s="176"/>
      <c r="L4008" s="665"/>
      <c r="M4008" s="175"/>
      <c r="N4008" s="177"/>
      <c r="P4008" s="176"/>
      <c r="R4008" s="178"/>
      <c r="S4008" s="177"/>
      <c r="U4008" s="177"/>
      <c r="W4008" s="178"/>
      <c r="X4008" s="177"/>
    </row>
    <row r="4009" spans="7:24" s="168" customFormat="1" ht="15" customHeight="1">
      <c r="G4009" s="175"/>
      <c r="I4009" s="176"/>
      <c r="J4009" s="176"/>
      <c r="K4009" s="176"/>
      <c r="L4009" s="665"/>
      <c r="M4009" s="175"/>
      <c r="N4009" s="177"/>
      <c r="P4009" s="176"/>
      <c r="R4009" s="178"/>
      <c r="S4009" s="177"/>
      <c r="U4009" s="177"/>
      <c r="W4009" s="178"/>
      <c r="X4009" s="177"/>
    </row>
    <row r="4010" spans="7:24" s="168" customFormat="1" ht="15" customHeight="1">
      <c r="G4010" s="175"/>
      <c r="I4010" s="176"/>
      <c r="J4010" s="176"/>
      <c r="K4010" s="176"/>
      <c r="L4010" s="665"/>
      <c r="M4010" s="175"/>
      <c r="N4010" s="177"/>
      <c r="P4010" s="176"/>
      <c r="R4010" s="178"/>
      <c r="S4010" s="177"/>
      <c r="U4010" s="177"/>
      <c r="W4010" s="178"/>
      <c r="X4010" s="177"/>
    </row>
    <row r="4011" spans="7:24" s="168" customFormat="1" ht="15" customHeight="1">
      <c r="G4011" s="175"/>
      <c r="I4011" s="176"/>
      <c r="J4011" s="176"/>
      <c r="K4011" s="176"/>
      <c r="L4011" s="665"/>
      <c r="M4011" s="175"/>
      <c r="N4011" s="177"/>
      <c r="P4011" s="176"/>
      <c r="R4011" s="178"/>
      <c r="S4011" s="177"/>
      <c r="U4011" s="177"/>
      <c r="W4011" s="178"/>
      <c r="X4011" s="177"/>
    </row>
    <row r="4012" spans="7:24" s="168" customFormat="1" ht="15" customHeight="1">
      <c r="G4012" s="175"/>
      <c r="I4012" s="176"/>
      <c r="J4012" s="176"/>
      <c r="K4012" s="176"/>
      <c r="L4012" s="665"/>
      <c r="M4012" s="175"/>
      <c r="N4012" s="177"/>
      <c r="P4012" s="176"/>
      <c r="R4012" s="178"/>
      <c r="S4012" s="177"/>
      <c r="U4012" s="177"/>
      <c r="W4012" s="178"/>
      <c r="X4012" s="177"/>
    </row>
    <row r="4013" spans="7:24" s="168" customFormat="1" ht="15" customHeight="1">
      <c r="G4013" s="175"/>
      <c r="I4013" s="176"/>
      <c r="J4013" s="176"/>
      <c r="K4013" s="176"/>
      <c r="L4013" s="665"/>
      <c r="M4013" s="175"/>
      <c r="N4013" s="177"/>
      <c r="P4013" s="176"/>
      <c r="R4013" s="178"/>
      <c r="S4013" s="177"/>
      <c r="U4013" s="177"/>
      <c r="W4013" s="178"/>
      <c r="X4013" s="177"/>
    </row>
    <row r="4014" spans="7:24" s="168" customFormat="1" ht="15" customHeight="1">
      <c r="G4014" s="175"/>
      <c r="I4014" s="176"/>
      <c r="J4014" s="176"/>
      <c r="K4014" s="176"/>
      <c r="L4014" s="665"/>
      <c r="M4014" s="175"/>
      <c r="N4014" s="177"/>
      <c r="P4014" s="176"/>
      <c r="R4014" s="178"/>
      <c r="S4014" s="177"/>
      <c r="U4014" s="177"/>
      <c r="W4014" s="178"/>
      <c r="X4014" s="177"/>
    </row>
    <row r="4015" spans="7:24" s="168" customFormat="1" ht="15" customHeight="1">
      <c r="G4015" s="175"/>
      <c r="I4015" s="176"/>
      <c r="J4015" s="176"/>
      <c r="K4015" s="176"/>
      <c r="L4015" s="665"/>
      <c r="M4015" s="175"/>
      <c r="N4015" s="177"/>
      <c r="P4015" s="176"/>
      <c r="R4015" s="178"/>
      <c r="S4015" s="177"/>
      <c r="U4015" s="177"/>
      <c r="W4015" s="178"/>
      <c r="X4015" s="177"/>
    </row>
    <row r="4016" spans="7:24" s="168" customFormat="1" ht="15" customHeight="1">
      <c r="G4016" s="175"/>
      <c r="I4016" s="176"/>
      <c r="J4016" s="176"/>
      <c r="K4016" s="176"/>
      <c r="L4016" s="665"/>
      <c r="M4016" s="175"/>
      <c r="N4016" s="177"/>
      <c r="P4016" s="176"/>
      <c r="R4016" s="178"/>
      <c r="S4016" s="177"/>
      <c r="U4016" s="177"/>
      <c r="W4016" s="178"/>
      <c r="X4016" s="177"/>
    </row>
    <row r="4017" spans="7:24" s="168" customFormat="1" ht="15" customHeight="1">
      <c r="G4017" s="175"/>
      <c r="I4017" s="176"/>
      <c r="J4017" s="176"/>
      <c r="K4017" s="176"/>
      <c r="L4017" s="665"/>
      <c r="M4017" s="175"/>
      <c r="N4017" s="177"/>
      <c r="P4017" s="176"/>
      <c r="R4017" s="178"/>
      <c r="S4017" s="177"/>
      <c r="U4017" s="177"/>
      <c r="W4017" s="178"/>
      <c r="X4017" s="177"/>
    </row>
    <row r="4018" spans="7:24" s="168" customFormat="1" ht="15" customHeight="1">
      <c r="G4018" s="175"/>
      <c r="I4018" s="176"/>
      <c r="J4018" s="176"/>
      <c r="K4018" s="176"/>
      <c r="L4018" s="665"/>
      <c r="M4018" s="175"/>
      <c r="N4018" s="177"/>
      <c r="P4018" s="176"/>
      <c r="R4018" s="178"/>
      <c r="S4018" s="177"/>
      <c r="U4018" s="177"/>
      <c r="W4018" s="178"/>
      <c r="X4018" s="177"/>
    </row>
    <row r="4019" spans="7:24" s="168" customFormat="1" ht="15" customHeight="1">
      <c r="G4019" s="175"/>
      <c r="I4019" s="176"/>
      <c r="J4019" s="176"/>
      <c r="K4019" s="176"/>
      <c r="L4019" s="665"/>
      <c r="M4019" s="175"/>
      <c r="N4019" s="177"/>
      <c r="P4019" s="176"/>
      <c r="R4019" s="178"/>
      <c r="S4019" s="177"/>
      <c r="U4019" s="177"/>
      <c r="W4019" s="178"/>
      <c r="X4019" s="177"/>
    </row>
    <row r="4020" spans="7:24" s="168" customFormat="1" ht="15" customHeight="1">
      <c r="G4020" s="175"/>
      <c r="I4020" s="176"/>
      <c r="J4020" s="176"/>
      <c r="K4020" s="176"/>
      <c r="L4020" s="665"/>
      <c r="M4020" s="175"/>
      <c r="N4020" s="177"/>
      <c r="P4020" s="176"/>
      <c r="R4020" s="178"/>
      <c r="S4020" s="177"/>
      <c r="U4020" s="177"/>
      <c r="W4020" s="178"/>
      <c r="X4020" s="177"/>
    </row>
    <row r="4021" spans="7:24" s="168" customFormat="1" ht="15" customHeight="1">
      <c r="G4021" s="175"/>
      <c r="I4021" s="176"/>
      <c r="J4021" s="176"/>
      <c r="K4021" s="176"/>
      <c r="L4021" s="665"/>
      <c r="M4021" s="175"/>
      <c r="N4021" s="177"/>
      <c r="P4021" s="176"/>
      <c r="R4021" s="178"/>
      <c r="S4021" s="177"/>
      <c r="U4021" s="177"/>
      <c r="W4021" s="178"/>
      <c r="X4021" s="177"/>
    </row>
    <row r="4022" spans="7:24" s="168" customFormat="1" ht="15" customHeight="1">
      <c r="G4022" s="175"/>
      <c r="I4022" s="176"/>
      <c r="J4022" s="176"/>
      <c r="K4022" s="176"/>
      <c r="L4022" s="665"/>
      <c r="M4022" s="175"/>
      <c r="N4022" s="177"/>
      <c r="P4022" s="176"/>
      <c r="R4022" s="178"/>
      <c r="S4022" s="177"/>
      <c r="U4022" s="177"/>
      <c r="W4022" s="178"/>
      <c r="X4022" s="177"/>
    </row>
    <row r="4023" spans="7:24" s="168" customFormat="1" ht="15" customHeight="1">
      <c r="G4023" s="175"/>
      <c r="I4023" s="176"/>
      <c r="J4023" s="176"/>
      <c r="K4023" s="176"/>
      <c r="L4023" s="665"/>
      <c r="M4023" s="175"/>
      <c r="N4023" s="177"/>
      <c r="P4023" s="176"/>
      <c r="R4023" s="178"/>
      <c r="S4023" s="177"/>
      <c r="U4023" s="177"/>
      <c r="W4023" s="178"/>
      <c r="X4023" s="177"/>
    </row>
    <row r="4024" spans="7:24" s="168" customFormat="1" ht="15" customHeight="1">
      <c r="G4024" s="175"/>
      <c r="I4024" s="176"/>
      <c r="J4024" s="176"/>
      <c r="K4024" s="176"/>
      <c r="L4024" s="665"/>
      <c r="M4024" s="175"/>
      <c r="N4024" s="177"/>
      <c r="P4024" s="176"/>
      <c r="R4024" s="178"/>
      <c r="S4024" s="177"/>
      <c r="U4024" s="177"/>
      <c r="W4024" s="178"/>
      <c r="X4024" s="177"/>
    </row>
    <row r="4025" spans="7:24" s="168" customFormat="1" ht="15" customHeight="1">
      <c r="G4025" s="175"/>
      <c r="I4025" s="176"/>
      <c r="J4025" s="176"/>
      <c r="K4025" s="176"/>
      <c r="L4025" s="665"/>
      <c r="M4025" s="175"/>
      <c r="N4025" s="177"/>
      <c r="P4025" s="176"/>
      <c r="R4025" s="178"/>
      <c r="S4025" s="177"/>
      <c r="U4025" s="177"/>
      <c r="W4025" s="178"/>
      <c r="X4025" s="177"/>
    </row>
    <row r="4026" spans="7:24" s="168" customFormat="1" ht="15" customHeight="1">
      <c r="G4026" s="175"/>
      <c r="I4026" s="176"/>
      <c r="J4026" s="176"/>
      <c r="K4026" s="176"/>
      <c r="L4026" s="665"/>
      <c r="M4026" s="175"/>
      <c r="N4026" s="177"/>
      <c r="P4026" s="176"/>
      <c r="R4026" s="178"/>
      <c r="S4026" s="177"/>
      <c r="U4026" s="177"/>
      <c r="W4026" s="178"/>
      <c r="X4026" s="177"/>
    </row>
    <row r="4027" spans="7:24" s="168" customFormat="1" ht="15" customHeight="1">
      <c r="G4027" s="175"/>
      <c r="I4027" s="176"/>
      <c r="J4027" s="176"/>
      <c r="K4027" s="176"/>
      <c r="L4027" s="665"/>
      <c r="M4027" s="175"/>
      <c r="N4027" s="177"/>
      <c r="P4027" s="176"/>
      <c r="R4027" s="178"/>
      <c r="S4027" s="177"/>
      <c r="U4027" s="177"/>
      <c r="W4027" s="178"/>
      <c r="X4027" s="177"/>
    </row>
    <row r="4028" spans="7:24" s="168" customFormat="1" ht="15" customHeight="1">
      <c r="G4028" s="175"/>
      <c r="I4028" s="176"/>
      <c r="J4028" s="176"/>
      <c r="K4028" s="176"/>
      <c r="L4028" s="665"/>
      <c r="M4028" s="175"/>
      <c r="N4028" s="177"/>
      <c r="P4028" s="176"/>
      <c r="R4028" s="178"/>
      <c r="S4028" s="177"/>
      <c r="U4028" s="177"/>
      <c r="W4028" s="178"/>
      <c r="X4028" s="177"/>
    </row>
    <row r="4029" spans="7:24" s="168" customFormat="1" ht="15" customHeight="1">
      <c r="G4029" s="175"/>
      <c r="I4029" s="176"/>
      <c r="J4029" s="176"/>
      <c r="K4029" s="176"/>
      <c r="L4029" s="665"/>
      <c r="M4029" s="175"/>
      <c r="N4029" s="177"/>
      <c r="P4029" s="176"/>
      <c r="R4029" s="178"/>
      <c r="S4029" s="177"/>
      <c r="U4029" s="177"/>
      <c r="W4029" s="178"/>
      <c r="X4029" s="177"/>
    </row>
    <row r="4030" spans="7:24" s="168" customFormat="1" ht="15" customHeight="1">
      <c r="G4030" s="175"/>
      <c r="I4030" s="176"/>
      <c r="J4030" s="176"/>
      <c r="K4030" s="176"/>
      <c r="L4030" s="665"/>
      <c r="M4030" s="175"/>
      <c r="N4030" s="177"/>
      <c r="P4030" s="176"/>
      <c r="R4030" s="178"/>
      <c r="S4030" s="177"/>
      <c r="U4030" s="177"/>
      <c r="W4030" s="178"/>
      <c r="X4030" s="177"/>
    </row>
    <row r="4031" spans="7:24" s="168" customFormat="1" ht="15" customHeight="1">
      <c r="G4031" s="175"/>
      <c r="I4031" s="176"/>
      <c r="J4031" s="176"/>
      <c r="K4031" s="176"/>
      <c r="L4031" s="665"/>
      <c r="M4031" s="175"/>
      <c r="N4031" s="177"/>
      <c r="P4031" s="176"/>
      <c r="R4031" s="178"/>
      <c r="S4031" s="177"/>
      <c r="U4031" s="177"/>
      <c r="W4031" s="178"/>
      <c r="X4031" s="177"/>
    </row>
    <row r="4032" spans="7:24" s="168" customFormat="1" ht="15" customHeight="1">
      <c r="G4032" s="175"/>
      <c r="I4032" s="176"/>
      <c r="J4032" s="176"/>
      <c r="K4032" s="176"/>
      <c r="L4032" s="665"/>
      <c r="M4032" s="175"/>
      <c r="N4032" s="177"/>
      <c r="P4032" s="176"/>
      <c r="R4032" s="178"/>
      <c r="S4032" s="177"/>
      <c r="U4032" s="177"/>
      <c r="W4032" s="178"/>
      <c r="X4032" s="177"/>
    </row>
    <row r="4033" spans="7:24" s="168" customFormat="1" ht="15" customHeight="1">
      <c r="G4033" s="175"/>
      <c r="I4033" s="176"/>
      <c r="J4033" s="176"/>
      <c r="K4033" s="176"/>
      <c r="L4033" s="665"/>
      <c r="M4033" s="175"/>
      <c r="N4033" s="177"/>
      <c r="P4033" s="176"/>
      <c r="R4033" s="178"/>
      <c r="S4033" s="177"/>
      <c r="U4033" s="177"/>
      <c r="W4033" s="178"/>
      <c r="X4033" s="177"/>
    </row>
    <row r="4034" spans="7:24" s="168" customFormat="1" ht="15" customHeight="1">
      <c r="G4034" s="175"/>
      <c r="I4034" s="176"/>
      <c r="J4034" s="176"/>
      <c r="K4034" s="176"/>
      <c r="L4034" s="665"/>
      <c r="M4034" s="175"/>
      <c r="N4034" s="177"/>
      <c r="P4034" s="176"/>
      <c r="R4034" s="178"/>
      <c r="S4034" s="177"/>
      <c r="U4034" s="177"/>
      <c r="W4034" s="178"/>
      <c r="X4034" s="177"/>
    </row>
    <row r="4035" spans="7:24" s="168" customFormat="1" ht="15" customHeight="1">
      <c r="G4035" s="175"/>
      <c r="I4035" s="176"/>
      <c r="J4035" s="176"/>
      <c r="K4035" s="176"/>
      <c r="L4035" s="665"/>
      <c r="M4035" s="175"/>
      <c r="N4035" s="177"/>
      <c r="P4035" s="176"/>
      <c r="R4035" s="178"/>
      <c r="S4035" s="177"/>
      <c r="U4035" s="177"/>
      <c r="W4035" s="178"/>
      <c r="X4035" s="177"/>
    </row>
    <row r="4036" spans="7:24" s="168" customFormat="1" ht="15" customHeight="1">
      <c r="G4036" s="175"/>
      <c r="I4036" s="176"/>
      <c r="J4036" s="176"/>
      <c r="K4036" s="176"/>
      <c r="L4036" s="665"/>
      <c r="M4036" s="175"/>
      <c r="N4036" s="177"/>
      <c r="P4036" s="176"/>
      <c r="R4036" s="178"/>
      <c r="S4036" s="177"/>
      <c r="U4036" s="177"/>
      <c r="W4036" s="178"/>
      <c r="X4036" s="177"/>
    </row>
    <row r="4037" spans="7:24" s="168" customFormat="1" ht="15" customHeight="1">
      <c r="G4037" s="175"/>
      <c r="I4037" s="176"/>
      <c r="J4037" s="176"/>
      <c r="K4037" s="176"/>
      <c r="L4037" s="665"/>
      <c r="M4037" s="175"/>
      <c r="N4037" s="177"/>
      <c r="P4037" s="176"/>
      <c r="R4037" s="178"/>
      <c r="S4037" s="177"/>
      <c r="U4037" s="177"/>
      <c r="W4037" s="178"/>
      <c r="X4037" s="177"/>
    </row>
    <row r="4038" spans="7:24" s="168" customFormat="1" ht="15" customHeight="1">
      <c r="G4038" s="175"/>
      <c r="I4038" s="176"/>
      <c r="J4038" s="176"/>
      <c r="K4038" s="176"/>
      <c r="L4038" s="665"/>
      <c r="M4038" s="175"/>
      <c r="N4038" s="177"/>
      <c r="P4038" s="176"/>
      <c r="R4038" s="178"/>
      <c r="S4038" s="177"/>
      <c r="U4038" s="177"/>
      <c r="W4038" s="178"/>
      <c r="X4038" s="177"/>
    </row>
    <row r="4039" spans="7:24" s="168" customFormat="1" ht="15" customHeight="1">
      <c r="G4039" s="175"/>
      <c r="I4039" s="176"/>
      <c r="J4039" s="176"/>
      <c r="K4039" s="176"/>
      <c r="L4039" s="665"/>
      <c r="M4039" s="175"/>
      <c r="N4039" s="177"/>
      <c r="P4039" s="176"/>
      <c r="R4039" s="178"/>
      <c r="S4039" s="177"/>
      <c r="U4039" s="177"/>
      <c r="W4039" s="178"/>
      <c r="X4039" s="177"/>
    </row>
    <row r="4040" spans="7:24" s="168" customFormat="1" ht="15" customHeight="1">
      <c r="G4040" s="175"/>
      <c r="I4040" s="176"/>
      <c r="J4040" s="176"/>
      <c r="K4040" s="176"/>
      <c r="L4040" s="665"/>
      <c r="M4040" s="175"/>
      <c r="N4040" s="177"/>
      <c r="P4040" s="176"/>
      <c r="R4040" s="178"/>
      <c r="S4040" s="177"/>
      <c r="U4040" s="177"/>
      <c r="W4040" s="178"/>
      <c r="X4040" s="177"/>
    </row>
    <row r="4041" spans="7:24" s="168" customFormat="1" ht="15" customHeight="1">
      <c r="G4041" s="175"/>
      <c r="I4041" s="176"/>
      <c r="J4041" s="176"/>
      <c r="K4041" s="176"/>
      <c r="L4041" s="665"/>
      <c r="M4041" s="175"/>
      <c r="N4041" s="177"/>
      <c r="P4041" s="176"/>
      <c r="R4041" s="178"/>
      <c r="S4041" s="177"/>
      <c r="U4041" s="177"/>
      <c r="W4041" s="178"/>
      <c r="X4041" s="177"/>
    </row>
    <row r="4042" spans="7:24" s="168" customFormat="1" ht="15" customHeight="1">
      <c r="G4042" s="175"/>
      <c r="I4042" s="176"/>
      <c r="J4042" s="176"/>
      <c r="K4042" s="176"/>
      <c r="L4042" s="665"/>
      <c r="M4042" s="175"/>
      <c r="N4042" s="177"/>
      <c r="P4042" s="176"/>
      <c r="R4042" s="178"/>
      <c r="S4042" s="177"/>
      <c r="U4042" s="177"/>
      <c r="W4042" s="178"/>
      <c r="X4042" s="177"/>
    </row>
    <row r="4043" spans="7:24" s="168" customFormat="1" ht="15" customHeight="1">
      <c r="G4043" s="175"/>
      <c r="I4043" s="176"/>
      <c r="J4043" s="176"/>
      <c r="K4043" s="176"/>
      <c r="L4043" s="665"/>
      <c r="M4043" s="175"/>
      <c r="N4043" s="177"/>
      <c r="P4043" s="176"/>
      <c r="R4043" s="178"/>
      <c r="S4043" s="177"/>
      <c r="U4043" s="177"/>
      <c r="W4043" s="178"/>
      <c r="X4043" s="177"/>
    </row>
    <row r="4044" spans="7:24" s="168" customFormat="1" ht="15" customHeight="1">
      <c r="G4044" s="175"/>
      <c r="I4044" s="176"/>
      <c r="J4044" s="176"/>
      <c r="K4044" s="176"/>
      <c r="L4044" s="665"/>
      <c r="M4044" s="175"/>
      <c r="N4044" s="177"/>
      <c r="P4044" s="176"/>
      <c r="R4044" s="178"/>
      <c r="S4044" s="177"/>
      <c r="U4044" s="177"/>
      <c r="W4044" s="178"/>
      <c r="X4044" s="177"/>
    </row>
    <row r="4045" spans="7:24" s="168" customFormat="1" ht="15" customHeight="1">
      <c r="G4045" s="175"/>
      <c r="I4045" s="176"/>
      <c r="J4045" s="176"/>
      <c r="K4045" s="176"/>
      <c r="L4045" s="665"/>
      <c r="M4045" s="175"/>
      <c r="N4045" s="177"/>
      <c r="P4045" s="176"/>
      <c r="R4045" s="178"/>
      <c r="S4045" s="177"/>
      <c r="U4045" s="177"/>
      <c r="W4045" s="178"/>
      <c r="X4045" s="177"/>
    </row>
    <row r="4046" spans="7:24" s="168" customFormat="1" ht="15" customHeight="1">
      <c r="G4046" s="175"/>
      <c r="I4046" s="176"/>
      <c r="J4046" s="176"/>
      <c r="K4046" s="176"/>
      <c r="L4046" s="665"/>
      <c r="M4046" s="175"/>
      <c r="N4046" s="177"/>
      <c r="P4046" s="176"/>
      <c r="R4046" s="178"/>
      <c r="S4046" s="177"/>
      <c r="U4046" s="177"/>
      <c r="W4046" s="178"/>
      <c r="X4046" s="177"/>
    </row>
    <row r="4047" spans="7:24" s="168" customFormat="1" ht="15" customHeight="1">
      <c r="G4047" s="175"/>
      <c r="I4047" s="176"/>
      <c r="J4047" s="176"/>
      <c r="K4047" s="176"/>
      <c r="L4047" s="665"/>
      <c r="M4047" s="175"/>
      <c r="N4047" s="177"/>
      <c r="P4047" s="176"/>
      <c r="R4047" s="178"/>
      <c r="S4047" s="177"/>
      <c r="U4047" s="177"/>
      <c r="W4047" s="178"/>
      <c r="X4047" s="177"/>
    </row>
    <row r="4048" spans="7:24" s="168" customFormat="1" ht="15" customHeight="1">
      <c r="G4048" s="175"/>
      <c r="I4048" s="176"/>
      <c r="J4048" s="176"/>
      <c r="K4048" s="176"/>
      <c r="L4048" s="665"/>
      <c r="M4048" s="175"/>
      <c r="N4048" s="177"/>
      <c r="P4048" s="176"/>
      <c r="R4048" s="178"/>
      <c r="S4048" s="177"/>
      <c r="U4048" s="177"/>
      <c r="W4048" s="178"/>
      <c r="X4048" s="177"/>
    </row>
    <row r="4049" spans="7:24" s="168" customFormat="1" ht="15" customHeight="1">
      <c r="G4049" s="175"/>
      <c r="I4049" s="176"/>
      <c r="J4049" s="176"/>
      <c r="K4049" s="176"/>
      <c r="L4049" s="665"/>
      <c r="M4049" s="175"/>
      <c r="N4049" s="177"/>
      <c r="P4049" s="176"/>
      <c r="R4049" s="178"/>
      <c r="S4049" s="177"/>
      <c r="U4049" s="177"/>
      <c r="W4049" s="178"/>
      <c r="X4049" s="177"/>
    </row>
    <row r="4050" spans="7:24" s="168" customFormat="1" ht="15" customHeight="1">
      <c r="G4050" s="175"/>
      <c r="I4050" s="176"/>
      <c r="J4050" s="176"/>
      <c r="K4050" s="176"/>
      <c r="L4050" s="665"/>
      <c r="M4050" s="175"/>
      <c r="N4050" s="177"/>
      <c r="P4050" s="176"/>
      <c r="R4050" s="178"/>
      <c r="S4050" s="177"/>
      <c r="U4050" s="177"/>
      <c r="W4050" s="178"/>
      <c r="X4050" s="177"/>
    </row>
    <row r="4051" spans="7:24" s="168" customFormat="1" ht="15" customHeight="1">
      <c r="G4051" s="175"/>
      <c r="I4051" s="176"/>
      <c r="J4051" s="176"/>
      <c r="K4051" s="176"/>
      <c r="L4051" s="665"/>
      <c r="M4051" s="175"/>
      <c r="N4051" s="177"/>
      <c r="P4051" s="176"/>
      <c r="R4051" s="178"/>
      <c r="S4051" s="177"/>
      <c r="U4051" s="177"/>
      <c r="W4051" s="178"/>
      <c r="X4051" s="177"/>
    </row>
    <row r="4052" spans="7:24" s="168" customFormat="1" ht="15" customHeight="1">
      <c r="G4052" s="175"/>
      <c r="I4052" s="176"/>
      <c r="J4052" s="176"/>
      <c r="K4052" s="176"/>
      <c r="L4052" s="665"/>
      <c r="M4052" s="175"/>
      <c r="N4052" s="177"/>
      <c r="P4052" s="176"/>
      <c r="R4052" s="178"/>
      <c r="S4052" s="177"/>
      <c r="U4052" s="177"/>
      <c r="W4052" s="178"/>
      <c r="X4052" s="177"/>
    </row>
    <row r="4053" spans="7:24" s="168" customFormat="1" ht="15" customHeight="1">
      <c r="G4053" s="175"/>
      <c r="I4053" s="176"/>
      <c r="J4053" s="176"/>
      <c r="K4053" s="176"/>
      <c r="L4053" s="665"/>
      <c r="M4053" s="175"/>
      <c r="N4053" s="177"/>
      <c r="P4053" s="176"/>
      <c r="R4053" s="178"/>
      <c r="S4053" s="177"/>
      <c r="U4053" s="177"/>
      <c r="W4053" s="178"/>
      <c r="X4053" s="177"/>
    </row>
    <row r="4054" spans="7:24" s="168" customFormat="1" ht="15" customHeight="1">
      <c r="G4054" s="175"/>
      <c r="I4054" s="176"/>
      <c r="J4054" s="176"/>
      <c r="K4054" s="176"/>
      <c r="L4054" s="665"/>
      <c r="M4054" s="175"/>
      <c r="N4054" s="177"/>
      <c r="P4054" s="176"/>
      <c r="R4054" s="178"/>
      <c r="S4054" s="177"/>
      <c r="U4054" s="177"/>
      <c r="W4054" s="178"/>
      <c r="X4054" s="177"/>
    </row>
    <row r="4055" spans="7:24" s="168" customFormat="1" ht="15" customHeight="1">
      <c r="G4055" s="175"/>
      <c r="I4055" s="176"/>
      <c r="J4055" s="176"/>
      <c r="K4055" s="176"/>
      <c r="L4055" s="665"/>
      <c r="M4055" s="175"/>
      <c r="N4055" s="177"/>
      <c r="P4055" s="176"/>
      <c r="R4055" s="178"/>
      <c r="S4055" s="177"/>
      <c r="U4055" s="177"/>
      <c r="W4055" s="178"/>
      <c r="X4055" s="177"/>
    </row>
    <row r="4056" spans="7:24" s="168" customFormat="1" ht="15" customHeight="1">
      <c r="G4056" s="175"/>
      <c r="I4056" s="176"/>
      <c r="J4056" s="176"/>
      <c r="K4056" s="176"/>
      <c r="L4056" s="665"/>
      <c r="M4056" s="175"/>
      <c r="N4056" s="177"/>
      <c r="P4056" s="176"/>
      <c r="R4056" s="178"/>
      <c r="S4056" s="177"/>
      <c r="U4056" s="177"/>
      <c r="W4056" s="178"/>
      <c r="X4056" s="177"/>
    </row>
    <row r="4057" spans="7:24" s="168" customFormat="1" ht="15" customHeight="1">
      <c r="G4057" s="175"/>
      <c r="I4057" s="176"/>
      <c r="J4057" s="176"/>
      <c r="K4057" s="176"/>
      <c r="L4057" s="665"/>
      <c r="M4057" s="175"/>
      <c r="N4057" s="177"/>
      <c r="P4057" s="176"/>
      <c r="R4057" s="178"/>
      <c r="S4057" s="177"/>
      <c r="U4057" s="177"/>
      <c r="W4057" s="178"/>
      <c r="X4057" s="177"/>
    </row>
    <row r="4058" spans="7:24" s="168" customFormat="1" ht="15" customHeight="1">
      <c r="G4058" s="175"/>
      <c r="I4058" s="176"/>
      <c r="J4058" s="176"/>
      <c r="K4058" s="176"/>
      <c r="L4058" s="665"/>
      <c r="M4058" s="175"/>
      <c r="N4058" s="177"/>
      <c r="P4058" s="176"/>
      <c r="R4058" s="178"/>
      <c r="S4058" s="177"/>
      <c r="U4058" s="177"/>
      <c r="W4058" s="178"/>
      <c r="X4058" s="177"/>
    </row>
    <row r="4059" spans="7:24" s="168" customFormat="1" ht="15" customHeight="1">
      <c r="G4059" s="175"/>
      <c r="I4059" s="176"/>
      <c r="J4059" s="176"/>
      <c r="K4059" s="176"/>
      <c r="L4059" s="665"/>
      <c r="M4059" s="175"/>
      <c r="N4059" s="177"/>
      <c r="P4059" s="176"/>
      <c r="R4059" s="178"/>
      <c r="S4059" s="177"/>
      <c r="U4059" s="177"/>
      <c r="W4059" s="178"/>
      <c r="X4059" s="177"/>
    </row>
    <row r="4060" spans="7:24" s="168" customFormat="1" ht="15" customHeight="1">
      <c r="G4060" s="175"/>
      <c r="I4060" s="176"/>
      <c r="J4060" s="176"/>
      <c r="K4060" s="176"/>
      <c r="L4060" s="665"/>
      <c r="M4060" s="175"/>
      <c r="N4060" s="177"/>
      <c r="P4060" s="176"/>
      <c r="R4060" s="178"/>
      <c r="S4060" s="177"/>
      <c r="U4060" s="177"/>
      <c r="W4060" s="178"/>
      <c r="X4060" s="177"/>
    </row>
    <row r="4061" spans="7:24" s="168" customFormat="1" ht="15" customHeight="1">
      <c r="G4061" s="175"/>
      <c r="I4061" s="176"/>
      <c r="J4061" s="176"/>
      <c r="K4061" s="176"/>
      <c r="L4061" s="665"/>
      <c r="M4061" s="175"/>
      <c r="N4061" s="177"/>
      <c r="P4061" s="176"/>
      <c r="R4061" s="178"/>
      <c r="S4061" s="177"/>
      <c r="U4061" s="177"/>
      <c r="W4061" s="178"/>
      <c r="X4061" s="177"/>
    </row>
    <row r="4062" spans="7:24" s="168" customFormat="1" ht="15" customHeight="1">
      <c r="G4062" s="175"/>
      <c r="I4062" s="176"/>
      <c r="J4062" s="176"/>
      <c r="K4062" s="176"/>
      <c r="L4062" s="665"/>
      <c r="M4062" s="175"/>
      <c r="N4062" s="177"/>
      <c r="P4062" s="176"/>
      <c r="R4062" s="178"/>
      <c r="S4062" s="177"/>
      <c r="U4062" s="177"/>
      <c r="W4062" s="178"/>
      <c r="X4062" s="177"/>
    </row>
    <row r="4063" spans="7:24" s="168" customFormat="1" ht="15" customHeight="1">
      <c r="G4063" s="175"/>
      <c r="I4063" s="176"/>
      <c r="J4063" s="176"/>
      <c r="K4063" s="176"/>
      <c r="L4063" s="665"/>
      <c r="M4063" s="175"/>
      <c r="N4063" s="177"/>
      <c r="P4063" s="176"/>
      <c r="R4063" s="178"/>
      <c r="S4063" s="177"/>
      <c r="U4063" s="177"/>
      <c r="W4063" s="178"/>
      <c r="X4063" s="177"/>
    </row>
    <row r="4064" spans="7:24" s="168" customFormat="1" ht="15" customHeight="1">
      <c r="G4064" s="175"/>
      <c r="I4064" s="176"/>
      <c r="J4064" s="176"/>
      <c r="K4064" s="176"/>
      <c r="L4064" s="665"/>
      <c r="M4064" s="175"/>
      <c r="N4064" s="177"/>
      <c r="P4064" s="176"/>
      <c r="R4064" s="178"/>
      <c r="S4064" s="177"/>
      <c r="U4064" s="177"/>
      <c r="W4064" s="178"/>
      <c r="X4064" s="177"/>
    </row>
    <row r="4065" spans="7:24" s="168" customFormat="1" ht="15" customHeight="1">
      <c r="G4065" s="175"/>
      <c r="I4065" s="176"/>
      <c r="J4065" s="176"/>
      <c r="K4065" s="176"/>
      <c r="L4065" s="665"/>
      <c r="M4065" s="175"/>
      <c r="N4065" s="177"/>
      <c r="P4065" s="176"/>
      <c r="R4065" s="178"/>
      <c r="S4065" s="177"/>
      <c r="U4065" s="177"/>
      <c r="W4065" s="178"/>
      <c r="X4065" s="177"/>
    </row>
    <row r="4066" spans="7:24" s="168" customFormat="1" ht="15" customHeight="1">
      <c r="G4066" s="175"/>
      <c r="I4066" s="176"/>
      <c r="J4066" s="176"/>
      <c r="K4066" s="176"/>
      <c r="L4066" s="665"/>
      <c r="M4066" s="175"/>
      <c r="N4066" s="177"/>
      <c r="P4066" s="176"/>
      <c r="R4066" s="178"/>
      <c r="S4066" s="177"/>
      <c r="U4066" s="177"/>
      <c r="W4066" s="178"/>
      <c r="X4066" s="177"/>
    </row>
    <row r="4067" spans="7:24" s="168" customFormat="1" ht="15" customHeight="1">
      <c r="G4067" s="175"/>
      <c r="I4067" s="176"/>
      <c r="J4067" s="176"/>
      <c r="K4067" s="176"/>
      <c r="L4067" s="665"/>
      <c r="M4067" s="175"/>
      <c r="N4067" s="177"/>
      <c r="P4067" s="176"/>
      <c r="R4067" s="178"/>
      <c r="S4067" s="177"/>
      <c r="U4067" s="177"/>
      <c r="W4067" s="178"/>
      <c r="X4067" s="177"/>
    </row>
    <row r="4068" spans="7:24" s="168" customFormat="1" ht="15" customHeight="1">
      <c r="G4068" s="175"/>
      <c r="I4068" s="176"/>
      <c r="J4068" s="176"/>
      <c r="K4068" s="176"/>
      <c r="L4068" s="665"/>
      <c r="M4068" s="175"/>
      <c r="N4068" s="177"/>
      <c r="P4068" s="176"/>
      <c r="R4068" s="178"/>
      <c r="S4068" s="177"/>
      <c r="U4068" s="177"/>
      <c r="W4068" s="178"/>
      <c r="X4068" s="177"/>
    </row>
    <row r="4069" spans="7:24" s="168" customFormat="1" ht="15" customHeight="1">
      <c r="G4069" s="175"/>
      <c r="I4069" s="176"/>
      <c r="J4069" s="176"/>
      <c r="K4069" s="176"/>
      <c r="L4069" s="665"/>
      <c r="M4069" s="175"/>
      <c r="N4069" s="177"/>
      <c r="P4069" s="176"/>
      <c r="R4069" s="178"/>
      <c r="S4069" s="177"/>
      <c r="U4069" s="177"/>
      <c r="W4069" s="178"/>
      <c r="X4069" s="177"/>
    </row>
    <row r="4070" spans="7:24" s="168" customFormat="1" ht="15" customHeight="1">
      <c r="G4070" s="175"/>
      <c r="I4070" s="176"/>
      <c r="J4070" s="176"/>
      <c r="K4070" s="176"/>
      <c r="L4070" s="665"/>
      <c r="M4070" s="175"/>
      <c r="N4070" s="177"/>
      <c r="P4070" s="176"/>
      <c r="R4070" s="178"/>
      <c r="S4070" s="177"/>
      <c r="U4070" s="177"/>
      <c r="W4070" s="178"/>
      <c r="X4070" s="177"/>
    </row>
    <row r="4071" spans="7:24" s="168" customFormat="1" ht="15" customHeight="1">
      <c r="G4071" s="175"/>
      <c r="I4071" s="176"/>
      <c r="J4071" s="176"/>
      <c r="K4071" s="176"/>
      <c r="L4071" s="665"/>
      <c r="M4071" s="175"/>
      <c r="N4071" s="177"/>
      <c r="P4071" s="176"/>
      <c r="R4071" s="178"/>
      <c r="S4071" s="177"/>
      <c r="U4071" s="177"/>
      <c r="W4071" s="178"/>
      <c r="X4071" s="177"/>
    </row>
    <row r="4072" spans="7:24" s="168" customFormat="1" ht="15" customHeight="1">
      <c r="G4072" s="175"/>
      <c r="I4072" s="176"/>
      <c r="J4072" s="176"/>
      <c r="K4072" s="176"/>
      <c r="L4072" s="665"/>
      <c r="M4072" s="175"/>
      <c r="N4072" s="177"/>
      <c r="P4072" s="176"/>
      <c r="R4072" s="178"/>
      <c r="S4072" s="177"/>
      <c r="U4072" s="177"/>
      <c r="W4072" s="178"/>
      <c r="X4072" s="177"/>
    </row>
    <row r="4073" spans="7:24" s="168" customFormat="1" ht="15" customHeight="1">
      <c r="G4073" s="175"/>
      <c r="I4073" s="176"/>
      <c r="J4073" s="176"/>
      <c r="K4073" s="176"/>
      <c r="L4073" s="665"/>
      <c r="M4073" s="175"/>
      <c r="N4073" s="177"/>
      <c r="P4073" s="176"/>
      <c r="R4073" s="178"/>
      <c r="S4073" s="177"/>
      <c r="U4073" s="177"/>
      <c r="W4073" s="178"/>
      <c r="X4073" s="177"/>
    </row>
    <row r="4074" spans="7:24" s="168" customFormat="1" ht="15" customHeight="1">
      <c r="G4074" s="175"/>
      <c r="I4074" s="176"/>
      <c r="J4074" s="176"/>
      <c r="K4074" s="176"/>
      <c r="L4074" s="665"/>
      <c r="M4074" s="175"/>
      <c r="N4074" s="177"/>
      <c r="P4074" s="176"/>
      <c r="R4074" s="178"/>
      <c r="S4074" s="177"/>
      <c r="U4074" s="177"/>
      <c r="W4074" s="178"/>
      <c r="X4074" s="177"/>
    </row>
    <row r="4075" spans="7:24" s="168" customFormat="1" ht="15" customHeight="1">
      <c r="G4075" s="175"/>
      <c r="I4075" s="176"/>
      <c r="J4075" s="176"/>
      <c r="K4075" s="176"/>
      <c r="L4075" s="665"/>
      <c r="M4075" s="175"/>
      <c r="N4075" s="177"/>
      <c r="P4075" s="176"/>
      <c r="R4075" s="178"/>
      <c r="S4075" s="177"/>
      <c r="U4075" s="177"/>
      <c r="W4075" s="178"/>
      <c r="X4075" s="177"/>
    </row>
    <row r="4076" spans="7:24" s="168" customFormat="1" ht="15" customHeight="1">
      <c r="G4076" s="175"/>
      <c r="I4076" s="176"/>
      <c r="J4076" s="176"/>
      <c r="K4076" s="176"/>
      <c r="L4076" s="665"/>
      <c r="M4076" s="175"/>
      <c r="N4076" s="177"/>
      <c r="P4076" s="176"/>
      <c r="R4076" s="178"/>
      <c r="S4076" s="177"/>
      <c r="U4076" s="177"/>
      <c r="W4076" s="178"/>
      <c r="X4076" s="177"/>
    </row>
    <row r="4077" spans="7:24" s="168" customFormat="1" ht="15" customHeight="1">
      <c r="G4077" s="175"/>
      <c r="I4077" s="176"/>
      <c r="J4077" s="176"/>
      <c r="K4077" s="176"/>
      <c r="L4077" s="665"/>
      <c r="M4077" s="175"/>
      <c r="N4077" s="177"/>
      <c r="P4077" s="176"/>
      <c r="R4077" s="178"/>
      <c r="S4077" s="177"/>
      <c r="U4077" s="177"/>
      <c r="W4077" s="178"/>
      <c r="X4077" s="177"/>
    </row>
    <row r="4078" spans="7:24" s="168" customFormat="1" ht="15" customHeight="1">
      <c r="G4078" s="175"/>
      <c r="I4078" s="176"/>
      <c r="J4078" s="176"/>
      <c r="K4078" s="176"/>
      <c r="L4078" s="665"/>
      <c r="M4078" s="175"/>
      <c r="N4078" s="177"/>
      <c r="P4078" s="176"/>
      <c r="R4078" s="178"/>
      <c r="S4078" s="177"/>
      <c r="U4078" s="177"/>
      <c r="W4078" s="178"/>
      <c r="X4078" s="177"/>
    </row>
    <row r="4079" spans="7:24" s="168" customFormat="1" ht="15" customHeight="1">
      <c r="G4079" s="175"/>
      <c r="I4079" s="176"/>
      <c r="J4079" s="176"/>
      <c r="K4079" s="176"/>
      <c r="L4079" s="665"/>
      <c r="M4079" s="175"/>
      <c r="N4079" s="177"/>
      <c r="P4079" s="176"/>
      <c r="R4079" s="178"/>
      <c r="S4079" s="177"/>
      <c r="U4079" s="177"/>
      <c r="W4079" s="178"/>
      <c r="X4079" s="177"/>
    </row>
    <row r="4080" spans="7:24" s="168" customFormat="1" ht="15" customHeight="1">
      <c r="G4080" s="175"/>
      <c r="I4080" s="176"/>
      <c r="J4080" s="176"/>
      <c r="K4080" s="176"/>
      <c r="L4080" s="665"/>
      <c r="M4080" s="175"/>
      <c r="N4080" s="177"/>
      <c r="P4080" s="176"/>
      <c r="R4080" s="178"/>
      <c r="S4080" s="177"/>
      <c r="U4080" s="177"/>
      <c r="W4080" s="178"/>
      <c r="X4080" s="177"/>
    </row>
    <row r="4081" spans="7:24" s="168" customFormat="1" ht="15" customHeight="1">
      <c r="G4081" s="175"/>
      <c r="I4081" s="176"/>
      <c r="J4081" s="176"/>
      <c r="K4081" s="176"/>
      <c r="L4081" s="665"/>
      <c r="M4081" s="175"/>
      <c r="N4081" s="177"/>
      <c r="P4081" s="176"/>
      <c r="R4081" s="178"/>
      <c r="S4081" s="177"/>
      <c r="U4081" s="177"/>
      <c r="W4081" s="178"/>
      <c r="X4081" s="177"/>
    </row>
    <row r="4082" spans="7:24" s="168" customFormat="1" ht="15" customHeight="1">
      <c r="G4082" s="175"/>
      <c r="I4082" s="176"/>
      <c r="J4082" s="176"/>
      <c r="K4082" s="176"/>
      <c r="L4082" s="665"/>
      <c r="M4082" s="175"/>
      <c r="N4082" s="177"/>
      <c r="P4082" s="176"/>
      <c r="R4082" s="178"/>
      <c r="S4082" s="177"/>
      <c r="U4082" s="177"/>
      <c r="W4082" s="178"/>
      <c r="X4082" s="177"/>
    </row>
    <row r="4083" spans="7:24" s="168" customFormat="1" ht="15" customHeight="1">
      <c r="G4083" s="175"/>
      <c r="I4083" s="176"/>
      <c r="J4083" s="176"/>
      <c r="K4083" s="176"/>
      <c r="L4083" s="665"/>
      <c r="M4083" s="175"/>
      <c r="N4083" s="177"/>
      <c r="P4083" s="176"/>
      <c r="R4083" s="178"/>
      <c r="S4083" s="177"/>
      <c r="U4083" s="177"/>
      <c r="W4083" s="178"/>
      <c r="X4083" s="177"/>
    </row>
    <row r="4084" spans="7:24" s="168" customFormat="1" ht="15" customHeight="1">
      <c r="G4084" s="175"/>
      <c r="I4084" s="176"/>
      <c r="J4084" s="176"/>
      <c r="K4084" s="176"/>
      <c r="L4084" s="665"/>
      <c r="M4084" s="175"/>
      <c r="N4084" s="177"/>
      <c r="P4084" s="176"/>
      <c r="R4084" s="178"/>
      <c r="S4084" s="177"/>
      <c r="U4084" s="177"/>
      <c r="W4084" s="178"/>
      <c r="X4084" s="177"/>
    </row>
    <row r="4085" spans="7:24" s="168" customFormat="1" ht="15" customHeight="1">
      <c r="G4085" s="175"/>
      <c r="I4085" s="176"/>
      <c r="J4085" s="176"/>
      <c r="K4085" s="176"/>
      <c r="L4085" s="665"/>
      <c r="M4085" s="175"/>
      <c r="N4085" s="177"/>
      <c r="P4085" s="176"/>
      <c r="R4085" s="178"/>
      <c r="S4085" s="177"/>
      <c r="U4085" s="177"/>
      <c r="W4085" s="178"/>
      <c r="X4085" s="177"/>
    </row>
    <row r="4086" spans="7:24" s="168" customFormat="1" ht="15" customHeight="1">
      <c r="G4086" s="175"/>
      <c r="I4086" s="176"/>
      <c r="J4086" s="176"/>
      <c r="K4086" s="176"/>
      <c r="L4086" s="665"/>
      <c r="M4086" s="175"/>
      <c r="N4086" s="177"/>
      <c r="P4086" s="176"/>
      <c r="R4086" s="178"/>
      <c r="S4086" s="177"/>
      <c r="U4086" s="177"/>
      <c r="W4086" s="178"/>
      <c r="X4086" s="177"/>
    </row>
    <row r="4087" spans="7:24" s="168" customFormat="1" ht="15" customHeight="1">
      <c r="G4087" s="175"/>
      <c r="I4087" s="176"/>
      <c r="J4087" s="176"/>
      <c r="K4087" s="176"/>
      <c r="L4087" s="665"/>
      <c r="M4087" s="175"/>
      <c r="N4087" s="177"/>
      <c r="P4087" s="176"/>
      <c r="R4087" s="178"/>
      <c r="S4087" s="177"/>
      <c r="U4087" s="177"/>
      <c r="W4087" s="178"/>
      <c r="X4087" s="177"/>
    </row>
    <row r="4088" spans="7:24" s="168" customFormat="1" ht="15" customHeight="1">
      <c r="G4088" s="175"/>
      <c r="I4088" s="176"/>
      <c r="J4088" s="176"/>
      <c r="K4088" s="176"/>
      <c r="L4088" s="665"/>
      <c r="M4088" s="175"/>
      <c r="N4088" s="177"/>
      <c r="P4088" s="176"/>
      <c r="R4088" s="178"/>
      <c r="S4088" s="177"/>
      <c r="U4088" s="177"/>
      <c r="W4088" s="178"/>
      <c r="X4088" s="177"/>
    </row>
    <row r="4089" spans="7:24" s="168" customFormat="1" ht="15" customHeight="1">
      <c r="G4089" s="175"/>
      <c r="I4089" s="176"/>
      <c r="J4089" s="176"/>
      <c r="K4089" s="176"/>
      <c r="L4089" s="665"/>
      <c r="M4089" s="175"/>
      <c r="N4089" s="177"/>
      <c r="P4089" s="176"/>
      <c r="R4089" s="178"/>
      <c r="S4089" s="177"/>
      <c r="U4089" s="177"/>
      <c r="W4089" s="178"/>
      <c r="X4089" s="177"/>
    </row>
    <row r="4090" spans="7:24" s="168" customFormat="1" ht="15" customHeight="1">
      <c r="G4090" s="175"/>
      <c r="I4090" s="176"/>
      <c r="J4090" s="176"/>
      <c r="K4090" s="176"/>
      <c r="L4090" s="665"/>
      <c r="M4090" s="175"/>
      <c r="N4090" s="177"/>
      <c r="P4090" s="176"/>
      <c r="R4090" s="178"/>
      <c r="S4090" s="177"/>
      <c r="U4090" s="177"/>
      <c r="W4090" s="178"/>
      <c r="X4090" s="177"/>
    </row>
    <row r="4091" spans="7:24" s="168" customFormat="1" ht="15" customHeight="1">
      <c r="G4091" s="175"/>
      <c r="I4091" s="176"/>
      <c r="J4091" s="176"/>
      <c r="K4091" s="176"/>
      <c r="L4091" s="665"/>
      <c r="M4091" s="175"/>
      <c r="N4091" s="177"/>
      <c r="P4091" s="176"/>
      <c r="R4091" s="178"/>
      <c r="S4091" s="177"/>
      <c r="U4091" s="177"/>
      <c r="W4091" s="178"/>
      <c r="X4091" s="177"/>
    </row>
    <row r="4092" spans="7:24" s="168" customFormat="1" ht="15" customHeight="1">
      <c r="G4092" s="175"/>
      <c r="I4092" s="176"/>
      <c r="J4092" s="176"/>
      <c r="K4092" s="176"/>
      <c r="L4092" s="665"/>
      <c r="M4092" s="175"/>
      <c r="N4092" s="177"/>
      <c r="P4092" s="176"/>
      <c r="R4092" s="178"/>
      <c r="S4092" s="177"/>
      <c r="U4092" s="177"/>
      <c r="W4092" s="178"/>
      <c r="X4092" s="177"/>
    </row>
    <row r="4093" spans="7:24" s="168" customFormat="1" ht="15" customHeight="1">
      <c r="G4093" s="175"/>
      <c r="I4093" s="176"/>
      <c r="J4093" s="176"/>
      <c r="K4093" s="176"/>
      <c r="L4093" s="665"/>
      <c r="M4093" s="175"/>
      <c r="N4093" s="177"/>
      <c r="P4093" s="176"/>
      <c r="R4093" s="178"/>
      <c r="S4093" s="177"/>
      <c r="U4093" s="177"/>
      <c r="W4093" s="178"/>
      <c r="X4093" s="177"/>
    </row>
    <row r="4094" spans="7:24" s="168" customFormat="1" ht="15" customHeight="1">
      <c r="G4094" s="175"/>
      <c r="I4094" s="176"/>
      <c r="J4094" s="176"/>
      <c r="K4094" s="176"/>
      <c r="L4094" s="665"/>
      <c r="M4094" s="175"/>
      <c r="N4094" s="177"/>
      <c r="P4094" s="176"/>
      <c r="R4094" s="178"/>
      <c r="S4094" s="177"/>
      <c r="U4094" s="177"/>
      <c r="W4094" s="178"/>
      <c r="X4094" s="177"/>
    </row>
    <row r="4095" spans="7:24" s="168" customFormat="1" ht="15" customHeight="1">
      <c r="G4095" s="175"/>
      <c r="I4095" s="176"/>
      <c r="J4095" s="176"/>
      <c r="K4095" s="176"/>
      <c r="L4095" s="665"/>
      <c r="M4095" s="175"/>
      <c r="N4095" s="177"/>
      <c r="P4095" s="176"/>
      <c r="R4095" s="178"/>
      <c r="S4095" s="177"/>
      <c r="U4095" s="177"/>
      <c r="W4095" s="178"/>
      <c r="X4095" s="177"/>
    </row>
    <row r="4096" spans="7:24" s="168" customFormat="1" ht="15" customHeight="1">
      <c r="G4096" s="175"/>
      <c r="I4096" s="176"/>
      <c r="J4096" s="176"/>
      <c r="K4096" s="176"/>
      <c r="L4096" s="665"/>
      <c r="M4096" s="175"/>
      <c r="N4096" s="177"/>
      <c r="P4096" s="176"/>
      <c r="R4096" s="178"/>
      <c r="S4096" s="177"/>
      <c r="U4096" s="177"/>
      <c r="W4096" s="178"/>
      <c r="X4096" s="177"/>
    </row>
    <row r="4097" spans="7:24" s="168" customFormat="1" ht="15" customHeight="1">
      <c r="G4097" s="175"/>
      <c r="I4097" s="176"/>
      <c r="J4097" s="176"/>
      <c r="K4097" s="176"/>
      <c r="L4097" s="665"/>
      <c r="M4097" s="175"/>
      <c r="N4097" s="177"/>
      <c r="P4097" s="176"/>
      <c r="R4097" s="178"/>
      <c r="S4097" s="177"/>
      <c r="U4097" s="177"/>
      <c r="W4097" s="178"/>
      <c r="X4097" s="177"/>
    </row>
    <row r="4098" spans="7:24" s="168" customFormat="1" ht="15" customHeight="1">
      <c r="G4098" s="175"/>
      <c r="I4098" s="176"/>
      <c r="J4098" s="176"/>
      <c r="K4098" s="176"/>
      <c r="L4098" s="665"/>
      <c r="M4098" s="175"/>
      <c r="N4098" s="177"/>
      <c r="P4098" s="176"/>
      <c r="R4098" s="178"/>
      <c r="S4098" s="177"/>
      <c r="U4098" s="177"/>
      <c r="W4098" s="178"/>
      <c r="X4098" s="177"/>
    </row>
    <row r="4099" spans="7:24" s="168" customFormat="1" ht="15" customHeight="1">
      <c r="G4099" s="175"/>
      <c r="I4099" s="176"/>
      <c r="J4099" s="176"/>
      <c r="K4099" s="176"/>
      <c r="L4099" s="665"/>
      <c r="M4099" s="175"/>
      <c r="N4099" s="177"/>
      <c r="P4099" s="176"/>
      <c r="R4099" s="178"/>
      <c r="S4099" s="177"/>
      <c r="U4099" s="177"/>
      <c r="W4099" s="178"/>
      <c r="X4099" s="177"/>
    </row>
    <row r="4100" spans="7:24" s="168" customFormat="1" ht="15" customHeight="1">
      <c r="G4100" s="175"/>
      <c r="I4100" s="176"/>
      <c r="J4100" s="176"/>
      <c r="K4100" s="176"/>
      <c r="L4100" s="665"/>
      <c r="M4100" s="175"/>
      <c r="N4100" s="177"/>
      <c r="P4100" s="176"/>
      <c r="R4100" s="178"/>
      <c r="S4100" s="177"/>
      <c r="U4100" s="177"/>
      <c r="W4100" s="178"/>
      <c r="X4100" s="177"/>
    </row>
    <row r="4101" spans="7:24" s="168" customFormat="1" ht="15" customHeight="1">
      <c r="G4101" s="175"/>
      <c r="I4101" s="176"/>
      <c r="J4101" s="176"/>
      <c r="K4101" s="176"/>
      <c r="L4101" s="665"/>
      <c r="M4101" s="175"/>
      <c r="N4101" s="177"/>
      <c r="P4101" s="176"/>
      <c r="R4101" s="178"/>
      <c r="S4101" s="177"/>
      <c r="U4101" s="177"/>
      <c r="W4101" s="178"/>
      <c r="X4101" s="177"/>
    </row>
    <row r="4102" spans="7:24" s="168" customFormat="1" ht="15" customHeight="1">
      <c r="G4102" s="175"/>
      <c r="I4102" s="176"/>
      <c r="J4102" s="176"/>
      <c r="K4102" s="176"/>
      <c r="L4102" s="665"/>
      <c r="M4102" s="175"/>
      <c r="N4102" s="177"/>
      <c r="P4102" s="176"/>
      <c r="R4102" s="178"/>
      <c r="S4102" s="177"/>
      <c r="U4102" s="177"/>
      <c r="W4102" s="178"/>
      <c r="X4102" s="177"/>
    </row>
    <row r="4103" spans="7:24" s="168" customFormat="1" ht="15" customHeight="1">
      <c r="G4103" s="175"/>
      <c r="I4103" s="176"/>
      <c r="J4103" s="176"/>
      <c r="K4103" s="176"/>
      <c r="L4103" s="665"/>
      <c r="M4103" s="175"/>
      <c r="N4103" s="177"/>
      <c r="P4103" s="176"/>
      <c r="R4103" s="178"/>
      <c r="S4103" s="177"/>
      <c r="U4103" s="177"/>
      <c r="W4103" s="178"/>
      <c r="X4103" s="177"/>
    </row>
    <row r="4104" spans="7:24" s="168" customFormat="1" ht="15" customHeight="1">
      <c r="G4104" s="175"/>
      <c r="I4104" s="176"/>
      <c r="J4104" s="176"/>
      <c r="K4104" s="176"/>
      <c r="L4104" s="665"/>
      <c r="M4104" s="175"/>
      <c r="N4104" s="177"/>
      <c r="P4104" s="176"/>
      <c r="R4104" s="178"/>
      <c r="S4104" s="177"/>
      <c r="U4104" s="177"/>
      <c r="W4104" s="178"/>
      <c r="X4104" s="177"/>
    </row>
    <row r="4105" spans="7:24" s="168" customFormat="1" ht="15" customHeight="1">
      <c r="G4105" s="175"/>
      <c r="I4105" s="176"/>
      <c r="J4105" s="176"/>
      <c r="K4105" s="176"/>
      <c r="L4105" s="665"/>
      <c r="M4105" s="175"/>
      <c r="N4105" s="177"/>
      <c r="P4105" s="176"/>
      <c r="R4105" s="178"/>
      <c r="S4105" s="177"/>
      <c r="U4105" s="177"/>
      <c r="W4105" s="178"/>
      <c r="X4105" s="177"/>
    </row>
    <row r="4106" spans="7:24" s="168" customFormat="1" ht="15" customHeight="1">
      <c r="G4106" s="175"/>
      <c r="I4106" s="176"/>
      <c r="J4106" s="176"/>
      <c r="K4106" s="176"/>
      <c r="L4106" s="665"/>
      <c r="M4106" s="175"/>
      <c r="N4106" s="177"/>
      <c r="P4106" s="176"/>
      <c r="R4106" s="178"/>
      <c r="S4106" s="177"/>
      <c r="U4106" s="177"/>
      <c r="W4106" s="178"/>
      <c r="X4106" s="177"/>
    </row>
    <row r="4107" spans="7:24" s="168" customFormat="1" ht="15" customHeight="1">
      <c r="G4107" s="175"/>
      <c r="I4107" s="176"/>
      <c r="J4107" s="176"/>
      <c r="K4107" s="176"/>
      <c r="L4107" s="665"/>
      <c r="M4107" s="175"/>
      <c r="N4107" s="177"/>
      <c r="P4107" s="176"/>
      <c r="R4107" s="178"/>
      <c r="S4107" s="177"/>
      <c r="U4107" s="177"/>
      <c r="W4107" s="178"/>
      <c r="X4107" s="177"/>
    </row>
    <row r="4108" spans="7:24" s="168" customFormat="1" ht="15" customHeight="1">
      <c r="G4108" s="175"/>
      <c r="I4108" s="176"/>
      <c r="J4108" s="176"/>
      <c r="K4108" s="176"/>
      <c r="L4108" s="665"/>
      <c r="M4108" s="175"/>
      <c r="N4108" s="177"/>
      <c r="P4108" s="176"/>
      <c r="R4108" s="178"/>
      <c r="S4108" s="177"/>
      <c r="U4108" s="177"/>
      <c r="W4108" s="178"/>
      <c r="X4108" s="177"/>
    </row>
    <row r="4109" spans="7:24" s="168" customFormat="1" ht="15" customHeight="1">
      <c r="G4109" s="175"/>
      <c r="I4109" s="176"/>
      <c r="J4109" s="176"/>
      <c r="K4109" s="176"/>
      <c r="L4109" s="665"/>
      <c r="M4109" s="175"/>
      <c r="N4109" s="177"/>
      <c r="P4109" s="176"/>
      <c r="R4109" s="178"/>
      <c r="S4109" s="177"/>
      <c r="U4109" s="177"/>
      <c r="W4109" s="178"/>
      <c r="X4109" s="177"/>
    </row>
    <row r="4110" spans="7:24" s="168" customFormat="1" ht="15" customHeight="1">
      <c r="G4110" s="175"/>
      <c r="I4110" s="176"/>
      <c r="J4110" s="176"/>
      <c r="K4110" s="176"/>
      <c r="L4110" s="665"/>
      <c r="M4110" s="175"/>
      <c r="N4110" s="177"/>
      <c r="P4110" s="176"/>
      <c r="R4110" s="178"/>
      <c r="S4110" s="177"/>
      <c r="U4110" s="177"/>
      <c r="W4110" s="178"/>
      <c r="X4110" s="177"/>
    </row>
    <row r="4111" spans="7:24" s="168" customFormat="1" ht="15" customHeight="1">
      <c r="G4111" s="175"/>
      <c r="I4111" s="176"/>
      <c r="J4111" s="176"/>
      <c r="K4111" s="176"/>
      <c r="L4111" s="665"/>
      <c r="M4111" s="175"/>
      <c r="N4111" s="177"/>
      <c r="P4111" s="176"/>
      <c r="R4111" s="178"/>
      <c r="S4111" s="177"/>
      <c r="U4111" s="177"/>
      <c r="W4111" s="178"/>
      <c r="X4111" s="177"/>
    </row>
    <row r="4112" spans="7:24" s="168" customFormat="1" ht="15" customHeight="1">
      <c r="G4112" s="175"/>
      <c r="I4112" s="176"/>
      <c r="J4112" s="176"/>
      <c r="K4112" s="176"/>
      <c r="L4112" s="665"/>
      <c r="M4112" s="175"/>
      <c r="N4112" s="177"/>
      <c r="P4112" s="176"/>
      <c r="R4112" s="178"/>
      <c r="S4112" s="177"/>
      <c r="U4112" s="177"/>
      <c r="W4112" s="178"/>
      <c r="X4112" s="177"/>
    </row>
    <row r="4113" spans="7:24" s="168" customFormat="1" ht="15" customHeight="1">
      <c r="G4113" s="175"/>
      <c r="I4113" s="176"/>
      <c r="J4113" s="176"/>
      <c r="K4113" s="176"/>
      <c r="L4113" s="665"/>
      <c r="M4113" s="175"/>
      <c r="N4113" s="177"/>
      <c r="P4113" s="176"/>
      <c r="R4113" s="178"/>
      <c r="S4113" s="177"/>
      <c r="U4113" s="177"/>
      <c r="W4113" s="178"/>
      <c r="X4113" s="177"/>
    </row>
    <row r="4114" spans="7:24" s="168" customFormat="1" ht="15" customHeight="1">
      <c r="G4114" s="175"/>
      <c r="I4114" s="176"/>
      <c r="J4114" s="176"/>
      <c r="K4114" s="176"/>
      <c r="L4114" s="665"/>
      <c r="M4114" s="175"/>
      <c r="N4114" s="177"/>
      <c r="P4114" s="176"/>
      <c r="R4114" s="178"/>
      <c r="S4114" s="177"/>
      <c r="U4114" s="177"/>
      <c r="W4114" s="178"/>
      <c r="X4114" s="177"/>
    </row>
    <row r="4115" spans="7:24" s="168" customFormat="1" ht="15" customHeight="1">
      <c r="G4115" s="175"/>
      <c r="I4115" s="176"/>
      <c r="J4115" s="176"/>
      <c r="K4115" s="176"/>
      <c r="L4115" s="665"/>
      <c r="M4115" s="175"/>
      <c r="N4115" s="177"/>
      <c r="P4115" s="176"/>
      <c r="R4115" s="178"/>
      <c r="S4115" s="177"/>
      <c r="U4115" s="177"/>
      <c r="W4115" s="178"/>
      <c r="X4115" s="177"/>
    </row>
    <row r="4116" spans="7:24" s="168" customFormat="1" ht="15" customHeight="1">
      <c r="G4116" s="175"/>
      <c r="I4116" s="176"/>
      <c r="J4116" s="176"/>
      <c r="K4116" s="176"/>
      <c r="L4116" s="665"/>
      <c r="M4116" s="175"/>
      <c r="N4116" s="177"/>
      <c r="P4116" s="176"/>
      <c r="R4116" s="178"/>
      <c r="S4116" s="177"/>
      <c r="U4116" s="177"/>
      <c r="W4116" s="178"/>
      <c r="X4116" s="177"/>
    </row>
    <row r="4117" spans="7:24" s="168" customFormat="1" ht="15" customHeight="1">
      <c r="G4117" s="175"/>
      <c r="I4117" s="176"/>
      <c r="J4117" s="176"/>
      <c r="K4117" s="176"/>
      <c r="L4117" s="665"/>
      <c r="M4117" s="175"/>
      <c r="N4117" s="177"/>
      <c r="P4117" s="176"/>
      <c r="R4117" s="178"/>
      <c r="S4117" s="177"/>
      <c r="U4117" s="177"/>
      <c r="W4117" s="178"/>
      <c r="X4117" s="177"/>
    </row>
    <row r="4118" spans="7:24" s="168" customFormat="1" ht="15" customHeight="1">
      <c r="G4118" s="175"/>
      <c r="I4118" s="176"/>
      <c r="J4118" s="176"/>
      <c r="K4118" s="176"/>
      <c r="L4118" s="665"/>
      <c r="M4118" s="175"/>
      <c r="N4118" s="177"/>
      <c r="P4118" s="176"/>
      <c r="R4118" s="178"/>
      <c r="S4118" s="177"/>
      <c r="U4118" s="177"/>
      <c r="W4118" s="178"/>
      <c r="X4118" s="177"/>
    </row>
    <row r="4119" spans="7:24" s="168" customFormat="1" ht="15" customHeight="1">
      <c r="G4119" s="175"/>
      <c r="I4119" s="176"/>
      <c r="J4119" s="176"/>
      <c r="K4119" s="176"/>
      <c r="L4119" s="665"/>
      <c r="M4119" s="175"/>
      <c r="N4119" s="177"/>
      <c r="P4119" s="176"/>
      <c r="R4119" s="178"/>
      <c r="S4119" s="177"/>
      <c r="U4119" s="177"/>
      <c r="W4119" s="178"/>
      <c r="X4119" s="177"/>
    </row>
    <row r="4120" spans="7:24" s="168" customFormat="1" ht="15" customHeight="1">
      <c r="G4120" s="175"/>
      <c r="I4120" s="176"/>
      <c r="J4120" s="176"/>
      <c r="K4120" s="176"/>
      <c r="L4120" s="665"/>
      <c r="M4120" s="175"/>
      <c r="N4120" s="177"/>
      <c r="P4120" s="176"/>
      <c r="R4120" s="178"/>
      <c r="S4120" s="177"/>
      <c r="U4120" s="177"/>
      <c r="W4120" s="178"/>
      <c r="X4120" s="177"/>
    </row>
    <row r="4121" spans="7:24" s="168" customFormat="1" ht="15" customHeight="1">
      <c r="G4121" s="175"/>
      <c r="I4121" s="176"/>
      <c r="J4121" s="176"/>
      <c r="K4121" s="176"/>
      <c r="L4121" s="665"/>
      <c r="M4121" s="175"/>
      <c r="N4121" s="177"/>
      <c r="P4121" s="176"/>
      <c r="R4121" s="178"/>
      <c r="S4121" s="177"/>
      <c r="U4121" s="177"/>
      <c r="W4121" s="178"/>
      <c r="X4121" s="177"/>
    </row>
    <row r="4122" spans="7:24" s="168" customFormat="1" ht="15" customHeight="1">
      <c r="G4122" s="175"/>
      <c r="I4122" s="176"/>
      <c r="J4122" s="176"/>
      <c r="K4122" s="176"/>
      <c r="L4122" s="665"/>
      <c r="M4122" s="175"/>
      <c r="N4122" s="177"/>
      <c r="P4122" s="176"/>
      <c r="R4122" s="178"/>
      <c r="S4122" s="177"/>
      <c r="U4122" s="177"/>
      <c r="W4122" s="178"/>
      <c r="X4122" s="177"/>
    </row>
    <row r="4123" spans="7:24" s="168" customFormat="1" ht="15" customHeight="1">
      <c r="G4123" s="175"/>
      <c r="I4123" s="176"/>
      <c r="J4123" s="176"/>
      <c r="K4123" s="176"/>
      <c r="L4123" s="665"/>
      <c r="M4123" s="175"/>
      <c r="N4123" s="177"/>
      <c r="P4123" s="176"/>
      <c r="R4123" s="178"/>
      <c r="S4123" s="177"/>
      <c r="U4123" s="177"/>
      <c r="W4123" s="178"/>
      <c r="X4123" s="177"/>
    </row>
    <row r="4124" spans="7:24" s="168" customFormat="1" ht="15" customHeight="1">
      <c r="G4124" s="175"/>
      <c r="I4124" s="176"/>
      <c r="J4124" s="176"/>
      <c r="K4124" s="176"/>
      <c r="L4124" s="665"/>
      <c r="M4124" s="175"/>
      <c r="N4124" s="177"/>
      <c r="P4124" s="176"/>
      <c r="R4124" s="178"/>
      <c r="S4124" s="177"/>
      <c r="U4124" s="177"/>
      <c r="W4124" s="178"/>
      <c r="X4124" s="177"/>
    </row>
    <row r="4125" spans="7:24" s="168" customFormat="1" ht="15" customHeight="1">
      <c r="G4125" s="175"/>
      <c r="I4125" s="176"/>
      <c r="J4125" s="176"/>
      <c r="K4125" s="176"/>
      <c r="L4125" s="665"/>
      <c r="M4125" s="175"/>
      <c r="N4125" s="177"/>
      <c r="P4125" s="176"/>
      <c r="R4125" s="178"/>
      <c r="S4125" s="177"/>
      <c r="U4125" s="177"/>
      <c r="W4125" s="178"/>
      <c r="X4125" s="177"/>
    </row>
    <row r="4126" spans="7:24" s="168" customFormat="1" ht="15" customHeight="1">
      <c r="G4126" s="175"/>
      <c r="I4126" s="176"/>
      <c r="J4126" s="176"/>
      <c r="K4126" s="176"/>
      <c r="L4126" s="665"/>
      <c r="M4126" s="175"/>
      <c r="N4126" s="177"/>
      <c r="P4126" s="176"/>
      <c r="R4126" s="178"/>
      <c r="S4126" s="177"/>
      <c r="U4126" s="177"/>
      <c r="W4126" s="178"/>
      <c r="X4126" s="177"/>
    </row>
    <row r="4127" spans="7:24" s="168" customFormat="1" ht="15" customHeight="1">
      <c r="G4127" s="175"/>
      <c r="I4127" s="176"/>
      <c r="J4127" s="176"/>
      <c r="K4127" s="176"/>
      <c r="L4127" s="665"/>
      <c r="M4127" s="175"/>
      <c r="N4127" s="177"/>
      <c r="P4127" s="176"/>
      <c r="R4127" s="178"/>
      <c r="S4127" s="177"/>
      <c r="U4127" s="177"/>
      <c r="W4127" s="178"/>
      <c r="X4127" s="177"/>
    </row>
    <row r="4128" spans="7:24" s="168" customFormat="1" ht="15" customHeight="1">
      <c r="G4128" s="175"/>
      <c r="I4128" s="176"/>
      <c r="J4128" s="176"/>
      <c r="K4128" s="176"/>
      <c r="L4128" s="665"/>
      <c r="M4128" s="175"/>
      <c r="N4128" s="177"/>
      <c r="P4128" s="176"/>
      <c r="R4128" s="178"/>
      <c r="S4128" s="177"/>
      <c r="U4128" s="177"/>
      <c r="W4128" s="178"/>
      <c r="X4128" s="177"/>
    </row>
    <row r="4129" spans="7:24" s="168" customFormat="1" ht="15" customHeight="1">
      <c r="G4129" s="175"/>
      <c r="I4129" s="176"/>
      <c r="J4129" s="176"/>
      <c r="K4129" s="176"/>
      <c r="L4129" s="665"/>
      <c r="M4129" s="175"/>
      <c r="N4129" s="177"/>
      <c r="P4129" s="176"/>
      <c r="R4129" s="178"/>
      <c r="S4129" s="177"/>
      <c r="U4129" s="177"/>
      <c r="W4129" s="178"/>
      <c r="X4129" s="177"/>
    </row>
    <row r="4130" spans="7:24" s="168" customFormat="1" ht="15" customHeight="1">
      <c r="G4130" s="175"/>
      <c r="I4130" s="176"/>
      <c r="J4130" s="176"/>
      <c r="K4130" s="176"/>
      <c r="L4130" s="665"/>
      <c r="M4130" s="175"/>
      <c r="N4130" s="177"/>
      <c r="P4130" s="176"/>
      <c r="R4130" s="178"/>
      <c r="S4130" s="177"/>
      <c r="U4130" s="177"/>
      <c r="W4130" s="178"/>
      <c r="X4130" s="177"/>
    </row>
    <row r="4131" spans="7:24" s="168" customFormat="1" ht="15" customHeight="1">
      <c r="G4131" s="175"/>
      <c r="I4131" s="176"/>
      <c r="J4131" s="176"/>
      <c r="K4131" s="176"/>
      <c r="L4131" s="665"/>
      <c r="M4131" s="175"/>
      <c r="N4131" s="177"/>
      <c r="P4131" s="176"/>
      <c r="R4131" s="178"/>
      <c r="S4131" s="177"/>
      <c r="U4131" s="177"/>
      <c r="W4131" s="178"/>
      <c r="X4131" s="177"/>
    </row>
    <row r="4132" spans="7:24" s="168" customFormat="1" ht="15" customHeight="1">
      <c r="G4132" s="175"/>
      <c r="I4132" s="176"/>
      <c r="J4132" s="176"/>
      <c r="K4132" s="176"/>
      <c r="L4132" s="665"/>
      <c r="M4132" s="175"/>
      <c r="N4132" s="177"/>
      <c r="P4132" s="176"/>
      <c r="R4132" s="178"/>
      <c r="S4132" s="177"/>
      <c r="U4132" s="177"/>
      <c r="W4132" s="178"/>
      <c r="X4132" s="177"/>
    </row>
    <row r="4133" spans="7:24" s="168" customFormat="1" ht="15" customHeight="1">
      <c r="G4133" s="175"/>
      <c r="I4133" s="176"/>
      <c r="J4133" s="176"/>
      <c r="K4133" s="176"/>
      <c r="L4133" s="665"/>
      <c r="M4133" s="175"/>
      <c r="N4133" s="177"/>
      <c r="P4133" s="176"/>
      <c r="R4133" s="178"/>
      <c r="S4133" s="177"/>
      <c r="U4133" s="177"/>
      <c r="W4133" s="178"/>
      <c r="X4133" s="177"/>
    </row>
    <row r="4134" spans="7:24" s="168" customFormat="1" ht="15" customHeight="1">
      <c r="G4134" s="175"/>
      <c r="I4134" s="176"/>
      <c r="J4134" s="176"/>
      <c r="K4134" s="176"/>
      <c r="L4134" s="665"/>
      <c r="M4134" s="175"/>
      <c r="N4134" s="177"/>
      <c r="P4134" s="176"/>
      <c r="R4134" s="178"/>
      <c r="S4134" s="177"/>
      <c r="U4134" s="177"/>
      <c r="W4134" s="178"/>
      <c r="X4134" s="177"/>
    </row>
    <row r="4135" spans="7:24" s="168" customFormat="1" ht="15" customHeight="1">
      <c r="G4135" s="175"/>
      <c r="I4135" s="176"/>
      <c r="J4135" s="176"/>
      <c r="K4135" s="176"/>
      <c r="L4135" s="665"/>
      <c r="M4135" s="175"/>
      <c r="N4135" s="177"/>
      <c r="P4135" s="176"/>
      <c r="R4135" s="178"/>
      <c r="S4135" s="177"/>
      <c r="U4135" s="177"/>
      <c r="W4135" s="178"/>
      <c r="X4135" s="177"/>
    </row>
    <row r="4136" spans="7:24" s="168" customFormat="1" ht="15" customHeight="1">
      <c r="G4136" s="175"/>
      <c r="I4136" s="176"/>
      <c r="J4136" s="176"/>
      <c r="K4136" s="176"/>
      <c r="L4136" s="665"/>
      <c r="M4136" s="175"/>
      <c r="N4136" s="177"/>
      <c r="P4136" s="176"/>
      <c r="R4136" s="178"/>
      <c r="S4136" s="177"/>
      <c r="U4136" s="177"/>
      <c r="W4136" s="178"/>
      <c r="X4136" s="177"/>
    </row>
    <row r="4137" spans="7:24" s="168" customFormat="1" ht="15" customHeight="1">
      <c r="G4137" s="175"/>
      <c r="I4137" s="176"/>
      <c r="J4137" s="176"/>
      <c r="K4137" s="176"/>
      <c r="L4137" s="665"/>
      <c r="M4137" s="175"/>
      <c r="N4137" s="177"/>
      <c r="P4137" s="176"/>
      <c r="R4137" s="178"/>
      <c r="S4137" s="177"/>
      <c r="U4137" s="177"/>
      <c r="W4137" s="178"/>
      <c r="X4137" s="177"/>
    </row>
    <row r="4138" spans="7:24" s="168" customFormat="1" ht="15" customHeight="1">
      <c r="G4138" s="175"/>
      <c r="I4138" s="176"/>
      <c r="J4138" s="176"/>
      <c r="K4138" s="176"/>
      <c r="L4138" s="665"/>
      <c r="M4138" s="175"/>
      <c r="N4138" s="177"/>
      <c r="P4138" s="176"/>
      <c r="R4138" s="178"/>
      <c r="S4138" s="177"/>
      <c r="U4138" s="177"/>
      <c r="W4138" s="178"/>
      <c r="X4138" s="177"/>
    </row>
    <row r="4139" spans="7:24" s="168" customFormat="1" ht="15" customHeight="1">
      <c r="G4139" s="175"/>
      <c r="I4139" s="176"/>
      <c r="J4139" s="176"/>
      <c r="K4139" s="176"/>
      <c r="L4139" s="665"/>
      <c r="M4139" s="175"/>
      <c r="N4139" s="177"/>
      <c r="P4139" s="176"/>
      <c r="R4139" s="178"/>
      <c r="S4139" s="177"/>
      <c r="U4139" s="177"/>
      <c r="W4139" s="178"/>
      <c r="X4139" s="177"/>
    </row>
    <row r="4140" spans="7:24" s="168" customFormat="1" ht="15" customHeight="1">
      <c r="G4140" s="175"/>
      <c r="I4140" s="176"/>
      <c r="J4140" s="176"/>
      <c r="K4140" s="176"/>
      <c r="L4140" s="665"/>
      <c r="M4140" s="175"/>
      <c r="N4140" s="177"/>
      <c r="P4140" s="176"/>
      <c r="R4140" s="178"/>
      <c r="S4140" s="177"/>
      <c r="U4140" s="177"/>
      <c r="W4140" s="178"/>
      <c r="X4140" s="177"/>
    </row>
    <row r="4141" spans="7:24" s="168" customFormat="1" ht="15" customHeight="1">
      <c r="G4141" s="175"/>
      <c r="I4141" s="176"/>
      <c r="J4141" s="176"/>
      <c r="K4141" s="176"/>
      <c r="L4141" s="665"/>
      <c r="M4141" s="175"/>
      <c r="N4141" s="177"/>
      <c r="P4141" s="176"/>
      <c r="R4141" s="178"/>
      <c r="S4141" s="177"/>
      <c r="U4141" s="177"/>
      <c r="W4141" s="178"/>
      <c r="X4141" s="177"/>
    </row>
    <row r="4142" spans="7:24" s="168" customFormat="1" ht="15" customHeight="1">
      <c r="G4142" s="175"/>
      <c r="I4142" s="176"/>
      <c r="J4142" s="176"/>
      <c r="K4142" s="176"/>
      <c r="L4142" s="665"/>
      <c r="M4142" s="175"/>
      <c r="N4142" s="177"/>
      <c r="P4142" s="176"/>
      <c r="R4142" s="178"/>
      <c r="S4142" s="177"/>
      <c r="U4142" s="177"/>
      <c r="W4142" s="178"/>
      <c r="X4142" s="177"/>
    </row>
    <row r="4143" spans="7:24" s="168" customFormat="1" ht="15" customHeight="1">
      <c r="G4143" s="175"/>
      <c r="I4143" s="176"/>
      <c r="J4143" s="176"/>
      <c r="K4143" s="176"/>
      <c r="L4143" s="665"/>
      <c r="M4143" s="175"/>
      <c r="N4143" s="177"/>
      <c r="P4143" s="176"/>
      <c r="R4143" s="178"/>
      <c r="S4143" s="177"/>
      <c r="U4143" s="177"/>
      <c r="W4143" s="178"/>
      <c r="X4143" s="177"/>
    </row>
    <row r="4144" spans="7:24" s="168" customFormat="1" ht="15" customHeight="1">
      <c r="G4144" s="175"/>
      <c r="I4144" s="176"/>
      <c r="J4144" s="176"/>
      <c r="K4144" s="176"/>
      <c r="L4144" s="665"/>
      <c r="M4144" s="175"/>
      <c r="N4144" s="177"/>
      <c r="P4144" s="176"/>
      <c r="R4144" s="178"/>
      <c r="S4144" s="177"/>
      <c r="U4144" s="177"/>
      <c r="W4144" s="178"/>
      <c r="X4144" s="177"/>
    </row>
    <row r="4145" spans="7:24" s="168" customFormat="1" ht="15" customHeight="1">
      <c r="G4145" s="175"/>
      <c r="I4145" s="176"/>
      <c r="J4145" s="176"/>
      <c r="K4145" s="176"/>
      <c r="L4145" s="665"/>
      <c r="M4145" s="175"/>
      <c r="N4145" s="177"/>
      <c r="P4145" s="176"/>
      <c r="R4145" s="178"/>
      <c r="S4145" s="177"/>
      <c r="U4145" s="177"/>
      <c r="W4145" s="178"/>
      <c r="X4145" s="177"/>
    </row>
    <row r="4146" spans="7:24" s="168" customFormat="1" ht="15" customHeight="1">
      <c r="G4146" s="175"/>
      <c r="I4146" s="176"/>
      <c r="J4146" s="176"/>
      <c r="K4146" s="176"/>
      <c r="L4146" s="665"/>
      <c r="M4146" s="175"/>
      <c r="N4146" s="177"/>
      <c r="P4146" s="176"/>
      <c r="R4146" s="178"/>
      <c r="S4146" s="177"/>
      <c r="U4146" s="177"/>
      <c r="W4146" s="178"/>
      <c r="X4146" s="177"/>
    </row>
    <row r="4147" spans="7:24" s="168" customFormat="1" ht="15" customHeight="1">
      <c r="G4147" s="175"/>
      <c r="I4147" s="176"/>
      <c r="J4147" s="176"/>
      <c r="K4147" s="176"/>
      <c r="L4147" s="665"/>
      <c r="M4147" s="175"/>
      <c r="N4147" s="177"/>
      <c r="P4147" s="176"/>
      <c r="R4147" s="178"/>
      <c r="S4147" s="177"/>
      <c r="U4147" s="177"/>
      <c r="W4147" s="178"/>
      <c r="X4147" s="177"/>
    </row>
    <row r="4148" spans="7:24" s="168" customFormat="1" ht="15" customHeight="1">
      <c r="G4148" s="175"/>
      <c r="I4148" s="176"/>
      <c r="J4148" s="176"/>
      <c r="K4148" s="176"/>
      <c r="L4148" s="665"/>
      <c r="M4148" s="175"/>
      <c r="N4148" s="177"/>
      <c r="P4148" s="176"/>
      <c r="R4148" s="178"/>
      <c r="S4148" s="177"/>
      <c r="U4148" s="177"/>
      <c r="W4148" s="178"/>
      <c r="X4148" s="177"/>
    </row>
    <row r="4149" spans="7:24" s="168" customFormat="1" ht="15" customHeight="1">
      <c r="G4149" s="175"/>
      <c r="I4149" s="176"/>
      <c r="J4149" s="176"/>
      <c r="K4149" s="176"/>
      <c r="L4149" s="665"/>
      <c r="M4149" s="175"/>
      <c r="N4149" s="177"/>
      <c r="P4149" s="176"/>
      <c r="R4149" s="178"/>
      <c r="S4149" s="177"/>
      <c r="U4149" s="177"/>
      <c r="W4149" s="178"/>
      <c r="X4149" s="177"/>
    </row>
    <row r="4150" spans="7:24" s="168" customFormat="1" ht="15" customHeight="1">
      <c r="G4150" s="175"/>
      <c r="I4150" s="176"/>
      <c r="J4150" s="176"/>
      <c r="K4150" s="176"/>
      <c r="L4150" s="665"/>
      <c r="M4150" s="175"/>
      <c r="N4150" s="177"/>
      <c r="P4150" s="176"/>
      <c r="R4150" s="178"/>
      <c r="S4150" s="177"/>
      <c r="U4150" s="177"/>
      <c r="W4150" s="178"/>
      <c r="X4150" s="177"/>
    </row>
    <row r="4151" spans="7:24" s="168" customFormat="1" ht="15" customHeight="1">
      <c r="G4151" s="175"/>
      <c r="I4151" s="176"/>
      <c r="J4151" s="176"/>
      <c r="K4151" s="176"/>
      <c r="L4151" s="665"/>
      <c r="M4151" s="175"/>
      <c r="N4151" s="177"/>
      <c r="P4151" s="176"/>
      <c r="R4151" s="178"/>
      <c r="S4151" s="177"/>
      <c r="U4151" s="177"/>
      <c r="W4151" s="178"/>
      <c r="X4151" s="177"/>
    </row>
    <row r="4152" spans="7:24" s="168" customFormat="1" ht="15" customHeight="1">
      <c r="G4152" s="175"/>
      <c r="I4152" s="176"/>
      <c r="J4152" s="176"/>
      <c r="K4152" s="176"/>
      <c r="L4152" s="665"/>
      <c r="M4152" s="175"/>
      <c r="N4152" s="177"/>
      <c r="P4152" s="176"/>
      <c r="R4152" s="178"/>
      <c r="S4152" s="177"/>
      <c r="U4152" s="177"/>
      <c r="W4152" s="178"/>
      <c r="X4152" s="177"/>
    </row>
    <row r="4153" spans="7:24" s="168" customFormat="1" ht="15" customHeight="1">
      <c r="G4153" s="175"/>
      <c r="I4153" s="176"/>
      <c r="J4153" s="176"/>
      <c r="K4153" s="176"/>
      <c r="L4153" s="665"/>
      <c r="M4153" s="175"/>
      <c r="N4153" s="177"/>
      <c r="P4153" s="176"/>
      <c r="R4153" s="178"/>
      <c r="S4153" s="177"/>
      <c r="U4153" s="177"/>
      <c r="W4153" s="178"/>
      <c r="X4153" s="177"/>
    </row>
    <row r="4154" spans="7:24" s="168" customFormat="1" ht="15" customHeight="1">
      <c r="G4154" s="175"/>
      <c r="I4154" s="176"/>
      <c r="J4154" s="176"/>
      <c r="K4154" s="176"/>
      <c r="L4154" s="665"/>
      <c r="M4154" s="175"/>
      <c r="N4154" s="177"/>
      <c r="P4154" s="176"/>
      <c r="R4154" s="178"/>
      <c r="S4154" s="177"/>
      <c r="U4154" s="177"/>
      <c r="W4154" s="178"/>
      <c r="X4154" s="177"/>
    </row>
    <row r="4155" spans="7:24" s="168" customFormat="1" ht="15" customHeight="1">
      <c r="G4155" s="175"/>
      <c r="I4155" s="176"/>
      <c r="J4155" s="176"/>
      <c r="K4155" s="176"/>
      <c r="L4155" s="665"/>
      <c r="M4155" s="175"/>
      <c r="N4155" s="177"/>
      <c r="P4155" s="176"/>
      <c r="R4155" s="178"/>
      <c r="S4155" s="177"/>
      <c r="U4155" s="177"/>
      <c r="W4155" s="178"/>
      <c r="X4155" s="177"/>
    </row>
    <row r="4156" spans="7:24" s="168" customFormat="1" ht="15" customHeight="1">
      <c r="G4156" s="175"/>
      <c r="I4156" s="176"/>
      <c r="J4156" s="176"/>
      <c r="K4156" s="176"/>
      <c r="L4156" s="665"/>
      <c r="M4156" s="175"/>
      <c r="N4156" s="177"/>
      <c r="P4156" s="176"/>
      <c r="R4156" s="178"/>
      <c r="S4156" s="177"/>
      <c r="U4156" s="177"/>
      <c r="W4156" s="178"/>
      <c r="X4156" s="177"/>
    </row>
    <row r="4157" spans="7:24" s="168" customFormat="1" ht="15" customHeight="1">
      <c r="G4157" s="175"/>
      <c r="I4157" s="176"/>
      <c r="J4157" s="176"/>
      <c r="K4157" s="176"/>
      <c r="L4157" s="665"/>
      <c r="M4157" s="175"/>
      <c r="N4157" s="177"/>
      <c r="P4157" s="176"/>
      <c r="R4157" s="178"/>
      <c r="S4157" s="177"/>
      <c r="U4157" s="177"/>
      <c r="W4157" s="178"/>
      <c r="X4157" s="177"/>
    </row>
    <row r="4158" spans="7:24" s="168" customFormat="1" ht="15" customHeight="1">
      <c r="G4158" s="175"/>
      <c r="I4158" s="176"/>
      <c r="J4158" s="176"/>
      <c r="K4158" s="176"/>
      <c r="L4158" s="665"/>
      <c r="M4158" s="175"/>
      <c r="N4158" s="177"/>
      <c r="P4158" s="176"/>
      <c r="R4158" s="178"/>
      <c r="S4158" s="177"/>
      <c r="U4158" s="177"/>
      <c r="W4158" s="178"/>
      <c r="X4158" s="177"/>
    </row>
    <row r="4159" spans="7:24" s="168" customFormat="1" ht="15" customHeight="1">
      <c r="G4159" s="175"/>
      <c r="I4159" s="176"/>
      <c r="J4159" s="176"/>
      <c r="K4159" s="176"/>
      <c r="L4159" s="665"/>
      <c r="M4159" s="175"/>
      <c r="N4159" s="177"/>
      <c r="P4159" s="176"/>
      <c r="R4159" s="178"/>
      <c r="S4159" s="177"/>
      <c r="U4159" s="177"/>
      <c r="W4159" s="178"/>
      <c r="X4159" s="177"/>
    </row>
    <row r="4160" spans="7:24" s="168" customFormat="1" ht="15" customHeight="1">
      <c r="G4160" s="175"/>
      <c r="I4160" s="176"/>
      <c r="J4160" s="176"/>
      <c r="K4160" s="176"/>
      <c r="L4160" s="665"/>
      <c r="M4160" s="175"/>
      <c r="N4160" s="177"/>
      <c r="P4160" s="176"/>
      <c r="R4160" s="178"/>
      <c r="S4160" s="177"/>
      <c r="U4160" s="177"/>
      <c r="W4160" s="178"/>
      <c r="X4160" s="177"/>
    </row>
    <row r="4161" spans="7:24" s="168" customFormat="1" ht="15" customHeight="1">
      <c r="G4161" s="175"/>
      <c r="I4161" s="176"/>
      <c r="J4161" s="176"/>
      <c r="K4161" s="176"/>
      <c r="L4161" s="665"/>
      <c r="M4161" s="175"/>
      <c r="N4161" s="177"/>
      <c r="P4161" s="176"/>
      <c r="R4161" s="178"/>
      <c r="S4161" s="177"/>
      <c r="U4161" s="177"/>
      <c r="W4161" s="178"/>
      <c r="X4161" s="177"/>
    </row>
    <row r="4162" spans="7:24" s="168" customFormat="1" ht="15" customHeight="1">
      <c r="G4162" s="175"/>
      <c r="I4162" s="176"/>
      <c r="J4162" s="176"/>
      <c r="K4162" s="176"/>
      <c r="L4162" s="665"/>
      <c r="M4162" s="175"/>
      <c r="N4162" s="177"/>
      <c r="P4162" s="176"/>
      <c r="R4162" s="178"/>
      <c r="S4162" s="177"/>
      <c r="U4162" s="177"/>
      <c r="W4162" s="178"/>
      <c r="X4162" s="177"/>
    </row>
    <row r="4163" spans="7:24" s="168" customFormat="1" ht="15" customHeight="1">
      <c r="G4163" s="175"/>
      <c r="I4163" s="176"/>
      <c r="J4163" s="176"/>
      <c r="K4163" s="176"/>
      <c r="L4163" s="665"/>
      <c r="M4163" s="175"/>
      <c r="N4163" s="177"/>
      <c r="P4163" s="176"/>
      <c r="R4163" s="178"/>
      <c r="S4163" s="177"/>
      <c r="U4163" s="177"/>
      <c r="W4163" s="178"/>
      <c r="X4163" s="177"/>
    </row>
    <row r="4164" spans="7:24" s="168" customFormat="1" ht="15" customHeight="1">
      <c r="G4164" s="175"/>
      <c r="I4164" s="176"/>
      <c r="J4164" s="176"/>
      <c r="K4164" s="176"/>
      <c r="L4164" s="665"/>
      <c r="M4164" s="175"/>
      <c r="N4164" s="177"/>
      <c r="P4164" s="176"/>
      <c r="R4164" s="178"/>
      <c r="S4164" s="177"/>
      <c r="U4164" s="177"/>
      <c r="W4164" s="178"/>
      <c r="X4164" s="177"/>
    </row>
    <row r="4165" spans="7:24" s="168" customFormat="1" ht="15" customHeight="1">
      <c r="G4165" s="175"/>
      <c r="I4165" s="176"/>
      <c r="J4165" s="176"/>
      <c r="K4165" s="176"/>
      <c r="L4165" s="665"/>
      <c r="M4165" s="175"/>
      <c r="N4165" s="177"/>
      <c r="P4165" s="176"/>
      <c r="R4165" s="178"/>
      <c r="S4165" s="177"/>
      <c r="U4165" s="177"/>
      <c r="W4165" s="178"/>
      <c r="X4165" s="177"/>
    </row>
    <row r="4166" spans="7:24" s="168" customFormat="1" ht="15" customHeight="1">
      <c r="G4166" s="175"/>
      <c r="I4166" s="176"/>
      <c r="J4166" s="176"/>
      <c r="K4166" s="176"/>
      <c r="L4166" s="665"/>
      <c r="M4166" s="175"/>
      <c r="N4166" s="177"/>
      <c r="P4166" s="176"/>
      <c r="R4166" s="178"/>
      <c r="S4166" s="177"/>
      <c r="U4166" s="177"/>
      <c r="W4166" s="178"/>
      <c r="X4166" s="177"/>
    </row>
    <row r="4167" spans="7:24" s="168" customFormat="1" ht="15" customHeight="1">
      <c r="G4167" s="175"/>
      <c r="I4167" s="176"/>
      <c r="J4167" s="176"/>
      <c r="K4167" s="176"/>
      <c r="L4167" s="665"/>
      <c r="M4167" s="175"/>
      <c r="N4167" s="177"/>
      <c r="P4167" s="176"/>
      <c r="R4167" s="178"/>
      <c r="S4167" s="177"/>
      <c r="U4167" s="177"/>
      <c r="W4167" s="178"/>
      <c r="X4167" s="177"/>
    </row>
    <row r="4168" spans="7:24" s="168" customFormat="1" ht="15" customHeight="1">
      <c r="G4168" s="175"/>
      <c r="I4168" s="176"/>
      <c r="J4168" s="176"/>
      <c r="K4168" s="176"/>
      <c r="L4168" s="665"/>
      <c r="M4168" s="175"/>
      <c r="N4168" s="177"/>
      <c r="P4168" s="176"/>
      <c r="R4168" s="178"/>
      <c r="S4168" s="177"/>
      <c r="U4168" s="177"/>
      <c r="W4168" s="178"/>
      <c r="X4168" s="177"/>
    </row>
    <row r="4169" spans="7:24" s="168" customFormat="1" ht="15" customHeight="1">
      <c r="G4169" s="175"/>
      <c r="I4169" s="176"/>
      <c r="J4169" s="176"/>
      <c r="K4169" s="176"/>
      <c r="L4169" s="665"/>
      <c r="M4169" s="175"/>
      <c r="N4169" s="177"/>
      <c r="P4169" s="176"/>
      <c r="R4169" s="178"/>
      <c r="S4169" s="177"/>
      <c r="U4169" s="177"/>
      <c r="W4169" s="178"/>
      <c r="X4169" s="177"/>
    </row>
    <row r="4170" spans="7:24" s="168" customFormat="1" ht="15" customHeight="1">
      <c r="G4170" s="175"/>
      <c r="I4170" s="176"/>
      <c r="J4170" s="176"/>
      <c r="K4170" s="176"/>
      <c r="L4170" s="665"/>
      <c r="M4170" s="175"/>
      <c r="N4170" s="177"/>
      <c r="P4170" s="176"/>
      <c r="R4170" s="178"/>
      <c r="S4170" s="177"/>
      <c r="U4170" s="177"/>
      <c r="W4170" s="178"/>
      <c r="X4170" s="177"/>
    </row>
    <row r="4171" spans="7:24" s="168" customFormat="1" ht="15" customHeight="1">
      <c r="G4171" s="175"/>
      <c r="I4171" s="176"/>
      <c r="J4171" s="176"/>
      <c r="K4171" s="176"/>
      <c r="L4171" s="665"/>
      <c r="M4171" s="175"/>
      <c r="N4171" s="177"/>
      <c r="P4171" s="176"/>
      <c r="R4171" s="178"/>
      <c r="S4171" s="177"/>
      <c r="U4171" s="177"/>
      <c r="W4171" s="178"/>
      <c r="X4171" s="177"/>
    </row>
    <row r="4172" spans="7:24" s="168" customFormat="1" ht="15" customHeight="1">
      <c r="G4172" s="175"/>
      <c r="I4172" s="176"/>
      <c r="J4172" s="176"/>
      <c r="K4172" s="176"/>
      <c r="L4172" s="665"/>
      <c r="M4172" s="175"/>
      <c r="N4172" s="177"/>
      <c r="P4172" s="176"/>
      <c r="R4172" s="178"/>
      <c r="S4172" s="177"/>
      <c r="U4172" s="177"/>
      <c r="W4172" s="178"/>
      <c r="X4172" s="177"/>
    </row>
    <row r="4173" spans="7:24" s="168" customFormat="1" ht="15" customHeight="1">
      <c r="G4173" s="175"/>
      <c r="I4173" s="176"/>
      <c r="J4173" s="176"/>
      <c r="K4173" s="176"/>
      <c r="L4173" s="665"/>
      <c r="M4173" s="175"/>
      <c r="N4173" s="177"/>
      <c r="P4173" s="176"/>
      <c r="R4173" s="178"/>
      <c r="S4173" s="177"/>
      <c r="U4173" s="177"/>
      <c r="W4173" s="178"/>
      <c r="X4173" s="177"/>
    </row>
    <row r="4174" spans="7:24" s="168" customFormat="1" ht="15" customHeight="1">
      <c r="G4174" s="175"/>
      <c r="I4174" s="176"/>
      <c r="J4174" s="176"/>
      <c r="K4174" s="176"/>
      <c r="L4174" s="665"/>
      <c r="M4174" s="175"/>
      <c r="N4174" s="177"/>
      <c r="P4174" s="176"/>
      <c r="R4174" s="178"/>
      <c r="S4174" s="177"/>
      <c r="U4174" s="177"/>
      <c r="W4174" s="178"/>
      <c r="X4174" s="177"/>
    </row>
    <row r="4175" spans="7:24" s="168" customFormat="1" ht="15" customHeight="1">
      <c r="G4175" s="175"/>
      <c r="I4175" s="176"/>
      <c r="J4175" s="176"/>
      <c r="K4175" s="176"/>
      <c r="L4175" s="665"/>
      <c r="M4175" s="175"/>
      <c r="N4175" s="177"/>
      <c r="P4175" s="176"/>
      <c r="R4175" s="178"/>
      <c r="S4175" s="177"/>
      <c r="U4175" s="177"/>
      <c r="W4175" s="178"/>
      <c r="X4175" s="177"/>
    </row>
    <row r="4176" spans="7:24" s="168" customFormat="1" ht="15" customHeight="1">
      <c r="G4176" s="175"/>
      <c r="I4176" s="176"/>
      <c r="J4176" s="176"/>
      <c r="K4176" s="176"/>
      <c r="L4176" s="665"/>
      <c r="M4176" s="175"/>
      <c r="N4176" s="177"/>
      <c r="P4176" s="176"/>
      <c r="R4176" s="178"/>
      <c r="S4176" s="177"/>
      <c r="U4176" s="177"/>
      <c r="W4176" s="178"/>
      <c r="X4176" s="177"/>
    </row>
    <row r="4177" spans="7:24" s="168" customFormat="1" ht="15" customHeight="1">
      <c r="G4177" s="175"/>
      <c r="I4177" s="176"/>
      <c r="J4177" s="176"/>
      <c r="K4177" s="176"/>
      <c r="L4177" s="665"/>
      <c r="M4177" s="175"/>
      <c r="N4177" s="177"/>
      <c r="P4177" s="176"/>
      <c r="R4177" s="178"/>
      <c r="S4177" s="177"/>
      <c r="U4177" s="177"/>
      <c r="W4177" s="178"/>
      <c r="X4177" s="177"/>
    </row>
    <row r="4178" spans="7:24" s="168" customFormat="1" ht="15" customHeight="1">
      <c r="G4178" s="175"/>
      <c r="I4178" s="176"/>
      <c r="J4178" s="176"/>
      <c r="K4178" s="176"/>
      <c r="L4178" s="665"/>
      <c r="M4178" s="175"/>
      <c r="N4178" s="177"/>
      <c r="P4178" s="176"/>
      <c r="R4178" s="178"/>
      <c r="S4178" s="177"/>
      <c r="U4178" s="177"/>
      <c r="W4178" s="178"/>
      <c r="X4178" s="177"/>
    </row>
    <row r="4179" spans="7:24" s="168" customFormat="1" ht="15" customHeight="1">
      <c r="G4179" s="175"/>
      <c r="I4179" s="176"/>
      <c r="J4179" s="176"/>
      <c r="K4179" s="176"/>
      <c r="L4179" s="665"/>
      <c r="M4179" s="175"/>
      <c r="N4179" s="177"/>
      <c r="P4179" s="176"/>
      <c r="R4179" s="178"/>
      <c r="S4179" s="177"/>
      <c r="U4179" s="177"/>
      <c r="W4179" s="178"/>
      <c r="X4179" s="177"/>
    </row>
    <row r="4180" spans="7:24" s="168" customFormat="1" ht="15" customHeight="1">
      <c r="G4180" s="175"/>
      <c r="I4180" s="176"/>
      <c r="J4180" s="176"/>
      <c r="K4180" s="176"/>
      <c r="L4180" s="665"/>
      <c r="M4180" s="175"/>
      <c r="N4180" s="177"/>
      <c r="P4180" s="176"/>
      <c r="R4180" s="178"/>
      <c r="S4180" s="177"/>
      <c r="U4180" s="177"/>
      <c r="W4180" s="178"/>
      <c r="X4180" s="177"/>
    </row>
    <row r="4181" spans="7:24" s="168" customFormat="1" ht="15" customHeight="1">
      <c r="G4181" s="175"/>
      <c r="I4181" s="176"/>
      <c r="J4181" s="176"/>
      <c r="K4181" s="176"/>
      <c r="L4181" s="665"/>
      <c r="M4181" s="175"/>
      <c r="N4181" s="177"/>
      <c r="P4181" s="176"/>
      <c r="R4181" s="178"/>
      <c r="S4181" s="177"/>
      <c r="U4181" s="177"/>
      <c r="W4181" s="178"/>
      <c r="X4181" s="177"/>
    </row>
    <row r="4182" spans="7:24" s="168" customFormat="1" ht="15" customHeight="1">
      <c r="G4182" s="175"/>
      <c r="I4182" s="176"/>
      <c r="J4182" s="176"/>
      <c r="K4182" s="176"/>
      <c r="L4182" s="665"/>
      <c r="M4182" s="175"/>
      <c r="N4182" s="177"/>
      <c r="P4182" s="176"/>
      <c r="R4182" s="178"/>
      <c r="S4182" s="177"/>
      <c r="U4182" s="177"/>
      <c r="W4182" s="178"/>
      <c r="X4182" s="177"/>
    </row>
    <row r="4183" spans="7:24" s="168" customFormat="1" ht="15" customHeight="1">
      <c r="G4183" s="175"/>
      <c r="I4183" s="176"/>
      <c r="J4183" s="176"/>
      <c r="K4183" s="176"/>
      <c r="L4183" s="665"/>
      <c r="M4183" s="175"/>
      <c r="N4183" s="177"/>
      <c r="P4183" s="176"/>
      <c r="R4183" s="178"/>
      <c r="S4183" s="177"/>
      <c r="U4183" s="177"/>
      <c r="W4183" s="178"/>
      <c r="X4183" s="177"/>
    </row>
    <row r="4184" spans="7:24" s="168" customFormat="1" ht="15" customHeight="1">
      <c r="G4184" s="175"/>
      <c r="I4184" s="176"/>
      <c r="J4184" s="176"/>
      <c r="K4184" s="176"/>
      <c r="L4184" s="665"/>
      <c r="M4184" s="175"/>
      <c r="N4184" s="177"/>
      <c r="P4184" s="176"/>
      <c r="R4184" s="178"/>
      <c r="S4184" s="177"/>
      <c r="U4184" s="177"/>
      <c r="W4184" s="178"/>
      <c r="X4184" s="177"/>
    </row>
    <row r="4185" spans="7:24" s="168" customFormat="1" ht="15" customHeight="1">
      <c r="G4185" s="175"/>
      <c r="I4185" s="176"/>
      <c r="J4185" s="176"/>
      <c r="K4185" s="176"/>
      <c r="L4185" s="665"/>
      <c r="M4185" s="175"/>
      <c r="N4185" s="177"/>
      <c r="P4185" s="176"/>
      <c r="R4185" s="178"/>
      <c r="S4185" s="177"/>
      <c r="U4185" s="177"/>
      <c r="W4185" s="178"/>
      <c r="X4185" s="177"/>
    </row>
    <row r="4186" spans="7:24" s="168" customFormat="1" ht="15" customHeight="1">
      <c r="G4186" s="175"/>
      <c r="I4186" s="176"/>
      <c r="J4186" s="176"/>
      <c r="K4186" s="176"/>
      <c r="L4186" s="665"/>
      <c r="M4186" s="175"/>
      <c r="N4186" s="177"/>
      <c r="P4186" s="176"/>
      <c r="R4186" s="178"/>
      <c r="S4186" s="177"/>
      <c r="U4186" s="177"/>
      <c r="W4186" s="178"/>
      <c r="X4186" s="177"/>
    </row>
    <row r="4187" spans="7:24" s="168" customFormat="1" ht="15" customHeight="1">
      <c r="G4187" s="175"/>
      <c r="I4187" s="176"/>
      <c r="J4187" s="176"/>
      <c r="K4187" s="176"/>
      <c r="L4187" s="665"/>
      <c r="M4187" s="175"/>
      <c r="N4187" s="177"/>
      <c r="P4187" s="176"/>
      <c r="R4187" s="178"/>
      <c r="S4187" s="177"/>
      <c r="U4187" s="177"/>
      <c r="W4187" s="178"/>
      <c r="X4187" s="177"/>
    </row>
    <row r="4188" spans="7:24" s="168" customFormat="1" ht="15" customHeight="1">
      <c r="G4188" s="175"/>
      <c r="I4188" s="176"/>
      <c r="J4188" s="176"/>
      <c r="K4188" s="176"/>
      <c r="L4188" s="665"/>
      <c r="M4188" s="175"/>
      <c r="N4188" s="177"/>
      <c r="P4188" s="176"/>
      <c r="R4188" s="178"/>
      <c r="S4188" s="177"/>
      <c r="U4188" s="177"/>
      <c r="W4188" s="178"/>
      <c r="X4188" s="177"/>
    </row>
    <row r="4189" spans="7:24" s="168" customFormat="1" ht="15" customHeight="1">
      <c r="G4189" s="175"/>
      <c r="I4189" s="176"/>
      <c r="J4189" s="176"/>
      <c r="K4189" s="176"/>
      <c r="L4189" s="665"/>
      <c r="M4189" s="175"/>
      <c r="N4189" s="177"/>
      <c r="P4189" s="176"/>
      <c r="R4189" s="178"/>
      <c r="S4189" s="177"/>
      <c r="U4189" s="177"/>
      <c r="W4189" s="178"/>
      <c r="X4189" s="177"/>
    </row>
    <row r="4190" spans="7:24" s="168" customFormat="1" ht="15" customHeight="1">
      <c r="G4190" s="175"/>
      <c r="I4190" s="176"/>
      <c r="J4190" s="176"/>
      <c r="K4190" s="176"/>
      <c r="L4190" s="665"/>
      <c r="M4190" s="175"/>
      <c r="N4190" s="177"/>
      <c r="P4190" s="176"/>
      <c r="R4190" s="178"/>
      <c r="S4190" s="177"/>
      <c r="U4190" s="177"/>
      <c r="W4190" s="178"/>
      <c r="X4190" s="177"/>
    </row>
    <row r="4191" spans="7:24" s="168" customFormat="1" ht="15" customHeight="1">
      <c r="G4191" s="175"/>
      <c r="I4191" s="176"/>
      <c r="J4191" s="176"/>
      <c r="K4191" s="176"/>
      <c r="L4191" s="665"/>
      <c r="M4191" s="175"/>
      <c r="N4191" s="177"/>
      <c r="P4191" s="176"/>
      <c r="R4191" s="178"/>
      <c r="S4191" s="177"/>
      <c r="U4191" s="177"/>
      <c r="W4191" s="178"/>
      <c r="X4191" s="177"/>
    </row>
    <row r="4192" spans="7:24" s="168" customFormat="1" ht="15" customHeight="1">
      <c r="G4192" s="175"/>
      <c r="I4192" s="176"/>
      <c r="J4192" s="176"/>
      <c r="K4192" s="176"/>
      <c r="L4192" s="665"/>
      <c r="M4192" s="175"/>
      <c r="N4192" s="177"/>
      <c r="P4192" s="176"/>
      <c r="R4192" s="178"/>
      <c r="S4192" s="177"/>
      <c r="U4192" s="177"/>
      <c r="W4192" s="178"/>
      <c r="X4192" s="177"/>
    </row>
    <row r="4193" spans="7:24" s="168" customFormat="1" ht="15" customHeight="1">
      <c r="G4193" s="175"/>
      <c r="I4193" s="176"/>
      <c r="J4193" s="176"/>
      <c r="K4193" s="176"/>
      <c r="L4193" s="665"/>
      <c r="M4193" s="175"/>
      <c r="N4193" s="177"/>
      <c r="P4193" s="176"/>
      <c r="R4193" s="178"/>
      <c r="S4193" s="177"/>
      <c r="U4193" s="177"/>
      <c r="W4193" s="178"/>
      <c r="X4193" s="177"/>
    </row>
    <row r="4194" spans="7:24" s="168" customFormat="1" ht="15" customHeight="1">
      <c r="G4194" s="175"/>
      <c r="I4194" s="176"/>
      <c r="J4194" s="176"/>
      <c r="K4194" s="176"/>
      <c r="L4194" s="665"/>
      <c r="M4194" s="175"/>
      <c r="N4194" s="177"/>
      <c r="P4194" s="176"/>
      <c r="R4194" s="178"/>
      <c r="S4194" s="177"/>
      <c r="U4194" s="177"/>
      <c r="W4194" s="178"/>
      <c r="X4194" s="177"/>
    </row>
    <row r="4195" spans="7:24" s="168" customFormat="1" ht="15" customHeight="1">
      <c r="G4195" s="175"/>
      <c r="I4195" s="176"/>
      <c r="J4195" s="176"/>
      <c r="K4195" s="176"/>
      <c r="L4195" s="665"/>
      <c r="M4195" s="175"/>
      <c r="N4195" s="177"/>
      <c r="P4195" s="176"/>
      <c r="R4195" s="178"/>
      <c r="S4195" s="177"/>
      <c r="U4195" s="177"/>
      <c r="W4195" s="178"/>
      <c r="X4195" s="177"/>
    </row>
    <row r="4196" spans="7:24" s="168" customFormat="1" ht="15" customHeight="1">
      <c r="G4196" s="175"/>
      <c r="I4196" s="176"/>
      <c r="J4196" s="176"/>
      <c r="K4196" s="176"/>
      <c r="L4196" s="665"/>
      <c r="M4196" s="175"/>
      <c r="N4196" s="177"/>
      <c r="P4196" s="176"/>
      <c r="R4196" s="178"/>
      <c r="S4196" s="177"/>
      <c r="U4196" s="177"/>
      <c r="W4196" s="178"/>
      <c r="X4196" s="177"/>
    </row>
    <row r="4197" spans="7:24" s="168" customFormat="1" ht="15" customHeight="1">
      <c r="G4197" s="175"/>
      <c r="I4197" s="176"/>
      <c r="J4197" s="176"/>
      <c r="K4197" s="176"/>
      <c r="L4197" s="665"/>
      <c r="M4197" s="175"/>
      <c r="N4197" s="177"/>
      <c r="P4197" s="176"/>
      <c r="R4197" s="178"/>
      <c r="S4197" s="177"/>
      <c r="U4197" s="177"/>
      <c r="W4197" s="178"/>
      <c r="X4197" s="177"/>
    </row>
    <row r="4198" spans="7:24" s="168" customFormat="1" ht="15" customHeight="1">
      <c r="G4198" s="175"/>
      <c r="I4198" s="176"/>
      <c r="J4198" s="176"/>
      <c r="K4198" s="176"/>
      <c r="L4198" s="665"/>
      <c r="M4198" s="175"/>
      <c r="N4198" s="177"/>
      <c r="P4198" s="176"/>
      <c r="R4198" s="178"/>
      <c r="S4198" s="177"/>
      <c r="U4198" s="177"/>
      <c r="W4198" s="178"/>
      <c r="X4198" s="177"/>
    </row>
    <row r="4199" spans="7:24" s="168" customFormat="1" ht="15" customHeight="1">
      <c r="G4199" s="175"/>
      <c r="I4199" s="176"/>
      <c r="J4199" s="176"/>
      <c r="K4199" s="176"/>
      <c r="L4199" s="665"/>
      <c r="M4199" s="175"/>
      <c r="N4199" s="177"/>
      <c r="P4199" s="176"/>
      <c r="R4199" s="178"/>
      <c r="S4199" s="177"/>
      <c r="U4199" s="177"/>
      <c r="W4199" s="178"/>
      <c r="X4199" s="177"/>
    </row>
    <row r="4200" spans="7:24" s="168" customFormat="1" ht="15" customHeight="1">
      <c r="G4200" s="175"/>
      <c r="I4200" s="176"/>
      <c r="J4200" s="176"/>
      <c r="K4200" s="176"/>
      <c r="L4200" s="665"/>
      <c r="M4200" s="175"/>
      <c r="N4200" s="177"/>
      <c r="P4200" s="176"/>
      <c r="R4200" s="178"/>
      <c r="S4200" s="177"/>
      <c r="U4200" s="177"/>
      <c r="W4200" s="178"/>
      <c r="X4200" s="177"/>
    </row>
    <row r="4201" spans="7:24" s="168" customFormat="1" ht="15" customHeight="1">
      <c r="G4201" s="175"/>
      <c r="I4201" s="176"/>
      <c r="J4201" s="176"/>
      <c r="K4201" s="176"/>
      <c r="L4201" s="665"/>
      <c r="M4201" s="175"/>
      <c r="N4201" s="177"/>
      <c r="P4201" s="176"/>
      <c r="R4201" s="178"/>
      <c r="S4201" s="177"/>
      <c r="U4201" s="177"/>
      <c r="W4201" s="178"/>
      <c r="X4201" s="177"/>
    </row>
    <row r="4202" spans="7:24" s="168" customFormat="1" ht="15" customHeight="1">
      <c r="G4202" s="175"/>
      <c r="I4202" s="176"/>
      <c r="J4202" s="176"/>
      <c r="K4202" s="176"/>
      <c r="L4202" s="665"/>
      <c r="M4202" s="175"/>
      <c r="N4202" s="177"/>
      <c r="P4202" s="176"/>
      <c r="R4202" s="178"/>
      <c r="S4202" s="177"/>
      <c r="U4202" s="177"/>
      <c r="W4202" s="178"/>
      <c r="X4202" s="177"/>
    </row>
    <row r="4203" spans="7:24" s="168" customFormat="1" ht="15" customHeight="1">
      <c r="G4203" s="175"/>
      <c r="I4203" s="176"/>
      <c r="J4203" s="176"/>
      <c r="K4203" s="176"/>
      <c r="L4203" s="665"/>
      <c r="M4203" s="175"/>
      <c r="N4203" s="177"/>
      <c r="P4203" s="176"/>
      <c r="R4203" s="178"/>
      <c r="S4203" s="177"/>
      <c r="U4203" s="177"/>
      <c r="W4203" s="178"/>
      <c r="X4203" s="177"/>
    </row>
    <row r="4204" spans="7:24" s="168" customFormat="1" ht="15" customHeight="1">
      <c r="G4204" s="175"/>
      <c r="I4204" s="176"/>
      <c r="J4204" s="176"/>
      <c r="K4204" s="176"/>
      <c r="L4204" s="665"/>
      <c r="M4204" s="175"/>
      <c r="N4204" s="177"/>
      <c r="P4204" s="176"/>
      <c r="R4204" s="178"/>
      <c r="S4204" s="177"/>
      <c r="U4204" s="177"/>
      <c r="W4204" s="178"/>
      <c r="X4204" s="177"/>
    </row>
    <row r="4205" spans="7:24" s="168" customFormat="1" ht="15" customHeight="1">
      <c r="G4205" s="175"/>
      <c r="I4205" s="176"/>
      <c r="J4205" s="176"/>
      <c r="K4205" s="176"/>
      <c r="L4205" s="665"/>
      <c r="M4205" s="175"/>
      <c r="N4205" s="177"/>
      <c r="P4205" s="176"/>
      <c r="R4205" s="178"/>
      <c r="S4205" s="177"/>
      <c r="U4205" s="177"/>
      <c r="W4205" s="178"/>
      <c r="X4205" s="177"/>
    </row>
    <row r="4206" spans="7:24" s="168" customFormat="1" ht="15" customHeight="1">
      <c r="G4206" s="175"/>
      <c r="I4206" s="176"/>
      <c r="J4206" s="176"/>
      <c r="K4206" s="176"/>
      <c r="L4206" s="665"/>
      <c r="M4206" s="175"/>
      <c r="N4206" s="177"/>
      <c r="P4206" s="176"/>
      <c r="R4206" s="178"/>
      <c r="S4206" s="177"/>
      <c r="U4206" s="177"/>
      <c r="W4206" s="178"/>
      <c r="X4206" s="177"/>
    </row>
    <row r="4207" spans="7:24" s="168" customFormat="1" ht="15" customHeight="1">
      <c r="G4207" s="175"/>
      <c r="I4207" s="176"/>
      <c r="J4207" s="176"/>
      <c r="K4207" s="176"/>
      <c r="L4207" s="665"/>
      <c r="M4207" s="175"/>
      <c r="N4207" s="177"/>
      <c r="P4207" s="176"/>
      <c r="R4207" s="178"/>
      <c r="S4207" s="177"/>
      <c r="U4207" s="177"/>
      <c r="W4207" s="178"/>
      <c r="X4207" s="177"/>
    </row>
    <row r="4208" spans="7:24" s="168" customFormat="1" ht="15" customHeight="1">
      <c r="G4208" s="175"/>
      <c r="I4208" s="176"/>
      <c r="J4208" s="176"/>
      <c r="K4208" s="176"/>
      <c r="L4208" s="665"/>
      <c r="M4208" s="175"/>
      <c r="N4208" s="177"/>
      <c r="P4208" s="176"/>
      <c r="R4208" s="178"/>
      <c r="S4208" s="177"/>
      <c r="U4208" s="177"/>
      <c r="W4208" s="178"/>
      <c r="X4208" s="177"/>
    </row>
    <row r="4209" spans="7:24" s="168" customFormat="1" ht="15" customHeight="1">
      <c r="G4209" s="175"/>
      <c r="I4209" s="176"/>
      <c r="J4209" s="176"/>
      <c r="K4209" s="176"/>
      <c r="L4209" s="665"/>
      <c r="M4209" s="175"/>
      <c r="N4209" s="177"/>
      <c r="P4209" s="176"/>
      <c r="R4209" s="178"/>
      <c r="S4209" s="177"/>
      <c r="U4209" s="177"/>
      <c r="W4209" s="178"/>
      <c r="X4209" s="177"/>
    </row>
    <row r="4210" spans="7:24" s="168" customFormat="1" ht="15" customHeight="1">
      <c r="G4210" s="175"/>
      <c r="I4210" s="176"/>
      <c r="J4210" s="176"/>
      <c r="K4210" s="176"/>
      <c r="L4210" s="665"/>
      <c r="M4210" s="175"/>
      <c r="N4210" s="177"/>
      <c r="P4210" s="176"/>
      <c r="R4210" s="178"/>
      <c r="S4210" s="177"/>
      <c r="U4210" s="177"/>
      <c r="W4210" s="178"/>
      <c r="X4210" s="177"/>
    </row>
    <row r="4211" spans="7:24" s="168" customFormat="1" ht="15" customHeight="1">
      <c r="G4211" s="175"/>
      <c r="I4211" s="176"/>
      <c r="J4211" s="176"/>
      <c r="K4211" s="176"/>
      <c r="L4211" s="665"/>
      <c r="M4211" s="175"/>
      <c r="N4211" s="177"/>
      <c r="P4211" s="176"/>
      <c r="R4211" s="178"/>
      <c r="S4211" s="177"/>
      <c r="U4211" s="177"/>
      <c r="W4211" s="178"/>
      <c r="X4211" s="177"/>
    </row>
    <row r="4212" spans="7:24" s="168" customFormat="1" ht="15" customHeight="1">
      <c r="G4212" s="175"/>
      <c r="I4212" s="176"/>
      <c r="J4212" s="176"/>
      <c r="K4212" s="176"/>
      <c r="L4212" s="665"/>
      <c r="M4212" s="175"/>
      <c r="N4212" s="177"/>
      <c r="P4212" s="176"/>
      <c r="R4212" s="178"/>
      <c r="S4212" s="177"/>
      <c r="U4212" s="177"/>
      <c r="W4212" s="178"/>
      <c r="X4212" s="177"/>
    </row>
    <row r="4213" spans="7:24" s="168" customFormat="1" ht="15" customHeight="1">
      <c r="G4213" s="175"/>
      <c r="I4213" s="176"/>
      <c r="J4213" s="176"/>
      <c r="K4213" s="176"/>
      <c r="L4213" s="665"/>
      <c r="M4213" s="175"/>
      <c r="N4213" s="177"/>
      <c r="P4213" s="176"/>
      <c r="R4213" s="178"/>
      <c r="S4213" s="177"/>
      <c r="U4213" s="177"/>
      <c r="W4213" s="178"/>
      <c r="X4213" s="177"/>
    </row>
    <row r="4214" spans="7:24" s="168" customFormat="1" ht="15" customHeight="1">
      <c r="G4214" s="175"/>
      <c r="I4214" s="176"/>
      <c r="J4214" s="176"/>
      <c r="K4214" s="176"/>
      <c r="L4214" s="665"/>
      <c r="M4214" s="175"/>
      <c r="N4214" s="177"/>
      <c r="P4214" s="176"/>
      <c r="R4214" s="178"/>
      <c r="S4214" s="177"/>
      <c r="U4214" s="177"/>
      <c r="W4214" s="178"/>
      <c r="X4214" s="177"/>
    </row>
    <row r="4215" spans="7:24" s="168" customFormat="1" ht="15" customHeight="1">
      <c r="G4215" s="175"/>
      <c r="I4215" s="176"/>
      <c r="J4215" s="176"/>
      <c r="K4215" s="176"/>
      <c r="L4215" s="665"/>
      <c r="M4215" s="175"/>
      <c r="N4215" s="177"/>
      <c r="P4215" s="176"/>
      <c r="R4215" s="178"/>
      <c r="S4215" s="177"/>
      <c r="U4215" s="177"/>
      <c r="W4215" s="178"/>
      <c r="X4215" s="177"/>
    </row>
    <row r="4216" spans="7:24" s="168" customFormat="1" ht="15" customHeight="1">
      <c r="G4216" s="175"/>
      <c r="I4216" s="176"/>
      <c r="J4216" s="176"/>
      <c r="K4216" s="176"/>
      <c r="L4216" s="665"/>
      <c r="M4216" s="175"/>
      <c r="N4216" s="177"/>
      <c r="P4216" s="176"/>
      <c r="R4216" s="178"/>
      <c r="S4216" s="177"/>
      <c r="U4216" s="177"/>
      <c r="W4216" s="178"/>
      <c r="X4216" s="177"/>
    </row>
    <row r="4217" spans="7:24" s="168" customFormat="1" ht="15" customHeight="1">
      <c r="G4217" s="175"/>
      <c r="I4217" s="176"/>
      <c r="J4217" s="176"/>
      <c r="K4217" s="176"/>
      <c r="L4217" s="665"/>
      <c r="M4217" s="175"/>
      <c r="N4217" s="177"/>
      <c r="P4217" s="176"/>
      <c r="R4217" s="178"/>
      <c r="S4217" s="177"/>
      <c r="U4217" s="177"/>
      <c r="W4217" s="178"/>
      <c r="X4217" s="177"/>
    </row>
    <row r="4218" spans="7:24" s="168" customFormat="1" ht="15" customHeight="1">
      <c r="G4218" s="175"/>
      <c r="I4218" s="176"/>
      <c r="J4218" s="176"/>
      <c r="K4218" s="176"/>
      <c r="L4218" s="665"/>
      <c r="M4218" s="175"/>
      <c r="N4218" s="177"/>
      <c r="P4218" s="176"/>
      <c r="R4218" s="178"/>
      <c r="S4218" s="177"/>
      <c r="U4218" s="177"/>
      <c r="W4218" s="178"/>
      <c r="X4218" s="177"/>
    </row>
    <row r="4219" spans="7:24" s="168" customFormat="1" ht="15" customHeight="1">
      <c r="G4219" s="175"/>
      <c r="I4219" s="176"/>
      <c r="J4219" s="176"/>
      <c r="K4219" s="176"/>
      <c r="L4219" s="665"/>
      <c r="M4219" s="175"/>
      <c r="N4219" s="177"/>
      <c r="P4219" s="176"/>
      <c r="R4219" s="178"/>
      <c r="S4219" s="177"/>
      <c r="U4219" s="177"/>
      <c r="W4219" s="178"/>
      <c r="X4219" s="177"/>
    </row>
    <row r="4220" spans="7:24" s="168" customFormat="1" ht="15" customHeight="1">
      <c r="G4220" s="175"/>
      <c r="I4220" s="176"/>
      <c r="J4220" s="176"/>
      <c r="K4220" s="176"/>
      <c r="L4220" s="665"/>
      <c r="M4220" s="175"/>
      <c r="N4220" s="177"/>
      <c r="P4220" s="176"/>
      <c r="R4220" s="178"/>
      <c r="S4220" s="177"/>
      <c r="U4220" s="177"/>
      <c r="W4220" s="178"/>
      <c r="X4220" s="177"/>
    </row>
    <row r="4221" spans="7:24" s="168" customFormat="1" ht="15" customHeight="1">
      <c r="G4221" s="175"/>
      <c r="I4221" s="176"/>
      <c r="J4221" s="176"/>
      <c r="K4221" s="176"/>
      <c r="L4221" s="665"/>
      <c r="M4221" s="175"/>
      <c r="N4221" s="177"/>
      <c r="P4221" s="176"/>
      <c r="R4221" s="178"/>
      <c r="S4221" s="177"/>
      <c r="U4221" s="177"/>
      <c r="W4221" s="178"/>
      <c r="X4221" s="177"/>
    </row>
    <row r="4222" spans="7:24" s="168" customFormat="1" ht="15" customHeight="1">
      <c r="G4222" s="175"/>
      <c r="I4222" s="176"/>
      <c r="J4222" s="176"/>
      <c r="K4222" s="176"/>
      <c r="L4222" s="665"/>
      <c r="M4222" s="175"/>
      <c r="N4222" s="177"/>
      <c r="P4222" s="176"/>
      <c r="R4222" s="178"/>
      <c r="S4222" s="177"/>
      <c r="U4222" s="177"/>
      <c r="W4222" s="178"/>
      <c r="X4222" s="177"/>
    </row>
    <row r="4223" spans="7:24" s="168" customFormat="1" ht="15" customHeight="1">
      <c r="G4223" s="175"/>
      <c r="I4223" s="176"/>
      <c r="J4223" s="176"/>
      <c r="K4223" s="176"/>
      <c r="L4223" s="665"/>
      <c r="M4223" s="175"/>
      <c r="N4223" s="177"/>
      <c r="P4223" s="176"/>
      <c r="R4223" s="178"/>
      <c r="S4223" s="177"/>
      <c r="U4223" s="177"/>
      <c r="W4223" s="178"/>
      <c r="X4223" s="177"/>
    </row>
    <row r="4224" spans="7:24" s="168" customFormat="1" ht="15" customHeight="1">
      <c r="G4224" s="175"/>
      <c r="I4224" s="176"/>
      <c r="J4224" s="176"/>
      <c r="K4224" s="176"/>
      <c r="L4224" s="665"/>
      <c r="M4224" s="175"/>
      <c r="N4224" s="177"/>
      <c r="P4224" s="176"/>
      <c r="R4224" s="178"/>
      <c r="S4224" s="177"/>
      <c r="U4224" s="177"/>
      <c r="W4224" s="178"/>
      <c r="X4224" s="177"/>
    </row>
    <row r="4225" spans="7:24" s="168" customFormat="1" ht="15" customHeight="1">
      <c r="G4225" s="175"/>
      <c r="I4225" s="176"/>
      <c r="J4225" s="176"/>
      <c r="K4225" s="176"/>
      <c r="L4225" s="665"/>
      <c r="M4225" s="175"/>
      <c r="N4225" s="177"/>
      <c r="P4225" s="176"/>
      <c r="R4225" s="178"/>
      <c r="S4225" s="177"/>
      <c r="U4225" s="177"/>
      <c r="W4225" s="178"/>
      <c r="X4225" s="177"/>
    </row>
    <row r="4226" spans="7:24" s="168" customFormat="1" ht="15" customHeight="1">
      <c r="G4226" s="175"/>
      <c r="I4226" s="176"/>
      <c r="J4226" s="176"/>
      <c r="K4226" s="176"/>
      <c r="L4226" s="665"/>
      <c r="M4226" s="175"/>
      <c r="N4226" s="177"/>
      <c r="P4226" s="176"/>
      <c r="R4226" s="178"/>
      <c r="S4226" s="177"/>
      <c r="U4226" s="177"/>
      <c r="W4226" s="178"/>
      <c r="X4226" s="177"/>
    </row>
    <row r="4227" spans="7:24" s="168" customFormat="1" ht="15" customHeight="1">
      <c r="G4227" s="175"/>
      <c r="I4227" s="176"/>
      <c r="J4227" s="176"/>
      <c r="K4227" s="176"/>
      <c r="L4227" s="665"/>
      <c r="M4227" s="175"/>
      <c r="N4227" s="177"/>
      <c r="P4227" s="176"/>
      <c r="R4227" s="178"/>
      <c r="S4227" s="177"/>
      <c r="U4227" s="177"/>
      <c r="W4227" s="178"/>
      <c r="X4227" s="177"/>
    </row>
    <row r="4228" spans="7:24" s="168" customFormat="1" ht="15" customHeight="1">
      <c r="G4228" s="175"/>
      <c r="I4228" s="176"/>
      <c r="J4228" s="176"/>
      <c r="K4228" s="176"/>
      <c r="L4228" s="665"/>
      <c r="M4228" s="175"/>
      <c r="N4228" s="177"/>
      <c r="P4228" s="176"/>
      <c r="R4228" s="178"/>
      <c r="S4228" s="177"/>
      <c r="U4228" s="177"/>
      <c r="W4228" s="178"/>
      <c r="X4228" s="177"/>
    </row>
    <row r="4229" spans="7:24" s="168" customFormat="1" ht="15" customHeight="1">
      <c r="G4229" s="175"/>
      <c r="I4229" s="176"/>
      <c r="J4229" s="176"/>
      <c r="K4229" s="176"/>
      <c r="L4229" s="665"/>
      <c r="M4229" s="175"/>
      <c r="N4229" s="177"/>
      <c r="P4229" s="176"/>
      <c r="R4229" s="178"/>
      <c r="S4229" s="177"/>
      <c r="U4229" s="177"/>
      <c r="W4229" s="178"/>
      <c r="X4229" s="177"/>
    </row>
    <row r="4230" spans="7:24" s="168" customFormat="1" ht="15" customHeight="1">
      <c r="G4230" s="175"/>
      <c r="I4230" s="176"/>
      <c r="J4230" s="176"/>
      <c r="K4230" s="176"/>
      <c r="L4230" s="665"/>
      <c r="M4230" s="175"/>
      <c r="N4230" s="177"/>
      <c r="P4230" s="176"/>
      <c r="R4230" s="178"/>
      <c r="S4230" s="177"/>
      <c r="U4230" s="177"/>
      <c r="W4230" s="178"/>
      <c r="X4230" s="177"/>
    </row>
    <row r="4231" spans="7:24" s="168" customFormat="1" ht="15" customHeight="1">
      <c r="G4231" s="175"/>
      <c r="I4231" s="176"/>
      <c r="J4231" s="176"/>
      <c r="K4231" s="176"/>
      <c r="L4231" s="665"/>
      <c r="M4231" s="175"/>
      <c r="N4231" s="177"/>
      <c r="P4231" s="176"/>
      <c r="R4231" s="178"/>
      <c r="S4231" s="177"/>
      <c r="U4231" s="177"/>
      <c r="W4231" s="178"/>
      <c r="X4231" s="177"/>
    </row>
    <row r="4232" spans="7:24" s="168" customFormat="1" ht="15" customHeight="1">
      <c r="G4232" s="175"/>
      <c r="I4232" s="176"/>
      <c r="J4232" s="176"/>
      <c r="K4232" s="176"/>
      <c r="L4232" s="665"/>
      <c r="M4232" s="175"/>
      <c r="N4232" s="177"/>
      <c r="P4232" s="176"/>
      <c r="R4232" s="178"/>
      <c r="S4232" s="177"/>
      <c r="U4232" s="177"/>
      <c r="W4232" s="178"/>
      <c r="X4232" s="177"/>
    </row>
    <row r="4233" spans="7:24" s="168" customFormat="1" ht="15" customHeight="1">
      <c r="G4233" s="175"/>
      <c r="I4233" s="176"/>
      <c r="J4233" s="176"/>
      <c r="K4233" s="176"/>
      <c r="L4233" s="665"/>
      <c r="M4233" s="175"/>
      <c r="N4233" s="177"/>
      <c r="P4233" s="176"/>
      <c r="R4233" s="178"/>
      <c r="S4233" s="177"/>
      <c r="U4233" s="177"/>
      <c r="W4233" s="178"/>
      <c r="X4233" s="177"/>
    </row>
    <row r="4234" spans="7:24" s="168" customFormat="1" ht="15" customHeight="1">
      <c r="G4234" s="175"/>
      <c r="I4234" s="176"/>
      <c r="J4234" s="176"/>
      <c r="K4234" s="176"/>
      <c r="L4234" s="665"/>
      <c r="M4234" s="175"/>
      <c r="N4234" s="177"/>
      <c r="P4234" s="176"/>
      <c r="R4234" s="178"/>
      <c r="S4234" s="177"/>
      <c r="U4234" s="177"/>
      <c r="W4234" s="178"/>
      <c r="X4234" s="177"/>
    </row>
    <row r="4235" spans="7:24" s="168" customFormat="1" ht="15" customHeight="1">
      <c r="G4235" s="175"/>
      <c r="I4235" s="176"/>
      <c r="J4235" s="176"/>
      <c r="K4235" s="176"/>
      <c r="L4235" s="665"/>
      <c r="M4235" s="175"/>
      <c r="N4235" s="177"/>
      <c r="P4235" s="176"/>
      <c r="R4235" s="178"/>
      <c r="S4235" s="177"/>
      <c r="U4235" s="177"/>
      <c r="W4235" s="178"/>
      <c r="X4235" s="177"/>
    </row>
    <row r="4236" spans="7:24" s="168" customFormat="1" ht="15" customHeight="1">
      <c r="G4236" s="175"/>
      <c r="I4236" s="176"/>
      <c r="J4236" s="176"/>
      <c r="K4236" s="176"/>
      <c r="L4236" s="665"/>
      <c r="M4236" s="175"/>
      <c r="N4236" s="177"/>
      <c r="P4236" s="176"/>
      <c r="R4236" s="178"/>
      <c r="S4236" s="177"/>
      <c r="U4236" s="177"/>
      <c r="W4236" s="178"/>
      <c r="X4236" s="177"/>
    </row>
    <row r="4237" spans="7:24" s="168" customFormat="1" ht="15" customHeight="1">
      <c r="G4237" s="175"/>
      <c r="I4237" s="176"/>
      <c r="J4237" s="176"/>
      <c r="K4237" s="176"/>
      <c r="L4237" s="665"/>
      <c r="M4237" s="175"/>
      <c r="N4237" s="177"/>
      <c r="P4237" s="176"/>
      <c r="R4237" s="178"/>
      <c r="S4237" s="177"/>
      <c r="U4237" s="177"/>
      <c r="W4237" s="178"/>
      <c r="X4237" s="177"/>
    </row>
    <row r="4238" spans="7:24" s="168" customFormat="1" ht="15" customHeight="1">
      <c r="G4238" s="175"/>
      <c r="I4238" s="176"/>
      <c r="J4238" s="176"/>
      <c r="K4238" s="176"/>
      <c r="L4238" s="665"/>
      <c r="M4238" s="175"/>
      <c r="N4238" s="177"/>
      <c r="P4238" s="176"/>
      <c r="R4238" s="178"/>
      <c r="S4238" s="177"/>
      <c r="U4238" s="177"/>
      <c r="W4238" s="178"/>
      <c r="X4238" s="177"/>
    </row>
    <row r="4239" spans="7:24" s="168" customFormat="1" ht="15" customHeight="1">
      <c r="G4239" s="175"/>
      <c r="I4239" s="176"/>
      <c r="J4239" s="176"/>
      <c r="K4239" s="176"/>
      <c r="L4239" s="665"/>
      <c r="M4239" s="175"/>
      <c r="N4239" s="177"/>
      <c r="P4239" s="176"/>
      <c r="R4239" s="178"/>
      <c r="S4239" s="177"/>
      <c r="U4239" s="177"/>
      <c r="W4239" s="178"/>
      <c r="X4239" s="177"/>
    </row>
    <row r="4240" spans="7:24" s="168" customFormat="1" ht="15" customHeight="1">
      <c r="G4240" s="175"/>
      <c r="I4240" s="176"/>
      <c r="J4240" s="176"/>
      <c r="K4240" s="176"/>
      <c r="L4240" s="665"/>
      <c r="M4240" s="175"/>
      <c r="N4240" s="177"/>
      <c r="P4240" s="176"/>
      <c r="R4240" s="178"/>
      <c r="S4240" s="177"/>
      <c r="U4240" s="177"/>
      <c r="W4240" s="178"/>
      <c r="X4240" s="177"/>
    </row>
    <row r="4241" spans="7:24" s="168" customFormat="1" ht="15" customHeight="1">
      <c r="G4241" s="175"/>
      <c r="I4241" s="176"/>
      <c r="J4241" s="176"/>
      <c r="K4241" s="176"/>
      <c r="L4241" s="665"/>
      <c r="M4241" s="175"/>
      <c r="N4241" s="177"/>
      <c r="P4241" s="176"/>
      <c r="R4241" s="178"/>
      <c r="S4241" s="177"/>
      <c r="U4241" s="177"/>
      <c r="W4241" s="178"/>
      <c r="X4241" s="177"/>
    </row>
    <row r="4242" spans="7:24" s="168" customFormat="1" ht="15" customHeight="1">
      <c r="G4242" s="175"/>
      <c r="I4242" s="176"/>
      <c r="J4242" s="176"/>
      <c r="K4242" s="176"/>
      <c r="L4242" s="665"/>
      <c r="M4242" s="175"/>
      <c r="N4242" s="177"/>
      <c r="P4242" s="176"/>
      <c r="R4242" s="178"/>
      <c r="S4242" s="177"/>
      <c r="U4242" s="177"/>
      <c r="W4242" s="178"/>
      <c r="X4242" s="177"/>
    </row>
    <row r="4243" spans="7:24" s="168" customFormat="1" ht="15" customHeight="1">
      <c r="G4243" s="175"/>
      <c r="I4243" s="176"/>
      <c r="J4243" s="176"/>
      <c r="K4243" s="176"/>
      <c r="L4243" s="665"/>
      <c r="M4243" s="175"/>
      <c r="N4243" s="177"/>
      <c r="P4243" s="176"/>
      <c r="R4243" s="178"/>
      <c r="S4243" s="177"/>
      <c r="U4243" s="177"/>
      <c r="W4243" s="178"/>
      <c r="X4243" s="177"/>
    </row>
    <row r="4244" spans="7:24" s="168" customFormat="1" ht="15" customHeight="1">
      <c r="G4244" s="175"/>
      <c r="I4244" s="176"/>
      <c r="J4244" s="176"/>
      <c r="K4244" s="176"/>
      <c r="L4244" s="665"/>
      <c r="M4244" s="175"/>
      <c r="N4244" s="177"/>
      <c r="P4244" s="176"/>
      <c r="R4244" s="178"/>
      <c r="S4244" s="177"/>
      <c r="U4244" s="177"/>
      <c r="W4244" s="178"/>
      <c r="X4244" s="177"/>
    </row>
    <row r="4245" spans="7:24" s="168" customFormat="1" ht="15" customHeight="1">
      <c r="G4245" s="175"/>
      <c r="I4245" s="176"/>
      <c r="J4245" s="176"/>
      <c r="K4245" s="176"/>
      <c r="L4245" s="665"/>
      <c r="M4245" s="175"/>
      <c r="N4245" s="177"/>
      <c r="P4245" s="176"/>
      <c r="R4245" s="178"/>
      <c r="S4245" s="177"/>
      <c r="U4245" s="177"/>
      <c r="W4245" s="178"/>
      <c r="X4245" s="177"/>
    </row>
    <row r="4246" spans="7:24" s="168" customFormat="1" ht="15" customHeight="1">
      <c r="G4246" s="175"/>
      <c r="I4246" s="176"/>
      <c r="J4246" s="176"/>
      <c r="K4246" s="176"/>
      <c r="L4246" s="665"/>
      <c r="M4246" s="175"/>
      <c r="N4246" s="177"/>
      <c r="P4246" s="176"/>
      <c r="R4246" s="178"/>
      <c r="S4246" s="177"/>
      <c r="U4246" s="177"/>
      <c r="W4246" s="178"/>
      <c r="X4246" s="177"/>
    </row>
    <row r="4247" spans="7:24" s="168" customFormat="1" ht="15" customHeight="1">
      <c r="G4247" s="175"/>
      <c r="I4247" s="176"/>
      <c r="J4247" s="176"/>
      <c r="K4247" s="176"/>
      <c r="L4247" s="665"/>
      <c r="M4247" s="175"/>
      <c r="N4247" s="177"/>
      <c r="P4247" s="176"/>
      <c r="R4247" s="178"/>
      <c r="S4247" s="177"/>
      <c r="U4247" s="177"/>
      <c r="W4247" s="178"/>
      <c r="X4247" s="177"/>
    </row>
    <row r="4248" spans="7:24" s="168" customFormat="1" ht="15" customHeight="1">
      <c r="G4248" s="175"/>
      <c r="I4248" s="176"/>
      <c r="J4248" s="176"/>
      <c r="K4248" s="176"/>
      <c r="L4248" s="665"/>
      <c r="M4248" s="175"/>
      <c r="N4248" s="177"/>
      <c r="P4248" s="176"/>
      <c r="R4248" s="178"/>
      <c r="S4248" s="177"/>
      <c r="U4248" s="177"/>
      <c r="W4248" s="178"/>
      <c r="X4248" s="177"/>
    </row>
    <row r="4249" spans="7:24" s="168" customFormat="1" ht="15" customHeight="1">
      <c r="G4249" s="175"/>
      <c r="I4249" s="176"/>
      <c r="J4249" s="176"/>
      <c r="K4249" s="176"/>
      <c r="L4249" s="665"/>
      <c r="M4249" s="175"/>
      <c r="N4249" s="177"/>
      <c r="P4249" s="176"/>
      <c r="R4249" s="178"/>
      <c r="S4249" s="177"/>
      <c r="U4249" s="177"/>
      <c r="W4249" s="178"/>
      <c r="X4249" s="177"/>
    </row>
    <row r="4250" spans="7:24" s="168" customFormat="1" ht="15" customHeight="1">
      <c r="G4250" s="175"/>
      <c r="I4250" s="176"/>
      <c r="J4250" s="176"/>
      <c r="K4250" s="176"/>
      <c r="L4250" s="665"/>
      <c r="M4250" s="175"/>
      <c r="N4250" s="177"/>
      <c r="P4250" s="176"/>
      <c r="R4250" s="178"/>
      <c r="S4250" s="177"/>
      <c r="U4250" s="177"/>
      <c r="W4250" s="178"/>
      <c r="X4250" s="177"/>
    </row>
    <row r="4251" spans="7:24" s="168" customFormat="1" ht="15" customHeight="1">
      <c r="G4251" s="175"/>
      <c r="I4251" s="176"/>
      <c r="J4251" s="176"/>
      <c r="K4251" s="176"/>
      <c r="L4251" s="665"/>
      <c r="M4251" s="175"/>
      <c r="N4251" s="177"/>
      <c r="P4251" s="176"/>
      <c r="R4251" s="178"/>
      <c r="S4251" s="177"/>
      <c r="U4251" s="177"/>
      <c r="W4251" s="178"/>
      <c r="X4251" s="177"/>
    </row>
    <row r="4252" spans="7:24" s="168" customFormat="1" ht="15" customHeight="1">
      <c r="G4252" s="175"/>
      <c r="I4252" s="176"/>
      <c r="J4252" s="176"/>
      <c r="K4252" s="176"/>
      <c r="L4252" s="665"/>
      <c r="M4252" s="175"/>
      <c r="N4252" s="177"/>
      <c r="P4252" s="176"/>
      <c r="R4252" s="178"/>
      <c r="S4252" s="177"/>
      <c r="U4252" s="177"/>
      <c r="W4252" s="178"/>
      <c r="X4252" s="177"/>
    </row>
    <row r="4253" spans="7:24" s="168" customFormat="1" ht="15" customHeight="1">
      <c r="G4253" s="175"/>
      <c r="I4253" s="176"/>
      <c r="J4253" s="176"/>
      <c r="K4253" s="176"/>
      <c r="L4253" s="665"/>
      <c r="M4253" s="175"/>
      <c r="N4253" s="177"/>
      <c r="P4253" s="176"/>
      <c r="R4253" s="178"/>
      <c r="S4253" s="177"/>
      <c r="U4253" s="177"/>
      <c r="W4253" s="178"/>
      <c r="X4253" s="177"/>
    </row>
    <row r="4254" spans="7:24" s="168" customFormat="1" ht="15" customHeight="1">
      <c r="G4254" s="175"/>
      <c r="I4254" s="176"/>
      <c r="J4254" s="176"/>
      <c r="K4254" s="176"/>
      <c r="L4254" s="665"/>
      <c r="M4254" s="175"/>
      <c r="N4254" s="177"/>
      <c r="P4254" s="176"/>
      <c r="R4254" s="178"/>
      <c r="S4254" s="177"/>
      <c r="U4254" s="177"/>
      <c r="W4254" s="178"/>
      <c r="X4254" s="177"/>
    </row>
    <row r="4255" spans="7:24" s="168" customFormat="1" ht="15" customHeight="1">
      <c r="G4255" s="175"/>
      <c r="I4255" s="176"/>
      <c r="J4255" s="176"/>
      <c r="K4255" s="176"/>
      <c r="L4255" s="665"/>
      <c r="M4255" s="175"/>
      <c r="N4255" s="177"/>
      <c r="P4255" s="176"/>
      <c r="R4255" s="178"/>
      <c r="S4255" s="177"/>
      <c r="U4255" s="177"/>
      <c r="W4255" s="178"/>
      <c r="X4255" s="177"/>
    </row>
    <row r="4256" spans="7:24" s="168" customFormat="1" ht="15" customHeight="1">
      <c r="G4256" s="175"/>
      <c r="I4256" s="176"/>
      <c r="J4256" s="176"/>
      <c r="K4256" s="176"/>
      <c r="L4256" s="665"/>
      <c r="M4256" s="175"/>
      <c r="N4256" s="177"/>
      <c r="P4256" s="176"/>
      <c r="R4256" s="178"/>
      <c r="S4256" s="177"/>
      <c r="U4256" s="177"/>
      <c r="W4256" s="178"/>
      <c r="X4256" s="177"/>
    </row>
    <row r="4257" spans="7:24" s="168" customFormat="1" ht="15" customHeight="1">
      <c r="G4257" s="175"/>
      <c r="I4257" s="176"/>
      <c r="J4257" s="176"/>
      <c r="K4257" s="176"/>
      <c r="L4257" s="665"/>
      <c r="M4257" s="175"/>
      <c r="N4257" s="177"/>
      <c r="P4257" s="176"/>
      <c r="R4257" s="178"/>
      <c r="S4257" s="177"/>
      <c r="U4257" s="177"/>
      <c r="W4257" s="178"/>
      <c r="X4257" s="177"/>
    </row>
    <row r="4258" spans="7:24" s="168" customFormat="1" ht="15" customHeight="1">
      <c r="G4258" s="175"/>
      <c r="I4258" s="176"/>
      <c r="J4258" s="176"/>
      <c r="K4258" s="176"/>
      <c r="L4258" s="665"/>
      <c r="M4258" s="175"/>
      <c r="N4258" s="177"/>
      <c r="P4258" s="176"/>
      <c r="R4258" s="178"/>
      <c r="S4258" s="177"/>
      <c r="U4258" s="177"/>
      <c r="W4258" s="178"/>
      <c r="X4258" s="177"/>
    </row>
    <row r="4259" spans="7:24" s="168" customFormat="1" ht="15" customHeight="1">
      <c r="G4259" s="175"/>
      <c r="I4259" s="176"/>
      <c r="J4259" s="176"/>
      <c r="K4259" s="176"/>
      <c r="L4259" s="665"/>
      <c r="M4259" s="175"/>
      <c r="N4259" s="177"/>
      <c r="P4259" s="176"/>
      <c r="R4259" s="178"/>
      <c r="S4259" s="177"/>
      <c r="U4259" s="177"/>
      <c r="W4259" s="178"/>
      <c r="X4259" s="177"/>
    </row>
    <row r="4260" spans="7:24" s="168" customFormat="1" ht="15" customHeight="1">
      <c r="G4260" s="175"/>
      <c r="I4260" s="176"/>
      <c r="J4260" s="176"/>
      <c r="K4260" s="176"/>
      <c r="L4260" s="665"/>
      <c r="M4260" s="175"/>
      <c r="N4260" s="177"/>
      <c r="P4260" s="176"/>
      <c r="R4260" s="178"/>
      <c r="S4260" s="177"/>
      <c r="U4260" s="177"/>
      <c r="W4260" s="178"/>
      <c r="X4260" s="177"/>
    </row>
    <row r="4261" spans="7:24" s="168" customFormat="1" ht="15" customHeight="1">
      <c r="G4261" s="175"/>
      <c r="I4261" s="176"/>
      <c r="J4261" s="176"/>
      <c r="K4261" s="176"/>
      <c r="L4261" s="665"/>
      <c r="M4261" s="175"/>
      <c r="N4261" s="177"/>
      <c r="P4261" s="176"/>
      <c r="R4261" s="178"/>
      <c r="S4261" s="177"/>
      <c r="U4261" s="177"/>
      <c r="W4261" s="178"/>
      <c r="X4261" s="177"/>
    </row>
    <row r="4262" spans="7:24" s="168" customFormat="1" ht="15" customHeight="1">
      <c r="G4262" s="175"/>
      <c r="I4262" s="176"/>
      <c r="J4262" s="176"/>
      <c r="K4262" s="176"/>
      <c r="L4262" s="665"/>
      <c r="M4262" s="175"/>
      <c r="N4262" s="177"/>
      <c r="P4262" s="176"/>
      <c r="R4262" s="178"/>
      <c r="S4262" s="177"/>
      <c r="U4262" s="177"/>
      <c r="W4262" s="178"/>
      <c r="X4262" s="177"/>
    </row>
    <row r="4263" spans="7:24" s="168" customFormat="1" ht="15" customHeight="1">
      <c r="G4263" s="175"/>
      <c r="I4263" s="176"/>
      <c r="J4263" s="176"/>
      <c r="K4263" s="176"/>
      <c r="L4263" s="665"/>
      <c r="M4263" s="175"/>
      <c r="N4263" s="177"/>
      <c r="P4263" s="176"/>
      <c r="R4263" s="178"/>
      <c r="S4263" s="177"/>
      <c r="U4263" s="177"/>
      <c r="W4263" s="178"/>
      <c r="X4263" s="177"/>
    </row>
    <row r="4264" spans="7:24" s="168" customFormat="1" ht="15" customHeight="1">
      <c r="G4264" s="175"/>
      <c r="I4264" s="176"/>
      <c r="J4264" s="176"/>
      <c r="K4264" s="176"/>
      <c r="L4264" s="665"/>
      <c r="M4264" s="175"/>
      <c r="N4264" s="177"/>
      <c r="P4264" s="176"/>
      <c r="R4264" s="178"/>
      <c r="S4264" s="177"/>
      <c r="U4264" s="177"/>
      <c r="W4264" s="178"/>
      <c r="X4264" s="177"/>
    </row>
    <row r="4265" spans="7:24" s="168" customFormat="1" ht="15" customHeight="1">
      <c r="G4265" s="175"/>
      <c r="I4265" s="176"/>
      <c r="J4265" s="176"/>
      <c r="K4265" s="176"/>
      <c r="L4265" s="665"/>
      <c r="M4265" s="175"/>
      <c r="N4265" s="177"/>
      <c r="P4265" s="176"/>
      <c r="R4265" s="178"/>
      <c r="S4265" s="177"/>
      <c r="U4265" s="177"/>
      <c r="W4265" s="178"/>
      <c r="X4265" s="177"/>
    </row>
    <row r="4266" spans="7:24" s="168" customFormat="1" ht="15" customHeight="1">
      <c r="G4266" s="175"/>
      <c r="I4266" s="176"/>
      <c r="J4266" s="176"/>
      <c r="K4266" s="176"/>
      <c r="L4266" s="665"/>
      <c r="M4266" s="175"/>
      <c r="N4266" s="177"/>
      <c r="P4266" s="176"/>
      <c r="R4266" s="178"/>
      <c r="S4266" s="177"/>
      <c r="U4266" s="177"/>
      <c r="W4266" s="178"/>
      <c r="X4266" s="177"/>
    </row>
    <row r="4267" spans="7:24" s="168" customFormat="1" ht="15" customHeight="1">
      <c r="G4267" s="175"/>
      <c r="I4267" s="176"/>
      <c r="J4267" s="176"/>
      <c r="K4267" s="176"/>
      <c r="L4267" s="665"/>
      <c r="M4267" s="175"/>
      <c r="N4267" s="177"/>
      <c r="P4267" s="176"/>
      <c r="R4267" s="178"/>
      <c r="S4267" s="177"/>
      <c r="U4267" s="177"/>
      <c r="W4267" s="178"/>
      <c r="X4267" s="177"/>
    </row>
    <row r="4268" spans="7:24" s="168" customFormat="1" ht="15" customHeight="1">
      <c r="G4268" s="175"/>
      <c r="I4268" s="176"/>
      <c r="J4268" s="176"/>
      <c r="K4268" s="176"/>
      <c r="L4268" s="665"/>
      <c r="M4268" s="175"/>
      <c r="N4268" s="177"/>
      <c r="P4268" s="176"/>
      <c r="R4268" s="178"/>
      <c r="S4268" s="177"/>
      <c r="U4268" s="177"/>
      <c r="W4268" s="178"/>
      <c r="X4268" s="177"/>
    </row>
    <row r="4269" spans="7:24" s="168" customFormat="1" ht="15" customHeight="1">
      <c r="G4269" s="175"/>
      <c r="I4269" s="176"/>
      <c r="J4269" s="176"/>
      <c r="K4269" s="176"/>
      <c r="L4269" s="665"/>
      <c r="M4269" s="175"/>
      <c r="N4269" s="177"/>
      <c r="P4269" s="176"/>
      <c r="R4269" s="178"/>
      <c r="S4269" s="177"/>
      <c r="U4269" s="177"/>
      <c r="W4269" s="178"/>
      <c r="X4269" s="177"/>
    </row>
    <row r="4270" spans="7:24" s="168" customFormat="1" ht="15" customHeight="1">
      <c r="G4270" s="175"/>
      <c r="I4270" s="176"/>
      <c r="J4270" s="176"/>
      <c r="K4270" s="176"/>
      <c r="L4270" s="665"/>
      <c r="M4270" s="175"/>
      <c r="N4270" s="177"/>
      <c r="P4270" s="176"/>
      <c r="R4270" s="178"/>
      <c r="S4270" s="177"/>
      <c r="U4270" s="177"/>
      <c r="W4270" s="178"/>
      <c r="X4270" s="177"/>
    </row>
    <row r="4271" spans="7:24" s="168" customFormat="1" ht="15" customHeight="1">
      <c r="G4271" s="175"/>
      <c r="I4271" s="176"/>
      <c r="J4271" s="176"/>
      <c r="K4271" s="176"/>
      <c r="L4271" s="665"/>
      <c r="M4271" s="175"/>
      <c r="N4271" s="177"/>
      <c r="P4271" s="176"/>
      <c r="R4271" s="178"/>
      <c r="S4271" s="177"/>
      <c r="U4271" s="177"/>
      <c r="W4271" s="178"/>
      <c r="X4271" s="177"/>
    </row>
    <row r="4272" spans="7:24" s="168" customFormat="1" ht="15" customHeight="1">
      <c r="G4272" s="175"/>
      <c r="I4272" s="176"/>
      <c r="J4272" s="176"/>
      <c r="K4272" s="176"/>
      <c r="L4272" s="665"/>
      <c r="M4272" s="175"/>
      <c r="N4272" s="177"/>
      <c r="P4272" s="176"/>
      <c r="R4272" s="178"/>
      <c r="S4272" s="177"/>
      <c r="U4272" s="177"/>
      <c r="W4272" s="178"/>
      <c r="X4272" s="177"/>
    </row>
    <row r="4273" spans="7:24" s="168" customFormat="1" ht="15" customHeight="1">
      <c r="G4273" s="175"/>
      <c r="I4273" s="176"/>
      <c r="J4273" s="176"/>
      <c r="K4273" s="176"/>
      <c r="L4273" s="665"/>
      <c r="M4273" s="175"/>
      <c r="N4273" s="177"/>
      <c r="P4273" s="176"/>
      <c r="R4273" s="178"/>
      <c r="S4273" s="177"/>
      <c r="U4273" s="177"/>
      <c r="W4273" s="178"/>
      <c r="X4273" s="177"/>
    </row>
    <row r="4274" spans="7:24" s="168" customFormat="1" ht="15" customHeight="1">
      <c r="G4274" s="175"/>
      <c r="I4274" s="176"/>
      <c r="J4274" s="176"/>
      <c r="K4274" s="176"/>
      <c r="L4274" s="665"/>
      <c r="M4274" s="175"/>
      <c r="N4274" s="177"/>
      <c r="P4274" s="176"/>
      <c r="R4274" s="178"/>
      <c r="S4274" s="177"/>
      <c r="U4274" s="177"/>
      <c r="W4274" s="178"/>
      <c r="X4274" s="177"/>
    </row>
    <row r="4275" spans="7:24" s="168" customFormat="1" ht="15" customHeight="1">
      <c r="G4275" s="175"/>
      <c r="I4275" s="176"/>
      <c r="J4275" s="176"/>
      <c r="K4275" s="176"/>
      <c r="L4275" s="665"/>
      <c r="M4275" s="175"/>
      <c r="N4275" s="177"/>
      <c r="P4275" s="176"/>
      <c r="R4275" s="178"/>
      <c r="S4275" s="177"/>
      <c r="U4275" s="177"/>
      <c r="W4275" s="178"/>
      <c r="X4275" s="177"/>
    </row>
    <row r="4276" spans="7:24" s="168" customFormat="1" ht="15" customHeight="1">
      <c r="G4276" s="175"/>
      <c r="I4276" s="176"/>
      <c r="J4276" s="176"/>
      <c r="K4276" s="176"/>
      <c r="L4276" s="665"/>
      <c r="M4276" s="175"/>
      <c r="N4276" s="177"/>
      <c r="P4276" s="176"/>
      <c r="R4276" s="178"/>
      <c r="S4276" s="177"/>
      <c r="U4276" s="177"/>
      <c r="W4276" s="178"/>
      <c r="X4276" s="177"/>
    </row>
    <row r="4277" spans="7:24" s="168" customFormat="1" ht="15" customHeight="1">
      <c r="G4277" s="175"/>
      <c r="I4277" s="176"/>
      <c r="J4277" s="176"/>
      <c r="K4277" s="176"/>
      <c r="L4277" s="665"/>
      <c r="M4277" s="175"/>
      <c r="N4277" s="177"/>
      <c r="P4277" s="176"/>
      <c r="R4277" s="178"/>
      <c r="S4277" s="177"/>
      <c r="U4277" s="177"/>
      <c r="W4277" s="178"/>
      <c r="X4277" s="177"/>
    </row>
    <row r="4278" spans="7:24" s="168" customFormat="1" ht="15" customHeight="1">
      <c r="G4278" s="175"/>
      <c r="I4278" s="176"/>
      <c r="J4278" s="176"/>
      <c r="K4278" s="176"/>
      <c r="L4278" s="665"/>
      <c r="M4278" s="175"/>
      <c r="N4278" s="177"/>
      <c r="P4278" s="176"/>
      <c r="R4278" s="178"/>
      <c r="S4278" s="177"/>
      <c r="U4278" s="177"/>
      <c r="W4278" s="178"/>
      <c r="X4278" s="177"/>
    </row>
    <row r="4279" spans="7:24" s="168" customFormat="1" ht="15" customHeight="1">
      <c r="G4279" s="175"/>
      <c r="I4279" s="176"/>
      <c r="J4279" s="176"/>
      <c r="K4279" s="176"/>
      <c r="L4279" s="665"/>
      <c r="M4279" s="175"/>
      <c r="N4279" s="177"/>
      <c r="P4279" s="176"/>
      <c r="R4279" s="178"/>
      <c r="S4279" s="177"/>
      <c r="U4279" s="177"/>
      <c r="W4279" s="178"/>
      <c r="X4279" s="177"/>
    </row>
    <row r="4280" spans="7:24" s="168" customFormat="1" ht="15" customHeight="1">
      <c r="G4280" s="175"/>
      <c r="I4280" s="176"/>
      <c r="J4280" s="176"/>
      <c r="K4280" s="176"/>
      <c r="L4280" s="665"/>
      <c r="M4280" s="175"/>
      <c r="N4280" s="177"/>
      <c r="P4280" s="176"/>
      <c r="R4280" s="178"/>
      <c r="S4280" s="177"/>
      <c r="U4280" s="177"/>
      <c r="W4280" s="178"/>
      <c r="X4280" s="177"/>
    </row>
    <row r="4281" spans="7:24" s="168" customFormat="1" ht="15" customHeight="1">
      <c r="G4281" s="175"/>
      <c r="I4281" s="176"/>
      <c r="J4281" s="176"/>
      <c r="K4281" s="176"/>
      <c r="L4281" s="665"/>
      <c r="M4281" s="175"/>
      <c r="N4281" s="177"/>
      <c r="P4281" s="176"/>
      <c r="R4281" s="178"/>
      <c r="S4281" s="177"/>
      <c r="U4281" s="177"/>
      <c r="W4281" s="178"/>
      <c r="X4281" s="177"/>
    </row>
    <row r="4282" spans="7:24" s="168" customFormat="1" ht="15" customHeight="1">
      <c r="G4282" s="175"/>
      <c r="I4282" s="176"/>
      <c r="J4282" s="176"/>
      <c r="K4282" s="176"/>
      <c r="L4282" s="665"/>
      <c r="M4282" s="175"/>
      <c r="N4282" s="177"/>
      <c r="P4282" s="176"/>
      <c r="R4282" s="178"/>
      <c r="S4282" s="177"/>
      <c r="U4282" s="177"/>
      <c r="W4282" s="178"/>
      <c r="X4282" s="177"/>
    </row>
    <row r="4283" spans="7:24" s="168" customFormat="1" ht="15" customHeight="1">
      <c r="G4283" s="175"/>
      <c r="I4283" s="176"/>
      <c r="J4283" s="176"/>
      <c r="K4283" s="176"/>
      <c r="L4283" s="665"/>
      <c r="M4283" s="175"/>
      <c r="N4283" s="177"/>
      <c r="P4283" s="176"/>
      <c r="R4283" s="178"/>
      <c r="S4283" s="177"/>
      <c r="U4283" s="177"/>
      <c r="W4283" s="178"/>
      <c r="X4283" s="177"/>
    </row>
    <row r="4284" spans="7:24" s="168" customFormat="1" ht="15" customHeight="1">
      <c r="G4284" s="175"/>
      <c r="I4284" s="176"/>
      <c r="J4284" s="176"/>
      <c r="K4284" s="176"/>
      <c r="L4284" s="665"/>
      <c r="M4284" s="175"/>
      <c r="N4284" s="177"/>
      <c r="P4284" s="176"/>
      <c r="R4284" s="178"/>
      <c r="S4284" s="177"/>
      <c r="U4284" s="177"/>
      <c r="W4284" s="178"/>
      <c r="X4284" s="177"/>
    </row>
    <row r="4285" spans="7:24" s="168" customFormat="1" ht="15" customHeight="1">
      <c r="G4285" s="175"/>
      <c r="I4285" s="176"/>
      <c r="J4285" s="176"/>
      <c r="K4285" s="176"/>
      <c r="L4285" s="665"/>
      <c r="M4285" s="175"/>
      <c r="N4285" s="177"/>
      <c r="P4285" s="176"/>
      <c r="R4285" s="178"/>
      <c r="S4285" s="177"/>
      <c r="U4285" s="177"/>
      <c r="W4285" s="178"/>
      <c r="X4285" s="177"/>
    </row>
    <row r="4286" spans="7:24" s="168" customFormat="1" ht="15" customHeight="1">
      <c r="G4286" s="175"/>
      <c r="I4286" s="176"/>
      <c r="J4286" s="176"/>
      <c r="K4286" s="176"/>
      <c r="L4286" s="665"/>
      <c r="M4286" s="175"/>
      <c r="N4286" s="177"/>
      <c r="P4286" s="176"/>
      <c r="R4286" s="178"/>
      <c r="S4286" s="177"/>
      <c r="U4286" s="177"/>
      <c r="W4286" s="178"/>
      <c r="X4286" s="177"/>
    </row>
    <row r="4287" spans="7:24" s="168" customFormat="1" ht="15" customHeight="1">
      <c r="G4287" s="175"/>
      <c r="I4287" s="176"/>
      <c r="J4287" s="176"/>
      <c r="K4287" s="176"/>
      <c r="L4287" s="665"/>
      <c r="M4287" s="175"/>
      <c r="N4287" s="177"/>
      <c r="P4287" s="176"/>
      <c r="R4287" s="178"/>
      <c r="S4287" s="177"/>
      <c r="U4287" s="177"/>
      <c r="W4287" s="178"/>
      <c r="X4287" s="177"/>
    </row>
    <row r="4288" spans="7:24" s="168" customFormat="1" ht="15" customHeight="1">
      <c r="G4288" s="175"/>
      <c r="I4288" s="176"/>
      <c r="J4288" s="176"/>
      <c r="K4288" s="176"/>
      <c r="L4288" s="665"/>
      <c r="M4288" s="175"/>
      <c r="N4288" s="177"/>
      <c r="P4288" s="176"/>
      <c r="R4288" s="178"/>
      <c r="S4288" s="177"/>
      <c r="U4288" s="177"/>
      <c r="W4288" s="178"/>
      <c r="X4288" s="177"/>
    </row>
    <row r="4289" spans="7:24" s="168" customFormat="1" ht="15" customHeight="1">
      <c r="G4289" s="175"/>
      <c r="I4289" s="176"/>
      <c r="J4289" s="176"/>
      <c r="K4289" s="176"/>
      <c r="L4289" s="665"/>
      <c r="M4289" s="175"/>
      <c r="N4289" s="177"/>
      <c r="P4289" s="176"/>
      <c r="R4289" s="178"/>
      <c r="S4289" s="177"/>
      <c r="U4289" s="177"/>
      <c r="W4289" s="178"/>
      <c r="X4289" s="177"/>
    </row>
    <row r="4290" spans="7:24" s="168" customFormat="1" ht="15" customHeight="1">
      <c r="G4290" s="175"/>
      <c r="I4290" s="176"/>
      <c r="J4290" s="176"/>
      <c r="K4290" s="176"/>
      <c r="L4290" s="665"/>
      <c r="M4290" s="175"/>
      <c r="N4290" s="177"/>
      <c r="P4290" s="176"/>
      <c r="R4290" s="178"/>
      <c r="S4290" s="177"/>
      <c r="U4290" s="177"/>
      <c r="W4290" s="178"/>
      <c r="X4290" s="177"/>
    </row>
    <row r="4291" spans="7:24" s="168" customFormat="1" ht="15" customHeight="1">
      <c r="G4291" s="175"/>
      <c r="I4291" s="176"/>
      <c r="J4291" s="176"/>
      <c r="K4291" s="176"/>
      <c r="L4291" s="665"/>
      <c r="M4291" s="175"/>
      <c r="N4291" s="177"/>
      <c r="P4291" s="176"/>
      <c r="R4291" s="178"/>
      <c r="S4291" s="177"/>
      <c r="U4291" s="177"/>
      <c r="W4291" s="178"/>
      <c r="X4291" s="177"/>
    </row>
    <row r="4292" spans="7:24" s="168" customFormat="1" ht="15" customHeight="1">
      <c r="G4292" s="175"/>
      <c r="I4292" s="176"/>
      <c r="J4292" s="176"/>
      <c r="K4292" s="176"/>
      <c r="L4292" s="665"/>
      <c r="M4292" s="175"/>
      <c r="N4292" s="177"/>
      <c r="P4292" s="176"/>
      <c r="R4292" s="178"/>
      <c r="S4292" s="177"/>
      <c r="U4292" s="177"/>
      <c r="W4292" s="178"/>
      <c r="X4292" s="177"/>
    </row>
    <row r="4293" spans="7:24" s="168" customFormat="1" ht="15" customHeight="1">
      <c r="G4293" s="175"/>
      <c r="I4293" s="176"/>
      <c r="J4293" s="176"/>
      <c r="K4293" s="176"/>
      <c r="L4293" s="665"/>
      <c r="M4293" s="175"/>
      <c r="N4293" s="177"/>
      <c r="P4293" s="176"/>
      <c r="R4293" s="178"/>
      <c r="S4293" s="177"/>
      <c r="U4293" s="177"/>
      <c r="W4293" s="178"/>
      <c r="X4293" s="177"/>
    </row>
    <row r="4294" spans="7:24" s="168" customFormat="1" ht="15" customHeight="1">
      <c r="G4294" s="175"/>
      <c r="I4294" s="176"/>
      <c r="J4294" s="176"/>
      <c r="K4294" s="176"/>
      <c r="L4294" s="665"/>
      <c r="M4294" s="175"/>
      <c r="N4294" s="177"/>
      <c r="P4294" s="176"/>
      <c r="R4294" s="178"/>
      <c r="S4294" s="177"/>
      <c r="U4294" s="177"/>
      <c r="W4294" s="178"/>
      <c r="X4294" s="177"/>
    </row>
    <row r="4295" spans="7:24" s="168" customFormat="1" ht="15" customHeight="1">
      <c r="G4295" s="175"/>
      <c r="I4295" s="176"/>
      <c r="J4295" s="176"/>
      <c r="K4295" s="176"/>
      <c r="L4295" s="665"/>
      <c r="M4295" s="175"/>
      <c r="N4295" s="177"/>
      <c r="P4295" s="176"/>
      <c r="R4295" s="178"/>
      <c r="S4295" s="177"/>
      <c r="U4295" s="177"/>
      <c r="W4295" s="178"/>
      <c r="X4295" s="177"/>
    </row>
    <row r="4296" spans="7:24" s="168" customFormat="1" ht="15" customHeight="1">
      <c r="G4296" s="175"/>
      <c r="I4296" s="176"/>
      <c r="J4296" s="176"/>
      <c r="K4296" s="176"/>
      <c r="L4296" s="665"/>
      <c r="M4296" s="175"/>
      <c r="N4296" s="177"/>
      <c r="P4296" s="176"/>
      <c r="R4296" s="178"/>
      <c r="S4296" s="177"/>
      <c r="U4296" s="177"/>
      <c r="W4296" s="178"/>
      <c r="X4296" s="177"/>
    </row>
    <row r="4297" spans="7:24" s="168" customFormat="1" ht="15" customHeight="1">
      <c r="G4297" s="175"/>
      <c r="I4297" s="176"/>
      <c r="J4297" s="176"/>
      <c r="K4297" s="176"/>
      <c r="L4297" s="665"/>
      <c r="M4297" s="175"/>
      <c r="N4297" s="177"/>
      <c r="P4297" s="176"/>
      <c r="R4297" s="178"/>
      <c r="S4297" s="177"/>
      <c r="U4297" s="177"/>
      <c r="W4297" s="178"/>
      <c r="X4297" s="177"/>
    </row>
    <row r="4298" spans="7:24" s="168" customFormat="1" ht="15" customHeight="1">
      <c r="G4298" s="175"/>
      <c r="I4298" s="176"/>
      <c r="J4298" s="176"/>
      <c r="K4298" s="176"/>
      <c r="L4298" s="665"/>
      <c r="M4298" s="175"/>
      <c r="N4298" s="177"/>
      <c r="P4298" s="176"/>
      <c r="R4298" s="178"/>
      <c r="S4298" s="177"/>
      <c r="U4298" s="177"/>
      <c r="W4298" s="178"/>
      <c r="X4298" s="177"/>
    </row>
    <row r="4299" spans="7:24" s="168" customFormat="1" ht="15" customHeight="1">
      <c r="G4299" s="175"/>
      <c r="I4299" s="176"/>
      <c r="J4299" s="176"/>
      <c r="K4299" s="176"/>
      <c r="L4299" s="665"/>
      <c r="M4299" s="175"/>
      <c r="N4299" s="177"/>
      <c r="P4299" s="176"/>
      <c r="R4299" s="178"/>
      <c r="S4299" s="177"/>
      <c r="U4299" s="177"/>
      <c r="W4299" s="178"/>
      <c r="X4299" s="177"/>
    </row>
    <row r="4300" spans="7:24" s="168" customFormat="1" ht="15" customHeight="1">
      <c r="G4300" s="175"/>
      <c r="I4300" s="176"/>
      <c r="J4300" s="176"/>
      <c r="K4300" s="176"/>
      <c r="L4300" s="665"/>
      <c r="M4300" s="175"/>
      <c r="N4300" s="177"/>
      <c r="P4300" s="176"/>
      <c r="R4300" s="178"/>
      <c r="S4300" s="177"/>
      <c r="U4300" s="177"/>
      <c r="W4300" s="178"/>
      <c r="X4300" s="177"/>
    </row>
    <row r="4301" spans="7:24" s="168" customFormat="1" ht="15" customHeight="1">
      <c r="G4301" s="175"/>
      <c r="I4301" s="176"/>
      <c r="J4301" s="176"/>
      <c r="K4301" s="176"/>
      <c r="L4301" s="665"/>
      <c r="M4301" s="175"/>
      <c r="N4301" s="177"/>
      <c r="P4301" s="176"/>
      <c r="R4301" s="178"/>
      <c r="S4301" s="177"/>
      <c r="U4301" s="177"/>
      <c r="W4301" s="178"/>
      <c r="X4301" s="177"/>
    </row>
    <row r="4302" spans="7:24" s="168" customFormat="1" ht="15" customHeight="1">
      <c r="G4302" s="175"/>
      <c r="I4302" s="176"/>
      <c r="J4302" s="176"/>
      <c r="K4302" s="176"/>
      <c r="L4302" s="665"/>
      <c r="M4302" s="175"/>
      <c r="N4302" s="177"/>
      <c r="P4302" s="176"/>
      <c r="R4302" s="178"/>
      <c r="S4302" s="177"/>
      <c r="U4302" s="177"/>
      <c r="W4302" s="178"/>
      <c r="X4302" s="177"/>
    </row>
    <row r="4303" spans="7:24" s="168" customFormat="1" ht="15" customHeight="1">
      <c r="G4303" s="175"/>
      <c r="I4303" s="176"/>
      <c r="J4303" s="176"/>
      <c r="K4303" s="176"/>
      <c r="L4303" s="665"/>
      <c r="M4303" s="175"/>
      <c r="N4303" s="177"/>
      <c r="P4303" s="176"/>
      <c r="R4303" s="178"/>
      <c r="S4303" s="177"/>
      <c r="U4303" s="177"/>
      <c r="W4303" s="178"/>
      <c r="X4303" s="177"/>
    </row>
    <row r="4304" spans="7:24" s="168" customFormat="1" ht="15" customHeight="1">
      <c r="G4304" s="175"/>
      <c r="I4304" s="176"/>
      <c r="J4304" s="176"/>
      <c r="K4304" s="176"/>
      <c r="L4304" s="665"/>
      <c r="M4304" s="175"/>
      <c r="N4304" s="177"/>
      <c r="P4304" s="176"/>
      <c r="R4304" s="178"/>
      <c r="S4304" s="177"/>
      <c r="U4304" s="177"/>
      <c r="W4304" s="178"/>
      <c r="X4304" s="177"/>
    </row>
    <row r="4305" spans="7:24" s="168" customFormat="1" ht="15" customHeight="1">
      <c r="G4305" s="175"/>
      <c r="I4305" s="176"/>
      <c r="J4305" s="176"/>
      <c r="K4305" s="176"/>
      <c r="L4305" s="665"/>
      <c r="M4305" s="175"/>
      <c r="N4305" s="177"/>
      <c r="P4305" s="176"/>
      <c r="R4305" s="178"/>
      <c r="S4305" s="177"/>
      <c r="U4305" s="177"/>
      <c r="W4305" s="178"/>
      <c r="X4305" s="177"/>
    </row>
    <row r="4306" spans="7:24" s="168" customFormat="1" ht="15" customHeight="1">
      <c r="G4306" s="175"/>
      <c r="I4306" s="176"/>
      <c r="J4306" s="176"/>
      <c r="K4306" s="176"/>
      <c r="L4306" s="665"/>
      <c r="M4306" s="175"/>
      <c r="N4306" s="177"/>
      <c r="P4306" s="176"/>
      <c r="R4306" s="178"/>
      <c r="S4306" s="177"/>
      <c r="U4306" s="177"/>
      <c r="W4306" s="178"/>
      <c r="X4306" s="177"/>
    </row>
    <row r="4307" spans="7:24" s="168" customFormat="1" ht="15" customHeight="1">
      <c r="G4307" s="175"/>
      <c r="I4307" s="176"/>
      <c r="J4307" s="176"/>
      <c r="K4307" s="176"/>
      <c r="L4307" s="665"/>
      <c r="M4307" s="175"/>
      <c r="N4307" s="177"/>
      <c r="P4307" s="176"/>
      <c r="R4307" s="178"/>
      <c r="S4307" s="177"/>
      <c r="U4307" s="177"/>
      <c r="W4307" s="178"/>
      <c r="X4307" s="177"/>
    </row>
    <row r="4308" spans="7:24" s="168" customFormat="1" ht="15" customHeight="1">
      <c r="G4308" s="175"/>
      <c r="I4308" s="176"/>
      <c r="J4308" s="176"/>
      <c r="K4308" s="176"/>
      <c r="L4308" s="665"/>
      <c r="M4308" s="175"/>
      <c r="N4308" s="177"/>
      <c r="P4308" s="176"/>
      <c r="R4308" s="178"/>
      <c r="S4308" s="177"/>
      <c r="U4308" s="177"/>
      <c r="W4308" s="178"/>
      <c r="X4308" s="177"/>
    </row>
    <row r="4309" spans="7:24" s="168" customFormat="1" ht="15" customHeight="1">
      <c r="G4309" s="175"/>
      <c r="I4309" s="176"/>
      <c r="J4309" s="176"/>
      <c r="K4309" s="176"/>
      <c r="L4309" s="665"/>
      <c r="M4309" s="175"/>
      <c r="N4309" s="177"/>
      <c r="P4309" s="176"/>
      <c r="R4309" s="178"/>
      <c r="S4309" s="177"/>
      <c r="U4309" s="177"/>
      <c r="W4309" s="178"/>
      <c r="X4309" s="177"/>
    </row>
    <row r="4310" spans="7:24" s="168" customFormat="1" ht="15" customHeight="1">
      <c r="G4310" s="175"/>
      <c r="I4310" s="176"/>
      <c r="J4310" s="176"/>
      <c r="K4310" s="176"/>
      <c r="L4310" s="665"/>
      <c r="M4310" s="175"/>
      <c r="N4310" s="177"/>
      <c r="P4310" s="176"/>
      <c r="R4310" s="178"/>
      <c r="S4310" s="177"/>
      <c r="U4310" s="177"/>
      <c r="W4310" s="178"/>
      <c r="X4310" s="177"/>
    </row>
    <row r="4311" spans="7:24" s="168" customFormat="1" ht="15" customHeight="1">
      <c r="G4311" s="175"/>
      <c r="I4311" s="176"/>
      <c r="J4311" s="176"/>
      <c r="K4311" s="176"/>
      <c r="L4311" s="665"/>
      <c r="M4311" s="175"/>
      <c r="N4311" s="177"/>
      <c r="P4311" s="176"/>
      <c r="R4311" s="178"/>
      <c r="S4311" s="177"/>
      <c r="U4311" s="177"/>
      <c r="W4311" s="178"/>
      <c r="X4311" s="177"/>
    </row>
    <row r="4312" spans="7:24" s="168" customFormat="1" ht="15" customHeight="1">
      <c r="G4312" s="175"/>
      <c r="I4312" s="176"/>
      <c r="J4312" s="176"/>
      <c r="K4312" s="176"/>
      <c r="L4312" s="665"/>
      <c r="M4312" s="175"/>
      <c r="N4312" s="177"/>
      <c r="P4312" s="176"/>
      <c r="R4312" s="178"/>
      <c r="S4312" s="177"/>
      <c r="U4312" s="177"/>
      <c r="W4312" s="178"/>
      <c r="X4312" s="177"/>
    </row>
    <row r="4313" spans="7:24" s="168" customFormat="1" ht="15" customHeight="1">
      <c r="G4313" s="175"/>
      <c r="I4313" s="176"/>
      <c r="J4313" s="176"/>
      <c r="K4313" s="176"/>
      <c r="L4313" s="665"/>
      <c r="M4313" s="175"/>
      <c r="N4313" s="177"/>
      <c r="P4313" s="176"/>
      <c r="R4313" s="178"/>
      <c r="S4313" s="177"/>
      <c r="U4313" s="177"/>
      <c r="W4313" s="178"/>
      <c r="X4313" s="177"/>
    </row>
    <row r="4314" spans="7:24" s="168" customFormat="1" ht="15" customHeight="1">
      <c r="G4314" s="175"/>
      <c r="I4314" s="176"/>
      <c r="J4314" s="176"/>
      <c r="K4314" s="176"/>
      <c r="L4314" s="665"/>
      <c r="M4314" s="175"/>
      <c r="N4314" s="177"/>
      <c r="P4314" s="176"/>
      <c r="R4314" s="178"/>
      <c r="S4314" s="177"/>
      <c r="U4314" s="177"/>
      <c r="W4314" s="178"/>
      <c r="X4314" s="177"/>
    </row>
    <row r="4315" spans="7:24" s="168" customFormat="1" ht="15" customHeight="1">
      <c r="G4315" s="175"/>
      <c r="I4315" s="176"/>
      <c r="J4315" s="176"/>
      <c r="K4315" s="176"/>
      <c r="L4315" s="665"/>
      <c r="M4315" s="175"/>
      <c r="N4315" s="177"/>
      <c r="P4315" s="176"/>
      <c r="R4315" s="178"/>
      <c r="S4315" s="177"/>
      <c r="U4315" s="177"/>
      <c r="W4315" s="178"/>
      <c r="X4315" s="177"/>
    </row>
    <row r="4316" spans="7:24" s="168" customFormat="1" ht="15" customHeight="1">
      <c r="G4316" s="175"/>
      <c r="I4316" s="176"/>
      <c r="J4316" s="176"/>
      <c r="K4316" s="176"/>
      <c r="L4316" s="665"/>
      <c r="M4316" s="175"/>
      <c r="N4316" s="177"/>
      <c r="P4316" s="176"/>
      <c r="R4316" s="178"/>
      <c r="S4316" s="177"/>
      <c r="U4316" s="177"/>
      <c r="W4316" s="178"/>
      <c r="X4316" s="177"/>
    </row>
    <row r="4317" spans="7:24" s="168" customFormat="1" ht="15" customHeight="1">
      <c r="G4317" s="175"/>
      <c r="I4317" s="176"/>
      <c r="J4317" s="176"/>
      <c r="K4317" s="176"/>
      <c r="L4317" s="665"/>
      <c r="M4317" s="175"/>
      <c r="N4317" s="177"/>
      <c r="P4317" s="176"/>
      <c r="R4317" s="178"/>
      <c r="S4317" s="177"/>
      <c r="U4317" s="177"/>
      <c r="W4317" s="178"/>
      <c r="X4317" s="177"/>
    </row>
    <row r="4318" spans="7:24" s="168" customFormat="1" ht="15" customHeight="1">
      <c r="G4318" s="175"/>
      <c r="I4318" s="176"/>
      <c r="J4318" s="176"/>
      <c r="K4318" s="176"/>
      <c r="L4318" s="665"/>
      <c r="M4318" s="175"/>
      <c r="N4318" s="177"/>
      <c r="P4318" s="176"/>
      <c r="R4318" s="178"/>
      <c r="S4318" s="177"/>
      <c r="U4318" s="177"/>
      <c r="W4318" s="178"/>
      <c r="X4318" s="177"/>
    </row>
    <row r="4319" spans="7:24" s="168" customFormat="1" ht="15" customHeight="1">
      <c r="G4319" s="175"/>
      <c r="I4319" s="176"/>
      <c r="J4319" s="176"/>
      <c r="K4319" s="176"/>
      <c r="L4319" s="665"/>
      <c r="M4319" s="175"/>
      <c r="N4319" s="177"/>
      <c r="P4319" s="176"/>
      <c r="R4319" s="178"/>
      <c r="S4319" s="177"/>
      <c r="U4319" s="177"/>
      <c r="W4319" s="178"/>
      <c r="X4319" s="177"/>
    </row>
    <row r="4320" spans="7:24" s="168" customFormat="1" ht="15" customHeight="1">
      <c r="G4320" s="175"/>
      <c r="I4320" s="176"/>
      <c r="J4320" s="176"/>
      <c r="K4320" s="176"/>
      <c r="L4320" s="665"/>
      <c r="M4320" s="175"/>
      <c r="N4320" s="177"/>
      <c r="P4320" s="176"/>
      <c r="R4320" s="178"/>
      <c r="S4320" s="177"/>
      <c r="U4320" s="177"/>
      <c r="W4320" s="178"/>
      <c r="X4320" s="177"/>
    </row>
    <row r="4321" spans="7:24" s="168" customFormat="1" ht="15" customHeight="1">
      <c r="G4321" s="175"/>
      <c r="I4321" s="176"/>
      <c r="J4321" s="176"/>
      <c r="K4321" s="176"/>
      <c r="L4321" s="665"/>
      <c r="M4321" s="175"/>
      <c r="N4321" s="177"/>
      <c r="P4321" s="176"/>
      <c r="R4321" s="178"/>
      <c r="S4321" s="177"/>
      <c r="U4321" s="177"/>
      <c r="W4321" s="178"/>
      <c r="X4321" s="177"/>
    </row>
    <row r="4322" spans="7:24" s="168" customFormat="1" ht="15" customHeight="1">
      <c r="G4322" s="175"/>
      <c r="I4322" s="176"/>
      <c r="J4322" s="176"/>
      <c r="K4322" s="176"/>
      <c r="L4322" s="665"/>
      <c r="M4322" s="175"/>
      <c r="N4322" s="177"/>
      <c r="P4322" s="176"/>
      <c r="R4322" s="178"/>
      <c r="S4322" s="177"/>
      <c r="U4322" s="177"/>
      <c r="W4322" s="178"/>
      <c r="X4322" s="177"/>
    </row>
    <row r="4323" spans="7:24" s="168" customFormat="1" ht="15" customHeight="1">
      <c r="G4323" s="175"/>
      <c r="I4323" s="176"/>
      <c r="J4323" s="176"/>
      <c r="K4323" s="176"/>
      <c r="L4323" s="665"/>
      <c r="M4323" s="175"/>
      <c r="N4323" s="177"/>
      <c r="P4323" s="176"/>
      <c r="R4323" s="178"/>
      <c r="S4323" s="177"/>
      <c r="U4323" s="177"/>
      <c r="W4323" s="178"/>
      <c r="X4323" s="177"/>
    </row>
    <row r="4324" spans="7:24" s="168" customFormat="1" ht="15" customHeight="1">
      <c r="G4324" s="175"/>
      <c r="I4324" s="176"/>
      <c r="J4324" s="176"/>
      <c r="K4324" s="176"/>
      <c r="L4324" s="665"/>
      <c r="M4324" s="175"/>
      <c r="N4324" s="177"/>
      <c r="P4324" s="176"/>
      <c r="R4324" s="178"/>
      <c r="S4324" s="177"/>
      <c r="U4324" s="177"/>
      <c r="W4324" s="178"/>
      <c r="X4324" s="177"/>
    </row>
    <row r="4325" spans="7:24" s="168" customFormat="1" ht="15" customHeight="1">
      <c r="G4325" s="175"/>
      <c r="I4325" s="176"/>
      <c r="J4325" s="176"/>
      <c r="K4325" s="176"/>
      <c r="L4325" s="665"/>
      <c r="M4325" s="175"/>
      <c r="N4325" s="177"/>
      <c r="P4325" s="176"/>
      <c r="R4325" s="178"/>
      <c r="S4325" s="177"/>
      <c r="U4325" s="177"/>
      <c r="W4325" s="178"/>
      <c r="X4325" s="177"/>
    </row>
    <row r="4326" spans="7:24" s="168" customFormat="1" ht="15" customHeight="1">
      <c r="G4326" s="175"/>
      <c r="I4326" s="176"/>
      <c r="J4326" s="176"/>
      <c r="K4326" s="176"/>
      <c r="L4326" s="665"/>
      <c r="M4326" s="175"/>
      <c r="N4326" s="177"/>
      <c r="P4326" s="176"/>
      <c r="R4326" s="178"/>
      <c r="S4326" s="177"/>
      <c r="U4326" s="177"/>
      <c r="W4326" s="178"/>
      <c r="X4326" s="177"/>
    </row>
    <row r="4327" spans="7:24" s="168" customFormat="1" ht="15" customHeight="1">
      <c r="G4327" s="175"/>
      <c r="I4327" s="176"/>
      <c r="J4327" s="176"/>
      <c r="K4327" s="176"/>
      <c r="L4327" s="665"/>
      <c r="M4327" s="175"/>
      <c r="N4327" s="177"/>
      <c r="P4327" s="176"/>
      <c r="R4327" s="178"/>
      <c r="S4327" s="177"/>
      <c r="U4327" s="177"/>
      <c r="W4327" s="178"/>
      <c r="X4327" s="177"/>
    </row>
    <row r="4328" spans="7:24" s="168" customFormat="1" ht="15" customHeight="1">
      <c r="G4328" s="175"/>
      <c r="I4328" s="176"/>
      <c r="J4328" s="176"/>
      <c r="K4328" s="176"/>
      <c r="L4328" s="665"/>
      <c r="M4328" s="175"/>
      <c r="N4328" s="177"/>
      <c r="P4328" s="176"/>
      <c r="R4328" s="178"/>
      <c r="S4328" s="177"/>
      <c r="U4328" s="177"/>
      <c r="W4328" s="178"/>
      <c r="X4328" s="177"/>
    </row>
    <row r="4329" spans="7:24" s="168" customFormat="1" ht="15" customHeight="1">
      <c r="G4329" s="175"/>
      <c r="I4329" s="176"/>
      <c r="J4329" s="176"/>
      <c r="K4329" s="176"/>
      <c r="L4329" s="665"/>
      <c r="M4329" s="175"/>
      <c r="N4329" s="177"/>
      <c r="P4329" s="176"/>
      <c r="R4329" s="178"/>
      <c r="S4329" s="177"/>
      <c r="U4329" s="177"/>
      <c r="W4329" s="178"/>
      <c r="X4329" s="177"/>
    </row>
    <row r="4330" spans="7:24" s="168" customFormat="1" ht="15" customHeight="1">
      <c r="G4330" s="175"/>
      <c r="I4330" s="176"/>
      <c r="J4330" s="176"/>
      <c r="K4330" s="176"/>
      <c r="L4330" s="665"/>
      <c r="M4330" s="175"/>
      <c r="N4330" s="177"/>
      <c r="P4330" s="176"/>
      <c r="R4330" s="178"/>
      <c r="S4330" s="177"/>
      <c r="U4330" s="177"/>
      <c r="W4330" s="178"/>
      <c r="X4330" s="177"/>
    </row>
    <row r="4331" spans="7:24" s="168" customFormat="1" ht="15" customHeight="1">
      <c r="G4331" s="175"/>
      <c r="I4331" s="176"/>
      <c r="J4331" s="176"/>
      <c r="K4331" s="176"/>
      <c r="L4331" s="665"/>
      <c r="M4331" s="175"/>
      <c r="N4331" s="177"/>
      <c r="P4331" s="176"/>
      <c r="R4331" s="178"/>
      <c r="S4331" s="177"/>
      <c r="U4331" s="177"/>
      <c r="W4331" s="178"/>
      <c r="X4331" s="177"/>
    </row>
    <row r="4332" spans="7:24" s="168" customFormat="1" ht="15" customHeight="1">
      <c r="G4332" s="175"/>
      <c r="I4332" s="176"/>
      <c r="J4332" s="176"/>
      <c r="K4332" s="176"/>
      <c r="L4332" s="665"/>
      <c r="M4332" s="175"/>
      <c r="N4332" s="177"/>
      <c r="P4332" s="176"/>
      <c r="R4332" s="178"/>
      <c r="S4332" s="177"/>
      <c r="U4332" s="177"/>
      <c r="W4332" s="178"/>
      <c r="X4332" s="177"/>
    </row>
    <row r="4333" spans="7:24" s="168" customFormat="1" ht="15" customHeight="1">
      <c r="G4333" s="175"/>
      <c r="I4333" s="176"/>
      <c r="J4333" s="176"/>
      <c r="K4333" s="176"/>
      <c r="L4333" s="665"/>
      <c r="M4333" s="175"/>
      <c r="N4333" s="177"/>
      <c r="P4333" s="176"/>
      <c r="R4333" s="178"/>
      <c r="S4333" s="177"/>
      <c r="U4333" s="177"/>
      <c r="W4333" s="178"/>
      <c r="X4333" s="177"/>
    </row>
    <row r="4334" spans="7:24" s="168" customFormat="1" ht="15" customHeight="1">
      <c r="G4334" s="175"/>
      <c r="I4334" s="176"/>
      <c r="J4334" s="176"/>
      <c r="K4334" s="176"/>
      <c r="L4334" s="665"/>
      <c r="M4334" s="175"/>
      <c r="N4334" s="177"/>
      <c r="P4334" s="176"/>
      <c r="R4334" s="178"/>
      <c r="S4334" s="177"/>
      <c r="U4334" s="177"/>
      <c r="W4334" s="178"/>
      <c r="X4334" s="177"/>
    </row>
    <row r="4335" spans="7:24" s="168" customFormat="1" ht="15" customHeight="1">
      <c r="G4335" s="175"/>
      <c r="I4335" s="176"/>
      <c r="J4335" s="176"/>
      <c r="K4335" s="176"/>
      <c r="L4335" s="665"/>
      <c r="M4335" s="175"/>
      <c r="N4335" s="177"/>
      <c r="P4335" s="176"/>
      <c r="R4335" s="178"/>
      <c r="S4335" s="177"/>
      <c r="U4335" s="177"/>
      <c r="W4335" s="178"/>
      <c r="X4335" s="177"/>
    </row>
    <row r="4336" spans="7:24" s="168" customFormat="1" ht="15" customHeight="1">
      <c r="G4336" s="175"/>
      <c r="I4336" s="176"/>
      <c r="J4336" s="176"/>
      <c r="K4336" s="176"/>
      <c r="L4336" s="665"/>
      <c r="M4336" s="175"/>
      <c r="N4336" s="177"/>
      <c r="P4336" s="176"/>
      <c r="R4336" s="178"/>
      <c r="S4336" s="177"/>
      <c r="U4336" s="177"/>
      <c r="W4336" s="178"/>
      <c r="X4336" s="177"/>
    </row>
    <row r="4337" spans="7:24" s="168" customFormat="1" ht="15" customHeight="1">
      <c r="G4337" s="175"/>
      <c r="I4337" s="176"/>
      <c r="J4337" s="176"/>
      <c r="K4337" s="176"/>
      <c r="L4337" s="665"/>
      <c r="M4337" s="175"/>
      <c r="N4337" s="177"/>
      <c r="P4337" s="176"/>
      <c r="R4337" s="178"/>
      <c r="S4337" s="177"/>
      <c r="U4337" s="177"/>
      <c r="W4337" s="178"/>
      <c r="X4337" s="177"/>
    </row>
    <row r="4338" spans="7:24" s="168" customFormat="1" ht="15" customHeight="1">
      <c r="G4338" s="175"/>
      <c r="I4338" s="176"/>
      <c r="J4338" s="176"/>
      <c r="K4338" s="176"/>
      <c r="L4338" s="665"/>
      <c r="M4338" s="175"/>
      <c r="N4338" s="177"/>
      <c r="P4338" s="176"/>
      <c r="R4338" s="178"/>
      <c r="S4338" s="177"/>
      <c r="U4338" s="177"/>
      <c r="W4338" s="178"/>
      <c r="X4338" s="177"/>
    </row>
    <row r="4339" spans="7:24" s="168" customFormat="1" ht="15" customHeight="1">
      <c r="G4339" s="175"/>
      <c r="I4339" s="176"/>
      <c r="J4339" s="176"/>
      <c r="K4339" s="176"/>
      <c r="L4339" s="665"/>
      <c r="M4339" s="175"/>
      <c r="N4339" s="177"/>
      <c r="P4339" s="176"/>
      <c r="R4339" s="178"/>
      <c r="S4339" s="177"/>
      <c r="U4339" s="177"/>
      <c r="W4339" s="178"/>
      <c r="X4339" s="177"/>
    </row>
    <row r="4340" spans="7:24" s="168" customFormat="1" ht="15" customHeight="1">
      <c r="G4340" s="175"/>
      <c r="I4340" s="176"/>
      <c r="J4340" s="176"/>
      <c r="K4340" s="176"/>
      <c r="L4340" s="665"/>
      <c r="M4340" s="175"/>
      <c r="N4340" s="177"/>
      <c r="P4340" s="176"/>
      <c r="R4340" s="178"/>
      <c r="S4340" s="177"/>
      <c r="U4340" s="177"/>
      <c r="W4340" s="178"/>
      <c r="X4340" s="177"/>
    </row>
    <row r="4341" spans="7:24" s="168" customFormat="1" ht="15" customHeight="1">
      <c r="G4341" s="175"/>
      <c r="I4341" s="176"/>
      <c r="J4341" s="176"/>
      <c r="K4341" s="176"/>
      <c r="L4341" s="665"/>
      <c r="M4341" s="175"/>
      <c r="N4341" s="177"/>
      <c r="P4341" s="176"/>
      <c r="R4341" s="178"/>
      <c r="S4341" s="177"/>
      <c r="U4341" s="177"/>
      <c r="W4341" s="178"/>
      <c r="X4341" s="177"/>
    </row>
    <row r="4342" spans="7:24" s="168" customFormat="1" ht="15" customHeight="1">
      <c r="G4342" s="175"/>
      <c r="I4342" s="176"/>
      <c r="J4342" s="176"/>
      <c r="K4342" s="176"/>
      <c r="L4342" s="665"/>
      <c r="M4342" s="175"/>
      <c r="N4342" s="177"/>
      <c r="P4342" s="176"/>
      <c r="R4342" s="178"/>
      <c r="S4342" s="177"/>
      <c r="U4342" s="177"/>
      <c r="W4342" s="178"/>
      <c r="X4342" s="177"/>
    </row>
    <row r="4343" spans="7:24" s="168" customFormat="1" ht="15" customHeight="1">
      <c r="G4343" s="175"/>
      <c r="I4343" s="176"/>
      <c r="J4343" s="176"/>
      <c r="K4343" s="176"/>
      <c r="L4343" s="665"/>
      <c r="M4343" s="175"/>
      <c r="N4343" s="177"/>
      <c r="P4343" s="176"/>
      <c r="R4343" s="178"/>
      <c r="S4343" s="177"/>
      <c r="U4343" s="177"/>
      <c r="W4343" s="178"/>
      <c r="X4343" s="177"/>
    </row>
    <row r="4344" spans="7:24" s="168" customFormat="1" ht="15" customHeight="1">
      <c r="G4344" s="175"/>
      <c r="I4344" s="176"/>
      <c r="J4344" s="176"/>
      <c r="K4344" s="176"/>
      <c r="L4344" s="665"/>
      <c r="M4344" s="175"/>
      <c r="N4344" s="177"/>
      <c r="P4344" s="176"/>
      <c r="R4344" s="178"/>
      <c r="S4344" s="177"/>
      <c r="U4344" s="177"/>
      <c r="W4344" s="178"/>
      <c r="X4344" s="177"/>
    </row>
    <row r="4345" spans="7:24" s="168" customFormat="1" ht="15" customHeight="1">
      <c r="G4345" s="175"/>
      <c r="I4345" s="176"/>
      <c r="J4345" s="176"/>
      <c r="K4345" s="176"/>
      <c r="L4345" s="665"/>
      <c r="M4345" s="175"/>
      <c r="N4345" s="177"/>
      <c r="P4345" s="176"/>
      <c r="R4345" s="178"/>
      <c r="S4345" s="177"/>
      <c r="U4345" s="177"/>
      <c r="W4345" s="178"/>
      <c r="X4345" s="177"/>
    </row>
    <row r="4346" spans="7:24" s="168" customFormat="1" ht="15" customHeight="1">
      <c r="G4346" s="175"/>
      <c r="I4346" s="176"/>
      <c r="J4346" s="176"/>
      <c r="K4346" s="176"/>
      <c r="L4346" s="665"/>
      <c r="M4346" s="175"/>
      <c r="N4346" s="177"/>
      <c r="P4346" s="176"/>
      <c r="R4346" s="178"/>
      <c r="S4346" s="177"/>
      <c r="U4346" s="177"/>
      <c r="W4346" s="178"/>
      <c r="X4346" s="177"/>
    </row>
    <row r="4347" spans="7:24" s="168" customFormat="1" ht="15" customHeight="1">
      <c r="G4347" s="175"/>
      <c r="I4347" s="176"/>
      <c r="J4347" s="176"/>
      <c r="K4347" s="176"/>
      <c r="L4347" s="665"/>
      <c r="M4347" s="175"/>
      <c r="N4347" s="177"/>
      <c r="P4347" s="176"/>
      <c r="R4347" s="178"/>
      <c r="S4347" s="177"/>
      <c r="U4347" s="177"/>
      <c r="W4347" s="178"/>
      <c r="X4347" s="177"/>
    </row>
    <row r="4348" spans="7:24" s="168" customFormat="1" ht="15" customHeight="1">
      <c r="G4348" s="175"/>
      <c r="I4348" s="176"/>
      <c r="J4348" s="176"/>
      <c r="K4348" s="176"/>
      <c r="L4348" s="665"/>
      <c r="M4348" s="175"/>
      <c r="N4348" s="177"/>
      <c r="P4348" s="176"/>
      <c r="R4348" s="178"/>
      <c r="S4348" s="177"/>
      <c r="U4348" s="177"/>
      <c r="W4348" s="178"/>
      <c r="X4348" s="177"/>
    </row>
    <row r="4349" spans="7:24" s="168" customFormat="1" ht="15" customHeight="1">
      <c r="G4349" s="175"/>
      <c r="I4349" s="176"/>
      <c r="J4349" s="176"/>
      <c r="K4349" s="176"/>
      <c r="L4349" s="665"/>
      <c r="M4349" s="175"/>
      <c r="N4349" s="177"/>
      <c r="P4349" s="176"/>
      <c r="R4349" s="178"/>
      <c r="S4349" s="177"/>
      <c r="U4349" s="177"/>
      <c r="W4349" s="178"/>
      <c r="X4349" s="177"/>
    </row>
    <row r="4350" spans="7:24" s="168" customFormat="1" ht="15" customHeight="1">
      <c r="G4350" s="175"/>
      <c r="I4350" s="176"/>
      <c r="J4350" s="176"/>
      <c r="K4350" s="176"/>
      <c r="L4350" s="665"/>
      <c r="M4350" s="175"/>
      <c r="N4350" s="177"/>
      <c r="P4350" s="176"/>
      <c r="R4350" s="178"/>
      <c r="S4350" s="177"/>
      <c r="U4350" s="177"/>
      <c r="W4350" s="178"/>
      <c r="X4350" s="177"/>
    </row>
    <row r="4351" spans="7:24" s="168" customFormat="1" ht="15" customHeight="1">
      <c r="G4351" s="175"/>
      <c r="I4351" s="176"/>
      <c r="J4351" s="176"/>
      <c r="K4351" s="176"/>
      <c r="L4351" s="665"/>
      <c r="M4351" s="175"/>
      <c r="N4351" s="177"/>
      <c r="P4351" s="176"/>
      <c r="R4351" s="178"/>
      <c r="S4351" s="177"/>
      <c r="U4351" s="177"/>
      <c r="W4351" s="178"/>
      <c r="X4351" s="177"/>
    </row>
    <row r="4352" spans="7:24" s="168" customFormat="1" ht="15" customHeight="1">
      <c r="G4352" s="175"/>
      <c r="I4352" s="176"/>
      <c r="J4352" s="176"/>
      <c r="K4352" s="176"/>
      <c r="L4352" s="665"/>
      <c r="M4352" s="175"/>
      <c r="N4352" s="177"/>
      <c r="P4352" s="176"/>
      <c r="R4352" s="178"/>
      <c r="S4352" s="177"/>
      <c r="U4352" s="177"/>
      <c r="W4352" s="178"/>
      <c r="X4352" s="177"/>
    </row>
    <row r="4353" spans="7:24" s="168" customFormat="1" ht="15" customHeight="1">
      <c r="G4353" s="175"/>
      <c r="I4353" s="176"/>
      <c r="J4353" s="176"/>
      <c r="K4353" s="176"/>
      <c r="L4353" s="665"/>
      <c r="M4353" s="175"/>
      <c r="N4353" s="177"/>
      <c r="P4353" s="176"/>
      <c r="R4353" s="178"/>
      <c r="S4353" s="177"/>
      <c r="U4353" s="177"/>
      <c r="W4353" s="178"/>
      <c r="X4353" s="177"/>
    </row>
    <row r="4354" spans="7:24" s="168" customFormat="1" ht="15" customHeight="1">
      <c r="G4354" s="175"/>
      <c r="I4354" s="176"/>
      <c r="J4354" s="176"/>
      <c r="K4354" s="176"/>
      <c r="L4354" s="665"/>
      <c r="M4354" s="175"/>
      <c r="N4354" s="177"/>
      <c r="P4354" s="176"/>
      <c r="R4354" s="178"/>
      <c r="S4354" s="177"/>
      <c r="U4354" s="177"/>
      <c r="W4354" s="178"/>
      <c r="X4354" s="177"/>
    </row>
    <row r="4355" spans="7:24" s="168" customFormat="1" ht="15" customHeight="1">
      <c r="G4355" s="175"/>
      <c r="I4355" s="176"/>
      <c r="J4355" s="176"/>
      <c r="K4355" s="176"/>
      <c r="L4355" s="665"/>
      <c r="M4355" s="175"/>
      <c r="N4355" s="177"/>
      <c r="P4355" s="176"/>
      <c r="R4355" s="178"/>
      <c r="S4355" s="177"/>
      <c r="U4355" s="177"/>
      <c r="W4355" s="178"/>
      <c r="X4355" s="177"/>
    </row>
    <row r="4356" spans="7:24" s="168" customFormat="1" ht="15" customHeight="1">
      <c r="G4356" s="175"/>
      <c r="I4356" s="176"/>
      <c r="J4356" s="176"/>
      <c r="K4356" s="176"/>
      <c r="L4356" s="665"/>
      <c r="M4356" s="175"/>
      <c r="N4356" s="177"/>
      <c r="P4356" s="176"/>
      <c r="R4356" s="178"/>
      <c r="S4356" s="177"/>
      <c r="U4356" s="177"/>
      <c r="W4356" s="178"/>
      <c r="X4356" s="177"/>
    </row>
    <row r="4357" spans="7:24" s="168" customFormat="1" ht="15" customHeight="1">
      <c r="G4357" s="175"/>
      <c r="I4357" s="176"/>
      <c r="J4357" s="176"/>
      <c r="K4357" s="176"/>
      <c r="L4357" s="665"/>
      <c r="M4357" s="175"/>
      <c r="N4357" s="177"/>
      <c r="P4357" s="176"/>
      <c r="R4357" s="178"/>
      <c r="S4357" s="177"/>
      <c r="U4357" s="177"/>
      <c r="W4357" s="178"/>
      <c r="X4357" s="177"/>
    </row>
    <row r="4358" spans="7:24" s="168" customFormat="1" ht="15" customHeight="1">
      <c r="G4358" s="175"/>
      <c r="I4358" s="176"/>
      <c r="J4358" s="176"/>
      <c r="K4358" s="176"/>
      <c r="L4358" s="665"/>
      <c r="M4358" s="175"/>
      <c r="N4358" s="177"/>
      <c r="P4358" s="176"/>
      <c r="R4358" s="178"/>
      <c r="S4358" s="177"/>
      <c r="U4358" s="177"/>
      <c r="W4358" s="178"/>
      <c r="X4358" s="177"/>
    </row>
    <row r="4359" spans="7:24" s="168" customFormat="1" ht="15" customHeight="1">
      <c r="G4359" s="175"/>
      <c r="I4359" s="176"/>
      <c r="J4359" s="176"/>
      <c r="K4359" s="176"/>
      <c r="L4359" s="665"/>
      <c r="M4359" s="175"/>
      <c r="N4359" s="177"/>
      <c r="P4359" s="176"/>
      <c r="R4359" s="178"/>
      <c r="S4359" s="177"/>
      <c r="U4359" s="177"/>
      <c r="W4359" s="178"/>
      <c r="X4359" s="177"/>
    </row>
    <row r="4360" spans="7:24" s="168" customFormat="1" ht="15" customHeight="1">
      <c r="G4360" s="175"/>
      <c r="I4360" s="176"/>
      <c r="J4360" s="176"/>
      <c r="K4360" s="176"/>
      <c r="L4360" s="665"/>
      <c r="M4360" s="175"/>
      <c r="N4360" s="177"/>
      <c r="P4360" s="176"/>
      <c r="R4360" s="178"/>
      <c r="S4360" s="177"/>
      <c r="U4360" s="177"/>
      <c r="W4360" s="178"/>
      <c r="X4360" s="177"/>
    </row>
    <row r="4361" spans="7:24" s="168" customFormat="1" ht="15" customHeight="1">
      <c r="G4361" s="175"/>
      <c r="I4361" s="176"/>
      <c r="J4361" s="176"/>
      <c r="K4361" s="176"/>
      <c r="L4361" s="665"/>
      <c r="M4361" s="175"/>
      <c r="N4361" s="177"/>
      <c r="P4361" s="176"/>
      <c r="R4361" s="178"/>
      <c r="S4361" s="177"/>
      <c r="U4361" s="177"/>
      <c r="W4361" s="178"/>
      <c r="X4361" s="177"/>
    </row>
    <row r="4362" spans="7:24" s="168" customFormat="1" ht="15" customHeight="1">
      <c r="G4362" s="175"/>
      <c r="I4362" s="176"/>
      <c r="J4362" s="176"/>
      <c r="K4362" s="176"/>
      <c r="L4362" s="665"/>
      <c r="M4362" s="175"/>
      <c r="N4362" s="177"/>
      <c r="P4362" s="176"/>
      <c r="R4362" s="178"/>
      <c r="S4362" s="177"/>
      <c r="U4362" s="177"/>
      <c r="W4362" s="178"/>
      <c r="X4362" s="177"/>
    </row>
    <row r="4363" spans="7:24" s="168" customFormat="1" ht="15" customHeight="1">
      <c r="G4363" s="175"/>
      <c r="I4363" s="176"/>
      <c r="J4363" s="176"/>
      <c r="K4363" s="176"/>
      <c r="L4363" s="665"/>
      <c r="M4363" s="175"/>
      <c r="N4363" s="177"/>
      <c r="P4363" s="176"/>
      <c r="R4363" s="178"/>
      <c r="S4363" s="177"/>
      <c r="U4363" s="177"/>
      <c r="W4363" s="178"/>
      <c r="X4363" s="177"/>
    </row>
    <row r="4364" spans="7:24" s="168" customFormat="1" ht="15" customHeight="1">
      <c r="G4364" s="175"/>
      <c r="I4364" s="176"/>
      <c r="J4364" s="176"/>
      <c r="K4364" s="176"/>
      <c r="L4364" s="665"/>
      <c r="M4364" s="175"/>
      <c r="N4364" s="177"/>
      <c r="P4364" s="176"/>
      <c r="R4364" s="178"/>
      <c r="S4364" s="177"/>
      <c r="U4364" s="177"/>
      <c r="W4364" s="178"/>
      <c r="X4364" s="177"/>
    </row>
    <row r="4365" spans="7:24" s="168" customFormat="1" ht="15" customHeight="1">
      <c r="G4365" s="175"/>
      <c r="I4365" s="176"/>
      <c r="J4365" s="176"/>
      <c r="K4365" s="176"/>
      <c r="L4365" s="665"/>
      <c r="M4365" s="175"/>
      <c r="N4365" s="177"/>
      <c r="P4365" s="176"/>
      <c r="R4365" s="178"/>
      <c r="S4365" s="177"/>
      <c r="U4365" s="177"/>
      <c r="W4365" s="178"/>
      <c r="X4365" s="177"/>
    </row>
    <row r="4366" spans="7:24" s="168" customFormat="1" ht="15" customHeight="1">
      <c r="G4366" s="175"/>
      <c r="I4366" s="176"/>
      <c r="J4366" s="176"/>
      <c r="K4366" s="176"/>
      <c r="L4366" s="665"/>
      <c r="M4366" s="175"/>
      <c r="N4366" s="177"/>
      <c r="P4366" s="176"/>
      <c r="R4366" s="178"/>
      <c r="S4366" s="177"/>
      <c r="U4366" s="177"/>
      <c r="W4366" s="178"/>
      <c r="X4366" s="177"/>
    </row>
    <row r="4367" spans="7:24" s="168" customFormat="1" ht="15" customHeight="1">
      <c r="G4367" s="175"/>
      <c r="I4367" s="176"/>
      <c r="J4367" s="176"/>
      <c r="K4367" s="176"/>
      <c r="L4367" s="665"/>
      <c r="M4367" s="175"/>
      <c r="N4367" s="177"/>
      <c r="P4367" s="176"/>
      <c r="R4367" s="178"/>
      <c r="S4367" s="177"/>
      <c r="U4367" s="177"/>
      <c r="W4367" s="178"/>
      <c r="X4367" s="177"/>
    </row>
    <row r="4368" spans="7:24" s="168" customFormat="1" ht="15" customHeight="1">
      <c r="G4368" s="175"/>
      <c r="I4368" s="176"/>
      <c r="J4368" s="176"/>
      <c r="K4368" s="176"/>
      <c r="L4368" s="665"/>
      <c r="M4368" s="175"/>
      <c r="N4368" s="177"/>
      <c r="P4368" s="176"/>
      <c r="R4368" s="178"/>
      <c r="S4368" s="177"/>
      <c r="U4368" s="177"/>
      <c r="W4368" s="178"/>
      <c r="X4368" s="177"/>
    </row>
    <row r="4369" spans="7:24" s="168" customFormat="1" ht="15" customHeight="1">
      <c r="G4369" s="175"/>
      <c r="I4369" s="176"/>
      <c r="J4369" s="176"/>
      <c r="K4369" s="176"/>
      <c r="L4369" s="665"/>
      <c r="M4369" s="175"/>
      <c r="N4369" s="177"/>
      <c r="P4369" s="176"/>
      <c r="R4369" s="178"/>
      <c r="S4369" s="177"/>
      <c r="U4369" s="177"/>
      <c r="W4369" s="178"/>
      <c r="X4369" s="177"/>
    </row>
    <row r="4370" spans="7:24" s="168" customFormat="1" ht="15" customHeight="1">
      <c r="G4370" s="175"/>
      <c r="I4370" s="176"/>
      <c r="J4370" s="176"/>
      <c r="K4370" s="176"/>
      <c r="L4370" s="665"/>
      <c r="M4370" s="175"/>
      <c r="N4370" s="177"/>
      <c r="P4370" s="176"/>
      <c r="R4370" s="178"/>
      <c r="S4370" s="177"/>
      <c r="U4370" s="177"/>
      <c r="W4370" s="178"/>
      <c r="X4370" s="177"/>
    </row>
    <row r="4371" spans="7:24" s="168" customFormat="1" ht="15" customHeight="1">
      <c r="G4371" s="175"/>
      <c r="I4371" s="176"/>
      <c r="J4371" s="176"/>
      <c r="K4371" s="176"/>
      <c r="L4371" s="665"/>
      <c r="M4371" s="175"/>
      <c r="N4371" s="177"/>
      <c r="P4371" s="176"/>
      <c r="R4371" s="178"/>
      <c r="S4371" s="177"/>
      <c r="U4371" s="177"/>
      <c r="W4371" s="178"/>
      <c r="X4371" s="177"/>
    </row>
    <row r="4372" spans="7:24" s="168" customFormat="1" ht="15" customHeight="1">
      <c r="G4372" s="175"/>
      <c r="I4372" s="176"/>
      <c r="J4372" s="176"/>
      <c r="K4372" s="176"/>
      <c r="L4372" s="665"/>
      <c r="M4372" s="175"/>
      <c r="N4372" s="177"/>
      <c r="P4372" s="176"/>
      <c r="R4372" s="178"/>
      <c r="S4372" s="177"/>
      <c r="U4372" s="177"/>
      <c r="W4372" s="178"/>
      <c r="X4372" s="177"/>
    </row>
    <row r="4373" spans="7:24" s="168" customFormat="1" ht="15" customHeight="1">
      <c r="G4373" s="175"/>
      <c r="I4373" s="176"/>
      <c r="J4373" s="176"/>
      <c r="K4373" s="176"/>
      <c r="L4373" s="665"/>
      <c r="M4373" s="175"/>
      <c r="N4373" s="177"/>
      <c r="P4373" s="176"/>
      <c r="R4373" s="178"/>
      <c r="S4373" s="177"/>
      <c r="U4373" s="177"/>
      <c r="W4373" s="178"/>
      <c r="X4373" s="177"/>
    </row>
    <row r="4374" spans="7:24" s="168" customFormat="1" ht="15" customHeight="1">
      <c r="G4374" s="175"/>
      <c r="I4374" s="176"/>
      <c r="J4374" s="176"/>
      <c r="K4374" s="176"/>
      <c r="L4374" s="665"/>
      <c r="M4374" s="175"/>
      <c r="N4374" s="177"/>
      <c r="P4374" s="176"/>
      <c r="R4374" s="178"/>
      <c r="S4374" s="177"/>
      <c r="U4374" s="177"/>
      <c r="W4374" s="178"/>
      <c r="X4374" s="177"/>
    </row>
    <row r="4375" spans="7:24" s="168" customFormat="1" ht="15" customHeight="1">
      <c r="G4375" s="175"/>
      <c r="I4375" s="176"/>
      <c r="J4375" s="176"/>
      <c r="K4375" s="176"/>
      <c r="L4375" s="665"/>
      <c r="M4375" s="175"/>
      <c r="N4375" s="177"/>
      <c r="P4375" s="176"/>
      <c r="R4375" s="178"/>
      <c r="S4375" s="177"/>
      <c r="U4375" s="177"/>
      <c r="W4375" s="178"/>
      <c r="X4375" s="177"/>
    </row>
    <row r="4376" spans="7:24" s="168" customFormat="1" ht="15" customHeight="1">
      <c r="G4376" s="175"/>
      <c r="I4376" s="176"/>
      <c r="J4376" s="176"/>
      <c r="K4376" s="176"/>
      <c r="L4376" s="665"/>
      <c r="M4376" s="175"/>
      <c r="N4376" s="177"/>
      <c r="P4376" s="176"/>
      <c r="R4376" s="178"/>
      <c r="S4376" s="177"/>
      <c r="U4376" s="177"/>
      <c r="W4376" s="178"/>
      <c r="X4376" s="177"/>
    </row>
    <row r="4377" spans="7:24" s="168" customFormat="1" ht="15" customHeight="1">
      <c r="G4377" s="175"/>
      <c r="I4377" s="176"/>
      <c r="J4377" s="176"/>
      <c r="K4377" s="176"/>
      <c r="L4377" s="665"/>
      <c r="M4377" s="175"/>
      <c r="N4377" s="177"/>
      <c r="P4377" s="176"/>
      <c r="R4377" s="178"/>
      <c r="S4377" s="177"/>
      <c r="U4377" s="177"/>
      <c r="W4377" s="178"/>
      <c r="X4377" s="177"/>
    </row>
    <row r="4378" spans="7:24" s="168" customFormat="1" ht="15" customHeight="1">
      <c r="G4378" s="175"/>
      <c r="I4378" s="176"/>
      <c r="J4378" s="176"/>
      <c r="K4378" s="176"/>
      <c r="L4378" s="665"/>
      <c r="M4378" s="175"/>
      <c r="N4378" s="177"/>
      <c r="P4378" s="176"/>
      <c r="R4378" s="178"/>
      <c r="S4378" s="177"/>
      <c r="U4378" s="177"/>
      <c r="W4378" s="178"/>
      <c r="X4378" s="177"/>
    </row>
    <row r="4379" spans="7:24" s="168" customFormat="1" ht="15" customHeight="1">
      <c r="G4379" s="175"/>
      <c r="I4379" s="176"/>
      <c r="J4379" s="176"/>
      <c r="K4379" s="176"/>
      <c r="L4379" s="665"/>
      <c r="M4379" s="175"/>
      <c r="N4379" s="177"/>
      <c r="P4379" s="176"/>
      <c r="R4379" s="178"/>
      <c r="S4379" s="177"/>
      <c r="U4379" s="177"/>
      <c r="W4379" s="178"/>
      <c r="X4379" s="177"/>
    </row>
    <row r="4380" spans="7:24" s="168" customFormat="1" ht="15" customHeight="1">
      <c r="G4380" s="175"/>
      <c r="I4380" s="176"/>
      <c r="J4380" s="176"/>
      <c r="K4380" s="176"/>
      <c r="L4380" s="665"/>
      <c r="M4380" s="175"/>
      <c r="N4380" s="177"/>
      <c r="P4380" s="176"/>
      <c r="R4380" s="178"/>
      <c r="S4380" s="177"/>
      <c r="U4380" s="177"/>
      <c r="W4380" s="178"/>
      <c r="X4380" s="177"/>
    </row>
    <row r="4381" spans="7:24" s="168" customFormat="1" ht="15" customHeight="1">
      <c r="G4381" s="175"/>
      <c r="I4381" s="176"/>
      <c r="J4381" s="176"/>
      <c r="K4381" s="176"/>
      <c r="L4381" s="665"/>
      <c r="M4381" s="175"/>
      <c r="N4381" s="177"/>
      <c r="P4381" s="176"/>
      <c r="R4381" s="178"/>
      <c r="S4381" s="177"/>
      <c r="U4381" s="177"/>
      <c r="W4381" s="178"/>
      <c r="X4381" s="177"/>
    </row>
    <row r="4382" spans="7:24" s="168" customFormat="1" ht="15" customHeight="1">
      <c r="G4382" s="175"/>
      <c r="I4382" s="176"/>
      <c r="J4382" s="176"/>
      <c r="K4382" s="176"/>
      <c r="L4382" s="665"/>
      <c r="M4382" s="175"/>
      <c r="N4382" s="177"/>
      <c r="P4382" s="176"/>
      <c r="R4382" s="178"/>
      <c r="S4382" s="177"/>
      <c r="U4382" s="177"/>
      <c r="W4382" s="178"/>
      <c r="X4382" s="177"/>
    </row>
    <row r="4383" spans="7:24" s="168" customFormat="1" ht="15" customHeight="1">
      <c r="G4383" s="175"/>
      <c r="I4383" s="176"/>
      <c r="J4383" s="176"/>
      <c r="K4383" s="176"/>
      <c r="L4383" s="665"/>
      <c r="M4383" s="175"/>
      <c r="N4383" s="177"/>
      <c r="P4383" s="176"/>
      <c r="R4383" s="178"/>
      <c r="S4383" s="177"/>
      <c r="U4383" s="177"/>
      <c r="W4383" s="178"/>
      <c r="X4383" s="177"/>
    </row>
    <row r="4384" spans="7:24" s="168" customFormat="1" ht="15" customHeight="1">
      <c r="G4384" s="175"/>
      <c r="I4384" s="176"/>
      <c r="J4384" s="176"/>
      <c r="K4384" s="176"/>
      <c r="L4384" s="665"/>
      <c r="M4384" s="175"/>
      <c r="N4384" s="177"/>
      <c r="P4384" s="176"/>
      <c r="R4384" s="178"/>
      <c r="S4384" s="177"/>
      <c r="U4384" s="177"/>
      <c r="W4384" s="178"/>
      <c r="X4384" s="177"/>
    </row>
    <row r="4385" spans="7:24" s="168" customFormat="1" ht="15" customHeight="1">
      <c r="G4385" s="175"/>
      <c r="I4385" s="176"/>
      <c r="J4385" s="176"/>
      <c r="K4385" s="176"/>
      <c r="L4385" s="665"/>
      <c r="M4385" s="175"/>
      <c r="N4385" s="177"/>
      <c r="P4385" s="176"/>
      <c r="R4385" s="178"/>
      <c r="S4385" s="177"/>
      <c r="U4385" s="177"/>
      <c r="W4385" s="178"/>
      <c r="X4385" s="177"/>
    </row>
    <row r="4386" spans="7:24" s="168" customFormat="1" ht="15" customHeight="1">
      <c r="G4386" s="175"/>
      <c r="I4386" s="176"/>
      <c r="J4386" s="176"/>
      <c r="K4386" s="176"/>
      <c r="L4386" s="665"/>
      <c r="M4386" s="175"/>
      <c r="N4386" s="177"/>
      <c r="P4386" s="176"/>
      <c r="R4386" s="178"/>
      <c r="S4386" s="177"/>
      <c r="U4386" s="177"/>
      <c r="W4386" s="178"/>
      <c r="X4386" s="177"/>
    </row>
    <row r="4387" spans="7:24" s="168" customFormat="1" ht="15" customHeight="1">
      <c r="G4387" s="175"/>
      <c r="I4387" s="176"/>
      <c r="J4387" s="176"/>
      <c r="K4387" s="176"/>
      <c r="L4387" s="665"/>
      <c r="M4387" s="175"/>
      <c r="N4387" s="177"/>
      <c r="P4387" s="176"/>
      <c r="R4387" s="178"/>
      <c r="S4387" s="177"/>
      <c r="U4387" s="177"/>
      <c r="W4387" s="178"/>
      <c r="X4387" s="177"/>
    </row>
    <row r="4388" spans="7:24" s="168" customFormat="1" ht="15" customHeight="1">
      <c r="G4388" s="175"/>
      <c r="I4388" s="176"/>
      <c r="J4388" s="176"/>
      <c r="K4388" s="176"/>
      <c r="L4388" s="665"/>
      <c r="M4388" s="175"/>
      <c r="N4388" s="177"/>
      <c r="P4388" s="176"/>
      <c r="R4388" s="178"/>
      <c r="S4388" s="177"/>
      <c r="U4388" s="177"/>
      <c r="W4388" s="178"/>
      <c r="X4388" s="177"/>
    </row>
    <row r="4389" spans="7:24" s="168" customFormat="1" ht="15" customHeight="1">
      <c r="G4389" s="175"/>
      <c r="I4389" s="176"/>
      <c r="J4389" s="176"/>
      <c r="K4389" s="176"/>
      <c r="L4389" s="665"/>
      <c r="M4389" s="175"/>
      <c r="N4389" s="177"/>
      <c r="P4389" s="176"/>
      <c r="R4389" s="178"/>
      <c r="S4389" s="177"/>
      <c r="U4389" s="177"/>
      <c r="W4389" s="178"/>
      <c r="X4389" s="177"/>
    </row>
    <row r="4390" spans="7:24" s="168" customFormat="1" ht="15" customHeight="1">
      <c r="G4390" s="175"/>
      <c r="I4390" s="176"/>
      <c r="J4390" s="176"/>
      <c r="K4390" s="176"/>
      <c r="L4390" s="665"/>
      <c r="M4390" s="175"/>
      <c r="N4390" s="177"/>
      <c r="P4390" s="176"/>
      <c r="R4390" s="178"/>
      <c r="S4390" s="177"/>
      <c r="U4390" s="177"/>
      <c r="W4390" s="178"/>
      <c r="X4390" s="177"/>
    </row>
    <row r="4391" spans="7:24" s="168" customFormat="1" ht="15" customHeight="1">
      <c r="G4391" s="175"/>
      <c r="I4391" s="176"/>
      <c r="J4391" s="176"/>
      <c r="K4391" s="176"/>
      <c r="L4391" s="665"/>
      <c r="M4391" s="175"/>
      <c r="N4391" s="177"/>
      <c r="P4391" s="176"/>
      <c r="R4391" s="178"/>
      <c r="S4391" s="177"/>
      <c r="U4391" s="177"/>
      <c r="W4391" s="178"/>
      <c r="X4391" s="177"/>
    </row>
    <row r="4392" spans="7:24" s="168" customFormat="1" ht="15" customHeight="1">
      <c r="G4392" s="175"/>
      <c r="I4392" s="176"/>
      <c r="J4392" s="176"/>
      <c r="K4392" s="176"/>
      <c r="L4392" s="665"/>
      <c r="M4392" s="175"/>
      <c r="N4392" s="177"/>
      <c r="P4392" s="176"/>
      <c r="R4392" s="178"/>
      <c r="S4392" s="177"/>
      <c r="U4392" s="177"/>
      <c r="W4392" s="178"/>
      <c r="X4392" s="177"/>
    </row>
    <row r="4393" spans="7:24" s="168" customFormat="1" ht="15" customHeight="1">
      <c r="G4393" s="175"/>
      <c r="I4393" s="176"/>
      <c r="J4393" s="176"/>
      <c r="K4393" s="176"/>
      <c r="L4393" s="665"/>
      <c r="M4393" s="175"/>
      <c r="N4393" s="177"/>
      <c r="P4393" s="176"/>
      <c r="R4393" s="178"/>
      <c r="S4393" s="177"/>
      <c r="U4393" s="177"/>
      <c r="W4393" s="178"/>
      <c r="X4393" s="177"/>
    </row>
    <row r="4394" spans="7:24" s="168" customFormat="1" ht="15" customHeight="1">
      <c r="G4394" s="175"/>
      <c r="I4394" s="176"/>
      <c r="J4394" s="176"/>
      <c r="K4394" s="176"/>
      <c r="L4394" s="665"/>
      <c r="M4394" s="175"/>
      <c r="N4394" s="177"/>
      <c r="P4394" s="176"/>
      <c r="R4394" s="178"/>
      <c r="S4394" s="177"/>
      <c r="U4394" s="177"/>
      <c r="W4394" s="178"/>
      <c r="X4394" s="177"/>
    </row>
    <row r="4395" spans="7:24" s="168" customFormat="1" ht="15" customHeight="1">
      <c r="G4395" s="175"/>
      <c r="I4395" s="176"/>
      <c r="J4395" s="176"/>
      <c r="K4395" s="176"/>
      <c r="L4395" s="665"/>
      <c r="M4395" s="175"/>
      <c r="N4395" s="177"/>
      <c r="P4395" s="176"/>
      <c r="R4395" s="178"/>
      <c r="S4395" s="177"/>
      <c r="U4395" s="177"/>
      <c r="W4395" s="178"/>
      <c r="X4395" s="177"/>
    </row>
    <row r="4396" spans="7:24" s="168" customFormat="1" ht="15" customHeight="1">
      <c r="G4396" s="175"/>
      <c r="I4396" s="176"/>
      <c r="J4396" s="176"/>
      <c r="K4396" s="176"/>
      <c r="L4396" s="665"/>
      <c r="M4396" s="175"/>
      <c r="N4396" s="177"/>
      <c r="P4396" s="176"/>
      <c r="R4396" s="178"/>
      <c r="S4396" s="177"/>
      <c r="U4396" s="177"/>
      <c r="W4396" s="178"/>
      <c r="X4396" s="177"/>
    </row>
    <row r="4397" spans="7:24" s="168" customFormat="1" ht="15" customHeight="1">
      <c r="G4397" s="175"/>
      <c r="I4397" s="176"/>
      <c r="J4397" s="176"/>
      <c r="K4397" s="176"/>
      <c r="L4397" s="665"/>
      <c r="M4397" s="175"/>
      <c r="N4397" s="177"/>
      <c r="P4397" s="176"/>
      <c r="R4397" s="178"/>
      <c r="S4397" s="177"/>
      <c r="U4397" s="177"/>
      <c r="W4397" s="178"/>
      <c r="X4397" s="177"/>
    </row>
    <row r="4398" spans="7:24" s="168" customFormat="1" ht="15" customHeight="1">
      <c r="G4398" s="175"/>
      <c r="I4398" s="176"/>
      <c r="J4398" s="176"/>
      <c r="K4398" s="176"/>
      <c r="L4398" s="665"/>
      <c r="M4398" s="175"/>
      <c r="N4398" s="177"/>
      <c r="P4398" s="176"/>
      <c r="R4398" s="178"/>
      <c r="S4398" s="177"/>
      <c r="U4398" s="177"/>
      <c r="W4398" s="178"/>
      <c r="X4398" s="177"/>
    </row>
    <row r="4399" spans="7:24" s="168" customFormat="1" ht="15" customHeight="1">
      <c r="G4399" s="175"/>
      <c r="I4399" s="176"/>
      <c r="J4399" s="176"/>
      <c r="K4399" s="176"/>
      <c r="L4399" s="665"/>
      <c r="M4399" s="175"/>
      <c r="N4399" s="177"/>
      <c r="P4399" s="176"/>
      <c r="R4399" s="178"/>
      <c r="S4399" s="177"/>
      <c r="U4399" s="177"/>
      <c r="W4399" s="178"/>
      <c r="X4399" s="177"/>
    </row>
    <row r="4400" spans="7:24" s="168" customFormat="1" ht="15" customHeight="1">
      <c r="G4400" s="175"/>
      <c r="I4400" s="176"/>
      <c r="J4400" s="176"/>
      <c r="K4400" s="176"/>
      <c r="L4400" s="665"/>
      <c r="M4400" s="175"/>
      <c r="N4400" s="177"/>
      <c r="P4400" s="176"/>
      <c r="R4400" s="178"/>
      <c r="S4400" s="177"/>
      <c r="U4400" s="177"/>
      <c r="W4400" s="178"/>
      <c r="X4400" s="177"/>
    </row>
    <row r="4401" spans="7:24" s="168" customFormat="1" ht="15" customHeight="1">
      <c r="G4401" s="175"/>
      <c r="I4401" s="176"/>
      <c r="J4401" s="176"/>
      <c r="K4401" s="176"/>
      <c r="L4401" s="665"/>
      <c r="M4401" s="175"/>
      <c r="N4401" s="177"/>
      <c r="P4401" s="176"/>
      <c r="R4401" s="178"/>
      <c r="S4401" s="177"/>
      <c r="U4401" s="177"/>
      <c r="W4401" s="178"/>
      <c r="X4401" s="177"/>
    </row>
    <row r="4402" spans="7:24" s="168" customFormat="1" ht="15" customHeight="1">
      <c r="G4402" s="175"/>
      <c r="I4402" s="176"/>
      <c r="J4402" s="176"/>
      <c r="K4402" s="176"/>
      <c r="L4402" s="665"/>
      <c r="M4402" s="175"/>
      <c r="N4402" s="177"/>
      <c r="P4402" s="176"/>
      <c r="R4402" s="178"/>
      <c r="S4402" s="177"/>
      <c r="U4402" s="177"/>
      <c r="W4402" s="178"/>
      <c r="X4402" s="177"/>
    </row>
    <row r="4403" spans="7:24" s="168" customFormat="1" ht="15" customHeight="1">
      <c r="G4403" s="175"/>
      <c r="I4403" s="176"/>
      <c r="J4403" s="176"/>
      <c r="K4403" s="176"/>
      <c r="L4403" s="665"/>
      <c r="M4403" s="175"/>
      <c r="N4403" s="177"/>
      <c r="P4403" s="176"/>
      <c r="R4403" s="178"/>
      <c r="S4403" s="177"/>
      <c r="U4403" s="177"/>
      <c r="W4403" s="178"/>
      <c r="X4403" s="177"/>
    </row>
    <row r="4404" spans="7:24" s="168" customFormat="1" ht="15" customHeight="1">
      <c r="G4404" s="175"/>
      <c r="I4404" s="176"/>
      <c r="J4404" s="176"/>
      <c r="K4404" s="176"/>
      <c r="L4404" s="665"/>
      <c r="M4404" s="175"/>
      <c r="N4404" s="177"/>
      <c r="P4404" s="176"/>
      <c r="R4404" s="178"/>
      <c r="S4404" s="177"/>
      <c r="U4404" s="177"/>
      <c r="W4404" s="178"/>
      <c r="X4404" s="177"/>
    </row>
    <row r="4405" spans="7:24" s="168" customFormat="1" ht="15" customHeight="1">
      <c r="G4405" s="175"/>
      <c r="I4405" s="176"/>
      <c r="J4405" s="176"/>
      <c r="K4405" s="176"/>
      <c r="L4405" s="665"/>
      <c r="M4405" s="175"/>
      <c r="N4405" s="177"/>
      <c r="P4405" s="176"/>
      <c r="R4405" s="178"/>
      <c r="S4405" s="177"/>
      <c r="U4405" s="177"/>
      <c r="W4405" s="178"/>
      <c r="X4405" s="177"/>
    </row>
    <row r="4406" spans="7:24" s="168" customFormat="1" ht="15" customHeight="1">
      <c r="G4406" s="175"/>
      <c r="I4406" s="176"/>
      <c r="J4406" s="176"/>
      <c r="K4406" s="176"/>
      <c r="L4406" s="665"/>
      <c r="M4406" s="175"/>
      <c r="N4406" s="177"/>
      <c r="P4406" s="176"/>
      <c r="R4406" s="178"/>
      <c r="S4406" s="177"/>
      <c r="U4406" s="177"/>
      <c r="W4406" s="178"/>
      <c r="X4406" s="177"/>
    </row>
    <row r="4407" spans="7:24" s="168" customFormat="1" ht="15" customHeight="1">
      <c r="G4407" s="175"/>
      <c r="I4407" s="176"/>
      <c r="J4407" s="176"/>
      <c r="K4407" s="176"/>
      <c r="L4407" s="665"/>
      <c r="M4407" s="175"/>
      <c r="N4407" s="177"/>
      <c r="P4407" s="176"/>
      <c r="R4407" s="178"/>
      <c r="S4407" s="177"/>
      <c r="U4407" s="177"/>
      <c r="W4407" s="178"/>
      <c r="X4407" s="177"/>
    </row>
    <row r="4408" spans="7:24" s="168" customFormat="1" ht="15" customHeight="1">
      <c r="G4408" s="175"/>
      <c r="I4408" s="176"/>
      <c r="J4408" s="176"/>
      <c r="K4408" s="176"/>
      <c r="L4408" s="665"/>
      <c r="M4408" s="175"/>
      <c r="N4408" s="177"/>
      <c r="P4408" s="176"/>
      <c r="R4408" s="178"/>
      <c r="S4408" s="177"/>
      <c r="U4408" s="177"/>
      <c r="W4408" s="178"/>
      <c r="X4408" s="177"/>
    </row>
    <row r="4409" spans="7:24" s="168" customFormat="1" ht="15" customHeight="1">
      <c r="G4409" s="175"/>
      <c r="I4409" s="176"/>
      <c r="J4409" s="176"/>
      <c r="K4409" s="176"/>
      <c r="L4409" s="665"/>
      <c r="M4409" s="175"/>
      <c r="N4409" s="177"/>
      <c r="P4409" s="176"/>
      <c r="R4409" s="178"/>
      <c r="S4409" s="177"/>
      <c r="U4409" s="177"/>
      <c r="W4409" s="178"/>
      <c r="X4409" s="177"/>
    </row>
    <row r="4410" spans="7:24" s="168" customFormat="1" ht="15" customHeight="1">
      <c r="G4410" s="175"/>
      <c r="I4410" s="176"/>
      <c r="J4410" s="176"/>
      <c r="K4410" s="176"/>
      <c r="L4410" s="665"/>
      <c r="M4410" s="175"/>
      <c r="N4410" s="177"/>
      <c r="P4410" s="176"/>
      <c r="R4410" s="178"/>
      <c r="S4410" s="177"/>
      <c r="U4410" s="177"/>
      <c r="W4410" s="178"/>
      <c r="X4410" s="177"/>
    </row>
    <row r="4411" spans="7:24" s="168" customFormat="1" ht="15" customHeight="1">
      <c r="G4411" s="175"/>
      <c r="I4411" s="176"/>
      <c r="J4411" s="176"/>
      <c r="K4411" s="176"/>
      <c r="L4411" s="665"/>
      <c r="M4411" s="175"/>
      <c r="N4411" s="177"/>
      <c r="P4411" s="176"/>
      <c r="R4411" s="178"/>
      <c r="S4411" s="177"/>
      <c r="U4411" s="177"/>
      <c r="W4411" s="178"/>
      <c r="X4411" s="177"/>
    </row>
    <row r="4412" spans="7:24" s="168" customFormat="1" ht="15" customHeight="1">
      <c r="G4412" s="175"/>
      <c r="I4412" s="176"/>
      <c r="J4412" s="176"/>
      <c r="K4412" s="176"/>
      <c r="L4412" s="665"/>
      <c r="M4412" s="175"/>
      <c r="N4412" s="177"/>
      <c r="P4412" s="176"/>
      <c r="R4412" s="178"/>
      <c r="S4412" s="177"/>
      <c r="U4412" s="177"/>
      <c r="W4412" s="178"/>
      <c r="X4412" s="177"/>
    </row>
    <row r="4413" spans="7:24" s="168" customFormat="1" ht="15" customHeight="1">
      <c r="G4413" s="175"/>
      <c r="I4413" s="176"/>
      <c r="J4413" s="176"/>
      <c r="K4413" s="176"/>
      <c r="L4413" s="665"/>
      <c r="M4413" s="175"/>
      <c r="N4413" s="177"/>
      <c r="P4413" s="176"/>
      <c r="R4413" s="178"/>
      <c r="S4413" s="177"/>
      <c r="U4413" s="177"/>
      <c r="W4413" s="178"/>
      <c r="X4413" s="177"/>
    </row>
    <row r="4414" spans="7:24" s="168" customFormat="1" ht="15" customHeight="1">
      <c r="G4414" s="175"/>
      <c r="I4414" s="176"/>
      <c r="J4414" s="176"/>
      <c r="K4414" s="176"/>
      <c r="L4414" s="665"/>
      <c r="M4414" s="175"/>
      <c r="N4414" s="177"/>
      <c r="P4414" s="176"/>
      <c r="R4414" s="178"/>
      <c r="S4414" s="177"/>
      <c r="U4414" s="177"/>
      <c r="W4414" s="178"/>
      <c r="X4414" s="177"/>
    </row>
    <row r="4415" spans="7:24" s="168" customFormat="1" ht="15" customHeight="1">
      <c r="G4415" s="175"/>
      <c r="I4415" s="176"/>
      <c r="J4415" s="176"/>
      <c r="K4415" s="176"/>
      <c r="L4415" s="665"/>
      <c r="M4415" s="175"/>
      <c r="N4415" s="177"/>
      <c r="P4415" s="176"/>
      <c r="R4415" s="178"/>
      <c r="S4415" s="177"/>
      <c r="U4415" s="177"/>
      <c r="W4415" s="178"/>
      <c r="X4415" s="177"/>
    </row>
    <row r="4416" spans="7:24" s="168" customFormat="1" ht="15" customHeight="1">
      <c r="G4416" s="175"/>
      <c r="I4416" s="176"/>
      <c r="J4416" s="176"/>
      <c r="K4416" s="176"/>
      <c r="L4416" s="665"/>
      <c r="M4416" s="175"/>
      <c r="N4416" s="177"/>
      <c r="P4416" s="176"/>
      <c r="R4416" s="178"/>
      <c r="S4416" s="177"/>
      <c r="U4416" s="177"/>
      <c r="W4416" s="178"/>
      <c r="X4416" s="177"/>
    </row>
    <row r="4417" spans="7:24" s="168" customFormat="1" ht="15" customHeight="1">
      <c r="G4417" s="175"/>
      <c r="I4417" s="176"/>
      <c r="J4417" s="176"/>
      <c r="K4417" s="176"/>
      <c r="L4417" s="665"/>
      <c r="M4417" s="175"/>
      <c r="N4417" s="177"/>
      <c r="P4417" s="176"/>
      <c r="R4417" s="178"/>
      <c r="S4417" s="177"/>
      <c r="U4417" s="177"/>
      <c r="W4417" s="178"/>
      <c r="X4417" s="177"/>
    </row>
    <row r="4418" spans="7:24" s="168" customFormat="1" ht="15" customHeight="1">
      <c r="G4418" s="175"/>
      <c r="I4418" s="176"/>
      <c r="J4418" s="176"/>
      <c r="K4418" s="176"/>
      <c r="L4418" s="665"/>
      <c r="M4418" s="175"/>
      <c r="N4418" s="177"/>
      <c r="P4418" s="176"/>
      <c r="R4418" s="178"/>
      <c r="S4418" s="177"/>
      <c r="U4418" s="177"/>
      <c r="W4418" s="178"/>
      <c r="X4418" s="177"/>
    </row>
    <row r="4419" spans="7:24" s="168" customFormat="1" ht="15" customHeight="1">
      <c r="G4419" s="175"/>
      <c r="I4419" s="176"/>
      <c r="J4419" s="176"/>
      <c r="K4419" s="176"/>
      <c r="L4419" s="665"/>
      <c r="M4419" s="175"/>
      <c r="N4419" s="177"/>
      <c r="P4419" s="176"/>
      <c r="R4419" s="178"/>
      <c r="S4419" s="177"/>
      <c r="U4419" s="177"/>
      <c r="W4419" s="178"/>
      <c r="X4419" s="177"/>
    </row>
    <row r="4420" spans="7:24" s="168" customFormat="1" ht="15" customHeight="1">
      <c r="G4420" s="175"/>
      <c r="I4420" s="176"/>
      <c r="J4420" s="176"/>
      <c r="K4420" s="176"/>
      <c r="L4420" s="665"/>
      <c r="M4420" s="175"/>
      <c r="N4420" s="177"/>
      <c r="P4420" s="176"/>
      <c r="R4420" s="178"/>
      <c r="S4420" s="177"/>
      <c r="U4420" s="177"/>
      <c r="W4420" s="178"/>
      <c r="X4420" s="177"/>
    </row>
    <row r="4421" spans="7:24" s="168" customFormat="1" ht="15" customHeight="1">
      <c r="G4421" s="175"/>
      <c r="I4421" s="176"/>
      <c r="J4421" s="176"/>
      <c r="K4421" s="176"/>
      <c r="L4421" s="665"/>
      <c r="M4421" s="175"/>
      <c r="N4421" s="177"/>
      <c r="P4421" s="176"/>
      <c r="R4421" s="178"/>
      <c r="S4421" s="177"/>
      <c r="U4421" s="177"/>
      <c r="W4421" s="178"/>
      <c r="X4421" s="177"/>
    </row>
    <row r="4422" spans="7:24" s="168" customFormat="1" ht="15" customHeight="1">
      <c r="G4422" s="175"/>
      <c r="I4422" s="176"/>
      <c r="J4422" s="176"/>
      <c r="K4422" s="176"/>
      <c r="L4422" s="665"/>
      <c r="M4422" s="175"/>
      <c r="N4422" s="177"/>
      <c r="P4422" s="176"/>
      <c r="R4422" s="178"/>
      <c r="S4422" s="177"/>
      <c r="U4422" s="177"/>
      <c r="W4422" s="178"/>
      <c r="X4422" s="177"/>
    </row>
    <row r="4423" spans="7:24" s="168" customFormat="1" ht="15" customHeight="1">
      <c r="G4423" s="175"/>
      <c r="I4423" s="176"/>
      <c r="J4423" s="176"/>
      <c r="K4423" s="176"/>
      <c r="L4423" s="665"/>
      <c r="M4423" s="175"/>
      <c r="N4423" s="177"/>
      <c r="P4423" s="176"/>
      <c r="R4423" s="178"/>
      <c r="S4423" s="177"/>
      <c r="U4423" s="177"/>
      <c r="W4423" s="178"/>
      <c r="X4423" s="177"/>
    </row>
    <row r="4424" spans="7:24" s="168" customFormat="1" ht="15" customHeight="1">
      <c r="G4424" s="175"/>
      <c r="I4424" s="176"/>
      <c r="J4424" s="176"/>
      <c r="K4424" s="176"/>
      <c r="L4424" s="665"/>
      <c r="M4424" s="175"/>
      <c r="N4424" s="177"/>
      <c r="P4424" s="176"/>
      <c r="R4424" s="178"/>
      <c r="S4424" s="177"/>
      <c r="U4424" s="177"/>
      <c r="W4424" s="178"/>
      <c r="X4424" s="177"/>
    </row>
    <row r="4425" spans="7:24" s="168" customFormat="1" ht="15" customHeight="1">
      <c r="G4425" s="175"/>
      <c r="I4425" s="176"/>
      <c r="J4425" s="176"/>
      <c r="K4425" s="176"/>
      <c r="L4425" s="665"/>
      <c r="M4425" s="175"/>
      <c r="N4425" s="177"/>
      <c r="P4425" s="176"/>
      <c r="R4425" s="178"/>
      <c r="S4425" s="177"/>
      <c r="U4425" s="177"/>
      <c r="W4425" s="178"/>
      <c r="X4425" s="177"/>
    </row>
    <row r="4426" spans="7:24" s="168" customFormat="1" ht="15" customHeight="1">
      <c r="G4426" s="175"/>
      <c r="I4426" s="176"/>
      <c r="J4426" s="176"/>
      <c r="K4426" s="176"/>
      <c r="L4426" s="665"/>
      <c r="M4426" s="175"/>
      <c r="N4426" s="177"/>
      <c r="P4426" s="176"/>
      <c r="R4426" s="178"/>
      <c r="S4426" s="177"/>
      <c r="U4426" s="177"/>
      <c r="W4426" s="178"/>
      <c r="X4426" s="177"/>
    </row>
    <row r="4427" spans="7:24" s="168" customFormat="1" ht="15" customHeight="1">
      <c r="G4427" s="175"/>
      <c r="I4427" s="176"/>
      <c r="J4427" s="176"/>
      <c r="K4427" s="176"/>
      <c r="L4427" s="665"/>
      <c r="M4427" s="175"/>
      <c r="N4427" s="177"/>
      <c r="P4427" s="176"/>
      <c r="R4427" s="178"/>
      <c r="S4427" s="177"/>
      <c r="U4427" s="177"/>
      <c r="W4427" s="178"/>
      <c r="X4427" s="177"/>
    </row>
    <row r="4428" spans="7:24" s="168" customFormat="1" ht="15" customHeight="1">
      <c r="G4428" s="175"/>
      <c r="I4428" s="176"/>
      <c r="J4428" s="176"/>
      <c r="K4428" s="176"/>
      <c r="L4428" s="665"/>
      <c r="M4428" s="175"/>
      <c r="N4428" s="177"/>
      <c r="P4428" s="176"/>
      <c r="R4428" s="178"/>
      <c r="S4428" s="177"/>
      <c r="U4428" s="177"/>
      <c r="W4428" s="178"/>
      <c r="X4428" s="177"/>
    </row>
    <row r="4429" spans="7:24" s="168" customFormat="1" ht="15" customHeight="1">
      <c r="G4429" s="175"/>
      <c r="I4429" s="176"/>
      <c r="J4429" s="176"/>
      <c r="K4429" s="176"/>
      <c r="L4429" s="665"/>
      <c r="M4429" s="175"/>
      <c r="N4429" s="177"/>
      <c r="P4429" s="176"/>
      <c r="R4429" s="178"/>
      <c r="S4429" s="177"/>
      <c r="U4429" s="177"/>
      <c r="W4429" s="178"/>
      <c r="X4429" s="177"/>
    </row>
    <row r="4430" spans="7:24" s="168" customFormat="1" ht="15" customHeight="1">
      <c r="G4430" s="175"/>
      <c r="I4430" s="176"/>
      <c r="J4430" s="176"/>
      <c r="K4430" s="176"/>
      <c r="L4430" s="665"/>
      <c r="M4430" s="175"/>
      <c r="N4430" s="177"/>
      <c r="P4430" s="176"/>
      <c r="R4430" s="178"/>
      <c r="S4430" s="177"/>
      <c r="U4430" s="177"/>
      <c r="W4430" s="178"/>
      <c r="X4430" s="177"/>
    </row>
    <row r="4431" spans="7:24" s="168" customFormat="1" ht="15" customHeight="1">
      <c r="G4431" s="175"/>
      <c r="I4431" s="176"/>
      <c r="J4431" s="176"/>
      <c r="K4431" s="176"/>
      <c r="L4431" s="665"/>
      <c r="M4431" s="175"/>
      <c r="N4431" s="177"/>
      <c r="P4431" s="176"/>
      <c r="R4431" s="178"/>
      <c r="S4431" s="177"/>
      <c r="U4431" s="177"/>
      <c r="W4431" s="178"/>
      <c r="X4431" s="177"/>
    </row>
    <row r="4432" spans="7:24" s="168" customFormat="1" ht="15" customHeight="1">
      <c r="G4432" s="175"/>
      <c r="I4432" s="176"/>
      <c r="J4432" s="176"/>
      <c r="K4432" s="176"/>
      <c r="L4432" s="665"/>
      <c r="M4432" s="175"/>
      <c r="N4432" s="177"/>
      <c r="P4432" s="176"/>
      <c r="R4432" s="178"/>
      <c r="S4432" s="177"/>
      <c r="U4432" s="177"/>
      <c r="W4432" s="178"/>
      <c r="X4432" s="177"/>
    </row>
    <row r="4433" spans="7:24" s="168" customFormat="1" ht="15" customHeight="1">
      <c r="G4433" s="175"/>
      <c r="I4433" s="176"/>
      <c r="J4433" s="176"/>
      <c r="K4433" s="176"/>
      <c r="L4433" s="665"/>
      <c r="M4433" s="175"/>
      <c r="N4433" s="177"/>
      <c r="P4433" s="176"/>
      <c r="R4433" s="178"/>
      <c r="S4433" s="177"/>
      <c r="U4433" s="177"/>
      <c r="W4433" s="178"/>
      <c r="X4433" s="177"/>
    </row>
    <row r="4434" spans="7:24" s="168" customFormat="1" ht="15" customHeight="1">
      <c r="G4434" s="175"/>
      <c r="I4434" s="176"/>
      <c r="J4434" s="176"/>
      <c r="K4434" s="176"/>
      <c r="L4434" s="665"/>
      <c r="M4434" s="175"/>
      <c r="N4434" s="177"/>
      <c r="P4434" s="176"/>
      <c r="R4434" s="178"/>
      <c r="S4434" s="177"/>
      <c r="U4434" s="177"/>
      <c r="W4434" s="178"/>
      <c r="X4434" s="177"/>
    </row>
    <row r="4435" spans="7:24" s="168" customFormat="1" ht="15" customHeight="1">
      <c r="G4435" s="175"/>
      <c r="I4435" s="176"/>
      <c r="J4435" s="176"/>
      <c r="K4435" s="176"/>
      <c r="L4435" s="665"/>
      <c r="M4435" s="175"/>
      <c r="N4435" s="177"/>
      <c r="P4435" s="176"/>
      <c r="R4435" s="178"/>
      <c r="S4435" s="177"/>
      <c r="U4435" s="177"/>
      <c r="W4435" s="178"/>
      <c r="X4435" s="177"/>
    </row>
    <row r="4436" spans="7:24" s="168" customFormat="1" ht="15" customHeight="1">
      <c r="G4436" s="175"/>
      <c r="I4436" s="176"/>
      <c r="J4436" s="176"/>
      <c r="K4436" s="176"/>
      <c r="L4436" s="665"/>
      <c r="M4436" s="175"/>
      <c r="N4436" s="177"/>
      <c r="P4436" s="176"/>
      <c r="R4436" s="178"/>
      <c r="S4436" s="177"/>
      <c r="U4436" s="177"/>
      <c r="W4436" s="178"/>
      <c r="X4436" s="177"/>
    </row>
    <row r="4437" spans="7:24" s="168" customFormat="1" ht="15" customHeight="1">
      <c r="G4437" s="175"/>
      <c r="I4437" s="176"/>
      <c r="J4437" s="176"/>
      <c r="K4437" s="176"/>
      <c r="L4437" s="665"/>
      <c r="M4437" s="175"/>
      <c r="N4437" s="177"/>
      <c r="P4437" s="176"/>
      <c r="R4437" s="178"/>
      <c r="S4437" s="177"/>
      <c r="U4437" s="177"/>
      <c r="W4437" s="178"/>
      <c r="X4437" s="177"/>
    </row>
    <row r="4438" spans="7:24" s="168" customFormat="1" ht="15" customHeight="1">
      <c r="G4438" s="175"/>
      <c r="I4438" s="176"/>
      <c r="J4438" s="176"/>
      <c r="K4438" s="176"/>
      <c r="L4438" s="665"/>
      <c r="M4438" s="175"/>
      <c r="N4438" s="177"/>
      <c r="P4438" s="176"/>
      <c r="R4438" s="178"/>
      <c r="S4438" s="177"/>
      <c r="U4438" s="177"/>
      <c r="W4438" s="178"/>
      <c r="X4438" s="177"/>
    </row>
    <row r="4439" spans="7:24" s="168" customFormat="1" ht="15" customHeight="1">
      <c r="G4439" s="175"/>
      <c r="I4439" s="176"/>
      <c r="J4439" s="176"/>
      <c r="K4439" s="176"/>
      <c r="L4439" s="665"/>
      <c r="M4439" s="175"/>
      <c r="N4439" s="177"/>
      <c r="P4439" s="176"/>
      <c r="R4439" s="178"/>
      <c r="S4439" s="177"/>
      <c r="U4439" s="177"/>
      <c r="W4439" s="178"/>
      <c r="X4439" s="177"/>
    </row>
    <row r="4440" spans="7:24" s="168" customFormat="1" ht="15" customHeight="1">
      <c r="G4440" s="175"/>
      <c r="I4440" s="176"/>
      <c r="J4440" s="176"/>
      <c r="K4440" s="176"/>
      <c r="L4440" s="665"/>
      <c r="M4440" s="175"/>
      <c r="N4440" s="177"/>
      <c r="P4440" s="176"/>
      <c r="R4440" s="178"/>
      <c r="S4440" s="177"/>
      <c r="U4440" s="177"/>
      <c r="W4440" s="178"/>
      <c r="X4440" s="177"/>
    </row>
    <row r="4441" spans="7:24" s="168" customFormat="1" ht="15" customHeight="1">
      <c r="G4441" s="175"/>
      <c r="I4441" s="176"/>
      <c r="J4441" s="176"/>
      <c r="K4441" s="176"/>
      <c r="L4441" s="665"/>
      <c r="M4441" s="175"/>
      <c r="N4441" s="177"/>
      <c r="P4441" s="176"/>
      <c r="R4441" s="178"/>
      <c r="S4441" s="177"/>
      <c r="U4441" s="177"/>
      <c r="W4441" s="178"/>
      <c r="X4441" s="177"/>
    </row>
    <row r="4442" spans="7:24" s="168" customFormat="1" ht="15" customHeight="1">
      <c r="G4442" s="175"/>
      <c r="I4442" s="176"/>
      <c r="J4442" s="176"/>
      <c r="K4442" s="176"/>
      <c r="L4442" s="665"/>
      <c r="M4442" s="175"/>
      <c r="N4442" s="177"/>
      <c r="P4442" s="176"/>
      <c r="R4442" s="178"/>
      <c r="S4442" s="177"/>
      <c r="U4442" s="177"/>
      <c r="W4442" s="178"/>
      <c r="X4442" s="177"/>
    </row>
    <row r="4443" spans="7:24" s="168" customFormat="1" ht="15" customHeight="1">
      <c r="G4443" s="175"/>
      <c r="I4443" s="176"/>
      <c r="J4443" s="176"/>
      <c r="K4443" s="176"/>
      <c r="L4443" s="665"/>
      <c r="M4443" s="175"/>
      <c r="N4443" s="177"/>
      <c r="P4443" s="176"/>
      <c r="R4443" s="178"/>
      <c r="S4443" s="177"/>
      <c r="U4443" s="177"/>
      <c r="W4443" s="178"/>
      <c r="X4443" s="177"/>
    </row>
    <row r="4444" spans="7:24" s="168" customFormat="1" ht="15" customHeight="1">
      <c r="G4444" s="175"/>
      <c r="I4444" s="176"/>
      <c r="J4444" s="176"/>
      <c r="K4444" s="176"/>
      <c r="L4444" s="665"/>
      <c r="M4444" s="175"/>
      <c r="N4444" s="177"/>
      <c r="P4444" s="176"/>
      <c r="R4444" s="178"/>
      <c r="S4444" s="177"/>
      <c r="U4444" s="177"/>
      <c r="W4444" s="178"/>
      <c r="X4444" s="177"/>
    </row>
    <row r="4445" spans="7:24" s="168" customFormat="1" ht="15" customHeight="1">
      <c r="G4445" s="175"/>
      <c r="I4445" s="176"/>
      <c r="J4445" s="176"/>
      <c r="K4445" s="176"/>
      <c r="L4445" s="665"/>
      <c r="M4445" s="175"/>
      <c r="N4445" s="177"/>
      <c r="P4445" s="176"/>
      <c r="R4445" s="178"/>
      <c r="S4445" s="177"/>
      <c r="U4445" s="177"/>
      <c r="W4445" s="178"/>
      <c r="X4445" s="177"/>
    </row>
    <row r="4446" spans="7:24" s="168" customFormat="1" ht="15" customHeight="1">
      <c r="G4446" s="175"/>
      <c r="I4446" s="176"/>
      <c r="J4446" s="176"/>
      <c r="K4446" s="176"/>
      <c r="L4446" s="665"/>
      <c r="M4446" s="175"/>
      <c r="N4446" s="177"/>
      <c r="P4446" s="176"/>
      <c r="R4446" s="178"/>
      <c r="S4446" s="177"/>
      <c r="U4446" s="177"/>
      <c r="W4446" s="178"/>
      <c r="X4446" s="177"/>
    </row>
    <row r="4447" spans="7:24" s="168" customFormat="1" ht="15" customHeight="1">
      <c r="G4447" s="175"/>
      <c r="I4447" s="176"/>
      <c r="J4447" s="176"/>
      <c r="K4447" s="176"/>
      <c r="L4447" s="665"/>
      <c r="M4447" s="175"/>
      <c r="N4447" s="177"/>
      <c r="P4447" s="176"/>
      <c r="R4447" s="178"/>
      <c r="S4447" s="177"/>
      <c r="U4447" s="177"/>
      <c r="W4447" s="178"/>
      <c r="X4447" s="177"/>
    </row>
    <row r="4448" spans="7:24" s="168" customFormat="1" ht="15" customHeight="1">
      <c r="G4448" s="175"/>
      <c r="I4448" s="176"/>
      <c r="J4448" s="176"/>
      <c r="K4448" s="176"/>
      <c r="L4448" s="665"/>
      <c r="M4448" s="175"/>
      <c r="N4448" s="177"/>
      <c r="P4448" s="176"/>
      <c r="R4448" s="178"/>
      <c r="S4448" s="177"/>
      <c r="U4448" s="177"/>
      <c r="W4448" s="178"/>
      <c r="X4448" s="177"/>
    </row>
    <row r="4449" spans="7:24" s="168" customFormat="1" ht="15" customHeight="1">
      <c r="G4449" s="175"/>
      <c r="I4449" s="176"/>
      <c r="J4449" s="176"/>
      <c r="K4449" s="176"/>
      <c r="L4449" s="665"/>
      <c r="M4449" s="175"/>
      <c r="N4449" s="177"/>
      <c r="P4449" s="176"/>
      <c r="R4449" s="178"/>
      <c r="S4449" s="177"/>
      <c r="U4449" s="177"/>
      <c r="W4449" s="178"/>
      <c r="X4449" s="177"/>
    </row>
    <row r="4450" spans="7:24" s="168" customFormat="1" ht="15" customHeight="1">
      <c r="G4450" s="175"/>
      <c r="I4450" s="176"/>
      <c r="J4450" s="176"/>
      <c r="K4450" s="176"/>
      <c r="L4450" s="665"/>
      <c r="M4450" s="175"/>
      <c r="N4450" s="177"/>
      <c r="P4450" s="176"/>
      <c r="R4450" s="178"/>
      <c r="S4450" s="177"/>
      <c r="U4450" s="177"/>
      <c r="W4450" s="178"/>
      <c r="X4450" s="177"/>
    </row>
    <row r="4451" spans="7:24" s="168" customFormat="1" ht="15" customHeight="1">
      <c r="G4451" s="175"/>
      <c r="I4451" s="176"/>
      <c r="J4451" s="176"/>
      <c r="K4451" s="176"/>
      <c r="L4451" s="665"/>
      <c r="M4451" s="175"/>
      <c r="N4451" s="177"/>
      <c r="P4451" s="176"/>
      <c r="R4451" s="178"/>
      <c r="S4451" s="177"/>
      <c r="U4451" s="177"/>
      <c r="W4451" s="178"/>
      <c r="X4451" s="177"/>
    </row>
    <row r="4452" spans="7:24" s="168" customFormat="1" ht="15" customHeight="1">
      <c r="G4452" s="175"/>
      <c r="I4452" s="176"/>
      <c r="J4452" s="176"/>
      <c r="K4452" s="176"/>
      <c r="L4452" s="665"/>
      <c r="M4452" s="175"/>
      <c r="N4452" s="177"/>
      <c r="P4452" s="176"/>
      <c r="R4452" s="178"/>
      <c r="S4452" s="177"/>
      <c r="U4452" s="177"/>
      <c r="W4452" s="178"/>
      <c r="X4452" s="177"/>
    </row>
    <row r="4453" spans="7:24" s="168" customFormat="1" ht="15" customHeight="1">
      <c r="G4453" s="175"/>
      <c r="I4453" s="176"/>
      <c r="J4453" s="176"/>
      <c r="K4453" s="176"/>
      <c r="L4453" s="665"/>
      <c r="M4453" s="175"/>
      <c r="N4453" s="177"/>
      <c r="P4453" s="176"/>
      <c r="R4453" s="178"/>
      <c r="S4453" s="177"/>
      <c r="U4453" s="177"/>
      <c r="W4453" s="178"/>
      <c r="X4453" s="177"/>
    </row>
    <row r="4454" spans="7:24" s="168" customFormat="1" ht="15" customHeight="1">
      <c r="G4454" s="175"/>
      <c r="I4454" s="176"/>
      <c r="J4454" s="176"/>
      <c r="K4454" s="176"/>
      <c r="L4454" s="665"/>
      <c r="M4454" s="175"/>
      <c r="N4454" s="177"/>
      <c r="P4454" s="176"/>
      <c r="R4454" s="178"/>
      <c r="S4454" s="177"/>
      <c r="U4454" s="177"/>
      <c r="W4454" s="178"/>
      <c r="X4454" s="177"/>
    </row>
    <row r="4455" spans="7:24" s="168" customFormat="1" ht="15" customHeight="1">
      <c r="G4455" s="175"/>
      <c r="I4455" s="176"/>
      <c r="J4455" s="176"/>
      <c r="K4455" s="176"/>
      <c r="L4455" s="665"/>
      <c r="M4455" s="175"/>
      <c r="N4455" s="177"/>
      <c r="P4455" s="176"/>
      <c r="R4455" s="178"/>
      <c r="S4455" s="177"/>
      <c r="U4455" s="177"/>
      <c r="W4455" s="178"/>
      <c r="X4455" s="177"/>
    </row>
    <row r="4456" spans="7:24" s="168" customFormat="1" ht="15" customHeight="1">
      <c r="G4456" s="175"/>
      <c r="I4456" s="176"/>
      <c r="J4456" s="176"/>
      <c r="K4456" s="176"/>
      <c r="L4456" s="665"/>
      <c r="M4456" s="175"/>
      <c r="N4456" s="177"/>
      <c r="P4456" s="176"/>
      <c r="R4456" s="178"/>
      <c r="S4456" s="177"/>
      <c r="U4456" s="177"/>
      <c r="W4456" s="178"/>
      <c r="X4456" s="177"/>
    </row>
    <row r="4457" spans="7:24" s="168" customFormat="1" ht="15" customHeight="1">
      <c r="G4457" s="175"/>
      <c r="I4457" s="176"/>
      <c r="J4457" s="176"/>
      <c r="K4457" s="176"/>
      <c r="L4457" s="665"/>
      <c r="M4457" s="175"/>
      <c r="N4457" s="177"/>
      <c r="P4457" s="176"/>
      <c r="R4457" s="178"/>
      <c r="S4457" s="177"/>
      <c r="U4457" s="177"/>
      <c r="W4457" s="178"/>
      <c r="X4457" s="177"/>
    </row>
    <row r="4458" spans="7:24" s="168" customFormat="1" ht="15" customHeight="1">
      <c r="G4458" s="175"/>
      <c r="I4458" s="176"/>
      <c r="J4458" s="176"/>
      <c r="K4458" s="176"/>
      <c r="L4458" s="665"/>
      <c r="M4458" s="175"/>
      <c r="N4458" s="177"/>
      <c r="P4458" s="176"/>
      <c r="R4458" s="178"/>
      <c r="S4458" s="177"/>
      <c r="U4458" s="177"/>
      <c r="W4458" s="178"/>
      <c r="X4458" s="177"/>
    </row>
    <row r="4459" spans="7:24" s="168" customFormat="1" ht="15" customHeight="1">
      <c r="G4459" s="175"/>
      <c r="I4459" s="176"/>
      <c r="J4459" s="176"/>
      <c r="K4459" s="176"/>
      <c r="L4459" s="665"/>
      <c r="M4459" s="175"/>
      <c r="N4459" s="177"/>
      <c r="P4459" s="176"/>
      <c r="R4459" s="178"/>
      <c r="S4459" s="177"/>
      <c r="U4459" s="177"/>
      <c r="W4459" s="178"/>
      <c r="X4459" s="177"/>
    </row>
    <row r="4460" spans="7:24" s="168" customFormat="1" ht="15" customHeight="1">
      <c r="G4460" s="175"/>
      <c r="I4460" s="176"/>
      <c r="J4460" s="176"/>
      <c r="K4460" s="176"/>
      <c r="L4460" s="665"/>
      <c r="M4460" s="175"/>
      <c r="N4460" s="177"/>
      <c r="P4460" s="176"/>
      <c r="R4460" s="178"/>
      <c r="S4460" s="177"/>
      <c r="U4460" s="177"/>
      <c r="W4460" s="178"/>
      <c r="X4460" s="177"/>
    </row>
    <row r="4461" spans="7:24" s="168" customFormat="1" ht="15" customHeight="1">
      <c r="G4461" s="175"/>
      <c r="I4461" s="176"/>
      <c r="J4461" s="176"/>
      <c r="K4461" s="176"/>
      <c r="L4461" s="665"/>
      <c r="M4461" s="175"/>
      <c r="N4461" s="177"/>
      <c r="P4461" s="176"/>
      <c r="R4461" s="178"/>
      <c r="S4461" s="177"/>
      <c r="U4461" s="177"/>
      <c r="W4461" s="178"/>
      <c r="X4461" s="177"/>
    </row>
    <row r="4462" spans="7:24" s="168" customFormat="1" ht="15" customHeight="1">
      <c r="G4462" s="175"/>
      <c r="I4462" s="176"/>
      <c r="J4462" s="176"/>
      <c r="K4462" s="176"/>
      <c r="L4462" s="665"/>
      <c r="M4462" s="175"/>
      <c r="N4462" s="177"/>
      <c r="P4462" s="176"/>
      <c r="R4462" s="178"/>
      <c r="S4462" s="177"/>
      <c r="U4462" s="177"/>
      <c r="W4462" s="178"/>
      <c r="X4462" s="177"/>
    </row>
    <row r="4463" spans="7:24" s="168" customFormat="1" ht="15" customHeight="1">
      <c r="G4463" s="175"/>
      <c r="I4463" s="176"/>
      <c r="J4463" s="176"/>
      <c r="K4463" s="176"/>
      <c r="L4463" s="665"/>
      <c r="M4463" s="175"/>
      <c r="N4463" s="177"/>
      <c r="P4463" s="176"/>
      <c r="R4463" s="178"/>
      <c r="S4463" s="177"/>
      <c r="U4463" s="177"/>
      <c r="W4463" s="178"/>
      <c r="X4463" s="177"/>
    </row>
    <row r="4464" spans="7:24" s="168" customFormat="1" ht="15" customHeight="1">
      <c r="G4464" s="175"/>
      <c r="I4464" s="176"/>
      <c r="J4464" s="176"/>
      <c r="K4464" s="176"/>
      <c r="L4464" s="665"/>
      <c r="M4464" s="175"/>
      <c r="N4464" s="177"/>
      <c r="P4464" s="176"/>
      <c r="R4464" s="178"/>
      <c r="S4464" s="177"/>
      <c r="U4464" s="177"/>
      <c r="W4464" s="178"/>
      <c r="X4464" s="177"/>
    </row>
    <row r="4465" spans="7:24" s="168" customFormat="1" ht="15" customHeight="1">
      <c r="G4465" s="175"/>
      <c r="I4465" s="176"/>
      <c r="J4465" s="176"/>
      <c r="K4465" s="176"/>
      <c r="L4465" s="665"/>
      <c r="M4465" s="175"/>
      <c r="N4465" s="177"/>
      <c r="P4465" s="176"/>
      <c r="R4465" s="178"/>
      <c r="S4465" s="177"/>
      <c r="U4465" s="177"/>
      <c r="W4465" s="178"/>
      <c r="X4465" s="177"/>
    </row>
    <row r="4466" spans="7:24" s="168" customFormat="1" ht="15" customHeight="1">
      <c r="G4466" s="175"/>
      <c r="I4466" s="176"/>
      <c r="J4466" s="176"/>
      <c r="K4466" s="176"/>
      <c r="L4466" s="665"/>
      <c r="M4466" s="175"/>
      <c r="N4466" s="177"/>
      <c r="P4466" s="176"/>
      <c r="R4466" s="178"/>
      <c r="S4466" s="177"/>
      <c r="U4466" s="177"/>
      <c r="W4466" s="178"/>
      <c r="X4466" s="177"/>
    </row>
    <row r="4467" spans="7:24" s="168" customFormat="1" ht="15" customHeight="1">
      <c r="G4467" s="175"/>
      <c r="I4467" s="176"/>
      <c r="J4467" s="176"/>
      <c r="K4467" s="176"/>
      <c r="L4467" s="665"/>
      <c r="M4467" s="175"/>
      <c r="N4467" s="177"/>
      <c r="P4467" s="176"/>
      <c r="R4467" s="178"/>
      <c r="S4467" s="177"/>
      <c r="U4467" s="177"/>
      <c r="W4467" s="178"/>
      <c r="X4467" s="177"/>
    </row>
    <row r="4468" spans="7:24" s="168" customFormat="1" ht="15" customHeight="1">
      <c r="G4468" s="175"/>
      <c r="I4468" s="176"/>
      <c r="J4468" s="176"/>
      <c r="K4468" s="176"/>
      <c r="L4468" s="665"/>
      <c r="M4468" s="175"/>
      <c r="N4468" s="177"/>
      <c r="P4468" s="176"/>
      <c r="R4468" s="178"/>
      <c r="S4468" s="177"/>
      <c r="U4468" s="177"/>
      <c r="W4468" s="178"/>
      <c r="X4468" s="177"/>
    </row>
    <row r="4469" spans="7:24" s="168" customFormat="1" ht="15" customHeight="1">
      <c r="G4469" s="175"/>
      <c r="I4469" s="176"/>
      <c r="J4469" s="176"/>
      <c r="K4469" s="176"/>
      <c r="L4469" s="665"/>
      <c r="M4469" s="175"/>
      <c r="N4469" s="177"/>
      <c r="P4469" s="176"/>
      <c r="R4469" s="178"/>
      <c r="S4469" s="177"/>
      <c r="U4469" s="177"/>
      <c r="W4469" s="178"/>
      <c r="X4469" s="177"/>
    </row>
    <row r="4470" spans="7:24" s="168" customFormat="1" ht="15" customHeight="1">
      <c r="G4470" s="175"/>
      <c r="I4470" s="176"/>
      <c r="J4470" s="176"/>
      <c r="K4470" s="176"/>
      <c r="L4470" s="665"/>
      <c r="M4470" s="175"/>
      <c r="N4470" s="177"/>
      <c r="P4470" s="176"/>
      <c r="R4470" s="178"/>
      <c r="S4470" s="177"/>
      <c r="U4470" s="177"/>
      <c r="W4470" s="178"/>
      <c r="X4470" s="177"/>
    </row>
    <row r="4471" spans="7:24" s="168" customFormat="1" ht="15" customHeight="1">
      <c r="G4471" s="175"/>
      <c r="I4471" s="176"/>
      <c r="J4471" s="176"/>
      <c r="K4471" s="176"/>
      <c r="L4471" s="665"/>
      <c r="M4471" s="175"/>
      <c r="N4471" s="177"/>
      <c r="P4471" s="176"/>
      <c r="R4471" s="178"/>
      <c r="S4471" s="177"/>
      <c r="U4471" s="177"/>
      <c r="W4471" s="178"/>
      <c r="X4471" s="177"/>
    </row>
    <row r="4472" spans="7:24" s="168" customFormat="1" ht="15" customHeight="1">
      <c r="G4472" s="175"/>
      <c r="I4472" s="176"/>
      <c r="J4472" s="176"/>
      <c r="K4472" s="176"/>
      <c r="L4472" s="665"/>
      <c r="M4472" s="175"/>
      <c r="N4472" s="177"/>
      <c r="P4472" s="176"/>
      <c r="R4472" s="178"/>
      <c r="S4472" s="177"/>
      <c r="U4472" s="177"/>
      <c r="W4472" s="178"/>
      <c r="X4472" s="177"/>
    </row>
    <row r="4473" spans="7:24" s="168" customFormat="1" ht="15" customHeight="1">
      <c r="G4473" s="175"/>
      <c r="I4473" s="176"/>
      <c r="J4473" s="176"/>
      <c r="K4473" s="176"/>
      <c r="L4473" s="665"/>
      <c r="M4473" s="175"/>
      <c r="N4473" s="177"/>
      <c r="P4473" s="176"/>
      <c r="R4473" s="178"/>
      <c r="S4473" s="177"/>
      <c r="U4473" s="177"/>
      <c r="W4473" s="178"/>
      <c r="X4473" s="177"/>
    </row>
    <row r="4474" spans="7:24" s="168" customFormat="1" ht="15" customHeight="1">
      <c r="G4474" s="175"/>
      <c r="I4474" s="176"/>
      <c r="J4474" s="176"/>
      <c r="K4474" s="176"/>
      <c r="L4474" s="665"/>
      <c r="M4474" s="175"/>
      <c r="N4474" s="177"/>
      <c r="P4474" s="176"/>
      <c r="R4474" s="178"/>
      <c r="S4474" s="177"/>
      <c r="U4474" s="177"/>
      <c r="W4474" s="178"/>
      <c r="X4474" s="177"/>
    </row>
    <row r="4475" spans="7:24" s="168" customFormat="1" ht="15" customHeight="1">
      <c r="G4475" s="175"/>
      <c r="I4475" s="176"/>
      <c r="J4475" s="176"/>
      <c r="K4475" s="176"/>
      <c r="L4475" s="665"/>
      <c r="M4475" s="175"/>
      <c r="N4475" s="177"/>
      <c r="P4475" s="176"/>
      <c r="R4475" s="178"/>
      <c r="S4475" s="177"/>
      <c r="U4475" s="177"/>
      <c r="W4475" s="178"/>
      <c r="X4475" s="177"/>
    </row>
    <row r="4476" spans="7:24" s="168" customFormat="1" ht="15" customHeight="1">
      <c r="G4476" s="175"/>
      <c r="I4476" s="176"/>
      <c r="J4476" s="176"/>
      <c r="K4476" s="176"/>
      <c r="L4476" s="665"/>
      <c r="M4476" s="175"/>
      <c r="N4476" s="177"/>
      <c r="P4476" s="176"/>
      <c r="R4476" s="178"/>
      <c r="S4476" s="177"/>
      <c r="U4476" s="177"/>
      <c r="W4476" s="178"/>
      <c r="X4476" s="177"/>
    </row>
    <row r="4477" spans="7:24" s="168" customFormat="1" ht="15" customHeight="1">
      <c r="G4477" s="175"/>
      <c r="I4477" s="176"/>
      <c r="J4477" s="176"/>
      <c r="K4477" s="176"/>
      <c r="L4477" s="665"/>
      <c r="M4477" s="175"/>
      <c r="N4477" s="177"/>
      <c r="P4477" s="176"/>
      <c r="R4477" s="178"/>
      <c r="S4477" s="177"/>
      <c r="U4477" s="177"/>
      <c r="W4477" s="178"/>
      <c r="X4477" s="177"/>
    </row>
    <row r="4478" spans="7:24" s="168" customFormat="1" ht="15" customHeight="1">
      <c r="G4478" s="175"/>
      <c r="I4478" s="176"/>
      <c r="J4478" s="176"/>
      <c r="K4478" s="176"/>
      <c r="L4478" s="665"/>
      <c r="M4478" s="175"/>
      <c r="N4478" s="177"/>
      <c r="P4478" s="176"/>
      <c r="R4478" s="178"/>
      <c r="S4478" s="177"/>
      <c r="U4478" s="177"/>
      <c r="W4478" s="178"/>
      <c r="X4478" s="177"/>
    </row>
    <row r="4479" spans="7:24" s="168" customFormat="1" ht="15" customHeight="1">
      <c r="G4479" s="175"/>
      <c r="I4479" s="176"/>
      <c r="J4479" s="176"/>
      <c r="K4479" s="176"/>
      <c r="L4479" s="665"/>
      <c r="M4479" s="175"/>
      <c r="N4479" s="177"/>
      <c r="P4479" s="176"/>
      <c r="R4479" s="178"/>
      <c r="S4479" s="177"/>
      <c r="U4479" s="177"/>
      <c r="W4479" s="178"/>
      <c r="X4479" s="177"/>
    </row>
    <row r="4480" spans="7:24" s="168" customFormat="1" ht="15" customHeight="1">
      <c r="G4480" s="175"/>
      <c r="I4480" s="176"/>
      <c r="J4480" s="176"/>
      <c r="K4480" s="176"/>
      <c r="L4480" s="665"/>
      <c r="M4480" s="175"/>
      <c r="N4480" s="177"/>
      <c r="P4480" s="176"/>
      <c r="R4480" s="178"/>
      <c r="S4480" s="177"/>
      <c r="U4480" s="177"/>
      <c r="W4480" s="178"/>
      <c r="X4480" s="177"/>
    </row>
    <row r="4481" spans="7:24" s="168" customFormat="1" ht="15" customHeight="1">
      <c r="G4481" s="175"/>
      <c r="I4481" s="176"/>
      <c r="J4481" s="176"/>
      <c r="K4481" s="176"/>
      <c r="L4481" s="665"/>
      <c r="M4481" s="175"/>
      <c r="N4481" s="177"/>
      <c r="P4481" s="176"/>
      <c r="R4481" s="178"/>
      <c r="S4481" s="177"/>
      <c r="U4481" s="177"/>
      <c r="W4481" s="178"/>
      <c r="X4481" s="177"/>
    </row>
    <row r="4482" spans="7:24" s="168" customFormat="1" ht="15" customHeight="1">
      <c r="G4482" s="175"/>
      <c r="I4482" s="176"/>
      <c r="J4482" s="176"/>
      <c r="K4482" s="176"/>
      <c r="L4482" s="665"/>
      <c r="M4482" s="175"/>
      <c r="N4482" s="177"/>
      <c r="P4482" s="176"/>
      <c r="R4482" s="178"/>
      <c r="S4482" s="177"/>
      <c r="U4482" s="177"/>
      <c r="W4482" s="178"/>
      <c r="X4482" s="177"/>
    </row>
    <row r="4483" spans="7:24" s="168" customFormat="1" ht="15" customHeight="1">
      <c r="G4483" s="175"/>
      <c r="I4483" s="176"/>
      <c r="J4483" s="176"/>
      <c r="K4483" s="176"/>
      <c r="L4483" s="665"/>
      <c r="M4483" s="175"/>
      <c r="N4483" s="177"/>
      <c r="P4483" s="176"/>
      <c r="R4483" s="178"/>
      <c r="S4483" s="177"/>
      <c r="U4483" s="177"/>
      <c r="W4483" s="178"/>
      <c r="X4483" s="177"/>
    </row>
    <row r="4484" spans="7:24" s="168" customFormat="1" ht="15" customHeight="1">
      <c r="G4484" s="175"/>
      <c r="I4484" s="176"/>
      <c r="J4484" s="176"/>
      <c r="K4484" s="176"/>
      <c r="L4484" s="665"/>
      <c r="M4484" s="175"/>
      <c r="N4484" s="177"/>
      <c r="P4484" s="176"/>
      <c r="R4484" s="178"/>
      <c r="S4484" s="177"/>
      <c r="U4484" s="177"/>
      <c r="W4484" s="178"/>
      <c r="X4484" s="177"/>
    </row>
    <row r="4485" spans="7:24" s="168" customFormat="1" ht="15" customHeight="1">
      <c r="G4485" s="175"/>
      <c r="I4485" s="176"/>
      <c r="J4485" s="176"/>
      <c r="K4485" s="176"/>
      <c r="L4485" s="665"/>
      <c r="M4485" s="175"/>
      <c r="N4485" s="177"/>
      <c r="P4485" s="176"/>
      <c r="R4485" s="178"/>
      <c r="S4485" s="177"/>
      <c r="U4485" s="177"/>
      <c r="W4485" s="178"/>
      <c r="X4485" s="177"/>
    </row>
    <row r="4486" spans="7:24" s="168" customFormat="1" ht="15" customHeight="1">
      <c r="G4486" s="175"/>
      <c r="I4486" s="176"/>
      <c r="J4486" s="176"/>
      <c r="K4486" s="176"/>
      <c r="L4486" s="665"/>
      <c r="M4486" s="175"/>
      <c r="N4486" s="177"/>
      <c r="P4486" s="176"/>
      <c r="R4486" s="178"/>
      <c r="S4486" s="177"/>
      <c r="U4486" s="177"/>
      <c r="W4486" s="178"/>
      <c r="X4486" s="177"/>
    </row>
    <row r="4487" spans="7:24" s="168" customFormat="1" ht="15" customHeight="1">
      <c r="G4487" s="175"/>
      <c r="I4487" s="176"/>
      <c r="J4487" s="176"/>
      <c r="K4487" s="176"/>
      <c r="L4487" s="665"/>
      <c r="M4487" s="175"/>
      <c r="N4487" s="177"/>
      <c r="P4487" s="176"/>
      <c r="R4487" s="178"/>
      <c r="S4487" s="177"/>
      <c r="U4487" s="177"/>
      <c r="W4487" s="178"/>
      <c r="X4487" s="177"/>
    </row>
    <row r="4488" spans="7:24" s="168" customFormat="1" ht="15" customHeight="1">
      <c r="G4488" s="175"/>
      <c r="I4488" s="176"/>
      <c r="J4488" s="176"/>
      <c r="K4488" s="176"/>
      <c r="L4488" s="665"/>
      <c r="M4488" s="175"/>
      <c r="N4488" s="177"/>
      <c r="P4488" s="176"/>
      <c r="R4488" s="178"/>
      <c r="S4488" s="177"/>
      <c r="U4488" s="177"/>
      <c r="W4488" s="178"/>
      <c r="X4488" s="177"/>
    </row>
    <row r="4489" spans="7:24" s="168" customFormat="1" ht="15" customHeight="1">
      <c r="G4489" s="175"/>
      <c r="I4489" s="176"/>
      <c r="J4489" s="176"/>
      <c r="K4489" s="176"/>
      <c r="L4489" s="665"/>
      <c r="M4489" s="175"/>
      <c r="N4489" s="177"/>
      <c r="P4489" s="176"/>
      <c r="R4489" s="178"/>
      <c r="S4489" s="177"/>
      <c r="U4489" s="177"/>
      <c r="W4489" s="178"/>
      <c r="X4489" s="177"/>
    </row>
    <row r="4490" spans="7:24" s="168" customFormat="1" ht="15" customHeight="1">
      <c r="G4490" s="175"/>
      <c r="I4490" s="176"/>
      <c r="J4490" s="176"/>
      <c r="K4490" s="176"/>
      <c r="L4490" s="665"/>
      <c r="M4490" s="175"/>
      <c r="N4490" s="177"/>
      <c r="P4490" s="176"/>
      <c r="R4490" s="178"/>
      <c r="S4490" s="177"/>
      <c r="U4490" s="177"/>
      <c r="W4490" s="178"/>
      <c r="X4490" s="177"/>
    </row>
    <row r="4491" spans="7:24" s="168" customFormat="1" ht="15" customHeight="1">
      <c r="G4491" s="175"/>
      <c r="I4491" s="176"/>
      <c r="J4491" s="176"/>
      <c r="K4491" s="176"/>
      <c r="L4491" s="665"/>
      <c r="M4491" s="175"/>
      <c r="N4491" s="177"/>
      <c r="P4491" s="176"/>
      <c r="R4491" s="178"/>
      <c r="S4491" s="177"/>
      <c r="U4491" s="177"/>
      <c r="W4491" s="178"/>
      <c r="X4491" s="177"/>
    </row>
    <row r="4492" spans="7:24" s="168" customFormat="1" ht="15" customHeight="1">
      <c r="G4492" s="175"/>
      <c r="I4492" s="176"/>
      <c r="J4492" s="176"/>
      <c r="K4492" s="176"/>
      <c r="L4492" s="665"/>
      <c r="M4492" s="175"/>
      <c r="N4492" s="177"/>
      <c r="P4492" s="176"/>
      <c r="R4492" s="178"/>
      <c r="S4492" s="177"/>
      <c r="U4492" s="177"/>
      <c r="W4492" s="178"/>
      <c r="X4492" s="177"/>
    </row>
    <row r="4493" spans="7:24" s="168" customFormat="1" ht="15" customHeight="1">
      <c r="G4493" s="175"/>
      <c r="I4493" s="176"/>
      <c r="J4493" s="176"/>
      <c r="K4493" s="176"/>
      <c r="L4493" s="665"/>
      <c r="M4493" s="175"/>
      <c r="N4493" s="177"/>
      <c r="P4493" s="176"/>
      <c r="R4493" s="178"/>
      <c r="S4493" s="177"/>
      <c r="U4493" s="177"/>
      <c r="W4493" s="178"/>
      <c r="X4493" s="177"/>
    </row>
    <row r="4494" spans="7:24" s="168" customFormat="1" ht="15" customHeight="1">
      <c r="G4494" s="175"/>
      <c r="I4494" s="176"/>
      <c r="J4494" s="176"/>
      <c r="K4494" s="176"/>
      <c r="L4494" s="665"/>
      <c r="M4494" s="175"/>
      <c r="N4494" s="177"/>
      <c r="P4494" s="176"/>
      <c r="R4494" s="178"/>
      <c r="S4494" s="177"/>
      <c r="U4494" s="177"/>
      <c r="W4494" s="178"/>
      <c r="X4494" s="177"/>
    </row>
    <row r="4495" spans="7:24" s="168" customFormat="1" ht="15" customHeight="1">
      <c r="G4495" s="175"/>
      <c r="I4495" s="176"/>
      <c r="J4495" s="176"/>
      <c r="K4495" s="176"/>
      <c r="L4495" s="665"/>
      <c r="M4495" s="175"/>
      <c r="N4495" s="177"/>
      <c r="P4495" s="176"/>
      <c r="R4495" s="178"/>
      <c r="S4495" s="177"/>
      <c r="U4495" s="177"/>
      <c r="W4495" s="178"/>
      <c r="X4495" s="177"/>
    </row>
    <row r="4496" spans="7:24" s="168" customFormat="1" ht="15" customHeight="1">
      <c r="G4496" s="175"/>
      <c r="I4496" s="176"/>
      <c r="J4496" s="176"/>
      <c r="K4496" s="176"/>
      <c r="L4496" s="665"/>
      <c r="M4496" s="175"/>
      <c r="N4496" s="177"/>
      <c r="P4496" s="176"/>
      <c r="R4496" s="178"/>
      <c r="S4496" s="177"/>
      <c r="U4496" s="177"/>
      <c r="W4496" s="178"/>
      <c r="X4496" s="177"/>
    </row>
    <row r="4497" spans="7:24" s="168" customFormat="1" ht="15" customHeight="1">
      <c r="G4497" s="175"/>
      <c r="I4497" s="176"/>
      <c r="J4497" s="176"/>
      <c r="K4497" s="176"/>
      <c r="L4497" s="665"/>
      <c r="M4497" s="175"/>
      <c r="N4497" s="177"/>
      <c r="P4497" s="176"/>
      <c r="R4497" s="178"/>
      <c r="S4497" s="177"/>
      <c r="U4497" s="177"/>
      <c r="W4497" s="178"/>
      <c r="X4497" s="177"/>
    </row>
    <row r="4498" spans="7:24" s="168" customFormat="1" ht="15" customHeight="1">
      <c r="G4498" s="175"/>
      <c r="I4498" s="176"/>
      <c r="J4498" s="176"/>
      <c r="K4498" s="176"/>
      <c r="L4498" s="665"/>
      <c r="M4498" s="175"/>
      <c r="N4498" s="177"/>
      <c r="P4498" s="176"/>
      <c r="R4498" s="178"/>
      <c r="S4498" s="177"/>
      <c r="U4498" s="177"/>
      <c r="W4498" s="178"/>
      <c r="X4498" s="177"/>
    </row>
    <row r="4499" spans="7:24" s="168" customFormat="1" ht="15" customHeight="1">
      <c r="G4499" s="175"/>
      <c r="I4499" s="176"/>
      <c r="J4499" s="176"/>
      <c r="K4499" s="176"/>
      <c r="L4499" s="665"/>
      <c r="M4499" s="175"/>
      <c r="N4499" s="177"/>
      <c r="P4499" s="176"/>
      <c r="R4499" s="178"/>
      <c r="S4499" s="177"/>
      <c r="U4499" s="177"/>
      <c r="W4499" s="178"/>
      <c r="X4499" s="177"/>
    </row>
    <row r="4500" spans="7:24" s="168" customFormat="1" ht="15" customHeight="1">
      <c r="G4500" s="175"/>
      <c r="I4500" s="176"/>
      <c r="J4500" s="176"/>
      <c r="K4500" s="176"/>
      <c r="L4500" s="665"/>
      <c r="M4500" s="175"/>
      <c r="N4500" s="177"/>
      <c r="P4500" s="176"/>
      <c r="R4500" s="178"/>
      <c r="S4500" s="177"/>
      <c r="U4500" s="177"/>
      <c r="W4500" s="178"/>
      <c r="X4500" s="177"/>
    </row>
    <row r="4501" spans="7:24" s="168" customFormat="1" ht="15" customHeight="1">
      <c r="G4501" s="175"/>
      <c r="I4501" s="176"/>
      <c r="J4501" s="176"/>
      <c r="K4501" s="176"/>
      <c r="L4501" s="665"/>
      <c r="M4501" s="175"/>
      <c r="N4501" s="177"/>
      <c r="P4501" s="176"/>
      <c r="R4501" s="178"/>
      <c r="S4501" s="177"/>
      <c r="U4501" s="177"/>
      <c r="W4501" s="178"/>
      <c r="X4501" s="177"/>
    </row>
    <row r="4502" spans="7:24" s="168" customFormat="1" ht="15" customHeight="1">
      <c r="G4502" s="175"/>
      <c r="I4502" s="176"/>
      <c r="J4502" s="176"/>
      <c r="K4502" s="176"/>
      <c r="L4502" s="665"/>
      <c r="M4502" s="175"/>
      <c r="N4502" s="177"/>
      <c r="P4502" s="176"/>
      <c r="R4502" s="178"/>
      <c r="S4502" s="177"/>
      <c r="U4502" s="177"/>
      <c r="W4502" s="178"/>
      <c r="X4502" s="177"/>
    </row>
    <row r="4503" spans="7:24" s="168" customFormat="1" ht="15" customHeight="1">
      <c r="G4503" s="175"/>
      <c r="I4503" s="176"/>
      <c r="J4503" s="176"/>
      <c r="K4503" s="176"/>
      <c r="L4503" s="665"/>
      <c r="M4503" s="175"/>
      <c r="N4503" s="177"/>
      <c r="P4503" s="176"/>
      <c r="R4503" s="178"/>
      <c r="S4503" s="177"/>
      <c r="U4503" s="177"/>
      <c r="W4503" s="178"/>
      <c r="X4503" s="177"/>
    </row>
    <row r="4504" spans="7:24" s="168" customFormat="1" ht="15" customHeight="1">
      <c r="G4504" s="175"/>
      <c r="I4504" s="176"/>
      <c r="J4504" s="176"/>
      <c r="K4504" s="176"/>
      <c r="L4504" s="665"/>
      <c r="M4504" s="175"/>
      <c r="N4504" s="177"/>
      <c r="P4504" s="176"/>
      <c r="R4504" s="178"/>
      <c r="S4504" s="177"/>
      <c r="U4504" s="177"/>
      <c r="W4504" s="178"/>
      <c r="X4504" s="177"/>
    </row>
    <row r="4505" spans="7:24" s="168" customFormat="1" ht="15" customHeight="1">
      <c r="G4505" s="175"/>
      <c r="I4505" s="176"/>
      <c r="J4505" s="176"/>
      <c r="K4505" s="176"/>
      <c r="L4505" s="665"/>
      <c r="M4505" s="175"/>
      <c r="N4505" s="177"/>
      <c r="P4505" s="176"/>
      <c r="R4505" s="178"/>
      <c r="S4505" s="177"/>
      <c r="U4505" s="177"/>
      <c r="W4505" s="178"/>
      <c r="X4505" s="177"/>
    </row>
    <row r="4506" spans="7:24" s="168" customFormat="1" ht="15" customHeight="1">
      <c r="G4506" s="175"/>
      <c r="I4506" s="176"/>
      <c r="J4506" s="176"/>
      <c r="K4506" s="176"/>
      <c r="L4506" s="665"/>
      <c r="M4506" s="175"/>
      <c r="N4506" s="177"/>
      <c r="P4506" s="176"/>
      <c r="R4506" s="178"/>
      <c r="S4506" s="177"/>
      <c r="U4506" s="177"/>
      <c r="W4506" s="178"/>
      <c r="X4506" s="177"/>
    </row>
    <row r="4507" spans="7:24" s="168" customFormat="1" ht="15" customHeight="1">
      <c r="G4507" s="175"/>
      <c r="I4507" s="176"/>
      <c r="J4507" s="176"/>
      <c r="K4507" s="176"/>
      <c r="L4507" s="665"/>
      <c r="M4507" s="175"/>
      <c r="N4507" s="177"/>
      <c r="P4507" s="176"/>
      <c r="R4507" s="178"/>
      <c r="S4507" s="177"/>
      <c r="U4507" s="177"/>
      <c r="W4507" s="178"/>
      <c r="X4507" s="177"/>
    </row>
    <row r="4508" spans="7:24" s="168" customFormat="1" ht="15" customHeight="1">
      <c r="G4508" s="175"/>
      <c r="I4508" s="176"/>
      <c r="J4508" s="176"/>
      <c r="K4508" s="176"/>
      <c r="L4508" s="665"/>
      <c r="M4508" s="175"/>
      <c r="N4508" s="177"/>
      <c r="P4508" s="176"/>
      <c r="R4508" s="178"/>
      <c r="S4508" s="177"/>
      <c r="U4508" s="177"/>
      <c r="W4508" s="178"/>
      <c r="X4508" s="177"/>
    </row>
    <row r="4509" spans="7:24" s="168" customFormat="1" ht="15" customHeight="1">
      <c r="G4509" s="175"/>
      <c r="I4509" s="176"/>
      <c r="J4509" s="176"/>
      <c r="K4509" s="176"/>
      <c r="L4509" s="665"/>
      <c r="M4509" s="175"/>
      <c r="N4509" s="177"/>
      <c r="P4509" s="176"/>
      <c r="R4509" s="178"/>
      <c r="S4509" s="177"/>
      <c r="U4509" s="177"/>
      <c r="W4509" s="178"/>
      <c r="X4509" s="177"/>
    </row>
    <row r="4510" spans="7:24" s="168" customFormat="1" ht="15" customHeight="1">
      <c r="G4510" s="175"/>
      <c r="I4510" s="176"/>
      <c r="J4510" s="176"/>
      <c r="K4510" s="176"/>
      <c r="L4510" s="665"/>
      <c r="M4510" s="175"/>
      <c r="N4510" s="177"/>
      <c r="P4510" s="176"/>
      <c r="R4510" s="178"/>
      <c r="S4510" s="177"/>
      <c r="U4510" s="177"/>
      <c r="W4510" s="178"/>
      <c r="X4510" s="177"/>
    </row>
    <row r="4511" spans="7:24" s="168" customFormat="1" ht="15" customHeight="1">
      <c r="G4511" s="175"/>
      <c r="I4511" s="176"/>
      <c r="J4511" s="176"/>
      <c r="K4511" s="176"/>
      <c r="L4511" s="665"/>
      <c r="M4511" s="175"/>
      <c r="N4511" s="177"/>
      <c r="P4511" s="176"/>
      <c r="R4511" s="178"/>
      <c r="S4511" s="177"/>
      <c r="U4511" s="177"/>
      <c r="W4511" s="178"/>
      <c r="X4511" s="177"/>
    </row>
    <row r="4512" spans="7:24" s="168" customFormat="1" ht="15" customHeight="1">
      <c r="G4512" s="175"/>
      <c r="I4512" s="176"/>
      <c r="J4512" s="176"/>
      <c r="K4512" s="176"/>
      <c r="L4512" s="665"/>
      <c r="M4512" s="175"/>
      <c r="N4512" s="177"/>
      <c r="P4512" s="176"/>
      <c r="R4512" s="178"/>
      <c r="S4512" s="177"/>
      <c r="U4512" s="177"/>
      <c r="W4512" s="178"/>
      <c r="X4512" s="177"/>
    </row>
    <row r="4513" spans="7:24" s="168" customFormat="1" ht="15" customHeight="1">
      <c r="G4513" s="175"/>
      <c r="I4513" s="176"/>
      <c r="J4513" s="176"/>
      <c r="K4513" s="176"/>
      <c r="L4513" s="665"/>
      <c r="M4513" s="175"/>
      <c r="N4513" s="177"/>
      <c r="P4513" s="176"/>
      <c r="R4513" s="178"/>
      <c r="S4513" s="177"/>
      <c r="U4513" s="177"/>
      <c r="W4513" s="178"/>
      <c r="X4513" s="177"/>
    </row>
    <row r="4514" spans="7:24" s="168" customFormat="1" ht="15" customHeight="1">
      <c r="G4514" s="175"/>
      <c r="I4514" s="176"/>
      <c r="J4514" s="176"/>
      <c r="K4514" s="176"/>
      <c r="L4514" s="665"/>
      <c r="M4514" s="175"/>
      <c r="N4514" s="177"/>
      <c r="P4514" s="176"/>
      <c r="R4514" s="178"/>
      <c r="S4514" s="177"/>
      <c r="U4514" s="177"/>
      <c r="W4514" s="178"/>
      <c r="X4514" s="177"/>
    </row>
    <row r="4515" spans="7:24" s="168" customFormat="1" ht="15" customHeight="1">
      <c r="G4515" s="175"/>
      <c r="I4515" s="176"/>
      <c r="J4515" s="176"/>
      <c r="K4515" s="176"/>
      <c r="L4515" s="665"/>
      <c r="M4515" s="175"/>
      <c r="N4515" s="177"/>
      <c r="P4515" s="176"/>
      <c r="R4515" s="178"/>
      <c r="S4515" s="177"/>
      <c r="U4515" s="177"/>
      <c r="W4515" s="178"/>
      <c r="X4515" s="177"/>
    </row>
    <row r="4516" spans="7:24" s="168" customFormat="1" ht="15" customHeight="1">
      <c r="G4516" s="175"/>
      <c r="I4516" s="176"/>
      <c r="J4516" s="176"/>
      <c r="K4516" s="176"/>
      <c r="L4516" s="665"/>
      <c r="M4516" s="175"/>
      <c r="N4516" s="177"/>
      <c r="P4516" s="176"/>
      <c r="R4516" s="178"/>
      <c r="S4516" s="177"/>
      <c r="U4516" s="177"/>
      <c r="W4516" s="178"/>
      <c r="X4516" s="177"/>
    </row>
    <row r="4517" spans="7:24" s="168" customFormat="1" ht="15" customHeight="1">
      <c r="G4517" s="175"/>
      <c r="I4517" s="176"/>
      <c r="J4517" s="176"/>
      <c r="K4517" s="176"/>
      <c r="L4517" s="665"/>
      <c r="M4517" s="175"/>
      <c r="N4517" s="177"/>
      <c r="P4517" s="176"/>
      <c r="R4517" s="178"/>
      <c r="S4517" s="177"/>
      <c r="U4517" s="177"/>
      <c r="W4517" s="178"/>
      <c r="X4517" s="177"/>
    </row>
    <row r="4518" spans="7:24" s="168" customFormat="1" ht="15" customHeight="1">
      <c r="G4518" s="175"/>
      <c r="I4518" s="176"/>
      <c r="J4518" s="176"/>
      <c r="K4518" s="176"/>
      <c r="L4518" s="665"/>
      <c r="M4518" s="175"/>
      <c r="N4518" s="177"/>
      <c r="P4518" s="176"/>
      <c r="R4518" s="178"/>
      <c r="S4518" s="177"/>
      <c r="U4518" s="177"/>
      <c r="W4518" s="178"/>
      <c r="X4518" s="177"/>
    </row>
    <row r="4519" spans="7:24" s="168" customFormat="1" ht="15" customHeight="1">
      <c r="G4519" s="175"/>
      <c r="I4519" s="176"/>
      <c r="J4519" s="176"/>
      <c r="K4519" s="176"/>
      <c r="L4519" s="665"/>
      <c r="M4519" s="175"/>
      <c r="N4519" s="177"/>
      <c r="P4519" s="176"/>
      <c r="R4519" s="178"/>
      <c r="S4519" s="177"/>
      <c r="U4519" s="177"/>
      <c r="W4519" s="178"/>
      <c r="X4519" s="177"/>
    </row>
    <row r="4520" spans="7:24" s="168" customFormat="1" ht="15" customHeight="1">
      <c r="G4520" s="175"/>
      <c r="I4520" s="176"/>
      <c r="J4520" s="176"/>
      <c r="K4520" s="176"/>
      <c r="L4520" s="665"/>
      <c r="M4520" s="175"/>
      <c r="N4520" s="177"/>
      <c r="P4520" s="176"/>
      <c r="R4520" s="178"/>
      <c r="S4520" s="177"/>
      <c r="U4520" s="177"/>
      <c r="W4520" s="178"/>
      <c r="X4520" s="177"/>
    </row>
    <row r="4521" spans="7:24" s="168" customFormat="1" ht="15" customHeight="1">
      <c r="G4521" s="175"/>
      <c r="I4521" s="176"/>
      <c r="J4521" s="176"/>
      <c r="K4521" s="176"/>
      <c r="L4521" s="665"/>
      <c r="M4521" s="175"/>
      <c r="N4521" s="177"/>
      <c r="P4521" s="176"/>
      <c r="R4521" s="178"/>
      <c r="S4521" s="177"/>
      <c r="U4521" s="177"/>
      <c r="W4521" s="178"/>
      <c r="X4521" s="177"/>
    </row>
    <row r="4522" spans="7:24" s="168" customFormat="1" ht="15" customHeight="1">
      <c r="G4522" s="175"/>
      <c r="I4522" s="176"/>
      <c r="J4522" s="176"/>
      <c r="K4522" s="176"/>
      <c r="L4522" s="665"/>
      <c r="M4522" s="175"/>
      <c r="N4522" s="177"/>
      <c r="P4522" s="176"/>
      <c r="R4522" s="178"/>
      <c r="S4522" s="177"/>
      <c r="U4522" s="177"/>
      <c r="W4522" s="178"/>
      <c r="X4522" s="177"/>
    </row>
    <row r="4523" spans="7:24" s="168" customFormat="1" ht="15" customHeight="1">
      <c r="G4523" s="175"/>
      <c r="I4523" s="176"/>
      <c r="J4523" s="176"/>
      <c r="K4523" s="176"/>
      <c r="L4523" s="665"/>
      <c r="M4523" s="175"/>
      <c r="N4523" s="177"/>
      <c r="P4523" s="176"/>
      <c r="R4523" s="178"/>
      <c r="S4523" s="177"/>
      <c r="U4523" s="177"/>
      <c r="W4523" s="178"/>
      <c r="X4523" s="177"/>
    </row>
    <row r="4524" spans="7:24" s="168" customFormat="1" ht="15" customHeight="1">
      <c r="G4524" s="175"/>
      <c r="I4524" s="176"/>
      <c r="J4524" s="176"/>
      <c r="K4524" s="176"/>
      <c r="L4524" s="665"/>
      <c r="M4524" s="175"/>
      <c r="N4524" s="177"/>
      <c r="P4524" s="176"/>
      <c r="R4524" s="178"/>
      <c r="S4524" s="177"/>
      <c r="U4524" s="177"/>
      <c r="W4524" s="178"/>
      <c r="X4524" s="177"/>
    </row>
    <row r="4525" spans="7:24" s="168" customFormat="1" ht="15" customHeight="1">
      <c r="G4525" s="175"/>
      <c r="I4525" s="176"/>
      <c r="J4525" s="176"/>
      <c r="K4525" s="176"/>
      <c r="L4525" s="665"/>
      <c r="M4525" s="175"/>
      <c r="N4525" s="177"/>
      <c r="P4525" s="176"/>
      <c r="R4525" s="178"/>
      <c r="S4525" s="177"/>
      <c r="U4525" s="177"/>
      <c r="W4525" s="178"/>
      <c r="X4525" s="177"/>
    </row>
    <row r="4526" spans="7:24" s="168" customFormat="1" ht="15" customHeight="1">
      <c r="G4526" s="175"/>
      <c r="I4526" s="176"/>
      <c r="J4526" s="176"/>
      <c r="K4526" s="176"/>
      <c r="L4526" s="665"/>
      <c r="M4526" s="175"/>
      <c r="N4526" s="177"/>
      <c r="P4526" s="176"/>
      <c r="R4526" s="178"/>
      <c r="S4526" s="177"/>
      <c r="U4526" s="177"/>
      <c r="W4526" s="178"/>
      <c r="X4526" s="177"/>
    </row>
    <row r="4527" spans="7:24" s="168" customFormat="1" ht="15" customHeight="1">
      <c r="G4527" s="175"/>
      <c r="I4527" s="176"/>
      <c r="J4527" s="176"/>
      <c r="K4527" s="176"/>
      <c r="L4527" s="665"/>
      <c r="M4527" s="175"/>
      <c r="N4527" s="177"/>
      <c r="P4527" s="176"/>
      <c r="R4527" s="178"/>
      <c r="S4527" s="177"/>
      <c r="U4527" s="177"/>
      <c r="W4527" s="178"/>
      <c r="X4527" s="177"/>
    </row>
    <row r="4528" spans="7:24" s="168" customFormat="1" ht="15" customHeight="1">
      <c r="G4528" s="175"/>
      <c r="I4528" s="176"/>
      <c r="J4528" s="176"/>
      <c r="K4528" s="176"/>
      <c r="L4528" s="665"/>
      <c r="M4528" s="175"/>
      <c r="N4528" s="177"/>
      <c r="P4528" s="176"/>
      <c r="R4528" s="178"/>
      <c r="S4528" s="177"/>
      <c r="U4528" s="177"/>
      <c r="W4528" s="178"/>
      <c r="X4528" s="177"/>
    </row>
    <row r="4529" spans="7:24" s="168" customFormat="1" ht="15" customHeight="1">
      <c r="G4529" s="175"/>
      <c r="I4529" s="176"/>
      <c r="J4529" s="176"/>
      <c r="K4529" s="176"/>
      <c r="L4529" s="665"/>
      <c r="M4529" s="175"/>
      <c r="N4529" s="177"/>
      <c r="P4529" s="176"/>
      <c r="R4529" s="178"/>
      <c r="S4529" s="177"/>
      <c r="U4529" s="177"/>
      <c r="W4529" s="178"/>
      <c r="X4529" s="177"/>
    </row>
    <row r="4530" spans="7:24" s="168" customFormat="1" ht="15" customHeight="1">
      <c r="G4530" s="175"/>
      <c r="I4530" s="176"/>
      <c r="J4530" s="176"/>
      <c r="K4530" s="176"/>
      <c r="L4530" s="665"/>
      <c r="M4530" s="175"/>
      <c r="N4530" s="177"/>
      <c r="P4530" s="176"/>
      <c r="R4530" s="178"/>
      <c r="S4530" s="177"/>
      <c r="U4530" s="177"/>
      <c r="W4530" s="178"/>
      <c r="X4530" s="177"/>
    </row>
    <row r="4531" spans="7:24" s="168" customFormat="1" ht="15" customHeight="1">
      <c r="G4531" s="175"/>
      <c r="I4531" s="176"/>
      <c r="J4531" s="176"/>
      <c r="K4531" s="176"/>
      <c r="L4531" s="665"/>
      <c r="M4531" s="175"/>
      <c r="N4531" s="177"/>
      <c r="P4531" s="176"/>
      <c r="R4531" s="178"/>
      <c r="S4531" s="177"/>
      <c r="U4531" s="177"/>
      <c r="W4531" s="178"/>
      <c r="X4531" s="177"/>
    </row>
    <row r="4532" spans="7:24" s="168" customFormat="1" ht="15" customHeight="1">
      <c r="G4532" s="175"/>
      <c r="I4532" s="176"/>
      <c r="J4532" s="176"/>
      <c r="K4532" s="176"/>
      <c r="L4532" s="665"/>
      <c r="M4532" s="175"/>
      <c r="N4532" s="177"/>
      <c r="P4532" s="176"/>
      <c r="R4532" s="178"/>
      <c r="S4532" s="177"/>
      <c r="U4532" s="177"/>
      <c r="W4532" s="178"/>
      <c r="X4532" s="177"/>
    </row>
    <row r="4533" spans="7:24" s="168" customFormat="1" ht="15" customHeight="1">
      <c r="G4533" s="175"/>
      <c r="I4533" s="176"/>
      <c r="J4533" s="176"/>
      <c r="K4533" s="176"/>
      <c r="L4533" s="665"/>
      <c r="M4533" s="175"/>
      <c r="N4533" s="177"/>
      <c r="P4533" s="176"/>
      <c r="R4533" s="178"/>
      <c r="S4533" s="177"/>
      <c r="U4533" s="177"/>
      <c r="W4533" s="178"/>
      <c r="X4533" s="177"/>
    </row>
    <row r="4534" spans="7:24" s="168" customFormat="1" ht="15" customHeight="1">
      <c r="G4534" s="175"/>
      <c r="I4534" s="176"/>
      <c r="J4534" s="176"/>
      <c r="K4534" s="176"/>
      <c r="L4534" s="665"/>
      <c r="M4534" s="175"/>
      <c r="N4534" s="177"/>
      <c r="P4534" s="176"/>
      <c r="R4534" s="178"/>
      <c r="S4534" s="177"/>
      <c r="U4534" s="177"/>
      <c r="W4534" s="178"/>
      <c r="X4534" s="177"/>
    </row>
    <row r="4535" spans="7:24" s="168" customFormat="1" ht="15" customHeight="1">
      <c r="G4535" s="175"/>
      <c r="I4535" s="176"/>
      <c r="J4535" s="176"/>
      <c r="K4535" s="176"/>
      <c r="L4535" s="665"/>
      <c r="M4535" s="175"/>
      <c r="N4535" s="177"/>
      <c r="P4535" s="176"/>
      <c r="R4535" s="178"/>
      <c r="S4535" s="177"/>
      <c r="U4535" s="177"/>
      <c r="W4535" s="178"/>
      <c r="X4535" s="177"/>
    </row>
    <row r="4536" spans="7:24" s="168" customFormat="1" ht="15" customHeight="1">
      <c r="G4536" s="175"/>
      <c r="I4536" s="176"/>
      <c r="J4536" s="176"/>
      <c r="K4536" s="176"/>
      <c r="L4536" s="665"/>
      <c r="M4536" s="175"/>
      <c r="N4536" s="177"/>
      <c r="P4536" s="176"/>
      <c r="R4536" s="178"/>
      <c r="S4536" s="177"/>
      <c r="U4536" s="177"/>
      <c r="W4536" s="178"/>
      <c r="X4536" s="177"/>
    </row>
    <row r="4537" spans="7:24" s="168" customFormat="1" ht="15" customHeight="1">
      <c r="G4537" s="175"/>
      <c r="I4537" s="176"/>
      <c r="J4537" s="176"/>
      <c r="K4537" s="176"/>
      <c r="L4537" s="665"/>
      <c r="M4537" s="175"/>
      <c r="N4537" s="177"/>
      <c r="P4537" s="176"/>
      <c r="R4537" s="178"/>
      <c r="S4537" s="177"/>
      <c r="U4537" s="177"/>
      <c r="W4537" s="178"/>
      <c r="X4537" s="177"/>
    </row>
    <row r="4538" spans="7:24" s="168" customFormat="1" ht="15" customHeight="1">
      <c r="G4538" s="175"/>
      <c r="I4538" s="176"/>
      <c r="J4538" s="176"/>
      <c r="K4538" s="176"/>
      <c r="L4538" s="665"/>
      <c r="M4538" s="175"/>
      <c r="N4538" s="177"/>
      <c r="P4538" s="176"/>
      <c r="R4538" s="178"/>
      <c r="S4538" s="177"/>
      <c r="U4538" s="177"/>
      <c r="W4538" s="178"/>
      <c r="X4538" s="177"/>
    </row>
    <row r="4539" spans="7:24" s="168" customFormat="1" ht="15" customHeight="1">
      <c r="G4539" s="175"/>
      <c r="I4539" s="176"/>
      <c r="J4539" s="176"/>
      <c r="K4539" s="176"/>
      <c r="L4539" s="665"/>
      <c r="M4539" s="175"/>
      <c r="N4539" s="177"/>
      <c r="P4539" s="176"/>
      <c r="R4539" s="178"/>
      <c r="S4539" s="177"/>
      <c r="U4539" s="177"/>
      <c r="W4539" s="178"/>
      <c r="X4539" s="177"/>
    </row>
    <row r="4540" spans="7:24" s="168" customFormat="1" ht="15" customHeight="1">
      <c r="G4540" s="175"/>
      <c r="I4540" s="176"/>
      <c r="J4540" s="176"/>
      <c r="K4540" s="176"/>
      <c r="L4540" s="665"/>
      <c r="M4540" s="175"/>
      <c r="N4540" s="177"/>
      <c r="P4540" s="176"/>
      <c r="R4540" s="178"/>
      <c r="S4540" s="177"/>
      <c r="U4540" s="177"/>
      <c r="W4540" s="178"/>
      <c r="X4540" s="177"/>
    </row>
    <row r="4541" spans="7:24" s="168" customFormat="1" ht="15" customHeight="1">
      <c r="G4541" s="175"/>
      <c r="I4541" s="176"/>
      <c r="J4541" s="176"/>
      <c r="K4541" s="176"/>
      <c r="L4541" s="665"/>
      <c r="M4541" s="175"/>
      <c r="N4541" s="177"/>
      <c r="P4541" s="176"/>
      <c r="R4541" s="178"/>
      <c r="S4541" s="177"/>
      <c r="U4541" s="177"/>
      <c r="W4541" s="178"/>
      <c r="X4541" s="177"/>
    </row>
    <row r="4542" spans="7:24" s="168" customFormat="1" ht="15" customHeight="1">
      <c r="G4542" s="175"/>
      <c r="I4542" s="176"/>
      <c r="J4542" s="176"/>
      <c r="K4542" s="176"/>
      <c r="L4542" s="665"/>
      <c r="M4542" s="175"/>
      <c r="N4542" s="177"/>
      <c r="P4542" s="176"/>
      <c r="R4542" s="178"/>
      <c r="S4542" s="177"/>
      <c r="U4542" s="177"/>
      <c r="W4542" s="178"/>
      <c r="X4542" s="177"/>
    </row>
    <row r="4543" spans="7:24" s="168" customFormat="1" ht="15" customHeight="1">
      <c r="G4543" s="175"/>
      <c r="I4543" s="176"/>
      <c r="J4543" s="176"/>
      <c r="K4543" s="176"/>
      <c r="L4543" s="665"/>
      <c r="M4543" s="175"/>
      <c r="N4543" s="177"/>
      <c r="P4543" s="176"/>
      <c r="R4543" s="178"/>
      <c r="S4543" s="177"/>
      <c r="U4543" s="177"/>
      <c r="W4543" s="178"/>
      <c r="X4543" s="177"/>
    </row>
    <row r="4544" spans="7:24" s="168" customFormat="1" ht="15" customHeight="1">
      <c r="G4544" s="175"/>
      <c r="I4544" s="176"/>
      <c r="J4544" s="176"/>
      <c r="K4544" s="176"/>
      <c r="L4544" s="665"/>
      <c r="M4544" s="175"/>
      <c r="N4544" s="177"/>
      <c r="P4544" s="176"/>
      <c r="R4544" s="178"/>
      <c r="S4544" s="177"/>
      <c r="U4544" s="177"/>
      <c r="W4544" s="178"/>
      <c r="X4544" s="177"/>
    </row>
    <row r="4545" spans="7:24" s="168" customFormat="1" ht="15" customHeight="1">
      <c r="G4545" s="175"/>
      <c r="I4545" s="176"/>
      <c r="J4545" s="176"/>
      <c r="K4545" s="176"/>
      <c r="L4545" s="665"/>
      <c r="M4545" s="175"/>
      <c r="N4545" s="177"/>
      <c r="P4545" s="176"/>
      <c r="R4545" s="178"/>
      <c r="S4545" s="177"/>
      <c r="U4545" s="177"/>
      <c r="W4545" s="178"/>
      <c r="X4545" s="177"/>
    </row>
    <row r="4546" spans="7:24" s="168" customFormat="1" ht="15" customHeight="1">
      <c r="G4546" s="175"/>
      <c r="I4546" s="176"/>
      <c r="J4546" s="176"/>
      <c r="K4546" s="176"/>
      <c r="L4546" s="665"/>
      <c r="M4546" s="175"/>
      <c r="N4546" s="177"/>
      <c r="P4546" s="176"/>
      <c r="R4546" s="178"/>
      <c r="S4546" s="177"/>
      <c r="U4546" s="177"/>
      <c r="W4546" s="178"/>
      <c r="X4546" s="177"/>
    </row>
    <row r="4547" spans="7:24" s="168" customFormat="1" ht="15" customHeight="1">
      <c r="G4547" s="175"/>
      <c r="I4547" s="176"/>
      <c r="J4547" s="176"/>
      <c r="K4547" s="176"/>
      <c r="L4547" s="665"/>
      <c r="M4547" s="175"/>
      <c r="N4547" s="177"/>
      <c r="P4547" s="176"/>
      <c r="R4547" s="178"/>
      <c r="S4547" s="177"/>
      <c r="U4547" s="177"/>
      <c r="W4547" s="178"/>
      <c r="X4547" s="177"/>
    </row>
    <row r="4548" spans="7:24" s="168" customFormat="1" ht="15" customHeight="1">
      <c r="G4548" s="175"/>
      <c r="I4548" s="176"/>
      <c r="J4548" s="176"/>
      <c r="K4548" s="176"/>
      <c r="L4548" s="665"/>
      <c r="M4548" s="175"/>
      <c r="N4548" s="177"/>
      <c r="P4548" s="176"/>
      <c r="R4548" s="178"/>
      <c r="S4548" s="177"/>
      <c r="U4548" s="177"/>
      <c r="W4548" s="178"/>
      <c r="X4548" s="177"/>
    </row>
    <row r="4549" spans="7:24" s="168" customFormat="1" ht="15" customHeight="1">
      <c r="G4549" s="175"/>
      <c r="I4549" s="176"/>
      <c r="J4549" s="176"/>
      <c r="K4549" s="176"/>
      <c r="L4549" s="665"/>
      <c r="M4549" s="175"/>
      <c r="N4549" s="177"/>
      <c r="P4549" s="176"/>
      <c r="R4549" s="178"/>
      <c r="S4549" s="177"/>
      <c r="U4549" s="177"/>
      <c r="W4549" s="178"/>
      <c r="X4549" s="177"/>
    </row>
    <row r="4550" spans="7:24" s="168" customFormat="1" ht="15" customHeight="1">
      <c r="G4550" s="175"/>
      <c r="I4550" s="176"/>
      <c r="J4550" s="176"/>
      <c r="K4550" s="176"/>
      <c r="L4550" s="665"/>
      <c r="M4550" s="175"/>
      <c r="N4550" s="177"/>
      <c r="P4550" s="176"/>
      <c r="R4550" s="178"/>
      <c r="S4550" s="177"/>
      <c r="U4550" s="177"/>
      <c r="W4550" s="178"/>
      <c r="X4550" s="177"/>
    </row>
    <row r="4551" spans="7:24" s="168" customFormat="1" ht="15" customHeight="1">
      <c r="G4551" s="175"/>
      <c r="I4551" s="176"/>
      <c r="J4551" s="176"/>
      <c r="K4551" s="176"/>
      <c r="L4551" s="665"/>
      <c r="M4551" s="175"/>
      <c r="N4551" s="177"/>
      <c r="P4551" s="176"/>
      <c r="R4551" s="178"/>
      <c r="S4551" s="177"/>
      <c r="U4551" s="177"/>
      <c r="W4551" s="178"/>
      <c r="X4551" s="177"/>
    </row>
    <row r="4552" spans="7:24" s="168" customFormat="1" ht="15" customHeight="1">
      <c r="G4552" s="175"/>
      <c r="I4552" s="176"/>
      <c r="J4552" s="176"/>
      <c r="K4552" s="176"/>
      <c r="L4552" s="665"/>
      <c r="M4552" s="175"/>
      <c r="N4552" s="177"/>
      <c r="P4552" s="176"/>
      <c r="R4552" s="178"/>
      <c r="S4552" s="177"/>
      <c r="U4552" s="177"/>
      <c r="W4552" s="178"/>
      <c r="X4552" s="177"/>
    </row>
    <row r="4553" spans="7:24" s="168" customFormat="1" ht="15" customHeight="1">
      <c r="G4553" s="175"/>
      <c r="I4553" s="176"/>
      <c r="J4553" s="176"/>
      <c r="K4553" s="176"/>
      <c r="L4553" s="665"/>
      <c r="M4553" s="175"/>
      <c r="N4553" s="177"/>
      <c r="P4553" s="176"/>
      <c r="R4553" s="178"/>
      <c r="S4553" s="177"/>
      <c r="U4553" s="177"/>
      <c r="W4553" s="178"/>
      <c r="X4553" s="177"/>
    </row>
    <row r="4554" spans="7:24" s="168" customFormat="1" ht="15" customHeight="1">
      <c r="G4554" s="175"/>
      <c r="I4554" s="176"/>
      <c r="J4554" s="176"/>
      <c r="K4554" s="176"/>
      <c r="L4554" s="665"/>
      <c r="M4554" s="175"/>
      <c r="N4554" s="177"/>
      <c r="P4554" s="176"/>
      <c r="R4554" s="178"/>
      <c r="S4554" s="177"/>
      <c r="U4554" s="177"/>
      <c r="W4554" s="178"/>
      <c r="X4554" s="177"/>
    </row>
    <row r="4555" spans="7:24" s="168" customFormat="1" ht="15" customHeight="1">
      <c r="G4555" s="175"/>
      <c r="I4555" s="176"/>
      <c r="J4555" s="176"/>
      <c r="K4555" s="176"/>
      <c r="L4555" s="665"/>
      <c r="M4555" s="175"/>
      <c r="N4555" s="177"/>
      <c r="P4555" s="176"/>
      <c r="R4555" s="178"/>
      <c r="S4555" s="177"/>
      <c r="U4555" s="177"/>
      <c r="W4555" s="178"/>
      <c r="X4555" s="177"/>
    </row>
    <row r="4556" spans="7:24" s="168" customFormat="1" ht="15" customHeight="1">
      <c r="G4556" s="175"/>
      <c r="I4556" s="176"/>
      <c r="J4556" s="176"/>
      <c r="K4556" s="176"/>
      <c r="L4556" s="665"/>
      <c r="M4556" s="175"/>
      <c r="N4556" s="177"/>
      <c r="P4556" s="176"/>
      <c r="R4556" s="178"/>
      <c r="S4556" s="177"/>
      <c r="U4556" s="177"/>
      <c r="W4556" s="178"/>
      <c r="X4556" s="177"/>
    </row>
    <row r="4557" spans="7:24" s="168" customFormat="1" ht="15" customHeight="1">
      <c r="G4557" s="175"/>
      <c r="I4557" s="176"/>
      <c r="J4557" s="176"/>
      <c r="K4557" s="176"/>
      <c r="L4557" s="665"/>
      <c r="M4557" s="175"/>
      <c r="N4557" s="177"/>
      <c r="P4557" s="176"/>
      <c r="R4557" s="178"/>
      <c r="S4557" s="177"/>
      <c r="U4557" s="177"/>
      <c r="W4557" s="178"/>
      <c r="X4557" s="177"/>
    </row>
    <row r="4558" spans="7:24" s="168" customFormat="1" ht="15" customHeight="1">
      <c r="G4558" s="175"/>
      <c r="I4558" s="176"/>
      <c r="J4558" s="176"/>
      <c r="K4558" s="176"/>
      <c r="L4558" s="665"/>
      <c r="M4558" s="175"/>
      <c r="N4558" s="177"/>
      <c r="P4558" s="176"/>
      <c r="R4558" s="178"/>
      <c r="S4558" s="177"/>
      <c r="U4558" s="177"/>
      <c r="W4558" s="178"/>
      <c r="X4558" s="177"/>
    </row>
    <row r="4559" spans="7:24" s="168" customFormat="1" ht="15" customHeight="1">
      <c r="G4559" s="175"/>
      <c r="I4559" s="176"/>
      <c r="J4559" s="176"/>
      <c r="K4559" s="176"/>
      <c r="L4559" s="665"/>
      <c r="M4559" s="175"/>
      <c r="N4559" s="177"/>
      <c r="P4559" s="176"/>
      <c r="R4559" s="178"/>
      <c r="S4559" s="177"/>
      <c r="U4559" s="177"/>
      <c r="W4559" s="178"/>
      <c r="X4559" s="177"/>
    </row>
    <row r="4560" spans="7:24" s="168" customFormat="1" ht="15" customHeight="1">
      <c r="G4560" s="175"/>
      <c r="I4560" s="176"/>
      <c r="J4560" s="176"/>
      <c r="K4560" s="176"/>
      <c r="L4560" s="665"/>
      <c r="M4560" s="175"/>
      <c r="N4560" s="177"/>
      <c r="P4560" s="176"/>
      <c r="R4560" s="178"/>
      <c r="S4560" s="177"/>
      <c r="U4560" s="177"/>
      <c r="W4560" s="178"/>
      <c r="X4560" s="177"/>
    </row>
    <row r="4561" spans="7:24" s="168" customFormat="1" ht="15" customHeight="1">
      <c r="G4561" s="175"/>
      <c r="I4561" s="176"/>
      <c r="J4561" s="176"/>
      <c r="K4561" s="176"/>
      <c r="L4561" s="665"/>
      <c r="M4561" s="175"/>
      <c r="N4561" s="177"/>
      <c r="P4561" s="176"/>
      <c r="R4561" s="178"/>
      <c r="S4561" s="177"/>
      <c r="U4561" s="177"/>
      <c r="W4561" s="178"/>
      <c r="X4561" s="177"/>
    </row>
    <row r="4562" spans="7:24" s="168" customFormat="1" ht="15" customHeight="1">
      <c r="G4562" s="175"/>
      <c r="I4562" s="176"/>
      <c r="J4562" s="176"/>
      <c r="K4562" s="176"/>
      <c r="L4562" s="665"/>
      <c r="M4562" s="175"/>
      <c r="N4562" s="177"/>
      <c r="P4562" s="176"/>
      <c r="R4562" s="178"/>
      <c r="S4562" s="177"/>
      <c r="U4562" s="177"/>
      <c r="W4562" s="178"/>
      <c r="X4562" s="177"/>
    </row>
    <row r="4563" spans="7:24" s="168" customFormat="1" ht="15" customHeight="1">
      <c r="G4563" s="175"/>
      <c r="I4563" s="176"/>
      <c r="J4563" s="176"/>
      <c r="K4563" s="176"/>
      <c r="L4563" s="665"/>
      <c r="M4563" s="175"/>
      <c r="N4563" s="177"/>
      <c r="P4563" s="176"/>
      <c r="R4563" s="178"/>
      <c r="S4563" s="177"/>
      <c r="U4563" s="177"/>
      <c r="W4563" s="178"/>
      <c r="X4563" s="177"/>
    </row>
    <row r="4564" spans="7:24" s="168" customFormat="1" ht="15" customHeight="1">
      <c r="G4564" s="175"/>
      <c r="I4564" s="176"/>
      <c r="J4564" s="176"/>
      <c r="K4564" s="176"/>
      <c r="L4564" s="665"/>
      <c r="M4564" s="175"/>
      <c r="N4564" s="177"/>
      <c r="P4564" s="176"/>
      <c r="R4564" s="178"/>
      <c r="S4564" s="177"/>
      <c r="U4564" s="177"/>
      <c r="W4564" s="178"/>
      <c r="X4564" s="177"/>
    </row>
    <row r="4565" spans="7:24" s="168" customFormat="1" ht="15" customHeight="1">
      <c r="G4565" s="175"/>
      <c r="I4565" s="176"/>
      <c r="J4565" s="176"/>
      <c r="K4565" s="176"/>
      <c r="L4565" s="665"/>
      <c r="M4565" s="175"/>
      <c r="N4565" s="177"/>
      <c r="P4565" s="176"/>
      <c r="R4565" s="178"/>
      <c r="S4565" s="177"/>
      <c r="U4565" s="177"/>
      <c r="W4565" s="178"/>
      <c r="X4565" s="177"/>
    </row>
    <row r="4566" spans="7:24" s="168" customFormat="1" ht="15" customHeight="1">
      <c r="G4566" s="175"/>
      <c r="I4566" s="176"/>
      <c r="J4566" s="176"/>
      <c r="K4566" s="176"/>
      <c r="L4566" s="665"/>
      <c r="M4566" s="175"/>
      <c r="N4566" s="177"/>
      <c r="P4566" s="176"/>
      <c r="R4566" s="178"/>
      <c r="S4566" s="177"/>
      <c r="U4566" s="177"/>
      <c r="W4566" s="178"/>
      <c r="X4566" s="177"/>
    </row>
    <row r="4567" spans="7:24" s="168" customFormat="1" ht="15" customHeight="1">
      <c r="G4567" s="175"/>
      <c r="I4567" s="176"/>
      <c r="J4567" s="176"/>
      <c r="K4567" s="176"/>
      <c r="L4567" s="665"/>
      <c r="M4567" s="175"/>
      <c r="N4567" s="177"/>
      <c r="P4567" s="176"/>
      <c r="R4567" s="178"/>
      <c r="S4567" s="177"/>
      <c r="U4567" s="177"/>
      <c r="W4567" s="178"/>
      <c r="X4567" s="177"/>
    </row>
    <row r="4568" spans="7:24" s="168" customFormat="1" ht="15" customHeight="1">
      <c r="G4568" s="175"/>
      <c r="I4568" s="176"/>
      <c r="J4568" s="176"/>
      <c r="K4568" s="176"/>
      <c r="L4568" s="665"/>
      <c r="M4568" s="175"/>
      <c r="N4568" s="177"/>
      <c r="P4568" s="176"/>
      <c r="R4568" s="178"/>
      <c r="S4568" s="177"/>
      <c r="U4568" s="177"/>
      <c r="W4568" s="178"/>
      <c r="X4568" s="177"/>
    </row>
    <row r="4569" spans="7:24" s="168" customFormat="1" ht="15" customHeight="1">
      <c r="G4569" s="175"/>
      <c r="I4569" s="176"/>
      <c r="J4569" s="176"/>
      <c r="K4569" s="176"/>
      <c r="L4569" s="665"/>
      <c r="M4569" s="175"/>
      <c r="N4569" s="177"/>
      <c r="P4569" s="176"/>
      <c r="R4569" s="178"/>
      <c r="S4569" s="177"/>
      <c r="U4569" s="177"/>
      <c r="W4569" s="178"/>
      <c r="X4569" s="177"/>
    </row>
    <row r="4570" spans="7:24" s="168" customFormat="1" ht="15" customHeight="1">
      <c r="G4570" s="175"/>
      <c r="I4570" s="176"/>
      <c r="J4570" s="176"/>
      <c r="K4570" s="176"/>
      <c r="L4570" s="665"/>
      <c r="M4570" s="175"/>
      <c r="N4570" s="177"/>
      <c r="P4570" s="176"/>
      <c r="R4570" s="178"/>
      <c r="S4570" s="177"/>
      <c r="U4570" s="177"/>
      <c r="W4570" s="178"/>
      <c r="X4570" s="177"/>
    </row>
    <row r="4571" spans="7:24" s="168" customFormat="1" ht="15" customHeight="1">
      <c r="G4571" s="175"/>
      <c r="I4571" s="176"/>
      <c r="J4571" s="176"/>
      <c r="K4571" s="176"/>
      <c r="L4571" s="665"/>
      <c r="M4571" s="175"/>
      <c r="N4571" s="177"/>
      <c r="P4571" s="176"/>
      <c r="R4571" s="178"/>
      <c r="S4571" s="177"/>
      <c r="U4571" s="177"/>
      <c r="W4571" s="178"/>
      <c r="X4571" s="177"/>
    </row>
    <row r="4572" spans="7:24" s="168" customFormat="1" ht="15" customHeight="1">
      <c r="G4572" s="175"/>
      <c r="I4572" s="176"/>
      <c r="J4572" s="176"/>
      <c r="K4572" s="176"/>
      <c r="L4572" s="665"/>
      <c r="M4572" s="175"/>
      <c r="N4572" s="177"/>
      <c r="P4572" s="176"/>
      <c r="R4572" s="178"/>
      <c r="S4572" s="177"/>
      <c r="U4572" s="177"/>
      <c r="W4572" s="178"/>
      <c r="X4572" s="177"/>
    </row>
    <row r="4573" spans="7:24" s="168" customFormat="1" ht="15" customHeight="1">
      <c r="G4573" s="175"/>
      <c r="I4573" s="176"/>
      <c r="J4573" s="176"/>
      <c r="K4573" s="176"/>
      <c r="L4573" s="665"/>
      <c r="M4573" s="175"/>
      <c r="N4573" s="177"/>
      <c r="P4573" s="176"/>
      <c r="R4573" s="178"/>
      <c r="S4573" s="177"/>
      <c r="U4573" s="177"/>
      <c r="W4573" s="178"/>
      <c r="X4573" s="177"/>
    </row>
    <row r="4574" spans="7:24" s="168" customFormat="1" ht="15" customHeight="1">
      <c r="G4574" s="175"/>
      <c r="I4574" s="176"/>
      <c r="J4574" s="176"/>
      <c r="K4574" s="176"/>
      <c r="L4574" s="665"/>
      <c r="M4574" s="175"/>
      <c r="N4574" s="177"/>
      <c r="P4574" s="176"/>
      <c r="R4574" s="178"/>
      <c r="S4574" s="177"/>
      <c r="U4574" s="177"/>
      <c r="W4574" s="178"/>
      <c r="X4574" s="177"/>
    </row>
    <row r="4575" spans="7:24" s="168" customFormat="1" ht="15" customHeight="1">
      <c r="G4575" s="175"/>
      <c r="I4575" s="176"/>
      <c r="J4575" s="176"/>
      <c r="K4575" s="176"/>
      <c r="L4575" s="665"/>
      <c r="M4575" s="175"/>
      <c r="N4575" s="177"/>
      <c r="P4575" s="176"/>
      <c r="R4575" s="178"/>
      <c r="S4575" s="177"/>
      <c r="U4575" s="177"/>
      <c r="W4575" s="178"/>
      <c r="X4575" s="177"/>
    </row>
    <row r="4576" spans="7:24" s="168" customFormat="1" ht="15" customHeight="1">
      <c r="G4576" s="175"/>
      <c r="I4576" s="176"/>
      <c r="J4576" s="176"/>
      <c r="K4576" s="176"/>
      <c r="L4576" s="665"/>
      <c r="M4576" s="175"/>
      <c r="N4576" s="177"/>
      <c r="P4576" s="176"/>
      <c r="R4576" s="178"/>
      <c r="S4576" s="177"/>
      <c r="U4576" s="177"/>
      <c r="W4576" s="178"/>
      <c r="X4576" s="177"/>
    </row>
    <row r="4577" spans="7:24" s="168" customFormat="1" ht="15" customHeight="1">
      <c r="G4577" s="175"/>
      <c r="I4577" s="176"/>
      <c r="J4577" s="176"/>
      <c r="K4577" s="176"/>
      <c r="L4577" s="665"/>
      <c r="M4577" s="175"/>
      <c r="N4577" s="177"/>
      <c r="P4577" s="176"/>
      <c r="R4577" s="178"/>
      <c r="S4577" s="177"/>
      <c r="U4577" s="177"/>
      <c r="W4577" s="178"/>
      <c r="X4577" s="177"/>
    </row>
    <row r="4578" spans="7:24" s="168" customFormat="1" ht="15" customHeight="1">
      <c r="G4578" s="175"/>
      <c r="I4578" s="176"/>
      <c r="J4578" s="176"/>
      <c r="K4578" s="176"/>
      <c r="L4578" s="665"/>
      <c r="M4578" s="175"/>
      <c r="N4578" s="177"/>
      <c r="P4578" s="176"/>
      <c r="R4578" s="178"/>
      <c r="S4578" s="177"/>
      <c r="U4578" s="177"/>
      <c r="W4578" s="178"/>
      <c r="X4578" s="177"/>
    </row>
    <row r="4579" spans="7:24" s="168" customFormat="1" ht="15" customHeight="1">
      <c r="G4579" s="175"/>
      <c r="I4579" s="176"/>
      <c r="J4579" s="176"/>
      <c r="K4579" s="176"/>
      <c r="L4579" s="665"/>
      <c r="M4579" s="175"/>
      <c r="N4579" s="177"/>
      <c r="P4579" s="176"/>
      <c r="R4579" s="178"/>
      <c r="S4579" s="177"/>
      <c r="U4579" s="177"/>
      <c r="W4579" s="178"/>
      <c r="X4579" s="177"/>
    </row>
    <row r="4580" spans="7:24" s="168" customFormat="1" ht="15" customHeight="1">
      <c r="G4580" s="175"/>
      <c r="I4580" s="176"/>
      <c r="J4580" s="176"/>
      <c r="K4580" s="176"/>
      <c r="L4580" s="665"/>
      <c r="M4580" s="175"/>
      <c r="N4580" s="177"/>
      <c r="P4580" s="176"/>
      <c r="R4580" s="178"/>
      <c r="S4580" s="177"/>
      <c r="U4580" s="177"/>
      <c r="W4580" s="178"/>
      <c r="X4580" s="177"/>
    </row>
    <row r="4581" spans="7:24" s="168" customFormat="1" ht="15" customHeight="1">
      <c r="G4581" s="175"/>
      <c r="I4581" s="176"/>
      <c r="J4581" s="176"/>
      <c r="K4581" s="176"/>
      <c r="L4581" s="665"/>
      <c r="M4581" s="175"/>
      <c r="N4581" s="177"/>
      <c r="P4581" s="176"/>
      <c r="R4581" s="178"/>
      <c r="S4581" s="177"/>
      <c r="U4581" s="177"/>
      <c r="W4581" s="178"/>
      <c r="X4581" s="177"/>
    </row>
    <row r="4582" spans="7:24" s="168" customFormat="1" ht="15" customHeight="1">
      <c r="G4582" s="175"/>
      <c r="I4582" s="176"/>
      <c r="J4582" s="176"/>
      <c r="K4582" s="176"/>
      <c r="L4582" s="665"/>
      <c r="M4582" s="175"/>
      <c r="N4582" s="177"/>
      <c r="P4582" s="176"/>
      <c r="R4582" s="178"/>
      <c r="S4582" s="177"/>
      <c r="U4582" s="177"/>
      <c r="W4582" s="178"/>
      <c r="X4582" s="177"/>
    </row>
    <row r="4583" spans="7:24" s="168" customFormat="1" ht="15" customHeight="1">
      <c r="G4583" s="175"/>
      <c r="I4583" s="176"/>
      <c r="J4583" s="176"/>
      <c r="K4583" s="176"/>
      <c r="L4583" s="665"/>
      <c r="M4583" s="175"/>
      <c r="N4583" s="177"/>
      <c r="P4583" s="176"/>
      <c r="R4583" s="178"/>
      <c r="S4583" s="177"/>
      <c r="U4583" s="177"/>
      <c r="W4583" s="178"/>
      <c r="X4583" s="177"/>
    </row>
    <row r="4584" spans="7:24" s="168" customFormat="1" ht="15" customHeight="1">
      <c r="G4584" s="175"/>
      <c r="I4584" s="176"/>
      <c r="J4584" s="176"/>
      <c r="K4584" s="176"/>
      <c r="L4584" s="665"/>
      <c r="M4584" s="175"/>
      <c r="N4584" s="177"/>
      <c r="P4584" s="176"/>
      <c r="R4584" s="178"/>
      <c r="S4584" s="177"/>
      <c r="U4584" s="177"/>
      <c r="W4584" s="178"/>
      <c r="X4584" s="177"/>
    </row>
    <row r="4585" spans="7:24" s="168" customFormat="1" ht="15" customHeight="1">
      <c r="G4585" s="175"/>
      <c r="I4585" s="176"/>
      <c r="J4585" s="176"/>
      <c r="K4585" s="176"/>
      <c r="L4585" s="665"/>
      <c r="M4585" s="175"/>
      <c r="N4585" s="177"/>
      <c r="P4585" s="176"/>
      <c r="R4585" s="178"/>
      <c r="S4585" s="177"/>
      <c r="U4585" s="177"/>
      <c r="W4585" s="178"/>
      <c r="X4585" s="177"/>
    </row>
    <row r="4586" spans="7:24" s="168" customFormat="1" ht="15" customHeight="1">
      <c r="G4586" s="175"/>
      <c r="I4586" s="176"/>
      <c r="J4586" s="176"/>
      <c r="K4586" s="176"/>
      <c r="L4586" s="665"/>
      <c r="M4586" s="175"/>
      <c r="N4586" s="177"/>
      <c r="P4586" s="176"/>
      <c r="R4586" s="178"/>
      <c r="S4586" s="177"/>
      <c r="U4586" s="177"/>
      <c r="W4586" s="178"/>
      <c r="X4586" s="177"/>
    </row>
    <row r="4587" spans="7:24" s="168" customFormat="1" ht="15" customHeight="1">
      <c r="G4587" s="175"/>
      <c r="I4587" s="176"/>
      <c r="J4587" s="176"/>
      <c r="K4587" s="176"/>
      <c r="L4587" s="665"/>
      <c r="M4587" s="175"/>
      <c r="N4587" s="177"/>
      <c r="P4587" s="176"/>
      <c r="R4587" s="178"/>
      <c r="S4587" s="177"/>
      <c r="U4587" s="177"/>
      <c r="W4587" s="178"/>
      <c r="X4587" s="177"/>
    </row>
    <row r="4588" spans="7:24" s="168" customFormat="1" ht="15" customHeight="1">
      <c r="G4588" s="175"/>
      <c r="I4588" s="176"/>
      <c r="J4588" s="176"/>
      <c r="K4588" s="176"/>
      <c r="L4588" s="665"/>
      <c r="M4588" s="175"/>
      <c r="N4588" s="177"/>
      <c r="P4588" s="176"/>
      <c r="R4588" s="178"/>
      <c r="S4588" s="177"/>
      <c r="U4588" s="177"/>
      <c r="W4588" s="178"/>
      <c r="X4588" s="177"/>
    </row>
    <row r="4589" spans="7:24" s="168" customFormat="1" ht="15" customHeight="1">
      <c r="G4589" s="175"/>
      <c r="I4589" s="176"/>
      <c r="J4589" s="176"/>
      <c r="K4589" s="176"/>
      <c r="L4589" s="665"/>
      <c r="M4589" s="175"/>
      <c r="N4589" s="177"/>
      <c r="P4589" s="176"/>
      <c r="R4589" s="178"/>
      <c r="S4589" s="177"/>
      <c r="U4589" s="177"/>
      <c r="W4589" s="178"/>
      <c r="X4589" s="177"/>
    </row>
    <row r="4590" spans="7:24" s="168" customFormat="1" ht="15" customHeight="1">
      <c r="G4590" s="175"/>
      <c r="I4590" s="176"/>
      <c r="J4590" s="176"/>
      <c r="K4590" s="176"/>
      <c r="L4590" s="665"/>
      <c r="M4590" s="175"/>
      <c r="N4590" s="177"/>
      <c r="P4590" s="176"/>
      <c r="R4590" s="178"/>
      <c r="S4590" s="177"/>
      <c r="U4590" s="177"/>
      <c r="W4590" s="178"/>
      <c r="X4590" s="177"/>
    </row>
    <row r="4591" spans="7:24" s="168" customFormat="1" ht="15" customHeight="1">
      <c r="G4591" s="175"/>
      <c r="I4591" s="176"/>
      <c r="J4591" s="176"/>
      <c r="K4591" s="176"/>
      <c r="L4591" s="665"/>
      <c r="M4591" s="175"/>
      <c r="N4591" s="177"/>
      <c r="P4591" s="176"/>
      <c r="R4591" s="178"/>
      <c r="S4591" s="177"/>
      <c r="U4591" s="177"/>
      <c r="W4591" s="178"/>
      <c r="X4591" s="177"/>
    </row>
    <row r="4592" spans="7:24" s="168" customFormat="1" ht="15" customHeight="1">
      <c r="G4592" s="175"/>
      <c r="I4592" s="176"/>
      <c r="J4592" s="176"/>
      <c r="K4592" s="176"/>
      <c r="L4592" s="665"/>
      <c r="M4592" s="175"/>
      <c r="N4592" s="177"/>
      <c r="P4592" s="176"/>
      <c r="R4592" s="178"/>
      <c r="S4592" s="177"/>
      <c r="U4592" s="177"/>
      <c r="W4592" s="178"/>
      <c r="X4592" s="177"/>
    </row>
    <row r="4593" spans="7:24" s="168" customFormat="1" ht="15" customHeight="1">
      <c r="G4593" s="175"/>
      <c r="I4593" s="176"/>
      <c r="J4593" s="176"/>
      <c r="K4593" s="176"/>
      <c r="L4593" s="665"/>
      <c r="M4593" s="175"/>
      <c r="N4593" s="177"/>
      <c r="P4593" s="176"/>
      <c r="R4593" s="178"/>
      <c r="S4593" s="177"/>
      <c r="U4593" s="177"/>
      <c r="W4593" s="178"/>
      <c r="X4593" s="177"/>
    </row>
    <row r="4594" spans="7:24" s="168" customFormat="1" ht="15" customHeight="1">
      <c r="G4594" s="175"/>
      <c r="I4594" s="176"/>
      <c r="J4594" s="176"/>
      <c r="K4594" s="176"/>
      <c r="L4594" s="665"/>
      <c r="M4594" s="175"/>
      <c r="N4594" s="177"/>
      <c r="P4594" s="176"/>
      <c r="R4594" s="178"/>
      <c r="S4594" s="177"/>
      <c r="U4594" s="177"/>
      <c r="W4594" s="178"/>
      <c r="X4594" s="177"/>
    </row>
    <row r="4595" spans="7:24" s="168" customFormat="1" ht="15" customHeight="1">
      <c r="G4595" s="175"/>
      <c r="I4595" s="176"/>
      <c r="J4595" s="176"/>
      <c r="K4595" s="176"/>
      <c r="L4595" s="665"/>
      <c r="M4595" s="175"/>
      <c r="N4595" s="177"/>
      <c r="P4595" s="176"/>
      <c r="R4595" s="178"/>
      <c r="S4595" s="177"/>
      <c r="U4595" s="177"/>
      <c r="W4595" s="178"/>
      <c r="X4595" s="177"/>
    </row>
    <row r="4596" spans="7:24" s="168" customFormat="1" ht="15" customHeight="1">
      <c r="G4596" s="175"/>
      <c r="I4596" s="176"/>
      <c r="J4596" s="176"/>
      <c r="K4596" s="176"/>
      <c r="L4596" s="665"/>
      <c r="M4596" s="175"/>
      <c r="N4596" s="177"/>
      <c r="P4596" s="176"/>
      <c r="R4596" s="178"/>
      <c r="S4596" s="177"/>
      <c r="U4596" s="177"/>
      <c r="W4596" s="178"/>
      <c r="X4596" s="177"/>
    </row>
    <row r="4597" spans="7:24" s="168" customFormat="1" ht="15" customHeight="1">
      <c r="G4597" s="175"/>
      <c r="I4597" s="176"/>
      <c r="J4597" s="176"/>
      <c r="K4597" s="176"/>
      <c r="L4597" s="665"/>
      <c r="M4597" s="175"/>
      <c r="N4597" s="177"/>
      <c r="P4597" s="176"/>
      <c r="R4597" s="178"/>
      <c r="S4597" s="177"/>
      <c r="U4597" s="177"/>
      <c r="W4597" s="178"/>
      <c r="X4597" s="177"/>
    </row>
    <row r="4598" spans="7:24" s="168" customFormat="1" ht="15" customHeight="1">
      <c r="G4598" s="175"/>
      <c r="I4598" s="176"/>
      <c r="J4598" s="176"/>
      <c r="K4598" s="176"/>
      <c r="L4598" s="665"/>
      <c r="M4598" s="175"/>
      <c r="N4598" s="177"/>
      <c r="P4598" s="176"/>
      <c r="R4598" s="178"/>
      <c r="S4598" s="177"/>
      <c r="U4598" s="177"/>
      <c r="W4598" s="178"/>
      <c r="X4598" s="177"/>
    </row>
    <row r="4599" spans="7:24" s="168" customFormat="1" ht="15" customHeight="1">
      <c r="G4599" s="175"/>
      <c r="I4599" s="176"/>
      <c r="J4599" s="176"/>
      <c r="K4599" s="176"/>
      <c r="L4599" s="665"/>
      <c r="M4599" s="175"/>
      <c r="N4599" s="177"/>
      <c r="P4599" s="176"/>
      <c r="R4599" s="178"/>
      <c r="S4599" s="177"/>
      <c r="U4599" s="177"/>
      <c r="W4599" s="178"/>
      <c r="X4599" s="177"/>
    </row>
    <row r="4600" spans="7:24" s="168" customFormat="1" ht="15" customHeight="1">
      <c r="G4600" s="175"/>
      <c r="I4600" s="176"/>
      <c r="J4600" s="176"/>
      <c r="K4600" s="176"/>
      <c r="L4600" s="665"/>
      <c r="M4600" s="175"/>
      <c r="N4600" s="177"/>
      <c r="P4600" s="176"/>
      <c r="R4600" s="178"/>
      <c r="S4600" s="177"/>
      <c r="U4600" s="177"/>
      <c r="W4600" s="178"/>
      <c r="X4600" s="177"/>
    </row>
    <row r="4601" spans="7:24" s="168" customFormat="1" ht="15" customHeight="1">
      <c r="G4601" s="175"/>
      <c r="I4601" s="176"/>
      <c r="J4601" s="176"/>
      <c r="K4601" s="176"/>
      <c r="L4601" s="665"/>
      <c r="M4601" s="175"/>
      <c r="N4601" s="177"/>
      <c r="P4601" s="176"/>
      <c r="R4601" s="178"/>
      <c r="S4601" s="177"/>
      <c r="U4601" s="177"/>
      <c r="W4601" s="178"/>
      <c r="X4601" s="177"/>
    </row>
    <row r="4602" spans="7:24" s="168" customFormat="1" ht="15" customHeight="1">
      <c r="G4602" s="175"/>
      <c r="I4602" s="176"/>
      <c r="J4602" s="176"/>
      <c r="K4602" s="176"/>
      <c r="L4602" s="665"/>
      <c r="M4602" s="175"/>
      <c r="N4602" s="177"/>
      <c r="P4602" s="176"/>
      <c r="R4602" s="178"/>
      <c r="S4602" s="177"/>
      <c r="U4602" s="177"/>
      <c r="W4602" s="178"/>
      <c r="X4602" s="177"/>
    </row>
    <row r="4603" spans="7:24" s="168" customFormat="1" ht="15" customHeight="1">
      <c r="G4603" s="175"/>
      <c r="I4603" s="176"/>
      <c r="J4603" s="176"/>
      <c r="K4603" s="176"/>
      <c r="L4603" s="665"/>
      <c r="M4603" s="175"/>
      <c r="N4603" s="177"/>
      <c r="P4603" s="176"/>
      <c r="R4603" s="178"/>
      <c r="S4603" s="177"/>
      <c r="U4603" s="177"/>
      <c r="W4603" s="178"/>
      <c r="X4603" s="177"/>
    </row>
    <row r="4604" spans="7:24" s="168" customFormat="1" ht="15" customHeight="1">
      <c r="G4604" s="175"/>
      <c r="I4604" s="176"/>
      <c r="J4604" s="176"/>
      <c r="K4604" s="176"/>
      <c r="L4604" s="665"/>
      <c r="M4604" s="175"/>
      <c r="N4604" s="177"/>
      <c r="P4604" s="176"/>
      <c r="R4604" s="178"/>
      <c r="S4604" s="177"/>
      <c r="U4604" s="177"/>
      <c r="W4604" s="178"/>
      <c r="X4604" s="177"/>
    </row>
    <row r="4605" spans="7:24" s="168" customFormat="1" ht="15" customHeight="1">
      <c r="G4605" s="175"/>
      <c r="I4605" s="176"/>
      <c r="J4605" s="176"/>
      <c r="K4605" s="176"/>
      <c r="L4605" s="665"/>
      <c r="M4605" s="175"/>
      <c r="N4605" s="177"/>
      <c r="P4605" s="176"/>
      <c r="R4605" s="178"/>
      <c r="S4605" s="177"/>
      <c r="U4605" s="177"/>
      <c r="W4605" s="178"/>
      <c r="X4605" s="177"/>
    </row>
    <row r="4606" spans="7:24" s="168" customFormat="1" ht="15" customHeight="1">
      <c r="G4606" s="175"/>
      <c r="I4606" s="176"/>
      <c r="J4606" s="176"/>
      <c r="K4606" s="176"/>
      <c r="L4606" s="665"/>
      <c r="M4606" s="175"/>
      <c r="N4606" s="177"/>
      <c r="P4606" s="176"/>
      <c r="R4606" s="178"/>
      <c r="S4606" s="177"/>
      <c r="U4606" s="177"/>
      <c r="W4606" s="178"/>
      <c r="X4606" s="177"/>
    </row>
    <row r="4607" spans="7:24" s="168" customFormat="1" ht="15" customHeight="1">
      <c r="G4607" s="175"/>
      <c r="I4607" s="176"/>
      <c r="J4607" s="176"/>
      <c r="K4607" s="176"/>
      <c r="L4607" s="665"/>
      <c r="M4607" s="175"/>
      <c r="N4607" s="177"/>
      <c r="P4607" s="176"/>
      <c r="R4607" s="178"/>
      <c r="S4607" s="177"/>
      <c r="U4607" s="177"/>
      <c r="W4607" s="178"/>
      <c r="X4607" s="177"/>
    </row>
    <row r="4608" spans="7:24" s="168" customFormat="1" ht="15" customHeight="1">
      <c r="G4608" s="175"/>
      <c r="I4608" s="176"/>
      <c r="J4608" s="176"/>
      <c r="K4608" s="176"/>
      <c r="L4608" s="665"/>
      <c r="M4608" s="175"/>
      <c r="N4608" s="177"/>
      <c r="P4608" s="176"/>
      <c r="R4608" s="178"/>
      <c r="S4608" s="177"/>
      <c r="U4608" s="177"/>
      <c r="W4608" s="178"/>
      <c r="X4608" s="177"/>
    </row>
    <row r="4609" spans="7:24" s="168" customFormat="1" ht="15" customHeight="1">
      <c r="G4609" s="175"/>
      <c r="I4609" s="176"/>
      <c r="J4609" s="176"/>
      <c r="K4609" s="176"/>
      <c r="L4609" s="665"/>
      <c r="M4609" s="175"/>
      <c r="N4609" s="177"/>
      <c r="P4609" s="176"/>
      <c r="R4609" s="178"/>
      <c r="S4609" s="177"/>
      <c r="U4609" s="177"/>
      <c r="W4609" s="178"/>
      <c r="X4609" s="177"/>
    </row>
    <row r="4610" spans="7:24" s="168" customFormat="1" ht="15" customHeight="1">
      <c r="G4610" s="175"/>
      <c r="I4610" s="176"/>
      <c r="J4610" s="176"/>
      <c r="K4610" s="176"/>
      <c r="L4610" s="665"/>
      <c r="M4610" s="175"/>
      <c r="N4610" s="177"/>
      <c r="P4610" s="176"/>
      <c r="R4610" s="178"/>
      <c r="S4610" s="177"/>
      <c r="U4610" s="177"/>
      <c r="W4610" s="178"/>
      <c r="X4610" s="177"/>
    </row>
    <row r="4611" spans="7:24" s="168" customFormat="1" ht="15" customHeight="1">
      <c r="G4611" s="175"/>
      <c r="I4611" s="176"/>
      <c r="J4611" s="176"/>
      <c r="K4611" s="176"/>
      <c r="L4611" s="665"/>
      <c r="M4611" s="175"/>
      <c r="N4611" s="177"/>
      <c r="P4611" s="176"/>
      <c r="R4611" s="178"/>
      <c r="S4611" s="177"/>
      <c r="U4611" s="177"/>
      <c r="W4611" s="178"/>
      <c r="X4611" s="177"/>
    </row>
    <row r="4612" spans="7:24" s="168" customFormat="1" ht="15" customHeight="1">
      <c r="G4612" s="175"/>
      <c r="I4612" s="176"/>
      <c r="J4612" s="176"/>
      <c r="K4612" s="176"/>
      <c r="L4612" s="665"/>
      <c r="M4612" s="175"/>
      <c r="N4612" s="177"/>
      <c r="P4612" s="176"/>
      <c r="R4612" s="178"/>
      <c r="S4612" s="177"/>
      <c r="U4612" s="177"/>
      <c r="W4612" s="178"/>
      <c r="X4612" s="177"/>
    </row>
    <row r="4613" spans="7:24" s="168" customFormat="1" ht="15" customHeight="1">
      <c r="G4613" s="175"/>
      <c r="I4613" s="176"/>
      <c r="J4613" s="176"/>
      <c r="K4613" s="176"/>
      <c r="L4613" s="665"/>
      <c r="M4613" s="175"/>
      <c r="N4613" s="177"/>
      <c r="P4613" s="176"/>
      <c r="R4613" s="178"/>
      <c r="S4613" s="177"/>
      <c r="U4613" s="177"/>
      <c r="W4613" s="178"/>
      <c r="X4613" s="177"/>
    </row>
    <row r="4614" spans="7:24" s="168" customFormat="1" ht="15" customHeight="1">
      <c r="G4614" s="175"/>
      <c r="I4614" s="176"/>
      <c r="J4614" s="176"/>
      <c r="K4614" s="176"/>
      <c r="L4614" s="665"/>
      <c r="M4614" s="175"/>
      <c r="N4614" s="177"/>
      <c r="P4614" s="176"/>
      <c r="R4614" s="178"/>
      <c r="S4614" s="177"/>
      <c r="U4614" s="177"/>
      <c r="W4614" s="178"/>
      <c r="X4614" s="177"/>
    </row>
    <row r="4615" spans="7:24" s="168" customFormat="1" ht="15" customHeight="1">
      <c r="G4615" s="175"/>
      <c r="I4615" s="176"/>
      <c r="J4615" s="176"/>
      <c r="K4615" s="176"/>
      <c r="L4615" s="665"/>
      <c r="M4615" s="175"/>
      <c r="N4615" s="177"/>
      <c r="P4615" s="176"/>
      <c r="R4615" s="178"/>
      <c r="S4615" s="177"/>
      <c r="U4615" s="177"/>
      <c r="W4615" s="178"/>
      <c r="X4615" s="177"/>
    </row>
    <row r="4616" spans="7:24" s="168" customFormat="1" ht="15" customHeight="1">
      <c r="G4616" s="175"/>
      <c r="I4616" s="176"/>
      <c r="J4616" s="176"/>
      <c r="K4616" s="176"/>
      <c r="L4616" s="665"/>
      <c r="M4616" s="175"/>
      <c r="N4616" s="177"/>
      <c r="P4616" s="176"/>
      <c r="R4616" s="178"/>
      <c r="S4616" s="177"/>
      <c r="U4616" s="177"/>
      <c r="W4616" s="178"/>
      <c r="X4616" s="177"/>
    </row>
    <row r="4617" spans="7:24" s="168" customFormat="1" ht="15" customHeight="1">
      <c r="G4617" s="175"/>
      <c r="I4617" s="176"/>
      <c r="J4617" s="176"/>
      <c r="K4617" s="176"/>
      <c r="L4617" s="665"/>
      <c r="M4617" s="175"/>
      <c r="N4617" s="177"/>
      <c r="P4617" s="176"/>
      <c r="R4617" s="178"/>
      <c r="S4617" s="177"/>
      <c r="U4617" s="177"/>
      <c r="W4617" s="178"/>
      <c r="X4617" s="177"/>
    </row>
    <row r="4618" spans="7:24" s="168" customFormat="1" ht="15" customHeight="1">
      <c r="G4618" s="175"/>
      <c r="I4618" s="176"/>
      <c r="J4618" s="176"/>
      <c r="K4618" s="176"/>
      <c r="L4618" s="665"/>
      <c r="M4618" s="175"/>
      <c r="N4618" s="177"/>
      <c r="P4618" s="176"/>
      <c r="R4618" s="178"/>
      <c r="S4618" s="177"/>
      <c r="U4618" s="177"/>
      <c r="W4618" s="178"/>
      <c r="X4618" s="177"/>
    </row>
    <row r="4619" spans="7:24" s="168" customFormat="1" ht="15" customHeight="1">
      <c r="G4619" s="175"/>
      <c r="I4619" s="176"/>
      <c r="J4619" s="176"/>
      <c r="K4619" s="176"/>
      <c r="L4619" s="665"/>
      <c r="M4619" s="175"/>
      <c r="N4619" s="177"/>
      <c r="P4619" s="176"/>
      <c r="R4619" s="178"/>
      <c r="S4619" s="177"/>
      <c r="U4619" s="177"/>
      <c r="W4619" s="178"/>
      <c r="X4619" s="177"/>
    </row>
    <row r="4620" spans="7:24" s="168" customFormat="1" ht="15" customHeight="1">
      <c r="G4620" s="175"/>
      <c r="I4620" s="176"/>
      <c r="J4620" s="176"/>
      <c r="K4620" s="176"/>
      <c r="L4620" s="665"/>
      <c r="M4620" s="175"/>
      <c r="N4620" s="177"/>
      <c r="P4620" s="176"/>
      <c r="R4620" s="178"/>
      <c r="S4620" s="177"/>
      <c r="U4620" s="177"/>
      <c r="W4620" s="178"/>
      <c r="X4620" s="177"/>
    </row>
    <row r="4621" spans="7:24" s="168" customFormat="1" ht="15" customHeight="1">
      <c r="G4621" s="175"/>
      <c r="I4621" s="176"/>
      <c r="J4621" s="176"/>
      <c r="K4621" s="176"/>
      <c r="L4621" s="665"/>
      <c r="M4621" s="175"/>
      <c r="N4621" s="177"/>
      <c r="P4621" s="176"/>
      <c r="R4621" s="178"/>
      <c r="S4621" s="177"/>
      <c r="U4621" s="177"/>
      <c r="W4621" s="178"/>
      <c r="X4621" s="177"/>
    </row>
    <row r="4622" spans="7:24" s="168" customFormat="1" ht="15" customHeight="1">
      <c r="G4622" s="175"/>
      <c r="I4622" s="176"/>
      <c r="J4622" s="176"/>
      <c r="K4622" s="176"/>
      <c r="L4622" s="665"/>
      <c r="M4622" s="175"/>
      <c r="N4622" s="177"/>
      <c r="P4622" s="176"/>
      <c r="R4622" s="178"/>
      <c r="S4622" s="177"/>
      <c r="U4622" s="177"/>
      <c r="W4622" s="178"/>
      <c r="X4622" s="177"/>
    </row>
    <row r="4623" spans="7:24" s="168" customFormat="1" ht="15" customHeight="1">
      <c r="G4623" s="175"/>
      <c r="I4623" s="176"/>
      <c r="J4623" s="176"/>
      <c r="K4623" s="176"/>
      <c r="L4623" s="665"/>
      <c r="M4623" s="175"/>
      <c r="N4623" s="177"/>
      <c r="P4623" s="176"/>
      <c r="R4623" s="178"/>
      <c r="S4623" s="177"/>
      <c r="U4623" s="177"/>
      <c r="W4623" s="178"/>
      <c r="X4623" s="177"/>
    </row>
    <row r="4624" spans="7:24" s="168" customFormat="1" ht="15" customHeight="1">
      <c r="G4624" s="175"/>
      <c r="I4624" s="176"/>
      <c r="J4624" s="176"/>
      <c r="K4624" s="176"/>
      <c r="L4624" s="665"/>
      <c r="M4624" s="175"/>
      <c r="N4624" s="177"/>
      <c r="P4624" s="176"/>
      <c r="R4624" s="178"/>
      <c r="S4624" s="177"/>
      <c r="U4624" s="177"/>
      <c r="W4624" s="178"/>
      <c r="X4624" s="177"/>
    </row>
    <row r="4625" spans="7:24" s="168" customFormat="1" ht="15" customHeight="1">
      <c r="G4625" s="175"/>
      <c r="I4625" s="176"/>
      <c r="J4625" s="176"/>
      <c r="K4625" s="176"/>
      <c r="L4625" s="665"/>
      <c r="M4625" s="175"/>
      <c r="N4625" s="177"/>
      <c r="P4625" s="176"/>
      <c r="R4625" s="178"/>
      <c r="S4625" s="177"/>
      <c r="U4625" s="177"/>
      <c r="W4625" s="178"/>
      <c r="X4625" s="177"/>
    </row>
    <row r="4626" spans="7:24" s="168" customFormat="1" ht="15" customHeight="1">
      <c r="G4626" s="175"/>
      <c r="I4626" s="176"/>
      <c r="J4626" s="176"/>
      <c r="K4626" s="176"/>
      <c r="L4626" s="665"/>
      <c r="M4626" s="175"/>
      <c r="N4626" s="177"/>
      <c r="P4626" s="176"/>
      <c r="R4626" s="178"/>
      <c r="S4626" s="177"/>
      <c r="U4626" s="177"/>
      <c r="W4626" s="178"/>
      <c r="X4626" s="177"/>
    </row>
    <row r="4627" spans="7:24" s="168" customFormat="1" ht="15" customHeight="1">
      <c r="G4627" s="175"/>
      <c r="I4627" s="176"/>
      <c r="J4627" s="176"/>
      <c r="K4627" s="176"/>
      <c r="L4627" s="665"/>
      <c r="M4627" s="175"/>
      <c r="N4627" s="177"/>
      <c r="P4627" s="176"/>
      <c r="R4627" s="178"/>
      <c r="S4627" s="177"/>
      <c r="U4627" s="177"/>
      <c r="W4627" s="178"/>
      <c r="X4627" s="177"/>
    </row>
    <row r="4628" spans="7:24" s="168" customFormat="1" ht="15" customHeight="1">
      <c r="G4628" s="175"/>
      <c r="I4628" s="176"/>
      <c r="J4628" s="176"/>
      <c r="K4628" s="176"/>
      <c r="L4628" s="665"/>
      <c r="M4628" s="175"/>
      <c r="N4628" s="177"/>
      <c r="P4628" s="176"/>
      <c r="R4628" s="178"/>
      <c r="S4628" s="177"/>
      <c r="U4628" s="177"/>
      <c r="W4628" s="178"/>
      <c r="X4628" s="177"/>
    </row>
    <row r="4629" spans="7:24" s="168" customFormat="1" ht="15" customHeight="1">
      <c r="G4629" s="175"/>
      <c r="I4629" s="176"/>
      <c r="J4629" s="176"/>
      <c r="K4629" s="176"/>
      <c r="L4629" s="665"/>
      <c r="M4629" s="175"/>
      <c r="N4629" s="177"/>
      <c r="P4629" s="176"/>
      <c r="R4629" s="178"/>
      <c r="S4629" s="177"/>
      <c r="U4629" s="177"/>
      <c r="W4629" s="178"/>
      <c r="X4629" s="177"/>
    </row>
    <row r="4630" spans="7:24" s="168" customFormat="1" ht="15" customHeight="1">
      <c r="G4630" s="175"/>
      <c r="I4630" s="176"/>
      <c r="J4630" s="176"/>
      <c r="K4630" s="176"/>
      <c r="L4630" s="665"/>
      <c r="M4630" s="175"/>
      <c r="N4630" s="177"/>
      <c r="P4630" s="176"/>
      <c r="R4630" s="178"/>
      <c r="S4630" s="177"/>
      <c r="U4630" s="177"/>
      <c r="W4630" s="178"/>
      <c r="X4630" s="177"/>
    </row>
    <row r="4631" spans="7:24" s="168" customFormat="1" ht="15" customHeight="1">
      <c r="G4631" s="175"/>
      <c r="I4631" s="176"/>
      <c r="J4631" s="176"/>
      <c r="K4631" s="176"/>
      <c r="L4631" s="665"/>
      <c r="M4631" s="175"/>
      <c r="N4631" s="177"/>
      <c r="P4631" s="176"/>
      <c r="R4631" s="178"/>
      <c r="S4631" s="177"/>
      <c r="U4631" s="177"/>
      <c r="W4631" s="178"/>
      <c r="X4631" s="177"/>
    </row>
    <row r="4632" spans="7:24" s="168" customFormat="1" ht="15" customHeight="1">
      <c r="G4632" s="175"/>
      <c r="I4632" s="176"/>
      <c r="J4632" s="176"/>
      <c r="K4632" s="176"/>
      <c r="L4632" s="665"/>
      <c r="M4632" s="175"/>
      <c r="N4632" s="177"/>
      <c r="P4632" s="176"/>
      <c r="R4632" s="178"/>
      <c r="S4632" s="177"/>
      <c r="U4632" s="177"/>
      <c r="W4632" s="178"/>
      <c r="X4632" s="177"/>
    </row>
    <row r="4633" spans="7:24" s="168" customFormat="1" ht="15" customHeight="1">
      <c r="G4633" s="175"/>
      <c r="I4633" s="176"/>
      <c r="J4633" s="176"/>
      <c r="K4633" s="176"/>
      <c r="L4633" s="665"/>
      <c r="M4633" s="175"/>
      <c r="N4633" s="177"/>
      <c r="P4633" s="176"/>
      <c r="R4633" s="178"/>
      <c r="S4633" s="177"/>
      <c r="U4633" s="177"/>
      <c r="W4633" s="178"/>
      <c r="X4633" s="177"/>
    </row>
    <row r="4634" spans="7:24" s="168" customFormat="1" ht="15" customHeight="1">
      <c r="G4634" s="175"/>
      <c r="I4634" s="176"/>
      <c r="J4634" s="176"/>
      <c r="K4634" s="176"/>
      <c r="L4634" s="665"/>
      <c r="M4634" s="175"/>
      <c r="N4634" s="177"/>
      <c r="P4634" s="176"/>
      <c r="R4634" s="178"/>
      <c r="S4634" s="177"/>
      <c r="U4634" s="177"/>
      <c r="W4634" s="178"/>
      <c r="X4634" s="177"/>
    </row>
    <row r="4635" spans="7:24" s="168" customFormat="1" ht="15" customHeight="1">
      <c r="G4635" s="175"/>
      <c r="I4635" s="176"/>
      <c r="J4635" s="176"/>
      <c r="K4635" s="176"/>
      <c r="L4635" s="665"/>
      <c r="M4635" s="175"/>
      <c r="N4635" s="177"/>
      <c r="P4635" s="176"/>
      <c r="R4635" s="178"/>
      <c r="S4635" s="177"/>
      <c r="U4635" s="177"/>
      <c r="W4635" s="178"/>
      <c r="X4635" s="177"/>
    </row>
    <row r="4636" spans="7:24" s="168" customFormat="1" ht="15" customHeight="1">
      <c r="G4636" s="175"/>
      <c r="I4636" s="176"/>
      <c r="J4636" s="176"/>
      <c r="K4636" s="176"/>
      <c r="L4636" s="665"/>
      <c r="M4636" s="175"/>
      <c r="N4636" s="177"/>
      <c r="P4636" s="176"/>
      <c r="R4636" s="178"/>
      <c r="S4636" s="177"/>
      <c r="U4636" s="177"/>
      <c r="W4636" s="178"/>
      <c r="X4636" s="177"/>
    </row>
    <row r="4637" spans="7:24" s="168" customFormat="1" ht="15" customHeight="1">
      <c r="G4637" s="175"/>
      <c r="I4637" s="176"/>
      <c r="J4637" s="176"/>
      <c r="K4637" s="176"/>
      <c r="L4637" s="665"/>
      <c r="M4637" s="175"/>
      <c r="N4637" s="177"/>
      <c r="P4637" s="176"/>
      <c r="R4637" s="178"/>
      <c r="S4637" s="177"/>
      <c r="U4637" s="177"/>
      <c r="W4637" s="178"/>
      <c r="X4637" s="177"/>
    </row>
    <row r="4638" spans="7:24" s="168" customFormat="1" ht="15" customHeight="1">
      <c r="G4638" s="175"/>
      <c r="I4638" s="176"/>
      <c r="J4638" s="176"/>
      <c r="K4638" s="176"/>
      <c r="L4638" s="665"/>
      <c r="M4638" s="175"/>
      <c r="N4638" s="177"/>
      <c r="P4638" s="176"/>
      <c r="R4638" s="178"/>
      <c r="S4638" s="177"/>
      <c r="U4638" s="177"/>
      <c r="W4638" s="178"/>
      <c r="X4638" s="177"/>
    </row>
    <row r="4639" spans="7:24" s="168" customFormat="1" ht="15" customHeight="1">
      <c r="G4639" s="175"/>
      <c r="I4639" s="176"/>
      <c r="J4639" s="176"/>
      <c r="K4639" s="176"/>
      <c r="L4639" s="665"/>
      <c r="M4639" s="175"/>
      <c r="N4639" s="177"/>
      <c r="P4639" s="176"/>
      <c r="R4639" s="178"/>
      <c r="S4639" s="177"/>
      <c r="U4639" s="177"/>
      <c r="W4639" s="178"/>
      <c r="X4639" s="177"/>
    </row>
    <row r="4640" spans="7:24" s="168" customFormat="1" ht="15" customHeight="1">
      <c r="G4640" s="175"/>
      <c r="I4640" s="176"/>
      <c r="J4640" s="176"/>
      <c r="K4640" s="176"/>
      <c r="L4640" s="665"/>
      <c r="M4640" s="175"/>
      <c r="N4640" s="177"/>
      <c r="P4640" s="176"/>
      <c r="R4640" s="178"/>
      <c r="S4640" s="177"/>
      <c r="U4640" s="177"/>
      <c r="W4640" s="178"/>
      <c r="X4640" s="177"/>
    </row>
    <row r="4641" spans="7:24" s="168" customFormat="1" ht="15" customHeight="1">
      <c r="G4641" s="175"/>
      <c r="I4641" s="176"/>
      <c r="J4641" s="176"/>
      <c r="K4641" s="176"/>
      <c r="L4641" s="665"/>
      <c r="M4641" s="175"/>
      <c r="N4641" s="177"/>
      <c r="P4641" s="176"/>
      <c r="R4641" s="178"/>
      <c r="S4641" s="177"/>
      <c r="U4641" s="177"/>
      <c r="W4641" s="178"/>
      <c r="X4641" s="177"/>
    </row>
    <row r="4642" spans="7:24" s="168" customFormat="1" ht="15" customHeight="1">
      <c r="G4642" s="175"/>
      <c r="I4642" s="176"/>
      <c r="J4642" s="176"/>
      <c r="K4642" s="176"/>
      <c r="L4642" s="665"/>
      <c r="M4642" s="175"/>
      <c r="N4642" s="177"/>
      <c r="P4642" s="176"/>
      <c r="R4642" s="178"/>
      <c r="S4642" s="177"/>
      <c r="U4642" s="177"/>
      <c r="W4642" s="178"/>
      <c r="X4642" s="177"/>
    </row>
    <row r="4643" spans="7:24" s="168" customFormat="1" ht="15" customHeight="1">
      <c r="G4643" s="175"/>
      <c r="I4643" s="176"/>
      <c r="J4643" s="176"/>
      <c r="K4643" s="176"/>
      <c r="L4643" s="665"/>
      <c r="M4643" s="175"/>
      <c r="N4643" s="177"/>
      <c r="P4643" s="176"/>
      <c r="R4643" s="178"/>
      <c r="S4643" s="177"/>
      <c r="U4643" s="177"/>
      <c r="W4643" s="178"/>
      <c r="X4643" s="177"/>
    </row>
    <row r="4644" spans="7:24" s="168" customFormat="1" ht="15" customHeight="1">
      <c r="G4644" s="175"/>
      <c r="I4644" s="176"/>
      <c r="J4644" s="176"/>
      <c r="K4644" s="176"/>
      <c r="L4644" s="665"/>
      <c r="M4644" s="175"/>
      <c r="N4644" s="177"/>
      <c r="P4644" s="176"/>
      <c r="R4644" s="178"/>
      <c r="S4644" s="177"/>
      <c r="U4644" s="177"/>
      <c r="W4644" s="178"/>
      <c r="X4644" s="177"/>
    </row>
    <row r="4645" spans="7:24" s="168" customFormat="1" ht="15" customHeight="1">
      <c r="G4645" s="175"/>
      <c r="I4645" s="176"/>
      <c r="J4645" s="176"/>
      <c r="K4645" s="176"/>
      <c r="L4645" s="665"/>
      <c r="M4645" s="175"/>
      <c r="N4645" s="177"/>
      <c r="P4645" s="176"/>
      <c r="R4645" s="178"/>
      <c r="S4645" s="177"/>
      <c r="U4645" s="177"/>
      <c r="W4645" s="178"/>
      <c r="X4645" s="177"/>
    </row>
    <row r="4646" spans="7:24" s="168" customFormat="1" ht="15" customHeight="1">
      <c r="G4646" s="175"/>
      <c r="I4646" s="176"/>
      <c r="J4646" s="176"/>
      <c r="K4646" s="176"/>
      <c r="L4646" s="665"/>
      <c r="M4646" s="175"/>
      <c r="N4646" s="177"/>
      <c r="P4646" s="176"/>
      <c r="R4646" s="178"/>
      <c r="S4646" s="177"/>
      <c r="U4646" s="177"/>
      <c r="W4646" s="178"/>
      <c r="X4646" s="177"/>
    </row>
    <row r="4647" spans="7:24" s="168" customFormat="1" ht="15" customHeight="1">
      <c r="G4647" s="175"/>
      <c r="I4647" s="176"/>
      <c r="J4647" s="176"/>
      <c r="K4647" s="176"/>
      <c r="L4647" s="665"/>
      <c r="M4647" s="175"/>
      <c r="N4647" s="177"/>
      <c r="P4647" s="176"/>
      <c r="R4647" s="178"/>
      <c r="S4647" s="177"/>
      <c r="U4647" s="177"/>
      <c r="W4647" s="178"/>
      <c r="X4647" s="177"/>
    </row>
    <row r="4648" spans="7:24" s="168" customFormat="1" ht="15" customHeight="1">
      <c r="G4648" s="175"/>
      <c r="I4648" s="176"/>
      <c r="J4648" s="176"/>
      <c r="K4648" s="176"/>
      <c r="L4648" s="665"/>
      <c r="M4648" s="175"/>
      <c r="N4648" s="177"/>
      <c r="P4648" s="176"/>
      <c r="R4648" s="178"/>
      <c r="S4648" s="177"/>
      <c r="U4648" s="177"/>
      <c r="W4648" s="178"/>
      <c r="X4648" s="177"/>
    </row>
    <row r="4649" spans="7:24" s="168" customFormat="1" ht="15" customHeight="1">
      <c r="G4649" s="175"/>
      <c r="I4649" s="176"/>
      <c r="J4649" s="176"/>
      <c r="K4649" s="176"/>
      <c r="L4649" s="665"/>
      <c r="M4649" s="175"/>
      <c r="N4649" s="177"/>
      <c r="P4649" s="176"/>
      <c r="R4649" s="178"/>
      <c r="S4649" s="177"/>
      <c r="U4649" s="177"/>
      <c r="W4649" s="178"/>
      <c r="X4649" s="177"/>
    </row>
    <row r="4650" spans="7:24" s="168" customFormat="1" ht="15" customHeight="1">
      <c r="G4650" s="175"/>
      <c r="I4650" s="176"/>
      <c r="J4650" s="176"/>
      <c r="K4650" s="176"/>
      <c r="L4650" s="665"/>
      <c r="M4650" s="175"/>
      <c r="N4650" s="177"/>
      <c r="P4650" s="176"/>
      <c r="R4650" s="178"/>
      <c r="S4650" s="177"/>
      <c r="U4650" s="177"/>
      <c r="W4650" s="178"/>
      <c r="X4650" s="177"/>
    </row>
    <row r="4651" spans="7:24" s="168" customFormat="1" ht="15" customHeight="1">
      <c r="G4651" s="175"/>
      <c r="I4651" s="176"/>
      <c r="J4651" s="176"/>
      <c r="K4651" s="176"/>
      <c r="L4651" s="665"/>
      <c r="M4651" s="175"/>
      <c r="N4651" s="177"/>
      <c r="P4651" s="176"/>
      <c r="R4651" s="178"/>
      <c r="S4651" s="177"/>
      <c r="U4651" s="177"/>
      <c r="W4651" s="178"/>
      <c r="X4651" s="177"/>
    </row>
    <row r="4652" spans="7:24" s="168" customFormat="1" ht="15" customHeight="1">
      <c r="G4652" s="175"/>
      <c r="I4652" s="176"/>
      <c r="J4652" s="176"/>
      <c r="K4652" s="176"/>
      <c r="L4652" s="665"/>
      <c r="M4652" s="175"/>
      <c r="N4652" s="177"/>
      <c r="P4652" s="176"/>
      <c r="R4652" s="178"/>
      <c r="S4652" s="177"/>
      <c r="U4652" s="177"/>
      <c r="W4652" s="178"/>
      <c r="X4652" s="177"/>
    </row>
    <row r="4653" spans="7:24" s="168" customFormat="1" ht="15" customHeight="1">
      <c r="G4653" s="175"/>
      <c r="I4653" s="176"/>
      <c r="J4653" s="176"/>
      <c r="K4653" s="176"/>
      <c r="L4653" s="665"/>
      <c r="M4653" s="175"/>
      <c r="N4653" s="177"/>
      <c r="P4653" s="176"/>
      <c r="R4653" s="178"/>
      <c r="S4653" s="177"/>
      <c r="U4653" s="177"/>
      <c r="W4653" s="178"/>
      <c r="X4653" s="177"/>
    </row>
    <row r="4654" spans="7:24" s="168" customFormat="1" ht="15" customHeight="1">
      <c r="G4654" s="175"/>
      <c r="I4654" s="176"/>
      <c r="J4654" s="176"/>
      <c r="K4654" s="176"/>
      <c r="L4654" s="665"/>
      <c r="M4654" s="175"/>
      <c r="N4654" s="177"/>
      <c r="P4654" s="176"/>
      <c r="R4654" s="178"/>
      <c r="S4654" s="177"/>
      <c r="U4654" s="177"/>
      <c r="W4654" s="178"/>
      <c r="X4654" s="177"/>
    </row>
    <row r="4655" spans="7:24" s="168" customFormat="1" ht="15" customHeight="1">
      <c r="G4655" s="175"/>
      <c r="I4655" s="176"/>
      <c r="J4655" s="176"/>
      <c r="K4655" s="176"/>
      <c r="L4655" s="665"/>
      <c r="M4655" s="175"/>
      <c r="N4655" s="177"/>
      <c r="P4655" s="176"/>
      <c r="R4655" s="178"/>
      <c r="S4655" s="177"/>
      <c r="U4655" s="177"/>
      <c r="W4655" s="178"/>
      <c r="X4655" s="177"/>
    </row>
    <row r="4656" spans="7:24" s="168" customFormat="1" ht="15" customHeight="1">
      <c r="G4656" s="175"/>
      <c r="I4656" s="176"/>
      <c r="J4656" s="176"/>
      <c r="K4656" s="176"/>
      <c r="L4656" s="665"/>
      <c r="M4656" s="175"/>
      <c r="N4656" s="177"/>
      <c r="P4656" s="176"/>
      <c r="R4656" s="178"/>
      <c r="S4656" s="177"/>
      <c r="U4656" s="177"/>
      <c r="W4656" s="178"/>
      <c r="X4656" s="177"/>
    </row>
    <row r="4657" spans="7:24" s="168" customFormat="1" ht="15" customHeight="1">
      <c r="G4657" s="175"/>
      <c r="I4657" s="176"/>
      <c r="J4657" s="176"/>
      <c r="K4657" s="176"/>
      <c r="L4657" s="665"/>
      <c r="M4657" s="175"/>
      <c r="N4657" s="177"/>
      <c r="P4657" s="176"/>
      <c r="R4657" s="178"/>
      <c r="S4657" s="177"/>
      <c r="U4657" s="177"/>
      <c r="W4657" s="178"/>
      <c r="X4657" s="177"/>
    </row>
    <row r="4658" spans="7:24" s="168" customFormat="1" ht="15" customHeight="1">
      <c r="G4658" s="175"/>
      <c r="I4658" s="176"/>
      <c r="J4658" s="176"/>
      <c r="K4658" s="176"/>
      <c r="L4658" s="665"/>
      <c r="M4658" s="175"/>
      <c r="N4658" s="177"/>
      <c r="P4658" s="176"/>
      <c r="R4658" s="178"/>
      <c r="S4658" s="177"/>
      <c r="U4658" s="177"/>
      <c r="W4658" s="178"/>
      <c r="X4658" s="177"/>
    </row>
    <row r="4659" spans="7:24" s="168" customFormat="1" ht="15" customHeight="1">
      <c r="G4659" s="175"/>
      <c r="I4659" s="176"/>
      <c r="J4659" s="176"/>
      <c r="K4659" s="176"/>
      <c r="L4659" s="665"/>
      <c r="M4659" s="175"/>
      <c r="N4659" s="177"/>
      <c r="P4659" s="176"/>
      <c r="R4659" s="178"/>
      <c r="S4659" s="177"/>
      <c r="U4659" s="177"/>
      <c r="W4659" s="178"/>
      <c r="X4659" s="177"/>
    </row>
    <row r="4660" spans="7:24" s="168" customFormat="1" ht="15" customHeight="1">
      <c r="G4660" s="175"/>
      <c r="I4660" s="176"/>
      <c r="J4660" s="176"/>
      <c r="K4660" s="176"/>
      <c r="L4660" s="665"/>
      <c r="M4660" s="175"/>
      <c r="N4660" s="177"/>
      <c r="P4660" s="176"/>
      <c r="R4660" s="178"/>
      <c r="S4660" s="177"/>
      <c r="U4660" s="177"/>
      <c r="W4660" s="178"/>
      <c r="X4660" s="177"/>
    </row>
    <row r="4661" spans="7:24" s="168" customFormat="1" ht="15" customHeight="1">
      <c r="G4661" s="175"/>
      <c r="I4661" s="176"/>
      <c r="J4661" s="176"/>
      <c r="K4661" s="176"/>
      <c r="L4661" s="665"/>
      <c r="M4661" s="175"/>
      <c r="N4661" s="177"/>
      <c r="P4661" s="176"/>
      <c r="R4661" s="178"/>
      <c r="S4661" s="177"/>
      <c r="U4661" s="177"/>
      <c r="W4661" s="178"/>
      <c r="X4661" s="177"/>
    </row>
    <row r="4662" spans="7:24" s="168" customFormat="1" ht="15" customHeight="1">
      <c r="G4662" s="175"/>
      <c r="I4662" s="176"/>
      <c r="J4662" s="176"/>
      <c r="K4662" s="176"/>
      <c r="L4662" s="665"/>
      <c r="M4662" s="175"/>
      <c r="N4662" s="177"/>
      <c r="P4662" s="176"/>
      <c r="R4662" s="178"/>
      <c r="S4662" s="177"/>
      <c r="U4662" s="177"/>
      <c r="W4662" s="178"/>
      <c r="X4662" s="177"/>
    </row>
    <row r="4663" spans="7:24" s="168" customFormat="1" ht="15" customHeight="1">
      <c r="G4663" s="175"/>
      <c r="I4663" s="176"/>
      <c r="J4663" s="176"/>
      <c r="K4663" s="176"/>
      <c r="L4663" s="665"/>
      <c r="M4663" s="175"/>
      <c r="N4663" s="177"/>
      <c r="P4663" s="176"/>
      <c r="R4663" s="178"/>
      <c r="S4663" s="177"/>
      <c r="U4663" s="177"/>
      <c r="W4663" s="178"/>
      <c r="X4663" s="177"/>
    </row>
    <row r="4664" spans="7:24" s="168" customFormat="1" ht="15" customHeight="1">
      <c r="G4664" s="175"/>
      <c r="I4664" s="176"/>
      <c r="J4664" s="176"/>
      <c r="K4664" s="176"/>
      <c r="L4664" s="665"/>
      <c r="M4664" s="175"/>
      <c r="N4664" s="177"/>
      <c r="P4664" s="176"/>
      <c r="R4664" s="178"/>
      <c r="S4664" s="177"/>
      <c r="U4664" s="177"/>
      <c r="W4664" s="178"/>
      <c r="X4664" s="177"/>
    </row>
    <row r="4665" spans="7:24" s="168" customFormat="1" ht="15" customHeight="1">
      <c r="G4665" s="175"/>
      <c r="I4665" s="176"/>
      <c r="J4665" s="176"/>
      <c r="K4665" s="176"/>
      <c r="L4665" s="665"/>
      <c r="M4665" s="175"/>
      <c r="N4665" s="177"/>
      <c r="P4665" s="176"/>
      <c r="R4665" s="178"/>
      <c r="S4665" s="177"/>
      <c r="U4665" s="177"/>
      <c r="W4665" s="178"/>
      <c r="X4665" s="177"/>
    </row>
    <row r="4666" spans="7:24" s="168" customFormat="1" ht="15" customHeight="1">
      <c r="G4666" s="175"/>
      <c r="I4666" s="176"/>
      <c r="J4666" s="176"/>
      <c r="K4666" s="176"/>
      <c r="L4666" s="665"/>
      <c r="M4666" s="175"/>
      <c r="N4666" s="177"/>
      <c r="P4666" s="176"/>
      <c r="R4666" s="178"/>
      <c r="S4666" s="177"/>
      <c r="U4666" s="177"/>
      <c r="W4666" s="178"/>
      <c r="X4666" s="177"/>
    </row>
    <row r="4667" spans="7:24" s="168" customFormat="1" ht="15" customHeight="1">
      <c r="G4667" s="175"/>
      <c r="I4667" s="176"/>
      <c r="J4667" s="176"/>
      <c r="K4667" s="176"/>
      <c r="L4667" s="665"/>
      <c r="M4667" s="175"/>
      <c r="N4667" s="177"/>
      <c r="P4667" s="176"/>
      <c r="R4667" s="178"/>
      <c r="S4667" s="177"/>
      <c r="U4667" s="177"/>
      <c r="W4667" s="178"/>
      <c r="X4667" s="177"/>
    </row>
    <row r="4668" spans="7:24" s="168" customFormat="1" ht="15" customHeight="1">
      <c r="G4668" s="175"/>
      <c r="I4668" s="176"/>
      <c r="J4668" s="176"/>
      <c r="K4668" s="176"/>
      <c r="L4668" s="665"/>
      <c r="M4668" s="175"/>
      <c r="N4668" s="177"/>
      <c r="P4668" s="176"/>
      <c r="R4668" s="178"/>
      <c r="S4668" s="177"/>
      <c r="U4668" s="177"/>
      <c r="W4668" s="178"/>
      <c r="X4668" s="177"/>
    </row>
    <row r="4669" spans="7:24" s="168" customFormat="1" ht="15" customHeight="1">
      <c r="G4669" s="175"/>
      <c r="I4669" s="176"/>
      <c r="J4669" s="176"/>
      <c r="K4669" s="176"/>
      <c r="L4669" s="665"/>
      <c r="M4669" s="175"/>
      <c r="N4669" s="177"/>
      <c r="P4669" s="176"/>
      <c r="R4669" s="178"/>
      <c r="S4669" s="177"/>
      <c r="U4669" s="177"/>
      <c r="W4669" s="178"/>
      <c r="X4669" s="177"/>
    </row>
    <row r="4670" spans="7:24" s="168" customFormat="1" ht="15" customHeight="1">
      <c r="G4670" s="175"/>
      <c r="I4670" s="176"/>
      <c r="J4670" s="176"/>
      <c r="K4670" s="176"/>
      <c r="L4670" s="665"/>
      <c r="M4670" s="175"/>
      <c r="N4670" s="177"/>
      <c r="P4670" s="176"/>
      <c r="R4670" s="178"/>
      <c r="S4670" s="177"/>
      <c r="U4670" s="177"/>
      <c r="W4670" s="178"/>
      <c r="X4670" s="177"/>
    </row>
    <row r="4671" spans="7:24" s="168" customFormat="1" ht="15" customHeight="1">
      <c r="G4671" s="175"/>
      <c r="I4671" s="176"/>
      <c r="J4671" s="176"/>
      <c r="K4671" s="176"/>
      <c r="L4671" s="665"/>
      <c r="M4671" s="175"/>
      <c r="N4671" s="177"/>
      <c r="P4671" s="176"/>
      <c r="R4671" s="178"/>
      <c r="S4671" s="177"/>
      <c r="U4671" s="177"/>
      <c r="W4671" s="178"/>
      <c r="X4671" s="177"/>
    </row>
    <row r="4672" spans="7:24" s="168" customFormat="1" ht="15" customHeight="1">
      <c r="G4672" s="175"/>
      <c r="I4672" s="176"/>
      <c r="J4672" s="176"/>
      <c r="K4672" s="176"/>
      <c r="L4672" s="665"/>
      <c r="M4672" s="175"/>
      <c r="N4672" s="177"/>
      <c r="P4672" s="176"/>
      <c r="R4672" s="178"/>
      <c r="S4672" s="177"/>
      <c r="U4672" s="177"/>
      <c r="W4672" s="178"/>
      <c r="X4672" s="177"/>
    </row>
    <row r="4673" spans="7:24" s="168" customFormat="1" ht="15" customHeight="1">
      <c r="G4673" s="175"/>
      <c r="I4673" s="176"/>
      <c r="J4673" s="176"/>
      <c r="K4673" s="176"/>
      <c r="L4673" s="665"/>
      <c r="M4673" s="175"/>
      <c r="N4673" s="177"/>
      <c r="P4673" s="176"/>
      <c r="R4673" s="178"/>
      <c r="S4673" s="177"/>
      <c r="U4673" s="177"/>
      <c r="W4673" s="178"/>
      <c r="X4673" s="177"/>
    </row>
    <row r="4674" spans="7:24" s="168" customFormat="1" ht="15" customHeight="1">
      <c r="G4674" s="175"/>
      <c r="I4674" s="176"/>
      <c r="J4674" s="176"/>
      <c r="K4674" s="176"/>
      <c r="L4674" s="665"/>
      <c r="M4674" s="175"/>
      <c r="N4674" s="177"/>
      <c r="P4674" s="176"/>
      <c r="R4674" s="178"/>
      <c r="S4674" s="177"/>
      <c r="U4674" s="177"/>
      <c r="W4674" s="178"/>
      <c r="X4674" s="177"/>
    </row>
    <row r="4675" spans="7:24" s="168" customFormat="1" ht="15" customHeight="1">
      <c r="G4675" s="175"/>
      <c r="I4675" s="176"/>
      <c r="J4675" s="176"/>
      <c r="K4675" s="176"/>
      <c r="L4675" s="665"/>
      <c r="M4675" s="175"/>
      <c r="N4675" s="177"/>
      <c r="P4675" s="176"/>
      <c r="R4675" s="178"/>
      <c r="S4675" s="177"/>
      <c r="U4675" s="177"/>
      <c r="W4675" s="178"/>
      <c r="X4675" s="177"/>
    </row>
    <row r="4676" spans="7:24" s="168" customFormat="1" ht="15" customHeight="1">
      <c r="G4676" s="175"/>
      <c r="I4676" s="176"/>
      <c r="J4676" s="176"/>
      <c r="K4676" s="176"/>
      <c r="L4676" s="665"/>
      <c r="M4676" s="175"/>
      <c r="N4676" s="177"/>
      <c r="P4676" s="176"/>
      <c r="R4676" s="178"/>
      <c r="S4676" s="177"/>
      <c r="U4676" s="177"/>
      <c r="W4676" s="178"/>
      <c r="X4676" s="177"/>
    </row>
    <row r="4677" spans="7:24" s="168" customFormat="1" ht="15" customHeight="1">
      <c r="G4677" s="175"/>
      <c r="I4677" s="176"/>
      <c r="J4677" s="176"/>
      <c r="K4677" s="176"/>
      <c r="L4677" s="665"/>
      <c r="M4677" s="175"/>
      <c r="N4677" s="177"/>
      <c r="P4677" s="176"/>
      <c r="R4677" s="178"/>
      <c r="S4677" s="177"/>
      <c r="U4677" s="177"/>
      <c r="W4677" s="178"/>
      <c r="X4677" s="177"/>
    </row>
    <row r="4678" spans="7:24" s="168" customFormat="1" ht="15" customHeight="1">
      <c r="G4678" s="175"/>
      <c r="I4678" s="176"/>
      <c r="J4678" s="176"/>
      <c r="K4678" s="176"/>
      <c r="L4678" s="665"/>
      <c r="M4678" s="175"/>
      <c r="N4678" s="177"/>
      <c r="P4678" s="176"/>
      <c r="R4678" s="178"/>
      <c r="S4678" s="177"/>
      <c r="U4678" s="177"/>
      <c r="W4678" s="178"/>
      <c r="X4678" s="177"/>
    </row>
    <row r="4679" spans="7:24" s="168" customFormat="1" ht="15" customHeight="1">
      <c r="G4679" s="175"/>
      <c r="I4679" s="176"/>
      <c r="J4679" s="176"/>
      <c r="K4679" s="176"/>
      <c r="L4679" s="665"/>
      <c r="M4679" s="175"/>
      <c r="N4679" s="177"/>
      <c r="P4679" s="176"/>
      <c r="R4679" s="178"/>
      <c r="S4679" s="177"/>
      <c r="U4679" s="177"/>
      <c r="W4679" s="178"/>
      <c r="X4679" s="177"/>
    </row>
    <row r="4680" spans="7:24" s="168" customFormat="1" ht="15" customHeight="1">
      <c r="G4680" s="175"/>
      <c r="I4680" s="176"/>
      <c r="J4680" s="176"/>
      <c r="K4680" s="176"/>
      <c r="L4680" s="665"/>
      <c r="M4680" s="175"/>
      <c r="N4680" s="177"/>
      <c r="P4680" s="176"/>
      <c r="R4680" s="178"/>
      <c r="S4680" s="177"/>
      <c r="U4680" s="177"/>
      <c r="W4680" s="178"/>
      <c r="X4680" s="177"/>
    </row>
    <row r="4681" spans="7:24" s="168" customFormat="1" ht="15" customHeight="1">
      <c r="G4681" s="175"/>
      <c r="I4681" s="176"/>
      <c r="J4681" s="176"/>
      <c r="K4681" s="176"/>
      <c r="L4681" s="665"/>
      <c r="M4681" s="175"/>
      <c r="N4681" s="177"/>
      <c r="P4681" s="176"/>
      <c r="R4681" s="178"/>
      <c r="S4681" s="177"/>
      <c r="U4681" s="177"/>
      <c r="W4681" s="178"/>
      <c r="X4681" s="177"/>
    </row>
    <row r="4682" spans="7:24" s="168" customFormat="1" ht="15" customHeight="1">
      <c r="G4682" s="175"/>
      <c r="I4682" s="176"/>
      <c r="J4682" s="176"/>
      <c r="K4682" s="176"/>
      <c r="L4682" s="665"/>
      <c r="M4682" s="175"/>
      <c r="N4682" s="177"/>
      <c r="P4682" s="176"/>
      <c r="R4682" s="178"/>
      <c r="S4682" s="177"/>
      <c r="U4682" s="177"/>
      <c r="W4682" s="178"/>
      <c r="X4682" s="177"/>
    </row>
    <row r="4683" spans="7:24" s="168" customFormat="1" ht="15" customHeight="1">
      <c r="G4683" s="175"/>
      <c r="I4683" s="176"/>
      <c r="J4683" s="176"/>
      <c r="K4683" s="176"/>
      <c r="L4683" s="665"/>
      <c r="M4683" s="175"/>
      <c r="N4683" s="177"/>
      <c r="P4683" s="176"/>
      <c r="R4683" s="178"/>
      <c r="S4683" s="177"/>
      <c r="U4683" s="177"/>
      <c r="W4683" s="178"/>
      <c r="X4683" s="177"/>
    </row>
    <row r="4684" spans="7:24" s="168" customFormat="1" ht="15" customHeight="1">
      <c r="G4684" s="175"/>
      <c r="I4684" s="176"/>
      <c r="J4684" s="176"/>
      <c r="K4684" s="176"/>
      <c r="L4684" s="665"/>
      <c r="M4684" s="175"/>
      <c r="N4684" s="177"/>
      <c r="P4684" s="176"/>
      <c r="R4684" s="178"/>
      <c r="S4684" s="177"/>
      <c r="U4684" s="177"/>
      <c r="W4684" s="178"/>
      <c r="X4684" s="177"/>
    </row>
    <row r="4685" spans="7:24" s="168" customFormat="1" ht="15" customHeight="1">
      <c r="G4685" s="175"/>
      <c r="I4685" s="176"/>
      <c r="J4685" s="176"/>
      <c r="K4685" s="176"/>
      <c r="L4685" s="665"/>
      <c r="M4685" s="175"/>
      <c r="N4685" s="177"/>
      <c r="P4685" s="176"/>
      <c r="R4685" s="178"/>
      <c r="S4685" s="177"/>
      <c r="U4685" s="177"/>
      <c r="W4685" s="178"/>
      <c r="X4685" s="177"/>
    </row>
    <row r="4686" spans="7:24" s="168" customFormat="1" ht="15" customHeight="1">
      <c r="G4686" s="175"/>
      <c r="I4686" s="176"/>
      <c r="J4686" s="176"/>
      <c r="K4686" s="176"/>
      <c r="L4686" s="665"/>
      <c r="M4686" s="175"/>
      <c r="N4686" s="177"/>
      <c r="P4686" s="176"/>
      <c r="R4686" s="178"/>
      <c r="S4686" s="177"/>
      <c r="U4686" s="177"/>
      <c r="W4686" s="178"/>
      <c r="X4686" s="177"/>
    </row>
    <row r="4687" spans="7:24" s="168" customFormat="1" ht="15" customHeight="1">
      <c r="G4687" s="175"/>
      <c r="I4687" s="176"/>
      <c r="J4687" s="176"/>
      <c r="K4687" s="176"/>
      <c r="L4687" s="665"/>
      <c r="M4687" s="175"/>
      <c r="N4687" s="177"/>
      <c r="P4687" s="176"/>
      <c r="R4687" s="178"/>
      <c r="S4687" s="177"/>
      <c r="U4687" s="177"/>
      <c r="W4687" s="178"/>
      <c r="X4687" s="177"/>
    </row>
    <row r="4688" spans="7:24" s="168" customFormat="1" ht="15" customHeight="1">
      <c r="G4688" s="175"/>
      <c r="I4688" s="176"/>
      <c r="J4688" s="176"/>
      <c r="K4688" s="176"/>
      <c r="L4688" s="665"/>
      <c r="M4688" s="175"/>
      <c r="N4688" s="177"/>
      <c r="P4688" s="176"/>
      <c r="R4688" s="178"/>
      <c r="S4688" s="177"/>
      <c r="U4688" s="177"/>
      <c r="W4688" s="178"/>
      <c r="X4688" s="177"/>
    </row>
    <row r="4689" spans="7:24" s="168" customFormat="1" ht="15" customHeight="1">
      <c r="G4689" s="175"/>
      <c r="I4689" s="176"/>
      <c r="J4689" s="176"/>
      <c r="K4689" s="176"/>
      <c r="L4689" s="665"/>
      <c r="M4689" s="175"/>
      <c r="N4689" s="177"/>
      <c r="P4689" s="176"/>
      <c r="R4689" s="178"/>
      <c r="S4689" s="177"/>
      <c r="U4689" s="177"/>
      <c r="W4689" s="178"/>
      <c r="X4689" s="177"/>
    </row>
    <row r="4690" spans="7:24" s="168" customFormat="1" ht="15" customHeight="1">
      <c r="G4690" s="175"/>
      <c r="I4690" s="176"/>
      <c r="J4690" s="176"/>
      <c r="K4690" s="176"/>
      <c r="L4690" s="665"/>
      <c r="M4690" s="175"/>
      <c r="N4690" s="177"/>
      <c r="P4690" s="176"/>
      <c r="R4690" s="178"/>
      <c r="S4690" s="177"/>
      <c r="U4690" s="177"/>
      <c r="W4690" s="178"/>
      <c r="X4690" s="177"/>
    </row>
    <row r="4691" spans="7:24" s="168" customFormat="1" ht="15" customHeight="1">
      <c r="G4691" s="175"/>
      <c r="I4691" s="176"/>
      <c r="J4691" s="176"/>
      <c r="K4691" s="176"/>
      <c r="L4691" s="665"/>
      <c r="M4691" s="175"/>
      <c r="N4691" s="177"/>
      <c r="P4691" s="176"/>
      <c r="R4691" s="178"/>
      <c r="S4691" s="177"/>
      <c r="U4691" s="177"/>
      <c r="W4691" s="178"/>
      <c r="X4691" s="177"/>
    </row>
    <row r="4692" spans="7:24" s="168" customFormat="1" ht="15" customHeight="1">
      <c r="G4692" s="175"/>
      <c r="I4692" s="176"/>
      <c r="J4692" s="176"/>
      <c r="K4692" s="176"/>
      <c r="L4692" s="665"/>
      <c r="M4692" s="175"/>
      <c r="N4692" s="177"/>
      <c r="P4692" s="176"/>
      <c r="R4692" s="178"/>
      <c r="S4692" s="177"/>
      <c r="U4692" s="177"/>
      <c r="W4692" s="178"/>
      <c r="X4692" s="177"/>
    </row>
    <row r="4693" spans="7:24" s="168" customFormat="1" ht="15" customHeight="1">
      <c r="G4693" s="175"/>
      <c r="I4693" s="176"/>
      <c r="J4693" s="176"/>
      <c r="K4693" s="176"/>
      <c r="L4693" s="665"/>
      <c r="M4693" s="175"/>
      <c r="N4693" s="177"/>
      <c r="P4693" s="176"/>
      <c r="R4693" s="178"/>
      <c r="S4693" s="177"/>
      <c r="U4693" s="177"/>
      <c r="W4693" s="178"/>
      <c r="X4693" s="177"/>
    </row>
    <row r="4694" spans="7:24" s="168" customFormat="1" ht="15" customHeight="1">
      <c r="G4694" s="175"/>
      <c r="I4694" s="176"/>
      <c r="J4694" s="176"/>
      <c r="K4694" s="176"/>
      <c r="L4694" s="665"/>
      <c r="M4694" s="175"/>
      <c r="N4694" s="177"/>
      <c r="P4694" s="176"/>
      <c r="R4694" s="178"/>
      <c r="S4694" s="177"/>
      <c r="U4694" s="177"/>
      <c r="W4694" s="178"/>
      <c r="X4694" s="177"/>
    </row>
    <row r="4695" spans="7:24" s="168" customFormat="1" ht="15" customHeight="1">
      <c r="G4695" s="175"/>
      <c r="I4695" s="176"/>
      <c r="J4695" s="176"/>
      <c r="K4695" s="176"/>
      <c r="L4695" s="665"/>
      <c r="M4695" s="175"/>
      <c r="N4695" s="177"/>
      <c r="P4695" s="176"/>
      <c r="R4695" s="178"/>
      <c r="S4695" s="177"/>
      <c r="U4695" s="177"/>
      <c r="W4695" s="178"/>
      <c r="X4695" s="177"/>
    </row>
    <row r="4696" spans="7:24" s="168" customFormat="1" ht="15" customHeight="1">
      <c r="G4696" s="175"/>
      <c r="I4696" s="176"/>
      <c r="J4696" s="176"/>
      <c r="K4696" s="176"/>
      <c r="L4696" s="665"/>
      <c r="M4696" s="175"/>
      <c r="N4696" s="177"/>
      <c r="P4696" s="176"/>
      <c r="R4696" s="178"/>
      <c r="S4696" s="177"/>
      <c r="U4696" s="177"/>
      <c r="W4696" s="178"/>
      <c r="X4696" s="177"/>
    </row>
    <row r="4697" spans="7:24" s="168" customFormat="1" ht="15" customHeight="1">
      <c r="G4697" s="175"/>
      <c r="I4697" s="176"/>
      <c r="J4697" s="176"/>
      <c r="K4697" s="176"/>
      <c r="L4697" s="665"/>
      <c r="M4697" s="175"/>
      <c r="N4697" s="177"/>
      <c r="P4697" s="176"/>
      <c r="R4697" s="178"/>
      <c r="S4697" s="177"/>
      <c r="U4697" s="177"/>
      <c r="W4697" s="178"/>
      <c r="X4697" s="177"/>
    </row>
    <row r="4698" spans="7:24" s="168" customFormat="1" ht="15" customHeight="1">
      <c r="G4698" s="175"/>
      <c r="I4698" s="176"/>
      <c r="J4698" s="176"/>
      <c r="K4698" s="176"/>
      <c r="L4698" s="665"/>
      <c r="M4698" s="175"/>
      <c r="N4698" s="177"/>
      <c r="P4698" s="176"/>
      <c r="R4698" s="178"/>
      <c r="S4698" s="177"/>
      <c r="U4698" s="177"/>
      <c r="W4698" s="178"/>
      <c r="X4698" s="177"/>
    </row>
    <row r="4699" spans="7:24" s="168" customFormat="1" ht="15" customHeight="1">
      <c r="G4699" s="175"/>
      <c r="I4699" s="176"/>
      <c r="J4699" s="176"/>
      <c r="K4699" s="176"/>
      <c r="L4699" s="665"/>
      <c r="M4699" s="175"/>
      <c r="N4699" s="177"/>
      <c r="P4699" s="176"/>
      <c r="R4699" s="178"/>
      <c r="S4699" s="177"/>
      <c r="U4699" s="177"/>
      <c r="W4699" s="178"/>
      <c r="X4699" s="177"/>
    </row>
    <row r="4700" spans="7:24" s="168" customFormat="1" ht="15" customHeight="1">
      <c r="G4700" s="175"/>
      <c r="I4700" s="176"/>
      <c r="J4700" s="176"/>
      <c r="K4700" s="176"/>
      <c r="L4700" s="665"/>
      <c r="M4700" s="175"/>
      <c r="N4700" s="177"/>
      <c r="P4700" s="176"/>
      <c r="R4700" s="178"/>
      <c r="S4700" s="177"/>
      <c r="U4700" s="177"/>
      <c r="W4700" s="178"/>
      <c r="X4700" s="177"/>
    </row>
    <row r="4701" spans="7:24" s="168" customFormat="1" ht="15" customHeight="1">
      <c r="G4701" s="175"/>
      <c r="I4701" s="176"/>
      <c r="J4701" s="176"/>
      <c r="K4701" s="176"/>
      <c r="L4701" s="665"/>
      <c r="M4701" s="175"/>
      <c r="N4701" s="177"/>
      <c r="P4701" s="176"/>
      <c r="R4701" s="178"/>
      <c r="S4701" s="177"/>
      <c r="U4701" s="177"/>
      <c r="W4701" s="178"/>
      <c r="X4701" s="177"/>
    </row>
    <row r="4702" spans="7:24" s="168" customFormat="1" ht="15" customHeight="1">
      <c r="G4702" s="175"/>
      <c r="I4702" s="176"/>
      <c r="J4702" s="176"/>
      <c r="K4702" s="176"/>
      <c r="L4702" s="665"/>
      <c r="M4702" s="175"/>
      <c r="N4702" s="177"/>
      <c r="P4702" s="176"/>
      <c r="R4702" s="178"/>
      <c r="S4702" s="177"/>
      <c r="U4702" s="177"/>
      <c r="W4702" s="178"/>
      <c r="X4702" s="177"/>
    </row>
    <row r="4703" spans="7:24" s="168" customFormat="1" ht="15" customHeight="1">
      <c r="G4703" s="175"/>
      <c r="I4703" s="176"/>
      <c r="J4703" s="176"/>
      <c r="K4703" s="176"/>
      <c r="L4703" s="665"/>
      <c r="M4703" s="175"/>
      <c r="N4703" s="177"/>
      <c r="P4703" s="176"/>
      <c r="R4703" s="178"/>
      <c r="S4703" s="177"/>
      <c r="U4703" s="177"/>
      <c r="W4703" s="178"/>
      <c r="X4703" s="177"/>
    </row>
    <row r="4704" spans="7:24" s="168" customFormat="1" ht="15" customHeight="1">
      <c r="G4704" s="175"/>
      <c r="I4704" s="176"/>
      <c r="J4704" s="176"/>
      <c r="K4704" s="176"/>
      <c r="L4704" s="665"/>
      <c r="M4704" s="175"/>
      <c r="N4704" s="177"/>
      <c r="P4704" s="176"/>
      <c r="R4704" s="178"/>
      <c r="S4704" s="177"/>
      <c r="U4704" s="177"/>
      <c r="W4704" s="178"/>
      <c r="X4704" s="177"/>
    </row>
    <row r="4705" spans="7:24" s="168" customFormat="1" ht="15" customHeight="1">
      <c r="G4705" s="175"/>
      <c r="I4705" s="176"/>
      <c r="J4705" s="176"/>
      <c r="K4705" s="176"/>
      <c r="L4705" s="665"/>
      <c r="M4705" s="175"/>
      <c r="N4705" s="177"/>
      <c r="P4705" s="176"/>
      <c r="R4705" s="178"/>
      <c r="S4705" s="177"/>
      <c r="U4705" s="177"/>
      <c r="W4705" s="178"/>
      <c r="X4705" s="177"/>
    </row>
    <row r="4706" spans="7:24" s="168" customFormat="1" ht="15" customHeight="1">
      <c r="G4706" s="175"/>
      <c r="I4706" s="176"/>
      <c r="J4706" s="176"/>
      <c r="K4706" s="176"/>
      <c r="L4706" s="665"/>
      <c r="M4706" s="175"/>
      <c r="N4706" s="177"/>
      <c r="P4706" s="176"/>
      <c r="R4706" s="178"/>
      <c r="S4706" s="177"/>
      <c r="U4706" s="177"/>
      <c r="W4706" s="178"/>
      <c r="X4706" s="177"/>
    </row>
    <row r="4707" spans="7:24" s="168" customFormat="1" ht="15" customHeight="1">
      <c r="G4707" s="175"/>
      <c r="I4707" s="176"/>
      <c r="J4707" s="176"/>
      <c r="K4707" s="176"/>
      <c r="L4707" s="665"/>
      <c r="M4707" s="175"/>
      <c r="N4707" s="177"/>
      <c r="P4707" s="176"/>
      <c r="R4707" s="178"/>
      <c r="S4707" s="177"/>
      <c r="U4707" s="177"/>
      <c r="W4707" s="178"/>
      <c r="X4707" s="177"/>
    </row>
    <row r="4708" spans="7:24" s="168" customFormat="1" ht="15" customHeight="1">
      <c r="G4708" s="175"/>
      <c r="I4708" s="176"/>
      <c r="J4708" s="176"/>
      <c r="K4708" s="176"/>
      <c r="L4708" s="665"/>
      <c r="M4708" s="175"/>
      <c r="N4708" s="177"/>
      <c r="P4708" s="176"/>
      <c r="R4708" s="178"/>
      <c r="S4708" s="177"/>
      <c r="U4708" s="177"/>
      <c r="W4708" s="178"/>
      <c r="X4708" s="177"/>
    </row>
    <row r="4709" spans="7:24" s="168" customFormat="1" ht="15" customHeight="1">
      <c r="G4709" s="175"/>
      <c r="I4709" s="176"/>
      <c r="J4709" s="176"/>
      <c r="K4709" s="176"/>
      <c r="L4709" s="665"/>
      <c r="M4709" s="175"/>
      <c r="N4709" s="177"/>
      <c r="P4709" s="176"/>
      <c r="R4709" s="178"/>
      <c r="S4709" s="177"/>
      <c r="U4709" s="177"/>
      <c r="W4709" s="178"/>
      <c r="X4709" s="177"/>
    </row>
    <row r="4710" spans="7:24" s="168" customFormat="1" ht="15" customHeight="1">
      <c r="G4710" s="175"/>
      <c r="I4710" s="176"/>
      <c r="J4710" s="176"/>
      <c r="K4710" s="176"/>
      <c r="L4710" s="665"/>
      <c r="M4710" s="175"/>
      <c r="N4710" s="177"/>
      <c r="P4710" s="176"/>
      <c r="R4710" s="178"/>
      <c r="S4710" s="177"/>
      <c r="U4710" s="177"/>
      <c r="W4710" s="178"/>
      <c r="X4710" s="177"/>
    </row>
    <row r="4711" spans="7:24" s="168" customFormat="1" ht="15" customHeight="1">
      <c r="G4711" s="175"/>
      <c r="I4711" s="176"/>
      <c r="J4711" s="176"/>
      <c r="K4711" s="176"/>
      <c r="L4711" s="665"/>
      <c r="M4711" s="175"/>
      <c r="N4711" s="177"/>
      <c r="P4711" s="176"/>
      <c r="R4711" s="178"/>
      <c r="S4711" s="177"/>
      <c r="U4711" s="177"/>
      <c r="W4711" s="178"/>
      <c r="X4711" s="177"/>
    </row>
    <row r="4712" spans="7:24" s="168" customFormat="1" ht="15" customHeight="1">
      <c r="G4712" s="175"/>
      <c r="I4712" s="176"/>
      <c r="J4712" s="176"/>
      <c r="K4712" s="176"/>
      <c r="L4712" s="665"/>
      <c r="M4712" s="175"/>
      <c r="N4712" s="177"/>
      <c r="P4712" s="176"/>
      <c r="R4712" s="178"/>
      <c r="S4712" s="177"/>
      <c r="U4712" s="177"/>
      <c r="W4712" s="178"/>
      <c r="X4712" s="177"/>
    </row>
    <row r="4713" spans="7:24" s="168" customFormat="1" ht="15" customHeight="1">
      <c r="G4713" s="175"/>
      <c r="I4713" s="176"/>
      <c r="J4713" s="176"/>
      <c r="K4713" s="176"/>
      <c r="L4713" s="665"/>
      <c r="M4713" s="175"/>
      <c r="N4713" s="177"/>
      <c r="P4713" s="176"/>
      <c r="R4713" s="178"/>
      <c r="S4713" s="177"/>
      <c r="U4713" s="177"/>
      <c r="W4713" s="178"/>
      <c r="X4713" s="177"/>
    </row>
    <row r="4714" spans="7:24" s="168" customFormat="1" ht="15" customHeight="1">
      <c r="G4714" s="175"/>
      <c r="I4714" s="176"/>
      <c r="J4714" s="176"/>
      <c r="K4714" s="176"/>
      <c r="L4714" s="665"/>
      <c r="M4714" s="175"/>
      <c r="N4714" s="177"/>
      <c r="P4714" s="176"/>
      <c r="R4714" s="178"/>
      <c r="S4714" s="177"/>
      <c r="U4714" s="177"/>
      <c r="W4714" s="178"/>
      <c r="X4714" s="177"/>
    </row>
    <row r="4715" spans="7:24" s="168" customFormat="1" ht="15" customHeight="1">
      <c r="G4715" s="175"/>
      <c r="I4715" s="176"/>
      <c r="J4715" s="176"/>
      <c r="K4715" s="176"/>
      <c r="L4715" s="665"/>
      <c r="M4715" s="175"/>
      <c r="N4715" s="177"/>
      <c r="P4715" s="176"/>
      <c r="R4715" s="178"/>
      <c r="S4715" s="177"/>
      <c r="U4715" s="177"/>
      <c r="W4715" s="178"/>
      <c r="X4715" s="177"/>
    </row>
    <row r="4716" spans="7:24" s="168" customFormat="1" ht="15" customHeight="1">
      <c r="G4716" s="175"/>
      <c r="I4716" s="176"/>
      <c r="J4716" s="176"/>
      <c r="K4716" s="176"/>
      <c r="L4716" s="665"/>
      <c r="M4716" s="175"/>
      <c r="N4716" s="177"/>
      <c r="P4716" s="176"/>
      <c r="R4716" s="178"/>
      <c r="S4716" s="177"/>
      <c r="U4716" s="177"/>
      <c r="W4716" s="178"/>
      <c r="X4716" s="177"/>
    </row>
    <row r="4717" spans="7:24" s="168" customFormat="1" ht="15" customHeight="1">
      <c r="G4717" s="175"/>
      <c r="I4717" s="176"/>
      <c r="J4717" s="176"/>
      <c r="K4717" s="176"/>
      <c r="L4717" s="665"/>
      <c r="M4717" s="175"/>
      <c r="N4717" s="177"/>
      <c r="P4717" s="176"/>
      <c r="R4717" s="178"/>
      <c r="S4717" s="177"/>
      <c r="U4717" s="177"/>
      <c r="W4717" s="178"/>
      <c r="X4717" s="177"/>
    </row>
    <row r="4718" spans="7:24" s="168" customFormat="1" ht="15" customHeight="1">
      <c r="G4718" s="175"/>
      <c r="I4718" s="176"/>
      <c r="J4718" s="176"/>
      <c r="K4718" s="176"/>
      <c r="L4718" s="665"/>
      <c r="M4718" s="175"/>
      <c r="N4718" s="177"/>
      <c r="P4718" s="176"/>
      <c r="R4718" s="178"/>
      <c r="S4718" s="177"/>
      <c r="U4718" s="177"/>
      <c r="W4718" s="178"/>
      <c r="X4718" s="177"/>
    </row>
    <row r="4719" spans="7:24" s="168" customFormat="1" ht="15" customHeight="1">
      <c r="G4719" s="175"/>
      <c r="I4719" s="176"/>
      <c r="J4719" s="176"/>
      <c r="K4719" s="176"/>
      <c r="L4719" s="665"/>
      <c r="M4719" s="175"/>
      <c r="N4719" s="177"/>
      <c r="P4719" s="176"/>
      <c r="R4719" s="178"/>
      <c r="S4719" s="177"/>
      <c r="U4719" s="177"/>
      <c r="W4719" s="178"/>
      <c r="X4719" s="177"/>
    </row>
    <row r="4720" spans="7:24" s="168" customFormat="1" ht="15" customHeight="1">
      <c r="G4720" s="175"/>
      <c r="I4720" s="176"/>
      <c r="J4720" s="176"/>
      <c r="K4720" s="176"/>
      <c r="L4720" s="665"/>
      <c r="M4720" s="175"/>
      <c r="N4720" s="177"/>
      <c r="P4720" s="176"/>
      <c r="R4720" s="178"/>
      <c r="S4720" s="177"/>
      <c r="U4720" s="177"/>
      <c r="W4720" s="178"/>
      <c r="X4720" s="177"/>
    </row>
    <row r="4721" spans="7:24" s="168" customFormat="1" ht="15" customHeight="1">
      <c r="G4721" s="175"/>
      <c r="I4721" s="176"/>
      <c r="J4721" s="176"/>
      <c r="K4721" s="176"/>
      <c r="L4721" s="665"/>
      <c r="M4721" s="175"/>
      <c r="N4721" s="177"/>
      <c r="P4721" s="176"/>
      <c r="R4721" s="178"/>
      <c r="S4721" s="177"/>
      <c r="U4721" s="177"/>
      <c r="W4721" s="178"/>
      <c r="X4721" s="177"/>
    </row>
    <row r="4722" spans="7:24" s="168" customFormat="1" ht="15" customHeight="1">
      <c r="G4722" s="175"/>
      <c r="I4722" s="176"/>
      <c r="J4722" s="176"/>
      <c r="K4722" s="176"/>
      <c r="L4722" s="665"/>
      <c r="M4722" s="175"/>
      <c r="N4722" s="177"/>
      <c r="P4722" s="176"/>
      <c r="R4722" s="178"/>
      <c r="S4722" s="177"/>
      <c r="U4722" s="177"/>
      <c r="W4722" s="178"/>
      <c r="X4722" s="177"/>
    </row>
    <row r="4723" spans="7:24" s="168" customFormat="1" ht="15" customHeight="1">
      <c r="G4723" s="175"/>
      <c r="I4723" s="176"/>
      <c r="J4723" s="176"/>
      <c r="K4723" s="176"/>
      <c r="L4723" s="665"/>
      <c r="M4723" s="175"/>
      <c r="N4723" s="177"/>
      <c r="P4723" s="176"/>
      <c r="R4723" s="178"/>
      <c r="S4723" s="177"/>
      <c r="U4723" s="177"/>
      <c r="W4723" s="178"/>
      <c r="X4723" s="177"/>
    </row>
    <row r="4724" spans="7:24" s="168" customFormat="1" ht="15" customHeight="1">
      <c r="G4724" s="175"/>
      <c r="I4724" s="176"/>
      <c r="J4724" s="176"/>
      <c r="K4724" s="176"/>
      <c r="L4724" s="665"/>
      <c r="M4724" s="175"/>
      <c r="N4724" s="177"/>
      <c r="P4724" s="176"/>
      <c r="R4724" s="178"/>
      <c r="S4724" s="177"/>
      <c r="U4724" s="177"/>
      <c r="W4724" s="178"/>
      <c r="X4724" s="177"/>
    </row>
    <row r="4725" spans="7:24" s="168" customFormat="1" ht="15" customHeight="1">
      <c r="G4725" s="175"/>
      <c r="I4725" s="176"/>
      <c r="J4725" s="176"/>
      <c r="K4725" s="176"/>
      <c r="L4725" s="665"/>
      <c r="M4725" s="175"/>
      <c r="N4725" s="177"/>
      <c r="P4725" s="176"/>
      <c r="R4725" s="178"/>
      <c r="S4725" s="177"/>
      <c r="U4725" s="177"/>
      <c r="W4725" s="178"/>
      <c r="X4725" s="177"/>
    </row>
    <row r="4726" spans="7:24" s="168" customFormat="1" ht="15" customHeight="1">
      <c r="G4726" s="175"/>
      <c r="I4726" s="176"/>
      <c r="J4726" s="176"/>
      <c r="K4726" s="176"/>
      <c r="L4726" s="665"/>
      <c r="M4726" s="175"/>
      <c r="N4726" s="177"/>
      <c r="P4726" s="176"/>
      <c r="R4726" s="178"/>
      <c r="S4726" s="177"/>
      <c r="U4726" s="177"/>
      <c r="W4726" s="178"/>
      <c r="X4726" s="177"/>
    </row>
    <row r="4727" spans="7:24" s="168" customFormat="1" ht="15" customHeight="1">
      <c r="G4727" s="175"/>
      <c r="I4727" s="176"/>
      <c r="J4727" s="176"/>
      <c r="K4727" s="176"/>
      <c r="L4727" s="665"/>
      <c r="M4727" s="175"/>
      <c r="N4727" s="177"/>
      <c r="P4727" s="176"/>
      <c r="R4727" s="178"/>
      <c r="S4727" s="177"/>
      <c r="U4727" s="177"/>
      <c r="W4727" s="178"/>
      <c r="X4727" s="177"/>
    </row>
    <row r="4728" spans="7:24" s="168" customFormat="1" ht="15" customHeight="1">
      <c r="G4728" s="175"/>
      <c r="I4728" s="176"/>
      <c r="J4728" s="176"/>
      <c r="K4728" s="176"/>
      <c r="L4728" s="665"/>
      <c r="M4728" s="175"/>
      <c r="N4728" s="177"/>
      <c r="P4728" s="176"/>
      <c r="R4728" s="178"/>
      <c r="S4728" s="177"/>
      <c r="U4728" s="177"/>
      <c r="W4728" s="178"/>
      <c r="X4728" s="177"/>
    </row>
    <row r="4729" spans="7:24" s="168" customFormat="1" ht="15" customHeight="1">
      <c r="G4729" s="175"/>
      <c r="I4729" s="176"/>
      <c r="J4729" s="176"/>
      <c r="K4729" s="176"/>
      <c r="L4729" s="665"/>
      <c r="M4729" s="175"/>
      <c r="N4729" s="177"/>
      <c r="P4729" s="176"/>
      <c r="R4729" s="178"/>
      <c r="S4729" s="177"/>
      <c r="U4729" s="177"/>
      <c r="W4729" s="178"/>
      <c r="X4729" s="177"/>
    </row>
    <row r="4730" spans="7:24" s="168" customFormat="1" ht="15" customHeight="1">
      <c r="G4730" s="175"/>
      <c r="I4730" s="176"/>
      <c r="J4730" s="176"/>
      <c r="K4730" s="176"/>
      <c r="L4730" s="665"/>
      <c r="M4730" s="175"/>
      <c r="N4730" s="177"/>
      <c r="P4730" s="176"/>
      <c r="R4730" s="178"/>
      <c r="S4730" s="177"/>
      <c r="U4730" s="177"/>
      <c r="W4730" s="178"/>
      <c r="X4730" s="177"/>
    </row>
    <row r="4731" spans="7:24" s="168" customFormat="1" ht="15" customHeight="1">
      <c r="G4731" s="175"/>
      <c r="I4731" s="176"/>
      <c r="J4731" s="176"/>
      <c r="K4731" s="176"/>
      <c r="L4731" s="665"/>
      <c r="M4731" s="175"/>
      <c r="N4731" s="177"/>
      <c r="P4731" s="176"/>
      <c r="R4731" s="178"/>
      <c r="S4731" s="177"/>
      <c r="U4731" s="177"/>
      <c r="W4731" s="178"/>
      <c r="X4731" s="177"/>
    </row>
    <row r="4732" spans="7:24" s="168" customFormat="1" ht="15" customHeight="1">
      <c r="G4732" s="175"/>
      <c r="I4732" s="176"/>
      <c r="J4732" s="176"/>
      <c r="K4732" s="176"/>
      <c r="L4732" s="665"/>
      <c r="M4732" s="175"/>
      <c r="N4732" s="177"/>
      <c r="P4732" s="176"/>
      <c r="R4732" s="178"/>
      <c r="S4732" s="177"/>
      <c r="U4732" s="177"/>
      <c r="W4732" s="178"/>
      <c r="X4732" s="177"/>
    </row>
    <row r="4733" spans="7:24" s="168" customFormat="1" ht="15" customHeight="1">
      <c r="G4733" s="175"/>
      <c r="I4733" s="176"/>
      <c r="J4733" s="176"/>
      <c r="K4733" s="176"/>
      <c r="L4733" s="665"/>
      <c r="M4733" s="175"/>
      <c r="N4733" s="177"/>
      <c r="P4733" s="176"/>
      <c r="R4733" s="178"/>
      <c r="S4733" s="177"/>
      <c r="U4733" s="177"/>
      <c r="W4733" s="178"/>
      <c r="X4733" s="177"/>
    </row>
    <row r="4734" spans="7:24" s="168" customFormat="1" ht="15" customHeight="1">
      <c r="G4734" s="175"/>
      <c r="I4734" s="176"/>
      <c r="J4734" s="176"/>
      <c r="K4734" s="176"/>
      <c r="L4734" s="665"/>
      <c r="M4734" s="175"/>
      <c r="N4734" s="177"/>
      <c r="P4734" s="176"/>
      <c r="R4734" s="178"/>
      <c r="S4734" s="177"/>
      <c r="U4734" s="177"/>
      <c r="W4734" s="178"/>
      <c r="X4734" s="177"/>
    </row>
    <row r="4735" spans="7:24" s="168" customFormat="1" ht="15" customHeight="1">
      <c r="G4735" s="175"/>
      <c r="I4735" s="176"/>
      <c r="J4735" s="176"/>
      <c r="K4735" s="176"/>
      <c r="L4735" s="665"/>
      <c r="M4735" s="175"/>
      <c r="N4735" s="177"/>
      <c r="P4735" s="176"/>
      <c r="R4735" s="178"/>
      <c r="S4735" s="177"/>
      <c r="U4735" s="177"/>
      <c r="W4735" s="178"/>
      <c r="X4735" s="177"/>
    </row>
    <row r="4736" spans="7:24" s="168" customFormat="1" ht="15" customHeight="1">
      <c r="G4736" s="175"/>
      <c r="I4736" s="176"/>
      <c r="J4736" s="176"/>
      <c r="K4736" s="176"/>
      <c r="L4736" s="665"/>
      <c r="M4736" s="175"/>
      <c r="N4736" s="177"/>
      <c r="P4736" s="176"/>
      <c r="R4736" s="178"/>
      <c r="S4736" s="177"/>
      <c r="U4736" s="177"/>
      <c r="W4736" s="178"/>
      <c r="X4736" s="177"/>
    </row>
    <row r="4737" spans="7:24" s="168" customFormat="1" ht="15" customHeight="1">
      <c r="G4737" s="175"/>
      <c r="I4737" s="176"/>
      <c r="J4737" s="176"/>
      <c r="K4737" s="176"/>
      <c r="L4737" s="665"/>
      <c r="M4737" s="175"/>
      <c r="N4737" s="177"/>
      <c r="P4737" s="176"/>
      <c r="R4737" s="178"/>
      <c r="S4737" s="177"/>
      <c r="U4737" s="177"/>
      <c r="W4737" s="178"/>
      <c r="X4737" s="177"/>
    </row>
    <row r="4738" spans="7:24" s="168" customFormat="1" ht="15" customHeight="1">
      <c r="G4738" s="175"/>
      <c r="I4738" s="176"/>
      <c r="J4738" s="176"/>
      <c r="K4738" s="176"/>
      <c r="L4738" s="665"/>
      <c r="M4738" s="175"/>
      <c r="N4738" s="177"/>
      <c r="P4738" s="176"/>
      <c r="R4738" s="178"/>
      <c r="S4738" s="177"/>
      <c r="U4738" s="177"/>
      <c r="W4738" s="178"/>
      <c r="X4738" s="177"/>
    </row>
    <row r="4739" spans="7:24" s="168" customFormat="1" ht="15" customHeight="1">
      <c r="G4739" s="175"/>
      <c r="I4739" s="176"/>
      <c r="J4739" s="176"/>
      <c r="K4739" s="176"/>
      <c r="L4739" s="665"/>
      <c r="M4739" s="175"/>
      <c r="N4739" s="177"/>
      <c r="P4739" s="176"/>
      <c r="R4739" s="178"/>
      <c r="S4739" s="177"/>
      <c r="U4739" s="177"/>
      <c r="W4739" s="178"/>
      <c r="X4739" s="177"/>
    </row>
    <row r="4740" spans="7:24" s="168" customFormat="1" ht="15" customHeight="1">
      <c r="G4740" s="175"/>
      <c r="I4740" s="176"/>
      <c r="J4740" s="176"/>
      <c r="K4740" s="176"/>
      <c r="L4740" s="665"/>
      <c r="M4740" s="175"/>
      <c r="N4740" s="177"/>
      <c r="P4740" s="176"/>
      <c r="R4740" s="178"/>
      <c r="S4740" s="177"/>
      <c r="U4740" s="177"/>
      <c r="W4740" s="178"/>
      <c r="X4740" s="177"/>
    </row>
    <row r="4741" spans="7:24" s="168" customFormat="1" ht="15" customHeight="1">
      <c r="G4741" s="175"/>
      <c r="I4741" s="176"/>
      <c r="J4741" s="176"/>
      <c r="K4741" s="176"/>
      <c r="L4741" s="665"/>
      <c r="M4741" s="175"/>
      <c r="N4741" s="177"/>
      <c r="P4741" s="176"/>
      <c r="R4741" s="178"/>
      <c r="S4741" s="177"/>
      <c r="U4741" s="177"/>
      <c r="W4741" s="178"/>
      <c r="X4741" s="177"/>
    </row>
    <row r="4742" spans="7:24" s="168" customFormat="1" ht="15" customHeight="1">
      <c r="G4742" s="175"/>
      <c r="I4742" s="176"/>
      <c r="J4742" s="176"/>
      <c r="K4742" s="176"/>
      <c r="L4742" s="665"/>
      <c r="M4742" s="175"/>
      <c r="N4742" s="177"/>
      <c r="P4742" s="176"/>
      <c r="R4742" s="178"/>
      <c r="S4742" s="177"/>
      <c r="U4742" s="177"/>
      <c r="W4742" s="178"/>
      <c r="X4742" s="177"/>
    </row>
    <row r="4743" spans="7:24" s="168" customFormat="1" ht="15" customHeight="1">
      <c r="G4743" s="175"/>
      <c r="I4743" s="176"/>
      <c r="J4743" s="176"/>
      <c r="K4743" s="176"/>
      <c r="L4743" s="665"/>
      <c r="M4743" s="175"/>
      <c r="N4743" s="177"/>
      <c r="P4743" s="176"/>
      <c r="R4743" s="178"/>
      <c r="S4743" s="177"/>
      <c r="U4743" s="177"/>
      <c r="W4743" s="178"/>
      <c r="X4743" s="177"/>
    </row>
    <row r="4744" spans="7:24" s="168" customFormat="1" ht="15" customHeight="1">
      <c r="G4744" s="175"/>
      <c r="I4744" s="176"/>
      <c r="J4744" s="176"/>
      <c r="K4744" s="176"/>
      <c r="L4744" s="665"/>
      <c r="M4744" s="175"/>
      <c r="N4744" s="177"/>
      <c r="P4744" s="176"/>
      <c r="R4744" s="178"/>
      <c r="S4744" s="177"/>
      <c r="U4744" s="177"/>
      <c r="W4744" s="178"/>
      <c r="X4744" s="177"/>
    </row>
    <row r="4745" spans="7:24" s="168" customFormat="1" ht="15" customHeight="1">
      <c r="G4745" s="175"/>
      <c r="I4745" s="176"/>
      <c r="J4745" s="176"/>
      <c r="K4745" s="176"/>
      <c r="L4745" s="665"/>
      <c r="M4745" s="175"/>
      <c r="N4745" s="177"/>
      <c r="P4745" s="176"/>
      <c r="R4745" s="178"/>
      <c r="S4745" s="177"/>
      <c r="U4745" s="177"/>
      <c r="W4745" s="178"/>
      <c r="X4745" s="177"/>
    </row>
    <row r="4746" spans="7:24" s="168" customFormat="1" ht="15" customHeight="1">
      <c r="G4746" s="175"/>
      <c r="I4746" s="176"/>
      <c r="J4746" s="176"/>
      <c r="K4746" s="176"/>
      <c r="L4746" s="665"/>
      <c r="M4746" s="175"/>
      <c r="N4746" s="177"/>
      <c r="P4746" s="176"/>
      <c r="R4746" s="178"/>
      <c r="S4746" s="177"/>
      <c r="U4746" s="177"/>
      <c r="W4746" s="178"/>
      <c r="X4746" s="177"/>
    </row>
    <row r="4747" spans="7:24" s="168" customFormat="1" ht="15" customHeight="1">
      <c r="G4747" s="175"/>
      <c r="I4747" s="176"/>
      <c r="J4747" s="176"/>
      <c r="K4747" s="176"/>
      <c r="L4747" s="665"/>
      <c r="M4747" s="175"/>
      <c r="N4747" s="177"/>
      <c r="P4747" s="176"/>
      <c r="R4747" s="178"/>
      <c r="S4747" s="177"/>
      <c r="U4747" s="177"/>
      <c r="W4747" s="178"/>
      <c r="X4747" s="177"/>
    </row>
    <row r="4748" spans="7:24" s="168" customFormat="1" ht="15" customHeight="1">
      <c r="G4748" s="175"/>
      <c r="I4748" s="176"/>
      <c r="J4748" s="176"/>
      <c r="K4748" s="176"/>
      <c r="L4748" s="665"/>
      <c r="M4748" s="175"/>
      <c r="N4748" s="177"/>
      <c r="P4748" s="176"/>
      <c r="R4748" s="178"/>
      <c r="S4748" s="177"/>
      <c r="U4748" s="177"/>
      <c r="W4748" s="178"/>
      <c r="X4748" s="177"/>
    </row>
    <row r="4749" spans="7:24" s="168" customFormat="1" ht="15" customHeight="1">
      <c r="G4749" s="175"/>
      <c r="I4749" s="176"/>
      <c r="J4749" s="176"/>
      <c r="K4749" s="176"/>
      <c r="L4749" s="665"/>
      <c r="M4749" s="175"/>
      <c r="N4749" s="177"/>
      <c r="P4749" s="176"/>
      <c r="R4749" s="178"/>
      <c r="S4749" s="177"/>
      <c r="U4749" s="177"/>
      <c r="W4749" s="178"/>
      <c r="X4749" s="177"/>
    </row>
    <row r="4750" spans="7:24" s="168" customFormat="1" ht="15" customHeight="1">
      <c r="G4750" s="175"/>
      <c r="I4750" s="176"/>
      <c r="J4750" s="176"/>
      <c r="K4750" s="176"/>
      <c r="L4750" s="665"/>
      <c r="M4750" s="175"/>
      <c r="N4750" s="177"/>
      <c r="P4750" s="176"/>
      <c r="R4750" s="178"/>
      <c r="S4750" s="177"/>
      <c r="U4750" s="177"/>
      <c r="W4750" s="178"/>
      <c r="X4750" s="177"/>
    </row>
    <row r="4751" spans="7:24" s="168" customFormat="1" ht="15" customHeight="1">
      <c r="G4751" s="175"/>
      <c r="I4751" s="176"/>
      <c r="J4751" s="176"/>
      <c r="K4751" s="176"/>
      <c r="L4751" s="665"/>
      <c r="M4751" s="175"/>
      <c r="N4751" s="177"/>
      <c r="P4751" s="176"/>
      <c r="R4751" s="178"/>
      <c r="S4751" s="177"/>
      <c r="U4751" s="177"/>
      <c r="W4751" s="178"/>
      <c r="X4751" s="177"/>
    </row>
    <row r="4752" spans="7:24" s="168" customFormat="1" ht="15" customHeight="1">
      <c r="G4752" s="175"/>
      <c r="I4752" s="176"/>
      <c r="J4752" s="176"/>
      <c r="K4752" s="176"/>
      <c r="L4752" s="665"/>
      <c r="M4752" s="175"/>
      <c r="N4752" s="177"/>
      <c r="P4752" s="176"/>
      <c r="R4752" s="178"/>
      <c r="S4752" s="177"/>
      <c r="U4752" s="177"/>
      <c r="W4752" s="178"/>
      <c r="X4752" s="177"/>
    </row>
    <row r="4753" spans="7:24" s="168" customFormat="1" ht="15" customHeight="1">
      <c r="G4753" s="175"/>
      <c r="I4753" s="176"/>
      <c r="J4753" s="176"/>
      <c r="K4753" s="176"/>
      <c r="L4753" s="665"/>
      <c r="M4753" s="175"/>
      <c r="N4753" s="177"/>
      <c r="P4753" s="176"/>
      <c r="R4753" s="178"/>
      <c r="S4753" s="177"/>
      <c r="U4753" s="177"/>
      <c r="W4753" s="178"/>
      <c r="X4753" s="177"/>
    </row>
    <row r="4754" spans="7:24" s="168" customFormat="1" ht="15" customHeight="1">
      <c r="G4754" s="175"/>
      <c r="I4754" s="176"/>
      <c r="J4754" s="176"/>
      <c r="K4754" s="176"/>
      <c r="L4754" s="665"/>
      <c r="M4754" s="175"/>
      <c r="N4754" s="177"/>
      <c r="P4754" s="176"/>
      <c r="R4754" s="178"/>
      <c r="S4754" s="177"/>
      <c r="U4754" s="177"/>
      <c r="W4754" s="178"/>
      <c r="X4754" s="177"/>
    </row>
    <row r="4755" spans="7:24" s="168" customFormat="1" ht="15" customHeight="1">
      <c r="G4755" s="175"/>
      <c r="I4755" s="176"/>
      <c r="J4755" s="176"/>
      <c r="K4755" s="176"/>
      <c r="L4755" s="665"/>
      <c r="M4755" s="175"/>
      <c r="N4755" s="177"/>
      <c r="P4755" s="176"/>
      <c r="R4755" s="178"/>
      <c r="S4755" s="177"/>
      <c r="U4755" s="177"/>
      <c r="W4755" s="178"/>
      <c r="X4755" s="177"/>
    </row>
    <row r="4756" spans="7:24" s="168" customFormat="1" ht="15" customHeight="1">
      <c r="G4756" s="175"/>
      <c r="I4756" s="176"/>
      <c r="J4756" s="176"/>
      <c r="K4756" s="176"/>
      <c r="L4756" s="665"/>
      <c r="M4756" s="175"/>
      <c r="N4756" s="177"/>
      <c r="P4756" s="176"/>
      <c r="R4756" s="178"/>
      <c r="S4756" s="177"/>
      <c r="U4756" s="177"/>
      <c r="W4756" s="178"/>
      <c r="X4756" s="177"/>
    </row>
    <row r="4757" spans="7:24" s="168" customFormat="1" ht="15" customHeight="1">
      <c r="G4757" s="175"/>
      <c r="I4757" s="176"/>
      <c r="J4757" s="176"/>
      <c r="K4757" s="176"/>
      <c r="L4757" s="665"/>
      <c r="M4757" s="175"/>
      <c r="N4757" s="177"/>
      <c r="P4757" s="176"/>
      <c r="R4757" s="178"/>
      <c r="S4757" s="177"/>
      <c r="U4757" s="177"/>
      <c r="W4757" s="178"/>
      <c r="X4757" s="177"/>
    </row>
    <row r="4758" spans="7:24" s="168" customFormat="1" ht="15" customHeight="1">
      <c r="G4758" s="175"/>
      <c r="I4758" s="176"/>
      <c r="J4758" s="176"/>
      <c r="K4758" s="176"/>
      <c r="L4758" s="665"/>
      <c r="M4758" s="175"/>
      <c r="N4758" s="177"/>
      <c r="P4758" s="176"/>
      <c r="R4758" s="178"/>
      <c r="S4758" s="177"/>
      <c r="U4758" s="177"/>
      <c r="W4758" s="178"/>
      <c r="X4758" s="177"/>
    </row>
    <row r="4759" spans="7:24" s="168" customFormat="1" ht="15" customHeight="1">
      <c r="G4759" s="175"/>
      <c r="I4759" s="176"/>
      <c r="J4759" s="176"/>
      <c r="K4759" s="176"/>
      <c r="L4759" s="665"/>
      <c r="M4759" s="175"/>
      <c r="N4759" s="177"/>
      <c r="P4759" s="176"/>
      <c r="R4759" s="178"/>
      <c r="S4759" s="177"/>
      <c r="U4759" s="177"/>
      <c r="W4759" s="178"/>
      <c r="X4759" s="177"/>
    </row>
    <row r="4760" spans="7:24" s="168" customFormat="1" ht="15" customHeight="1">
      <c r="G4760" s="175"/>
      <c r="I4760" s="176"/>
      <c r="J4760" s="176"/>
      <c r="K4760" s="176"/>
      <c r="L4760" s="665"/>
      <c r="M4760" s="175"/>
      <c r="N4760" s="177"/>
      <c r="P4760" s="176"/>
      <c r="R4760" s="178"/>
      <c r="S4760" s="177"/>
      <c r="U4760" s="177"/>
      <c r="W4760" s="178"/>
      <c r="X4760" s="177"/>
    </row>
    <row r="4761" spans="7:24" s="168" customFormat="1" ht="15" customHeight="1">
      <c r="G4761" s="175"/>
      <c r="I4761" s="176"/>
      <c r="J4761" s="176"/>
      <c r="K4761" s="176"/>
      <c r="L4761" s="665"/>
      <c r="M4761" s="175"/>
      <c r="N4761" s="177"/>
      <c r="P4761" s="176"/>
      <c r="R4761" s="178"/>
      <c r="S4761" s="177"/>
      <c r="U4761" s="177"/>
      <c r="W4761" s="178"/>
      <c r="X4761" s="177"/>
    </row>
    <row r="4762" spans="7:24" s="168" customFormat="1" ht="15" customHeight="1">
      <c r="G4762" s="175"/>
      <c r="I4762" s="176"/>
      <c r="J4762" s="176"/>
      <c r="K4762" s="176"/>
      <c r="L4762" s="665"/>
      <c r="M4762" s="175"/>
      <c r="N4762" s="177"/>
      <c r="P4762" s="176"/>
      <c r="R4762" s="178"/>
      <c r="S4762" s="177"/>
      <c r="U4762" s="177"/>
      <c r="W4762" s="178"/>
      <c r="X4762" s="177"/>
    </row>
    <row r="4763" spans="7:24" s="168" customFormat="1" ht="15" customHeight="1">
      <c r="G4763" s="175"/>
      <c r="I4763" s="176"/>
      <c r="J4763" s="176"/>
      <c r="K4763" s="176"/>
      <c r="L4763" s="665"/>
      <c r="M4763" s="175"/>
      <c r="N4763" s="177"/>
      <c r="P4763" s="176"/>
      <c r="R4763" s="178"/>
      <c r="S4763" s="177"/>
      <c r="U4763" s="177"/>
      <c r="W4763" s="178"/>
      <c r="X4763" s="177"/>
    </row>
    <row r="4764" spans="7:24" s="168" customFormat="1" ht="15" customHeight="1">
      <c r="G4764" s="175"/>
      <c r="I4764" s="176"/>
      <c r="J4764" s="176"/>
      <c r="K4764" s="176"/>
      <c r="L4764" s="665"/>
      <c r="M4764" s="175"/>
      <c r="N4764" s="177"/>
      <c r="P4764" s="176"/>
      <c r="R4764" s="178"/>
      <c r="S4764" s="177"/>
      <c r="U4764" s="177"/>
      <c r="W4764" s="178"/>
      <c r="X4764" s="177"/>
    </row>
    <row r="4765" spans="7:24" s="168" customFormat="1" ht="15" customHeight="1">
      <c r="G4765" s="175"/>
      <c r="I4765" s="176"/>
      <c r="J4765" s="176"/>
      <c r="K4765" s="176"/>
      <c r="L4765" s="665"/>
      <c r="M4765" s="175"/>
      <c r="N4765" s="177"/>
      <c r="P4765" s="176"/>
      <c r="R4765" s="178"/>
      <c r="S4765" s="177"/>
      <c r="U4765" s="177"/>
      <c r="W4765" s="178"/>
      <c r="X4765" s="177"/>
    </row>
    <row r="4766" spans="7:24" s="168" customFormat="1" ht="15" customHeight="1">
      <c r="G4766" s="175"/>
      <c r="I4766" s="176"/>
      <c r="J4766" s="176"/>
      <c r="K4766" s="176"/>
      <c r="L4766" s="665"/>
      <c r="M4766" s="175"/>
      <c r="N4766" s="177"/>
      <c r="P4766" s="176"/>
      <c r="R4766" s="178"/>
      <c r="S4766" s="177"/>
      <c r="U4766" s="177"/>
      <c r="W4766" s="178"/>
      <c r="X4766" s="177"/>
    </row>
    <row r="4767" spans="7:24" s="168" customFormat="1" ht="15" customHeight="1">
      <c r="G4767" s="175"/>
      <c r="I4767" s="176"/>
      <c r="J4767" s="176"/>
      <c r="K4767" s="176"/>
      <c r="L4767" s="665"/>
      <c r="M4767" s="175"/>
      <c r="N4767" s="177"/>
      <c r="P4767" s="176"/>
      <c r="R4767" s="178"/>
      <c r="S4767" s="177"/>
      <c r="U4767" s="177"/>
      <c r="W4767" s="178"/>
      <c r="X4767" s="177"/>
    </row>
    <row r="4768" spans="7:24" s="168" customFormat="1" ht="15" customHeight="1">
      <c r="G4768" s="175"/>
      <c r="I4768" s="176"/>
      <c r="J4768" s="176"/>
      <c r="K4768" s="176"/>
      <c r="L4768" s="665"/>
      <c r="M4768" s="175"/>
      <c r="N4768" s="177"/>
      <c r="P4768" s="176"/>
      <c r="R4768" s="178"/>
      <c r="S4768" s="177"/>
      <c r="U4768" s="177"/>
      <c r="W4768" s="178"/>
      <c r="X4768" s="177"/>
    </row>
    <row r="4769" spans="7:24" s="168" customFormat="1" ht="15" customHeight="1">
      <c r="G4769" s="175"/>
      <c r="I4769" s="176"/>
      <c r="J4769" s="176"/>
      <c r="K4769" s="176"/>
      <c r="L4769" s="665"/>
      <c r="M4769" s="175"/>
      <c r="N4769" s="177"/>
      <c r="P4769" s="176"/>
      <c r="R4769" s="178"/>
      <c r="S4769" s="177"/>
      <c r="U4769" s="177"/>
      <c r="W4769" s="178"/>
      <c r="X4769" s="177"/>
    </row>
    <row r="4770" spans="7:24" s="168" customFormat="1" ht="15" customHeight="1">
      <c r="G4770" s="175"/>
      <c r="I4770" s="176"/>
      <c r="J4770" s="176"/>
      <c r="K4770" s="176"/>
      <c r="L4770" s="665"/>
      <c r="M4770" s="175"/>
      <c r="N4770" s="177"/>
      <c r="P4770" s="176"/>
      <c r="R4770" s="178"/>
      <c r="S4770" s="177"/>
      <c r="U4770" s="177"/>
      <c r="W4770" s="178"/>
      <c r="X4770" s="177"/>
    </row>
    <row r="4771" spans="7:24" s="168" customFormat="1" ht="15" customHeight="1">
      <c r="G4771" s="175"/>
      <c r="I4771" s="176"/>
      <c r="J4771" s="176"/>
      <c r="K4771" s="176"/>
      <c r="L4771" s="665"/>
      <c r="M4771" s="175"/>
      <c r="N4771" s="177"/>
      <c r="P4771" s="176"/>
      <c r="R4771" s="178"/>
      <c r="S4771" s="177"/>
      <c r="U4771" s="177"/>
      <c r="W4771" s="178"/>
      <c r="X4771" s="177"/>
    </row>
    <row r="4772" spans="7:24" s="168" customFormat="1" ht="15" customHeight="1">
      <c r="G4772" s="175"/>
      <c r="I4772" s="176"/>
      <c r="J4772" s="176"/>
      <c r="K4772" s="176"/>
      <c r="L4772" s="665"/>
      <c r="M4772" s="175"/>
      <c r="N4772" s="177"/>
      <c r="P4772" s="176"/>
      <c r="R4772" s="178"/>
      <c r="S4772" s="177"/>
      <c r="U4772" s="177"/>
      <c r="W4772" s="178"/>
      <c r="X4772" s="177"/>
    </row>
    <row r="4773" spans="7:24" s="168" customFormat="1" ht="15" customHeight="1">
      <c r="G4773" s="175"/>
      <c r="I4773" s="176"/>
      <c r="J4773" s="176"/>
      <c r="K4773" s="176"/>
      <c r="L4773" s="665"/>
      <c r="M4773" s="175"/>
      <c r="N4773" s="177"/>
      <c r="P4773" s="176"/>
      <c r="R4773" s="178"/>
      <c r="S4773" s="177"/>
      <c r="U4773" s="177"/>
      <c r="W4773" s="178"/>
      <c r="X4773" s="177"/>
    </row>
    <row r="4774" spans="7:24" s="168" customFormat="1" ht="15" customHeight="1">
      <c r="G4774" s="175"/>
      <c r="I4774" s="176"/>
      <c r="J4774" s="176"/>
      <c r="K4774" s="176"/>
      <c r="L4774" s="665"/>
      <c r="M4774" s="175"/>
      <c r="N4774" s="177"/>
      <c r="P4774" s="176"/>
      <c r="R4774" s="178"/>
      <c r="S4774" s="177"/>
      <c r="U4774" s="177"/>
      <c r="W4774" s="178"/>
      <c r="X4774" s="177"/>
    </row>
    <row r="4775" spans="7:24" s="168" customFormat="1" ht="15" customHeight="1">
      <c r="G4775" s="175"/>
      <c r="I4775" s="176"/>
      <c r="J4775" s="176"/>
      <c r="K4775" s="176"/>
      <c r="L4775" s="665"/>
      <c r="M4775" s="175"/>
      <c r="N4775" s="177"/>
      <c r="P4775" s="176"/>
      <c r="R4775" s="178"/>
      <c r="S4775" s="177"/>
      <c r="U4775" s="177"/>
      <c r="W4775" s="178"/>
      <c r="X4775" s="177"/>
    </row>
    <row r="4776" spans="7:24" s="168" customFormat="1" ht="15" customHeight="1">
      <c r="G4776" s="175"/>
      <c r="I4776" s="176"/>
      <c r="J4776" s="176"/>
      <c r="K4776" s="176"/>
      <c r="L4776" s="665"/>
      <c r="M4776" s="175"/>
      <c r="N4776" s="177"/>
      <c r="P4776" s="176"/>
      <c r="R4776" s="178"/>
      <c r="S4776" s="177"/>
      <c r="U4776" s="177"/>
      <c r="W4776" s="178"/>
      <c r="X4776" s="177"/>
    </row>
    <row r="4777" spans="7:24" s="168" customFormat="1" ht="15" customHeight="1">
      <c r="G4777" s="175"/>
      <c r="I4777" s="176"/>
      <c r="J4777" s="176"/>
      <c r="K4777" s="176"/>
      <c r="L4777" s="665"/>
      <c r="M4777" s="175"/>
      <c r="N4777" s="177"/>
      <c r="P4777" s="176"/>
      <c r="R4777" s="178"/>
      <c r="S4777" s="177"/>
      <c r="U4777" s="177"/>
      <c r="W4777" s="178"/>
      <c r="X4777" s="177"/>
    </row>
    <row r="4778" spans="7:24" s="168" customFormat="1" ht="15" customHeight="1">
      <c r="G4778" s="175"/>
      <c r="I4778" s="176"/>
      <c r="J4778" s="176"/>
      <c r="K4778" s="176"/>
      <c r="L4778" s="665"/>
      <c r="M4778" s="175"/>
      <c r="N4778" s="177"/>
      <c r="P4778" s="176"/>
      <c r="R4778" s="178"/>
      <c r="S4778" s="177"/>
      <c r="U4778" s="177"/>
      <c r="W4778" s="178"/>
      <c r="X4778" s="177"/>
    </row>
    <row r="4779" spans="7:24" s="168" customFormat="1" ht="15" customHeight="1">
      <c r="G4779" s="175"/>
      <c r="I4779" s="176"/>
      <c r="J4779" s="176"/>
      <c r="K4779" s="176"/>
      <c r="L4779" s="665"/>
      <c r="M4779" s="175"/>
      <c r="N4779" s="177"/>
      <c r="P4779" s="176"/>
      <c r="R4779" s="178"/>
      <c r="S4779" s="177"/>
      <c r="U4779" s="177"/>
      <c r="W4779" s="178"/>
      <c r="X4779" s="177"/>
    </row>
    <row r="4780" spans="7:24" s="168" customFormat="1" ht="15" customHeight="1">
      <c r="G4780" s="175"/>
      <c r="I4780" s="176"/>
      <c r="J4780" s="176"/>
      <c r="K4780" s="176"/>
      <c r="L4780" s="665"/>
      <c r="M4780" s="175"/>
      <c r="N4780" s="177"/>
      <c r="P4780" s="176"/>
      <c r="R4780" s="178"/>
      <c r="S4780" s="177"/>
      <c r="U4780" s="177"/>
      <c r="W4780" s="178"/>
      <c r="X4780" s="177"/>
    </row>
    <row r="4781" spans="7:24" s="168" customFormat="1" ht="15" customHeight="1">
      <c r="G4781" s="175"/>
      <c r="I4781" s="176"/>
      <c r="J4781" s="176"/>
      <c r="K4781" s="176"/>
      <c r="L4781" s="665"/>
      <c r="M4781" s="175"/>
      <c r="N4781" s="177"/>
      <c r="P4781" s="176"/>
      <c r="R4781" s="178"/>
      <c r="S4781" s="177"/>
      <c r="U4781" s="177"/>
      <c r="W4781" s="178"/>
      <c r="X4781" s="177"/>
    </row>
    <row r="4782" spans="7:24" s="168" customFormat="1" ht="15" customHeight="1">
      <c r="G4782" s="175"/>
      <c r="I4782" s="176"/>
      <c r="J4782" s="176"/>
      <c r="K4782" s="176"/>
      <c r="L4782" s="665"/>
      <c r="M4782" s="175"/>
      <c r="N4782" s="177"/>
      <c r="P4782" s="176"/>
      <c r="R4782" s="178"/>
      <c r="S4782" s="177"/>
      <c r="U4782" s="177"/>
      <c r="W4782" s="178"/>
      <c r="X4782" s="177"/>
    </row>
    <row r="4783" spans="7:24" s="168" customFormat="1" ht="15" customHeight="1">
      <c r="G4783" s="175"/>
      <c r="I4783" s="176"/>
      <c r="J4783" s="176"/>
      <c r="K4783" s="176"/>
      <c r="L4783" s="665"/>
      <c r="M4783" s="175"/>
      <c r="N4783" s="177"/>
      <c r="P4783" s="176"/>
      <c r="R4783" s="178"/>
      <c r="S4783" s="177"/>
      <c r="U4783" s="177"/>
      <c r="W4783" s="178"/>
      <c r="X4783" s="177"/>
    </row>
    <row r="4784" spans="7:24" s="168" customFormat="1" ht="15" customHeight="1">
      <c r="G4784" s="175"/>
      <c r="I4784" s="176"/>
      <c r="J4784" s="176"/>
      <c r="K4784" s="176"/>
      <c r="L4784" s="665"/>
      <c r="M4784" s="175"/>
      <c r="N4784" s="177"/>
      <c r="P4784" s="176"/>
      <c r="R4784" s="178"/>
      <c r="S4784" s="177"/>
      <c r="U4784" s="177"/>
      <c r="W4784" s="178"/>
      <c r="X4784" s="177"/>
    </row>
    <row r="4785" spans="7:24" s="168" customFormat="1" ht="15" customHeight="1">
      <c r="G4785" s="175"/>
      <c r="I4785" s="176"/>
      <c r="J4785" s="176"/>
      <c r="K4785" s="176"/>
      <c r="L4785" s="665"/>
      <c r="M4785" s="175"/>
      <c r="N4785" s="177"/>
      <c r="P4785" s="176"/>
      <c r="R4785" s="178"/>
      <c r="S4785" s="177"/>
      <c r="U4785" s="177"/>
      <c r="W4785" s="178"/>
      <c r="X4785" s="177"/>
    </row>
    <row r="4786" spans="7:24" s="168" customFormat="1" ht="15" customHeight="1">
      <c r="G4786" s="175"/>
      <c r="I4786" s="176"/>
      <c r="J4786" s="176"/>
      <c r="K4786" s="176"/>
      <c r="L4786" s="665"/>
      <c r="M4786" s="175"/>
      <c r="N4786" s="177"/>
      <c r="P4786" s="176"/>
      <c r="R4786" s="178"/>
      <c r="S4786" s="177"/>
      <c r="U4786" s="177"/>
      <c r="W4786" s="178"/>
      <c r="X4786" s="177"/>
    </row>
    <row r="4787" spans="7:24" s="168" customFormat="1" ht="15" customHeight="1">
      <c r="G4787" s="175"/>
      <c r="I4787" s="176"/>
      <c r="J4787" s="176"/>
      <c r="K4787" s="176"/>
      <c r="L4787" s="665"/>
      <c r="M4787" s="175"/>
      <c r="N4787" s="177"/>
      <c r="P4787" s="176"/>
      <c r="R4787" s="178"/>
      <c r="S4787" s="177"/>
      <c r="U4787" s="177"/>
      <c r="W4787" s="178"/>
      <c r="X4787" s="177"/>
    </row>
    <row r="4788" spans="7:24" s="168" customFormat="1" ht="15" customHeight="1">
      <c r="G4788" s="175"/>
      <c r="I4788" s="176"/>
      <c r="J4788" s="176"/>
      <c r="K4788" s="176"/>
      <c r="L4788" s="665"/>
      <c r="M4788" s="175"/>
      <c r="N4788" s="177"/>
      <c r="P4788" s="176"/>
      <c r="R4788" s="178"/>
      <c r="S4788" s="177"/>
      <c r="U4788" s="177"/>
      <c r="W4788" s="178"/>
      <c r="X4788" s="177"/>
    </row>
    <row r="4789" spans="7:24" s="168" customFormat="1" ht="15" customHeight="1">
      <c r="G4789" s="175"/>
      <c r="I4789" s="176"/>
      <c r="J4789" s="176"/>
      <c r="K4789" s="176"/>
      <c r="L4789" s="665"/>
      <c r="M4789" s="175"/>
      <c r="N4789" s="177"/>
      <c r="P4789" s="176"/>
      <c r="R4789" s="178"/>
      <c r="S4789" s="177"/>
      <c r="U4789" s="177"/>
      <c r="W4789" s="178"/>
      <c r="X4789" s="177"/>
    </row>
    <row r="4790" spans="7:24" s="168" customFormat="1" ht="15" customHeight="1">
      <c r="G4790" s="175"/>
      <c r="I4790" s="176"/>
      <c r="J4790" s="176"/>
      <c r="K4790" s="176"/>
      <c r="L4790" s="665"/>
      <c r="M4790" s="175"/>
      <c r="N4790" s="177"/>
      <c r="P4790" s="176"/>
      <c r="R4790" s="178"/>
      <c r="S4790" s="177"/>
      <c r="U4790" s="177"/>
      <c r="W4790" s="178"/>
      <c r="X4790" s="177"/>
    </row>
    <row r="4791" spans="7:24" s="168" customFormat="1" ht="15" customHeight="1">
      <c r="G4791" s="175"/>
      <c r="I4791" s="176"/>
      <c r="J4791" s="176"/>
      <c r="K4791" s="176"/>
      <c r="L4791" s="665"/>
      <c r="M4791" s="175"/>
      <c r="N4791" s="177"/>
      <c r="P4791" s="176"/>
      <c r="R4791" s="178"/>
      <c r="S4791" s="177"/>
      <c r="U4791" s="177"/>
      <c r="W4791" s="178"/>
      <c r="X4791" s="177"/>
    </row>
    <row r="4792" spans="7:24" s="168" customFormat="1" ht="15" customHeight="1">
      <c r="G4792" s="175"/>
      <c r="I4792" s="176"/>
      <c r="J4792" s="176"/>
      <c r="K4792" s="176"/>
      <c r="L4792" s="665"/>
      <c r="M4792" s="175"/>
      <c r="N4792" s="177"/>
      <c r="P4792" s="176"/>
      <c r="R4792" s="178"/>
      <c r="S4792" s="177"/>
      <c r="U4792" s="177"/>
      <c r="W4792" s="178"/>
      <c r="X4792" s="177"/>
    </row>
    <row r="4793" spans="7:24" s="168" customFormat="1" ht="15" customHeight="1">
      <c r="G4793" s="175"/>
      <c r="I4793" s="176"/>
      <c r="J4793" s="176"/>
      <c r="K4793" s="176"/>
      <c r="L4793" s="665"/>
      <c r="M4793" s="175"/>
      <c r="N4793" s="177"/>
      <c r="P4793" s="176"/>
      <c r="R4793" s="178"/>
      <c r="S4793" s="177"/>
      <c r="U4793" s="177"/>
      <c r="W4793" s="178"/>
      <c r="X4793" s="177"/>
    </row>
    <row r="4794" spans="7:24" s="168" customFormat="1" ht="15" customHeight="1">
      <c r="G4794" s="175"/>
      <c r="I4794" s="176"/>
      <c r="J4794" s="176"/>
      <c r="K4794" s="176"/>
      <c r="L4794" s="665"/>
      <c r="M4794" s="175"/>
      <c r="N4794" s="177"/>
      <c r="P4794" s="176"/>
      <c r="R4794" s="178"/>
      <c r="S4794" s="177"/>
      <c r="U4794" s="177"/>
      <c r="W4794" s="178"/>
      <c r="X4794" s="177"/>
    </row>
    <row r="4795" spans="7:24" s="168" customFormat="1" ht="15" customHeight="1">
      <c r="G4795" s="175"/>
      <c r="I4795" s="176"/>
      <c r="J4795" s="176"/>
      <c r="K4795" s="176"/>
      <c r="L4795" s="665"/>
      <c r="M4795" s="175"/>
      <c r="N4795" s="177"/>
      <c r="P4795" s="176"/>
      <c r="R4795" s="178"/>
      <c r="S4795" s="177"/>
      <c r="U4795" s="177"/>
      <c r="W4795" s="178"/>
      <c r="X4795" s="177"/>
    </row>
    <row r="4796" spans="7:24" s="168" customFormat="1" ht="15" customHeight="1">
      <c r="G4796" s="175"/>
      <c r="I4796" s="176"/>
      <c r="J4796" s="176"/>
      <c r="K4796" s="176"/>
      <c r="L4796" s="665"/>
      <c r="M4796" s="175"/>
      <c r="N4796" s="177"/>
      <c r="P4796" s="176"/>
      <c r="R4796" s="178"/>
      <c r="S4796" s="177"/>
      <c r="U4796" s="177"/>
      <c r="W4796" s="178"/>
      <c r="X4796" s="177"/>
    </row>
    <row r="4797" spans="7:24" s="168" customFormat="1" ht="15" customHeight="1">
      <c r="G4797" s="175"/>
      <c r="I4797" s="176"/>
      <c r="J4797" s="176"/>
      <c r="K4797" s="176"/>
      <c r="L4797" s="665"/>
      <c r="M4797" s="175"/>
      <c r="N4797" s="177"/>
      <c r="P4797" s="176"/>
      <c r="R4797" s="178"/>
      <c r="S4797" s="177"/>
      <c r="U4797" s="177"/>
      <c r="W4797" s="178"/>
      <c r="X4797" s="177"/>
    </row>
    <row r="4798" spans="7:24" s="168" customFormat="1" ht="15" customHeight="1">
      <c r="G4798" s="175"/>
      <c r="I4798" s="176"/>
      <c r="J4798" s="176"/>
      <c r="K4798" s="176"/>
      <c r="L4798" s="665"/>
      <c r="M4798" s="175"/>
      <c r="N4798" s="177"/>
      <c r="P4798" s="176"/>
      <c r="R4798" s="178"/>
      <c r="S4798" s="177"/>
      <c r="U4798" s="177"/>
      <c r="W4798" s="178"/>
      <c r="X4798" s="177"/>
    </row>
    <row r="4799" spans="7:24" s="168" customFormat="1" ht="15" customHeight="1">
      <c r="G4799" s="175"/>
      <c r="I4799" s="176"/>
      <c r="J4799" s="176"/>
      <c r="K4799" s="176"/>
      <c r="L4799" s="665"/>
      <c r="M4799" s="175"/>
      <c r="N4799" s="177"/>
      <c r="P4799" s="176"/>
      <c r="R4799" s="178"/>
      <c r="S4799" s="177"/>
      <c r="U4799" s="177"/>
      <c r="W4799" s="178"/>
      <c r="X4799" s="177"/>
    </row>
    <row r="4800" spans="7:24" s="168" customFormat="1" ht="15" customHeight="1">
      <c r="G4800" s="175"/>
      <c r="I4800" s="176"/>
      <c r="J4800" s="176"/>
      <c r="K4800" s="176"/>
      <c r="L4800" s="665"/>
      <c r="M4800" s="175"/>
      <c r="N4800" s="177"/>
      <c r="P4800" s="176"/>
      <c r="R4800" s="178"/>
      <c r="S4800" s="177"/>
      <c r="U4800" s="177"/>
      <c r="W4800" s="178"/>
      <c r="X4800" s="177"/>
    </row>
    <row r="4801" spans="7:24" s="168" customFormat="1" ht="15" customHeight="1">
      <c r="G4801" s="175"/>
      <c r="I4801" s="176"/>
      <c r="J4801" s="176"/>
      <c r="K4801" s="176"/>
      <c r="L4801" s="665"/>
      <c r="M4801" s="175"/>
      <c r="N4801" s="177"/>
      <c r="P4801" s="176"/>
      <c r="R4801" s="178"/>
      <c r="S4801" s="177"/>
      <c r="U4801" s="177"/>
      <c r="W4801" s="178"/>
      <c r="X4801" s="177"/>
    </row>
    <row r="4802" spans="7:24" s="168" customFormat="1" ht="15" customHeight="1">
      <c r="G4802" s="175"/>
      <c r="I4802" s="176"/>
      <c r="J4802" s="176"/>
      <c r="K4802" s="176"/>
      <c r="L4802" s="665"/>
      <c r="M4802" s="175"/>
      <c r="N4802" s="177"/>
      <c r="P4802" s="176"/>
      <c r="R4802" s="178"/>
      <c r="S4802" s="177"/>
      <c r="U4802" s="177"/>
      <c r="W4802" s="178"/>
      <c r="X4802" s="177"/>
    </row>
    <row r="4803" spans="7:24" s="168" customFormat="1" ht="15" customHeight="1">
      <c r="G4803" s="175"/>
      <c r="I4803" s="176"/>
      <c r="J4803" s="176"/>
      <c r="K4803" s="176"/>
      <c r="L4803" s="665"/>
      <c r="M4803" s="175"/>
      <c r="N4803" s="177"/>
      <c r="P4803" s="176"/>
      <c r="R4803" s="178"/>
      <c r="S4803" s="177"/>
      <c r="U4803" s="177"/>
      <c r="W4803" s="178"/>
      <c r="X4803" s="177"/>
    </row>
    <row r="4804" spans="7:24" s="168" customFormat="1" ht="15" customHeight="1">
      <c r="G4804" s="175"/>
      <c r="I4804" s="176"/>
      <c r="J4804" s="176"/>
      <c r="K4804" s="176"/>
      <c r="L4804" s="665"/>
      <c r="M4804" s="175"/>
      <c r="N4804" s="177"/>
      <c r="P4804" s="176"/>
      <c r="R4804" s="178"/>
      <c r="S4804" s="177"/>
      <c r="U4804" s="177"/>
      <c r="W4804" s="178"/>
      <c r="X4804" s="177"/>
    </row>
    <row r="4805" spans="7:24" s="168" customFormat="1" ht="15" customHeight="1">
      <c r="G4805" s="175"/>
      <c r="I4805" s="176"/>
      <c r="J4805" s="176"/>
      <c r="K4805" s="176"/>
      <c r="L4805" s="665"/>
      <c r="M4805" s="175"/>
      <c r="N4805" s="177"/>
      <c r="P4805" s="176"/>
      <c r="R4805" s="178"/>
      <c r="S4805" s="177"/>
      <c r="U4805" s="177"/>
      <c r="W4805" s="178"/>
      <c r="X4805" s="177"/>
    </row>
    <row r="4806" spans="7:24" s="168" customFormat="1" ht="15" customHeight="1">
      <c r="G4806" s="175"/>
      <c r="I4806" s="176"/>
      <c r="J4806" s="176"/>
      <c r="K4806" s="176"/>
      <c r="L4806" s="665"/>
      <c r="M4806" s="175"/>
      <c r="N4806" s="177"/>
      <c r="P4806" s="176"/>
      <c r="R4806" s="178"/>
      <c r="S4806" s="177"/>
      <c r="U4806" s="177"/>
      <c r="W4806" s="178"/>
      <c r="X4806" s="177"/>
    </row>
    <row r="4807" spans="7:24" s="168" customFormat="1" ht="15" customHeight="1">
      <c r="G4807" s="175"/>
      <c r="I4807" s="176"/>
      <c r="J4807" s="176"/>
      <c r="K4807" s="176"/>
      <c r="L4807" s="665"/>
      <c r="M4807" s="175"/>
      <c r="N4807" s="177"/>
      <c r="P4807" s="176"/>
      <c r="R4807" s="178"/>
      <c r="S4807" s="177"/>
      <c r="U4807" s="177"/>
      <c r="W4807" s="178"/>
      <c r="X4807" s="177"/>
    </row>
    <row r="4808" spans="7:24" s="168" customFormat="1" ht="15" customHeight="1">
      <c r="G4808" s="175"/>
      <c r="I4808" s="176"/>
      <c r="J4808" s="176"/>
      <c r="K4808" s="176"/>
      <c r="L4808" s="665"/>
      <c r="M4808" s="175"/>
      <c r="N4808" s="177"/>
      <c r="P4808" s="176"/>
      <c r="R4808" s="178"/>
      <c r="S4808" s="177"/>
      <c r="U4808" s="177"/>
      <c r="W4808" s="178"/>
      <c r="X4808" s="177"/>
    </row>
    <row r="4809" spans="7:24" s="168" customFormat="1" ht="15" customHeight="1">
      <c r="G4809" s="175"/>
      <c r="I4809" s="176"/>
      <c r="J4809" s="176"/>
      <c r="K4809" s="176"/>
      <c r="L4809" s="665"/>
      <c r="M4809" s="175"/>
      <c r="N4809" s="177"/>
      <c r="P4809" s="176"/>
      <c r="R4809" s="178"/>
      <c r="S4809" s="177"/>
      <c r="U4809" s="177"/>
      <c r="W4809" s="178"/>
      <c r="X4809" s="177"/>
    </row>
    <row r="4810" spans="7:24" s="168" customFormat="1" ht="15" customHeight="1">
      <c r="G4810" s="175"/>
      <c r="I4810" s="176"/>
      <c r="J4810" s="176"/>
      <c r="K4810" s="176"/>
      <c r="L4810" s="665"/>
      <c r="M4810" s="175"/>
      <c r="N4810" s="177"/>
      <c r="P4810" s="176"/>
      <c r="R4810" s="178"/>
      <c r="S4810" s="177"/>
      <c r="U4810" s="177"/>
      <c r="W4810" s="178"/>
      <c r="X4810" s="177"/>
    </row>
    <row r="4811" spans="7:24" s="168" customFormat="1" ht="15" customHeight="1">
      <c r="G4811" s="175"/>
      <c r="I4811" s="176"/>
      <c r="J4811" s="176"/>
      <c r="K4811" s="176"/>
      <c r="L4811" s="665"/>
      <c r="M4811" s="175"/>
      <c r="N4811" s="177"/>
      <c r="P4811" s="176"/>
      <c r="R4811" s="178"/>
      <c r="S4811" s="177"/>
      <c r="U4811" s="177"/>
      <c r="W4811" s="178"/>
      <c r="X4811" s="177"/>
    </row>
    <row r="4812" spans="7:24" s="168" customFormat="1" ht="15" customHeight="1">
      <c r="G4812" s="175"/>
      <c r="I4812" s="176"/>
      <c r="J4812" s="176"/>
      <c r="K4812" s="176"/>
      <c r="L4812" s="665"/>
      <c r="M4812" s="175"/>
      <c r="N4812" s="177"/>
      <c r="P4812" s="176"/>
      <c r="R4812" s="178"/>
      <c r="S4812" s="177"/>
      <c r="U4812" s="177"/>
      <c r="W4812" s="178"/>
      <c r="X4812" s="177"/>
    </row>
    <row r="4813" spans="7:24" s="168" customFormat="1" ht="15" customHeight="1">
      <c r="G4813" s="175"/>
      <c r="I4813" s="176"/>
      <c r="J4813" s="176"/>
      <c r="K4813" s="176"/>
      <c r="L4813" s="665"/>
      <c r="M4813" s="175"/>
      <c r="N4813" s="177"/>
      <c r="P4813" s="176"/>
      <c r="R4813" s="178"/>
      <c r="S4813" s="177"/>
      <c r="U4813" s="177"/>
      <c r="W4813" s="178"/>
      <c r="X4813" s="177"/>
    </row>
    <row r="4814" spans="7:24" s="168" customFormat="1" ht="15" customHeight="1">
      <c r="G4814" s="175"/>
      <c r="I4814" s="176"/>
      <c r="J4814" s="176"/>
      <c r="K4814" s="176"/>
      <c r="L4814" s="665"/>
      <c r="M4814" s="175"/>
      <c r="N4814" s="177"/>
      <c r="P4814" s="176"/>
      <c r="R4814" s="178"/>
      <c r="S4814" s="177"/>
      <c r="U4814" s="177"/>
      <c r="W4814" s="178"/>
      <c r="X4814" s="177"/>
    </row>
    <row r="4815" spans="7:24" s="168" customFormat="1" ht="15" customHeight="1">
      <c r="G4815" s="175"/>
      <c r="I4815" s="176"/>
      <c r="J4815" s="176"/>
      <c r="K4815" s="176"/>
      <c r="L4815" s="665"/>
      <c r="M4815" s="175"/>
      <c r="N4815" s="177"/>
      <c r="P4815" s="176"/>
      <c r="R4815" s="178"/>
      <c r="S4815" s="177"/>
      <c r="U4815" s="177"/>
      <c r="W4815" s="178"/>
      <c r="X4815" s="177"/>
    </row>
    <row r="4816" spans="7:24" s="168" customFormat="1" ht="15" customHeight="1">
      <c r="G4816" s="175"/>
      <c r="I4816" s="176"/>
      <c r="J4816" s="176"/>
      <c r="K4816" s="176"/>
      <c r="L4816" s="665"/>
      <c r="M4816" s="175"/>
      <c r="N4816" s="177"/>
      <c r="P4816" s="176"/>
      <c r="R4816" s="178"/>
      <c r="S4816" s="177"/>
      <c r="U4816" s="177"/>
      <c r="W4816" s="178"/>
      <c r="X4816" s="177"/>
    </row>
    <row r="4817" spans="7:24" s="168" customFormat="1" ht="15" customHeight="1">
      <c r="G4817" s="175"/>
      <c r="I4817" s="176"/>
      <c r="J4817" s="176"/>
      <c r="K4817" s="176"/>
      <c r="L4817" s="665"/>
      <c r="M4817" s="175"/>
      <c r="N4817" s="177"/>
      <c r="P4817" s="176"/>
      <c r="R4817" s="178"/>
      <c r="S4817" s="177"/>
      <c r="U4817" s="177"/>
      <c r="W4817" s="178"/>
      <c r="X4817" s="177"/>
    </row>
    <row r="4818" spans="7:24" s="168" customFormat="1" ht="15" customHeight="1">
      <c r="G4818" s="175"/>
      <c r="I4818" s="176"/>
      <c r="J4818" s="176"/>
      <c r="K4818" s="176"/>
      <c r="L4818" s="665"/>
      <c r="M4818" s="175"/>
      <c r="N4818" s="177"/>
      <c r="P4818" s="176"/>
      <c r="R4818" s="178"/>
      <c r="S4818" s="177"/>
      <c r="U4818" s="177"/>
      <c r="W4818" s="178"/>
      <c r="X4818" s="177"/>
    </row>
    <row r="4819" spans="7:24" s="168" customFormat="1" ht="15" customHeight="1">
      <c r="G4819" s="175"/>
      <c r="I4819" s="176"/>
      <c r="J4819" s="176"/>
      <c r="K4819" s="176"/>
      <c r="L4819" s="665"/>
      <c r="M4819" s="175"/>
      <c r="N4819" s="177"/>
      <c r="P4819" s="176"/>
      <c r="R4819" s="178"/>
      <c r="S4819" s="177"/>
      <c r="U4819" s="177"/>
      <c r="W4819" s="178"/>
      <c r="X4819" s="177"/>
    </row>
    <row r="4820" spans="7:24" s="168" customFormat="1" ht="15" customHeight="1">
      <c r="G4820" s="175"/>
      <c r="I4820" s="176"/>
      <c r="J4820" s="176"/>
      <c r="K4820" s="176"/>
      <c r="L4820" s="665"/>
      <c r="M4820" s="175"/>
      <c r="N4820" s="177"/>
      <c r="P4820" s="176"/>
      <c r="R4820" s="178"/>
      <c r="S4820" s="177"/>
      <c r="U4820" s="177"/>
      <c r="W4820" s="178"/>
      <c r="X4820" s="177"/>
    </row>
    <row r="4821" spans="7:24" s="168" customFormat="1" ht="15" customHeight="1">
      <c r="G4821" s="175"/>
      <c r="I4821" s="176"/>
      <c r="J4821" s="176"/>
      <c r="K4821" s="176"/>
      <c r="L4821" s="665"/>
      <c r="M4821" s="175"/>
      <c r="N4821" s="177"/>
      <c r="P4821" s="176"/>
      <c r="R4821" s="178"/>
      <c r="S4821" s="177"/>
      <c r="U4821" s="177"/>
      <c r="W4821" s="178"/>
      <c r="X4821" s="177"/>
    </row>
    <row r="4822" spans="7:24" s="168" customFormat="1" ht="15" customHeight="1">
      <c r="G4822" s="175"/>
      <c r="I4822" s="176"/>
      <c r="J4822" s="176"/>
      <c r="K4822" s="176"/>
      <c r="L4822" s="665"/>
      <c r="M4822" s="175"/>
      <c r="N4822" s="177"/>
      <c r="P4822" s="176"/>
      <c r="R4822" s="178"/>
      <c r="S4822" s="177"/>
      <c r="U4822" s="177"/>
      <c r="W4822" s="178"/>
      <c r="X4822" s="177"/>
    </row>
    <row r="4823" spans="7:24" s="168" customFormat="1" ht="15" customHeight="1">
      <c r="G4823" s="175"/>
      <c r="I4823" s="176"/>
      <c r="J4823" s="176"/>
      <c r="K4823" s="176"/>
      <c r="L4823" s="665"/>
      <c r="M4823" s="175"/>
      <c r="N4823" s="177"/>
      <c r="P4823" s="176"/>
      <c r="R4823" s="178"/>
      <c r="S4823" s="177"/>
      <c r="U4823" s="177"/>
      <c r="W4823" s="178"/>
      <c r="X4823" s="177"/>
    </row>
    <row r="4824" spans="7:24" s="168" customFormat="1" ht="15" customHeight="1">
      <c r="G4824" s="175"/>
      <c r="I4824" s="176"/>
      <c r="J4824" s="176"/>
      <c r="K4824" s="176"/>
      <c r="L4824" s="665"/>
      <c r="M4824" s="175"/>
      <c r="N4824" s="177"/>
      <c r="P4824" s="176"/>
      <c r="R4824" s="178"/>
      <c r="S4824" s="177"/>
      <c r="U4824" s="177"/>
      <c r="W4824" s="178"/>
      <c r="X4824" s="177"/>
    </row>
    <row r="4825" spans="7:24" s="168" customFormat="1" ht="15" customHeight="1">
      <c r="G4825" s="175"/>
      <c r="I4825" s="176"/>
      <c r="J4825" s="176"/>
      <c r="K4825" s="176"/>
      <c r="L4825" s="665"/>
      <c r="M4825" s="175"/>
      <c r="N4825" s="177"/>
      <c r="P4825" s="176"/>
      <c r="R4825" s="178"/>
      <c r="S4825" s="177"/>
      <c r="U4825" s="177"/>
      <c r="W4825" s="178"/>
      <c r="X4825" s="177"/>
    </row>
    <row r="4826" spans="7:24" s="168" customFormat="1" ht="15" customHeight="1">
      <c r="G4826" s="175"/>
      <c r="I4826" s="176"/>
      <c r="J4826" s="176"/>
      <c r="K4826" s="176"/>
      <c r="L4826" s="665"/>
      <c r="M4826" s="175"/>
      <c r="N4826" s="177"/>
      <c r="P4826" s="176"/>
      <c r="R4826" s="178"/>
      <c r="S4826" s="177"/>
      <c r="U4826" s="177"/>
      <c r="W4826" s="178"/>
      <c r="X4826" s="177"/>
    </row>
    <row r="4827" spans="7:24" s="168" customFormat="1" ht="15" customHeight="1">
      <c r="G4827" s="175"/>
      <c r="I4827" s="176"/>
      <c r="J4827" s="176"/>
      <c r="K4827" s="176"/>
      <c r="L4827" s="665"/>
      <c r="M4827" s="175"/>
      <c r="N4827" s="177"/>
      <c r="P4827" s="176"/>
      <c r="R4827" s="178"/>
      <c r="S4827" s="177"/>
      <c r="U4827" s="177"/>
      <c r="W4827" s="178"/>
      <c r="X4827" s="177"/>
    </row>
    <row r="4828" spans="7:24" s="168" customFormat="1" ht="15" customHeight="1">
      <c r="G4828" s="175"/>
      <c r="I4828" s="176"/>
      <c r="J4828" s="176"/>
      <c r="K4828" s="176"/>
      <c r="L4828" s="665"/>
      <c r="M4828" s="175"/>
      <c r="N4828" s="177"/>
      <c r="P4828" s="176"/>
      <c r="R4828" s="178"/>
      <c r="S4828" s="177"/>
      <c r="U4828" s="177"/>
      <c r="W4828" s="178"/>
      <c r="X4828" s="177"/>
    </row>
    <row r="4829" spans="7:24" s="168" customFormat="1" ht="15" customHeight="1">
      <c r="G4829" s="175"/>
      <c r="I4829" s="176"/>
      <c r="J4829" s="176"/>
      <c r="K4829" s="176"/>
      <c r="L4829" s="665"/>
      <c r="M4829" s="175"/>
      <c r="N4829" s="177"/>
      <c r="P4829" s="176"/>
      <c r="R4829" s="178"/>
      <c r="S4829" s="177"/>
      <c r="U4829" s="177"/>
      <c r="W4829" s="178"/>
      <c r="X4829" s="177"/>
    </row>
    <row r="4830" spans="7:24" s="168" customFormat="1" ht="15" customHeight="1">
      <c r="G4830" s="175"/>
      <c r="I4830" s="176"/>
      <c r="J4830" s="176"/>
      <c r="K4830" s="176"/>
      <c r="L4830" s="665"/>
      <c r="M4830" s="175"/>
      <c r="N4830" s="177"/>
      <c r="P4830" s="176"/>
      <c r="R4830" s="178"/>
      <c r="S4830" s="177"/>
      <c r="U4830" s="177"/>
      <c r="W4830" s="178"/>
      <c r="X4830" s="177"/>
    </row>
    <row r="4831" spans="7:24" s="168" customFormat="1" ht="15" customHeight="1">
      <c r="G4831" s="175"/>
      <c r="I4831" s="176"/>
      <c r="J4831" s="176"/>
      <c r="K4831" s="176"/>
      <c r="L4831" s="665"/>
      <c r="M4831" s="175"/>
      <c r="N4831" s="177"/>
      <c r="P4831" s="176"/>
      <c r="R4831" s="178"/>
      <c r="S4831" s="177"/>
      <c r="U4831" s="177"/>
      <c r="W4831" s="178"/>
      <c r="X4831" s="177"/>
    </row>
    <row r="4832" spans="7:24" s="168" customFormat="1" ht="15" customHeight="1">
      <c r="G4832" s="175"/>
      <c r="I4832" s="176"/>
      <c r="J4832" s="176"/>
      <c r="K4832" s="176"/>
      <c r="L4832" s="665"/>
      <c r="M4832" s="175"/>
      <c r="N4832" s="177"/>
      <c r="P4832" s="176"/>
      <c r="R4832" s="178"/>
      <c r="S4832" s="177"/>
      <c r="U4832" s="177"/>
      <c r="W4832" s="178"/>
      <c r="X4832" s="177"/>
    </row>
    <row r="4833" spans="7:24" s="168" customFormat="1" ht="15" customHeight="1">
      <c r="G4833" s="175"/>
      <c r="I4833" s="176"/>
      <c r="J4833" s="176"/>
      <c r="K4833" s="176"/>
      <c r="L4833" s="665"/>
      <c r="M4833" s="175"/>
      <c r="N4833" s="177"/>
      <c r="P4833" s="176"/>
      <c r="R4833" s="178"/>
      <c r="S4833" s="177"/>
      <c r="U4833" s="177"/>
      <c r="W4833" s="178"/>
      <c r="X4833" s="177"/>
    </row>
    <row r="4834" spans="7:24" s="168" customFormat="1" ht="15" customHeight="1">
      <c r="G4834" s="175"/>
      <c r="I4834" s="176"/>
      <c r="J4834" s="176"/>
      <c r="K4834" s="176"/>
      <c r="L4834" s="665"/>
      <c r="M4834" s="175"/>
      <c r="N4834" s="177"/>
      <c r="P4834" s="176"/>
      <c r="R4834" s="178"/>
      <c r="S4834" s="177"/>
      <c r="U4834" s="177"/>
      <c r="W4834" s="178"/>
      <c r="X4834" s="177"/>
    </row>
    <row r="4835" spans="7:24" s="168" customFormat="1" ht="15" customHeight="1">
      <c r="G4835" s="175"/>
      <c r="I4835" s="176"/>
      <c r="J4835" s="176"/>
      <c r="K4835" s="176"/>
      <c r="L4835" s="665"/>
      <c r="M4835" s="175"/>
      <c r="N4835" s="177"/>
      <c r="P4835" s="176"/>
      <c r="R4835" s="178"/>
      <c r="S4835" s="177"/>
      <c r="U4835" s="177"/>
      <c r="W4835" s="178"/>
      <c r="X4835" s="177"/>
    </row>
    <row r="4836" spans="7:24" s="168" customFormat="1" ht="15" customHeight="1">
      <c r="G4836" s="175"/>
      <c r="I4836" s="176"/>
      <c r="J4836" s="176"/>
      <c r="K4836" s="176"/>
      <c r="L4836" s="665"/>
      <c r="M4836" s="175"/>
      <c r="N4836" s="177"/>
      <c r="P4836" s="176"/>
      <c r="R4836" s="178"/>
      <c r="S4836" s="177"/>
      <c r="U4836" s="177"/>
      <c r="W4836" s="178"/>
      <c r="X4836" s="177"/>
    </row>
    <row r="4837" spans="7:24" s="168" customFormat="1" ht="15" customHeight="1">
      <c r="G4837" s="175"/>
      <c r="I4837" s="176"/>
      <c r="J4837" s="176"/>
      <c r="K4837" s="176"/>
      <c r="L4837" s="665"/>
      <c r="M4837" s="175"/>
      <c r="N4837" s="177"/>
      <c r="P4837" s="176"/>
      <c r="R4837" s="178"/>
      <c r="S4837" s="177"/>
      <c r="U4837" s="177"/>
      <c r="W4837" s="178"/>
      <c r="X4837" s="177"/>
    </row>
    <row r="4838" spans="7:24" s="168" customFormat="1" ht="15" customHeight="1">
      <c r="G4838" s="175"/>
      <c r="I4838" s="176"/>
      <c r="J4838" s="176"/>
      <c r="K4838" s="176"/>
      <c r="L4838" s="665"/>
      <c r="M4838" s="175"/>
      <c r="N4838" s="177"/>
      <c r="P4838" s="176"/>
      <c r="R4838" s="178"/>
      <c r="S4838" s="177"/>
      <c r="U4838" s="177"/>
      <c r="W4838" s="178"/>
      <c r="X4838" s="177"/>
    </row>
    <row r="4839" spans="7:24" s="168" customFormat="1" ht="15" customHeight="1">
      <c r="G4839" s="175"/>
      <c r="I4839" s="176"/>
      <c r="J4839" s="176"/>
      <c r="K4839" s="176"/>
      <c r="L4839" s="665"/>
      <c r="M4839" s="175"/>
      <c r="N4839" s="177"/>
      <c r="P4839" s="176"/>
      <c r="R4839" s="178"/>
      <c r="S4839" s="177"/>
      <c r="U4839" s="177"/>
      <c r="W4839" s="178"/>
      <c r="X4839" s="177"/>
    </row>
    <row r="4840" spans="7:24" s="168" customFormat="1" ht="15" customHeight="1">
      <c r="G4840" s="175"/>
      <c r="I4840" s="176"/>
      <c r="J4840" s="176"/>
      <c r="K4840" s="176"/>
      <c r="L4840" s="665"/>
      <c r="M4840" s="175"/>
      <c r="N4840" s="177"/>
      <c r="P4840" s="176"/>
      <c r="R4840" s="178"/>
      <c r="S4840" s="177"/>
      <c r="U4840" s="177"/>
      <c r="W4840" s="178"/>
      <c r="X4840" s="177"/>
    </row>
    <row r="4841" spans="7:24" s="168" customFormat="1" ht="15" customHeight="1">
      <c r="G4841" s="175"/>
      <c r="I4841" s="176"/>
      <c r="J4841" s="176"/>
      <c r="K4841" s="176"/>
      <c r="L4841" s="665"/>
      <c r="M4841" s="175"/>
      <c r="N4841" s="177"/>
      <c r="P4841" s="176"/>
      <c r="R4841" s="178"/>
      <c r="S4841" s="177"/>
      <c r="U4841" s="177"/>
      <c r="W4841" s="178"/>
      <c r="X4841" s="177"/>
    </row>
    <row r="4842" spans="7:24" s="168" customFormat="1" ht="15" customHeight="1">
      <c r="G4842" s="175"/>
      <c r="I4842" s="176"/>
      <c r="J4842" s="176"/>
      <c r="K4842" s="176"/>
      <c r="L4842" s="665"/>
      <c r="M4842" s="175"/>
      <c r="N4842" s="177"/>
      <c r="P4842" s="176"/>
      <c r="R4842" s="178"/>
      <c r="S4842" s="177"/>
      <c r="U4842" s="177"/>
      <c r="W4842" s="178"/>
      <c r="X4842" s="177"/>
    </row>
    <row r="4843" spans="7:24" s="168" customFormat="1" ht="15" customHeight="1">
      <c r="G4843" s="175"/>
      <c r="I4843" s="176"/>
      <c r="J4843" s="176"/>
      <c r="K4843" s="176"/>
      <c r="L4843" s="665"/>
      <c r="M4843" s="175"/>
      <c r="N4843" s="177"/>
      <c r="P4843" s="176"/>
      <c r="R4843" s="178"/>
      <c r="S4843" s="177"/>
      <c r="U4843" s="177"/>
      <c r="W4843" s="178"/>
      <c r="X4843" s="177"/>
    </row>
    <row r="4844" spans="7:24" s="168" customFormat="1" ht="15" customHeight="1">
      <c r="G4844" s="175"/>
      <c r="I4844" s="176"/>
      <c r="J4844" s="176"/>
      <c r="K4844" s="176"/>
      <c r="L4844" s="665"/>
      <c r="M4844" s="175"/>
      <c r="N4844" s="177"/>
      <c r="P4844" s="176"/>
      <c r="R4844" s="178"/>
      <c r="S4844" s="177"/>
      <c r="U4844" s="177"/>
      <c r="W4844" s="178"/>
      <c r="X4844" s="177"/>
    </row>
    <row r="4845" spans="7:24" s="168" customFormat="1" ht="15" customHeight="1">
      <c r="G4845" s="175"/>
      <c r="I4845" s="176"/>
      <c r="J4845" s="176"/>
      <c r="K4845" s="176"/>
      <c r="L4845" s="665"/>
      <c r="M4845" s="175"/>
      <c r="N4845" s="177"/>
      <c r="P4845" s="176"/>
      <c r="R4845" s="178"/>
      <c r="S4845" s="177"/>
      <c r="U4845" s="177"/>
      <c r="W4845" s="178"/>
      <c r="X4845" s="177"/>
    </row>
    <row r="4846" spans="7:24" s="168" customFormat="1" ht="15" customHeight="1">
      <c r="G4846" s="175"/>
      <c r="I4846" s="176"/>
      <c r="J4846" s="176"/>
      <c r="K4846" s="176"/>
      <c r="L4846" s="665"/>
      <c r="M4846" s="175"/>
      <c r="N4846" s="177"/>
      <c r="P4846" s="176"/>
      <c r="R4846" s="178"/>
      <c r="S4846" s="177"/>
      <c r="U4846" s="177"/>
      <c r="W4846" s="178"/>
      <c r="X4846" s="177"/>
    </row>
    <row r="4847" spans="7:24" s="168" customFormat="1" ht="15" customHeight="1">
      <c r="G4847" s="175"/>
      <c r="I4847" s="176"/>
      <c r="J4847" s="176"/>
      <c r="K4847" s="176"/>
      <c r="L4847" s="665"/>
      <c r="M4847" s="175"/>
      <c r="N4847" s="177"/>
      <c r="P4847" s="176"/>
      <c r="R4847" s="178"/>
      <c r="S4847" s="177"/>
      <c r="U4847" s="177"/>
      <c r="W4847" s="178"/>
      <c r="X4847" s="177"/>
    </row>
    <row r="4848" spans="7:24" s="168" customFormat="1" ht="15" customHeight="1">
      <c r="G4848" s="175"/>
      <c r="I4848" s="176"/>
      <c r="J4848" s="176"/>
      <c r="K4848" s="176"/>
      <c r="L4848" s="665"/>
      <c r="M4848" s="175"/>
      <c r="N4848" s="177"/>
      <c r="P4848" s="176"/>
      <c r="R4848" s="178"/>
      <c r="S4848" s="177"/>
      <c r="U4848" s="177"/>
      <c r="W4848" s="178"/>
      <c r="X4848" s="177"/>
    </row>
    <row r="4849" spans="7:24" s="168" customFormat="1" ht="15" customHeight="1">
      <c r="G4849" s="175"/>
      <c r="I4849" s="176"/>
      <c r="J4849" s="176"/>
      <c r="K4849" s="176"/>
      <c r="L4849" s="665"/>
      <c r="M4849" s="175"/>
      <c r="N4849" s="177"/>
      <c r="P4849" s="176"/>
      <c r="R4849" s="178"/>
      <c r="S4849" s="177"/>
      <c r="U4849" s="177"/>
      <c r="W4849" s="178"/>
      <c r="X4849" s="177"/>
    </row>
    <row r="4850" spans="7:24" s="168" customFormat="1" ht="15" customHeight="1">
      <c r="G4850" s="175"/>
      <c r="I4850" s="176"/>
      <c r="J4850" s="176"/>
      <c r="K4850" s="176"/>
      <c r="L4850" s="665"/>
      <c r="M4850" s="175"/>
      <c r="N4850" s="177"/>
      <c r="P4850" s="176"/>
      <c r="R4850" s="178"/>
      <c r="S4850" s="177"/>
      <c r="U4850" s="177"/>
      <c r="W4850" s="178"/>
      <c r="X4850" s="177"/>
    </row>
    <row r="4851" spans="7:24" s="168" customFormat="1" ht="15" customHeight="1">
      <c r="G4851" s="175"/>
      <c r="I4851" s="176"/>
      <c r="J4851" s="176"/>
      <c r="K4851" s="176"/>
      <c r="L4851" s="665"/>
      <c r="M4851" s="175"/>
      <c r="N4851" s="177"/>
      <c r="P4851" s="176"/>
      <c r="R4851" s="178"/>
      <c r="S4851" s="177"/>
      <c r="U4851" s="177"/>
      <c r="W4851" s="178"/>
      <c r="X4851" s="177"/>
    </row>
    <row r="4852" spans="7:24" s="168" customFormat="1" ht="15" customHeight="1">
      <c r="G4852" s="175"/>
      <c r="I4852" s="176"/>
      <c r="J4852" s="176"/>
      <c r="K4852" s="176"/>
      <c r="L4852" s="665"/>
      <c r="M4852" s="175"/>
      <c r="N4852" s="177"/>
      <c r="P4852" s="176"/>
      <c r="R4852" s="178"/>
      <c r="S4852" s="177"/>
      <c r="U4852" s="177"/>
      <c r="W4852" s="178"/>
      <c r="X4852" s="177"/>
    </row>
    <row r="4853" spans="7:24" s="168" customFormat="1" ht="15" customHeight="1">
      <c r="G4853" s="175"/>
      <c r="I4853" s="176"/>
      <c r="J4853" s="176"/>
      <c r="K4853" s="176"/>
      <c r="L4853" s="665"/>
      <c r="M4853" s="175"/>
      <c r="N4853" s="177"/>
      <c r="P4853" s="176"/>
      <c r="R4853" s="178"/>
      <c r="S4853" s="177"/>
      <c r="U4853" s="177"/>
      <c r="W4853" s="178"/>
      <c r="X4853" s="177"/>
    </row>
    <row r="4854" spans="7:24" s="168" customFormat="1" ht="15" customHeight="1">
      <c r="G4854" s="175"/>
      <c r="I4854" s="176"/>
      <c r="J4854" s="176"/>
      <c r="K4854" s="176"/>
      <c r="L4854" s="665"/>
      <c r="M4854" s="175"/>
      <c r="N4854" s="177"/>
      <c r="P4854" s="176"/>
      <c r="R4854" s="178"/>
      <c r="S4854" s="177"/>
      <c r="U4854" s="177"/>
      <c r="W4854" s="178"/>
      <c r="X4854" s="177"/>
    </row>
    <row r="4855" spans="7:24" s="168" customFormat="1" ht="15" customHeight="1">
      <c r="G4855" s="175"/>
      <c r="I4855" s="176"/>
      <c r="J4855" s="176"/>
      <c r="K4855" s="176"/>
      <c r="L4855" s="665"/>
      <c r="M4855" s="175"/>
      <c r="N4855" s="177"/>
      <c r="P4855" s="176"/>
      <c r="R4855" s="178"/>
      <c r="S4855" s="177"/>
      <c r="U4855" s="177"/>
      <c r="W4855" s="178"/>
      <c r="X4855" s="177"/>
    </row>
    <row r="4856" spans="7:24" s="168" customFormat="1" ht="15" customHeight="1">
      <c r="G4856" s="175"/>
      <c r="I4856" s="176"/>
      <c r="J4856" s="176"/>
      <c r="K4856" s="176"/>
      <c r="L4856" s="665"/>
      <c r="M4856" s="175"/>
      <c r="N4856" s="177"/>
      <c r="P4856" s="176"/>
      <c r="R4856" s="178"/>
      <c r="S4856" s="177"/>
      <c r="U4856" s="177"/>
      <c r="W4856" s="178"/>
      <c r="X4856" s="177"/>
    </row>
    <row r="4857" spans="7:24" s="168" customFormat="1" ht="15" customHeight="1">
      <c r="G4857" s="175"/>
      <c r="I4857" s="176"/>
      <c r="J4857" s="176"/>
      <c r="K4857" s="176"/>
      <c r="L4857" s="665"/>
      <c r="M4857" s="175"/>
      <c r="N4857" s="177"/>
      <c r="P4857" s="176"/>
      <c r="R4857" s="178"/>
      <c r="S4857" s="177"/>
      <c r="U4857" s="177"/>
      <c r="W4857" s="178"/>
      <c r="X4857" s="177"/>
    </row>
    <row r="4858" spans="7:24" s="168" customFormat="1" ht="15" customHeight="1">
      <c r="G4858" s="175"/>
      <c r="I4858" s="176"/>
      <c r="J4858" s="176"/>
      <c r="K4858" s="176"/>
      <c r="L4858" s="665"/>
      <c r="M4858" s="175"/>
      <c r="N4858" s="177"/>
      <c r="P4858" s="176"/>
      <c r="R4858" s="178"/>
      <c r="S4858" s="177"/>
      <c r="U4858" s="177"/>
      <c r="W4858" s="178"/>
      <c r="X4858" s="177"/>
    </row>
    <row r="4859" spans="7:24" s="168" customFormat="1" ht="15" customHeight="1">
      <c r="G4859" s="175"/>
      <c r="I4859" s="176"/>
      <c r="J4859" s="176"/>
      <c r="K4859" s="176"/>
      <c r="L4859" s="665"/>
      <c r="M4859" s="175"/>
      <c r="N4859" s="177"/>
      <c r="P4859" s="176"/>
      <c r="R4859" s="178"/>
      <c r="S4859" s="177"/>
      <c r="U4859" s="177"/>
      <c r="W4859" s="178"/>
      <c r="X4859" s="177"/>
    </row>
    <row r="4860" spans="7:24" s="168" customFormat="1" ht="15" customHeight="1">
      <c r="G4860" s="175"/>
      <c r="I4860" s="176"/>
      <c r="J4860" s="176"/>
      <c r="K4860" s="176"/>
      <c r="L4860" s="665"/>
      <c r="M4860" s="175"/>
      <c r="N4860" s="177"/>
      <c r="P4860" s="176"/>
      <c r="R4860" s="178"/>
      <c r="S4860" s="177"/>
      <c r="U4860" s="177"/>
      <c r="W4860" s="178"/>
      <c r="X4860" s="177"/>
    </row>
    <row r="4861" spans="7:24" s="168" customFormat="1" ht="15" customHeight="1">
      <c r="G4861" s="175"/>
      <c r="I4861" s="176"/>
      <c r="J4861" s="176"/>
      <c r="K4861" s="176"/>
      <c r="L4861" s="665"/>
      <c r="M4861" s="175"/>
      <c r="N4861" s="177"/>
      <c r="P4861" s="176"/>
      <c r="R4861" s="178"/>
      <c r="S4861" s="177"/>
      <c r="U4861" s="177"/>
      <c r="W4861" s="178"/>
      <c r="X4861" s="177"/>
    </row>
    <row r="4862" spans="7:24" s="168" customFormat="1" ht="15" customHeight="1">
      <c r="G4862" s="175"/>
      <c r="I4862" s="176"/>
      <c r="J4862" s="176"/>
      <c r="K4862" s="176"/>
      <c r="L4862" s="665"/>
      <c r="M4862" s="175"/>
      <c r="N4862" s="177"/>
      <c r="P4862" s="176"/>
      <c r="R4862" s="178"/>
      <c r="S4862" s="177"/>
      <c r="U4862" s="177"/>
      <c r="W4862" s="178"/>
      <c r="X4862" s="177"/>
    </row>
    <row r="4863" spans="7:24" s="168" customFormat="1" ht="15" customHeight="1">
      <c r="G4863" s="175"/>
      <c r="I4863" s="176"/>
      <c r="J4863" s="176"/>
      <c r="K4863" s="176"/>
      <c r="L4863" s="665"/>
      <c r="M4863" s="175"/>
      <c r="N4863" s="177"/>
      <c r="P4863" s="176"/>
      <c r="R4863" s="178"/>
      <c r="S4863" s="177"/>
      <c r="U4863" s="177"/>
      <c r="W4863" s="178"/>
      <c r="X4863" s="177"/>
    </row>
    <row r="4864" spans="7:24" s="168" customFormat="1" ht="15" customHeight="1">
      <c r="G4864" s="175"/>
      <c r="I4864" s="176"/>
      <c r="J4864" s="176"/>
      <c r="K4864" s="176"/>
      <c r="L4864" s="665"/>
      <c r="M4864" s="175"/>
      <c r="N4864" s="177"/>
      <c r="P4864" s="176"/>
      <c r="R4864" s="178"/>
      <c r="S4864" s="177"/>
      <c r="U4864" s="177"/>
      <c r="W4864" s="178"/>
      <c r="X4864" s="177"/>
    </row>
    <row r="4865" spans="7:24" s="168" customFormat="1" ht="15" customHeight="1">
      <c r="G4865" s="175"/>
      <c r="I4865" s="176"/>
      <c r="J4865" s="176"/>
      <c r="K4865" s="176"/>
      <c r="L4865" s="665"/>
      <c r="M4865" s="175"/>
      <c r="N4865" s="177"/>
      <c r="P4865" s="176"/>
      <c r="R4865" s="178"/>
      <c r="S4865" s="177"/>
      <c r="U4865" s="177"/>
      <c r="W4865" s="178"/>
      <c r="X4865" s="177"/>
    </row>
    <row r="4866" spans="7:24" s="168" customFormat="1" ht="15" customHeight="1">
      <c r="G4866" s="175"/>
      <c r="I4866" s="176"/>
      <c r="J4866" s="176"/>
      <c r="K4866" s="176"/>
      <c r="L4866" s="665"/>
      <c r="M4866" s="175"/>
      <c r="N4866" s="177"/>
      <c r="P4866" s="176"/>
      <c r="R4866" s="178"/>
      <c r="S4866" s="177"/>
      <c r="U4866" s="177"/>
      <c r="W4866" s="178"/>
      <c r="X4866" s="177"/>
    </row>
    <row r="4867" spans="7:24" s="168" customFormat="1" ht="15" customHeight="1">
      <c r="G4867" s="175"/>
      <c r="I4867" s="176"/>
      <c r="J4867" s="176"/>
      <c r="K4867" s="176"/>
      <c r="L4867" s="665"/>
      <c r="M4867" s="175"/>
      <c r="N4867" s="177"/>
      <c r="P4867" s="176"/>
      <c r="R4867" s="178"/>
      <c r="S4867" s="177"/>
      <c r="U4867" s="177"/>
      <c r="W4867" s="178"/>
      <c r="X4867" s="177"/>
    </row>
    <row r="4868" spans="7:24" s="168" customFormat="1" ht="15" customHeight="1">
      <c r="G4868" s="175"/>
      <c r="I4868" s="176"/>
      <c r="J4868" s="176"/>
      <c r="K4868" s="176"/>
      <c r="L4868" s="665"/>
      <c r="M4868" s="175"/>
      <c r="N4868" s="177"/>
      <c r="P4868" s="176"/>
      <c r="R4868" s="178"/>
      <c r="S4868" s="177"/>
      <c r="U4868" s="177"/>
      <c r="W4868" s="178"/>
      <c r="X4868" s="177"/>
    </row>
    <row r="4869" spans="7:24" s="168" customFormat="1" ht="15" customHeight="1">
      <c r="G4869" s="175"/>
      <c r="I4869" s="176"/>
      <c r="J4869" s="176"/>
      <c r="K4869" s="176"/>
      <c r="L4869" s="665"/>
      <c r="M4869" s="175"/>
      <c r="N4869" s="177"/>
      <c r="P4869" s="176"/>
      <c r="R4869" s="178"/>
      <c r="S4869" s="177"/>
      <c r="U4869" s="177"/>
      <c r="W4869" s="178"/>
      <c r="X4869" s="177"/>
    </row>
    <row r="4870" spans="7:24" s="168" customFormat="1" ht="15" customHeight="1">
      <c r="G4870" s="175"/>
      <c r="I4870" s="176"/>
      <c r="J4870" s="176"/>
      <c r="K4870" s="176"/>
      <c r="L4870" s="665"/>
      <c r="M4870" s="175"/>
      <c r="N4870" s="177"/>
      <c r="P4870" s="176"/>
      <c r="R4870" s="178"/>
      <c r="S4870" s="177"/>
      <c r="U4870" s="177"/>
      <c r="W4870" s="178"/>
      <c r="X4870" s="177"/>
    </row>
    <row r="4871" spans="7:24" s="168" customFormat="1" ht="15" customHeight="1">
      <c r="G4871" s="175"/>
      <c r="I4871" s="176"/>
      <c r="J4871" s="176"/>
      <c r="K4871" s="176"/>
      <c r="L4871" s="665"/>
      <c r="M4871" s="175"/>
      <c r="N4871" s="177"/>
      <c r="P4871" s="176"/>
      <c r="R4871" s="178"/>
      <c r="S4871" s="177"/>
      <c r="U4871" s="177"/>
      <c r="W4871" s="178"/>
      <c r="X4871" s="177"/>
    </row>
    <row r="4872" spans="7:24" s="168" customFormat="1" ht="15" customHeight="1">
      <c r="G4872" s="175"/>
      <c r="I4872" s="176"/>
      <c r="J4872" s="176"/>
      <c r="K4872" s="176"/>
      <c r="L4872" s="665"/>
      <c r="M4872" s="175"/>
      <c r="N4872" s="177"/>
      <c r="P4872" s="176"/>
      <c r="R4872" s="178"/>
      <c r="S4872" s="177"/>
      <c r="U4872" s="177"/>
      <c r="W4872" s="178"/>
      <c r="X4872" s="177"/>
    </row>
    <row r="4873" spans="7:24" s="168" customFormat="1" ht="15" customHeight="1">
      <c r="G4873" s="175"/>
      <c r="I4873" s="176"/>
      <c r="J4873" s="176"/>
      <c r="K4873" s="176"/>
      <c r="L4873" s="665"/>
      <c r="M4873" s="175"/>
      <c r="N4873" s="177"/>
      <c r="P4873" s="176"/>
      <c r="R4873" s="178"/>
      <c r="S4873" s="177"/>
      <c r="U4873" s="177"/>
      <c r="W4873" s="178"/>
      <c r="X4873" s="177"/>
    </row>
    <row r="4874" spans="7:24" s="168" customFormat="1" ht="15" customHeight="1">
      <c r="G4874" s="175"/>
      <c r="I4874" s="176"/>
      <c r="J4874" s="176"/>
      <c r="K4874" s="176"/>
      <c r="L4874" s="665"/>
      <c r="M4874" s="175"/>
      <c r="N4874" s="177"/>
      <c r="P4874" s="176"/>
      <c r="R4874" s="178"/>
      <c r="S4874" s="177"/>
      <c r="U4874" s="177"/>
      <c r="W4874" s="178"/>
      <c r="X4874" s="177"/>
    </row>
    <row r="4875" spans="7:24" s="168" customFormat="1" ht="15" customHeight="1">
      <c r="G4875" s="175"/>
      <c r="I4875" s="176"/>
      <c r="J4875" s="176"/>
      <c r="K4875" s="176"/>
      <c r="L4875" s="665"/>
      <c r="M4875" s="175"/>
      <c r="N4875" s="177"/>
      <c r="P4875" s="176"/>
      <c r="R4875" s="178"/>
      <c r="S4875" s="177"/>
      <c r="U4875" s="177"/>
      <c r="W4875" s="178"/>
      <c r="X4875" s="177"/>
    </row>
    <row r="4876" spans="7:24" s="168" customFormat="1" ht="15" customHeight="1">
      <c r="G4876" s="175"/>
      <c r="I4876" s="176"/>
      <c r="J4876" s="176"/>
      <c r="K4876" s="176"/>
      <c r="L4876" s="665"/>
      <c r="M4876" s="175"/>
      <c r="N4876" s="177"/>
      <c r="P4876" s="176"/>
      <c r="R4876" s="178"/>
      <c r="S4876" s="177"/>
      <c r="U4876" s="177"/>
      <c r="W4876" s="178"/>
      <c r="X4876" s="177"/>
    </row>
    <row r="4877" spans="7:24" s="168" customFormat="1" ht="15" customHeight="1">
      <c r="G4877" s="175"/>
      <c r="I4877" s="176"/>
      <c r="J4877" s="176"/>
      <c r="K4877" s="176"/>
      <c r="L4877" s="665"/>
      <c r="M4877" s="175"/>
      <c r="N4877" s="177"/>
      <c r="P4877" s="176"/>
      <c r="R4877" s="178"/>
      <c r="S4877" s="177"/>
      <c r="U4877" s="177"/>
      <c r="W4877" s="178"/>
      <c r="X4877" s="177"/>
    </row>
    <row r="4878" spans="7:24" s="168" customFormat="1" ht="15" customHeight="1">
      <c r="G4878" s="175"/>
      <c r="I4878" s="176"/>
      <c r="J4878" s="176"/>
      <c r="K4878" s="176"/>
      <c r="L4878" s="665"/>
      <c r="M4878" s="175"/>
      <c r="N4878" s="177"/>
      <c r="P4878" s="176"/>
      <c r="R4878" s="178"/>
      <c r="S4878" s="177"/>
      <c r="U4878" s="177"/>
      <c r="W4878" s="178"/>
      <c r="X4878" s="177"/>
    </row>
    <row r="4879" spans="7:24" s="168" customFormat="1" ht="15" customHeight="1">
      <c r="G4879" s="175"/>
      <c r="I4879" s="176"/>
      <c r="J4879" s="176"/>
      <c r="K4879" s="176"/>
      <c r="L4879" s="665"/>
      <c r="M4879" s="175"/>
      <c r="N4879" s="177"/>
      <c r="P4879" s="176"/>
      <c r="R4879" s="178"/>
      <c r="S4879" s="177"/>
      <c r="U4879" s="177"/>
      <c r="W4879" s="178"/>
      <c r="X4879" s="177"/>
    </row>
    <row r="4880" spans="7:24" s="168" customFormat="1" ht="15" customHeight="1">
      <c r="G4880" s="175"/>
      <c r="I4880" s="176"/>
      <c r="J4880" s="176"/>
      <c r="K4880" s="176"/>
      <c r="L4880" s="665"/>
      <c r="M4880" s="175"/>
      <c r="N4880" s="177"/>
      <c r="P4880" s="176"/>
      <c r="R4880" s="178"/>
      <c r="S4880" s="177"/>
      <c r="U4880" s="177"/>
      <c r="W4880" s="178"/>
      <c r="X4880" s="177"/>
    </row>
    <row r="4881" spans="7:24" s="168" customFormat="1" ht="15" customHeight="1">
      <c r="G4881" s="175"/>
      <c r="I4881" s="176"/>
      <c r="J4881" s="176"/>
      <c r="K4881" s="176"/>
      <c r="L4881" s="665"/>
      <c r="M4881" s="175"/>
      <c r="N4881" s="177"/>
      <c r="P4881" s="176"/>
      <c r="R4881" s="178"/>
      <c r="S4881" s="177"/>
      <c r="U4881" s="177"/>
      <c r="W4881" s="178"/>
      <c r="X4881" s="177"/>
    </row>
    <row r="4882" spans="7:24" s="168" customFormat="1" ht="15" customHeight="1">
      <c r="G4882" s="175"/>
      <c r="I4882" s="176"/>
      <c r="J4882" s="176"/>
      <c r="K4882" s="176"/>
      <c r="L4882" s="665"/>
      <c r="M4882" s="175"/>
      <c r="N4882" s="177"/>
      <c r="P4882" s="176"/>
      <c r="R4882" s="178"/>
      <c r="S4882" s="177"/>
      <c r="U4882" s="177"/>
      <c r="W4882" s="178"/>
      <c r="X4882" s="177"/>
    </row>
    <row r="4883" spans="7:24" s="168" customFormat="1" ht="15" customHeight="1">
      <c r="G4883" s="175"/>
      <c r="I4883" s="176"/>
      <c r="J4883" s="176"/>
      <c r="K4883" s="176"/>
      <c r="L4883" s="665"/>
      <c r="M4883" s="175"/>
      <c r="N4883" s="177"/>
      <c r="P4883" s="176"/>
      <c r="R4883" s="178"/>
      <c r="S4883" s="177"/>
      <c r="U4883" s="177"/>
      <c r="W4883" s="178"/>
      <c r="X4883" s="177"/>
    </row>
    <row r="4884" spans="7:24" s="168" customFormat="1" ht="15" customHeight="1">
      <c r="G4884" s="175"/>
      <c r="I4884" s="176"/>
      <c r="J4884" s="176"/>
      <c r="K4884" s="176"/>
      <c r="L4884" s="665"/>
      <c r="M4884" s="175"/>
      <c r="N4884" s="177"/>
      <c r="P4884" s="176"/>
      <c r="R4884" s="178"/>
      <c r="S4884" s="177"/>
      <c r="U4884" s="177"/>
      <c r="W4884" s="178"/>
      <c r="X4884" s="177"/>
    </row>
    <row r="4885" spans="7:24" s="168" customFormat="1" ht="15" customHeight="1">
      <c r="G4885" s="175"/>
      <c r="I4885" s="176"/>
      <c r="J4885" s="176"/>
      <c r="K4885" s="176"/>
      <c r="L4885" s="665"/>
      <c r="M4885" s="175"/>
      <c r="N4885" s="177"/>
      <c r="P4885" s="176"/>
      <c r="R4885" s="178"/>
      <c r="S4885" s="177"/>
      <c r="U4885" s="177"/>
      <c r="W4885" s="178"/>
      <c r="X4885" s="177"/>
    </row>
    <row r="4886" spans="7:24" s="168" customFormat="1" ht="15" customHeight="1">
      <c r="G4886" s="175"/>
      <c r="I4886" s="176"/>
      <c r="J4886" s="176"/>
      <c r="K4886" s="176"/>
      <c r="L4886" s="665"/>
      <c r="M4886" s="175"/>
      <c r="N4886" s="177"/>
      <c r="P4886" s="176"/>
      <c r="R4886" s="178"/>
      <c r="S4886" s="177"/>
      <c r="U4886" s="177"/>
      <c r="W4886" s="178"/>
      <c r="X4886" s="177"/>
    </row>
    <row r="4887" spans="7:24" s="168" customFormat="1" ht="15" customHeight="1">
      <c r="G4887" s="175"/>
      <c r="I4887" s="176"/>
      <c r="J4887" s="176"/>
      <c r="K4887" s="176"/>
      <c r="L4887" s="665"/>
      <c r="M4887" s="175"/>
      <c r="N4887" s="177"/>
      <c r="P4887" s="176"/>
      <c r="R4887" s="178"/>
      <c r="S4887" s="177"/>
      <c r="U4887" s="177"/>
      <c r="W4887" s="178"/>
      <c r="X4887" s="177"/>
    </row>
    <row r="4888" spans="7:24" s="168" customFormat="1" ht="15" customHeight="1">
      <c r="G4888" s="175"/>
      <c r="I4888" s="176"/>
      <c r="J4888" s="176"/>
      <c r="K4888" s="176"/>
      <c r="L4888" s="665"/>
      <c r="M4888" s="175"/>
      <c r="N4888" s="177"/>
      <c r="P4888" s="176"/>
      <c r="R4888" s="178"/>
      <c r="S4888" s="177"/>
      <c r="U4888" s="177"/>
      <c r="W4888" s="178"/>
      <c r="X4888" s="177"/>
    </row>
    <row r="4889" spans="7:24" s="168" customFormat="1" ht="15" customHeight="1">
      <c r="G4889" s="175"/>
      <c r="I4889" s="176"/>
      <c r="J4889" s="176"/>
      <c r="K4889" s="176"/>
      <c r="L4889" s="665"/>
      <c r="M4889" s="175"/>
      <c r="N4889" s="177"/>
      <c r="P4889" s="176"/>
      <c r="R4889" s="178"/>
      <c r="S4889" s="177"/>
      <c r="U4889" s="177"/>
      <c r="W4889" s="178"/>
      <c r="X4889" s="177"/>
    </row>
    <row r="4890" spans="7:24" s="168" customFormat="1" ht="15" customHeight="1">
      <c r="G4890" s="175"/>
      <c r="I4890" s="176"/>
      <c r="J4890" s="176"/>
      <c r="K4890" s="176"/>
      <c r="L4890" s="665"/>
      <c r="M4890" s="175"/>
      <c r="N4890" s="177"/>
      <c r="P4890" s="176"/>
      <c r="R4890" s="178"/>
      <c r="S4890" s="177"/>
      <c r="U4890" s="177"/>
      <c r="W4890" s="178"/>
      <c r="X4890" s="177"/>
    </row>
    <row r="4891" spans="7:24" s="168" customFormat="1" ht="15" customHeight="1">
      <c r="G4891" s="175"/>
      <c r="I4891" s="176"/>
      <c r="J4891" s="176"/>
      <c r="K4891" s="176"/>
      <c r="L4891" s="665"/>
      <c r="M4891" s="175"/>
      <c r="N4891" s="177"/>
      <c r="P4891" s="176"/>
      <c r="R4891" s="178"/>
      <c r="S4891" s="177"/>
      <c r="U4891" s="177"/>
      <c r="W4891" s="178"/>
      <c r="X4891" s="177"/>
    </row>
    <row r="4892" spans="7:24" s="168" customFormat="1" ht="15" customHeight="1">
      <c r="G4892" s="175"/>
      <c r="I4892" s="176"/>
      <c r="J4892" s="176"/>
      <c r="K4892" s="176"/>
      <c r="L4892" s="665"/>
      <c r="M4892" s="175"/>
      <c r="N4892" s="177"/>
      <c r="P4892" s="176"/>
      <c r="R4892" s="178"/>
      <c r="S4892" s="177"/>
      <c r="U4892" s="177"/>
      <c r="W4892" s="178"/>
      <c r="X4892" s="177"/>
    </row>
    <row r="4893" spans="7:24" s="168" customFormat="1" ht="15" customHeight="1">
      <c r="G4893" s="175"/>
      <c r="I4893" s="176"/>
      <c r="J4893" s="176"/>
      <c r="K4893" s="176"/>
      <c r="L4893" s="665"/>
      <c r="M4893" s="175"/>
      <c r="N4893" s="177"/>
      <c r="P4893" s="176"/>
      <c r="R4893" s="178"/>
      <c r="S4893" s="177"/>
      <c r="U4893" s="177"/>
      <c r="W4893" s="178"/>
      <c r="X4893" s="177"/>
    </row>
    <row r="4894" spans="7:24" s="168" customFormat="1" ht="15" customHeight="1">
      <c r="G4894" s="175"/>
      <c r="I4894" s="176"/>
      <c r="J4894" s="176"/>
      <c r="K4894" s="176"/>
      <c r="L4894" s="665"/>
      <c r="M4894" s="175"/>
      <c r="N4894" s="177"/>
      <c r="P4894" s="176"/>
      <c r="R4894" s="178"/>
      <c r="S4894" s="177"/>
      <c r="U4894" s="177"/>
      <c r="W4894" s="178"/>
      <c r="X4894" s="177"/>
    </row>
    <row r="4895" spans="7:24" s="168" customFormat="1" ht="15" customHeight="1">
      <c r="G4895" s="175"/>
      <c r="I4895" s="176"/>
      <c r="J4895" s="176"/>
      <c r="K4895" s="176"/>
      <c r="L4895" s="665"/>
      <c r="M4895" s="175"/>
      <c r="N4895" s="177"/>
      <c r="P4895" s="176"/>
      <c r="R4895" s="178"/>
      <c r="S4895" s="177"/>
      <c r="U4895" s="177"/>
      <c r="W4895" s="178"/>
      <c r="X4895" s="177"/>
    </row>
    <row r="4896" spans="7:24" s="168" customFormat="1" ht="15" customHeight="1">
      <c r="G4896" s="175"/>
      <c r="I4896" s="176"/>
      <c r="J4896" s="176"/>
      <c r="K4896" s="176"/>
      <c r="L4896" s="665"/>
      <c r="M4896" s="175"/>
      <c r="N4896" s="177"/>
      <c r="P4896" s="176"/>
      <c r="R4896" s="178"/>
      <c r="S4896" s="177"/>
      <c r="U4896" s="177"/>
      <c r="W4896" s="178"/>
      <c r="X4896" s="177"/>
    </row>
    <row r="4897" spans="7:24" s="168" customFormat="1" ht="15" customHeight="1">
      <c r="G4897" s="175"/>
      <c r="I4897" s="176"/>
      <c r="J4897" s="176"/>
      <c r="K4897" s="176"/>
      <c r="L4897" s="665"/>
      <c r="M4897" s="175"/>
      <c r="N4897" s="177"/>
      <c r="P4897" s="176"/>
      <c r="R4897" s="178"/>
      <c r="S4897" s="177"/>
      <c r="U4897" s="177"/>
      <c r="W4897" s="178"/>
      <c r="X4897" s="177"/>
    </row>
    <row r="4898" spans="7:24" s="168" customFormat="1" ht="15" customHeight="1">
      <c r="G4898" s="175"/>
      <c r="I4898" s="176"/>
      <c r="J4898" s="176"/>
      <c r="K4898" s="176"/>
      <c r="L4898" s="665"/>
      <c r="M4898" s="175"/>
      <c r="N4898" s="177"/>
      <c r="P4898" s="176"/>
      <c r="R4898" s="178"/>
      <c r="S4898" s="177"/>
      <c r="U4898" s="177"/>
      <c r="W4898" s="178"/>
      <c r="X4898" s="177"/>
    </row>
    <row r="4899" spans="7:24" s="168" customFormat="1" ht="15" customHeight="1">
      <c r="G4899" s="175"/>
      <c r="I4899" s="176"/>
      <c r="J4899" s="176"/>
      <c r="K4899" s="176"/>
      <c r="L4899" s="665"/>
      <c r="M4899" s="175"/>
      <c r="N4899" s="177"/>
      <c r="P4899" s="176"/>
      <c r="R4899" s="178"/>
      <c r="S4899" s="177"/>
      <c r="U4899" s="177"/>
      <c r="W4899" s="178"/>
      <c r="X4899" s="177"/>
    </row>
    <row r="4900" spans="7:24" s="168" customFormat="1" ht="15" customHeight="1">
      <c r="G4900" s="175"/>
      <c r="I4900" s="176"/>
      <c r="J4900" s="176"/>
      <c r="K4900" s="176"/>
      <c r="L4900" s="665"/>
      <c r="M4900" s="175"/>
      <c r="N4900" s="177"/>
      <c r="P4900" s="176"/>
      <c r="R4900" s="178"/>
      <c r="S4900" s="177"/>
      <c r="U4900" s="177"/>
      <c r="W4900" s="178"/>
      <c r="X4900" s="177"/>
    </row>
    <row r="4901" spans="7:24" s="168" customFormat="1" ht="15" customHeight="1">
      <c r="G4901" s="175"/>
      <c r="I4901" s="176"/>
      <c r="J4901" s="176"/>
      <c r="K4901" s="176"/>
      <c r="L4901" s="665"/>
      <c r="M4901" s="175"/>
      <c r="N4901" s="177"/>
      <c r="P4901" s="176"/>
      <c r="R4901" s="178"/>
      <c r="S4901" s="177"/>
      <c r="U4901" s="177"/>
      <c r="W4901" s="178"/>
      <c r="X4901" s="177"/>
    </row>
    <row r="4902" spans="7:24" s="168" customFormat="1" ht="15" customHeight="1">
      <c r="G4902" s="175"/>
      <c r="I4902" s="176"/>
      <c r="J4902" s="176"/>
      <c r="K4902" s="176"/>
      <c r="L4902" s="665"/>
      <c r="M4902" s="175"/>
      <c r="N4902" s="177"/>
      <c r="P4902" s="176"/>
      <c r="R4902" s="178"/>
      <c r="S4902" s="177"/>
      <c r="U4902" s="177"/>
      <c r="W4902" s="178"/>
      <c r="X4902" s="177"/>
    </row>
    <row r="4903" spans="7:24" s="168" customFormat="1" ht="15" customHeight="1">
      <c r="G4903" s="175"/>
      <c r="I4903" s="176"/>
      <c r="J4903" s="176"/>
      <c r="K4903" s="176"/>
      <c r="L4903" s="665"/>
      <c r="M4903" s="175"/>
      <c r="N4903" s="177"/>
      <c r="P4903" s="176"/>
      <c r="R4903" s="178"/>
      <c r="S4903" s="177"/>
      <c r="U4903" s="177"/>
      <c r="W4903" s="178"/>
      <c r="X4903" s="177"/>
    </row>
    <row r="4904" spans="7:24" s="168" customFormat="1" ht="15" customHeight="1">
      <c r="G4904" s="175"/>
      <c r="I4904" s="176"/>
      <c r="J4904" s="176"/>
      <c r="K4904" s="176"/>
      <c r="L4904" s="665"/>
      <c r="M4904" s="175"/>
      <c r="N4904" s="177"/>
      <c r="P4904" s="176"/>
      <c r="R4904" s="178"/>
      <c r="S4904" s="177"/>
      <c r="U4904" s="177"/>
      <c r="W4904" s="178"/>
      <c r="X4904" s="177"/>
    </row>
    <row r="4905" spans="7:24" s="168" customFormat="1" ht="15" customHeight="1">
      <c r="G4905" s="175"/>
      <c r="I4905" s="176"/>
      <c r="J4905" s="176"/>
      <c r="K4905" s="176"/>
      <c r="L4905" s="665"/>
      <c r="M4905" s="175"/>
      <c r="N4905" s="177"/>
      <c r="P4905" s="176"/>
      <c r="R4905" s="178"/>
      <c r="S4905" s="177"/>
      <c r="U4905" s="177"/>
      <c r="W4905" s="178"/>
      <c r="X4905" s="177"/>
    </row>
    <row r="4906" spans="7:24" s="168" customFormat="1" ht="15" customHeight="1">
      <c r="G4906" s="175"/>
      <c r="I4906" s="176"/>
      <c r="J4906" s="176"/>
      <c r="K4906" s="176"/>
      <c r="L4906" s="665"/>
      <c r="M4906" s="175"/>
      <c r="N4906" s="177"/>
      <c r="P4906" s="176"/>
      <c r="R4906" s="178"/>
      <c r="S4906" s="177"/>
      <c r="U4906" s="177"/>
      <c r="W4906" s="178"/>
      <c r="X4906" s="177"/>
    </row>
    <row r="4907" spans="7:24" s="168" customFormat="1" ht="15" customHeight="1">
      <c r="G4907" s="175"/>
      <c r="I4907" s="176"/>
      <c r="J4907" s="176"/>
      <c r="K4907" s="176"/>
      <c r="L4907" s="665"/>
      <c r="M4907" s="175"/>
      <c r="N4907" s="177"/>
      <c r="P4907" s="176"/>
      <c r="R4907" s="178"/>
      <c r="S4907" s="177"/>
      <c r="U4907" s="177"/>
      <c r="W4907" s="178"/>
      <c r="X4907" s="177"/>
    </row>
    <row r="4908" spans="7:24" s="168" customFormat="1" ht="15" customHeight="1">
      <c r="G4908" s="175"/>
      <c r="I4908" s="176"/>
      <c r="J4908" s="176"/>
      <c r="K4908" s="176"/>
      <c r="L4908" s="665"/>
      <c r="M4908" s="175"/>
      <c r="N4908" s="177"/>
      <c r="P4908" s="176"/>
      <c r="R4908" s="178"/>
      <c r="S4908" s="177"/>
      <c r="U4908" s="177"/>
      <c r="W4908" s="178"/>
      <c r="X4908" s="177"/>
    </row>
    <row r="4909" spans="7:24" s="168" customFormat="1" ht="15" customHeight="1">
      <c r="G4909" s="175"/>
      <c r="I4909" s="176"/>
      <c r="J4909" s="176"/>
      <c r="K4909" s="176"/>
      <c r="L4909" s="665"/>
      <c r="M4909" s="175"/>
      <c r="N4909" s="177"/>
      <c r="P4909" s="176"/>
      <c r="R4909" s="178"/>
      <c r="S4909" s="177"/>
      <c r="U4909" s="177"/>
      <c r="W4909" s="178"/>
      <c r="X4909" s="177"/>
    </row>
    <row r="4910" spans="7:24" s="168" customFormat="1" ht="15" customHeight="1">
      <c r="G4910" s="175"/>
      <c r="I4910" s="176"/>
      <c r="J4910" s="176"/>
      <c r="K4910" s="176"/>
      <c r="L4910" s="665"/>
      <c r="M4910" s="175"/>
      <c r="N4910" s="177"/>
      <c r="P4910" s="176"/>
      <c r="R4910" s="178"/>
      <c r="S4910" s="177"/>
      <c r="U4910" s="177"/>
      <c r="W4910" s="178"/>
      <c r="X4910" s="177"/>
    </row>
    <row r="4911" spans="7:24" s="168" customFormat="1" ht="15" customHeight="1">
      <c r="G4911" s="175"/>
      <c r="I4911" s="176"/>
      <c r="J4911" s="176"/>
      <c r="K4911" s="176"/>
      <c r="L4911" s="665"/>
      <c r="M4911" s="175"/>
      <c r="N4911" s="177"/>
      <c r="P4911" s="176"/>
      <c r="R4911" s="178"/>
      <c r="S4911" s="177"/>
      <c r="U4911" s="177"/>
      <c r="W4911" s="178"/>
      <c r="X4911" s="177"/>
    </row>
    <row r="4912" spans="7:24" s="168" customFormat="1" ht="15" customHeight="1">
      <c r="G4912" s="175"/>
      <c r="I4912" s="176"/>
      <c r="J4912" s="176"/>
      <c r="K4912" s="176"/>
      <c r="L4912" s="665"/>
      <c r="M4912" s="175"/>
      <c r="N4912" s="177"/>
      <c r="P4912" s="176"/>
      <c r="R4912" s="178"/>
      <c r="S4912" s="177"/>
      <c r="U4912" s="177"/>
      <c r="W4912" s="178"/>
      <c r="X4912" s="177"/>
    </row>
    <row r="4913" spans="7:24" s="168" customFormat="1" ht="15" customHeight="1">
      <c r="G4913" s="175"/>
      <c r="I4913" s="176"/>
      <c r="J4913" s="176"/>
      <c r="K4913" s="176"/>
      <c r="L4913" s="665"/>
      <c r="M4913" s="175"/>
      <c r="N4913" s="177"/>
      <c r="P4913" s="176"/>
      <c r="R4913" s="178"/>
      <c r="S4913" s="177"/>
      <c r="U4913" s="177"/>
      <c r="W4913" s="178"/>
      <c r="X4913" s="177"/>
    </row>
    <row r="4914" spans="7:24" s="168" customFormat="1" ht="15" customHeight="1">
      <c r="G4914" s="175"/>
      <c r="I4914" s="176"/>
      <c r="J4914" s="176"/>
      <c r="K4914" s="176"/>
      <c r="L4914" s="665"/>
      <c r="M4914" s="175"/>
      <c r="N4914" s="177"/>
      <c r="P4914" s="176"/>
      <c r="R4914" s="178"/>
      <c r="S4914" s="177"/>
      <c r="U4914" s="177"/>
      <c r="W4914" s="178"/>
      <c r="X4914" s="177"/>
    </row>
    <row r="4915" spans="7:24" s="168" customFormat="1" ht="15" customHeight="1">
      <c r="G4915" s="175"/>
      <c r="I4915" s="176"/>
      <c r="J4915" s="176"/>
      <c r="K4915" s="176"/>
      <c r="L4915" s="665"/>
      <c r="M4915" s="175"/>
      <c r="N4915" s="177"/>
      <c r="P4915" s="176"/>
      <c r="R4915" s="178"/>
      <c r="S4915" s="177"/>
      <c r="U4915" s="177"/>
      <c r="W4915" s="178"/>
      <c r="X4915" s="177"/>
    </row>
    <row r="4916" spans="7:24" s="168" customFormat="1" ht="15" customHeight="1">
      <c r="G4916" s="175"/>
      <c r="I4916" s="176"/>
      <c r="J4916" s="176"/>
      <c r="K4916" s="176"/>
      <c r="L4916" s="665"/>
      <c r="M4916" s="175"/>
      <c r="N4916" s="177"/>
      <c r="P4916" s="176"/>
      <c r="R4916" s="178"/>
      <c r="S4916" s="177"/>
      <c r="U4916" s="177"/>
      <c r="W4916" s="178"/>
      <c r="X4916" s="177"/>
    </row>
    <row r="4917" spans="7:24" s="168" customFormat="1" ht="15" customHeight="1">
      <c r="G4917" s="175"/>
      <c r="I4917" s="176"/>
      <c r="J4917" s="176"/>
      <c r="K4917" s="176"/>
      <c r="L4917" s="665"/>
      <c r="M4917" s="175"/>
      <c r="N4917" s="177"/>
      <c r="P4917" s="176"/>
      <c r="R4917" s="178"/>
      <c r="S4917" s="177"/>
      <c r="U4917" s="177"/>
      <c r="W4917" s="178"/>
      <c r="X4917" s="177"/>
    </row>
    <row r="4918" spans="7:24" s="168" customFormat="1" ht="15" customHeight="1">
      <c r="G4918" s="175"/>
      <c r="I4918" s="176"/>
      <c r="J4918" s="176"/>
      <c r="K4918" s="176"/>
      <c r="L4918" s="665"/>
      <c r="M4918" s="175"/>
      <c r="N4918" s="177"/>
      <c r="P4918" s="176"/>
      <c r="R4918" s="178"/>
      <c r="S4918" s="177"/>
      <c r="U4918" s="177"/>
      <c r="W4918" s="178"/>
      <c r="X4918" s="177"/>
    </row>
    <row r="4919" spans="7:24" s="168" customFormat="1" ht="15" customHeight="1">
      <c r="G4919" s="175"/>
      <c r="I4919" s="176"/>
      <c r="J4919" s="176"/>
      <c r="K4919" s="176"/>
      <c r="L4919" s="665"/>
      <c r="M4919" s="175"/>
      <c r="N4919" s="177"/>
      <c r="P4919" s="176"/>
      <c r="R4919" s="178"/>
      <c r="S4919" s="177"/>
      <c r="U4919" s="177"/>
      <c r="W4919" s="178"/>
      <c r="X4919" s="177"/>
    </row>
    <row r="4920" spans="7:24" s="168" customFormat="1" ht="15" customHeight="1">
      <c r="G4920" s="175"/>
      <c r="I4920" s="176"/>
      <c r="J4920" s="176"/>
      <c r="K4920" s="176"/>
      <c r="L4920" s="665"/>
      <c r="M4920" s="175"/>
      <c r="N4920" s="177"/>
      <c r="P4920" s="176"/>
      <c r="R4920" s="178"/>
      <c r="S4920" s="177"/>
      <c r="U4920" s="177"/>
      <c r="W4920" s="178"/>
      <c r="X4920" s="177"/>
    </row>
    <row r="4921" spans="7:24" s="168" customFormat="1" ht="15" customHeight="1">
      <c r="G4921" s="175"/>
      <c r="I4921" s="176"/>
      <c r="J4921" s="176"/>
      <c r="K4921" s="176"/>
      <c r="L4921" s="665"/>
      <c r="M4921" s="175"/>
      <c r="N4921" s="177"/>
      <c r="P4921" s="176"/>
      <c r="R4921" s="178"/>
      <c r="S4921" s="177"/>
      <c r="U4921" s="177"/>
      <c r="W4921" s="178"/>
      <c r="X4921" s="177"/>
    </row>
    <row r="4922" spans="7:24" s="168" customFormat="1" ht="15" customHeight="1">
      <c r="G4922" s="175"/>
      <c r="I4922" s="176"/>
      <c r="J4922" s="176"/>
      <c r="K4922" s="176"/>
      <c r="L4922" s="665"/>
      <c r="M4922" s="175"/>
      <c r="N4922" s="177"/>
      <c r="P4922" s="176"/>
      <c r="R4922" s="178"/>
      <c r="S4922" s="177"/>
      <c r="U4922" s="177"/>
      <c r="W4922" s="178"/>
      <c r="X4922" s="177"/>
    </row>
    <row r="4923" spans="7:24" s="168" customFormat="1" ht="15" customHeight="1">
      <c r="G4923" s="175"/>
      <c r="I4923" s="176"/>
      <c r="J4923" s="176"/>
      <c r="K4923" s="176"/>
      <c r="L4923" s="665"/>
      <c r="M4923" s="175"/>
      <c r="N4923" s="177"/>
      <c r="P4923" s="176"/>
      <c r="R4923" s="178"/>
      <c r="S4923" s="177"/>
      <c r="U4923" s="177"/>
      <c r="W4923" s="178"/>
      <c r="X4923" s="177"/>
    </row>
    <row r="4924" spans="7:24" s="168" customFormat="1" ht="15" customHeight="1">
      <c r="G4924" s="175"/>
      <c r="I4924" s="176"/>
      <c r="J4924" s="176"/>
      <c r="K4924" s="176"/>
      <c r="L4924" s="665"/>
      <c r="M4924" s="175"/>
      <c r="N4924" s="177"/>
      <c r="P4924" s="176"/>
      <c r="R4924" s="178"/>
      <c r="S4924" s="177"/>
      <c r="U4924" s="177"/>
      <c r="W4924" s="178"/>
      <c r="X4924" s="177"/>
    </row>
    <row r="4925" spans="7:24" s="168" customFormat="1" ht="15" customHeight="1">
      <c r="G4925" s="175"/>
      <c r="I4925" s="176"/>
      <c r="J4925" s="176"/>
      <c r="K4925" s="176"/>
      <c r="L4925" s="665"/>
      <c r="M4925" s="175"/>
      <c r="N4925" s="177"/>
      <c r="P4925" s="176"/>
      <c r="R4925" s="178"/>
      <c r="S4925" s="177"/>
      <c r="U4925" s="177"/>
      <c r="W4925" s="178"/>
      <c r="X4925" s="177"/>
    </row>
    <row r="4926" spans="7:24" s="168" customFormat="1" ht="15" customHeight="1">
      <c r="G4926" s="175"/>
      <c r="I4926" s="176"/>
      <c r="J4926" s="176"/>
      <c r="K4926" s="176"/>
      <c r="L4926" s="665"/>
      <c r="M4926" s="175"/>
      <c r="N4926" s="177"/>
      <c r="P4926" s="176"/>
      <c r="R4926" s="178"/>
      <c r="S4926" s="177"/>
      <c r="U4926" s="177"/>
      <c r="W4926" s="178"/>
      <c r="X4926" s="177"/>
    </row>
    <row r="4927" spans="7:24" s="168" customFormat="1" ht="15" customHeight="1">
      <c r="G4927" s="175"/>
      <c r="I4927" s="176"/>
      <c r="J4927" s="176"/>
      <c r="K4927" s="176"/>
      <c r="L4927" s="665"/>
      <c r="M4927" s="175"/>
      <c r="N4927" s="177"/>
      <c r="P4927" s="176"/>
      <c r="R4927" s="178"/>
      <c r="S4927" s="177"/>
      <c r="U4927" s="177"/>
      <c r="W4927" s="178"/>
      <c r="X4927" s="177"/>
    </row>
    <row r="4928" spans="7:24" s="168" customFormat="1" ht="15" customHeight="1">
      <c r="G4928" s="175"/>
      <c r="I4928" s="176"/>
      <c r="J4928" s="176"/>
      <c r="K4928" s="176"/>
      <c r="L4928" s="665"/>
      <c r="M4928" s="175"/>
      <c r="N4928" s="177"/>
      <c r="P4928" s="176"/>
      <c r="R4928" s="178"/>
      <c r="S4928" s="177"/>
      <c r="U4928" s="177"/>
      <c r="W4928" s="178"/>
      <c r="X4928" s="177"/>
    </row>
    <row r="4929" spans="7:24" s="168" customFormat="1" ht="15" customHeight="1">
      <c r="G4929" s="175"/>
      <c r="I4929" s="176"/>
      <c r="J4929" s="176"/>
      <c r="K4929" s="176"/>
      <c r="L4929" s="665"/>
      <c r="M4929" s="175"/>
      <c r="N4929" s="177"/>
      <c r="P4929" s="176"/>
      <c r="R4929" s="178"/>
      <c r="S4929" s="177"/>
      <c r="U4929" s="177"/>
      <c r="W4929" s="178"/>
      <c r="X4929" s="177"/>
    </row>
    <row r="4930" spans="7:24" s="168" customFormat="1" ht="15" customHeight="1">
      <c r="G4930" s="175"/>
      <c r="I4930" s="176"/>
      <c r="J4930" s="176"/>
      <c r="K4930" s="176"/>
      <c r="L4930" s="665"/>
      <c r="M4930" s="175"/>
      <c r="N4930" s="177"/>
      <c r="P4930" s="176"/>
      <c r="R4930" s="178"/>
      <c r="S4930" s="177"/>
      <c r="U4930" s="177"/>
      <c r="W4930" s="178"/>
      <c r="X4930" s="177"/>
    </row>
    <row r="4931" spans="7:24" s="168" customFormat="1" ht="15" customHeight="1">
      <c r="G4931" s="175"/>
      <c r="I4931" s="176"/>
      <c r="J4931" s="176"/>
      <c r="K4931" s="176"/>
      <c r="L4931" s="665"/>
      <c r="M4931" s="175"/>
      <c r="N4931" s="177"/>
      <c r="P4931" s="176"/>
      <c r="R4931" s="178"/>
      <c r="S4931" s="177"/>
      <c r="U4931" s="177"/>
      <c r="W4931" s="178"/>
      <c r="X4931" s="177"/>
    </row>
    <row r="4932" spans="7:24" s="168" customFormat="1" ht="15" customHeight="1">
      <c r="G4932" s="175"/>
      <c r="I4932" s="176"/>
      <c r="J4932" s="176"/>
      <c r="K4932" s="176"/>
      <c r="L4932" s="665"/>
      <c r="M4932" s="175"/>
      <c r="N4932" s="177"/>
      <c r="P4932" s="176"/>
      <c r="R4932" s="178"/>
      <c r="S4932" s="177"/>
      <c r="U4932" s="177"/>
      <c r="W4932" s="178"/>
      <c r="X4932" s="177"/>
    </row>
    <row r="4933" spans="7:24" s="168" customFormat="1" ht="15" customHeight="1">
      <c r="G4933" s="175"/>
      <c r="I4933" s="176"/>
      <c r="J4933" s="176"/>
      <c r="K4933" s="176"/>
      <c r="L4933" s="665"/>
      <c r="M4933" s="175"/>
      <c r="N4933" s="177"/>
      <c r="P4933" s="176"/>
      <c r="R4933" s="178"/>
      <c r="S4933" s="177"/>
      <c r="U4933" s="177"/>
      <c r="W4933" s="178"/>
      <c r="X4933" s="177"/>
    </row>
    <row r="4934" spans="7:24" s="168" customFormat="1" ht="15" customHeight="1">
      <c r="G4934" s="175"/>
      <c r="I4934" s="176"/>
      <c r="J4934" s="176"/>
      <c r="K4934" s="176"/>
      <c r="L4934" s="665"/>
      <c r="M4934" s="175"/>
      <c r="N4934" s="177"/>
      <c r="P4934" s="176"/>
      <c r="R4934" s="178"/>
      <c r="S4934" s="177"/>
      <c r="U4934" s="177"/>
      <c r="W4934" s="178"/>
      <c r="X4934" s="177"/>
    </row>
    <row r="4935" spans="7:24" s="168" customFormat="1" ht="15" customHeight="1">
      <c r="G4935" s="175"/>
      <c r="I4935" s="176"/>
      <c r="J4935" s="176"/>
      <c r="K4935" s="176"/>
      <c r="L4935" s="665"/>
      <c r="M4935" s="175"/>
      <c r="N4935" s="177"/>
      <c r="P4935" s="176"/>
      <c r="R4935" s="178"/>
      <c r="S4935" s="177"/>
      <c r="U4935" s="177"/>
      <c r="W4935" s="178"/>
      <c r="X4935" s="177"/>
    </row>
    <row r="4936" spans="7:24" s="168" customFormat="1" ht="15" customHeight="1">
      <c r="G4936" s="175"/>
      <c r="I4936" s="176"/>
      <c r="J4936" s="176"/>
      <c r="K4936" s="176"/>
      <c r="L4936" s="665"/>
      <c r="M4936" s="175"/>
      <c r="N4936" s="177"/>
      <c r="P4936" s="176"/>
      <c r="R4936" s="178"/>
      <c r="S4936" s="177"/>
      <c r="U4936" s="177"/>
      <c r="W4936" s="178"/>
      <c r="X4936" s="177"/>
    </row>
    <row r="4937" spans="7:24" s="168" customFormat="1" ht="15" customHeight="1">
      <c r="G4937" s="175"/>
      <c r="I4937" s="176"/>
      <c r="J4937" s="176"/>
      <c r="K4937" s="176"/>
      <c r="L4937" s="665"/>
      <c r="M4937" s="175"/>
      <c r="N4937" s="177"/>
      <c r="P4937" s="176"/>
      <c r="R4937" s="178"/>
      <c r="S4937" s="177"/>
      <c r="U4937" s="177"/>
      <c r="W4937" s="178"/>
      <c r="X4937" s="177"/>
    </row>
    <row r="4938" spans="7:24" s="168" customFormat="1" ht="15" customHeight="1">
      <c r="G4938" s="175"/>
      <c r="I4938" s="176"/>
      <c r="J4938" s="176"/>
      <c r="K4938" s="176"/>
      <c r="L4938" s="665"/>
      <c r="M4938" s="175"/>
      <c r="N4938" s="177"/>
      <c r="P4938" s="176"/>
      <c r="R4938" s="178"/>
      <c r="S4938" s="177"/>
      <c r="U4938" s="177"/>
      <c r="W4938" s="178"/>
      <c r="X4938" s="177"/>
    </row>
    <row r="4939" spans="7:24" s="168" customFormat="1" ht="15" customHeight="1">
      <c r="G4939" s="175"/>
      <c r="I4939" s="176"/>
      <c r="J4939" s="176"/>
      <c r="K4939" s="176"/>
      <c r="L4939" s="665"/>
      <c r="M4939" s="175"/>
      <c r="N4939" s="177"/>
      <c r="P4939" s="176"/>
      <c r="R4939" s="178"/>
      <c r="S4939" s="177"/>
      <c r="U4939" s="177"/>
      <c r="W4939" s="178"/>
      <c r="X4939" s="177"/>
    </row>
    <row r="4940" spans="7:24" s="168" customFormat="1" ht="15" customHeight="1">
      <c r="G4940" s="175"/>
      <c r="I4940" s="176"/>
      <c r="J4940" s="176"/>
      <c r="K4940" s="176"/>
      <c r="L4940" s="665"/>
      <c r="M4940" s="175"/>
      <c r="N4940" s="177"/>
      <c r="P4940" s="176"/>
      <c r="R4940" s="178"/>
      <c r="S4940" s="177"/>
      <c r="U4940" s="177"/>
      <c r="W4940" s="178"/>
      <c r="X4940" s="177"/>
    </row>
    <row r="4941" spans="7:24" s="168" customFormat="1" ht="15" customHeight="1">
      <c r="G4941" s="175"/>
      <c r="I4941" s="176"/>
      <c r="J4941" s="176"/>
      <c r="K4941" s="176"/>
      <c r="L4941" s="665"/>
      <c r="M4941" s="175"/>
      <c r="N4941" s="177"/>
      <c r="P4941" s="176"/>
      <c r="R4941" s="178"/>
      <c r="S4941" s="177"/>
      <c r="U4941" s="177"/>
      <c r="W4941" s="178"/>
      <c r="X4941" s="177"/>
    </row>
    <row r="4942" spans="7:24" s="168" customFormat="1" ht="15" customHeight="1">
      <c r="G4942" s="175"/>
      <c r="I4942" s="176"/>
      <c r="J4942" s="176"/>
      <c r="K4942" s="176"/>
      <c r="L4942" s="665"/>
      <c r="M4942" s="175"/>
      <c r="N4942" s="177"/>
      <c r="P4942" s="176"/>
      <c r="R4942" s="178"/>
      <c r="S4942" s="177"/>
      <c r="U4942" s="177"/>
      <c r="W4942" s="178"/>
      <c r="X4942" s="177"/>
    </row>
    <row r="4943" spans="7:24" s="168" customFormat="1" ht="15" customHeight="1">
      <c r="G4943" s="175"/>
      <c r="I4943" s="176"/>
      <c r="J4943" s="176"/>
      <c r="K4943" s="176"/>
      <c r="L4943" s="665"/>
      <c r="M4943" s="175"/>
      <c r="N4943" s="177"/>
      <c r="P4943" s="176"/>
      <c r="R4943" s="178"/>
      <c r="S4943" s="177"/>
      <c r="U4943" s="177"/>
      <c r="W4943" s="178"/>
      <c r="X4943" s="177"/>
    </row>
    <row r="4944" spans="7:24" s="168" customFormat="1" ht="15" customHeight="1">
      <c r="G4944" s="175"/>
      <c r="I4944" s="176"/>
      <c r="J4944" s="176"/>
      <c r="K4944" s="176"/>
      <c r="L4944" s="665"/>
      <c r="M4944" s="175"/>
      <c r="N4944" s="177"/>
      <c r="P4944" s="176"/>
      <c r="R4944" s="178"/>
      <c r="S4944" s="177"/>
      <c r="U4944" s="177"/>
      <c r="W4944" s="178"/>
      <c r="X4944" s="177"/>
    </row>
    <row r="4945" spans="7:24" s="168" customFormat="1" ht="15" customHeight="1">
      <c r="G4945" s="175"/>
      <c r="I4945" s="176"/>
      <c r="J4945" s="176"/>
      <c r="K4945" s="176"/>
      <c r="L4945" s="665"/>
      <c r="M4945" s="175"/>
      <c r="N4945" s="177"/>
      <c r="P4945" s="176"/>
      <c r="R4945" s="178"/>
      <c r="S4945" s="177"/>
      <c r="U4945" s="177"/>
      <c r="W4945" s="178"/>
      <c r="X4945" s="177"/>
    </row>
    <row r="4946" spans="7:24" s="168" customFormat="1" ht="15" customHeight="1">
      <c r="G4946" s="175"/>
      <c r="I4946" s="176"/>
      <c r="J4946" s="176"/>
      <c r="K4946" s="176"/>
      <c r="L4946" s="665"/>
      <c r="M4946" s="175"/>
      <c r="N4946" s="177"/>
      <c r="P4946" s="176"/>
      <c r="R4946" s="178"/>
      <c r="S4946" s="177"/>
      <c r="U4946" s="177"/>
      <c r="W4946" s="178"/>
      <c r="X4946" s="177"/>
    </row>
    <row r="4947" spans="7:24" s="168" customFormat="1" ht="15" customHeight="1">
      <c r="G4947" s="175"/>
      <c r="I4947" s="176"/>
      <c r="J4947" s="176"/>
      <c r="K4947" s="176"/>
      <c r="L4947" s="665"/>
      <c r="M4947" s="175"/>
      <c r="N4947" s="177"/>
      <c r="P4947" s="176"/>
      <c r="R4947" s="178"/>
      <c r="S4947" s="177"/>
      <c r="U4947" s="177"/>
      <c r="W4947" s="178"/>
      <c r="X4947" s="177"/>
    </row>
    <row r="4948" spans="7:24" s="168" customFormat="1" ht="15" customHeight="1">
      <c r="G4948" s="175"/>
      <c r="I4948" s="176"/>
      <c r="J4948" s="176"/>
      <c r="K4948" s="176"/>
      <c r="L4948" s="665"/>
      <c r="M4948" s="175"/>
      <c r="N4948" s="177"/>
      <c r="P4948" s="176"/>
      <c r="R4948" s="178"/>
      <c r="S4948" s="177"/>
      <c r="U4948" s="177"/>
      <c r="W4948" s="178"/>
      <c r="X4948" s="177"/>
    </row>
    <row r="4949" spans="7:24" s="168" customFormat="1" ht="15" customHeight="1">
      <c r="G4949" s="175"/>
      <c r="I4949" s="176"/>
      <c r="J4949" s="176"/>
      <c r="K4949" s="176"/>
      <c r="L4949" s="665"/>
      <c r="M4949" s="175"/>
      <c r="N4949" s="177"/>
      <c r="P4949" s="176"/>
      <c r="R4949" s="178"/>
      <c r="S4949" s="177"/>
      <c r="U4949" s="177"/>
      <c r="W4949" s="178"/>
      <c r="X4949" s="177"/>
    </row>
    <row r="4950" spans="7:24" s="168" customFormat="1" ht="15" customHeight="1">
      <c r="G4950" s="175"/>
      <c r="I4950" s="176"/>
      <c r="J4950" s="176"/>
      <c r="K4950" s="176"/>
      <c r="L4950" s="665"/>
      <c r="M4950" s="175"/>
      <c r="N4950" s="177"/>
      <c r="P4950" s="176"/>
      <c r="R4950" s="178"/>
      <c r="S4950" s="177"/>
      <c r="U4950" s="177"/>
      <c r="W4950" s="178"/>
      <c r="X4950" s="177"/>
    </row>
    <row r="4951" spans="7:24" s="168" customFormat="1" ht="15" customHeight="1">
      <c r="G4951" s="175"/>
      <c r="I4951" s="176"/>
      <c r="J4951" s="176"/>
      <c r="K4951" s="176"/>
      <c r="L4951" s="665"/>
      <c r="M4951" s="175"/>
      <c r="N4951" s="177"/>
      <c r="P4951" s="176"/>
      <c r="R4951" s="178"/>
      <c r="S4951" s="177"/>
      <c r="U4951" s="177"/>
      <c r="W4951" s="178"/>
      <c r="X4951" s="177"/>
    </row>
    <row r="4952" spans="7:24" s="168" customFormat="1" ht="15" customHeight="1">
      <c r="G4952" s="175"/>
      <c r="I4952" s="176"/>
      <c r="J4952" s="176"/>
      <c r="K4952" s="176"/>
      <c r="L4952" s="665"/>
      <c r="M4952" s="175"/>
      <c r="N4952" s="177"/>
      <c r="P4952" s="176"/>
      <c r="R4952" s="178"/>
      <c r="S4952" s="177"/>
      <c r="U4952" s="177"/>
      <c r="W4952" s="178"/>
      <c r="X4952" s="177"/>
    </row>
    <row r="4953" spans="7:24" s="168" customFormat="1" ht="15" customHeight="1">
      <c r="G4953" s="175"/>
      <c r="I4953" s="176"/>
      <c r="J4953" s="176"/>
      <c r="K4953" s="176"/>
      <c r="L4953" s="665"/>
      <c r="M4953" s="175"/>
      <c r="N4953" s="177"/>
      <c r="P4953" s="176"/>
      <c r="R4953" s="178"/>
      <c r="S4953" s="177"/>
      <c r="U4953" s="177"/>
      <c r="W4953" s="178"/>
      <c r="X4953" s="177"/>
    </row>
    <row r="4954" spans="7:24" s="168" customFormat="1" ht="15" customHeight="1">
      <c r="G4954" s="175"/>
      <c r="I4954" s="176"/>
      <c r="J4954" s="176"/>
      <c r="K4954" s="176"/>
      <c r="L4954" s="665"/>
      <c r="M4954" s="175"/>
      <c r="N4954" s="177"/>
      <c r="P4954" s="176"/>
      <c r="R4954" s="178"/>
      <c r="S4954" s="177"/>
      <c r="U4954" s="177"/>
      <c r="W4954" s="178"/>
      <c r="X4954" s="177"/>
    </row>
    <row r="4955" spans="7:24" s="168" customFormat="1" ht="15" customHeight="1">
      <c r="G4955" s="175"/>
      <c r="I4955" s="176"/>
      <c r="J4955" s="176"/>
      <c r="K4955" s="176"/>
      <c r="L4955" s="665"/>
      <c r="M4955" s="175"/>
      <c r="N4955" s="177"/>
      <c r="P4955" s="176"/>
      <c r="R4955" s="178"/>
      <c r="S4955" s="177"/>
      <c r="U4955" s="177"/>
      <c r="W4955" s="178"/>
      <c r="X4955" s="177"/>
    </row>
    <row r="4956" spans="7:24" s="168" customFormat="1" ht="15" customHeight="1">
      <c r="G4956" s="175"/>
      <c r="I4956" s="176"/>
      <c r="J4956" s="176"/>
      <c r="K4956" s="176"/>
      <c r="L4956" s="665"/>
      <c r="M4956" s="175"/>
      <c r="N4956" s="177"/>
      <c r="P4956" s="176"/>
      <c r="R4956" s="178"/>
      <c r="S4956" s="177"/>
      <c r="U4956" s="177"/>
      <c r="W4956" s="178"/>
      <c r="X4956" s="177"/>
    </row>
    <row r="4957" spans="7:24" s="168" customFormat="1" ht="15" customHeight="1">
      <c r="G4957" s="175"/>
      <c r="I4957" s="176"/>
      <c r="J4957" s="176"/>
      <c r="K4957" s="176"/>
      <c r="L4957" s="665"/>
      <c r="M4957" s="175"/>
      <c r="N4957" s="177"/>
      <c r="P4957" s="176"/>
      <c r="R4957" s="178"/>
      <c r="S4957" s="177"/>
      <c r="U4957" s="177"/>
      <c r="W4957" s="178"/>
      <c r="X4957" s="177"/>
    </row>
    <row r="4958" spans="7:24" s="168" customFormat="1" ht="15" customHeight="1">
      <c r="G4958" s="175"/>
      <c r="I4958" s="176"/>
      <c r="J4958" s="176"/>
      <c r="K4958" s="176"/>
      <c r="L4958" s="665"/>
      <c r="M4958" s="175"/>
      <c r="N4958" s="177"/>
      <c r="P4958" s="176"/>
      <c r="R4958" s="178"/>
      <c r="S4958" s="177"/>
      <c r="U4958" s="177"/>
      <c r="W4958" s="178"/>
      <c r="X4958" s="177"/>
    </row>
    <row r="4959" spans="7:24" s="168" customFormat="1" ht="15" customHeight="1">
      <c r="G4959" s="175"/>
      <c r="I4959" s="176"/>
      <c r="J4959" s="176"/>
      <c r="K4959" s="176"/>
      <c r="L4959" s="665"/>
      <c r="M4959" s="175"/>
      <c r="N4959" s="177"/>
      <c r="P4959" s="176"/>
      <c r="R4959" s="178"/>
      <c r="S4959" s="177"/>
      <c r="U4959" s="177"/>
      <c r="W4959" s="178"/>
      <c r="X4959" s="177"/>
    </row>
    <row r="4960" spans="7:24" s="168" customFormat="1" ht="15" customHeight="1">
      <c r="G4960" s="175"/>
      <c r="I4960" s="176"/>
      <c r="J4960" s="176"/>
      <c r="K4960" s="176"/>
      <c r="L4960" s="665"/>
      <c r="M4960" s="175"/>
      <c r="N4960" s="177"/>
      <c r="P4960" s="176"/>
      <c r="R4960" s="178"/>
      <c r="S4960" s="177"/>
      <c r="U4960" s="177"/>
      <c r="W4960" s="178"/>
      <c r="X4960" s="177"/>
    </row>
    <row r="4961" spans="7:24" s="168" customFormat="1" ht="15" customHeight="1">
      <c r="G4961" s="175"/>
      <c r="I4961" s="176"/>
      <c r="J4961" s="176"/>
      <c r="K4961" s="176"/>
      <c r="L4961" s="665"/>
      <c r="M4961" s="175"/>
      <c r="N4961" s="177"/>
      <c r="P4961" s="176"/>
      <c r="R4961" s="178"/>
      <c r="S4961" s="177"/>
      <c r="U4961" s="177"/>
      <c r="W4961" s="178"/>
      <c r="X4961" s="177"/>
    </row>
    <row r="4962" spans="7:24" s="168" customFormat="1" ht="15" customHeight="1">
      <c r="G4962" s="175"/>
      <c r="I4962" s="176"/>
      <c r="J4962" s="176"/>
      <c r="K4962" s="176"/>
      <c r="L4962" s="665"/>
      <c r="M4962" s="175"/>
      <c r="N4962" s="177"/>
      <c r="P4962" s="176"/>
      <c r="R4962" s="178"/>
      <c r="S4962" s="177"/>
      <c r="U4962" s="177"/>
      <c r="W4962" s="178"/>
      <c r="X4962" s="177"/>
    </row>
    <row r="4963" spans="7:24" s="168" customFormat="1" ht="15" customHeight="1">
      <c r="G4963" s="175"/>
      <c r="I4963" s="176"/>
      <c r="J4963" s="176"/>
      <c r="K4963" s="176"/>
      <c r="L4963" s="665"/>
      <c r="M4963" s="175"/>
      <c r="N4963" s="177"/>
      <c r="P4963" s="176"/>
      <c r="R4963" s="178"/>
      <c r="S4963" s="177"/>
      <c r="U4963" s="177"/>
      <c r="W4963" s="178"/>
      <c r="X4963" s="177"/>
    </row>
    <row r="4964" spans="7:24" s="168" customFormat="1" ht="15" customHeight="1">
      <c r="G4964" s="175"/>
      <c r="I4964" s="176"/>
      <c r="J4964" s="176"/>
      <c r="K4964" s="176"/>
      <c r="L4964" s="665"/>
      <c r="M4964" s="175"/>
      <c r="N4964" s="177"/>
      <c r="P4964" s="176"/>
      <c r="R4964" s="178"/>
      <c r="S4964" s="177"/>
      <c r="U4964" s="177"/>
      <c r="W4964" s="178"/>
      <c r="X4964" s="177"/>
    </row>
    <row r="4965" spans="7:24" s="168" customFormat="1" ht="15" customHeight="1">
      <c r="G4965" s="175"/>
      <c r="I4965" s="176"/>
      <c r="J4965" s="176"/>
      <c r="K4965" s="176"/>
      <c r="L4965" s="665"/>
      <c r="M4965" s="175"/>
      <c r="N4965" s="177"/>
      <c r="P4965" s="176"/>
      <c r="R4965" s="178"/>
      <c r="S4965" s="177"/>
      <c r="U4965" s="177"/>
      <c r="W4965" s="178"/>
      <c r="X4965" s="177"/>
    </row>
    <row r="4966" spans="7:24" s="168" customFormat="1" ht="15" customHeight="1">
      <c r="G4966" s="175"/>
      <c r="I4966" s="176"/>
      <c r="J4966" s="176"/>
      <c r="K4966" s="176"/>
      <c r="L4966" s="665"/>
      <c r="M4966" s="175"/>
      <c r="N4966" s="177"/>
      <c r="P4966" s="176"/>
      <c r="R4966" s="178"/>
      <c r="S4966" s="177"/>
      <c r="U4966" s="177"/>
      <c r="W4966" s="178"/>
      <c r="X4966" s="177"/>
    </row>
    <row r="4967" spans="7:24" s="168" customFormat="1" ht="15" customHeight="1">
      <c r="G4967" s="175"/>
      <c r="I4967" s="176"/>
      <c r="J4967" s="176"/>
      <c r="K4967" s="176"/>
      <c r="L4967" s="665"/>
      <c r="M4967" s="175"/>
      <c r="N4967" s="177"/>
      <c r="P4967" s="176"/>
      <c r="R4967" s="178"/>
      <c r="S4967" s="177"/>
      <c r="U4967" s="177"/>
      <c r="W4967" s="178"/>
      <c r="X4967" s="177"/>
    </row>
    <row r="4968" spans="7:24" s="168" customFormat="1" ht="15" customHeight="1">
      <c r="G4968" s="175"/>
      <c r="I4968" s="176"/>
      <c r="J4968" s="176"/>
      <c r="K4968" s="176"/>
      <c r="L4968" s="665"/>
      <c r="M4968" s="175"/>
      <c r="N4968" s="177"/>
      <c r="P4968" s="176"/>
      <c r="R4968" s="178"/>
      <c r="S4968" s="177"/>
      <c r="U4968" s="177"/>
      <c r="W4968" s="178"/>
      <c r="X4968" s="177"/>
    </row>
    <row r="4969" spans="7:24" s="168" customFormat="1" ht="15" customHeight="1">
      <c r="G4969" s="175"/>
      <c r="I4969" s="176"/>
      <c r="J4969" s="176"/>
      <c r="K4969" s="176"/>
      <c r="L4969" s="665"/>
      <c r="M4969" s="175"/>
      <c r="N4969" s="177"/>
      <c r="P4969" s="176"/>
      <c r="R4969" s="178"/>
      <c r="S4969" s="177"/>
      <c r="U4969" s="177"/>
      <c r="W4969" s="178"/>
      <c r="X4969" s="177"/>
    </row>
    <row r="4970" spans="7:24" s="168" customFormat="1" ht="15" customHeight="1">
      <c r="G4970" s="175"/>
      <c r="I4970" s="176"/>
      <c r="J4970" s="176"/>
      <c r="K4970" s="176"/>
      <c r="L4970" s="665"/>
      <c r="M4970" s="175"/>
      <c r="N4970" s="177"/>
      <c r="P4970" s="176"/>
      <c r="R4970" s="178"/>
      <c r="S4970" s="177"/>
      <c r="U4970" s="177"/>
      <c r="W4970" s="178"/>
      <c r="X4970" s="177"/>
    </row>
    <row r="4971" spans="7:24" s="168" customFormat="1" ht="15" customHeight="1">
      <c r="G4971" s="175"/>
      <c r="I4971" s="176"/>
      <c r="J4971" s="176"/>
      <c r="K4971" s="176"/>
      <c r="L4971" s="665"/>
      <c r="M4971" s="175"/>
      <c r="N4971" s="177"/>
      <c r="P4971" s="176"/>
      <c r="R4971" s="178"/>
      <c r="S4971" s="177"/>
      <c r="U4971" s="177"/>
      <c r="W4971" s="178"/>
      <c r="X4971" s="177"/>
    </row>
    <row r="4972" spans="7:24" s="168" customFormat="1" ht="15" customHeight="1">
      <c r="G4972" s="175"/>
      <c r="I4972" s="176"/>
      <c r="J4972" s="176"/>
      <c r="K4972" s="176"/>
      <c r="L4972" s="665"/>
      <c r="M4972" s="175"/>
      <c r="N4972" s="177"/>
      <c r="P4972" s="176"/>
      <c r="R4972" s="178"/>
      <c r="S4972" s="177"/>
      <c r="U4972" s="177"/>
      <c r="W4972" s="178"/>
      <c r="X4972" s="177"/>
    </row>
    <row r="4973" spans="7:24" s="168" customFormat="1" ht="15" customHeight="1">
      <c r="G4973" s="175"/>
      <c r="I4973" s="176"/>
      <c r="J4973" s="176"/>
      <c r="K4973" s="176"/>
      <c r="L4973" s="665"/>
      <c r="M4973" s="175"/>
      <c r="N4973" s="177"/>
      <c r="P4973" s="176"/>
      <c r="R4973" s="178"/>
      <c r="S4973" s="177"/>
      <c r="U4973" s="177"/>
      <c r="W4973" s="178"/>
      <c r="X4973" s="177"/>
    </row>
    <row r="4974" spans="7:24" s="168" customFormat="1" ht="15" customHeight="1">
      <c r="G4974" s="175"/>
      <c r="I4974" s="176"/>
      <c r="J4974" s="176"/>
      <c r="K4974" s="176"/>
      <c r="L4974" s="665"/>
      <c r="M4974" s="175"/>
      <c r="N4974" s="177"/>
      <c r="P4974" s="176"/>
      <c r="R4974" s="178"/>
      <c r="S4974" s="177"/>
      <c r="U4974" s="177"/>
      <c r="W4974" s="178"/>
      <c r="X4974" s="177"/>
    </row>
    <row r="4975" spans="7:24" s="168" customFormat="1" ht="15" customHeight="1">
      <c r="G4975" s="175"/>
      <c r="I4975" s="176"/>
      <c r="J4975" s="176"/>
      <c r="K4975" s="176"/>
      <c r="L4975" s="665"/>
      <c r="M4975" s="175"/>
      <c r="N4975" s="177"/>
      <c r="P4975" s="176"/>
      <c r="R4975" s="178"/>
      <c r="S4975" s="177"/>
      <c r="U4975" s="177"/>
      <c r="W4975" s="178"/>
      <c r="X4975" s="177"/>
    </row>
    <row r="4976" spans="7:24" s="168" customFormat="1" ht="15" customHeight="1">
      <c r="G4976" s="175"/>
      <c r="I4976" s="176"/>
      <c r="J4976" s="176"/>
      <c r="K4976" s="176"/>
      <c r="L4976" s="665"/>
      <c r="M4976" s="175"/>
      <c r="N4976" s="177"/>
      <c r="P4976" s="176"/>
      <c r="R4976" s="178"/>
      <c r="S4976" s="177"/>
      <c r="U4976" s="177"/>
      <c r="W4976" s="178"/>
      <c r="X4976" s="177"/>
    </row>
    <row r="4977" spans="7:24" s="168" customFormat="1" ht="15" customHeight="1">
      <c r="G4977" s="175"/>
      <c r="I4977" s="176"/>
      <c r="J4977" s="176"/>
      <c r="K4977" s="176"/>
      <c r="L4977" s="665"/>
      <c r="M4977" s="175"/>
      <c r="N4977" s="177"/>
      <c r="P4977" s="176"/>
      <c r="R4977" s="178"/>
      <c r="S4977" s="177"/>
      <c r="U4977" s="177"/>
      <c r="W4977" s="178"/>
      <c r="X4977" s="177"/>
    </row>
    <row r="4978" spans="7:24" s="168" customFormat="1" ht="15" customHeight="1">
      <c r="G4978" s="175"/>
      <c r="I4978" s="176"/>
      <c r="J4978" s="176"/>
      <c r="K4978" s="176"/>
      <c r="L4978" s="665"/>
      <c r="M4978" s="175"/>
      <c r="N4978" s="177"/>
      <c r="P4978" s="176"/>
      <c r="R4978" s="178"/>
      <c r="S4978" s="177"/>
      <c r="U4978" s="177"/>
      <c r="W4978" s="178"/>
      <c r="X4978" s="177"/>
    </row>
    <row r="4979" spans="7:24" s="168" customFormat="1" ht="15" customHeight="1">
      <c r="G4979" s="175"/>
      <c r="I4979" s="176"/>
      <c r="J4979" s="176"/>
      <c r="K4979" s="176"/>
      <c r="L4979" s="665"/>
      <c r="M4979" s="175"/>
      <c r="N4979" s="177"/>
      <c r="P4979" s="176"/>
      <c r="R4979" s="178"/>
      <c r="S4979" s="177"/>
      <c r="U4979" s="177"/>
      <c r="W4979" s="178"/>
      <c r="X4979" s="177"/>
    </row>
    <row r="4980" spans="7:24" s="168" customFormat="1" ht="15" customHeight="1">
      <c r="G4980" s="175"/>
      <c r="I4980" s="176"/>
      <c r="J4980" s="176"/>
      <c r="K4980" s="176"/>
      <c r="L4980" s="665"/>
      <c r="M4980" s="175"/>
      <c r="N4980" s="177"/>
      <c r="P4980" s="176"/>
      <c r="R4980" s="178"/>
      <c r="S4980" s="177"/>
      <c r="U4980" s="177"/>
      <c r="W4980" s="178"/>
      <c r="X4980" s="177"/>
    </row>
    <row r="4981" spans="7:24" s="168" customFormat="1" ht="15" customHeight="1">
      <c r="G4981" s="175"/>
      <c r="I4981" s="176"/>
      <c r="J4981" s="176"/>
      <c r="K4981" s="176"/>
      <c r="L4981" s="665"/>
      <c r="M4981" s="175"/>
      <c r="N4981" s="177"/>
      <c r="P4981" s="176"/>
      <c r="R4981" s="178"/>
      <c r="S4981" s="177"/>
      <c r="U4981" s="177"/>
      <c r="W4981" s="178"/>
      <c r="X4981" s="177"/>
    </row>
    <row r="4982" spans="7:24" s="168" customFormat="1" ht="15" customHeight="1">
      <c r="G4982" s="175"/>
      <c r="I4982" s="176"/>
      <c r="J4982" s="176"/>
      <c r="K4982" s="176"/>
      <c r="L4982" s="665"/>
      <c r="M4982" s="175"/>
      <c r="N4982" s="177"/>
      <c r="P4982" s="176"/>
      <c r="R4982" s="178"/>
      <c r="S4982" s="177"/>
      <c r="U4982" s="177"/>
      <c r="W4982" s="178"/>
      <c r="X4982" s="177"/>
    </row>
    <row r="4983" spans="7:24" s="168" customFormat="1" ht="15" customHeight="1">
      <c r="G4983" s="175"/>
      <c r="I4983" s="176"/>
      <c r="J4983" s="176"/>
      <c r="K4983" s="176"/>
      <c r="L4983" s="665"/>
      <c r="M4983" s="175"/>
      <c r="N4983" s="177"/>
      <c r="P4983" s="176"/>
      <c r="R4983" s="178"/>
      <c r="S4983" s="177"/>
      <c r="U4983" s="177"/>
      <c r="W4983" s="178"/>
      <c r="X4983" s="177"/>
    </row>
    <row r="4984" spans="7:24" s="168" customFormat="1" ht="15" customHeight="1">
      <c r="G4984" s="175"/>
      <c r="I4984" s="176"/>
      <c r="J4984" s="176"/>
      <c r="K4984" s="176"/>
      <c r="L4984" s="665"/>
      <c r="M4984" s="175"/>
      <c r="N4984" s="177"/>
      <c r="P4984" s="176"/>
      <c r="R4984" s="178"/>
      <c r="S4984" s="177"/>
      <c r="U4984" s="177"/>
      <c r="W4984" s="178"/>
      <c r="X4984" s="177"/>
    </row>
    <row r="4985" spans="7:24" s="168" customFormat="1" ht="15" customHeight="1">
      <c r="G4985" s="175"/>
      <c r="I4985" s="176"/>
      <c r="J4985" s="176"/>
      <c r="K4985" s="176"/>
      <c r="L4985" s="665"/>
      <c r="M4985" s="175"/>
      <c r="N4985" s="177"/>
      <c r="P4985" s="176"/>
      <c r="R4985" s="178"/>
      <c r="S4985" s="177"/>
      <c r="U4985" s="177"/>
      <c r="W4985" s="178"/>
      <c r="X4985" s="177"/>
    </row>
    <row r="4986" spans="7:24" s="168" customFormat="1" ht="15" customHeight="1">
      <c r="G4986" s="175"/>
      <c r="I4986" s="176"/>
      <c r="J4986" s="176"/>
      <c r="K4986" s="176"/>
      <c r="L4986" s="665"/>
      <c r="M4986" s="175"/>
      <c r="N4986" s="177"/>
      <c r="P4986" s="176"/>
      <c r="R4986" s="178"/>
      <c r="S4986" s="177"/>
      <c r="U4986" s="177"/>
      <c r="W4986" s="178"/>
      <c r="X4986" s="177"/>
    </row>
    <row r="4987" spans="7:24" s="168" customFormat="1" ht="15" customHeight="1">
      <c r="G4987" s="175"/>
      <c r="I4987" s="176"/>
      <c r="J4987" s="176"/>
      <c r="K4987" s="176"/>
      <c r="L4987" s="665"/>
      <c r="M4987" s="175"/>
      <c r="N4987" s="177"/>
      <c r="P4987" s="176"/>
      <c r="R4987" s="178"/>
      <c r="S4987" s="177"/>
      <c r="U4987" s="177"/>
      <c r="W4987" s="178"/>
      <c r="X4987" s="177"/>
    </row>
    <row r="4988" spans="7:24" s="168" customFormat="1" ht="15" customHeight="1">
      <c r="G4988" s="175"/>
      <c r="I4988" s="176"/>
      <c r="J4988" s="176"/>
      <c r="K4988" s="176"/>
      <c r="L4988" s="665"/>
      <c r="M4988" s="175"/>
      <c r="N4988" s="177"/>
      <c r="P4988" s="176"/>
      <c r="R4988" s="178"/>
      <c r="S4988" s="177"/>
      <c r="U4988" s="177"/>
      <c r="W4988" s="178"/>
      <c r="X4988" s="177"/>
    </row>
    <row r="4989" spans="7:24" s="168" customFormat="1" ht="15" customHeight="1">
      <c r="G4989" s="175"/>
      <c r="I4989" s="176"/>
      <c r="J4989" s="176"/>
      <c r="K4989" s="176"/>
      <c r="L4989" s="665"/>
      <c r="M4989" s="175"/>
      <c r="N4989" s="177"/>
      <c r="P4989" s="176"/>
      <c r="R4989" s="178"/>
      <c r="S4989" s="177"/>
      <c r="U4989" s="177"/>
      <c r="W4989" s="178"/>
      <c r="X4989" s="177"/>
    </row>
    <row r="4990" spans="7:24" s="168" customFormat="1" ht="15" customHeight="1">
      <c r="G4990" s="175"/>
      <c r="I4990" s="176"/>
      <c r="J4990" s="176"/>
      <c r="K4990" s="176"/>
      <c r="L4990" s="665"/>
      <c r="M4990" s="175"/>
      <c r="N4990" s="177"/>
      <c r="P4990" s="176"/>
      <c r="R4990" s="178"/>
      <c r="S4990" s="177"/>
      <c r="U4990" s="177"/>
      <c r="W4990" s="178"/>
      <c r="X4990" s="177"/>
    </row>
    <row r="4991" spans="7:24" s="168" customFormat="1" ht="15" customHeight="1">
      <c r="G4991" s="175"/>
      <c r="I4991" s="176"/>
      <c r="J4991" s="176"/>
      <c r="K4991" s="176"/>
      <c r="L4991" s="665"/>
      <c r="M4991" s="175"/>
      <c r="N4991" s="177"/>
      <c r="P4991" s="176"/>
      <c r="R4991" s="178"/>
      <c r="S4991" s="177"/>
      <c r="U4991" s="177"/>
      <c r="W4991" s="178"/>
      <c r="X4991" s="177"/>
    </row>
    <row r="4992" spans="7:24" s="168" customFormat="1" ht="15" customHeight="1">
      <c r="G4992" s="175"/>
      <c r="I4992" s="176"/>
      <c r="J4992" s="176"/>
      <c r="K4992" s="176"/>
      <c r="L4992" s="665"/>
      <c r="M4992" s="175"/>
      <c r="N4992" s="177"/>
      <c r="P4992" s="176"/>
      <c r="R4992" s="178"/>
      <c r="S4992" s="177"/>
      <c r="U4992" s="177"/>
      <c r="W4992" s="178"/>
      <c r="X4992" s="177"/>
    </row>
    <row r="4993" spans="7:24" s="168" customFormat="1" ht="15" customHeight="1">
      <c r="G4993" s="175"/>
      <c r="I4993" s="176"/>
      <c r="J4993" s="176"/>
      <c r="K4993" s="176"/>
      <c r="L4993" s="665"/>
      <c r="M4993" s="175"/>
      <c r="N4993" s="177"/>
      <c r="P4993" s="176"/>
      <c r="R4993" s="178"/>
      <c r="S4993" s="177"/>
      <c r="U4993" s="177"/>
      <c r="W4993" s="178"/>
      <c r="X4993" s="177"/>
    </row>
    <row r="4994" spans="7:24" s="168" customFormat="1" ht="15" customHeight="1">
      <c r="G4994" s="175"/>
      <c r="I4994" s="176"/>
      <c r="J4994" s="176"/>
      <c r="K4994" s="176"/>
      <c r="L4994" s="665"/>
      <c r="M4994" s="175"/>
      <c r="N4994" s="177"/>
      <c r="P4994" s="176"/>
      <c r="R4994" s="178"/>
      <c r="S4994" s="177"/>
      <c r="U4994" s="177"/>
      <c r="W4994" s="178"/>
      <c r="X4994" s="177"/>
    </row>
    <row r="4995" spans="7:24" s="168" customFormat="1" ht="15" customHeight="1">
      <c r="G4995" s="175"/>
      <c r="I4995" s="176"/>
      <c r="J4995" s="176"/>
      <c r="K4995" s="176"/>
      <c r="L4995" s="665"/>
      <c r="M4995" s="175"/>
      <c r="N4995" s="177"/>
      <c r="P4995" s="176"/>
      <c r="R4995" s="178"/>
      <c r="S4995" s="177"/>
      <c r="U4995" s="177"/>
      <c r="W4995" s="178"/>
      <c r="X4995" s="177"/>
    </row>
    <row r="4996" spans="7:24" s="168" customFormat="1" ht="15" customHeight="1">
      <c r="G4996" s="175"/>
      <c r="I4996" s="176"/>
      <c r="J4996" s="176"/>
      <c r="K4996" s="176"/>
      <c r="L4996" s="665"/>
      <c r="M4996" s="175"/>
      <c r="N4996" s="177"/>
      <c r="P4996" s="176"/>
      <c r="R4996" s="178"/>
      <c r="S4996" s="177"/>
      <c r="U4996" s="177"/>
      <c r="W4996" s="178"/>
      <c r="X4996" s="177"/>
    </row>
    <row r="4997" spans="7:24" s="168" customFormat="1" ht="15" customHeight="1">
      <c r="G4997" s="175"/>
      <c r="I4997" s="176"/>
      <c r="J4997" s="176"/>
      <c r="K4997" s="176"/>
      <c r="L4997" s="665"/>
      <c r="M4997" s="175"/>
      <c r="N4997" s="177"/>
      <c r="P4997" s="176"/>
      <c r="R4997" s="178"/>
      <c r="S4997" s="177"/>
      <c r="U4997" s="177"/>
      <c r="W4997" s="178"/>
      <c r="X4997" s="177"/>
    </row>
    <row r="4998" spans="7:24" s="168" customFormat="1" ht="15" customHeight="1">
      <c r="G4998" s="175"/>
      <c r="I4998" s="176"/>
      <c r="J4998" s="176"/>
      <c r="K4998" s="176"/>
      <c r="L4998" s="665"/>
      <c r="M4998" s="175"/>
      <c r="N4998" s="177"/>
      <c r="P4998" s="176"/>
      <c r="R4998" s="178"/>
      <c r="S4998" s="177"/>
      <c r="U4998" s="177"/>
      <c r="W4998" s="178"/>
      <c r="X4998" s="177"/>
    </row>
    <row r="4999" spans="7:24" s="168" customFormat="1" ht="15" customHeight="1">
      <c r="G4999" s="175"/>
      <c r="I4999" s="176"/>
      <c r="J4999" s="176"/>
      <c r="K4999" s="176"/>
      <c r="L4999" s="665"/>
      <c r="M4999" s="175"/>
      <c r="N4999" s="177"/>
      <c r="P4999" s="176"/>
      <c r="R4999" s="178"/>
      <c r="S4999" s="177"/>
      <c r="U4999" s="177"/>
      <c r="W4999" s="178"/>
      <c r="X4999" s="177"/>
    </row>
    <row r="5000" spans="7:24" s="168" customFormat="1" ht="15" customHeight="1">
      <c r="G5000" s="175"/>
      <c r="I5000" s="176"/>
      <c r="J5000" s="176"/>
      <c r="K5000" s="176"/>
      <c r="L5000" s="665"/>
      <c r="M5000" s="175"/>
      <c r="N5000" s="177"/>
      <c r="P5000" s="176"/>
      <c r="R5000" s="178"/>
      <c r="S5000" s="177"/>
      <c r="U5000" s="177"/>
      <c r="W5000" s="178"/>
      <c r="X5000" s="177"/>
    </row>
    <row r="5001" spans="7:24" s="168" customFormat="1" ht="15" customHeight="1">
      <c r="G5001" s="175"/>
      <c r="I5001" s="176"/>
      <c r="J5001" s="176"/>
      <c r="K5001" s="176"/>
      <c r="L5001" s="665"/>
      <c r="M5001" s="175"/>
      <c r="N5001" s="177"/>
      <c r="P5001" s="176"/>
      <c r="R5001" s="178"/>
      <c r="S5001" s="177"/>
      <c r="U5001" s="177"/>
      <c r="W5001" s="178"/>
      <c r="X5001" s="177"/>
    </row>
    <row r="5002" spans="7:24" s="168" customFormat="1" ht="15" customHeight="1">
      <c r="G5002" s="175"/>
      <c r="I5002" s="176"/>
      <c r="J5002" s="176"/>
      <c r="K5002" s="176"/>
      <c r="L5002" s="665"/>
      <c r="M5002" s="175"/>
      <c r="N5002" s="177"/>
      <c r="P5002" s="176"/>
      <c r="R5002" s="178"/>
      <c r="S5002" s="177"/>
      <c r="U5002" s="177"/>
      <c r="W5002" s="178"/>
      <c r="X5002" s="177"/>
    </row>
    <row r="5003" spans="7:24" s="168" customFormat="1" ht="15" customHeight="1">
      <c r="G5003" s="175"/>
      <c r="I5003" s="176"/>
      <c r="J5003" s="176"/>
      <c r="K5003" s="176"/>
      <c r="L5003" s="665"/>
      <c r="M5003" s="175"/>
      <c r="N5003" s="177"/>
      <c r="P5003" s="176"/>
      <c r="R5003" s="178"/>
      <c r="S5003" s="177"/>
      <c r="U5003" s="177"/>
      <c r="W5003" s="178"/>
      <c r="X5003" s="177"/>
    </row>
    <row r="5004" spans="7:24" s="168" customFormat="1" ht="15" customHeight="1">
      <c r="G5004" s="175"/>
      <c r="I5004" s="176"/>
      <c r="J5004" s="176"/>
      <c r="K5004" s="176"/>
      <c r="L5004" s="665"/>
      <c r="M5004" s="175"/>
      <c r="N5004" s="177"/>
      <c r="P5004" s="176"/>
      <c r="R5004" s="178"/>
      <c r="S5004" s="177"/>
      <c r="U5004" s="177"/>
      <c r="W5004" s="178"/>
      <c r="X5004" s="177"/>
    </row>
    <row r="5005" spans="7:24" s="168" customFormat="1" ht="15" customHeight="1">
      <c r="G5005" s="175"/>
      <c r="I5005" s="176"/>
      <c r="J5005" s="176"/>
      <c r="K5005" s="176"/>
      <c r="L5005" s="665"/>
      <c r="M5005" s="175"/>
      <c r="N5005" s="177"/>
      <c r="P5005" s="176"/>
      <c r="R5005" s="178"/>
      <c r="S5005" s="177"/>
      <c r="U5005" s="177"/>
      <c r="W5005" s="178"/>
      <c r="X5005" s="177"/>
    </row>
    <row r="5006" spans="7:24" s="168" customFormat="1" ht="15" customHeight="1">
      <c r="G5006" s="175"/>
      <c r="I5006" s="176"/>
      <c r="J5006" s="176"/>
      <c r="K5006" s="176"/>
      <c r="L5006" s="665"/>
      <c r="M5006" s="175"/>
      <c r="N5006" s="177"/>
      <c r="P5006" s="176"/>
      <c r="R5006" s="178"/>
      <c r="S5006" s="177"/>
      <c r="U5006" s="177"/>
      <c r="W5006" s="178"/>
      <c r="X5006" s="177"/>
    </row>
    <row r="5007" spans="7:24" s="168" customFormat="1" ht="15" customHeight="1">
      <c r="G5007" s="175"/>
      <c r="I5007" s="176"/>
      <c r="J5007" s="176"/>
      <c r="K5007" s="176"/>
      <c r="L5007" s="665"/>
      <c r="M5007" s="175"/>
      <c r="N5007" s="177"/>
      <c r="P5007" s="176"/>
      <c r="R5007" s="178"/>
      <c r="S5007" s="177"/>
      <c r="U5007" s="177"/>
      <c r="W5007" s="178"/>
      <c r="X5007" s="177"/>
    </row>
    <row r="5008" spans="7:24" s="168" customFormat="1" ht="15" customHeight="1">
      <c r="G5008" s="175"/>
      <c r="I5008" s="176"/>
      <c r="J5008" s="176"/>
      <c r="K5008" s="176"/>
      <c r="L5008" s="665"/>
      <c r="M5008" s="175"/>
      <c r="N5008" s="177"/>
      <c r="P5008" s="176"/>
      <c r="R5008" s="178"/>
      <c r="S5008" s="177"/>
      <c r="U5008" s="177"/>
      <c r="W5008" s="178"/>
      <c r="X5008" s="177"/>
    </row>
    <row r="5009" spans="7:24" s="168" customFormat="1" ht="15" customHeight="1">
      <c r="G5009" s="175"/>
      <c r="I5009" s="176"/>
      <c r="J5009" s="176"/>
      <c r="K5009" s="176"/>
      <c r="L5009" s="665"/>
      <c r="M5009" s="175"/>
      <c r="N5009" s="177"/>
      <c r="P5009" s="176"/>
      <c r="R5009" s="178"/>
      <c r="S5009" s="177"/>
      <c r="U5009" s="177"/>
      <c r="W5009" s="178"/>
      <c r="X5009" s="177"/>
    </row>
    <row r="5010" spans="7:24" s="168" customFormat="1" ht="15" customHeight="1">
      <c r="G5010" s="175"/>
      <c r="I5010" s="176"/>
      <c r="J5010" s="176"/>
      <c r="K5010" s="176"/>
      <c r="L5010" s="665"/>
      <c r="M5010" s="175"/>
      <c r="N5010" s="177"/>
      <c r="P5010" s="176"/>
      <c r="R5010" s="178"/>
      <c r="S5010" s="177"/>
      <c r="U5010" s="177"/>
      <c r="W5010" s="178"/>
      <c r="X5010" s="177"/>
    </row>
    <row r="5011" spans="7:24" s="168" customFormat="1" ht="15" customHeight="1">
      <c r="G5011" s="175"/>
      <c r="I5011" s="176"/>
      <c r="J5011" s="176"/>
      <c r="K5011" s="176"/>
      <c r="L5011" s="665"/>
      <c r="M5011" s="175"/>
      <c r="N5011" s="177"/>
      <c r="P5011" s="176"/>
      <c r="R5011" s="178"/>
      <c r="S5011" s="177"/>
      <c r="U5011" s="177"/>
      <c r="W5011" s="178"/>
      <c r="X5011" s="177"/>
    </row>
    <row r="5012" spans="7:24" s="168" customFormat="1" ht="15" customHeight="1">
      <c r="G5012" s="175"/>
      <c r="I5012" s="176"/>
      <c r="J5012" s="176"/>
      <c r="K5012" s="176"/>
      <c r="L5012" s="665"/>
      <c r="M5012" s="175"/>
      <c r="N5012" s="177"/>
      <c r="P5012" s="176"/>
      <c r="R5012" s="178"/>
      <c r="S5012" s="177"/>
      <c r="U5012" s="177"/>
      <c r="W5012" s="178"/>
      <c r="X5012" s="177"/>
    </row>
    <row r="5013" spans="7:24" s="168" customFormat="1" ht="15" customHeight="1">
      <c r="G5013" s="175"/>
      <c r="I5013" s="176"/>
      <c r="J5013" s="176"/>
      <c r="K5013" s="176"/>
      <c r="L5013" s="665"/>
      <c r="M5013" s="175"/>
      <c r="N5013" s="177"/>
      <c r="P5013" s="176"/>
      <c r="R5013" s="178"/>
      <c r="S5013" s="177"/>
      <c r="U5013" s="177"/>
      <c r="W5013" s="178"/>
      <c r="X5013" s="177"/>
    </row>
    <row r="5014" spans="7:24" s="168" customFormat="1" ht="15" customHeight="1">
      <c r="G5014" s="175"/>
      <c r="I5014" s="176"/>
      <c r="J5014" s="176"/>
      <c r="K5014" s="176"/>
      <c r="L5014" s="665"/>
      <c r="M5014" s="175"/>
      <c r="N5014" s="177"/>
      <c r="P5014" s="176"/>
      <c r="R5014" s="178"/>
      <c r="S5014" s="177"/>
      <c r="U5014" s="177"/>
      <c r="W5014" s="178"/>
      <c r="X5014" s="177"/>
    </row>
    <row r="5015" spans="7:24" s="168" customFormat="1" ht="15" customHeight="1">
      <c r="G5015" s="175"/>
      <c r="I5015" s="176"/>
      <c r="J5015" s="176"/>
      <c r="K5015" s="176"/>
      <c r="L5015" s="665"/>
      <c r="M5015" s="175"/>
      <c r="N5015" s="177"/>
      <c r="P5015" s="176"/>
      <c r="R5015" s="178"/>
      <c r="S5015" s="177"/>
      <c r="U5015" s="177"/>
      <c r="W5015" s="178"/>
      <c r="X5015" s="177"/>
    </row>
    <row r="5016" spans="7:24" s="168" customFormat="1" ht="15" customHeight="1">
      <c r="G5016" s="175"/>
      <c r="I5016" s="176"/>
      <c r="J5016" s="176"/>
      <c r="K5016" s="176"/>
      <c r="L5016" s="665"/>
      <c r="M5016" s="175"/>
      <c r="N5016" s="177"/>
      <c r="P5016" s="176"/>
      <c r="R5016" s="178"/>
      <c r="S5016" s="177"/>
      <c r="U5016" s="177"/>
      <c r="W5016" s="178"/>
      <c r="X5016" s="177"/>
    </row>
    <row r="5017" spans="7:24" s="168" customFormat="1" ht="15" customHeight="1">
      <c r="G5017" s="175"/>
      <c r="I5017" s="176"/>
      <c r="J5017" s="176"/>
      <c r="K5017" s="176"/>
      <c r="L5017" s="665"/>
      <c r="M5017" s="175"/>
      <c r="N5017" s="177"/>
      <c r="P5017" s="176"/>
      <c r="R5017" s="178"/>
      <c r="S5017" s="177"/>
      <c r="U5017" s="177"/>
      <c r="W5017" s="178"/>
      <c r="X5017" s="177"/>
    </row>
    <row r="5018" spans="7:24" s="168" customFormat="1" ht="15" customHeight="1">
      <c r="G5018" s="175"/>
      <c r="I5018" s="176"/>
      <c r="J5018" s="176"/>
      <c r="K5018" s="176"/>
      <c r="L5018" s="665"/>
      <c r="M5018" s="175"/>
      <c r="N5018" s="177"/>
      <c r="P5018" s="176"/>
      <c r="R5018" s="178"/>
      <c r="S5018" s="177"/>
      <c r="U5018" s="177"/>
      <c r="W5018" s="178"/>
      <c r="X5018" s="177"/>
    </row>
    <row r="5019" spans="7:24" s="168" customFormat="1" ht="15" customHeight="1">
      <c r="G5019" s="175"/>
      <c r="I5019" s="176"/>
      <c r="J5019" s="176"/>
      <c r="K5019" s="176"/>
      <c r="L5019" s="665"/>
      <c r="M5019" s="175"/>
      <c r="N5019" s="177"/>
      <c r="P5019" s="176"/>
      <c r="R5019" s="178"/>
      <c r="S5019" s="177"/>
      <c r="U5019" s="177"/>
      <c r="W5019" s="178"/>
      <c r="X5019" s="177"/>
    </row>
    <row r="5020" spans="7:24" s="168" customFormat="1" ht="15" customHeight="1">
      <c r="G5020" s="175"/>
      <c r="I5020" s="176"/>
      <c r="J5020" s="176"/>
      <c r="K5020" s="176"/>
      <c r="L5020" s="665"/>
      <c r="M5020" s="175"/>
      <c r="N5020" s="177"/>
      <c r="P5020" s="176"/>
      <c r="R5020" s="178"/>
      <c r="S5020" s="177"/>
      <c r="U5020" s="177"/>
      <c r="W5020" s="178"/>
      <c r="X5020" s="177"/>
    </row>
    <row r="5021" spans="7:24" s="168" customFormat="1" ht="15" customHeight="1">
      <c r="G5021" s="175"/>
      <c r="I5021" s="176"/>
      <c r="J5021" s="176"/>
      <c r="K5021" s="176"/>
      <c r="L5021" s="665"/>
      <c r="M5021" s="175"/>
      <c r="N5021" s="177"/>
      <c r="P5021" s="176"/>
      <c r="R5021" s="178"/>
      <c r="S5021" s="177"/>
      <c r="U5021" s="177"/>
      <c r="W5021" s="178"/>
      <c r="X5021" s="177"/>
    </row>
    <row r="5022" spans="7:24" s="168" customFormat="1" ht="15" customHeight="1">
      <c r="G5022" s="175"/>
      <c r="I5022" s="176"/>
      <c r="J5022" s="176"/>
      <c r="K5022" s="176"/>
      <c r="L5022" s="665"/>
      <c r="M5022" s="175"/>
      <c r="N5022" s="177"/>
      <c r="P5022" s="176"/>
      <c r="R5022" s="178"/>
      <c r="S5022" s="177"/>
      <c r="U5022" s="177"/>
      <c r="W5022" s="178"/>
      <c r="X5022" s="177"/>
    </row>
    <row r="5023" spans="7:24" s="168" customFormat="1" ht="15" customHeight="1">
      <c r="G5023" s="175"/>
      <c r="I5023" s="176"/>
      <c r="J5023" s="176"/>
      <c r="K5023" s="176"/>
      <c r="L5023" s="665"/>
      <c r="M5023" s="175"/>
      <c r="N5023" s="177"/>
      <c r="P5023" s="176"/>
      <c r="R5023" s="178"/>
      <c r="S5023" s="177"/>
      <c r="U5023" s="177"/>
      <c r="W5023" s="178"/>
      <c r="X5023" s="177"/>
    </row>
    <row r="5024" spans="7:24" s="168" customFormat="1" ht="15" customHeight="1">
      <c r="G5024" s="175"/>
      <c r="I5024" s="176"/>
      <c r="J5024" s="176"/>
      <c r="K5024" s="176"/>
      <c r="L5024" s="665"/>
      <c r="M5024" s="175"/>
      <c r="N5024" s="177"/>
      <c r="P5024" s="176"/>
      <c r="R5024" s="178"/>
      <c r="S5024" s="177"/>
      <c r="U5024" s="177"/>
      <c r="W5024" s="178"/>
      <c r="X5024" s="177"/>
    </row>
    <row r="5025" spans="7:24" s="168" customFormat="1" ht="15" customHeight="1">
      <c r="G5025" s="175"/>
      <c r="I5025" s="176"/>
      <c r="J5025" s="176"/>
      <c r="K5025" s="176"/>
      <c r="L5025" s="665"/>
      <c r="M5025" s="175"/>
      <c r="N5025" s="177"/>
      <c r="P5025" s="176"/>
      <c r="R5025" s="178"/>
      <c r="S5025" s="177"/>
      <c r="U5025" s="177"/>
      <c r="W5025" s="178"/>
      <c r="X5025" s="177"/>
    </row>
    <row r="5026" spans="7:24" s="168" customFormat="1" ht="15" customHeight="1">
      <c r="G5026" s="175"/>
      <c r="I5026" s="176"/>
      <c r="J5026" s="176"/>
      <c r="K5026" s="176"/>
      <c r="L5026" s="665"/>
      <c r="M5026" s="175"/>
      <c r="N5026" s="177"/>
      <c r="P5026" s="176"/>
      <c r="R5026" s="178"/>
      <c r="S5026" s="177"/>
      <c r="U5026" s="177"/>
      <c r="W5026" s="178"/>
      <c r="X5026" s="177"/>
    </row>
    <row r="5027" spans="7:24" s="168" customFormat="1" ht="15" customHeight="1">
      <c r="G5027" s="175"/>
      <c r="I5027" s="176"/>
      <c r="J5027" s="176"/>
      <c r="K5027" s="176"/>
      <c r="L5027" s="665"/>
      <c r="M5027" s="175"/>
      <c r="N5027" s="177"/>
      <c r="P5027" s="176"/>
      <c r="R5027" s="178"/>
      <c r="S5027" s="177"/>
      <c r="U5027" s="177"/>
      <c r="W5027" s="178"/>
      <c r="X5027" s="177"/>
    </row>
    <row r="5028" spans="7:24" s="168" customFormat="1" ht="15" customHeight="1">
      <c r="G5028" s="175"/>
      <c r="I5028" s="176"/>
      <c r="J5028" s="176"/>
      <c r="K5028" s="176"/>
      <c r="L5028" s="665"/>
      <c r="M5028" s="175"/>
      <c r="N5028" s="177"/>
      <c r="P5028" s="176"/>
      <c r="R5028" s="178"/>
      <c r="S5028" s="177"/>
      <c r="U5028" s="177"/>
      <c r="W5028" s="178"/>
      <c r="X5028" s="177"/>
    </row>
    <row r="5029" spans="7:24" s="168" customFormat="1" ht="15" customHeight="1">
      <c r="G5029" s="175"/>
      <c r="I5029" s="176"/>
      <c r="J5029" s="176"/>
      <c r="K5029" s="176"/>
      <c r="L5029" s="665"/>
      <c r="M5029" s="175"/>
      <c r="N5029" s="177"/>
      <c r="P5029" s="176"/>
      <c r="R5029" s="178"/>
      <c r="S5029" s="177"/>
      <c r="U5029" s="177"/>
      <c r="W5029" s="178"/>
      <c r="X5029" s="177"/>
    </row>
    <row r="5030" spans="7:24" s="168" customFormat="1" ht="15" customHeight="1">
      <c r="G5030" s="175"/>
      <c r="I5030" s="176"/>
      <c r="J5030" s="176"/>
      <c r="K5030" s="176"/>
      <c r="L5030" s="665"/>
      <c r="M5030" s="175"/>
      <c r="N5030" s="177"/>
      <c r="P5030" s="176"/>
      <c r="R5030" s="178"/>
      <c r="S5030" s="177"/>
      <c r="U5030" s="177"/>
      <c r="W5030" s="178"/>
      <c r="X5030" s="177"/>
    </row>
    <row r="5031" spans="7:24" s="168" customFormat="1" ht="15" customHeight="1">
      <c r="G5031" s="175"/>
      <c r="I5031" s="176"/>
      <c r="J5031" s="176"/>
      <c r="K5031" s="176"/>
      <c r="L5031" s="665"/>
      <c r="M5031" s="175"/>
      <c r="N5031" s="177"/>
      <c r="P5031" s="176"/>
      <c r="R5031" s="178"/>
      <c r="S5031" s="177"/>
      <c r="U5031" s="177"/>
      <c r="W5031" s="178"/>
      <c r="X5031" s="177"/>
    </row>
    <row r="5032" spans="7:24" s="168" customFormat="1" ht="15" customHeight="1">
      <c r="G5032" s="175"/>
      <c r="I5032" s="176"/>
      <c r="J5032" s="176"/>
      <c r="K5032" s="176"/>
      <c r="L5032" s="665"/>
      <c r="M5032" s="175"/>
      <c r="N5032" s="177"/>
      <c r="P5032" s="176"/>
      <c r="R5032" s="178"/>
      <c r="S5032" s="177"/>
      <c r="U5032" s="177"/>
      <c r="W5032" s="178"/>
      <c r="X5032" s="177"/>
    </row>
    <row r="5033" spans="7:24" s="168" customFormat="1" ht="15" customHeight="1">
      <c r="G5033" s="175"/>
      <c r="I5033" s="176"/>
      <c r="J5033" s="176"/>
      <c r="K5033" s="176"/>
      <c r="L5033" s="665"/>
      <c r="M5033" s="175"/>
      <c r="N5033" s="177"/>
      <c r="P5033" s="176"/>
      <c r="R5033" s="178"/>
      <c r="S5033" s="177"/>
      <c r="U5033" s="177"/>
      <c r="W5033" s="178"/>
      <c r="X5033" s="177"/>
    </row>
    <row r="5034" spans="7:24" s="168" customFormat="1" ht="15" customHeight="1">
      <c r="G5034" s="175"/>
      <c r="I5034" s="176"/>
      <c r="J5034" s="176"/>
      <c r="K5034" s="176"/>
      <c r="L5034" s="665"/>
      <c r="M5034" s="175"/>
      <c r="N5034" s="177"/>
      <c r="P5034" s="176"/>
      <c r="R5034" s="178"/>
      <c r="S5034" s="177"/>
      <c r="U5034" s="177"/>
      <c r="W5034" s="178"/>
      <c r="X5034" s="177"/>
    </row>
    <row r="5035" spans="7:24" s="168" customFormat="1" ht="15" customHeight="1">
      <c r="G5035" s="175"/>
      <c r="I5035" s="176"/>
      <c r="J5035" s="176"/>
      <c r="K5035" s="176"/>
      <c r="L5035" s="665"/>
      <c r="M5035" s="175"/>
      <c r="N5035" s="177"/>
      <c r="P5035" s="176"/>
      <c r="R5035" s="178"/>
      <c r="S5035" s="177"/>
      <c r="U5035" s="177"/>
      <c r="W5035" s="178"/>
      <c r="X5035" s="177"/>
    </row>
    <row r="5036" spans="7:24" s="168" customFormat="1" ht="15" customHeight="1">
      <c r="G5036" s="175"/>
      <c r="I5036" s="176"/>
      <c r="J5036" s="176"/>
      <c r="K5036" s="176"/>
      <c r="L5036" s="665"/>
      <c r="M5036" s="175"/>
      <c r="N5036" s="177"/>
      <c r="P5036" s="176"/>
      <c r="R5036" s="178"/>
      <c r="S5036" s="177"/>
      <c r="U5036" s="177"/>
      <c r="W5036" s="178"/>
      <c r="X5036" s="177"/>
    </row>
    <row r="5037" spans="7:24" s="168" customFormat="1" ht="15" customHeight="1">
      <c r="G5037" s="175"/>
      <c r="I5037" s="176"/>
      <c r="J5037" s="176"/>
      <c r="K5037" s="176"/>
      <c r="L5037" s="665"/>
      <c r="M5037" s="175"/>
      <c r="N5037" s="177"/>
      <c r="P5037" s="176"/>
      <c r="R5037" s="178"/>
      <c r="S5037" s="177"/>
      <c r="U5037" s="177"/>
      <c r="W5037" s="178"/>
      <c r="X5037" s="177"/>
    </row>
    <row r="5038" spans="7:24" s="168" customFormat="1" ht="15" customHeight="1">
      <c r="G5038" s="175"/>
      <c r="I5038" s="176"/>
      <c r="J5038" s="176"/>
      <c r="K5038" s="176"/>
      <c r="L5038" s="665"/>
      <c r="M5038" s="175"/>
      <c r="N5038" s="177"/>
      <c r="P5038" s="176"/>
      <c r="R5038" s="178"/>
      <c r="S5038" s="177"/>
      <c r="U5038" s="177"/>
      <c r="W5038" s="178"/>
      <c r="X5038" s="177"/>
    </row>
    <row r="5039" spans="7:24" s="168" customFormat="1" ht="15" customHeight="1">
      <c r="G5039" s="175"/>
      <c r="I5039" s="176"/>
      <c r="J5039" s="176"/>
      <c r="K5039" s="176"/>
      <c r="L5039" s="665"/>
      <c r="M5039" s="175"/>
      <c r="N5039" s="177"/>
      <c r="P5039" s="176"/>
      <c r="R5039" s="178"/>
      <c r="S5039" s="177"/>
      <c r="U5039" s="177"/>
      <c r="W5039" s="178"/>
      <c r="X5039" s="177"/>
    </row>
    <row r="5040" spans="7:24" s="168" customFormat="1" ht="15" customHeight="1">
      <c r="G5040" s="175"/>
      <c r="I5040" s="176"/>
      <c r="J5040" s="176"/>
      <c r="K5040" s="176"/>
      <c r="L5040" s="665"/>
      <c r="M5040" s="175"/>
      <c r="N5040" s="177"/>
      <c r="P5040" s="176"/>
      <c r="R5040" s="178"/>
      <c r="S5040" s="177"/>
      <c r="U5040" s="177"/>
      <c r="W5040" s="178"/>
      <c r="X5040" s="177"/>
    </row>
    <row r="5041" spans="7:24" s="168" customFormat="1" ht="15" customHeight="1">
      <c r="G5041" s="175"/>
      <c r="I5041" s="176"/>
      <c r="J5041" s="176"/>
      <c r="K5041" s="176"/>
      <c r="L5041" s="665"/>
      <c r="M5041" s="175"/>
      <c r="N5041" s="177"/>
      <c r="P5041" s="176"/>
      <c r="R5041" s="178"/>
      <c r="S5041" s="177"/>
      <c r="U5041" s="177"/>
      <c r="W5041" s="178"/>
      <c r="X5041" s="177"/>
    </row>
    <row r="5042" spans="7:24" s="168" customFormat="1" ht="15" customHeight="1">
      <c r="G5042" s="175"/>
      <c r="I5042" s="176"/>
      <c r="J5042" s="176"/>
      <c r="K5042" s="176"/>
      <c r="L5042" s="665"/>
      <c r="M5042" s="175"/>
      <c r="N5042" s="177"/>
      <c r="P5042" s="176"/>
      <c r="R5042" s="178"/>
      <c r="S5042" s="177"/>
      <c r="U5042" s="177"/>
      <c r="W5042" s="178"/>
      <c r="X5042" s="177"/>
    </row>
    <row r="5043" spans="7:24" s="168" customFormat="1" ht="15" customHeight="1">
      <c r="G5043" s="175"/>
      <c r="I5043" s="176"/>
      <c r="J5043" s="176"/>
      <c r="K5043" s="176"/>
      <c r="L5043" s="665"/>
      <c r="M5043" s="175"/>
      <c r="N5043" s="177"/>
      <c r="P5043" s="176"/>
      <c r="R5043" s="178"/>
      <c r="S5043" s="177"/>
      <c r="U5043" s="177"/>
      <c r="W5043" s="178"/>
      <c r="X5043" s="177"/>
    </row>
    <row r="5044" spans="7:24" s="168" customFormat="1" ht="15" customHeight="1">
      <c r="G5044" s="175"/>
      <c r="I5044" s="176"/>
      <c r="J5044" s="176"/>
      <c r="K5044" s="176"/>
      <c r="L5044" s="665"/>
      <c r="M5044" s="175"/>
      <c r="N5044" s="177"/>
      <c r="P5044" s="176"/>
      <c r="R5044" s="178"/>
      <c r="S5044" s="177"/>
      <c r="U5044" s="177"/>
      <c r="W5044" s="178"/>
      <c r="X5044" s="177"/>
    </row>
    <row r="5045" spans="7:24" s="168" customFormat="1" ht="15" customHeight="1">
      <c r="G5045" s="175"/>
      <c r="I5045" s="176"/>
      <c r="J5045" s="176"/>
      <c r="K5045" s="176"/>
      <c r="L5045" s="665"/>
      <c r="M5045" s="175"/>
      <c r="N5045" s="177"/>
      <c r="P5045" s="176"/>
      <c r="R5045" s="178"/>
      <c r="S5045" s="177"/>
      <c r="U5045" s="177"/>
      <c r="W5045" s="178"/>
      <c r="X5045" s="177"/>
    </row>
    <row r="5046" spans="7:24" s="168" customFormat="1" ht="15" customHeight="1">
      <c r="G5046" s="175"/>
      <c r="I5046" s="176"/>
      <c r="J5046" s="176"/>
      <c r="K5046" s="176"/>
      <c r="L5046" s="665"/>
      <c r="M5046" s="175"/>
      <c r="N5046" s="177"/>
      <c r="P5046" s="176"/>
      <c r="R5046" s="178"/>
      <c r="S5046" s="177"/>
      <c r="U5046" s="177"/>
      <c r="W5046" s="178"/>
      <c r="X5046" s="177"/>
    </row>
    <row r="5047" spans="7:24" s="168" customFormat="1" ht="15" customHeight="1">
      <c r="G5047" s="175"/>
      <c r="I5047" s="176"/>
      <c r="J5047" s="176"/>
      <c r="K5047" s="176"/>
      <c r="L5047" s="665"/>
      <c r="M5047" s="175"/>
      <c r="N5047" s="177"/>
      <c r="P5047" s="176"/>
      <c r="R5047" s="178"/>
      <c r="S5047" s="177"/>
      <c r="U5047" s="177"/>
      <c r="W5047" s="178"/>
      <c r="X5047" s="177"/>
    </row>
    <row r="5048" spans="7:24" s="168" customFormat="1" ht="15" customHeight="1">
      <c r="G5048" s="175"/>
      <c r="I5048" s="176"/>
      <c r="J5048" s="176"/>
      <c r="K5048" s="176"/>
      <c r="L5048" s="665"/>
      <c r="M5048" s="175"/>
      <c r="N5048" s="177"/>
      <c r="P5048" s="176"/>
      <c r="R5048" s="178"/>
      <c r="S5048" s="177"/>
      <c r="U5048" s="177"/>
      <c r="W5048" s="178"/>
      <c r="X5048" s="177"/>
    </row>
    <row r="5049" spans="7:24" s="168" customFormat="1" ht="15" customHeight="1">
      <c r="G5049" s="175"/>
      <c r="I5049" s="176"/>
      <c r="J5049" s="176"/>
      <c r="K5049" s="176"/>
      <c r="L5049" s="665"/>
      <c r="M5049" s="175"/>
      <c r="N5049" s="177"/>
      <c r="P5049" s="176"/>
      <c r="R5049" s="178"/>
      <c r="S5049" s="177"/>
      <c r="U5049" s="177"/>
      <c r="W5049" s="178"/>
      <c r="X5049" s="177"/>
    </row>
    <row r="5050" spans="7:24" s="168" customFormat="1" ht="15" customHeight="1">
      <c r="G5050" s="175"/>
      <c r="I5050" s="176"/>
      <c r="J5050" s="176"/>
      <c r="K5050" s="176"/>
      <c r="L5050" s="665"/>
      <c r="M5050" s="175"/>
      <c r="N5050" s="177"/>
      <c r="P5050" s="176"/>
      <c r="R5050" s="178"/>
      <c r="S5050" s="177"/>
      <c r="U5050" s="177"/>
      <c r="W5050" s="178"/>
      <c r="X5050" s="177"/>
    </row>
    <row r="5051" spans="7:24" s="168" customFormat="1" ht="15" customHeight="1">
      <c r="G5051" s="175"/>
      <c r="I5051" s="176"/>
      <c r="J5051" s="176"/>
      <c r="K5051" s="176"/>
      <c r="L5051" s="665"/>
      <c r="M5051" s="175"/>
      <c r="N5051" s="177"/>
      <c r="P5051" s="176"/>
      <c r="R5051" s="178"/>
      <c r="S5051" s="177"/>
      <c r="U5051" s="177"/>
      <c r="W5051" s="178"/>
      <c r="X5051" s="177"/>
    </row>
    <row r="5052" spans="7:24" s="168" customFormat="1" ht="15" customHeight="1">
      <c r="G5052" s="175"/>
      <c r="I5052" s="176"/>
      <c r="J5052" s="176"/>
      <c r="K5052" s="176"/>
      <c r="L5052" s="665"/>
      <c r="M5052" s="175"/>
      <c r="N5052" s="177"/>
      <c r="P5052" s="176"/>
      <c r="R5052" s="178"/>
      <c r="S5052" s="177"/>
      <c r="U5052" s="177"/>
      <c r="W5052" s="178"/>
      <c r="X5052" s="177"/>
    </row>
    <row r="5053" spans="7:24" s="168" customFormat="1" ht="15" customHeight="1">
      <c r="G5053" s="175"/>
      <c r="I5053" s="176"/>
      <c r="J5053" s="176"/>
      <c r="K5053" s="176"/>
      <c r="L5053" s="665"/>
      <c r="M5053" s="175"/>
      <c r="N5053" s="177"/>
      <c r="P5053" s="176"/>
      <c r="R5053" s="178"/>
      <c r="S5053" s="177"/>
      <c r="U5053" s="177"/>
      <c r="W5053" s="178"/>
      <c r="X5053" s="177"/>
    </row>
    <row r="5054" spans="7:24" s="168" customFormat="1" ht="15" customHeight="1">
      <c r="G5054" s="175"/>
      <c r="I5054" s="176"/>
      <c r="J5054" s="176"/>
      <c r="K5054" s="176"/>
      <c r="L5054" s="665"/>
      <c r="M5054" s="175"/>
      <c r="N5054" s="177"/>
      <c r="P5054" s="176"/>
      <c r="R5054" s="178"/>
      <c r="S5054" s="177"/>
      <c r="U5054" s="177"/>
      <c r="W5054" s="178"/>
      <c r="X5054" s="177"/>
    </row>
    <row r="5055" spans="7:24" s="168" customFormat="1" ht="15" customHeight="1">
      <c r="G5055" s="175"/>
      <c r="I5055" s="176"/>
      <c r="J5055" s="176"/>
      <c r="K5055" s="176"/>
      <c r="L5055" s="665"/>
      <c r="M5055" s="175"/>
      <c r="N5055" s="177"/>
      <c r="P5055" s="176"/>
      <c r="R5055" s="178"/>
      <c r="S5055" s="177"/>
      <c r="U5055" s="177"/>
      <c r="W5055" s="178"/>
      <c r="X5055" s="177"/>
    </row>
    <row r="5056" spans="7:24" s="168" customFormat="1" ht="15" customHeight="1">
      <c r="G5056" s="175"/>
      <c r="I5056" s="176"/>
      <c r="J5056" s="176"/>
      <c r="K5056" s="176"/>
      <c r="L5056" s="665"/>
      <c r="M5056" s="175"/>
      <c r="N5056" s="177"/>
      <c r="P5056" s="176"/>
      <c r="R5056" s="178"/>
      <c r="S5056" s="177"/>
      <c r="U5056" s="177"/>
      <c r="W5056" s="178"/>
      <c r="X5056" s="177"/>
    </row>
    <row r="5057" spans="7:24" s="168" customFormat="1" ht="15" customHeight="1">
      <c r="G5057" s="175"/>
      <c r="I5057" s="176"/>
      <c r="J5057" s="176"/>
      <c r="K5057" s="176"/>
      <c r="L5057" s="665"/>
      <c r="M5057" s="175"/>
      <c r="N5057" s="177"/>
      <c r="P5057" s="176"/>
      <c r="R5057" s="178"/>
      <c r="S5057" s="177"/>
      <c r="U5057" s="177"/>
      <c r="W5057" s="178"/>
      <c r="X5057" s="177"/>
    </row>
    <row r="5058" spans="7:24" s="168" customFormat="1" ht="15" customHeight="1">
      <c r="G5058" s="175"/>
      <c r="I5058" s="176"/>
      <c r="J5058" s="176"/>
      <c r="K5058" s="176"/>
      <c r="L5058" s="665"/>
      <c r="M5058" s="175"/>
      <c r="N5058" s="177"/>
      <c r="P5058" s="176"/>
      <c r="R5058" s="178"/>
      <c r="S5058" s="177"/>
      <c r="U5058" s="177"/>
      <c r="W5058" s="178"/>
      <c r="X5058" s="177"/>
    </row>
    <row r="5059" spans="7:24" s="168" customFormat="1" ht="15" customHeight="1">
      <c r="G5059" s="175"/>
      <c r="I5059" s="176"/>
      <c r="J5059" s="176"/>
      <c r="K5059" s="176"/>
      <c r="L5059" s="665"/>
      <c r="M5059" s="175"/>
      <c r="N5059" s="177"/>
      <c r="P5059" s="176"/>
      <c r="R5059" s="178"/>
      <c r="S5059" s="177"/>
      <c r="U5059" s="177"/>
      <c r="W5059" s="178"/>
      <c r="X5059" s="177"/>
    </row>
    <row r="5060" spans="7:24" s="168" customFormat="1" ht="15" customHeight="1">
      <c r="G5060" s="175"/>
      <c r="I5060" s="176"/>
      <c r="J5060" s="176"/>
      <c r="K5060" s="176"/>
      <c r="L5060" s="665"/>
      <c r="M5060" s="175"/>
      <c r="N5060" s="177"/>
      <c r="P5060" s="176"/>
      <c r="R5060" s="178"/>
      <c r="S5060" s="177"/>
      <c r="U5060" s="177"/>
      <c r="W5060" s="178"/>
      <c r="X5060" s="177"/>
    </row>
    <row r="5061" spans="7:24" s="168" customFormat="1" ht="15" customHeight="1">
      <c r="G5061" s="175"/>
      <c r="I5061" s="176"/>
      <c r="J5061" s="176"/>
      <c r="K5061" s="176"/>
      <c r="L5061" s="665"/>
      <c r="M5061" s="175"/>
      <c r="N5061" s="177"/>
      <c r="P5061" s="176"/>
      <c r="R5061" s="178"/>
      <c r="S5061" s="177"/>
      <c r="U5061" s="177"/>
      <c r="W5061" s="178"/>
      <c r="X5061" s="177"/>
    </row>
    <row r="5062" spans="7:24" s="168" customFormat="1" ht="15" customHeight="1">
      <c r="G5062" s="175"/>
      <c r="I5062" s="176"/>
      <c r="J5062" s="176"/>
      <c r="K5062" s="176"/>
      <c r="L5062" s="665"/>
      <c r="M5062" s="175"/>
      <c r="N5062" s="177"/>
      <c r="P5062" s="176"/>
      <c r="R5062" s="178"/>
      <c r="S5062" s="177"/>
      <c r="U5062" s="177"/>
      <c r="W5062" s="178"/>
      <c r="X5062" s="177"/>
    </row>
    <row r="5063" spans="7:24" s="168" customFormat="1" ht="15" customHeight="1">
      <c r="G5063" s="175"/>
      <c r="I5063" s="176"/>
      <c r="J5063" s="176"/>
      <c r="K5063" s="176"/>
      <c r="L5063" s="665"/>
      <c r="M5063" s="175"/>
      <c r="N5063" s="177"/>
      <c r="P5063" s="176"/>
      <c r="R5063" s="178"/>
      <c r="S5063" s="177"/>
      <c r="U5063" s="177"/>
      <c r="W5063" s="178"/>
      <c r="X5063" s="177"/>
    </row>
    <row r="5064" spans="7:24" s="168" customFormat="1" ht="15" customHeight="1">
      <c r="G5064" s="175"/>
      <c r="I5064" s="176"/>
      <c r="J5064" s="176"/>
      <c r="K5064" s="176"/>
      <c r="L5064" s="665"/>
      <c r="M5064" s="175"/>
      <c r="N5064" s="177"/>
      <c r="P5064" s="176"/>
      <c r="R5064" s="178"/>
      <c r="S5064" s="177"/>
      <c r="U5064" s="177"/>
      <c r="W5064" s="178"/>
      <c r="X5064" s="177"/>
    </row>
    <row r="5065" spans="7:24" s="168" customFormat="1" ht="15" customHeight="1">
      <c r="G5065" s="175"/>
      <c r="I5065" s="176"/>
      <c r="J5065" s="176"/>
      <c r="K5065" s="176"/>
      <c r="L5065" s="665"/>
      <c r="M5065" s="175"/>
      <c r="N5065" s="177"/>
      <c r="P5065" s="176"/>
      <c r="R5065" s="178"/>
      <c r="S5065" s="177"/>
      <c r="U5065" s="177"/>
      <c r="W5065" s="178"/>
      <c r="X5065" s="177"/>
    </row>
    <row r="5066" spans="7:24" s="168" customFormat="1" ht="15" customHeight="1">
      <c r="G5066" s="175"/>
      <c r="I5066" s="176"/>
      <c r="J5066" s="176"/>
      <c r="K5066" s="176"/>
      <c r="L5066" s="665"/>
      <c r="M5066" s="175"/>
      <c r="N5066" s="177"/>
      <c r="P5066" s="176"/>
      <c r="R5066" s="178"/>
      <c r="S5066" s="177"/>
      <c r="U5066" s="177"/>
      <c r="W5066" s="178"/>
      <c r="X5066" s="177"/>
    </row>
    <row r="5067" spans="7:24" s="168" customFormat="1" ht="15" customHeight="1">
      <c r="G5067" s="175"/>
      <c r="I5067" s="176"/>
      <c r="J5067" s="176"/>
      <c r="K5067" s="176"/>
      <c r="L5067" s="665"/>
      <c r="M5067" s="175"/>
      <c r="N5067" s="177"/>
      <c r="P5067" s="176"/>
      <c r="R5067" s="178"/>
      <c r="S5067" s="177"/>
      <c r="U5067" s="177"/>
      <c r="W5067" s="178"/>
      <c r="X5067" s="177"/>
    </row>
    <row r="5068" spans="7:24" s="168" customFormat="1" ht="15" customHeight="1">
      <c r="G5068" s="175"/>
      <c r="I5068" s="176"/>
      <c r="J5068" s="176"/>
      <c r="K5068" s="176"/>
      <c r="L5068" s="665"/>
      <c r="M5068" s="175"/>
      <c r="N5068" s="177"/>
      <c r="P5068" s="176"/>
      <c r="R5068" s="178"/>
      <c r="S5068" s="177"/>
      <c r="U5068" s="177"/>
      <c r="W5068" s="178"/>
      <c r="X5068" s="177"/>
    </row>
    <row r="5069" spans="7:24" s="168" customFormat="1" ht="15" customHeight="1">
      <c r="G5069" s="175"/>
      <c r="I5069" s="176"/>
      <c r="J5069" s="176"/>
      <c r="K5069" s="176"/>
      <c r="L5069" s="665"/>
      <c r="M5069" s="175"/>
      <c r="N5069" s="177"/>
      <c r="P5069" s="176"/>
      <c r="R5069" s="178"/>
      <c r="S5069" s="177"/>
      <c r="U5069" s="177"/>
      <c r="W5069" s="178"/>
      <c r="X5069" s="177"/>
    </row>
    <row r="5070" spans="7:24" s="168" customFormat="1" ht="15" customHeight="1">
      <c r="G5070" s="175"/>
      <c r="I5070" s="176"/>
      <c r="J5070" s="176"/>
      <c r="K5070" s="176"/>
      <c r="L5070" s="665"/>
      <c r="M5070" s="175"/>
      <c r="N5070" s="177"/>
      <c r="P5070" s="176"/>
      <c r="R5070" s="178"/>
      <c r="S5070" s="177"/>
      <c r="U5070" s="177"/>
      <c r="W5070" s="178"/>
      <c r="X5070" s="177"/>
    </row>
    <row r="5071" spans="7:24" s="168" customFormat="1" ht="15" customHeight="1">
      <c r="G5071" s="175"/>
      <c r="I5071" s="176"/>
      <c r="J5071" s="176"/>
      <c r="K5071" s="176"/>
      <c r="L5071" s="665"/>
      <c r="M5071" s="175"/>
      <c r="N5071" s="177"/>
      <c r="P5071" s="176"/>
      <c r="R5071" s="178"/>
      <c r="S5071" s="177"/>
      <c r="U5071" s="177"/>
      <c r="W5071" s="178"/>
      <c r="X5071" s="177"/>
    </row>
    <row r="5072" spans="7:24" s="168" customFormat="1" ht="15" customHeight="1">
      <c r="G5072" s="175"/>
      <c r="I5072" s="176"/>
      <c r="J5072" s="176"/>
      <c r="K5072" s="176"/>
      <c r="L5072" s="665"/>
      <c r="M5072" s="175"/>
      <c r="N5072" s="177"/>
      <c r="P5072" s="176"/>
      <c r="R5072" s="178"/>
      <c r="S5072" s="177"/>
      <c r="U5072" s="177"/>
      <c r="W5072" s="178"/>
      <c r="X5072" s="177"/>
    </row>
    <row r="5073" spans="7:24" s="168" customFormat="1" ht="15" customHeight="1">
      <c r="G5073" s="175"/>
      <c r="I5073" s="176"/>
      <c r="J5073" s="176"/>
      <c r="K5073" s="176"/>
      <c r="L5073" s="665"/>
      <c r="M5073" s="175"/>
      <c r="N5073" s="177"/>
      <c r="P5073" s="176"/>
      <c r="R5073" s="178"/>
      <c r="S5073" s="177"/>
      <c r="U5073" s="177"/>
      <c r="W5073" s="178"/>
      <c r="X5073" s="177"/>
    </row>
    <row r="5074" spans="7:24" s="168" customFormat="1" ht="15" customHeight="1">
      <c r="G5074" s="175"/>
      <c r="I5074" s="176"/>
      <c r="J5074" s="176"/>
      <c r="K5074" s="176"/>
      <c r="L5074" s="665"/>
      <c r="M5074" s="175"/>
      <c r="N5074" s="177"/>
      <c r="P5074" s="176"/>
      <c r="R5074" s="178"/>
      <c r="S5074" s="177"/>
      <c r="U5074" s="177"/>
      <c r="W5074" s="178"/>
      <c r="X5074" s="177"/>
    </row>
    <row r="5075" spans="7:24" s="168" customFormat="1" ht="15" customHeight="1">
      <c r="G5075" s="175"/>
      <c r="I5075" s="176"/>
      <c r="J5075" s="176"/>
      <c r="K5075" s="176"/>
      <c r="L5075" s="665"/>
      <c r="M5075" s="175"/>
      <c r="N5075" s="177"/>
      <c r="P5075" s="176"/>
      <c r="R5075" s="178"/>
      <c r="S5075" s="177"/>
      <c r="U5075" s="177"/>
      <c r="W5075" s="178"/>
      <c r="X5075" s="177"/>
    </row>
    <row r="5076" spans="7:24" s="168" customFormat="1" ht="15" customHeight="1">
      <c r="G5076" s="175"/>
      <c r="I5076" s="176"/>
      <c r="J5076" s="176"/>
      <c r="K5076" s="176"/>
      <c r="L5076" s="665"/>
      <c r="M5076" s="175"/>
      <c r="N5076" s="177"/>
      <c r="P5076" s="176"/>
      <c r="R5076" s="178"/>
      <c r="S5076" s="177"/>
      <c r="U5076" s="177"/>
      <c r="W5076" s="178"/>
      <c r="X5076" s="177"/>
    </row>
    <row r="5077" spans="7:24" s="168" customFormat="1" ht="15" customHeight="1">
      <c r="G5077" s="175"/>
      <c r="I5077" s="176"/>
      <c r="J5077" s="176"/>
      <c r="K5077" s="176"/>
      <c r="L5077" s="665"/>
      <c r="M5077" s="175"/>
      <c r="N5077" s="177"/>
      <c r="P5077" s="176"/>
      <c r="R5077" s="178"/>
      <c r="S5077" s="177"/>
      <c r="U5077" s="177"/>
      <c r="W5077" s="178"/>
      <c r="X5077" s="177"/>
    </row>
    <row r="5078" spans="7:24" s="168" customFormat="1" ht="15" customHeight="1">
      <c r="G5078" s="175"/>
      <c r="I5078" s="176"/>
      <c r="J5078" s="176"/>
      <c r="K5078" s="176"/>
      <c r="L5078" s="665"/>
      <c r="M5078" s="175"/>
      <c r="N5078" s="177"/>
      <c r="P5078" s="176"/>
      <c r="R5078" s="178"/>
      <c r="S5078" s="177"/>
      <c r="U5078" s="177"/>
      <c r="W5078" s="178"/>
      <c r="X5078" s="177"/>
    </row>
    <row r="5079" spans="7:24" s="168" customFormat="1" ht="15" customHeight="1">
      <c r="G5079" s="175"/>
      <c r="I5079" s="176"/>
      <c r="J5079" s="176"/>
      <c r="K5079" s="176"/>
      <c r="L5079" s="665"/>
      <c r="M5079" s="175"/>
      <c r="N5079" s="177"/>
      <c r="P5079" s="176"/>
      <c r="R5079" s="178"/>
      <c r="S5079" s="177"/>
      <c r="U5079" s="177"/>
      <c r="W5079" s="178"/>
      <c r="X5079" s="177"/>
    </row>
    <row r="5080" spans="7:24" s="168" customFormat="1" ht="15" customHeight="1">
      <c r="G5080" s="175"/>
      <c r="I5080" s="176"/>
      <c r="J5080" s="176"/>
      <c r="K5080" s="176"/>
      <c r="L5080" s="665"/>
      <c r="M5080" s="175"/>
      <c r="N5080" s="177"/>
      <c r="P5080" s="176"/>
      <c r="R5080" s="178"/>
      <c r="S5080" s="177"/>
      <c r="U5080" s="177"/>
      <c r="W5080" s="178"/>
      <c r="X5080" s="177"/>
    </row>
    <row r="5081" spans="7:24" s="168" customFormat="1" ht="15" customHeight="1">
      <c r="G5081" s="175"/>
      <c r="I5081" s="176"/>
      <c r="J5081" s="176"/>
      <c r="K5081" s="176"/>
      <c r="L5081" s="665"/>
      <c r="M5081" s="175"/>
      <c r="N5081" s="177"/>
      <c r="P5081" s="176"/>
      <c r="R5081" s="178"/>
      <c r="S5081" s="177"/>
      <c r="U5081" s="177"/>
      <c r="W5081" s="178"/>
      <c r="X5081" s="177"/>
    </row>
    <row r="5082" spans="7:24" s="168" customFormat="1" ht="15" customHeight="1">
      <c r="G5082" s="175"/>
      <c r="I5082" s="176"/>
      <c r="J5082" s="176"/>
      <c r="K5082" s="176"/>
      <c r="L5082" s="665"/>
      <c r="M5082" s="175"/>
      <c r="N5082" s="177"/>
      <c r="P5082" s="176"/>
      <c r="R5082" s="178"/>
      <c r="S5082" s="177"/>
      <c r="U5082" s="177"/>
      <c r="W5082" s="178"/>
      <c r="X5082" s="177"/>
    </row>
    <row r="5083" spans="7:24" s="168" customFormat="1" ht="15" customHeight="1">
      <c r="G5083" s="175"/>
      <c r="I5083" s="176"/>
      <c r="J5083" s="176"/>
      <c r="K5083" s="176"/>
      <c r="L5083" s="665"/>
      <c r="M5083" s="175"/>
      <c r="N5083" s="177"/>
      <c r="P5083" s="176"/>
      <c r="R5083" s="178"/>
      <c r="S5083" s="177"/>
      <c r="U5083" s="177"/>
      <c r="W5083" s="178"/>
      <c r="X5083" s="177"/>
    </row>
    <row r="5084" spans="7:24" s="168" customFormat="1" ht="15" customHeight="1">
      <c r="G5084" s="175"/>
      <c r="I5084" s="176"/>
      <c r="J5084" s="176"/>
      <c r="K5084" s="176"/>
      <c r="L5084" s="665"/>
      <c r="M5084" s="175"/>
      <c r="N5084" s="177"/>
      <c r="P5084" s="176"/>
      <c r="R5084" s="178"/>
      <c r="S5084" s="177"/>
      <c r="U5084" s="177"/>
      <c r="W5084" s="178"/>
      <c r="X5084" s="177"/>
    </row>
    <row r="5085" spans="7:24" s="168" customFormat="1" ht="15" customHeight="1">
      <c r="G5085" s="175"/>
      <c r="I5085" s="176"/>
      <c r="J5085" s="176"/>
      <c r="K5085" s="176"/>
      <c r="L5085" s="665"/>
      <c r="M5085" s="175"/>
      <c r="N5085" s="177"/>
      <c r="P5085" s="176"/>
      <c r="R5085" s="178"/>
      <c r="S5085" s="177"/>
      <c r="U5085" s="177"/>
      <c r="W5085" s="178"/>
      <c r="X5085" s="177"/>
    </row>
    <row r="5086" spans="7:24" s="168" customFormat="1" ht="15" customHeight="1">
      <c r="G5086" s="175"/>
      <c r="I5086" s="176"/>
      <c r="J5086" s="176"/>
      <c r="K5086" s="176"/>
      <c r="L5086" s="665"/>
      <c r="M5086" s="175"/>
      <c r="N5086" s="177"/>
      <c r="P5086" s="176"/>
      <c r="R5086" s="178"/>
      <c r="S5086" s="177"/>
      <c r="U5086" s="177"/>
      <c r="W5086" s="178"/>
      <c r="X5086" s="177"/>
    </row>
    <row r="5087" spans="7:24" s="168" customFormat="1" ht="15" customHeight="1">
      <c r="G5087" s="175"/>
      <c r="I5087" s="176"/>
      <c r="J5087" s="176"/>
      <c r="K5087" s="176"/>
      <c r="L5087" s="665"/>
      <c r="M5087" s="175"/>
      <c r="N5087" s="177"/>
      <c r="P5087" s="176"/>
      <c r="R5087" s="178"/>
      <c r="S5087" s="177"/>
      <c r="U5087" s="177"/>
      <c r="W5087" s="178"/>
      <c r="X5087" s="177"/>
    </row>
    <row r="5088" spans="7:24" s="168" customFormat="1" ht="15" customHeight="1">
      <c r="G5088" s="175"/>
      <c r="I5088" s="176"/>
      <c r="J5088" s="176"/>
      <c r="K5088" s="176"/>
      <c r="L5088" s="665"/>
      <c r="M5088" s="175"/>
      <c r="N5088" s="177"/>
      <c r="P5088" s="176"/>
      <c r="R5088" s="178"/>
      <c r="S5088" s="177"/>
      <c r="U5088" s="177"/>
      <c r="W5088" s="178"/>
      <c r="X5088" s="177"/>
    </row>
    <row r="5089" spans="7:24" s="168" customFormat="1" ht="15" customHeight="1">
      <c r="G5089" s="175"/>
      <c r="I5089" s="176"/>
      <c r="J5089" s="176"/>
      <c r="K5089" s="176"/>
      <c r="L5089" s="665"/>
      <c r="M5089" s="175"/>
      <c r="N5089" s="177"/>
      <c r="P5089" s="176"/>
      <c r="R5089" s="178"/>
      <c r="S5089" s="177"/>
      <c r="U5089" s="177"/>
      <c r="W5089" s="178"/>
      <c r="X5089" s="177"/>
    </row>
    <row r="5090" spans="7:24" s="168" customFormat="1" ht="15" customHeight="1">
      <c r="G5090" s="175"/>
      <c r="I5090" s="176"/>
      <c r="J5090" s="176"/>
      <c r="K5090" s="176"/>
      <c r="L5090" s="665"/>
      <c r="M5090" s="175"/>
      <c r="N5090" s="177"/>
      <c r="P5090" s="176"/>
      <c r="R5090" s="178"/>
      <c r="S5090" s="177"/>
      <c r="U5090" s="177"/>
      <c r="W5090" s="178"/>
      <c r="X5090" s="177"/>
    </row>
    <row r="5091" spans="7:24" s="168" customFormat="1" ht="15" customHeight="1">
      <c r="G5091" s="175"/>
      <c r="I5091" s="176"/>
      <c r="J5091" s="176"/>
      <c r="K5091" s="176"/>
      <c r="L5091" s="665"/>
      <c r="M5091" s="175"/>
      <c r="N5091" s="177"/>
      <c r="P5091" s="176"/>
      <c r="R5091" s="178"/>
      <c r="S5091" s="177"/>
      <c r="U5091" s="177"/>
      <c r="W5091" s="178"/>
      <c r="X5091" s="177"/>
    </row>
    <row r="5092" spans="7:24" s="168" customFormat="1" ht="15" customHeight="1">
      <c r="G5092" s="175"/>
      <c r="I5092" s="176"/>
      <c r="J5092" s="176"/>
      <c r="K5092" s="176"/>
      <c r="L5092" s="665"/>
      <c r="M5092" s="175"/>
      <c r="N5092" s="177"/>
      <c r="P5092" s="176"/>
      <c r="R5092" s="178"/>
      <c r="S5092" s="177"/>
      <c r="U5092" s="177"/>
      <c r="W5092" s="178"/>
      <c r="X5092" s="177"/>
    </row>
    <row r="5093" spans="7:24" s="168" customFormat="1" ht="15" customHeight="1">
      <c r="G5093" s="175"/>
      <c r="I5093" s="176"/>
      <c r="J5093" s="176"/>
      <c r="K5093" s="176"/>
      <c r="L5093" s="665"/>
      <c r="M5093" s="175"/>
      <c r="N5093" s="177"/>
      <c r="P5093" s="176"/>
      <c r="R5093" s="178"/>
      <c r="S5093" s="177"/>
      <c r="U5093" s="177"/>
      <c r="W5093" s="178"/>
      <c r="X5093" s="177"/>
    </row>
    <row r="5094" spans="7:24" s="168" customFormat="1" ht="15" customHeight="1">
      <c r="G5094" s="175"/>
      <c r="I5094" s="176"/>
      <c r="J5094" s="176"/>
      <c r="K5094" s="176"/>
      <c r="L5094" s="665"/>
      <c r="M5094" s="175"/>
      <c r="N5094" s="177"/>
      <c r="P5094" s="176"/>
      <c r="R5094" s="178"/>
      <c r="S5094" s="177"/>
      <c r="U5094" s="177"/>
      <c r="W5094" s="178"/>
      <c r="X5094" s="177"/>
    </row>
    <row r="5095" spans="7:24" s="168" customFormat="1" ht="15" customHeight="1">
      <c r="G5095" s="175"/>
      <c r="I5095" s="176"/>
      <c r="J5095" s="176"/>
      <c r="K5095" s="176"/>
      <c r="L5095" s="665"/>
      <c r="M5095" s="175"/>
      <c r="N5095" s="177"/>
      <c r="P5095" s="176"/>
      <c r="R5095" s="178"/>
      <c r="S5095" s="177"/>
      <c r="U5095" s="177"/>
      <c r="W5095" s="178"/>
      <c r="X5095" s="177"/>
    </row>
    <row r="5096" spans="7:24" s="168" customFormat="1" ht="15" customHeight="1">
      <c r="G5096" s="175"/>
      <c r="I5096" s="176"/>
      <c r="J5096" s="176"/>
      <c r="K5096" s="176"/>
      <c r="L5096" s="665"/>
      <c r="M5096" s="175"/>
      <c r="N5096" s="177"/>
      <c r="P5096" s="176"/>
      <c r="R5096" s="178"/>
      <c r="S5096" s="177"/>
      <c r="U5096" s="177"/>
      <c r="W5096" s="178"/>
      <c r="X5096" s="177"/>
    </row>
    <row r="5097" spans="7:24" s="168" customFormat="1" ht="15" customHeight="1">
      <c r="G5097" s="175"/>
      <c r="I5097" s="176"/>
      <c r="J5097" s="176"/>
      <c r="K5097" s="176"/>
      <c r="L5097" s="665"/>
      <c r="M5097" s="175"/>
      <c r="N5097" s="177"/>
      <c r="P5097" s="176"/>
      <c r="R5097" s="178"/>
      <c r="S5097" s="177"/>
      <c r="U5097" s="177"/>
      <c r="W5097" s="178"/>
      <c r="X5097" s="177"/>
    </row>
    <row r="5098" spans="7:24" s="168" customFormat="1" ht="15" customHeight="1">
      <c r="G5098" s="175"/>
      <c r="I5098" s="176"/>
      <c r="J5098" s="176"/>
      <c r="K5098" s="176"/>
      <c r="L5098" s="665"/>
      <c r="M5098" s="175"/>
      <c r="N5098" s="177"/>
      <c r="P5098" s="176"/>
      <c r="R5098" s="178"/>
      <c r="S5098" s="177"/>
      <c r="U5098" s="177"/>
      <c r="W5098" s="178"/>
      <c r="X5098" s="177"/>
    </row>
    <row r="5099" spans="7:24" s="168" customFormat="1" ht="15" customHeight="1">
      <c r="G5099" s="175"/>
      <c r="I5099" s="176"/>
      <c r="J5099" s="176"/>
      <c r="K5099" s="176"/>
      <c r="L5099" s="665"/>
      <c r="M5099" s="175"/>
      <c r="N5099" s="177"/>
      <c r="P5099" s="176"/>
      <c r="R5099" s="178"/>
      <c r="S5099" s="177"/>
      <c r="U5099" s="177"/>
      <c r="W5099" s="178"/>
      <c r="X5099" s="177"/>
    </row>
    <row r="5100" spans="7:24" s="168" customFormat="1" ht="15" customHeight="1">
      <c r="G5100" s="175"/>
      <c r="I5100" s="176"/>
      <c r="J5100" s="176"/>
      <c r="K5100" s="176"/>
      <c r="L5100" s="665"/>
      <c r="M5100" s="175"/>
      <c r="N5100" s="177"/>
      <c r="P5100" s="176"/>
      <c r="R5100" s="178"/>
      <c r="S5100" s="177"/>
      <c r="U5100" s="177"/>
      <c r="W5100" s="178"/>
      <c r="X5100" s="177"/>
    </row>
    <row r="5101" spans="7:24" s="168" customFormat="1" ht="15" customHeight="1">
      <c r="G5101" s="175"/>
      <c r="I5101" s="176"/>
      <c r="J5101" s="176"/>
      <c r="K5101" s="176"/>
      <c r="L5101" s="665"/>
      <c r="M5101" s="175"/>
      <c r="N5101" s="177"/>
      <c r="P5101" s="176"/>
      <c r="R5101" s="178"/>
      <c r="S5101" s="177"/>
      <c r="U5101" s="177"/>
      <c r="W5101" s="178"/>
      <c r="X5101" s="177"/>
    </row>
    <row r="5102" spans="7:24" s="168" customFormat="1" ht="15" customHeight="1">
      <c r="G5102" s="175"/>
      <c r="I5102" s="176"/>
      <c r="J5102" s="176"/>
      <c r="K5102" s="176"/>
      <c r="L5102" s="665"/>
      <c r="M5102" s="175"/>
      <c r="N5102" s="177"/>
      <c r="P5102" s="176"/>
      <c r="R5102" s="178"/>
      <c r="S5102" s="177"/>
      <c r="U5102" s="177"/>
      <c r="W5102" s="178"/>
      <c r="X5102" s="177"/>
    </row>
    <row r="5103" spans="7:24" s="168" customFormat="1" ht="15" customHeight="1">
      <c r="G5103" s="175"/>
      <c r="I5103" s="176"/>
      <c r="J5103" s="176"/>
      <c r="K5103" s="176"/>
      <c r="L5103" s="665"/>
      <c r="M5103" s="175"/>
      <c r="N5103" s="177"/>
      <c r="P5103" s="176"/>
      <c r="R5103" s="178"/>
      <c r="S5103" s="177"/>
      <c r="U5103" s="177"/>
      <c r="W5103" s="178"/>
      <c r="X5103" s="177"/>
    </row>
    <row r="5104" spans="7:24" s="168" customFormat="1" ht="15" customHeight="1">
      <c r="G5104" s="175"/>
      <c r="I5104" s="176"/>
      <c r="J5104" s="176"/>
      <c r="K5104" s="176"/>
      <c r="L5104" s="665"/>
      <c r="M5104" s="175"/>
      <c r="N5104" s="177"/>
      <c r="P5104" s="176"/>
      <c r="R5104" s="178"/>
      <c r="S5104" s="177"/>
      <c r="U5104" s="177"/>
      <c r="W5104" s="178"/>
      <c r="X5104" s="177"/>
    </row>
    <row r="5105" spans="7:24" s="168" customFormat="1" ht="15" customHeight="1">
      <c r="G5105" s="175"/>
      <c r="I5105" s="176"/>
      <c r="J5105" s="176"/>
      <c r="K5105" s="176"/>
      <c r="L5105" s="665"/>
      <c r="M5105" s="175"/>
      <c r="N5105" s="177"/>
      <c r="P5105" s="176"/>
      <c r="R5105" s="178"/>
      <c r="S5105" s="177"/>
      <c r="U5105" s="177"/>
      <c r="W5105" s="178"/>
      <c r="X5105" s="177"/>
    </row>
    <row r="5106" spans="7:24" s="168" customFormat="1" ht="15" customHeight="1">
      <c r="G5106" s="175"/>
      <c r="I5106" s="176"/>
      <c r="J5106" s="176"/>
      <c r="K5106" s="176"/>
      <c r="L5106" s="665"/>
      <c r="M5106" s="175"/>
      <c r="N5106" s="177"/>
      <c r="P5106" s="176"/>
      <c r="R5106" s="178"/>
      <c r="S5106" s="177"/>
      <c r="U5106" s="177"/>
      <c r="W5106" s="178"/>
      <c r="X5106" s="177"/>
    </row>
    <row r="5107" spans="7:24" s="168" customFormat="1" ht="15" customHeight="1">
      <c r="G5107" s="175"/>
      <c r="I5107" s="176"/>
      <c r="J5107" s="176"/>
      <c r="K5107" s="176"/>
      <c r="L5107" s="665"/>
      <c r="M5107" s="175"/>
      <c r="N5107" s="177"/>
      <c r="P5107" s="176"/>
      <c r="R5107" s="178"/>
      <c r="S5107" s="177"/>
      <c r="U5107" s="177"/>
      <c r="W5107" s="178"/>
      <c r="X5107" s="177"/>
    </row>
    <row r="5108" spans="7:24" s="168" customFormat="1" ht="15" customHeight="1">
      <c r="G5108" s="175"/>
      <c r="I5108" s="176"/>
      <c r="J5108" s="176"/>
      <c r="K5108" s="176"/>
      <c r="L5108" s="665"/>
      <c r="M5108" s="175"/>
      <c r="N5108" s="177"/>
      <c r="P5108" s="176"/>
      <c r="R5108" s="178"/>
      <c r="S5108" s="177"/>
      <c r="U5108" s="177"/>
      <c r="W5108" s="178"/>
      <c r="X5108" s="177"/>
    </row>
    <row r="5109" spans="7:24" s="168" customFormat="1" ht="15" customHeight="1">
      <c r="G5109" s="175"/>
      <c r="I5109" s="176"/>
      <c r="J5109" s="176"/>
      <c r="K5109" s="176"/>
      <c r="L5109" s="665"/>
      <c r="M5109" s="175"/>
      <c r="N5109" s="177"/>
      <c r="P5109" s="176"/>
      <c r="R5109" s="178"/>
      <c r="S5109" s="177"/>
      <c r="U5109" s="177"/>
      <c r="W5109" s="178"/>
      <c r="X5109" s="177"/>
    </row>
    <row r="5110" spans="7:24" s="168" customFormat="1" ht="15" customHeight="1">
      <c r="G5110" s="175"/>
      <c r="I5110" s="176"/>
      <c r="J5110" s="176"/>
      <c r="K5110" s="176"/>
      <c r="L5110" s="665"/>
      <c r="M5110" s="175"/>
      <c r="N5110" s="177"/>
      <c r="P5110" s="176"/>
      <c r="R5110" s="178"/>
      <c r="S5110" s="177"/>
      <c r="U5110" s="177"/>
      <c r="W5110" s="178"/>
      <c r="X5110" s="177"/>
    </row>
    <row r="5111" spans="7:24" s="168" customFormat="1" ht="15" customHeight="1">
      <c r="G5111" s="175"/>
      <c r="I5111" s="176"/>
      <c r="J5111" s="176"/>
      <c r="K5111" s="176"/>
      <c r="L5111" s="665"/>
      <c r="M5111" s="175"/>
      <c r="N5111" s="177"/>
      <c r="P5111" s="176"/>
      <c r="R5111" s="178"/>
      <c r="S5111" s="177"/>
      <c r="U5111" s="177"/>
      <c r="W5111" s="178"/>
      <c r="X5111" s="177"/>
    </row>
    <row r="5112" spans="7:24" s="168" customFormat="1" ht="15" customHeight="1">
      <c r="G5112" s="175"/>
      <c r="I5112" s="176"/>
      <c r="J5112" s="176"/>
      <c r="K5112" s="176"/>
      <c r="L5112" s="665"/>
      <c r="M5112" s="175"/>
      <c r="N5112" s="177"/>
      <c r="P5112" s="176"/>
      <c r="R5112" s="178"/>
      <c r="S5112" s="177"/>
      <c r="U5112" s="177"/>
      <c r="W5112" s="178"/>
      <c r="X5112" s="177"/>
    </row>
    <row r="5113" spans="7:24" s="168" customFormat="1" ht="15" customHeight="1">
      <c r="G5113" s="175"/>
      <c r="I5113" s="176"/>
      <c r="J5113" s="176"/>
      <c r="K5113" s="176"/>
      <c r="L5113" s="665"/>
      <c r="M5113" s="175"/>
      <c r="N5113" s="177"/>
      <c r="P5113" s="176"/>
      <c r="R5113" s="178"/>
      <c r="S5113" s="177"/>
      <c r="U5113" s="177"/>
      <c r="W5113" s="178"/>
      <c r="X5113" s="177"/>
    </row>
    <row r="5114" spans="7:24" s="168" customFormat="1" ht="15" customHeight="1">
      <c r="G5114" s="175"/>
      <c r="I5114" s="176"/>
      <c r="J5114" s="176"/>
      <c r="K5114" s="176"/>
      <c r="L5114" s="665"/>
      <c r="M5114" s="175"/>
      <c r="N5114" s="177"/>
      <c r="P5114" s="176"/>
      <c r="R5114" s="178"/>
      <c r="S5114" s="177"/>
      <c r="U5114" s="177"/>
      <c r="W5114" s="178"/>
      <c r="X5114" s="177"/>
    </row>
    <row r="5115" spans="7:24" s="168" customFormat="1" ht="15" customHeight="1">
      <c r="G5115" s="175"/>
      <c r="I5115" s="176"/>
      <c r="J5115" s="176"/>
      <c r="K5115" s="176"/>
      <c r="L5115" s="665"/>
      <c r="M5115" s="175"/>
      <c r="N5115" s="177"/>
      <c r="P5115" s="176"/>
      <c r="R5115" s="178"/>
      <c r="S5115" s="177"/>
      <c r="U5115" s="177"/>
      <c r="W5115" s="178"/>
      <c r="X5115" s="177"/>
    </row>
    <row r="5116" spans="7:24" s="168" customFormat="1" ht="15" customHeight="1">
      <c r="G5116" s="175"/>
      <c r="I5116" s="176"/>
      <c r="J5116" s="176"/>
      <c r="K5116" s="176"/>
      <c r="L5116" s="665"/>
      <c r="M5116" s="175"/>
      <c r="N5116" s="177"/>
      <c r="P5116" s="176"/>
      <c r="R5116" s="178"/>
      <c r="S5116" s="177"/>
      <c r="U5116" s="177"/>
      <c r="W5116" s="178"/>
      <c r="X5116" s="177"/>
    </row>
    <row r="5117" spans="7:24" s="168" customFormat="1" ht="15" customHeight="1">
      <c r="G5117" s="175"/>
      <c r="I5117" s="176"/>
      <c r="J5117" s="176"/>
      <c r="K5117" s="176"/>
      <c r="L5117" s="665"/>
      <c r="M5117" s="175"/>
      <c r="N5117" s="177"/>
      <c r="P5117" s="176"/>
      <c r="R5117" s="178"/>
      <c r="S5117" s="177"/>
      <c r="U5117" s="177"/>
      <c r="W5117" s="178"/>
      <c r="X5117" s="177"/>
    </row>
    <row r="5118" spans="7:24" s="168" customFormat="1" ht="15" customHeight="1">
      <c r="G5118" s="175"/>
      <c r="I5118" s="176"/>
      <c r="J5118" s="176"/>
      <c r="K5118" s="176"/>
      <c r="L5118" s="665"/>
      <c r="M5118" s="175"/>
      <c r="N5118" s="177"/>
      <c r="P5118" s="176"/>
      <c r="R5118" s="178"/>
      <c r="S5118" s="177"/>
      <c r="U5118" s="177"/>
      <c r="W5118" s="178"/>
      <c r="X5118" s="177"/>
    </row>
    <row r="5119" spans="7:24" s="168" customFormat="1" ht="15" customHeight="1">
      <c r="G5119" s="175"/>
      <c r="I5119" s="176"/>
      <c r="J5119" s="176"/>
      <c r="K5119" s="176"/>
      <c r="L5119" s="665"/>
      <c r="M5119" s="175"/>
      <c r="N5119" s="177"/>
      <c r="P5119" s="176"/>
      <c r="R5119" s="178"/>
      <c r="S5119" s="177"/>
      <c r="U5119" s="177"/>
      <c r="W5119" s="178"/>
      <c r="X5119" s="177"/>
    </row>
    <row r="5120" spans="7:24" s="168" customFormat="1" ht="15" customHeight="1">
      <c r="G5120" s="175"/>
      <c r="I5120" s="176"/>
      <c r="J5120" s="176"/>
      <c r="K5120" s="176"/>
      <c r="L5120" s="665"/>
      <c r="M5120" s="175"/>
      <c r="N5120" s="177"/>
      <c r="P5120" s="176"/>
      <c r="R5120" s="178"/>
      <c r="S5120" s="177"/>
      <c r="U5120" s="177"/>
      <c r="W5120" s="178"/>
      <c r="X5120" s="177"/>
    </row>
    <row r="5121" spans="7:24" s="168" customFormat="1" ht="15" customHeight="1">
      <c r="G5121" s="175"/>
      <c r="I5121" s="176"/>
      <c r="J5121" s="176"/>
      <c r="K5121" s="176"/>
      <c r="L5121" s="665"/>
      <c r="M5121" s="175"/>
      <c r="N5121" s="177"/>
      <c r="P5121" s="176"/>
      <c r="R5121" s="178"/>
      <c r="S5121" s="177"/>
      <c r="U5121" s="177"/>
      <c r="W5121" s="178"/>
      <c r="X5121" s="177"/>
    </row>
    <row r="5122" spans="7:24" s="168" customFormat="1" ht="15" customHeight="1">
      <c r="G5122" s="175"/>
      <c r="I5122" s="176"/>
      <c r="J5122" s="176"/>
      <c r="K5122" s="176"/>
      <c r="L5122" s="665"/>
      <c r="M5122" s="175"/>
      <c r="N5122" s="177"/>
      <c r="P5122" s="176"/>
      <c r="R5122" s="178"/>
      <c r="S5122" s="177"/>
      <c r="U5122" s="177"/>
      <c r="W5122" s="178"/>
      <c r="X5122" s="177"/>
    </row>
    <row r="5123" spans="7:24" s="168" customFormat="1" ht="15" customHeight="1">
      <c r="G5123" s="175"/>
      <c r="I5123" s="176"/>
      <c r="J5123" s="176"/>
      <c r="K5123" s="176"/>
      <c r="L5123" s="665"/>
      <c r="M5123" s="175"/>
      <c r="N5123" s="177"/>
      <c r="P5123" s="176"/>
      <c r="R5123" s="178"/>
      <c r="S5123" s="177"/>
      <c r="U5123" s="177"/>
      <c r="W5123" s="178"/>
      <c r="X5123" s="177"/>
    </row>
    <row r="5124" spans="7:24" s="168" customFormat="1" ht="15" customHeight="1">
      <c r="G5124" s="175"/>
      <c r="I5124" s="176"/>
      <c r="J5124" s="176"/>
      <c r="K5124" s="176"/>
      <c r="L5124" s="665"/>
      <c r="M5124" s="175"/>
      <c r="N5124" s="177"/>
      <c r="P5124" s="176"/>
      <c r="R5124" s="178"/>
      <c r="S5124" s="177"/>
      <c r="U5124" s="177"/>
      <c r="W5124" s="178"/>
      <c r="X5124" s="177"/>
    </row>
    <row r="5125" spans="7:24" s="168" customFormat="1" ht="15" customHeight="1">
      <c r="G5125" s="175"/>
      <c r="I5125" s="176"/>
      <c r="J5125" s="176"/>
      <c r="K5125" s="176"/>
      <c r="L5125" s="665"/>
      <c r="M5125" s="175"/>
      <c r="N5125" s="177"/>
      <c r="P5125" s="176"/>
      <c r="R5125" s="178"/>
      <c r="S5125" s="177"/>
      <c r="U5125" s="177"/>
      <c r="W5125" s="178"/>
      <c r="X5125" s="177"/>
    </row>
    <row r="5126" spans="7:24" s="168" customFormat="1" ht="15" customHeight="1">
      <c r="G5126" s="175"/>
      <c r="I5126" s="176"/>
      <c r="J5126" s="176"/>
      <c r="K5126" s="176"/>
      <c r="L5126" s="665"/>
      <c r="M5126" s="175"/>
      <c r="N5126" s="177"/>
      <c r="P5126" s="176"/>
      <c r="R5126" s="178"/>
      <c r="S5126" s="177"/>
      <c r="U5126" s="177"/>
      <c r="W5126" s="178"/>
      <c r="X5126" s="177"/>
    </row>
    <row r="5127" spans="7:24" s="168" customFormat="1" ht="15" customHeight="1">
      <c r="G5127" s="175"/>
      <c r="I5127" s="176"/>
      <c r="J5127" s="176"/>
      <c r="K5127" s="176"/>
      <c r="L5127" s="665"/>
      <c r="M5127" s="175"/>
      <c r="N5127" s="177"/>
      <c r="P5127" s="176"/>
      <c r="R5127" s="178"/>
      <c r="S5127" s="177"/>
      <c r="U5127" s="177"/>
      <c r="W5127" s="178"/>
      <c r="X5127" s="177"/>
    </row>
    <row r="5128" spans="7:24" s="168" customFormat="1" ht="15" customHeight="1">
      <c r="G5128" s="175"/>
      <c r="I5128" s="176"/>
      <c r="J5128" s="176"/>
      <c r="K5128" s="176"/>
      <c r="L5128" s="665"/>
      <c r="M5128" s="175"/>
      <c r="N5128" s="177"/>
      <c r="P5128" s="176"/>
      <c r="R5128" s="178"/>
      <c r="S5128" s="177"/>
      <c r="U5128" s="177"/>
      <c r="W5128" s="178"/>
      <c r="X5128" s="177"/>
    </row>
    <row r="5129" spans="7:24" s="168" customFormat="1" ht="15" customHeight="1">
      <c r="G5129" s="175"/>
      <c r="I5129" s="176"/>
      <c r="J5129" s="176"/>
      <c r="K5129" s="176"/>
      <c r="L5129" s="665"/>
      <c r="M5129" s="175"/>
      <c r="N5129" s="177"/>
      <c r="P5129" s="176"/>
      <c r="R5129" s="178"/>
      <c r="S5129" s="177"/>
      <c r="U5129" s="177"/>
      <c r="W5129" s="178"/>
      <c r="X5129" s="177"/>
    </row>
    <row r="5130" spans="7:24" s="168" customFormat="1" ht="15" customHeight="1">
      <c r="G5130" s="175"/>
      <c r="I5130" s="176"/>
      <c r="J5130" s="176"/>
      <c r="K5130" s="176"/>
      <c r="L5130" s="665"/>
      <c r="M5130" s="175"/>
      <c r="N5130" s="177"/>
      <c r="P5130" s="176"/>
      <c r="R5130" s="178"/>
      <c r="S5130" s="177"/>
      <c r="U5130" s="177"/>
      <c r="W5130" s="178"/>
      <c r="X5130" s="177"/>
    </row>
    <row r="5131" spans="7:24" s="168" customFormat="1" ht="15" customHeight="1">
      <c r="G5131" s="175"/>
      <c r="I5131" s="176"/>
      <c r="J5131" s="176"/>
      <c r="K5131" s="176"/>
      <c r="L5131" s="665"/>
      <c r="M5131" s="175"/>
      <c r="N5131" s="177"/>
      <c r="P5131" s="176"/>
      <c r="R5131" s="178"/>
      <c r="S5131" s="177"/>
      <c r="U5131" s="177"/>
      <c r="W5131" s="178"/>
      <c r="X5131" s="177"/>
    </row>
    <row r="5132" spans="7:24" s="168" customFormat="1" ht="15" customHeight="1">
      <c r="G5132" s="175"/>
      <c r="I5132" s="176"/>
      <c r="J5132" s="176"/>
      <c r="K5132" s="176"/>
      <c r="L5132" s="665"/>
      <c r="M5132" s="175"/>
      <c r="N5132" s="177"/>
      <c r="P5132" s="176"/>
      <c r="R5132" s="178"/>
      <c r="S5132" s="177"/>
      <c r="U5132" s="177"/>
      <c r="W5132" s="178"/>
      <c r="X5132" s="177"/>
    </row>
    <row r="5133" spans="7:24" s="168" customFormat="1" ht="15" customHeight="1">
      <c r="G5133" s="175"/>
      <c r="I5133" s="176"/>
      <c r="J5133" s="176"/>
      <c r="K5133" s="176"/>
      <c r="L5133" s="665"/>
      <c r="M5133" s="175"/>
      <c r="N5133" s="177"/>
      <c r="P5133" s="176"/>
      <c r="R5133" s="178"/>
      <c r="S5133" s="177"/>
      <c r="U5133" s="177"/>
      <c r="W5133" s="178"/>
      <c r="X5133" s="177"/>
    </row>
    <row r="5134" spans="7:24" s="168" customFormat="1" ht="15" customHeight="1">
      <c r="G5134" s="175"/>
      <c r="I5134" s="176"/>
      <c r="J5134" s="176"/>
      <c r="K5134" s="176"/>
      <c r="L5134" s="665"/>
      <c r="M5134" s="175"/>
      <c r="N5134" s="177"/>
      <c r="P5134" s="176"/>
      <c r="R5134" s="178"/>
      <c r="S5134" s="177"/>
      <c r="U5134" s="177"/>
      <c r="W5134" s="178"/>
      <c r="X5134" s="177"/>
    </row>
    <row r="5135" spans="7:24" s="168" customFormat="1" ht="15" customHeight="1">
      <c r="G5135" s="175"/>
      <c r="I5135" s="176"/>
      <c r="J5135" s="176"/>
      <c r="K5135" s="176"/>
      <c r="L5135" s="665"/>
      <c r="M5135" s="175"/>
      <c r="N5135" s="177"/>
      <c r="P5135" s="176"/>
      <c r="R5135" s="178"/>
      <c r="S5135" s="177"/>
      <c r="U5135" s="177"/>
      <c r="W5135" s="178"/>
      <c r="X5135" s="177"/>
    </row>
    <row r="5136" spans="7:24" s="168" customFormat="1" ht="15" customHeight="1">
      <c r="G5136" s="175"/>
      <c r="I5136" s="176"/>
      <c r="J5136" s="176"/>
      <c r="K5136" s="176"/>
      <c r="L5136" s="665"/>
      <c r="M5136" s="175"/>
      <c r="N5136" s="177"/>
      <c r="P5136" s="176"/>
      <c r="R5136" s="178"/>
      <c r="S5136" s="177"/>
      <c r="U5136" s="177"/>
      <c r="W5136" s="178"/>
      <c r="X5136" s="177"/>
    </row>
    <row r="5137" spans="7:24" s="168" customFormat="1" ht="15" customHeight="1">
      <c r="G5137" s="175"/>
      <c r="I5137" s="176"/>
      <c r="J5137" s="176"/>
      <c r="K5137" s="176"/>
      <c r="L5137" s="665"/>
      <c r="M5137" s="175"/>
      <c r="N5137" s="177"/>
      <c r="P5137" s="176"/>
      <c r="R5137" s="178"/>
      <c r="S5137" s="177"/>
      <c r="U5137" s="177"/>
      <c r="W5137" s="178"/>
      <c r="X5137" s="177"/>
    </row>
    <row r="5138" spans="7:24" s="168" customFormat="1" ht="15" customHeight="1">
      <c r="G5138" s="175"/>
      <c r="I5138" s="176"/>
      <c r="J5138" s="176"/>
      <c r="K5138" s="176"/>
      <c r="L5138" s="665"/>
      <c r="M5138" s="175"/>
      <c r="N5138" s="177"/>
      <c r="P5138" s="176"/>
      <c r="R5138" s="178"/>
      <c r="S5138" s="177"/>
      <c r="U5138" s="177"/>
      <c r="W5138" s="178"/>
      <c r="X5138" s="177"/>
    </row>
    <row r="5139" spans="7:24" s="168" customFormat="1" ht="15" customHeight="1">
      <c r="G5139" s="175"/>
      <c r="I5139" s="176"/>
      <c r="J5139" s="176"/>
      <c r="K5139" s="176"/>
      <c r="L5139" s="665"/>
      <c r="M5139" s="175"/>
      <c r="N5139" s="177"/>
      <c r="P5139" s="176"/>
      <c r="R5139" s="178"/>
      <c r="S5139" s="177"/>
      <c r="U5139" s="177"/>
      <c r="W5139" s="178"/>
      <c r="X5139" s="177"/>
    </row>
    <row r="5140" spans="7:24" s="168" customFormat="1" ht="15" customHeight="1">
      <c r="G5140" s="175"/>
      <c r="I5140" s="176"/>
      <c r="J5140" s="176"/>
      <c r="K5140" s="176"/>
      <c r="L5140" s="665"/>
      <c r="M5140" s="175"/>
      <c r="N5140" s="177"/>
      <c r="P5140" s="176"/>
      <c r="R5140" s="178"/>
      <c r="S5140" s="177"/>
      <c r="U5140" s="177"/>
      <c r="W5140" s="178"/>
      <c r="X5140" s="177"/>
    </row>
    <row r="5141" spans="7:24" s="168" customFormat="1" ht="15" customHeight="1">
      <c r="G5141" s="175"/>
      <c r="I5141" s="176"/>
      <c r="J5141" s="176"/>
      <c r="K5141" s="176"/>
      <c r="L5141" s="665"/>
      <c r="M5141" s="175"/>
      <c r="N5141" s="177"/>
      <c r="P5141" s="176"/>
      <c r="R5141" s="178"/>
      <c r="S5141" s="177"/>
      <c r="U5141" s="177"/>
      <c r="W5141" s="178"/>
      <c r="X5141" s="177"/>
    </row>
    <row r="5142" spans="7:24" s="168" customFormat="1" ht="15" customHeight="1">
      <c r="G5142" s="175"/>
      <c r="I5142" s="176"/>
      <c r="J5142" s="176"/>
      <c r="K5142" s="176"/>
      <c r="L5142" s="665"/>
      <c r="M5142" s="175"/>
      <c r="N5142" s="177"/>
      <c r="P5142" s="176"/>
      <c r="R5142" s="178"/>
      <c r="S5142" s="177"/>
      <c r="U5142" s="177"/>
      <c r="W5142" s="178"/>
      <c r="X5142" s="177"/>
    </row>
    <row r="5143" spans="7:24" s="168" customFormat="1" ht="15" customHeight="1">
      <c r="G5143" s="175"/>
      <c r="I5143" s="176"/>
      <c r="J5143" s="176"/>
      <c r="K5143" s="176"/>
      <c r="L5143" s="665"/>
      <c r="M5143" s="175"/>
      <c r="N5143" s="177"/>
      <c r="P5143" s="176"/>
      <c r="R5143" s="178"/>
      <c r="S5143" s="177"/>
      <c r="U5143" s="177"/>
      <c r="W5143" s="178"/>
      <c r="X5143" s="177"/>
    </row>
    <row r="5144" spans="7:24" s="168" customFormat="1" ht="15" customHeight="1">
      <c r="G5144" s="175"/>
      <c r="I5144" s="176"/>
      <c r="J5144" s="176"/>
      <c r="K5144" s="176"/>
      <c r="L5144" s="665"/>
      <c r="M5144" s="175"/>
      <c r="N5144" s="177"/>
      <c r="P5144" s="176"/>
      <c r="R5144" s="178"/>
      <c r="S5144" s="177"/>
      <c r="U5144" s="177"/>
      <c r="W5144" s="178"/>
      <c r="X5144" s="177"/>
    </row>
    <row r="5145" spans="7:24" s="168" customFormat="1" ht="15" customHeight="1">
      <c r="G5145" s="175"/>
      <c r="I5145" s="176"/>
      <c r="J5145" s="176"/>
      <c r="K5145" s="176"/>
      <c r="L5145" s="665"/>
      <c r="M5145" s="175"/>
      <c r="N5145" s="177"/>
      <c r="P5145" s="176"/>
      <c r="R5145" s="178"/>
      <c r="S5145" s="177"/>
      <c r="U5145" s="177"/>
      <c r="W5145" s="178"/>
      <c r="X5145" s="177"/>
    </row>
    <row r="5146" spans="7:24" s="168" customFormat="1" ht="15" customHeight="1">
      <c r="G5146" s="175"/>
      <c r="I5146" s="176"/>
      <c r="J5146" s="176"/>
      <c r="K5146" s="176"/>
      <c r="L5146" s="665"/>
      <c r="M5146" s="175"/>
      <c r="N5146" s="177"/>
      <c r="P5146" s="176"/>
      <c r="R5146" s="178"/>
      <c r="S5146" s="177"/>
      <c r="U5146" s="177"/>
      <c r="W5146" s="178"/>
      <c r="X5146" s="177"/>
    </row>
    <row r="5147" spans="7:24" s="168" customFormat="1" ht="15" customHeight="1">
      <c r="G5147" s="175"/>
      <c r="I5147" s="176"/>
      <c r="J5147" s="176"/>
      <c r="K5147" s="176"/>
      <c r="L5147" s="665"/>
      <c r="M5147" s="175"/>
      <c r="N5147" s="177"/>
      <c r="P5147" s="176"/>
      <c r="R5147" s="178"/>
      <c r="S5147" s="177"/>
      <c r="U5147" s="177"/>
      <c r="W5147" s="178"/>
      <c r="X5147" s="177"/>
    </row>
    <row r="5148" spans="7:24" s="168" customFormat="1" ht="15" customHeight="1">
      <c r="G5148" s="175"/>
      <c r="I5148" s="176"/>
      <c r="J5148" s="176"/>
      <c r="K5148" s="176"/>
      <c r="L5148" s="665"/>
      <c r="M5148" s="175"/>
      <c r="N5148" s="177"/>
      <c r="P5148" s="176"/>
      <c r="R5148" s="178"/>
      <c r="S5148" s="177"/>
      <c r="U5148" s="177"/>
      <c r="W5148" s="178"/>
      <c r="X5148" s="177"/>
    </row>
    <row r="5149" spans="7:24" s="168" customFormat="1" ht="15" customHeight="1">
      <c r="G5149" s="175"/>
      <c r="I5149" s="176"/>
      <c r="J5149" s="176"/>
      <c r="K5149" s="176"/>
      <c r="L5149" s="665"/>
      <c r="M5149" s="175"/>
      <c r="N5149" s="177"/>
      <c r="P5149" s="176"/>
      <c r="R5149" s="178"/>
      <c r="S5149" s="177"/>
      <c r="U5149" s="177"/>
      <c r="W5149" s="178"/>
      <c r="X5149" s="177"/>
    </row>
    <row r="5150" spans="7:24" s="168" customFormat="1" ht="15" customHeight="1">
      <c r="G5150" s="175"/>
      <c r="I5150" s="176"/>
      <c r="J5150" s="176"/>
      <c r="K5150" s="176"/>
      <c r="L5150" s="665"/>
      <c r="M5150" s="175"/>
      <c r="N5150" s="177"/>
      <c r="P5150" s="176"/>
      <c r="R5150" s="178"/>
      <c r="S5150" s="177"/>
      <c r="U5150" s="177"/>
      <c r="W5150" s="178"/>
      <c r="X5150" s="177"/>
    </row>
    <row r="5151" spans="7:24" s="168" customFormat="1" ht="15" customHeight="1">
      <c r="G5151" s="175"/>
      <c r="I5151" s="176"/>
      <c r="J5151" s="176"/>
      <c r="K5151" s="176"/>
      <c r="L5151" s="665"/>
      <c r="M5151" s="175"/>
      <c r="N5151" s="177"/>
      <c r="P5151" s="176"/>
      <c r="R5151" s="178"/>
      <c r="S5151" s="177"/>
      <c r="U5151" s="177"/>
      <c r="W5151" s="178"/>
      <c r="X5151" s="177"/>
    </row>
    <row r="5152" spans="7:24" s="168" customFormat="1" ht="15" customHeight="1">
      <c r="G5152" s="175"/>
      <c r="I5152" s="176"/>
      <c r="J5152" s="176"/>
      <c r="K5152" s="176"/>
      <c r="L5152" s="665"/>
      <c r="M5152" s="175"/>
      <c r="N5152" s="177"/>
      <c r="P5152" s="176"/>
      <c r="R5152" s="178"/>
      <c r="S5152" s="177"/>
      <c r="U5152" s="177"/>
      <c r="W5152" s="178"/>
      <c r="X5152" s="177"/>
    </row>
    <row r="5153" spans="7:24" s="168" customFormat="1" ht="15" customHeight="1">
      <c r="G5153" s="175"/>
      <c r="I5153" s="176"/>
      <c r="J5153" s="176"/>
      <c r="K5153" s="176"/>
      <c r="L5153" s="665"/>
      <c r="M5153" s="175"/>
      <c r="N5153" s="177"/>
      <c r="P5153" s="176"/>
      <c r="R5153" s="178"/>
      <c r="S5153" s="177"/>
      <c r="U5153" s="177"/>
      <c r="W5153" s="178"/>
      <c r="X5153" s="177"/>
    </row>
    <row r="5154" spans="7:24" s="168" customFormat="1" ht="15" customHeight="1">
      <c r="G5154" s="175"/>
      <c r="I5154" s="176"/>
      <c r="J5154" s="176"/>
      <c r="K5154" s="176"/>
      <c r="L5154" s="665"/>
      <c r="M5154" s="175"/>
      <c r="N5154" s="177"/>
      <c r="P5154" s="176"/>
      <c r="R5154" s="178"/>
      <c r="S5154" s="177"/>
      <c r="U5154" s="177"/>
      <c r="W5154" s="178"/>
      <c r="X5154" s="177"/>
    </row>
    <row r="5155" spans="7:24" s="168" customFormat="1" ht="15" customHeight="1">
      <c r="G5155" s="175"/>
      <c r="I5155" s="176"/>
      <c r="J5155" s="176"/>
      <c r="K5155" s="176"/>
      <c r="L5155" s="665"/>
      <c r="M5155" s="175"/>
      <c r="N5155" s="177"/>
      <c r="P5155" s="176"/>
      <c r="R5155" s="178"/>
      <c r="S5155" s="177"/>
      <c r="U5155" s="177"/>
      <c r="W5155" s="178"/>
      <c r="X5155" s="177"/>
    </row>
    <row r="5156" spans="7:24" s="168" customFormat="1" ht="15" customHeight="1">
      <c r="G5156" s="175"/>
      <c r="I5156" s="176"/>
      <c r="J5156" s="176"/>
      <c r="K5156" s="176"/>
      <c r="L5156" s="665"/>
      <c r="M5156" s="175"/>
      <c r="N5156" s="177"/>
      <c r="P5156" s="176"/>
      <c r="R5156" s="178"/>
      <c r="S5156" s="177"/>
      <c r="U5156" s="177"/>
      <c r="W5156" s="178"/>
      <c r="X5156" s="177"/>
    </row>
    <row r="5157" spans="7:24" s="168" customFormat="1" ht="15" customHeight="1">
      <c r="G5157" s="175"/>
      <c r="I5157" s="176"/>
      <c r="J5157" s="176"/>
      <c r="K5157" s="176"/>
      <c r="L5157" s="665"/>
      <c r="M5157" s="175"/>
      <c r="N5157" s="177"/>
      <c r="P5157" s="176"/>
      <c r="R5157" s="178"/>
      <c r="S5157" s="177"/>
      <c r="U5157" s="177"/>
      <c r="W5157" s="178"/>
      <c r="X5157" s="177"/>
    </row>
    <row r="5158" spans="7:24" s="168" customFormat="1" ht="15" customHeight="1">
      <c r="G5158" s="175"/>
      <c r="I5158" s="176"/>
      <c r="J5158" s="176"/>
      <c r="K5158" s="176"/>
      <c r="L5158" s="665"/>
      <c r="M5158" s="175"/>
      <c r="N5158" s="177"/>
      <c r="P5158" s="176"/>
      <c r="R5158" s="178"/>
      <c r="S5158" s="177"/>
      <c r="U5158" s="177"/>
      <c r="W5158" s="178"/>
      <c r="X5158" s="177"/>
    </row>
    <row r="5159" spans="7:24" s="168" customFormat="1" ht="15" customHeight="1">
      <c r="G5159" s="175"/>
      <c r="I5159" s="176"/>
      <c r="J5159" s="176"/>
      <c r="K5159" s="176"/>
      <c r="L5159" s="665"/>
      <c r="M5159" s="175"/>
      <c r="N5159" s="177"/>
      <c r="P5159" s="176"/>
      <c r="R5159" s="178"/>
      <c r="S5159" s="177"/>
      <c r="U5159" s="177"/>
      <c r="W5159" s="178"/>
      <c r="X5159" s="177"/>
    </row>
    <row r="5160" spans="7:24" s="168" customFormat="1" ht="15" customHeight="1">
      <c r="G5160" s="175"/>
      <c r="I5160" s="176"/>
      <c r="J5160" s="176"/>
      <c r="K5160" s="176"/>
      <c r="L5160" s="665"/>
      <c r="M5160" s="175"/>
      <c r="N5160" s="177"/>
      <c r="P5160" s="176"/>
      <c r="R5160" s="178"/>
      <c r="S5160" s="177"/>
      <c r="U5160" s="177"/>
      <c r="W5160" s="178"/>
      <c r="X5160" s="177"/>
    </row>
    <row r="5161" spans="7:24" s="168" customFormat="1" ht="15" customHeight="1">
      <c r="G5161" s="175"/>
      <c r="I5161" s="176"/>
      <c r="J5161" s="176"/>
      <c r="K5161" s="176"/>
      <c r="L5161" s="665"/>
      <c r="M5161" s="175"/>
      <c r="N5161" s="177"/>
      <c r="P5161" s="176"/>
      <c r="R5161" s="178"/>
      <c r="S5161" s="177"/>
      <c r="U5161" s="177"/>
      <c r="W5161" s="178"/>
      <c r="X5161" s="177"/>
    </row>
    <row r="5162" spans="7:24" s="168" customFormat="1" ht="15" customHeight="1">
      <c r="G5162" s="175"/>
      <c r="I5162" s="176"/>
      <c r="J5162" s="176"/>
      <c r="K5162" s="176"/>
      <c r="L5162" s="665"/>
      <c r="M5162" s="175"/>
      <c r="N5162" s="177"/>
      <c r="P5162" s="176"/>
      <c r="R5162" s="178"/>
      <c r="S5162" s="177"/>
      <c r="U5162" s="177"/>
      <c r="W5162" s="178"/>
      <c r="X5162" s="177"/>
    </row>
    <row r="5163" spans="7:24" s="168" customFormat="1" ht="15" customHeight="1">
      <c r="G5163" s="175"/>
      <c r="I5163" s="176"/>
      <c r="J5163" s="176"/>
      <c r="K5163" s="176"/>
      <c r="L5163" s="665"/>
      <c r="M5163" s="175"/>
      <c r="N5163" s="177"/>
      <c r="P5163" s="176"/>
      <c r="R5163" s="178"/>
      <c r="S5163" s="177"/>
      <c r="U5163" s="177"/>
      <c r="W5163" s="178"/>
      <c r="X5163" s="177"/>
    </row>
    <row r="5164" spans="7:24" s="168" customFormat="1" ht="15" customHeight="1">
      <c r="G5164" s="175"/>
      <c r="I5164" s="176"/>
      <c r="J5164" s="176"/>
      <c r="K5164" s="176"/>
      <c r="L5164" s="665"/>
      <c r="M5164" s="175"/>
      <c r="N5164" s="177"/>
      <c r="P5164" s="176"/>
      <c r="R5164" s="178"/>
      <c r="S5164" s="177"/>
      <c r="U5164" s="177"/>
      <c r="W5164" s="178"/>
      <c r="X5164" s="177"/>
    </row>
    <row r="5165" spans="7:24" s="168" customFormat="1" ht="15" customHeight="1">
      <c r="G5165" s="175"/>
      <c r="I5165" s="176"/>
      <c r="J5165" s="176"/>
      <c r="K5165" s="176"/>
      <c r="L5165" s="665"/>
      <c r="M5165" s="175"/>
      <c r="N5165" s="177"/>
      <c r="P5165" s="176"/>
      <c r="R5165" s="178"/>
      <c r="S5165" s="177"/>
      <c r="U5165" s="177"/>
      <c r="W5165" s="178"/>
      <c r="X5165" s="177"/>
    </row>
    <row r="5166" spans="7:24" s="168" customFormat="1" ht="15" customHeight="1">
      <c r="G5166" s="175"/>
      <c r="I5166" s="176"/>
      <c r="J5166" s="176"/>
      <c r="K5166" s="176"/>
      <c r="L5166" s="665"/>
      <c r="M5166" s="175"/>
      <c r="N5166" s="177"/>
      <c r="P5166" s="176"/>
      <c r="R5166" s="178"/>
      <c r="S5166" s="177"/>
      <c r="U5166" s="177"/>
      <c r="W5166" s="178"/>
      <c r="X5166" s="177"/>
    </row>
    <row r="5167" spans="7:24" s="168" customFormat="1" ht="15" customHeight="1">
      <c r="G5167" s="175"/>
      <c r="I5167" s="176"/>
      <c r="J5167" s="176"/>
      <c r="K5167" s="176"/>
      <c r="L5167" s="665"/>
      <c r="M5167" s="175"/>
      <c r="N5167" s="177"/>
      <c r="P5167" s="176"/>
      <c r="R5167" s="178"/>
      <c r="S5167" s="177"/>
      <c r="U5167" s="177"/>
      <c r="W5167" s="178"/>
      <c r="X5167" s="177"/>
    </row>
    <row r="5168" spans="7:24" s="168" customFormat="1" ht="15" customHeight="1">
      <c r="G5168" s="175"/>
      <c r="I5168" s="176"/>
      <c r="J5168" s="176"/>
      <c r="K5168" s="176"/>
      <c r="L5168" s="665"/>
      <c r="M5168" s="175"/>
      <c r="N5168" s="177"/>
      <c r="P5168" s="176"/>
      <c r="R5168" s="178"/>
      <c r="S5168" s="177"/>
      <c r="U5168" s="177"/>
      <c r="W5168" s="178"/>
      <c r="X5168" s="177"/>
    </row>
    <row r="5169" spans="7:24" s="168" customFormat="1" ht="15" customHeight="1">
      <c r="G5169" s="175"/>
      <c r="I5169" s="176"/>
      <c r="J5169" s="176"/>
      <c r="K5169" s="176"/>
      <c r="L5169" s="665"/>
      <c r="M5169" s="175"/>
      <c r="N5169" s="177"/>
      <c r="P5169" s="176"/>
      <c r="R5169" s="178"/>
      <c r="S5169" s="177"/>
      <c r="U5169" s="177"/>
      <c r="W5169" s="178"/>
      <c r="X5169" s="177"/>
    </row>
    <row r="5170" spans="7:24" s="168" customFormat="1" ht="15" customHeight="1">
      <c r="G5170" s="175"/>
      <c r="I5170" s="176"/>
      <c r="J5170" s="176"/>
      <c r="K5170" s="176"/>
      <c r="L5170" s="665"/>
      <c r="M5170" s="175"/>
      <c r="N5170" s="177"/>
      <c r="P5170" s="176"/>
      <c r="R5170" s="178"/>
      <c r="S5170" s="177"/>
      <c r="U5170" s="177"/>
      <c r="W5170" s="178"/>
      <c r="X5170" s="177"/>
    </row>
    <row r="5171" spans="7:24" s="168" customFormat="1" ht="15" customHeight="1">
      <c r="G5171" s="175"/>
      <c r="I5171" s="176"/>
      <c r="J5171" s="176"/>
      <c r="K5171" s="176"/>
      <c r="L5171" s="665"/>
      <c r="M5171" s="175"/>
      <c r="N5171" s="177"/>
      <c r="P5171" s="176"/>
      <c r="R5171" s="178"/>
      <c r="S5171" s="177"/>
      <c r="U5171" s="177"/>
      <c r="W5171" s="178"/>
      <c r="X5171" s="177"/>
    </row>
    <row r="5172" spans="7:24" s="168" customFormat="1" ht="15" customHeight="1">
      <c r="G5172" s="175"/>
      <c r="I5172" s="176"/>
      <c r="J5172" s="176"/>
      <c r="K5172" s="176"/>
      <c r="L5172" s="665"/>
      <c r="M5172" s="175"/>
      <c r="N5172" s="177"/>
      <c r="P5172" s="176"/>
      <c r="R5172" s="178"/>
      <c r="S5172" s="177"/>
      <c r="U5172" s="177"/>
      <c r="W5172" s="178"/>
      <c r="X5172" s="177"/>
    </row>
    <row r="5173" spans="7:24" s="168" customFormat="1" ht="15" customHeight="1">
      <c r="G5173" s="175"/>
      <c r="I5173" s="176"/>
      <c r="J5173" s="176"/>
      <c r="K5173" s="176"/>
      <c r="L5173" s="665"/>
      <c r="M5173" s="175"/>
      <c r="N5173" s="177"/>
      <c r="P5173" s="176"/>
      <c r="R5173" s="178"/>
      <c r="S5173" s="177"/>
      <c r="U5173" s="177"/>
      <c r="W5173" s="178"/>
      <c r="X5173" s="177"/>
    </row>
    <row r="5174" spans="7:24" s="168" customFormat="1" ht="15" customHeight="1">
      <c r="G5174" s="175"/>
      <c r="I5174" s="176"/>
      <c r="J5174" s="176"/>
      <c r="K5174" s="176"/>
      <c r="L5174" s="665"/>
      <c r="M5174" s="175"/>
      <c r="N5174" s="177"/>
      <c r="P5174" s="176"/>
      <c r="R5174" s="178"/>
      <c r="S5174" s="177"/>
      <c r="U5174" s="177"/>
      <c r="W5174" s="178"/>
      <c r="X5174" s="177"/>
    </row>
    <row r="5175" spans="7:24" s="168" customFormat="1" ht="15" customHeight="1">
      <c r="G5175" s="175"/>
      <c r="I5175" s="176"/>
      <c r="J5175" s="176"/>
      <c r="K5175" s="176"/>
      <c r="L5175" s="665"/>
      <c r="M5175" s="175"/>
      <c r="N5175" s="177"/>
      <c r="P5175" s="176"/>
      <c r="R5175" s="178"/>
      <c r="S5175" s="177"/>
      <c r="U5175" s="177"/>
      <c r="W5175" s="178"/>
      <c r="X5175" s="177"/>
    </row>
    <row r="5176" spans="7:24" s="168" customFormat="1" ht="15" customHeight="1">
      <c r="G5176" s="175"/>
      <c r="I5176" s="176"/>
      <c r="J5176" s="176"/>
      <c r="K5176" s="176"/>
      <c r="L5176" s="665"/>
      <c r="M5176" s="175"/>
      <c r="N5176" s="177"/>
      <c r="P5176" s="176"/>
      <c r="R5176" s="178"/>
      <c r="S5176" s="177"/>
      <c r="U5176" s="177"/>
      <c r="W5176" s="178"/>
      <c r="X5176" s="177"/>
    </row>
    <row r="5177" spans="7:24" s="168" customFormat="1" ht="15" customHeight="1">
      <c r="G5177" s="175"/>
      <c r="I5177" s="176"/>
      <c r="J5177" s="176"/>
      <c r="K5177" s="176"/>
      <c r="L5177" s="665"/>
      <c r="M5177" s="175"/>
      <c r="N5177" s="177"/>
      <c r="P5177" s="176"/>
      <c r="R5177" s="178"/>
      <c r="S5177" s="177"/>
      <c r="U5177" s="177"/>
      <c r="W5177" s="178"/>
      <c r="X5177" s="177"/>
    </row>
    <row r="5178" spans="7:24" s="168" customFormat="1" ht="15" customHeight="1">
      <c r="G5178" s="175"/>
      <c r="I5178" s="176"/>
      <c r="J5178" s="176"/>
      <c r="K5178" s="176"/>
      <c r="L5178" s="665"/>
      <c r="M5178" s="175"/>
      <c r="N5178" s="177"/>
      <c r="P5178" s="176"/>
      <c r="R5178" s="178"/>
      <c r="S5178" s="177"/>
      <c r="U5178" s="177"/>
      <c r="W5178" s="178"/>
      <c r="X5178" s="177"/>
    </row>
    <row r="5179" spans="7:24" s="168" customFormat="1" ht="15" customHeight="1">
      <c r="G5179" s="175"/>
      <c r="I5179" s="176"/>
      <c r="J5179" s="176"/>
      <c r="K5179" s="176"/>
      <c r="L5179" s="665"/>
      <c r="M5179" s="175"/>
      <c r="N5179" s="177"/>
      <c r="P5179" s="176"/>
      <c r="R5179" s="178"/>
      <c r="S5179" s="177"/>
      <c r="U5179" s="177"/>
      <c r="W5179" s="178"/>
      <c r="X5179" s="177"/>
    </row>
    <row r="5180" spans="7:24" s="168" customFormat="1" ht="15" customHeight="1">
      <c r="G5180" s="175"/>
      <c r="I5180" s="176"/>
      <c r="J5180" s="176"/>
      <c r="K5180" s="176"/>
      <c r="L5180" s="665"/>
      <c r="M5180" s="175"/>
      <c r="N5180" s="177"/>
      <c r="P5180" s="176"/>
      <c r="R5180" s="178"/>
      <c r="S5180" s="177"/>
      <c r="U5180" s="177"/>
      <c r="W5180" s="178"/>
      <c r="X5180" s="177"/>
    </row>
    <row r="5181" spans="7:24" s="168" customFormat="1" ht="15" customHeight="1">
      <c r="G5181" s="175"/>
      <c r="I5181" s="176"/>
      <c r="J5181" s="176"/>
      <c r="K5181" s="176"/>
      <c r="L5181" s="665"/>
      <c r="M5181" s="175"/>
      <c r="N5181" s="177"/>
      <c r="P5181" s="176"/>
      <c r="R5181" s="178"/>
      <c r="S5181" s="177"/>
      <c r="U5181" s="177"/>
      <c r="W5181" s="178"/>
      <c r="X5181" s="177"/>
    </row>
    <row r="5182" spans="7:24" s="168" customFormat="1" ht="15" customHeight="1">
      <c r="G5182" s="175"/>
      <c r="I5182" s="176"/>
      <c r="J5182" s="176"/>
      <c r="K5182" s="176"/>
      <c r="L5182" s="665"/>
      <c r="M5182" s="175"/>
      <c r="N5182" s="177"/>
      <c r="P5182" s="176"/>
      <c r="R5182" s="178"/>
      <c r="S5182" s="177"/>
      <c r="U5182" s="177"/>
      <c r="W5182" s="178"/>
      <c r="X5182" s="177"/>
    </row>
    <row r="5183" spans="7:24" s="168" customFormat="1" ht="15" customHeight="1">
      <c r="G5183" s="175"/>
      <c r="I5183" s="176"/>
      <c r="J5183" s="176"/>
      <c r="K5183" s="176"/>
      <c r="L5183" s="665"/>
      <c r="M5183" s="175"/>
      <c r="N5183" s="177"/>
      <c r="P5183" s="176"/>
      <c r="R5183" s="178"/>
      <c r="S5183" s="177"/>
      <c r="U5183" s="177"/>
      <c r="W5183" s="178"/>
      <c r="X5183" s="177"/>
    </row>
    <row r="5184" spans="7:24" s="168" customFormat="1" ht="15" customHeight="1">
      <c r="G5184" s="175"/>
      <c r="I5184" s="176"/>
      <c r="J5184" s="176"/>
      <c r="K5184" s="176"/>
      <c r="L5184" s="665"/>
      <c r="M5184" s="175"/>
      <c r="N5184" s="177"/>
      <c r="P5184" s="176"/>
      <c r="R5184" s="178"/>
      <c r="S5184" s="177"/>
      <c r="U5184" s="177"/>
      <c r="W5184" s="178"/>
      <c r="X5184" s="177"/>
    </row>
    <row r="5185" spans="7:24" s="168" customFormat="1" ht="15" customHeight="1">
      <c r="G5185" s="175"/>
      <c r="I5185" s="176"/>
      <c r="J5185" s="176"/>
      <c r="K5185" s="176"/>
      <c r="L5185" s="665"/>
      <c r="M5185" s="175"/>
      <c r="N5185" s="177"/>
      <c r="P5185" s="176"/>
      <c r="R5185" s="178"/>
      <c r="S5185" s="177"/>
      <c r="U5185" s="177"/>
      <c r="W5185" s="178"/>
      <c r="X5185" s="177"/>
    </row>
    <row r="5186" spans="7:24" s="168" customFormat="1" ht="15" customHeight="1">
      <c r="G5186" s="175"/>
      <c r="I5186" s="176"/>
      <c r="J5186" s="176"/>
      <c r="K5186" s="176"/>
      <c r="L5186" s="665"/>
      <c r="M5186" s="175"/>
      <c r="N5186" s="177"/>
      <c r="P5186" s="176"/>
      <c r="R5186" s="178"/>
      <c r="S5186" s="177"/>
      <c r="U5186" s="177"/>
      <c r="W5186" s="178"/>
      <c r="X5186" s="177"/>
    </row>
    <row r="5187" spans="7:24" s="168" customFormat="1" ht="15" customHeight="1">
      <c r="G5187" s="175"/>
      <c r="I5187" s="176"/>
      <c r="J5187" s="176"/>
      <c r="K5187" s="176"/>
      <c r="L5187" s="665"/>
      <c r="M5187" s="175"/>
      <c r="N5187" s="177"/>
      <c r="P5187" s="176"/>
      <c r="R5187" s="178"/>
      <c r="S5187" s="177"/>
      <c r="U5187" s="177"/>
      <c r="W5187" s="178"/>
      <c r="X5187" s="177"/>
    </row>
    <row r="5188" spans="7:24" s="168" customFormat="1" ht="15" customHeight="1">
      <c r="G5188" s="175"/>
      <c r="I5188" s="176"/>
      <c r="J5188" s="176"/>
      <c r="K5188" s="176"/>
      <c r="L5188" s="665"/>
      <c r="M5188" s="175"/>
      <c r="N5188" s="177"/>
      <c r="P5188" s="176"/>
      <c r="R5188" s="178"/>
      <c r="S5188" s="177"/>
      <c r="U5188" s="177"/>
      <c r="W5188" s="178"/>
      <c r="X5188" s="177"/>
    </row>
    <row r="5189" spans="7:24" s="168" customFormat="1" ht="15" customHeight="1">
      <c r="G5189" s="175"/>
      <c r="I5189" s="176"/>
      <c r="J5189" s="176"/>
      <c r="K5189" s="176"/>
      <c r="L5189" s="665"/>
      <c r="M5189" s="175"/>
      <c r="N5189" s="177"/>
      <c r="P5189" s="176"/>
      <c r="R5189" s="178"/>
      <c r="S5189" s="177"/>
      <c r="U5189" s="177"/>
      <c r="W5189" s="178"/>
      <c r="X5189" s="177"/>
    </row>
    <row r="5190" spans="7:24" s="168" customFormat="1" ht="15" customHeight="1">
      <c r="G5190" s="175"/>
      <c r="I5190" s="176"/>
      <c r="J5190" s="176"/>
      <c r="K5190" s="176"/>
      <c r="L5190" s="665"/>
      <c r="M5190" s="175"/>
      <c r="N5190" s="177"/>
      <c r="P5190" s="176"/>
      <c r="R5190" s="178"/>
      <c r="S5190" s="177"/>
      <c r="U5190" s="177"/>
      <c r="W5190" s="178"/>
      <c r="X5190" s="177"/>
    </row>
    <row r="5191" spans="7:24" s="168" customFormat="1" ht="15" customHeight="1">
      <c r="G5191" s="175"/>
      <c r="I5191" s="176"/>
      <c r="J5191" s="176"/>
      <c r="K5191" s="176"/>
      <c r="L5191" s="665"/>
      <c r="M5191" s="175"/>
      <c r="N5191" s="177"/>
      <c r="P5191" s="176"/>
      <c r="R5191" s="178"/>
      <c r="S5191" s="177"/>
      <c r="U5191" s="177"/>
      <c r="W5191" s="178"/>
      <c r="X5191" s="177"/>
    </row>
    <row r="5192" spans="7:24" s="168" customFormat="1" ht="15" customHeight="1">
      <c r="G5192" s="175"/>
      <c r="I5192" s="176"/>
      <c r="J5192" s="176"/>
      <c r="K5192" s="176"/>
      <c r="L5192" s="665"/>
      <c r="M5192" s="175"/>
      <c r="N5192" s="177"/>
      <c r="P5192" s="176"/>
      <c r="R5192" s="178"/>
      <c r="S5192" s="177"/>
      <c r="U5192" s="177"/>
      <c r="W5192" s="178"/>
      <c r="X5192" s="177"/>
    </row>
    <row r="5193" spans="7:24" s="168" customFormat="1" ht="15" customHeight="1">
      <c r="G5193" s="175"/>
      <c r="I5193" s="176"/>
      <c r="J5193" s="176"/>
      <c r="K5193" s="176"/>
      <c r="L5193" s="665"/>
      <c r="M5193" s="175"/>
      <c r="N5193" s="177"/>
      <c r="P5193" s="176"/>
      <c r="R5193" s="178"/>
      <c r="S5193" s="177"/>
      <c r="U5193" s="177"/>
      <c r="W5193" s="178"/>
      <c r="X5193" s="177"/>
    </row>
    <row r="5194" spans="7:24" s="168" customFormat="1" ht="15" customHeight="1">
      <c r="G5194" s="175"/>
      <c r="I5194" s="176"/>
      <c r="J5194" s="176"/>
      <c r="K5194" s="176"/>
      <c r="L5194" s="665"/>
      <c r="M5194" s="175"/>
      <c r="N5194" s="177"/>
      <c r="P5194" s="176"/>
      <c r="R5194" s="178"/>
      <c r="S5194" s="177"/>
      <c r="U5194" s="177"/>
      <c r="W5194" s="178"/>
      <c r="X5194" s="177"/>
    </row>
    <row r="5195" spans="7:24" s="168" customFormat="1" ht="15" customHeight="1">
      <c r="G5195" s="175"/>
      <c r="I5195" s="176"/>
      <c r="J5195" s="176"/>
      <c r="K5195" s="176"/>
      <c r="L5195" s="665"/>
      <c r="M5195" s="175"/>
      <c r="N5195" s="177"/>
      <c r="P5195" s="176"/>
      <c r="R5195" s="178"/>
      <c r="S5195" s="177"/>
      <c r="U5195" s="177"/>
      <c r="W5195" s="178"/>
      <c r="X5195" s="177"/>
    </row>
    <row r="5196" spans="7:24" s="168" customFormat="1" ht="15" customHeight="1">
      <c r="G5196" s="175"/>
      <c r="I5196" s="176"/>
      <c r="J5196" s="176"/>
      <c r="K5196" s="176"/>
      <c r="L5196" s="665"/>
      <c r="M5196" s="175"/>
      <c r="N5196" s="177"/>
      <c r="P5196" s="176"/>
      <c r="R5196" s="178"/>
      <c r="S5196" s="177"/>
      <c r="U5196" s="177"/>
      <c r="W5196" s="178"/>
      <c r="X5196" s="177"/>
    </row>
    <row r="5197" spans="7:24" s="168" customFormat="1" ht="15" customHeight="1">
      <c r="G5197" s="175"/>
      <c r="I5197" s="176"/>
      <c r="J5197" s="176"/>
      <c r="K5197" s="176"/>
      <c r="L5197" s="665"/>
      <c r="M5197" s="175"/>
      <c r="N5197" s="177"/>
      <c r="P5197" s="176"/>
      <c r="R5197" s="178"/>
      <c r="S5197" s="177"/>
      <c r="U5197" s="177"/>
      <c r="W5197" s="178"/>
      <c r="X5197" s="177"/>
    </row>
    <row r="5198" spans="7:24" s="168" customFormat="1" ht="15" customHeight="1">
      <c r="G5198" s="175"/>
      <c r="I5198" s="176"/>
      <c r="J5198" s="176"/>
      <c r="K5198" s="176"/>
      <c r="L5198" s="665"/>
      <c r="M5198" s="175"/>
      <c r="N5198" s="177"/>
      <c r="P5198" s="176"/>
      <c r="R5198" s="178"/>
      <c r="S5198" s="177"/>
      <c r="U5198" s="177"/>
      <c r="W5198" s="178"/>
      <c r="X5198" s="177"/>
    </row>
    <row r="5199" spans="7:24" s="168" customFormat="1" ht="15" customHeight="1">
      <c r="G5199" s="175"/>
      <c r="I5199" s="176"/>
      <c r="J5199" s="176"/>
      <c r="K5199" s="176"/>
      <c r="L5199" s="665"/>
      <c r="M5199" s="175"/>
      <c r="N5199" s="177"/>
      <c r="P5199" s="176"/>
      <c r="R5199" s="178"/>
      <c r="S5199" s="177"/>
      <c r="U5199" s="177"/>
      <c r="W5199" s="178"/>
      <c r="X5199" s="177"/>
    </row>
    <row r="5200" spans="7:24" s="168" customFormat="1" ht="15" customHeight="1">
      <c r="G5200" s="175"/>
      <c r="I5200" s="176"/>
      <c r="J5200" s="176"/>
      <c r="K5200" s="176"/>
      <c r="L5200" s="665"/>
      <c r="M5200" s="175"/>
      <c r="N5200" s="177"/>
      <c r="P5200" s="176"/>
      <c r="R5200" s="178"/>
      <c r="S5200" s="177"/>
      <c r="U5200" s="177"/>
      <c r="W5200" s="178"/>
      <c r="X5200" s="177"/>
    </row>
    <row r="5201" spans="7:24" s="168" customFormat="1" ht="15" customHeight="1">
      <c r="G5201" s="175"/>
      <c r="I5201" s="176"/>
      <c r="J5201" s="176"/>
      <c r="K5201" s="176"/>
      <c r="L5201" s="665"/>
      <c r="M5201" s="175"/>
      <c r="N5201" s="177"/>
      <c r="P5201" s="176"/>
      <c r="R5201" s="178"/>
      <c r="S5201" s="177"/>
      <c r="U5201" s="177"/>
      <c r="W5201" s="178"/>
      <c r="X5201" s="177"/>
    </row>
    <row r="5202" spans="7:24" s="168" customFormat="1" ht="15" customHeight="1">
      <c r="G5202" s="175"/>
      <c r="I5202" s="176"/>
      <c r="J5202" s="176"/>
      <c r="K5202" s="176"/>
      <c r="L5202" s="665"/>
      <c r="M5202" s="175"/>
      <c r="N5202" s="177"/>
      <c r="P5202" s="176"/>
      <c r="R5202" s="178"/>
      <c r="S5202" s="177"/>
      <c r="U5202" s="177"/>
      <c r="W5202" s="178"/>
      <c r="X5202" s="177"/>
    </row>
    <row r="5203" spans="7:24" s="168" customFormat="1" ht="15" customHeight="1">
      <c r="G5203" s="175"/>
      <c r="I5203" s="176"/>
      <c r="J5203" s="176"/>
      <c r="K5203" s="176"/>
      <c r="L5203" s="665"/>
      <c r="M5203" s="175"/>
      <c r="N5203" s="177"/>
      <c r="P5203" s="176"/>
      <c r="R5203" s="178"/>
      <c r="S5203" s="177"/>
      <c r="U5203" s="177"/>
      <c r="W5203" s="178"/>
      <c r="X5203" s="177"/>
    </row>
    <row r="5204" spans="7:24" s="168" customFormat="1" ht="15" customHeight="1">
      <c r="G5204" s="175"/>
      <c r="I5204" s="176"/>
      <c r="J5204" s="176"/>
      <c r="K5204" s="176"/>
      <c r="L5204" s="665"/>
      <c r="M5204" s="175"/>
      <c r="N5204" s="177"/>
      <c r="P5204" s="176"/>
      <c r="R5204" s="178"/>
      <c r="S5204" s="177"/>
      <c r="U5204" s="177"/>
      <c r="W5204" s="178"/>
      <c r="X5204" s="177"/>
    </row>
    <row r="5205" spans="7:24" s="168" customFormat="1" ht="15" customHeight="1">
      <c r="G5205" s="175"/>
      <c r="I5205" s="176"/>
      <c r="J5205" s="176"/>
      <c r="K5205" s="176"/>
      <c r="L5205" s="665"/>
      <c r="M5205" s="175"/>
      <c r="N5205" s="177"/>
      <c r="P5205" s="176"/>
      <c r="R5205" s="178"/>
      <c r="S5205" s="177"/>
      <c r="U5205" s="177"/>
      <c r="W5205" s="178"/>
      <c r="X5205" s="177"/>
    </row>
    <row r="5206" spans="7:24" s="168" customFormat="1" ht="15" customHeight="1">
      <c r="G5206" s="175"/>
      <c r="I5206" s="176"/>
      <c r="J5206" s="176"/>
      <c r="K5206" s="176"/>
      <c r="L5206" s="665"/>
      <c r="M5206" s="175"/>
      <c r="N5206" s="177"/>
      <c r="P5206" s="176"/>
      <c r="R5206" s="178"/>
      <c r="S5206" s="177"/>
      <c r="U5206" s="177"/>
      <c r="W5206" s="178"/>
      <c r="X5206" s="177"/>
    </row>
    <row r="5207" spans="7:24" s="168" customFormat="1" ht="15" customHeight="1">
      <c r="G5207" s="175"/>
      <c r="I5207" s="176"/>
      <c r="J5207" s="176"/>
      <c r="K5207" s="176"/>
      <c r="L5207" s="665"/>
      <c r="M5207" s="175"/>
      <c r="N5207" s="177"/>
      <c r="P5207" s="176"/>
      <c r="R5207" s="178"/>
      <c r="S5207" s="177"/>
      <c r="U5207" s="177"/>
      <c r="W5207" s="178"/>
      <c r="X5207" s="177"/>
    </row>
    <row r="5208" spans="7:24" s="168" customFormat="1" ht="15" customHeight="1">
      <c r="G5208" s="175"/>
      <c r="I5208" s="176"/>
      <c r="J5208" s="176"/>
      <c r="K5208" s="176"/>
      <c r="L5208" s="665"/>
      <c r="M5208" s="175"/>
      <c r="N5208" s="177"/>
      <c r="P5208" s="176"/>
      <c r="R5208" s="178"/>
      <c r="S5208" s="177"/>
      <c r="U5208" s="177"/>
      <c r="W5208" s="178"/>
      <c r="X5208" s="177"/>
    </row>
    <row r="5209" spans="7:24" s="168" customFormat="1" ht="15" customHeight="1">
      <c r="G5209" s="175"/>
      <c r="I5209" s="176"/>
      <c r="J5209" s="176"/>
      <c r="K5209" s="176"/>
      <c r="L5209" s="665"/>
      <c r="M5209" s="175"/>
      <c r="N5209" s="177"/>
      <c r="P5209" s="176"/>
      <c r="R5209" s="178"/>
      <c r="S5209" s="177"/>
      <c r="U5209" s="177"/>
      <c r="W5209" s="178"/>
      <c r="X5209" s="177"/>
    </row>
    <row r="5210" spans="7:24" s="168" customFormat="1" ht="15" customHeight="1">
      <c r="G5210" s="175"/>
      <c r="I5210" s="176"/>
      <c r="J5210" s="176"/>
      <c r="K5210" s="176"/>
      <c r="L5210" s="665"/>
      <c r="M5210" s="175"/>
      <c r="N5210" s="177"/>
      <c r="P5210" s="176"/>
      <c r="R5210" s="178"/>
      <c r="S5210" s="177"/>
      <c r="U5210" s="177"/>
      <c r="W5210" s="178"/>
      <c r="X5210" s="177"/>
    </row>
    <row r="5211" spans="7:24" s="168" customFormat="1" ht="15" customHeight="1">
      <c r="G5211" s="175"/>
      <c r="I5211" s="176"/>
      <c r="J5211" s="176"/>
      <c r="K5211" s="176"/>
      <c r="L5211" s="665"/>
      <c r="M5211" s="175"/>
      <c r="N5211" s="177"/>
      <c r="P5211" s="176"/>
      <c r="R5211" s="178"/>
      <c r="S5211" s="177"/>
      <c r="U5211" s="177"/>
      <c r="W5211" s="178"/>
      <c r="X5211" s="177"/>
    </row>
    <row r="5212" spans="7:24" s="168" customFormat="1" ht="15" customHeight="1">
      <c r="G5212" s="175"/>
      <c r="I5212" s="176"/>
      <c r="J5212" s="176"/>
      <c r="K5212" s="176"/>
      <c r="L5212" s="665"/>
      <c r="M5212" s="175"/>
      <c r="N5212" s="177"/>
      <c r="P5212" s="176"/>
      <c r="R5212" s="178"/>
      <c r="S5212" s="177"/>
      <c r="U5212" s="177"/>
      <c r="W5212" s="178"/>
      <c r="X5212" s="177"/>
    </row>
    <row r="5213" spans="7:24" s="168" customFormat="1" ht="15" customHeight="1">
      <c r="G5213" s="175"/>
      <c r="I5213" s="176"/>
      <c r="J5213" s="176"/>
      <c r="K5213" s="176"/>
      <c r="L5213" s="665"/>
      <c r="M5213" s="175"/>
      <c r="N5213" s="177"/>
      <c r="P5213" s="176"/>
      <c r="R5213" s="178"/>
      <c r="S5213" s="177"/>
      <c r="U5213" s="177"/>
      <c r="W5213" s="178"/>
      <c r="X5213" s="177"/>
    </row>
    <row r="5214" spans="7:24" s="168" customFormat="1" ht="15" customHeight="1">
      <c r="G5214" s="175"/>
      <c r="I5214" s="176"/>
      <c r="J5214" s="176"/>
      <c r="K5214" s="176"/>
      <c r="L5214" s="665"/>
      <c r="M5214" s="175"/>
      <c r="N5214" s="177"/>
      <c r="P5214" s="176"/>
      <c r="R5214" s="178"/>
      <c r="S5214" s="177"/>
      <c r="U5214" s="177"/>
      <c r="W5214" s="178"/>
      <c r="X5214" s="177"/>
    </row>
    <row r="5215" spans="7:24" s="168" customFormat="1" ht="15" customHeight="1">
      <c r="G5215" s="175"/>
      <c r="I5215" s="176"/>
      <c r="J5215" s="176"/>
      <c r="K5215" s="176"/>
      <c r="L5215" s="665"/>
      <c r="M5215" s="175"/>
      <c r="N5215" s="177"/>
      <c r="P5215" s="176"/>
      <c r="R5215" s="178"/>
      <c r="S5215" s="177"/>
      <c r="U5215" s="177"/>
      <c r="W5215" s="178"/>
      <c r="X5215" s="177"/>
    </row>
    <row r="5216" spans="7:24" s="168" customFormat="1" ht="15" customHeight="1">
      <c r="G5216" s="175"/>
      <c r="I5216" s="176"/>
      <c r="J5216" s="176"/>
      <c r="K5216" s="176"/>
      <c r="L5216" s="665"/>
      <c r="M5216" s="175"/>
      <c r="N5216" s="177"/>
      <c r="P5216" s="176"/>
      <c r="R5216" s="178"/>
      <c r="S5216" s="177"/>
      <c r="U5216" s="177"/>
      <c r="W5216" s="178"/>
      <c r="X5216" s="177"/>
    </row>
    <row r="5217" spans="7:24" s="168" customFormat="1" ht="15" customHeight="1">
      <c r="G5217" s="175"/>
      <c r="I5217" s="176"/>
      <c r="J5217" s="176"/>
      <c r="K5217" s="176"/>
      <c r="L5217" s="665"/>
      <c r="M5217" s="175"/>
      <c r="N5217" s="177"/>
      <c r="P5217" s="176"/>
      <c r="R5217" s="178"/>
      <c r="S5217" s="177"/>
      <c r="U5217" s="177"/>
      <c r="W5217" s="178"/>
      <c r="X5217" s="177"/>
    </row>
    <row r="5218" spans="7:24" s="168" customFormat="1" ht="15" customHeight="1">
      <c r="G5218" s="175"/>
      <c r="I5218" s="176"/>
      <c r="J5218" s="176"/>
      <c r="K5218" s="176"/>
      <c r="L5218" s="665"/>
      <c r="M5218" s="175"/>
      <c r="N5218" s="177"/>
      <c r="P5218" s="176"/>
      <c r="R5218" s="178"/>
      <c r="S5218" s="177"/>
      <c r="U5218" s="177"/>
      <c r="W5218" s="178"/>
      <c r="X5218" s="177"/>
    </row>
    <row r="5219" spans="7:24" s="168" customFormat="1" ht="15" customHeight="1">
      <c r="G5219" s="175"/>
      <c r="I5219" s="176"/>
      <c r="J5219" s="176"/>
      <c r="K5219" s="176"/>
      <c r="L5219" s="665"/>
      <c r="M5219" s="175"/>
      <c r="N5219" s="177"/>
      <c r="P5219" s="176"/>
      <c r="R5219" s="178"/>
      <c r="S5219" s="177"/>
      <c r="U5219" s="177"/>
      <c r="W5219" s="178"/>
      <c r="X5219" s="177"/>
    </row>
    <row r="5220" spans="7:24" s="168" customFormat="1" ht="15" customHeight="1">
      <c r="G5220" s="175"/>
      <c r="I5220" s="176"/>
      <c r="J5220" s="176"/>
      <c r="K5220" s="176"/>
      <c r="L5220" s="665"/>
      <c r="M5220" s="175"/>
      <c r="N5220" s="177"/>
      <c r="P5220" s="176"/>
      <c r="R5220" s="178"/>
      <c r="S5220" s="177"/>
      <c r="U5220" s="177"/>
      <c r="W5220" s="178"/>
      <c r="X5220" s="177"/>
    </row>
    <row r="5221" spans="7:24" s="168" customFormat="1" ht="15" customHeight="1">
      <c r="G5221" s="175"/>
      <c r="I5221" s="176"/>
      <c r="J5221" s="176"/>
      <c r="K5221" s="176"/>
      <c r="L5221" s="665"/>
      <c r="M5221" s="175"/>
      <c r="N5221" s="177"/>
      <c r="P5221" s="176"/>
      <c r="R5221" s="178"/>
      <c r="S5221" s="177"/>
      <c r="U5221" s="177"/>
      <c r="W5221" s="178"/>
      <c r="X5221" s="177"/>
    </row>
    <row r="5222" spans="7:24" s="168" customFormat="1" ht="15" customHeight="1">
      <c r="G5222" s="175"/>
      <c r="I5222" s="176"/>
      <c r="J5222" s="176"/>
      <c r="K5222" s="176"/>
      <c r="L5222" s="665"/>
      <c r="M5222" s="175"/>
      <c r="N5222" s="177"/>
      <c r="P5222" s="176"/>
      <c r="R5222" s="178"/>
      <c r="S5222" s="177"/>
      <c r="U5222" s="177"/>
      <c r="W5222" s="178"/>
      <c r="X5222" s="177"/>
    </row>
    <row r="5223" spans="7:24" s="168" customFormat="1" ht="15" customHeight="1">
      <c r="G5223" s="175"/>
      <c r="I5223" s="176"/>
      <c r="J5223" s="176"/>
      <c r="K5223" s="176"/>
      <c r="L5223" s="665"/>
      <c r="M5223" s="175"/>
      <c r="N5223" s="177"/>
      <c r="P5223" s="176"/>
      <c r="R5223" s="178"/>
      <c r="S5223" s="177"/>
      <c r="U5223" s="177"/>
      <c r="W5223" s="178"/>
      <c r="X5223" s="177"/>
    </row>
    <row r="5224" spans="7:24" s="168" customFormat="1" ht="15" customHeight="1">
      <c r="G5224" s="175"/>
      <c r="I5224" s="176"/>
      <c r="J5224" s="176"/>
      <c r="K5224" s="176"/>
      <c r="L5224" s="665"/>
      <c r="M5224" s="175"/>
      <c r="N5224" s="177"/>
      <c r="P5224" s="176"/>
      <c r="R5224" s="178"/>
      <c r="S5224" s="177"/>
      <c r="U5224" s="177"/>
      <c r="W5224" s="178"/>
      <c r="X5224" s="177"/>
    </row>
    <row r="5225" spans="7:24" s="168" customFormat="1" ht="15" customHeight="1">
      <c r="G5225" s="175"/>
      <c r="I5225" s="176"/>
      <c r="J5225" s="176"/>
      <c r="K5225" s="176"/>
      <c r="L5225" s="665"/>
      <c r="M5225" s="175"/>
      <c r="N5225" s="177"/>
      <c r="P5225" s="176"/>
      <c r="R5225" s="178"/>
      <c r="S5225" s="177"/>
      <c r="U5225" s="177"/>
      <c r="W5225" s="178"/>
      <c r="X5225" s="177"/>
    </row>
    <row r="5226" spans="7:24" s="168" customFormat="1" ht="15" customHeight="1">
      <c r="G5226" s="175"/>
      <c r="I5226" s="176"/>
      <c r="J5226" s="176"/>
      <c r="K5226" s="176"/>
      <c r="L5226" s="665"/>
      <c r="M5226" s="175"/>
      <c r="N5226" s="177"/>
      <c r="P5226" s="176"/>
      <c r="R5226" s="178"/>
      <c r="S5226" s="177"/>
      <c r="U5226" s="177"/>
      <c r="W5226" s="178"/>
      <c r="X5226" s="177"/>
    </row>
    <row r="5227" spans="7:24" s="168" customFormat="1" ht="15" customHeight="1">
      <c r="G5227" s="175"/>
      <c r="I5227" s="176"/>
      <c r="J5227" s="176"/>
      <c r="K5227" s="176"/>
      <c r="L5227" s="665"/>
      <c r="M5227" s="175"/>
      <c r="N5227" s="177"/>
      <c r="P5227" s="176"/>
      <c r="R5227" s="178"/>
      <c r="S5227" s="177"/>
      <c r="U5227" s="177"/>
      <c r="W5227" s="178"/>
      <c r="X5227" s="177"/>
    </row>
    <row r="5228" spans="7:24" s="168" customFormat="1" ht="15" customHeight="1">
      <c r="G5228" s="175"/>
      <c r="I5228" s="176"/>
      <c r="J5228" s="176"/>
      <c r="K5228" s="176"/>
      <c r="L5228" s="665"/>
      <c r="M5228" s="175"/>
      <c r="N5228" s="177"/>
      <c r="P5228" s="176"/>
      <c r="R5228" s="178"/>
      <c r="S5228" s="177"/>
      <c r="U5228" s="177"/>
      <c r="W5228" s="178"/>
      <c r="X5228" s="177"/>
    </row>
    <row r="5229" spans="7:24" s="168" customFormat="1" ht="15" customHeight="1">
      <c r="G5229" s="175"/>
      <c r="I5229" s="176"/>
      <c r="J5229" s="176"/>
      <c r="K5229" s="176"/>
      <c r="L5229" s="665"/>
      <c r="M5229" s="175"/>
      <c r="N5229" s="177"/>
      <c r="P5229" s="176"/>
      <c r="R5229" s="178"/>
      <c r="S5229" s="177"/>
      <c r="U5229" s="177"/>
      <c r="W5229" s="178"/>
      <c r="X5229" s="177"/>
    </row>
    <row r="5230" spans="7:24" s="168" customFormat="1" ht="15" customHeight="1">
      <c r="G5230" s="175"/>
      <c r="I5230" s="176"/>
      <c r="J5230" s="176"/>
      <c r="K5230" s="176"/>
      <c r="L5230" s="665"/>
      <c r="M5230" s="175"/>
      <c r="N5230" s="177"/>
      <c r="P5230" s="176"/>
      <c r="R5230" s="178"/>
      <c r="S5230" s="177"/>
      <c r="U5230" s="177"/>
      <c r="W5230" s="178"/>
      <c r="X5230" s="177"/>
    </row>
    <row r="5231" spans="7:24" s="168" customFormat="1" ht="15" customHeight="1">
      <c r="G5231" s="175"/>
      <c r="I5231" s="176"/>
      <c r="J5231" s="176"/>
      <c r="K5231" s="176"/>
      <c r="L5231" s="665"/>
      <c r="M5231" s="175"/>
      <c r="N5231" s="177"/>
      <c r="P5231" s="176"/>
      <c r="R5231" s="178"/>
      <c r="S5231" s="177"/>
      <c r="U5231" s="177"/>
      <c r="W5231" s="178"/>
      <c r="X5231" s="177"/>
    </row>
    <row r="5232" spans="7:24" s="168" customFormat="1" ht="15" customHeight="1">
      <c r="G5232" s="175"/>
      <c r="I5232" s="176"/>
      <c r="J5232" s="176"/>
      <c r="K5232" s="176"/>
      <c r="L5232" s="665"/>
      <c r="M5232" s="175"/>
      <c r="N5232" s="177"/>
      <c r="P5232" s="176"/>
      <c r="R5232" s="178"/>
      <c r="S5232" s="177"/>
      <c r="U5232" s="177"/>
      <c r="W5232" s="178"/>
      <c r="X5232" s="177"/>
    </row>
    <row r="5233" spans="7:24" s="168" customFormat="1" ht="15" customHeight="1">
      <c r="G5233" s="175"/>
      <c r="I5233" s="176"/>
      <c r="J5233" s="176"/>
      <c r="K5233" s="176"/>
      <c r="L5233" s="665"/>
      <c r="M5233" s="175"/>
      <c r="N5233" s="177"/>
      <c r="P5233" s="176"/>
      <c r="R5233" s="178"/>
      <c r="S5233" s="177"/>
      <c r="U5233" s="177"/>
      <c r="W5233" s="178"/>
      <c r="X5233" s="177"/>
    </row>
    <row r="5234" spans="7:24" s="168" customFormat="1" ht="15" customHeight="1">
      <c r="G5234" s="175"/>
      <c r="I5234" s="176"/>
      <c r="J5234" s="176"/>
      <c r="K5234" s="176"/>
      <c r="L5234" s="665"/>
      <c r="M5234" s="175"/>
      <c r="N5234" s="177"/>
      <c r="P5234" s="176"/>
      <c r="R5234" s="178"/>
      <c r="S5234" s="177"/>
      <c r="U5234" s="177"/>
      <c r="W5234" s="178"/>
      <c r="X5234" s="177"/>
    </row>
    <row r="5235" spans="7:24" s="168" customFormat="1" ht="15" customHeight="1">
      <c r="G5235" s="175"/>
      <c r="I5235" s="176"/>
      <c r="J5235" s="176"/>
      <c r="K5235" s="176"/>
      <c r="L5235" s="665"/>
      <c r="M5235" s="175"/>
      <c r="N5235" s="177"/>
      <c r="P5235" s="176"/>
      <c r="R5235" s="178"/>
      <c r="S5235" s="177"/>
      <c r="U5235" s="177"/>
      <c r="W5235" s="178"/>
      <c r="X5235" s="177"/>
    </row>
    <row r="5236" spans="7:24" s="168" customFormat="1" ht="15" customHeight="1">
      <c r="G5236" s="175"/>
      <c r="I5236" s="176"/>
      <c r="J5236" s="176"/>
      <c r="K5236" s="176"/>
      <c r="L5236" s="665"/>
      <c r="M5236" s="175"/>
      <c r="N5236" s="177"/>
      <c r="P5236" s="176"/>
      <c r="R5236" s="178"/>
      <c r="S5236" s="177"/>
      <c r="U5236" s="177"/>
      <c r="W5236" s="178"/>
      <c r="X5236" s="177"/>
    </row>
    <row r="5237" spans="7:24" s="168" customFormat="1" ht="15" customHeight="1">
      <c r="G5237" s="175"/>
      <c r="I5237" s="176"/>
      <c r="J5237" s="176"/>
      <c r="K5237" s="176"/>
      <c r="L5237" s="665"/>
      <c r="M5237" s="175"/>
      <c r="N5237" s="177"/>
      <c r="P5237" s="176"/>
      <c r="R5237" s="178"/>
      <c r="S5237" s="177"/>
      <c r="U5237" s="177"/>
      <c r="W5237" s="178"/>
      <c r="X5237" s="177"/>
    </row>
    <row r="5238" spans="7:24" s="168" customFormat="1" ht="15" customHeight="1">
      <c r="G5238" s="175"/>
      <c r="I5238" s="176"/>
      <c r="J5238" s="176"/>
      <c r="K5238" s="176"/>
      <c r="L5238" s="665"/>
      <c r="M5238" s="175"/>
      <c r="N5238" s="177"/>
      <c r="P5238" s="176"/>
      <c r="R5238" s="178"/>
      <c r="S5238" s="177"/>
      <c r="U5238" s="177"/>
      <c r="W5238" s="178"/>
      <c r="X5238" s="177"/>
    </row>
    <row r="5239" spans="7:24" s="168" customFormat="1" ht="15" customHeight="1">
      <c r="G5239" s="175"/>
      <c r="I5239" s="176"/>
      <c r="J5239" s="176"/>
      <c r="K5239" s="176"/>
      <c r="L5239" s="665"/>
      <c r="M5239" s="175"/>
      <c r="N5239" s="177"/>
      <c r="P5239" s="176"/>
      <c r="R5239" s="178"/>
      <c r="S5239" s="177"/>
      <c r="U5239" s="177"/>
      <c r="W5239" s="178"/>
      <c r="X5239" s="177"/>
    </row>
    <row r="5240" spans="7:24" s="168" customFormat="1" ht="15" customHeight="1">
      <c r="G5240" s="175"/>
      <c r="I5240" s="176"/>
      <c r="J5240" s="176"/>
      <c r="K5240" s="176"/>
      <c r="L5240" s="665"/>
      <c r="M5240" s="175"/>
      <c r="N5240" s="177"/>
      <c r="P5240" s="176"/>
      <c r="R5240" s="178"/>
      <c r="S5240" s="177"/>
      <c r="U5240" s="177"/>
      <c r="W5240" s="178"/>
      <c r="X5240" s="177"/>
    </row>
    <row r="5241" spans="7:24" s="168" customFormat="1" ht="15" customHeight="1">
      <c r="G5241" s="175"/>
      <c r="I5241" s="176"/>
      <c r="J5241" s="176"/>
      <c r="K5241" s="176"/>
      <c r="L5241" s="665"/>
      <c r="M5241" s="175"/>
      <c r="N5241" s="177"/>
      <c r="P5241" s="176"/>
      <c r="R5241" s="178"/>
      <c r="S5241" s="177"/>
      <c r="U5241" s="177"/>
      <c r="W5241" s="178"/>
      <c r="X5241" s="177"/>
    </row>
    <row r="5242" spans="7:24" s="168" customFormat="1" ht="15" customHeight="1">
      <c r="G5242" s="175"/>
      <c r="I5242" s="176"/>
      <c r="J5242" s="176"/>
      <c r="K5242" s="176"/>
      <c r="L5242" s="665"/>
      <c r="M5242" s="175"/>
      <c r="N5242" s="177"/>
      <c r="P5242" s="176"/>
      <c r="R5242" s="178"/>
      <c r="S5242" s="177"/>
      <c r="U5242" s="177"/>
      <c r="W5242" s="178"/>
      <c r="X5242" s="177"/>
    </row>
    <row r="5243" spans="7:24" s="168" customFormat="1" ht="15" customHeight="1">
      <c r="G5243" s="175"/>
      <c r="I5243" s="176"/>
      <c r="J5243" s="176"/>
      <c r="K5243" s="176"/>
      <c r="L5243" s="665"/>
      <c r="M5243" s="175"/>
      <c r="N5243" s="177"/>
      <c r="P5243" s="176"/>
      <c r="R5243" s="178"/>
      <c r="S5243" s="177"/>
      <c r="U5243" s="177"/>
      <c r="W5243" s="178"/>
      <c r="X5243" s="177"/>
    </row>
    <row r="5244" spans="7:24" s="168" customFormat="1" ht="15" customHeight="1">
      <c r="G5244" s="175"/>
      <c r="I5244" s="176"/>
      <c r="J5244" s="176"/>
      <c r="K5244" s="176"/>
      <c r="L5244" s="665"/>
      <c r="M5244" s="175"/>
      <c r="N5244" s="177"/>
      <c r="P5244" s="176"/>
      <c r="R5244" s="178"/>
      <c r="S5244" s="177"/>
      <c r="U5244" s="177"/>
      <c r="W5244" s="178"/>
      <c r="X5244" s="177"/>
    </row>
    <row r="5245" spans="7:24" s="168" customFormat="1" ht="15" customHeight="1">
      <c r="G5245" s="175"/>
      <c r="I5245" s="176"/>
      <c r="J5245" s="176"/>
      <c r="K5245" s="176"/>
      <c r="L5245" s="665"/>
      <c r="M5245" s="175"/>
      <c r="N5245" s="177"/>
      <c r="P5245" s="176"/>
      <c r="R5245" s="178"/>
      <c r="S5245" s="177"/>
      <c r="U5245" s="177"/>
      <c r="W5245" s="178"/>
      <c r="X5245" s="177"/>
    </row>
    <row r="5246" spans="7:24" s="168" customFormat="1" ht="15" customHeight="1">
      <c r="G5246" s="175"/>
      <c r="I5246" s="176"/>
      <c r="J5246" s="176"/>
      <c r="K5246" s="176"/>
      <c r="L5246" s="665"/>
      <c r="M5246" s="175"/>
      <c r="N5246" s="177"/>
      <c r="P5246" s="176"/>
      <c r="R5246" s="178"/>
      <c r="S5246" s="177"/>
      <c r="U5246" s="177"/>
      <c r="W5246" s="178"/>
      <c r="X5246" s="177"/>
    </row>
    <row r="5247" spans="7:24" s="168" customFormat="1" ht="15" customHeight="1">
      <c r="G5247" s="175"/>
      <c r="I5247" s="176"/>
      <c r="J5247" s="176"/>
      <c r="K5247" s="176"/>
      <c r="L5247" s="665"/>
      <c r="M5247" s="175"/>
      <c r="N5247" s="177"/>
      <c r="P5247" s="176"/>
      <c r="R5247" s="178"/>
      <c r="S5247" s="177"/>
      <c r="U5247" s="177"/>
      <c r="W5247" s="178"/>
      <c r="X5247" s="177"/>
    </row>
    <row r="5248" spans="7:24" s="168" customFormat="1" ht="15" customHeight="1">
      <c r="G5248" s="175"/>
      <c r="I5248" s="176"/>
      <c r="J5248" s="176"/>
      <c r="K5248" s="176"/>
      <c r="L5248" s="665"/>
      <c r="M5248" s="175"/>
      <c r="N5248" s="177"/>
      <c r="P5248" s="176"/>
      <c r="R5248" s="178"/>
      <c r="S5248" s="177"/>
      <c r="U5248" s="177"/>
      <c r="W5248" s="178"/>
      <c r="X5248" s="177"/>
    </row>
    <row r="5249" spans="7:24" s="168" customFormat="1" ht="15" customHeight="1">
      <c r="G5249" s="175"/>
      <c r="I5249" s="176"/>
      <c r="J5249" s="176"/>
      <c r="K5249" s="176"/>
      <c r="L5249" s="665"/>
      <c r="M5249" s="175"/>
      <c r="N5249" s="177"/>
      <c r="P5249" s="176"/>
      <c r="R5249" s="178"/>
      <c r="S5249" s="177"/>
      <c r="U5249" s="177"/>
      <c r="W5249" s="178"/>
      <c r="X5249" s="177"/>
    </row>
    <row r="5250" spans="7:24" s="168" customFormat="1" ht="15" customHeight="1">
      <c r="G5250" s="175"/>
      <c r="I5250" s="176"/>
      <c r="J5250" s="176"/>
      <c r="K5250" s="176"/>
      <c r="L5250" s="665"/>
      <c r="M5250" s="175"/>
      <c r="N5250" s="177"/>
      <c r="P5250" s="176"/>
      <c r="R5250" s="178"/>
      <c r="S5250" s="177"/>
      <c r="U5250" s="177"/>
      <c r="W5250" s="178"/>
      <c r="X5250" s="177"/>
    </row>
    <row r="5251" spans="7:24" s="168" customFormat="1" ht="15" customHeight="1">
      <c r="G5251" s="175"/>
      <c r="I5251" s="176"/>
      <c r="J5251" s="176"/>
      <c r="K5251" s="176"/>
      <c r="L5251" s="665"/>
      <c r="M5251" s="175"/>
      <c r="N5251" s="177"/>
      <c r="P5251" s="176"/>
      <c r="R5251" s="178"/>
      <c r="S5251" s="177"/>
      <c r="U5251" s="177"/>
      <c r="W5251" s="178"/>
      <c r="X5251" s="177"/>
    </row>
    <row r="5252" spans="7:24" s="168" customFormat="1" ht="15" customHeight="1">
      <c r="G5252" s="175"/>
      <c r="I5252" s="176"/>
      <c r="J5252" s="176"/>
      <c r="K5252" s="176"/>
      <c r="L5252" s="665"/>
      <c r="M5252" s="175"/>
      <c r="N5252" s="177"/>
      <c r="P5252" s="176"/>
      <c r="R5252" s="178"/>
      <c r="S5252" s="177"/>
      <c r="U5252" s="177"/>
      <c r="W5252" s="178"/>
      <c r="X5252" s="177"/>
    </row>
    <row r="5253" spans="7:24" s="168" customFormat="1" ht="15" customHeight="1">
      <c r="G5253" s="175"/>
      <c r="I5253" s="176"/>
      <c r="J5253" s="176"/>
      <c r="K5253" s="176"/>
      <c r="L5253" s="665"/>
      <c r="M5253" s="175"/>
      <c r="N5253" s="177"/>
      <c r="P5253" s="176"/>
      <c r="R5253" s="178"/>
      <c r="S5253" s="177"/>
      <c r="U5253" s="177"/>
      <c r="W5253" s="178"/>
      <c r="X5253" s="177"/>
    </row>
    <row r="5254" spans="7:24" s="168" customFormat="1" ht="15" customHeight="1">
      <c r="G5254" s="175"/>
      <c r="I5254" s="176"/>
      <c r="J5254" s="176"/>
      <c r="K5254" s="176"/>
      <c r="L5254" s="665"/>
      <c r="M5254" s="175"/>
      <c r="N5254" s="177"/>
      <c r="P5254" s="176"/>
      <c r="R5254" s="178"/>
      <c r="S5254" s="177"/>
      <c r="U5254" s="177"/>
      <c r="W5254" s="178"/>
      <c r="X5254" s="177"/>
    </row>
    <row r="5255" spans="7:24" s="168" customFormat="1" ht="15" customHeight="1">
      <c r="G5255" s="175"/>
      <c r="I5255" s="176"/>
      <c r="J5255" s="176"/>
      <c r="K5255" s="176"/>
      <c r="L5255" s="665"/>
      <c r="M5255" s="175"/>
      <c r="N5255" s="177"/>
      <c r="P5255" s="176"/>
      <c r="R5255" s="178"/>
      <c r="S5255" s="177"/>
      <c r="U5255" s="177"/>
      <c r="W5255" s="178"/>
      <c r="X5255" s="177"/>
    </row>
    <row r="5256" spans="7:24" s="168" customFormat="1" ht="15" customHeight="1">
      <c r="G5256" s="175"/>
      <c r="I5256" s="176"/>
      <c r="J5256" s="176"/>
      <c r="K5256" s="176"/>
      <c r="L5256" s="665"/>
      <c r="M5256" s="175"/>
      <c r="N5256" s="177"/>
      <c r="P5256" s="176"/>
      <c r="R5256" s="178"/>
      <c r="S5256" s="177"/>
      <c r="U5256" s="177"/>
      <c r="W5256" s="178"/>
      <c r="X5256" s="177"/>
    </row>
    <row r="5257" spans="7:24" s="168" customFormat="1" ht="15" customHeight="1">
      <c r="G5257" s="175"/>
      <c r="I5257" s="176"/>
      <c r="J5257" s="176"/>
      <c r="K5257" s="176"/>
      <c r="L5257" s="665"/>
      <c r="M5257" s="175"/>
      <c r="N5257" s="177"/>
      <c r="P5257" s="176"/>
      <c r="R5257" s="178"/>
      <c r="S5257" s="177"/>
      <c r="U5257" s="177"/>
      <c r="W5257" s="178"/>
      <c r="X5257" s="177"/>
    </row>
    <row r="5258" spans="7:24" s="168" customFormat="1" ht="15" customHeight="1">
      <c r="G5258" s="175"/>
      <c r="I5258" s="176"/>
      <c r="J5258" s="176"/>
      <c r="K5258" s="176"/>
      <c r="L5258" s="665"/>
      <c r="M5258" s="175"/>
      <c r="N5258" s="177"/>
      <c r="P5258" s="176"/>
      <c r="R5258" s="178"/>
      <c r="S5258" s="177"/>
      <c r="U5258" s="177"/>
      <c r="W5258" s="178"/>
      <c r="X5258" s="177"/>
    </row>
    <row r="5259" spans="7:24" s="168" customFormat="1" ht="15" customHeight="1">
      <c r="G5259" s="175"/>
      <c r="I5259" s="176"/>
      <c r="J5259" s="176"/>
      <c r="K5259" s="176"/>
      <c r="L5259" s="665"/>
      <c r="M5259" s="175"/>
      <c r="N5259" s="177"/>
      <c r="P5259" s="176"/>
      <c r="R5259" s="178"/>
      <c r="S5259" s="177"/>
      <c r="U5259" s="177"/>
      <c r="W5259" s="178"/>
      <c r="X5259" s="177"/>
    </row>
    <row r="5260" spans="7:24" s="168" customFormat="1" ht="15" customHeight="1">
      <c r="G5260" s="175"/>
      <c r="I5260" s="176"/>
      <c r="J5260" s="176"/>
      <c r="K5260" s="176"/>
      <c r="L5260" s="665"/>
      <c r="M5260" s="175"/>
      <c r="N5260" s="177"/>
      <c r="P5260" s="176"/>
      <c r="R5260" s="178"/>
      <c r="S5260" s="177"/>
      <c r="U5260" s="177"/>
      <c r="W5260" s="178"/>
      <c r="X5260" s="177"/>
    </row>
    <row r="5261" spans="7:24" s="168" customFormat="1" ht="15" customHeight="1">
      <c r="G5261" s="175"/>
      <c r="I5261" s="176"/>
      <c r="J5261" s="176"/>
      <c r="K5261" s="176"/>
      <c r="L5261" s="665"/>
      <c r="M5261" s="175"/>
      <c r="N5261" s="177"/>
      <c r="P5261" s="176"/>
      <c r="R5261" s="178"/>
      <c r="S5261" s="177"/>
      <c r="U5261" s="177"/>
      <c r="W5261" s="178"/>
      <c r="X5261" s="177"/>
    </row>
    <row r="5262" spans="7:24" s="168" customFormat="1" ht="15" customHeight="1">
      <c r="G5262" s="175"/>
      <c r="I5262" s="176"/>
      <c r="J5262" s="176"/>
      <c r="K5262" s="176"/>
      <c r="L5262" s="665"/>
      <c r="M5262" s="175"/>
      <c r="N5262" s="177"/>
      <c r="P5262" s="176"/>
      <c r="R5262" s="178"/>
      <c r="S5262" s="177"/>
      <c r="U5262" s="177"/>
      <c r="W5262" s="178"/>
      <c r="X5262" s="177"/>
    </row>
    <row r="5263" spans="7:24" s="168" customFormat="1" ht="15" customHeight="1">
      <c r="G5263" s="175"/>
      <c r="I5263" s="176"/>
      <c r="J5263" s="176"/>
      <c r="K5263" s="176"/>
      <c r="L5263" s="665"/>
      <c r="M5263" s="175"/>
      <c r="N5263" s="177"/>
      <c r="P5263" s="176"/>
      <c r="R5263" s="178"/>
      <c r="S5263" s="177"/>
      <c r="U5263" s="177"/>
      <c r="W5263" s="178"/>
      <c r="X5263" s="177"/>
    </row>
    <row r="5264" spans="7:24" s="168" customFormat="1" ht="15" customHeight="1">
      <c r="G5264" s="175"/>
      <c r="I5264" s="176"/>
      <c r="J5264" s="176"/>
      <c r="K5264" s="176"/>
      <c r="L5264" s="665"/>
      <c r="M5264" s="175"/>
      <c r="N5264" s="177"/>
      <c r="P5264" s="176"/>
      <c r="R5264" s="178"/>
      <c r="S5264" s="177"/>
      <c r="U5264" s="177"/>
      <c r="W5264" s="178"/>
      <c r="X5264" s="177"/>
    </row>
    <row r="5265" spans="7:24" s="168" customFormat="1" ht="15" customHeight="1">
      <c r="G5265" s="175"/>
      <c r="I5265" s="176"/>
      <c r="J5265" s="176"/>
      <c r="K5265" s="176"/>
      <c r="L5265" s="665"/>
      <c r="M5265" s="175"/>
      <c r="N5265" s="177"/>
      <c r="P5265" s="176"/>
      <c r="R5265" s="178"/>
      <c r="S5265" s="177"/>
      <c r="U5265" s="177"/>
      <c r="W5265" s="178"/>
      <c r="X5265" s="177"/>
    </row>
    <row r="5266" spans="7:24" s="168" customFormat="1" ht="15" customHeight="1">
      <c r="G5266" s="175"/>
      <c r="I5266" s="176"/>
      <c r="J5266" s="176"/>
      <c r="K5266" s="176"/>
      <c r="L5266" s="665"/>
      <c r="M5266" s="175"/>
      <c r="N5266" s="177"/>
      <c r="P5266" s="176"/>
      <c r="R5266" s="178"/>
      <c r="S5266" s="177"/>
      <c r="U5266" s="177"/>
      <c r="W5266" s="178"/>
      <c r="X5266" s="177"/>
    </row>
    <row r="5267" spans="7:24" s="168" customFormat="1" ht="15" customHeight="1">
      <c r="G5267" s="175"/>
      <c r="I5267" s="176"/>
      <c r="J5267" s="176"/>
      <c r="K5267" s="176"/>
      <c r="L5267" s="665"/>
      <c r="M5267" s="175"/>
      <c r="N5267" s="177"/>
      <c r="P5267" s="176"/>
      <c r="R5267" s="178"/>
      <c r="S5267" s="177"/>
      <c r="U5267" s="177"/>
      <c r="W5267" s="178"/>
      <c r="X5267" s="177"/>
    </row>
    <row r="5268" spans="7:24" s="168" customFormat="1" ht="15" customHeight="1">
      <c r="G5268" s="175"/>
      <c r="I5268" s="176"/>
      <c r="J5268" s="176"/>
      <c r="K5268" s="176"/>
      <c r="L5268" s="665"/>
      <c r="M5268" s="175"/>
      <c r="N5268" s="177"/>
      <c r="P5268" s="176"/>
      <c r="R5268" s="178"/>
      <c r="S5268" s="177"/>
      <c r="U5268" s="177"/>
      <c r="W5268" s="178"/>
      <c r="X5268" s="177"/>
    </row>
    <row r="5269" spans="7:24" s="168" customFormat="1" ht="15" customHeight="1">
      <c r="G5269" s="175"/>
      <c r="I5269" s="176"/>
      <c r="J5269" s="176"/>
      <c r="K5269" s="176"/>
      <c r="L5269" s="665"/>
      <c r="M5269" s="175"/>
      <c r="N5269" s="177"/>
      <c r="P5269" s="176"/>
      <c r="R5269" s="178"/>
      <c r="S5269" s="177"/>
      <c r="U5269" s="177"/>
      <c r="W5269" s="178"/>
      <c r="X5269" s="177"/>
    </row>
    <row r="5270" spans="7:24" s="168" customFormat="1" ht="15" customHeight="1">
      <c r="G5270" s="175"/>
      <c r="I5270" s="176"/>
      <c r="J5270" s="176"/>
      <c r="K5270" s="176"/>
      <c r="L5270" s="665"/>
      <c r="M5270" s="175"/>
      <c r="N5270" s="177"/>
      <c r="P5270" s="176"/>
      <c r="R5270" s="178"/>
      <c r="S5270" s="177"/>
      <c r="U5270" s="177"/>
      <c r="W5270" s="178"/>
      <c r="X5270" s="177"/>
    </row>
    <row r="5271" spans="7:24" s="168" customFormat="1" ht="15" customHeight="1">
      <c r="G5271" s="175"/>
      <c r="I5271" s="176"/>
      <c r="J5271" s="176"/>
      <c r="K5271" s="176"/>
      <c r="L5271" s="665"/>
      <c r="M5271" s="175"/>
      <c r="N5271" s="177"/>
      <c r="P5271" s="176"/>
      <c r="R5271" s="178"/>
      <c r="S5271" s="177"/>
      <c r="U5271" s="177"/>
      <c r="W5271" s="178"/>
      <c r="X5271" s="177"/>
    </row>
    <row r="5272" spans="7:24" s="168" customFormat="1" ht="15" customHeight="1">
      <c r="G5272" s="175"/>
      <c r="I5272" s="176"/>
      <c r="J5272" s="176"/>
      <c r="K5272" s="176"/>
      <c r="L5272" s="665"/>
      <c r="M5272" s="175"/>
      <c r="N5272" s="177"/>
      <c r="P5272" s="176"/>
      <c r="R5272" s="178"/>
      <c r="S5272" s="177"/>
      <c r="U5272" s="177"/>
      <c r="W5272" s="178"/>
      <c r="X5272" s="177"/>
    </row>
    <row r="5273" spans="7:24" s="168" customFormat="1" ht="15" customHeight="1">
      <c r="G5273" s="175"/>
      <c r="I5273" s="176"/>
      <c r="J5273" s="176"/>
      <c r="K5273" s="176"/>
      <c r="L5273" s="665"/>
      <c r="M5273" s="175"/>
      <c r="N5273" s="177"/>
      <c r="P5273" s="176"/>
      <c r="R5273" s="178"/>
      <c r="S5273" s="177"/>
      <c r="U5273" s="177"/>
      <c r="W5273" s="178"/>
      <c r="X5273" s="177"/>
    </row>
    <row r="5274" spans="7:24" s="168" customFormat="1" ht="15" customHeight="1">
      <c r="G5274" s="175"/>
      <c r="I5274" s="176"/>
      <c r="J5274" s="176"/>
      <c r="K5274" s="176"/>
      <c r="L5274" s="665"/>
      <c r="M5274" s="175"/>
      <c r="N5274" s="177"/>
      <c r="P5274" s="176"/>
      <c r="R5274" s="178"/>
      <c r="S5274" s="177"/>
      <c r="U5274" s="177"/>
      <c r="W5274" s="178"/>
      <c r="X5274" s="177"/>
    </row>
    <row r="5275" spans="7:24" s="168" customFormat="1" ht="15" customHeight="1">
      <c r="G5275" s="175"/>
      <c r="I5275" s="176"/>
      <c r="J5275" s="176"/>
      <c r="K5275" s="176"/>
      <c r="L5275" s="665"/>
      <c r="M5275" s="175"/>
      <c r="N5275" s="177"/>
      <c r="P5275" s="176"/>
      <c r="R5275" s="178"/>
      <c r="S5275" s="177"/>
      <c r="U5275" s="177"/>
      <c r="W5275" s="178"/>
      <c r="X5275" s="177"/>
    </row>
    <row r="5276" spans="7:24" s="168" customFormat="1" ht="15" customHeight="1">
      <c r="G5276" s="175"/>
      <c r="I5276" s="176"/>
      <c r="J5276" s="176"/>
      <c r="K5276" s="176"/>
      <c r="L5276" s="665"/>
      <c r="M5276" s="175"/>
      <c r="N5276" s="177"/>
      <c r="P5276" s="176"/>
      <c r="R5276" s="178"/>
      <c r="S5276" s="177"/>
      <c r="U5276" s="177"/>
      <c r="W5276" s="178"/>
      <c r="X5276" s="177"/>
    </row>
    <row r="5277" spans="7:24" s="168" customFormat="1" ht="15" customHeight="1">
      <c r="G5277" s="175"/>
      <c r="I5277" s="176"/>
      <c r="J5277" s="176"/>
      <c r="K5277" s="176"/>
      <c r="L5277" s="665"/>
      <c r="M5277" s="175"/>
      <c r="N5277" s="177"/>
      <c r="P5277" s="176"/>
      <c r="R5277" s="178"/>
      <c r="S5277" s="177"/>
      <c r="U5277" s="177"/>
      <c r="W5277" s="178"/>
      <c r="X5277" s="177"/>
    </row>
    <row r="5278" spans="7:24" s="168" customFormat="1" ht="15" customHeight="1">
      <c r="G5278" s="175"/>
      <c r="I5278" s="176"/>
      <c r="J5278" s="176"/>
      <c r="K5278" s="176"/>
      <c r="L5278" s="665"/>
      <c r="M5278" s="175"/>
      <c r="N5278" s="177"/>
      <c r="P5278" s="176"/>
      <c r="R5278" s="178"/>
      <c r="S5278" s="177"/>
      <c r="U5278" s="177"/>
      <c r="W5278" s="178"/>
      <c r="X5278" s="177"/>
    </row>
    <row r="5279" spans="7:24" s="168" customFormat="1" ht="15" customHeight="1">
      <c r="G5279" s="175"/>
      <c r="I5279" s="176"/>
      <c r="J5279" s="176"/>
      <c r="K5279" s="176"/>
      <c r="L5279" s="665"/>
      <c r="M5279" s="175"/>
      <c r="N5279" s="177"/>
      <c r="P5279" s="176"/>
      <c r="R5279" s="178"/>
      <c r="S5279" s="177"/>
      <c r="U5279" s="177"/>
      <c r="W5279" s="178"/>
      <c r="X5279" s="177"/>
    </row>
    <row r="5280" spans="7:24" s="168" customFormat="1" ht="15" customHeight="1">
      <c r="G5280" s="175"/>
      <c r="I5280" s="176"/>
      <c r="J5280" s="176"/>
      <c r="K5280" s="176"/>
      <c r="L5280" s="665"/>
      <c r="M5280" s="175"/>
      <c r="N5280" s="177"/>
      <c r="P5280" s="176"/>
      <c r="R5280" s="178"/>
      <c r="S5280" s="177"/>
      <c r="U5280" s="177"/>
      <c r="W5280" s="178"/>
      <c r="X5280" s="177"/>
    </row>
    <row r="5281" spans="7:24" s="168" customFormat="1" ht="15" customHeight="1">
      <c r="G5281" s="175"/>
      <c r="I5281" s="176"/>
      <c r="J5281" s="176"/>
      <c r="K5281" s="176"/>
      <c r="L5281" s="665"/>
      <c r="M5281" s="175"/>
      <c r="N5281" s="177"/>
      <c r="P5281" s="176"/>
      <c r="R5281" s="178"/>
      <c r="S5281" s="177"/>
      <c r="U5281" s="177"/>
      <c r="W5281" s="178"/>
      <c r="X5281" s="177"/>
    </row>
    <row r="5282" spans="7:24" s="168" customFormat="1" ht="15" customHeight="1">
      <c r="G5282" s="175"/>
      <c r="I5282" s="176"/>
      <c r="J5282" s="176"/>
      <c r="K5282" s="176"/>
      <c r="L5282" s="665"/>
      <c r="M5282" s="175"/>
      <c r="N5282" s="177"/>
      <c r="P5282" s="176"/>
      <c r="R5282" s="178"/>
      <c r="S5282" s="177"/>
      <c r="U5282" s="177"/>
      <c r="W5282" s="178"/>
      <c r="X5282" s="177"/>
    </row>
    <row r="5283" spans="7:24" s="168" customFormat="1" ht="15" customHeight="1">
      <c r="G5283" s="175"/>
      <c r="I5283" s="176"/>
      <c r="J5283" s="176"/>
      <c r="K5283" s="176"/>
      <c r="L5283" s="665"/>
      <c r="M5283" s="175"/>
      <c r="N5283" s="177"/>
      <c r="P5283" s="176"/>
      <c r="R5283" s="178"/>
      <c r="S5283" s="177"/>
      <c r="U5283" s="177"/>
      <c r="W5283" s="178"/>
      <c r="X5283" s="177"/>
    </row>
    <row r="5284" spans="7:24" s="168" customFormat="1" ht="15" customHeight="1">
      <c r="G5284" s="175"/>
      <c r="I5284" s="176"/>
      <c r="J5284" s="176"/>
      <c r="K5284" s="176"/>
      <c r="L5284" s="665"/>
      <c r="M5284" s="175"/>
      <c r="N5284" s="177"/>
      <c r="P5284" s="176"/>
      <c r="R5284" s="178"/>
      <c r="S5284" s="177"/>
      <c r="U5284" s="177"/>
      <c r="W5284" s="178"/>
      <c r="X5284" s="177"/>
    </row>
    <row r="5285" spans="7:24" s="168" customFormat="1" ht="15" customHeight="1">
      <c r="G5285" s="175"/>
      <c r="I5285" s="176"/>
      <c r="J5285" s="176"/>
      <c r="K5285" s="176"/>
      <c r="L5285" s="665"/>
      <c r="M5285" s="175"/>
      <c r="N5285" s="177"/>
      <c r="P5285" s="176"/>
      <c r="R5285" s="178"/>
      <c r="S5285" s="177"/>
      <c r="U5285" s="177"/>
      <c r="W5285" s="178"/>
      <c r="X5285" s="177"/>
    </row>
    <row r="5286" spans="7:24" s="168" customFormat="1" ht="15" customHeight="1">
      <c r="G5286" s="175"/>
      <c r="I5286" s="176"/>
      <c r="J5286" s="176"/>
      <c r="K5286" s="176"/>
      <c r="L5286" s="665"/>
      <c r="M5286" s="175"/>
      <c r="N5286" s="177"/>
      <c r="P5286" s="176"/>
      <c r="R5286" s="178"/>
      <c r="S5286" s="177"/>
      <c r="U5286" s="177"/>
      <c r="W5286" s="178"/>
      <c r="X5286" s="177"/>
    </row>
    <row r="5287" spans="7:24" s="168" customFormat="1" ht="15" customHeight="1">
      <c r="G5287" s="175"/>
      <c r="I5287" s="176"/>
      <c r="J5287" s="176"/>
      <c r="K5287" s="176"/>
      <c r="L5287" s="665"/>
      <c r="M5287" s="175"/>
      <c r="N5287" s="177"/>
      <c r="P5287" s="176"/>
      <c r="R5287" s="178"/>
      <c r="S5287" s="177"/>
      <c r="U5287" s="177"/>
      <c r="W5287" s="178"/>
      <c r="X5287" s="177"/>
    </row>
    <row r="5288" spans="7:24" s="168" customFormat="1" ht="15" customHeight="1">
      <c r="G5288" s="175"/>
      <c r="I5288" s="176"/>
      <c r="J5288" s="176"/>
      <c r="K5288" s="176"/>
      <c r="L5288" s="665"/>
      <c r="M5288" s="175"/>
      <c r="N5288" s="177"/>
      <c r="P5288" s="176"/>
      <c r="R5288" s="178"/>
      <c r="S5288" s="177"/>
      <c r="U5288" s="177"/>
      <c r="W5288" s="178"/>
      <c r="X5288" s="177"/>
    </row>
    <row r="5289" spans="7:24" s="168" customFormat="1" ht="15" customHeight="1">
      <c r="G5289" s="175"/>
      <c r="I5289" s="176"/>
      <c r="J5289" s="176"/>
      <c r="K5289" s="176"/>
      <c r="L5289" s="665"/>
      <c r="M5289" s="175"/>
      <c r="N5289" s="177"/>
      <c r="P5289" s="176"/>
      <c r="R5289" s="178"/>
      <c r="S5289" s="177"/>
      <c r="U5289" s="177"/>
      <c r="W5289" s="178"/>
      <c r="X5289" s="177"/>
    </row>
    <row r="5290" spans="7:24" s="168" customFormat="1" ht="15" customHeight="1">
      <c r="G5290" s="175"/>
      <c r="I5290" s="176"/>
      <c r="J5290" s="176"/>
      <c r="K5290" s="176"/>
      <c r="L5290" s="665"/>
      <c r="M5290" s="175"/>
      <c r="N5290" s="177"/>
      <c r="P5290" s="176"/>
      <c r="R5290" s="178"/>
      <c r="S5290" s="177"/>
      <c r="U5290" s="177"/>
      <c r="W5290" s="178"/>
      <c r="X5290" s="177"/>
    </row>
    <row r="5291" spans="7:24" s="168" customFormat="1" ht="15" customHeight="1">
      <c r="G5291" s="175"/>
      <c r="I5291" s="176"/>
      <c r="J5291" s="176"/>
      <c r="K5291" s="176"/>
      <c r="L5291" s="665"/>
      <c r="M5291" s="175"/>
      <c r="N5291" s="177"/>
      <c r="P5291" s="176"/>
      <c r="R5291" s="178"/>
      <c r="S5291" s="177"/>
      <c r="U5291" s="177"/>
      <c r="W5291" s="178"/>
      <c r="X5291" s="177"/>
    </row>
    <row r="5292" spans="7:24" s="168" customFormat="1" ht="15" customHeight="1">
      <c r="G5292" s="175"/>
      <c r="I5292" s="176"/>
      <c r="J5292" s="176"/>
      <c r="K5292" s="176"/>
      <c r="L5292" s="665"/>
      <c r="M5292" s="175"/>
      <c r="N5292" s="177"/>
      <c r="P5292" s="176"/>
      <c r="R5292" s="178"/>
      <c r="S5292" s="177"/>
      <c r="U5292" s="177"/>
      <c r="W5292" s="178"/>
      <c r="X5292" s="177"/>
    </row>
    <row r="5293" spans="7:24" s="168" customFormat="1" ht="15" customHeight="1">
      <c r="G5293" s="175"/>
      <c r="I5293" s="176"/>
      <c r="J5293" s="176"/>
      <c r="K5293" s="176"/>
      <c r="L5293" s="665"/>
      <c r="M5293" s="175"/>
      <c r="N5293" s="177"/>
      <c r="P5293" s="176"/>
      <c r="R5293" s="178"/>
      <c r="S5293" s="177"/>
      <c r="U5293" s="177"/>
      <c r="W5293" s="178"/>
      <c r="X5293" s="177"/>
    </row>
    <row r="5294" spans="7:24" s="168" customFormat="1" ht="15" customHeight="1">
      <c r="G5294" s="175"/>
      <c r="I5294" s="176"/>
      <c r="J5294" s="176"/>
      <c r="K5294" s="176"/>
      <c r="L5294" s="665"/>
      <c r="M5294" s="175"/>
      <c r="N5294" s="177"/>
      <c r="P5294" s="176"/>
      <c r="R5294" s="178"/>
      <c r="S5294" s="177"/>
      <c r="U5294" s="177"/>
      <c r="W5294" s="178"/>
      <c r="X5294" s="177"/>
    </row>
    <row r="5295" spans="7:24" s="168" customFormat="1" ht="15" customHeight="1">
      <c r="G5295" s="175"/>
      <c r="I5295" s="176"/>
      <c r="J5295" s="176"/>
      <c r="K5295" s="176"/>
      <c r="L5295" s="665"/>
      <c r="M5295" s="175"/>
      <c r="N5295" s="177"/>
      <c r="P5295" s="176"/>
      <c r="R5295" s="178"/>
      <c r="S5295" s="177"/>
      <c r="U5295" s="177"/>
      <c r="W5295" s="178"/>
      <c r="X5295" s="177"/>
    </row>
    <row r="5296" spans="7:24" s="168" customFormat="1" ht="15" customHeight="1">
      <c r="G5296" s="175"/>
      <c r="I5296" s="176"/>
      <c r="J5296" s="176"/>
      <c r="K5296" s="176"/>
      <c r="L5296" s="665"/>
      <c r="M5296" s="175"/>
      <c r="N5296" s="177"/>
      <c r="P5296" s="176"/>
      <c r="R5296" s="178"/>
      <c r="S5296" s="177"/>
      <c r="U5296" s="177"/>
      <c r="W5296" s="178"/>
      <c r="X5296" s="177"/>
    </row>
    <row r="5297" spans="7:24" s="168" customFormat="1" ht="15" customHeight="1">
      <c r="G5297" s="175"/>
      <c r="I5297" s="176"/>
      <c r="J5297" s="176"/>
      <c r="K5297" s="176"/>
      <c r="L5297" s="665"/>
      <c r="M5297" s="175"/>
      <c r="N5297" s="177"/>
      <c r="P5297" s="176"/>
      <c r="R5297" s="178"/>
      <c r="S5297" s="177"/>
      <c r="U5297" s="177"/>
      <c r="W5297" s="178"/>
      <c r="X5297" s="177"/>
    </row>
    <row r="5298" spans="7:24" s="168" customFormat="1" ht="15" customHeight="1">
      <c r="G5298" s="175"/>
      <c r="I5298" s="176"/>
      <c r="J5298" s="176"/>
      <c r="K5298" s="176"/>
      <c r="L5298" s="665"/>
      <c r="M5298" s="175"/>
      <c r="N5298" s="177"/>
      <c r="P5298" s="176"/>
      <c r="R5298" s="178"/>
      <c r="S5298" s="177"/>
      <c r="U5298" s="177"/>
      <c r="W5298" s="178"/>
      <c r="X5298" s="177"/>
    </row>
    <row r="5299" spans="7:24" s="168" customFormat="1" ht="15" customHeight="1">
      <c r="G5299" s="175"/>
      <c r="I5299" s="176"/>
      <c r="J5299" s="176"/>
      <c r="K5299" s="176"/>
      <c r="L5299" s="665"/>
      <c r="M5299" s="175"/>
      <c r="N5299" s="177"/>
      <c r="P5299" s="176"/>
      <c r="R5299" s="178"/>
      <c r="S5299" s="177"/>
      <c r="U5299" s="177"/>
      <c r="W5299" s="178"/>
      <c r="X5299" s="177"/>
    </row>
    <row r="5300" spans="7:24" s="168" customFormat="1" ht="15" customHeight="1">
      <c r="G5300" s="175"/>
      <c r="I5300" s="176"/>
      <c r="J5300" s="176"/>
      <c r="K5300" s="176"/>
      <c r="L5300" s="665"/>
      <c r="M5300" s="175"/>
      <c r="N5300" s="177"/>
      <c r="P5300" s="176"/>
      <c r="R5300" s="178"/>
      <c r="S5300" s="177"/>
      <c r="U5300" s="177"/>
      <c r="W5300" s="178"/>
      <c r="X5300" s="177"/>
    </row>
    <row r="5301" spans="7:24" s="168" customFormat="1" ht="15" customHeight="1">
      <c r="G5301" s="175"/>
      <c r="I5301" s="176"/>
      <c r="J5301" s="176"/>
      <c r="K5301" s="176"/>
      <c r="L5301" s="665"/>
      <c r="M5301" s="175"/>
      <c r="N5301" s="177"/>
      <c r="P5301" s="176"/>
      <c r="R5301" s="178"/>
      <c r="S5301" s="177"/>
      <c r="U5301" s="177"/>
      <c r="W5301" s="178"/>
      <c r="X5301" s="177"/>
    </row>
    <row r="5302" spans="7:24" s="168" customFormat="1" ht="15" customHeight="1">
      <c r="G5302" s="175"/>
      <c r="I5302" s="176"/>
      <c r="J5302" s="176"/>
      <c r="K5302" s="176"/>
      <c r="L5302" s="665"/>
      <c r="M5302" s="175"/>
      <c r="N5302" s="177"/>
      <c r="P5302" s="176"/>
      <c r="R5302" s="178"/>
      <c r="S5302" s="177"/>
      <c r="U5302" s="177"/>
      <c r="W5302" s="178"/>
      <c r="X5302" s="177"/>
    </row>
    <row r="5303" spans="7:24" s="168" customFormat="1" ht="15" customHeight="1">
      <c r="G5303" s="175"/>
      <c r="I5303" s="176"/>
      <c r="J5303" s="176"/>
      <c r="K5303" s="176"/>
      <c r="L5303" s="665"/>
      <c r="M5303" s="175"/>
      <c r="N5303" s="177"/>
      <c r="P5303" s="176"/>
      <c r="R5303" s="178"/>
      <c r="S5303" s="177"/>
      <c r="U5303" s="177"/>
      <c r="W5303" s="178"/>
      <c r="X5303" s="177"/>
    </row>
    <row r="5304" spans="7:24" s="168" customFormat="1" ht="15" customHeight="1">
      <c r="G5304" s="175"/>
      <c r="I5304" s="176"/>
      <c r="J5304" s="176"/>
      <c r="K5304" s="176"/>
      <c r="L5304" s="665"/>
      <c r="M5304" s="175"/>
      <c r="N5304" s="177"/>
      <c r="P5304" s="176"/>
      <c r="R5304" s="178"/>
      <c r="S5304" s="177"/>
      <c r="U5304" s="177"/>
      <c r="W5304" s="178"/>
      <c r="X5304" s="177"/>
    </row>
    <row r="5305" spans="7:24" s="168" customFormat="1" ht="15" customHeight="1">
      <c r="G5305" s="175"/>
      <c r="I5305" s="176"/>
      <c r="J5305" s="176"/>
      <c r="K5305" s="176"/>
      <c r="L5305" s="665"/>
      <c r="M5305" s="175"/>
      <c r="N5305" s="177"/>
      <c r="P5305" s="176"/>
      <c r="R5305" s="178"/>
      <c r="S5305" s="177"/>
      <c r="U5305" s="177"/>
      <c r="W5305" s="178"/>
      <c r="X5305" s="177"/>
    </row>
    <row r="5306" spans="7:24" s="168" customFormat="1" ht="15" customHeight="1">
      <c r="G5306" s="175"/>
      <c r="I5306" s="176"/>
      <c r="J5306" s="176"/>
      <c r="K5306" s="176"/>
      <c r="L5306" s="665"/>
      <c r="M5306" s="175"/>
      <c r="N5306" s="177"/>
      <c r="P5306" s="176"/>
      <c r="R5306" s="178"/>
      <c r="S5306" s="177"/>
      <c r="U5306" s="177"/>
      <c r="W5306" s="178"/>
      <c r="X5306" s="177"/>
    </row>
    <row r="5307" spans="7:24" s="168" customFormat="1" ht="15" customHeight="1">
      <c r="G5307" s="175"/>
      <c r="I5307" s="176"/>
      <c r="J5307" s="176"/>
      <c r="K5307" s="176"/>
      <c r="L5307" s="665"/>
      <c r="M5307" s="175"/>
      <c r="N5307" s="177"/>
      <c r="P5307" s="176"/>
      <c r="R5307" s="178"/>
      <c r="S5307" s="177"/>
      <c r="U5307" s="177"/>
      <c r="W5307" s="178"/>
      <c r="X5307" s="177"/>
    </row>
    <row r="5308" spans="7:24" s="168" customFormat="1" ht="15" customHeight="1">
      <c r="G5308" s="175"/>
      <c r="I5308" s="176"/>
      <c r="J5308" s="176"/>
      <c r="K5308" s="176"/>
      <c r="L5308" s="665"/>
      <c r="M5308" s="175"/>
      <c r="N5308" s="177"/>
      <c r="P5308" s="176"/>
      <c r="R5308" s="178"/>
      <c r="S5308" s="177"/>
      <c r="U5308" s="177"/>
      <c r="W5308" s="178"/>
      <c r="X5308" s="177"/>
    </row>
    <row r="5309" spans="7:24" s="168" customFormat="1" ht="15" customHeight="1">
      <c r="G5309" s="175"/>
      <c r="I5309" s="176"/>
      <c r="J5309" s="176"/>
      <c r="K5309" s="176"/>
      <c r="L5309" s="665"/>
      <c r="M5309" s="175"/>
      <c r="N5309" s="177"/>
      <c r="P5309" s="176"/>
      <c r="R5309" s="178"/>
      <c r="S5309" s="177"/>
      <c r="U5309" s="177"/>
      <c r="W5309" s="178"/>
      <c r="X5309" s="177"/>
    </row>
    <row r="5310" spans="7:24" s="168" customFormat="1" ht="15" customHeight="1">
      <c r="G5310" s="175"/>
      <c r="I5310" s="176"/>
      <c r="J5310" s="176"/>
      <c r="K5310" s="176"/>
      <c r="L5310" s="665"/>
      <c r="M5310" s="175"/>
      <c r="N5310" s="177"/>
      <c r="P5310" s="176"/>
      <c r="R5310" s="178"/>
      <c r="S5310" s="177"/>
      <c r="U5310" s="177"/>
      <c r="W5310" s="178"/>
      <c r="X5310" s="177"/>
    </row>
    <row r="5311" spans="7:24" s="168" customFormat="1" ht="15" customHeight="1">
      <c r="G5311" s="175"/>
      <c r="I5311" s="176"/>
      <c r="J5311" s="176"/>
      <c r="K5311" s="176"/>
      <c r="L5311" s="665"/>
      <c r="M5311" s="175"/>
      <c r="N5311" s="177"/>
      <c r="P5311" s="176"/>
      <c r="R5311" s="178"/>
      <c r="S5311" s="177"/>
      <c r="U5311" s="177"/>
      <c r="W5311" s="178"/>
      <c r="X5311" s="177"/>
    </row>
    <row r="5312" spans="7:24" s="168" customFormat="1" ht="15" customHeight="1">
      <c r="G5312" s="175"/>
      <c r="I5312" s="176"/>
      <c r="J5312" s="176"/>
      <c r="K5312" s="176"/>
      <c r="L5312" s="665"/>
      <c r="M5312" s="175"/>
      <c r="N5312" s="177"/>
      <c r="P5312" s="176"/>
      <c r="R5312" s="178"/>
      <c r="S5312" s="177"/>
      <c r="U5312" s="177"/>
      <c r="W5312" s="178"/>
      <c r="X5312" s="177"/>
    </row>
    <row r="5313" spans="7:24" s="168" customFormat="1" ht="15" customHeight="1">
      <c r="G5313" s="175"/>
      <c r="I5313" s="176"/>
      <c r="J5313" s="176"/>
      <c r="K5313" s="176"/>
      <c r="L5313" s="665"/>
      <c r="M5313" s="175"/>
      <c r="N5313" s="177"/>
      <c r="P5313" s="176"/>
      <c r="R5313" s="178"/>
      <c r="S5313" s="177"/>
      <c r="U5313" s="177"/>
      <c r="W5313" s="178"/>
      <c r="X5313" s="177"/>
    </row>
    <row r="5314" spans="7:24" s="168" customFormat="1" ht="15" customHeight="1">
      <c r="G5314" s="175"/>
      <c r="I5314" s="176"/>
      <c r="J5314" s="176"/>
      <c r="K5314" s="176"/>
      <c r="L5314" s="665"/>
      <c r="M5314" s="175"/>
      <c r="N5314" s="177"/>
      <c r="P5314" s="176"/>
      <c r="R5314" s="178"/>
      <c r="S5314" s="177"/>
      <c r="U5314" s="177"/>
      <c r="W5314" s="178"/>
      <c r="X5314" s="177"/>
    </row>
    <row r="5315" spans="7:24" s="168" customFormat="1" ht="15" customHeight="1">
      <c r="G5315" s="175"/>
      <c r="I5315" s="176"/>
      <c r="J5315" s="176"/>
      <c r="K5315" s="176"/>
      <c r="L5315" s="665"/>
      <c r="M5315" s="175"/>
      <c r="N5315" s="177"/>
      <c r="P5315" s="176"/>
      <c r="R5315" s="178"/>
      <c r="S5315" s="177"/>
      <c r="U5315" s="177"/>
      <c r="W5315" s="178"/>
      <c r="X5315" s="177"/>
    </row>
    <row r="5316" spans="7:24" s="168" customFormat="1" ht="15" customHeight="1">
      <c r="G5316" s="175"/>
      <c r="I5316" s="176"/>
      <c r="J5316" s="176"/>
      <c r="K5316" s="176"/>
      <c r="L5316" s="665"/>
      <c r="M5316" s="175"/>
      <c r="N5316" s="177"/>
      <c r="P5316" s="176"/>
      <c r="R5316" s="178"/>
      <c r="S5316" s="177"/>
      <c r="U5316" s="177"/>
      <c r="W5316" s="178"/>
      <c r="X5316" s="177"/>
    </row>
    <row r="5317" spans="7:24" s="168" customFormat="1" ht="15" customHeight="1">
      <c r="G5317" s="175"/>
      <c r="I5317" s="176"/>
      <c r="J5317" s="176"/>
      <c r="K5317" s="176"/>
      <c r="L5317" s="665"/>
      <c r="M5317" s="175"/>
      <c r="N5317" s="177"/>
      <c r="P5317" s="176"/>
      <c r="R5317" s="178"/>
      <c r="S5317" s="177"/>
      <c r="U5317" s="177"/>
      <c r="W5317" s="178"/>
      <c r="X5317" s="177"/>
    </row>
    <row r="5318" spans="7:24" s="168" customFormat="1" ht="15" customHeight="1">
      <c r="G5318" s="175"/>
      <c r="I5318" s="176"/>
      <c r="J5318" s="176"/>
      <c r="K5318" s="176"/>
      <c r="L5318" s="665"/>
      <c r="M5318" s="175"/>
      <c r="N5318" s="177"/>
      <c r="P5318" s="176"/>
      <c r="R5318" s="178"/>
      <c r="S5318" s="177"/>
      <c r="U5318" s="177"/>
      <c r="W5318" s="178"/>
      <c r="X5318" s="177"/>
    </row>
    <row r="5319" spans="7:24" s="168" customFormat="1" ht="15" customHeight="1">
      <c r="G5319" s="175"/>
      <c r="I5319" s="176"/>
      <c r="J5319" s="176"/>
      <c r="K5319" s="176"/>
      <c r="L5319" s="665"/>
      <c r="M5319" s="175"/>
      <c r="N5319" s="177"/>
      <c r="P5319" s="176"/>
      <c r="R5319" s="178"/>
      <c r="S5319" s="177"/>
      <c r="U5319" s="177"/>
      <c r="W5319" s="178"/>
      <c r="X5319" s="177"/>
    </row>
    <row r="5320" spans="7:24" s="168" customFormat="1" ht="15" customHeight="1">
      <c r="G5320" s="175"/>
      <c r="I5320" s="176"/>
      <c r="J5320" s="176"/>
      <c r="K5320" s="176"/>
      <c r="L5320" s="665"/>
      <c r="M5320" s="175"/>
      <c r="N5320" s="177"/>
      <c r="P5320" s="176"/>
      <c r="R5320" s="178"/>
      <c r="S5320" s="177"/>
      <c r="U5320" s="177"/>
      <c r="W5320" s="178"/>
      <c r="X5320" s="177"/>
    </row>
    <row r="5321" spans="7:24" s="168" customFormat="1" ht="15" customHeight="1">
      <c r="G5321" s="175"/>
      <c r="I5321" s="176"/>
      <c r="J5321" s="176"/>
      <c r="K5321" s="176"/>
      <c r="L5321" s="665"/>
      <c r="M5321" s="175"/>
      <c r="N5321" s="177"/>
      <c r="P5321" s="176"/>
      <c r="R5321" s="178"/>
      <c r="S5321" s="177"/>
      <c r="U5321" s="177"/>
      <c r="W5321" s="178"/>
      <c r="X5321" s="177"/>
    </row>
    <row r="5322" spans="7:24" s="168" customFormat="1" ht="15" customHeight="1">
      <c r="G5322" s="175"/>
      <c r="I5322" s="176"/>
      <c r="J5322" s="176"/>
      <c r="K5322" s="176"/>
      <c r="L5322" s="665"/>
      <c r="M5322" s="175"/>
      <c r="N5322" s="177"/>
      <c r="P5322" s="176"/>
      <c r="R5322" s="178"/>
      <c r="S5322" s="177"/>
      <c r="U5322" s="177"/>
      <c r="W5322" s="178"/>
      <c r="X5322" s="177"/>
    </row>
    <row r="5323" spans="7:24" s="168" customFormat="1" ht="15" customHeight="1">
      <c r="G5323" s="175"/>
      <c r="I5323" s="176"/>
      <c r="J5323" s="176"/>
      <c r="K5323" s="176"/>
      <c r="L5323" s="665"/>
      <c r="M5323" s="175"/>
      <c r="N5323" s="177"/>
      <c r="P5323" s="176"/>
      <c r="R5323" s="178"/>
      <c r="S5323" s="177"/>
      <c r="U5323" s="177"/>
      <c r="W5323" s="178"/>
      <c r="X5323" s="177"/>
    </row>
    <row r="5324" spans="7:24" s="168" customFormat="1" ht="15" customHeight="1">
      <c r="G5324" s="175"/>
      <c r="I5324" s="176"/>
      <c r="J5324" s="176"/>
      <c r="K5324" s="176"/>
      <c r="L5324" s="665"/>
      <c r="M5324" s="175"/>
      <c r="N5324" s="177"/>
      <c r="P5324" s="176"/>
      <c r="R5324" s="178"/>
      <c r="S5324" s="177"/>
      <c r="U5324" s="177"/>
      <c r="W5324" s="178"/>
      <c r="X5324" s="177"/>
    </row>
    <row r="5325" spans="7:24" s="168" customFormat="1" ht="15" customHeight="1">
      <c r="G5325" s="175"/>
      <c r="I5325" s="176"/>
      <c r="J5325" s="176"/>
      <c r="K5325" s="176"/>
      <c r="L5325" s="665"/>
      <c r="M5325" s="175"/>
      <c r="N5325" s="177"/>
      <c r="P5325" s="176"/>
      <c r="R5325" s="178"/>
      <c r="S5325" s="177"/>
      <c r="U5325" s="177"/>
      <c r="W5325" s="178"/>
      <c r="X5325" s="177"/>
    </row>
    <row r="5326" spans="7:24" s="168" customFormat="1" ht="15" customHeight="1">
      <c r="G5326" s="175"/>
      <c r="I5326" s="176"/>
      <c r="J5326" s="176"/>
      <c r="K5326" s="176"/>
      <c r="L5326" s="665"/>
      <c r="M5326" s="175"/>
      <c r="N5326" s="177"/>
      <c r="P5326" s="176"/>
      <c r="R5326" s="178"/>
      <c r="S5326" s="177"/>
      <c r="U5326" s="177"/>
      <c r="W5326" s="178"/>
      <c r="X5326" s="177"/>
    </row>
    <row r="5327" spans="7:24" s="168" customFormat="1" ht="15" customHeight="1">
      <c r="G5327" s="175"/>
      <c r="I5327" s="176"/>
      <c r="J5327" s="176"/>
      <c r="K5327" s="176"/>
      <c r="L5327" s="665"/>
      <c r="M5327" s="175"/>
      <c r="N5327" s="177"/>
      <c r="P5327" s="176"/>
      <c r="R5327" s="178"/>
      <c r="S5327" s="177"/>
      <c r="U5327" s="177"/>
      <c r="W5327" s="178"/>
      <c r="X5327" s="177"/>
    </row>
    <row r="5328" spans="7:24" s="168" customFormat="1" ht="15" customHeight="1">
      <c r="G5328" s="175"/>
      <c r="I5328" s="176"/>
      <c r="J5328" s="176"/>
      <c r="K5328" s="176"/>
      <c r="L5328" s="665"/>
      <c r="M5328" s="175"/>
      <c r="N5328" s="177"/>
      <c r="P5328" s="176"/>
      <c r="R5328" s="178"/>
      <c r="S5328" s="177"/>
      <c r="U5328" s="177"/>
      <c r="W5328" s="178"/>
      <c r="X5328" s="177"/>
    </row>
    <row r="5329" spans="7:24" s="168" customFormat="1" ht="15" customHeight="1">
      <c r="G5329" s="175"/>
      <c r="I5329" s="176"/>
      <c r="J5329" s="176"/>
      <c r="K5329" s="176"/>
      <c r="L5329" s="665"/>
      <c r="M5329" s="175"/>
      <c r="N5329" s="177"/>
      <c r="P5329" s="176"/>
      <c r="R5329" s="178"/>
      <c r="S5329" s="177"/>
      <c r="U5329" s="177"/>
      <c r="W5329" s="178"/>
      <c r="X5329" s="177"/>
    </row>
    <row r="5330" spans="7:24" s="168" customFormat="1" ht="15" customHeight="1">
      <c r="G5330" s="175"/>
      <c r="I5330" s="176"/>
      <c r="J5330" s="176"/>
      <c r="K5330" s="176"/>
      <c r="L5330" s="665"/>
      <c r="M5330" s="175"/>
      <c r="N5330" s="177"/>
      <c r="P5330" s="176"/>
      <c r="R5330" s="178"/>
      <c r="S5330" s="177"/>
      <c r="U5330" s="177"/>
      <c r="W5330" s="178"/>
      <c r="X5330" s="177"/>
    </row>
    <row r="5331" spans="7:24" s="168" customFormat="1" ht="15" customHeight="1">
      <c r="G5331" s="175"/>
      <c r="I5331" s="176"/>
      <c r="J5331" s="176"/>
      <c r="K5331" s="176"/>
      <c r="L5331" s="665"/>
      <c r="M5331" s="175"/>
      <c r="N5331" s="177"/>
      <c r="P5331" s="176"/>
      <c r="R5331" s="178"/>
      <c r="S5331" s="177"/>
      <c r="U5331" s="177"/>
      <c r="W5331" s="178"/>
      <c r="X5331" s="177"/>
    </row>
    <row r="5332" spans="7:24" s="168" customFormat="1" ht="15" customHeight="1">
      <c r="G5332" s="175"/>
      <c r="I5332" s="176"/>
      <c r="J5332" s="176"/>
      <c r="K5332" s="176"/>
      <c r="L5332" s="665"/>
      <c r="M5332" s="175"/>
      <c r="N5332" s="177"/>
      <c r="P5332" s="176"/>
      <c r="R5332" s="178"/>
      <c r="S5332" s="177"/>
      <c r="U5332" s="177"/>
      <c r="W5332" s="178"/>
      <c r="X5332" s="177"/>
    </row>
    <row r="5333" spans="7:24" s="168" customFormat="1" ht="15" customHeight="1">
      <c r="G5333" s="175"/>
      <c r="I5333" s="176"/>
      <c r="J5333" s="176"/>
      <c r="K5333" s="176"/>
      <c r="L5333" s="665"/>
      <c r="M5333" s="175"/>
      <c r="N5333" s="177"/>
      <c r="P5333" s="176"/>
      <c r="R5333" s="178"/>
      <c r="S5333" s="177"/>
      <c r="U5333" s="177"/>
      <c r="W5333" s="178"/>
      <c r="X5333" s="177"/>
    </row>
    <row r="5334" spans="7:24" s="168" customFormat="1" ht="15" customHeight="1">
      <c r="G5334" s="175"/>
      <c r="I5334" s="176"/>
      <c r="J5334" s="176"/>
      <c r="K5334" s="176"/>
      <c r="L5334" s="665"/>
      <c r="M5334" s="175"/>
      <c r="N5334" s="177"/>
      <c r="P5334" s="176"/>
      <c r="R5334" s="178"/>
      <c r="S5334" s="177"/>
      <c r="U5334" s="177"/>
      <c r="W5334" s="178"/>
      <c r="X5334" s="177"/>
    </row>
    <row r="5335" spans="7:24" s="168" customFormat="1" ht="15" customHeight="1">
      <c r="G5335" s="175"/>
      <c r="I5335" s="176"/>
      <c r="J5335" s="176"/>
      <c r="K5335" s="176"/>
      <c r="L5335" s="665"/>
      <c r="M5335" s="175"/>
      <c r="N5335" s="177"/>
      <c r="P5335" s="176"/>
      <c r="R5335" s="178"/>
      <c r="S5335" s="177"/>
      <c r="U5335" s="177"/>
      <c r="W5335" s="178"/>
      <c r="X5335" s="177"/>
    </row>
    <row r="5336" spans="7:24" s="168" customFormat="1" ht="15" customHeight="1">
      <c r="G5336" s="175"/>
      <c r="I5336" s="176"/>
      <c r="J5336" s="176"/>
      <c r="K5336" s="176"/>
      <c r="L5336" s="665"/>
      <c r="M5336" s="175"/>
      <c r="N5336" s="177"/>
      <c r="P5336" s="176"/>
      <c r="R5336" s="178"/>
      <c r="S5336" s="177"/>
      <c r="U5336" s="177"/>
      <c r="W5336" s="178"/>
      <c r="X5336" s="177"/>
    </row>
    <row r="5337" spans="7:24" s="168" customFormat="1" ht="15" customHeight="1">
      <c r="G5337" s="175"/>
      <c r="I5337" s="176"/>
      <c r="J5337" s="176"/>
      <c r="K5337" s="176"/>
      <c r="L5337" s="665"/>
      <c r="M5337" s="175"/>
      <c r="N5337" s="177"/>
      <c r="P5337" s="176"/>
      <c r="R5337" s="178"/>
      <c r="S5337" s="177"/>
      <c r="U5337" s="177"/>
      <c r="W5337" s="178"/>
      <c r="X5337" s="177"/>
    </row>
    <row r="5338" spans="7:24" s="168" customFormat="1" ht="15" customHeight="1">
      <c r="G5338" s="175"/>
      <c r="I5338" s="176"/>
      <c r="J5338" s="176"/>
      <c r="K5338" s="176"/>
      <c r="L5338" s="665"/>
      <c r="M5338" s="175"/>
      <c r="N5338" s="177"/>
      <c r="P5338" s="176"/>
      <c r="R5338" s="178"/>
      <c r="S5338" s="177"/>
      <c r="U5338" s="177"/>
      <c r="W5338" s="178"/>
      <c r="X5338" s="177"/>
    </row>
    <row r="5339" spans="7:24" s="168" customFormat="1" ht="15" customHeight="1">
      <c r="G5339" s="175"/>
      <c r="I5339" s="176"/>
      <c r="J5339" s="176"/>
      <c r="K5339" s="176"/>
      <c r="L5339" s="665"/>
      <c r="M5339" s="175"/>
      <c r="N5339" s="177"/>
      <c r="P5339" s="176"/>
      <c r="R5339" s="178"/>
      <c r="S5339" s="177"/>
      <c r="U5339" s="177"/>
      <c r="W5339" s="178"/>
      <c r="X5339" s="177"/>
    </row>
    <row r="5340" spans="7:24" s="168" customFormat="1" ht="15" customHeight="1">
      <c r="G5340" s="175"/>
      <c r="I5340" s="176"/>
      <c r="J5340" s="176"/>
      <c r="K5340" s="176"/>
      <c r="L5340" s="665"/>
      <c r="M5340" s="175"/>
      <c r="N5340" s="177"/>
      <c r="P5340" s="176"/>
      <c r="R5340" s="178"/>
      <c r="S5340" s="177"/>
      <c r="U5340" s="177"/>
      <c r="W5340" s="178"/>
      <c r="X5340" s="177"/>
    </row>
    <row r="5341" spans="7:24" s="168" customFormat="1" ht="15" customHeight="1">
      <c r="G5341" s="175"/>
      <c r="I5341" s="176"/>
      <c r="J5341" s="176"/>
      <c r="K5341" s="176"/>
      <c r="L5341" s="665"/>
      <c r="M5341" s="175"/>
      <c r="N5341" s="177"/>
      <c r="P5341" s="176"/>
      <c r="R5341" s="178"/>
      <c r="S5341" s="177"/>
      <c r="U5341" s="177"/>
      <c r="W5341" s="178"/>
      <c r="X5341" s="177"/>
    </row>
    <row r="5342" spans="7:24" s="168" customFormat="1" ht="15" customHeight="1">
      <c r="G5342" s="175"/>
      <c r="I5342" s="176"/>
      <c r="J5342" s="176"/>
      <c r="K5342" s="176"/>
      <c r="L5342" s="665"/>
      <c r="M5342" s="175"/>
      <c r="N5342" s="177"/>
      <c r="P5342" s="176"/>
      <c r="R5342" s="178"/>
      <c r="S5342" s="177"/>
      <c r="U5342" s="177"/>
      <c r="W5342" s="178"/>
      <c r="X5342" s="177"/>
    </row>
    <row r="5343" spans="7:24" s="168" customFormat="1" ht="15" customHeight="1">
      <c r="G5343" s="175"/>
      <c r="I5343" s="176"/>
      <c r="J5343" s="176"/>
      <c r="K5343" s="176"/>
      <c r="L5343" s="665"/>
      <c r="M5343" s="175"/>
      <c r="N5343" s="177"/>
      <c r="P5343" s="176"/>
      <c r="R5343" s="178"/>
      <c r="S5343" s="177"/>
      <c r="U5343" s="177"/>
      <c r="W5343" s="178"/>
      <c r="X5343" s="177"/>
    </row>
    <row r="5344" spans="7:24" s="168" customFormat="1" ht="15" customHeight="1">
      <c r="G5344" s="175"/>
      <c r="I5344" s="176"/>
      <c r="J5344" s="176"/>
      <c r="K5344" s="176"/>
      <c r="L5344" s="665"/>
      <c r="M5344" s="175"/>
      <c r="N5344" s="177"/>
      <c r="P5344" s="176"/>
      <c r="R5344" s="178"/>
      <c r="S5344" s="177"/>
      <c r="U5344" s="177"/>
      <c r="W5344" s="178"/>
      <c r="X5344" s="177"/>
    </row>
    <row r="5345" spans="7:24" s="168" customFormat="1" ht="15" customHeight="1">
      <c r="G5345" s="175"/>
      <c r="I5345" s="176"/>
      <c r="J5345" s="176"/>
      <c r="K5345" s="176"/>
      <c r="L5345" s="665"/>
      <c r="M5345" s="175"/>
      <c r="N5345" s="177"/>
      <c r="P5345" s="176"/>
      <c r="R5345" s="178"/>
      <c r="S5345" s="177"/>
      <c r="U5345" s="177"/>
      <c r="W5345" s="178"/>
      <c r="X5345" s="177"/>
    </row>
    <row r="5346" spans="7:24" s="168" customFormat="1" ht="15" customHeight="1">
      <c r="G5346" s="175"/>
      <c r="I5346" s="176"/>
      <c r="J5346" s="176"/>
      <c r="K5346" s="176"/>
      <c r="L5346" s="665"/>
      <c r="M5346" s="175"/>
      <c r="N5346" s="177"/>
      <c r="P5346" s="176"/>
      <c r="R5346" s="178"/>
      <c r="S5346" s="177"/>
      <c r="U5346" s="177"/>
      <c r="W5346" s="178"/>
      <c r="X5346" s="177"/>
    </row>
    <row r="5347" spans="7:24" s="168" customFormat="1" ht="15" customHeight="1">
      <c r="G5347" s="175"/>
      <c r="I5347" s="176"/>
      <c r="J5347" s="176"/>
      <c r="K5347" s="176"/>
      <c r="L5347" s="665"/>
      <c r="M5347" s="175"/>
      <c r="N5347" s="177"/>
      <c r="P5347" s="176"/>
      <c r="R5347" s="178"/>
      <c r="S5347" s="177"/>
      <c r="U5347" s="177"/>
      <c r="W5347" s="178"/>
      <c r="X5347" s="177"/>
    </row>
    <row r="5348" spans="7:24" s="168" customFormat="1" ht="15" customHeight="1">
      <c r="G5348" s="175"/>
      <c r="I5348" s="176"/>
      <c r="J5348" s="176"/>
      <c r="K5348" s="176"/>
      <c r="L5348" s="665"/>
      <c r="M5348" s="175"/>
      <c r="N5348" s="177"/>
      <c r="P5348" s="176"/>
      <c r="R5348" s="178"/>
      <c r="S5348" s="177"/>
      <c r="U5348" s="177"/>
      <c r="W5348" s="178"/>
      <c r="X5348" s="177"/>
    </row>
    <row r="5349" spans="7:24" s="168" customFormat="1" ht="15" customHeight="1">
      <c r="G5349" s="175"/>
      <c r="I5349" s="176"/>
      <c r="J5349" s="176"/>
      <c r="K5349" s="176"/>
      <c r="L5349" s="665"/>
      <c r="M5349" s="175"/>
      <c r="N5349" s="177"/>
      <c r="P5349" s="176"/>
      <c r="R5349" s="178"/>
      <c r="S5349" s="177"/>
      <c r="U5349" s="177"/>
      <c r="W5349" s="178"/>
      <c r="X5349" s="177"/>
    </row>
    <row r="5350" spans="7:24" s="168" customFormat="1" ht="15" customHeight="1">
      <c r="G5350" s="175"/>
      <c r="I5350" s="176"/>
      <c r="J5350" s="176"/>
      <c r="K5350" s="176"/>
      <c r="L5350" s="665"/>
      <c r="M5350" s="175"/>
      <c r="N5350" s="177"/>
      <c r="P5350" s="176"/>
      <c r="R5350" s="178"/>
      <c r="S5350" s="177"/>
      <c r="U5350" s="177"/>
      <c r="W5350" s="178"/>
      <c r="X5350" s="177"/>
    </row>
    <row r="5351" spans="7:24" s="168" customFormat="1" ht="15" customHeight="1">
      <c r="G5351" s="175"/>
      <c r="I5351" s="176"/>
      <c r="J5351" s="176"/>
      <c r="K5351" s="176"/>
      <c r="L5351" s="665"/>
      <c r="M5351" s="175"/>
      <c r="N5351" s="177"/>
      <c r="P5351" s="176"/>
      <c r="R5351" s="178"/>
      <c r="S5351" s="177"/>
      <c r="U5351" s="177"/>
      <c r="W5351" s="178"/>
      <c r="X5351" s="177"/>
    </row>
    <row r="5352" spans="7:24" s="168" customFormat="1" ht="15" customHeight="1">
      <c r="G5352" s="175"/>
      <c r="I5352" s="176"/>
      <c r="J5352" s="176"/>
      <c r="K5352" s="176"/>
      <c r="L5352" s="665"/>
      <c r="M5352" s="175"/>
      <c r="N5352" s="177"/>
      <c r="P5352" s="176"/>
      <c r="R5352" s="178"/>
      <c r="S5352" s="177"/>
      <c r="U5352" s="177"/>
      <c r="W5352" s="178"/>
      <c r="X5352" s="177"/>
    </row>
    <row r="5353" spans="7:24" s="168" customFormat="1" ht="15" customHeight="1">
      <c r="G5353" s="175"/>
      <c r="I5353" s="176"/>
      <c r="J5353" s="176"/>
      <c r="K5353" s="176"/>
      <c r="L5353" s="665"/>
      <c r="M5353" s="175"/>
      <c r="N5353" s="177"/>
      <c r="P5353" s="176"/>
      <c r="R5353" s="178"/>
      <c r="S5353" s="177"/>
      <c r="U5353" s="177"/>
      <c r="W5353" s="178"/>
      <c r="X5353" s="177"/>
    </row>
    <row r="5354" spans="7:24" s="168" customFormat="1" ht="15" customHeight="1">
      <c r="G5354" s="175"/>
      <c r="I5354" s="176"/>
      <c r="J5354" s="176"/>
      <c r="K5354" s="176"/>
      <c r="L5354" s="665"/>
      <c r="M5354" s="175"/>
      <c r="N5354" s="177"/>
      <c r="P5354" s="176"/>
      <c r="R5354" s="178"/>
      <c r="S5354" s="177"/>
      <c r="U5354" s="177"/>
      <c r="W5354" s="178"/>
      <c r="X5354" s="177"/>
    </row>
    <row r="5355" spans="7:24" s="168" customFormat="1" ht="15" customHeight="1">
      <c r="G5355" s="175"/>
      <c r="I5355" s="176"/>
      <c r="J5355" s="176"/>
      <c r="K5355" s="176"/>
      <c r="L5355" s="665"/>
      <c r="M5355" s="175"/>
      <c r="N5355" s="177"/>
      <c r="P5355" s="176"/>
      <c r="R5355" s="178"/>
      <c r="S5355" s="177"/>
      <c r="U5355" s="177"/>
      <c r="W5355" s="178"/>
      <c r="X5355" s="177"/>
    </row>
    <row r="5356" spans="7:24" s="168" customFormat="1" ht="15" customHeight="1">
      <c r="G5356" s="175"/>
      <c r="I5356" s="176"/>
      <c r="J5356" s="176"/>
      <c r="K5356" s="176"/>
      <c r="L5356" s="665"/>
      <c r="M5356" s="175"/>
      <c r="N5356" s="177"/>
      <c r="P5356" s="176"/>
      <c r="R5356" s="178"/>
      <c r="S5356" s="177"/>
      <c r="U5356" s="177"/>
      <c r="W5356" s="178"/>
      <c r="X5356" s="177"/>
    </row>
    <row r="5357" spans="7:24" s="168" customFormat="1" ht="15" customHeight="1">
      <c r="G5357" s="175"/>
      <c r="I5357" s="176"/>
      <c r="J5357" s="176"/>
      <c r="K5357" s="176"/>
      <c r="L5357" s="665"/>
      <c r="M5357" s="175"/>
      <c r="N5357" s="177"/>
      <c r="P5357" s="176"/>
      <c r="R5357" s="178"/>
      <c r="S5357" s="177"/>
      <c r="U5357" s="177"/>
      <c r="W5357" s="178"/>
      <c r="X5357" s="177"/>
    </row>
    <row r="5358" spans="7:24" s="168" customFormat="1" ht="15" customHeight="1">
      <c r="G5358" s="175"/>
      <c r="I5358" s="176"/>
      <c r="J5358" s="176"/>
      <c r="K5358" s="176"/>
      <c r="L5358" s="665"/>
      <c r="M5358" s="175"/>
      <c r="N5358" s="177"/>
      <c r="P5358" s="176"/>
      <c r="R5358" s="178"/>
      <c r="S5358" s="177"/>
      <c r="U5358" s="177"/>
      <c r="W5358" s="178"/>
      <c r="X5358" s="177"/>
    </row>
    <row r="5359" spans="7:24" s="168" customFormat="1" ht="15" customHeight="1">
      <c r="G5359" s="175"/>
      <c r="I5359" s="176"/>
      <c r="J5359" s="176"/>
      <c r="K5359" s="176"/>
      <c r="L5359" s="665"/>
      <c r="M5359" s="175"/>
      <c r="N5359" s="177"/>
      <c r="P5359" s="176"/>
      <c r="R5359" s="178"/>
      <c r="S5359" s="177"/>
      <c r="U5359" s="177"/>
      <c r="W5359" s="178"/>
      <c r="X5359" s="177"/>
    </row>
    <row r="5360" spans="7:24" s="168" customFormat="1" ht="15" customHeight="1">
      <c r="G5360" s="175"/>
      <c r="I5360" s="176"/>
      <c r="J5360" s="176"/>
      <c r="K5360" s="176"/>
      <c r="L5360" s="665"/>
      <c r="M5360" s="175"/>
      <c r="N5360" s="177"/>
      <c r="P5360" s="176"/>
      <c r="R5360" s="178"/>
      <c r="S5360" s="177"/>
      <c r="U5360" s="177"/>
      <c r="W5360" s="178"/>
      <c r="X5360" s="177"/>
    </row>
    <row r="5361" spans="7:24" s="168" customFormat="1" ht="15" customHeight="1">
      <c r="G5361" s="175"/>
      <c r="I5361" s="176"/>
      <c r="J5361" s="176"/>
      <c r="K5361" s="176"/>
      <c r="L5361" s="665"/>
      <c r="M5361" s="175"/>
      <c r="N5361" s="177"/>
      <c r="P5361" s="176"/>
      <c r="R5361" s="178"/>
      <c r="S5361" s="177"/>
      <c r="U5361" s="177"/>
      <c r="W5361" s="178"/>
      <c r="X5361" s="177"/>
    </row>
    <row r="5362" spans="7:24" s="168" customFormat="1" ht="15" customHeight="1">
      <c r="G5362" s="175"/>
      <c r="I5362" s="176"/>
      <c r="J5362" s="176"/>
      <c r="K5362" s="176"/>
      <c r="L5362" s="665"/>
      <c r="M5362" s="175"/>
      <c r="N5362" s="177"/>
      <c r="P5362" s="176"/>
      <c r="R5362" s="178"/>
      <c r="S5362" s="177"/>
      <c r="U5362" s="177"/>
      <c r="W5362" s="178"/>
      <c r="X5362" s="177"/>
    </row>
    <row r="5363" spans="7:24" s="168" customFormat="1" ht="15" customHeight="1">
      <c r="G5363" s="175"/>
      <c r="I5363" s="176"/>
      <c r="J5363" s="176"/>
      <c r="K5363" s="176"/>
      <c r="L5363" s="665"/>
      <c r="M5363" s="175"/>
      <c r="N5363" s="177"/>
      <c r="P5363" s="176"/>
      <c r="R5363" s="178"/>
      <c r="S5363" s="177"/>
      <c r="U5363" s="177"/>
      <c r="W5363" s="178"/>
      <c r="X5363" s="177"/>
    </row>
    <row r="5364" spans="7:24" s="168" customFormat="1" ht="15" customHeight="1">
      <c r="G5364" s="175"/>
      <c r="I5364" s="176"/>
      <c r="J5364" s="176"/>
      <c r="K5364" s="176"/>
      <c r="L5364" s="665"/>
      <c r="M5364" s="175"/>
      <c r="N5364" s="177"/>
      <c r="P5364" s="176"/>
      <c r="R5364" s="178"/>
      <c r="S5364" s="177"/>
      <c r="U5364" s="177"/>
      <c r="W5364" s="178"/>
      <c r="X5364" s="177"/>
    </row>
    <row r="5365" spans="7:24" s="168" customFormat="1" ht="15" customHeight="1">
      <c r="G5365" s="175"/>
      <c r="I5365" s="176"/>
      <c r="J5365" s="176"/>
      <c r="K5365" s="176"/>
      <c r="L5365" s="665"/>
      <c r="M5365" s="175"/>
      <c r="N5365" s="177"/>
      <c r="P5365" s="176"/>
      <c r="R5365" s="178"/>
      <c r="S5365" s="177"/>
      <c r="U5365" s="177"/>
      <c r="W5365" s="178"/>
      <c r="X5365" s="177"/>
    </row>
    <row r="5366" spans="7:24" s="168" customFormat="1" ht="15" customHeight="1">
      <c r="G5366" s="175"/>
      <c r="I5366" s="176"/>
      <c r="J5366" s="176"/>
      <c r="K5366" s="176"/>
      <c r="L5366" s="665"/>
      <c r="M5366" s="175"/>
      <c r="N5366" s="177"/>
      <c r="P5366" s="176"/>
      <c r="R5366" s="178"/>
      <c r="S5366" s="177"/>
      <c r="U5366" s="177"/>
      <c r="W5366" s="178"/>
      <c r="X5366" s="177"/>
    </row>
    <row r="5367" spans="7:24" s="168" customFormat="1" ht="15" customHeight="1">
      <c r="G5367" s="175"/>
      <c r="I5367" s="176"/>
      <c r="J5367" s="176"/>
      <c r="K5367" s="176"/>
      <c r="L5367" s="665"/>
      <c r="M5367" s="175"/>
      <c r="N5367" s="177"/>
      <c r="P5367" s="176"/>
      <c r="R5367" s="178"/>
      <c r="S5367" s="177"/>
      <c r="U5367" s="177"/>
      <c r="W5367" s="178"/>
      <c r="X5367" s="177"/>
    </row>
    <row r="5368" spans="7:24" s="168" customFormat="1" ht="15" customHeight="1">
      <c r="G5368" s="175"/>
      <c r="I5368" s="176"/>
      <c r="J5368" s="176"/>
      <c r="K5368" s="176"/>
      <c r="L5368" s="665"/>
      <c r="M5368" s="175"/>
      <c r="N5368" s="177"/>
      <c r="P5368" s="176"/>
      <c r="R5368" s="178"/>
      <c r="S5368" s="177"/>
      <c r="U5368" s="177"/>
      <c r="W5368" s="178"/>
      <c r="X5368" s="177"/>
    </row>
    <row r="5369" spans="7:24" s="168" customFormat="1" ht="15" customHeight="1">
      <c r="G5369" s="175"/>
      <c r="I5369" s="176"/>
      <c r="J5369" s="176"/>
      <c r="K5369" s="176"/>
      <c r="L5369" s="665"/>
      <c r="M5369" s="175"/>
      <c r="N5369" s="177"/>
      <c r="P5369" s="176"/>
      <c r="R5369" s="178"/>
      <c r="S5369" s="177"/>
      <c r="U5369" s="177"/>
      <c r="W5369" s="178"/>
      <c r="X5369" s="177"/>
    </row>
    <row r="5370" spans="7:24" s="168" customFormat="1" ht="15" customHeight="1">
      <c r="G5370" s="175"/>
      <c r="I5370" s="176"/>
      <c r="J5370" s="176"/>
      <c r="K5370" s="176"/>
      <c r="L5370" s="665"/>
      <c r="M5370" s="175"/>
      <c r="N5370" s="177"/>
      <c r="P5370" s="176"/>
      <c r="R5370" s="178"/>
      <c r="S5370" s="177"/>
      <c r="U5370" s="177"/>
      <c r="W5370" s="178"/>
      <c r="X5370" s="177"/>
    </row>
    <row r="5371" spans="7:24" s="168" customFormat="1" ht="15" customHeight="1">
      <c r="G5371" s="175"/>
      <c r="I5371" s="176"/>
      <c r="J5371" s="176"/>
      <c r="K5371" s="176"/>
      <c r="L5371" s="665"/>
      <c r="M5371" s="175"/>
      <c r="N5371" s="177"/>
      <c r="P5371" s="176"/>
      <c r="R5371" s="178"/>
      <c r="S5371" s="177"/>
      <c r="U5371" s="177"/>
      <c r="W5371" s="178"/>
      <c r="X5371" s="177"/>
    </row>
    <row r="5372" spans="7:24" s="168" customFormat="1" ht="15" customHeight="1">
      <c r="G5372" s="175"/>
      <c r="I5372" s="176"/>
      <c r="J5372" s="176"/>
      <c r="K5372" s="176"/>
      <c r="L5372" s="665"/>
      <c r="M5372" s="175"/>
      <c r="N5372" s="177"/>
      <c r="P5372" s="176"/>
      <c r="R5372" s="178"/>
      <c r="S5372" s="177"/>
      <c r="U5372" s="177"/>
      <c r="W5372" s="178"/>
      <c r="X5372" s="177"/>
    </row>
    <row r="5373" spans="7:24" s="168" customFormat="1" ht="15" customHeight="1">
      <c r="G5373" s="175"/>
      <c r="I5373" s="176"/>
      <c r="J5373" s="176"/>
      <c r="K5373" s="176"/>
      <c r="L5373" s="665"/>
      <c r="M5373" s="175"/>
      <c r="N5373" s="177"/>
      <c r="P5373" s="176"/>
      <c r="R5373" s="178"/>
      <c r="S5373" s="177"/>
      <c r="U5373" s="177"/>
      <c r="W5373" s="178"/>
      <c r="X5373" s="177"/>
    </row>
    <row r="5374" spans="7:24" s="168" customFormat="1" ht="15" customHeight="1">
      <c r="G5374" s="175"/>
      <c r="I5374" s="176"/>
      <c r="J5374" s="176"/>
      <c r="K5374" s="176"/>
      <c r="L5374" s="665"/>
      <c r="M5374" s="175"/>
      <c r="N5374" s="177"/>
      <c r="P5374" s="176"/>
      <c r="R5374" s="178"/>
      <c r="S5374" s="177"/>
      <c r="U5374" s="177"/>
      <c r="W5374" s="178"/>
      <c r="X5374" s="177"/>
    </row>
    <row r="5375" spans="7:24" s="168" customFormat="1" ht="15" customHeight="1">
      <c r="G5375" s="175"/>
      <c r="I5375" s="176"/>
      <c r="J5375" s="176"/>
      <c r="K5375" s="176"/>
      <c r="L5375" s="665"/>
      <c r="M5375" s="175"/>
      <c r="N5375" s="177"/>
      <c r="P5375" s="176"/>
      <c r="R5375" s="178"/>
      <c r="S5375" s="177"/>
      <c r="U5375" s="177"/>
      <c r="W5375" s="178"/>
      <c r="X5375" s="177"/>
    </row>
    <row r="5376" spans="7:24" s="168" customFormat="1" ht="15" customHeight="1">
      <c r="G5376" s="175"/>
      <c r="I5376" s="176"/>
      <c r="J5376" s="176"/>
      <c r="K5376" s="176"/>
      <c r="L5376" s="665"/>
      <c r="M5376" s="175"/>
      <c r="N5376" s="177"/>
      <c r="P5376" s="176"/>
      <c r="R5376" s="178"/>
      <c r="S5376" s="177"/>
      <c r="U5376" s="177"/>
      <c r="W5376" s="178"/>
      <c r="X5376" s="177"/>
    </row>
    <row r="5377" spans="7:24" s="168" customFormat="1" ht="15" customHeight="1">
      <c r="G5377" s="175"/>
      <c r="I5377" s="176"/>
      <c r="J5377" s="176"/>
      <c r="K5377" s="176"/>
      <c r="L5377" s="665"/>
      <c r="M5377" s="175"/>
      <c r="N5377" s="177"/>
      <c r="P5377" s="176"/>
      <c r="R5377" s="178"/>
      <c r="S5377" s="177"/>
      <c r="U5377" s="177"/>
      <c r="W5377" s="178"/>
      <c r="X5377" s="177"/>
    </row>
    <row r="5378" spans="7:24" s="168" customFormat="1" ht="15" customHeight="1">
      <c r="G5378" s="175"/>
      <c r="I5378" s="176"/>
      <c r="J5378" s="176"/>
      <c r="K5378" s="176"/>
      <c r="L5378" s="665"/>
      <c r="M5378" s="175"/>
      <c r="N5378" s="177"/>
      <c r="P5378" s="176"/>
      <c r="R5378" s="178"/>
      <c r="S5378" s="177"/>
      <c r="U5378" s="177"/>
      <c r="W5378" s="178"/>
      <c r="X5378" s="177"/>
    </row>
    <row r="5379" spans="7:24" s="168" customFormat="1" ht="15" customHeight="1">
      <c r="G5379" s="175"/>
      <c r="I5379" s="176"/>
      <c r="J5379" s="176"/>
      <c r="K5379" s="176"/>
      <c r="L5379" s="665"/>
      <c r="M5379" s="175"/>
      <c r="N5379" s="177"/>
      <c r="P5379" s="176"/>
      <c r="R5379" s="178"/>
      <c r="S5379" s="177"/>
      <c r="U5379" s="177"/>
      <c r="W5379" s="178"/>
      <c r="X5379" s="177"/>
    </row>
    <row r="5380" spans="7:24" s="168" customFormat="1" ht="15" customHeight="1">
      <c r="G5380" s="175"/>
      <c r="I5380" s="176"/>
      <c r="J5380" s="176"/>
      <c r="K5380" s="176"/>
      <c r="L5380" s="665"/>
      <c r="M5380" s="175"/>
      <c r="N5380" s="177"/>
      <c r="P5380" s="176"/>
      <c r="R5380" s="178"/>
      <c r="S5380" s="177"/>
      <c r="U5380" s="177"/>
      <c r="W5380" s="178"/>
      <c r="X5380" s="177"/>
    </row>
    <row r="5381" spans="7:24" s="168" customFormat="1" ht="15" customHeight="1">
      <c r="G5381" s="175"/>
      <c r="I5381" s="176"/>
      <c r="J5381" s="176"/>
      <c r="K5381" s="176"/>
      <c r="L5381" s="665"/>
      <c r="M5381" s="175"/>
      <c r="N5381" s="177"/>
      <c r="P5381" s="176"/>
      <c r="R5381" s="178"/>
      <c r="S5381" s="177"/>
      <c r="U5381" s="177"/>
      <c r="W5381" s="178"/>
      <c r="X5381" s="177"/>
    </row>
    <row r="5382" spans="7:24" s="168" customFormat="1" ht="15" customHeight="1">
      <c r="G5382" s="175"/>
      <c r="I5382" s="176"/>
      <c r="J5382" s="176"/>
      <c r="K5382" s="176"/>
      <c r="L5382" s="665"/>
      <c r="M5382" s="175"/>
      <c r="N5382" s="177"/>
      <c r="P5382" s="176"/>
      <c r="R5382" s="178"/>
      <c r="S5382" s="177"/>
      <c r="U5382" s="177"/>
      <c r="W5382" s="178"/>
      <c r="X5382" s="177"/>
    </row>
    <row r="5383" spans="7:24" s="168" customFormat="1" ht="15" customHeight="1">
      <c r="G5383" s="175"/>
      <c r="I5383" s="176"/>
      <c r="J5383" s="176"/>
      <c r="K5383" s="176"/>
      <c r="L5383" s="665"/>
      <c r="M5383" s="175"/>
      <c r="N5383" s="177"/>
      <c r="P5383" s="176"/>
      <c r="R5383" s="178"/>
      <c r="S5383" s="177"/>
      <c r="U5383" s="177"/>
      <c r="W5383" s="178"/>
      <c r="X5383" s="177"/>
    </row>
    <row r="5384" spans="7:24" s="168" customFormat="1" ht="15" customHeight="1">
      <c r="G5384" s="175"/>
      <c r="I5384" s="176"/>
      <c r="J5384" s="176"/>
      <c r="K5384" s="176"/>
      <c r="L5384" s="665"/>
      <c r="M5384" s="175"/>
      <c r="N5384" s="177"/>
      <c r="P5384" s="176"/>
      <c r="R5384" s="178"/>
      <c r="S5384" s="177"/>
      <c r="U5384" s="177"/>
      <c r="W5384" s="178"/>
      <c r="X5384" s="177"/>
    </row>
    <row r="5385" spans="7:24" s="168" customFormat="1" ht="15" customHeight="1">
      <c r="G5385" s="175"/>
      <c r="I5385" s="176"/>
      <c r="J5385" s="176"/>
      <c r="K5385" s="176"/>
      <c r="L5385" s="665"/>
      <c r="M5385" s="175"/>
      <c r="N5385" s="177"/>
      <c r="P5385" s="176"/>
      <c r="R5385" s="178"/>
      <c r="S5385" s="177"/>
      <c r="U5385" s="177"/>
      <c r="W5385" s="178"/>
      <c r="X5385" s="177"/>
    </row>
    <row r="5386" spans="7:24" s="168" customFormat="1" ht="15" customHeight="1">
      <c r="G5386" s="175"/>
      <c r="I5386" s="176"/>
      <c r="J5386" s="176"/>
      <c r="K5386" s="176"/>
      <c r="L5386" s="665"/>
      <c r="M5386" s="175"/>
      <c r="N5386" s="177"/>
      <c r="P5386" s="176"/>
      <c r="R5386" s="178"/>
      <c r="S5386" s="177"/>
      <c r="U5386" s="177"/>
      <c r="W5386" s="178"/>
      <c r="X5386" s="177"/>
    </row>
    <row r="5387" spans="7:24" s="168" customFormat="1" ht="15" customHeight="1">
      <c r="G5387" s="175"/>
      <c r="I5387" s="176"/>
      <c r="J5387" s="176"/>
      <c r="K5387" s="176"/>
      <c r="L5387" s="665"/>
      <c r="M5387" s="175"/>
      <c r="N5387" s="177"/>
      <c r="P5387" s="176"/>
      <c r="R5387" s="178"/>
      <c r="S5387" s="177"/>
      <c r="U5387" s="177"/>
      <c r="W5387" s="178"/>
      <c r="X5387" s="177"/>
    </row>
    <row r="5388" spans="7:24" s="168" customFormat="1" ht="15" customHeight="1">
      <c r="G5388" s="175"/>
      <c r="I5388" s="176"/>
      <c r="J5388" s="176"/>
      <c r="K5388" s="176"/>
      <c r="L5388" s="665"/>
      <c r="M5388" s="175"/>
      <c r="N5388" s="177"/>
      <c r="P5388" s="176"/>
      <c r="R5388" s="178"/>
      <c r="S5388" s="177"/>
      <c r="U5388" s="177"/>
      <c r="W5388" s="178"/>
      <c r="X5388" s="177"/>
    </row>
    <row r="5389" spans="7:24" s="168" customFormat="1" ht="15" customHeight="1">
      <c r="G5389" s="175"/>
      <c r="I5389" s="176"/>
      <c r="J5389" s="176"/>
      <c r="K5389" s="176"/>
      <c r="L5389" s="665"/>
      <c r="M5389" s="175"/>
      <c r="N5389" s="177"/>
      <c r="P5389" s="176"/>
      <c r="R5389" s="178"/>
      <c r="S5389" s="177"/>
      <c r="U5389" s="177"/>
      <c r="W5389" s="178"/>
      <c r="X5389" s="177"/>
    </row>
    <row r="5390" spans="7:24" s="168" customFormat="1" ht="15" customHeight="1">
      <c r="G5390" s="175"/>
      <c r="I5390" s="176"/>
      <c r="J5390" s="176"/>
      <c r="K5390" s="176"/>
      <c r="L5390" s="665"/>
      <c r="M5390" s="175"/>
      <c r="N5390" s="177"/>
      <c r="P5390" s="176"/>
      <c r="R5390" s="178"/>
      <c r="S5390" s="177"/>
      <c r="U5390" s="177"/>
      <c r="W5390" s="178"/>
      <c r="X5390" s="177"/>
    </row>
    <row r="5391" spans="7:24" s="168" customFormat="1" ht="15" customHeight="1">
      <c r="G5391" s="175"/>
      <c r="I5391" s="176"/>
      <c r="J5391" s="176"/>
      <c r="K5391" s="176"/>
      <c r="L5391" s="665"/>
      <c r="M5391" s="175"/>
      <c r="N5391" s="177"/>
      <c r="P5391" s="176"/>
      <c r="R5391" s="178"/>
      <c r="S5391" s="177"/>
      <c r="U5391" s="177"/>
      <c r="W5391" s="178"/>
      <c r="X5391" s="177"/>
    </row>
    <row r="5392" spans="7:24" s="168" customFormat="1" ht="15" customHeight="1">
      <c r="G5392" s="175"/>
      <c r="I5392" s="176"/>
      <c r="J5392" s="176"/>
      <c r="K5392" s="176"/>
      <c r="L5392" s="665"/>
      <c r="M5392" s="175"/>
      <c r="N5392" s="177"/>
      <c r="P5392" s="176"/>
      <c r="R5392" s="178"/>
      <c r="S5392" s="177"/>
      <c r="U5392" s="177"/>
      <c r="W5392" s="178"/>
      <c r="X5392" s="177"/>
    </row>
    <row r="5393" spans="7:24" s="168" customFormat="1" ht="15" customHeight="1">
      <c r="G5393" s="175"/>
      <c r="I5393" s="176"/>
      <c r="J5393" s="176"/>
      <c r="K5393" s="176"/>
      <c r="L5393" s="665"/>
      <c r="M5393" s="175"/>
      <c r="N5393" s="177"/>
      <c r="P5393" s="176"/>
      <c r="R5393" s="178"/>
      <c r="S5393" s="177"/>
      <c r="U5393" s="177"/>
      <c r="W5393" s="178"/>
      <c r="X5393" s="177"/>
    </row>
    <row r="5394" spans="7:24" s="168" customFormat="1" ht="15" customHeight="1">
      <c r="G5394" s="175"/>
      <c r="I5394" s="176"/>
      <c r="J5394" s="176"/>
      <c r="K5394" s="176"/>
      <c r="L5394" s="665"/>
      <c r="M5394" s="175"/>
      <c r="N5394" s="177"/>
      <c r="P5394" s="176"/>
      <c r="R5394" s="178"/>
      <c r="S5394" s="177"/>
      <c r="U5394" s="177"/>
      <c r="W5394" s="178"/>
      <c r="X5394" s="177"/>
    </row>
    <row r="5395" spans="7:24" s="168" customFormat="1" ht="15" customHeight="1">
      <c r="G5395" s="175"/>
      <c r="I5395" s="176"/>
      <c r="J5395" s="176"/>
      <c r="K5395" s="176"/>
      <c r="L5395" s="665"/>
      <c r="M5395" s="175"/>
      <c r="N5395" s="177"/>
      <c r="P5395" s="176"/>
      <c r="R5395" s="178"/>
      <c r="S5395" s="177"/>
      <c r="U5395" s="177"/>
      <c r="W5395" s="178"/>
      <c r="X5395" s="177"/>
    </row>
    <row r="5396" spans="7:24" s="168" customFormat="1" ht="15" customHeight="1">
      <c r="G5396" s="175"/>
      <c r="I5396" s="176"/>
      <c r="J5396" s="176"/>
      <c r="K5396" s="176"/>
      <c r="L5396" s="665"/>
      <c r="M5396" s="175"/>
      <c r="N5396" s="177"/>
      <c r="P5396" s="176"/>
      <c r="R5396" s="178"/>
      <c r="S5396" s="177"/>
      <c r="U5396" s="177"/>
      <c r="W5396" s="178"/>
      <c r="X5396" s="177"/>
    </row>
    <row r="5397" spans="7:24" s="168" customFormat="1" ht="15" customHeight="1">
      <c r="G5397" s="175"/>
      <c r="I5397" s="176"/>
      <c r="J5397" s="176"/>
      <c r="K5397" s="176"/>
      <c r="L5397" s="665"/>
      <c r="M5397" s="175"/>
      <c r="N5397" s="177"/>
      <c r="P5397" s="176"/>
      <c r="R5397" s="178"/>
      <c r="S5397" s="177"/>
      <c r="U5397" s="177"/>
      <c r="W5397" s="178"/>
      <c r="X5397" s="177"/>
    </row>
    <row r="5398" spans="7:24" s="168" customFormat="1" ht="15" customHeight="1">
      <c r="G5398" s="175"/>
      <c r="I5398" s="176"/>
      <c r="J5398" s="176"/>
      <c r="K5398" s="176"/>
      <c r="L5398" s="665"/>
      <c r="M5398" s="175"/>
      <c r="N5398" s="177"/>
      <c r="P5398" s="176"/>
      <c r="R5398" s="178"/>
      <c r="S5398" s="177"/>
      <c r="U5398" s="177"/>
      <c r="W5398" s="178"/>
      <c r="X5398" s="177"/>
    </row>
    <row r="5399" spans="7:24" s="168" customFormat="1" ht="15" customHeight="1">
      <c r="G5399" s="175"/>
      <c r="I5399" s="176"/>
      <c r="J5399" s="176"/>
      <c r="K5399" s="176"/>
      <c r="L5399" s="665"/>
      <c r="M5399" s="175"/>
      <c r="N5399" s="177"/>
      <c r="P5399" s="176"/>
      <c r="R5399" s="178"/>
      <c r="S5399" s="177"/>
      <c r="U5399" s="177"/>
      <c r="W5399" s="178"/>
      <c r="X5399" s="177"/>
    </row>
    <row r="5400" spans="7:24" s="168" customFormat="1" ht="15" customHeight="1">
      <c r="G5400" s="175"/>
      <c r="I5400" s="176"/>
      <c r="J5400" s="176"/>
      <c r="K5400" s="176"/>
      <c r="L5400" s="665"/>
      <c r="M5400" s="175"/>
      <c r="N5400" s="177"/>
      <c r="P5400" s="176"/>
      <c r="R5400" s="178"/>
      <c r="S5400" s="177"/>
      <c r="U5400" s="177"/>
      <c r="W5400" s="178"/>
      <c r="X5400" s="177"/>
    </row>
    <row r="5401" spans="7:24" s="168" customFormat="1" ht="15" customHeight="1">
      <c r="G5401" s="175"/>
      <c r="I5401" s="176"/>
      <c r="J5401" s="176"/>
      <c r="K5401" s="176"/>
      <c r="L5401" s="665"/>
      <c r="M5401" s="175"/>
      <c r="N5401" s="177"/>
      <c r="P5401" s="176"/>
      <c r="R5401" s="178"/>
      <c r="S5401" s="177"/>
      <c r="U5401" s="177"/>
      <c r="W5401" s="178"/>
      <c r="X5401" s="177"/>
    </row>
    <row r="5402" spans="7:24" s="168" customFormat="1" ht="15" customHeight="1">
      <c r="G5402" s="175"/>
      <c r="I5402" s="176"/>
      <c r="J5402" s="176"/>
      <c r="K5402" s="176"/>
      <c r="L5402" s="665"/>
      <c r="M5402" s="175"/>
      <c r="N5402" s="177"/>
      <c r="P5402" s="176"/>
      <c r="R5402" s="178"/>
      <c r="S5402" s="177"/>
      <c r="U5402" s="177"/>
      <c r="W5402" s="178"/>
      <c r="X5402" s="177"/>
    </row>
    <row r="5403" spans="7:24" s="168" customFormat="1" ht="15" customHeight="1">
      <c r="G5403" s="175"/>
      <c r="I5403" s="176"/>
      <c r="J5403" s="176"/>
      <c r="K5403" s="176"/>
      <c r="L5403" s="665"/>
      <c r="M5403" s="175"/>
      <c r="N5403" s="177"/>
      <c r="P5403" s="176"/>
      <c r="R5403" s="178"/>
      <c r="S5403" s="177"/>
      <c r="U5403" s="177"/>
      <c r="W5403" s="178"/>
      <c r="X5403" s="177"/>
    </row>
    <row r="5404" spans="7:24" s="168" customFormat="1" ht="15" customHeight="1">
      <c r="G5404" s="175"/>
      <c r="I5404" s="176"/>
      <c r="J5404" s="176"/>
      <c r="K5404" s="176"/>
      <c r="L5404" s="665"/>
      <c r="M5404" s="175"/>
      <c r="N5404" s="177"/>
      <c r="P5404" s="176"/>
      <c r="R5404" s="178"/>
      <c r="S5404" s="177"/>
      <c r="U5404" s="177"/>
      <c r="W5404" s="178"/>
      <c r="X5404" s="177"/>
    </row>
    <row r="5405" spans="7:24" s="168" customFormat="1" ht="15" customHeight="1">
      <c r="G5405" s="175"/>
      <c r="I5405" s="176"/>
      <c r="J5405" s="176"/>
      <c r="K5405" s="176"/>
      <c r="L5405" s="665"/>
      <c r="M5405" s="175"/>
      <c r="N5405" s="177"/>
      <c r="P5405" s="176"/>
      <c r="R5405" s="178"/>
      <c r="S5405" s="177"/>
      <c r="U5405" s="177"/>
      <c r="W5405" s="178"/>
      <c r="X5405" s="177"/>
    </row>
    <row r="5406" spans="7:24" s="168" customFormat="1" ht="15" customHeight="1">
      <c r="G5406" s="175"/>
      <c r="I5406" s="176"/>
      <c r="J5406" s="176"/>
      <c r="K5406" s="176"/>
      <c r="L5406" s="665"/>
      <c r="M5406" s="175"/>
      <c r="N5406" s="177"/>
      <c r="P5406" s="176"/>
      <c r="R5406" s="178"/>
      <c r="S5406" s="177"/>
      <c r="U5406" s="177"/>
      <c r="W5406" s="178"/>
      <c r="X5406" s="177"/>
    </row>
    <row r="5407" spans="7:24" s="168" customFormat="1" ht="15" customHeight="1">
      <c r="G5407" s="175"/>
      <c r="I5407" s="176"/>
      <c r="J5407" s="176"/>
      <c r="K5407" s="176"/>
      <c r="L5407" s="665"/>
      <c r="M5407" s="175"/>
      <c r="N5407" s="177"/>
      <c r="P5407" s="176"/>
      <c r="R5407" s="178"/>
      <c r="S5407" s="177"/>
      <c r="U5407" s="177"/>
      <c r="W5407" s="178"/>
      <c r="X5407" s="177"/>
    </row>
    <row r="5408" spans="7:24" s="168" customFormat="1" ht="15" customHeight="1">
      <c r="G5408" s="175"/>
      <c r="I5408" s="176"/>
      <c r="J5408" s="176"/>
      <c r="K5408" s="176"/>
      <c r="L5408" s="665"/>
      <c r="M5408" s="175"/>
      <c r="N5408" s="177"/>
      <c r="P5408" s="176"/>
      <c r="R5408" s="178"/>
      <c r="S5408" s="177"/>
      <c r="U5408" s="177"/>
      <c r="W5408" s="178"/>
      <c r="X5408" s="177"/>
    </row>
    <row r="5409" spans="7:24" s="168" customFormat="1" ht="15" customHeight="1">
      <c r="G5409" s="175"/>
      <c r="I5409" s="176"/>
      <c r="J5409" s="176"/>
      <c r="K5409" s="176"/>
      <c r="L5409" s="665"/>
      <c r="M5409" s="175"/>
      <c r="N5409" s="177"/>
      <c r="P5409" s="176"/>
      <c r="R5409" s="178"/>
      <c r="S5409" s="177"/>
      <c r="U5409" s="177"/>
      <c r="W5409" s="178"/>
      <c r="X5409" s="177"/>
    </row>
    <row r="5410" spans="7:24" s="168" customFormat="1" ht="15" customHeight="1">
      <c r="G5410" s="175"/>
      <c r="I5410" s="176"/>
      <c r="J5410" s="176"/>
      <c r="K5410" s="176"/>
      <c r="L5410" s="665"/>
      <c r="M5410" s="175"/>
      <c r="N5410" s="177"/>
      <c r="P5410" s="176"/>
      <c r="R5410" s="178"/>
      <c r="S5410" s="177"/>
      <c r="U5410" s="177"/>
      <c r="W5410" s="178"/>
      <c r="X5410" s="177"/>
    </row>
    <row r="5411" spans="7:24" s="168" customFormat="1" ht="15" customHeight="1">
      <c r="G5411" s="175"/>
      <c r="I5411" s="176"/>
      <c r="J5411" s="176"/>
      <c r="K5411" s="176"/>
      <c r="L5411" s="665"/>
      <c r="M5411" s="175"/>
      <c r="N5411" s="177"/>
      <c r="P5411" s="176"/>
      <c r="R5411" s="178"/>
      <c r="S5411" s="177"/>
      <c r="U5411" s="177"/>
      <c r="W5411" s="178"/>
      <c r="X5411" s="177"/>
    </row>
    <row r="5412" spans="7:24" s="168" customFormat="1" ht="15" customHeight="1">
      <c r="G5412" s="175"/>
      <c r="I5412" s="176"/>
      <c r="J5412" s="176"/>
      <c r="K5412" s="176"/>
      <c r="L5412" s="665"/>
      <c r="M5412" s="175"/>
      <c r="N5412" s="177"/>
      <c r="P5412" s="176"/>
      <c r="R5412" s="178"/>
      <c r="S5412" s="177"/>
      <c r="U5412" s="177"/>
      <c r="W5412" s="178"/>
      <c r="X5412" s="177"/>
    </row>
    <row r="5413" spans="7:24" s="168" customFormat="1" ht="15" customHeight="1">
      <c r="G5413" s="175"/>
      <c r="I5413" s="176"/>
      <c r="J5413" s="176"/>
      <c r="K5413" s="176"/>
      <c r="L5413" s="665"/>
      <c r="M5413" s="175"/>
      <c r="N5413" s="177"/>
      <c r="P5413" s="176"/>
      <c r="R5413" s="178"/>
      <c r="S5413" s="177"/>
      <c r="U5413" s="177"/>
      <c r="W5413" s="178"/>
      <c r="X5413" s="177"/>
    </row>
    <row r="5414" spans="7:24" s="168" customFormat="1" ht="15" customHeight="1">
      <c r="G5414" s="175"/>
      <c r="I5414" s="176"/>
      <c r="J5414" s="176"/>
      <c r="K5414" s="176"/>
      <c r="L5414" s="665"/>
      <c r="M5414" s="175"/>
      <c r="N5414" s="177"/>
      <c r="P5414" s="176"/>
      <c r="R5414" s="178"/>
      <c r="S5414" s="177"/>
      <c r="U5414" s="177"/>
      <c r="W5414" s="178"/>
      <c r="X5414" s="177"/>
    </row>
    <row r="5415" spans="7:24" s="168" customFormat="1" ht="15" customHeight="1">
      <c r="G5415" s="175"/>
      <c r="I5415" s="176"/>
      <c r="J5415" s="176"/>
      <c r="K5415" s="176"/>
      <c r="L5415" s="665"/>
      <c r="M5415" s="175"/>
      <c r="N5415" s="177"/>
      <c r="P5415" s="176"/>
      <c r="R5415" s="178"/>
      <c r="S5415" s="177"/>
      <c r="U5415" s="177"/>
      <c r="W5415" s="178"/>
      <c r="X5415" s="177"/>
    </row>
    <row r="5416" spans="7:24" s="168" customFormat="1" ht="15" customHeight="1">
      <c r="G5416" s="175"/>
      <c r="I5416" s="176"/>
      <c r="J5416" s="176"/>
      <c r="K5416" s="176"/>
      <c r="L5416" s="665"/>
      <c r="M5416" s="175"/>
      <c r="N5416" s="177"/>
      <c r="P5416" s="176"/>
      <c r="R5416" s="178"/>
      <c r="S5416" s="177"/>
      <c r="U5416" s="177"/>
      <c r="W5416" s="178"/>
      <c r="X5416" s="177"/>
    </row>
    <row r="5417" spans="7:24" s="168" customFormat="1" ht="15" customHeight="1">
      <c r="G5417" s="175"/>
      <c r="I5417" s="176"/>
      <c r="J5417" s="176"/>
      <c r="K5417" s="176"/>
      <c r="L5417" s="665"/>
      <c r="M5417" s="175"/>
      <c r="N5417" s="177"/>
      <c r="P5417" s="176"/>
      <c r="R5417" s="178"/>
      <c r="S5417" s="177"/>
      <c r="U5417" s="177"/>
      <c r="W5417" s="178"/>
      <c r="X5417" s="177"/>
    </row>
    <row r="5418" spans="7:24" s="168" customFormat="1" ht="15" customHeight="1">
      <c r="G5418" s="175"/>
      <c r="I5418" s="176"/>
      <c r="J5418" s="176"/>
      <c r="K5418" s="176"/>
      <c r="L5418" s="665"/>
      <c r="M5418" s="175"/>
      <c r="N5418" s="177"/>
      <c r="P5418" s="176"/>
      <c r="R5418" s="178"/>
      <c r="S5418" s="177"/>
      <c r="U5418" s="177"/>
      <c r="W5418" s="178"/>
      <c r="X5418" s="177"/>
    </row>
    <row r="5419" spans="7:24" s="168" customFormat="1" ht="15" customHeight="1">
      <c r="G5419" s="175"/>
      <c r="I5419" s="176"/>
      <c r="J5419" s="176"/>
      <c r="K5419" s="176"/>
      <c r="L5419" s="665"/>
      <c r="M5419" s="175"/>
      <c r="N5419" s="177"/>
      <c r="P5419" s="176"/>
      <c r="R5419" s="178"/>
      <c r="S5419" s="177"/>
      <c r="U5419" s="177"/>
      <c r="W5419" s="178"/>
      <c r="X5419" s="177"/>
    </row>
    <row r="5420" spans="7:24" s="168" customFormat="1" ht="15" customHeight="1">
      <c r="G5420" s="175"/>
      <c r="I5420" s="176"/>
      <c r="J5420" s="176"/>
      <c r="K5420" s="176"/>
      <c r="L5420" s="665"/>
      <c r="M5420" s="175"/>
      <c r="N5420" s="177"/>
      <c r="P5420" s="176"/>
      <c r="R5420" s="178"/>
      <c r="S5420" s="177"/>
      <c r="U5420" s="177"/>
      <c r="W5420" s="178"/>
      <c r="X5420" s="177"/>
    </row>
    <row r="5421" spans="7:24" s="168" customFormat="1" ht="15" customHeight="1">
      <c r="G5421" s="175"/>
      <c r="I5421" s="176"/>
      <c r="J5421" s="176"/>
      <c r="K5421" s="176"/>
      <c r="L5421" s="665"/>
      <c r="M5421" s="175"/>
      <c r="N5421" s="177"/>
      <c r="P5421" s="176"/>
      <c r="R5421" s="178"/>
      <c r="S5421" s="177"/>
      <c r="U5421" s="177"/>
      <c r="W5421" s="178"/>
      <c r="X5421" s="177"/>
    </row>
    <row r="5422" spans="7:24" s="168" customFormat="1" ht="15" customHeight="1">
      <c r="G5422" s="175"/>
      <c r="I5422" s="176"/>
      <c r="J5422" s="176"/>
      <c r="K5422" s="176"/>
      <c r="L5422" s="665"/>
      <c r="M5422" s="175"/>
      <c r="N5422" s="177"/>
      <c r="P5422" s="176"/>
      <c r="R5422" s="178"/>
      <c r="S5422" s="177"/>
      <c r="U5422" s="177"/>
      <c r="W5422" s="178"/>
      <c r="X5422" s="177"/>
    </row>
    <row r="5423" spans="7:24" s="168" customFormat="1" ht="15" customHeight="1">
      <c r="G5423" s="175"/>
      <c r="I5423" s="176"/>
      <c r="J5423" s="176"/>
      <c r="K5423" s="176"/>
      <c r="L5423" s="665"/>
      <c r="M5423" s="175"/>
      <c r="N5423" s="177"/>
      <c r="P5423" s="176"/>
      <c r="R5423" s="178"/>
      <c r="S5423" s="177"/>
      <c r="U5423" s="177"/>
      <c r="W5423" s="178"/>
      <c r="X5423" s="177"/>
    </row>
    <row r="5424" spans="7:24" s="168" customFormat="1" ht="15" customHeight="1">
      <c r="G5424" s="175"/>
      <c r="I5424" s="176"/>
      <c r="J5424" s="176"/>
      <c r="K5424" s="176"/>
      <c r="L5424" s="665"/>
      <c r="M5424" s="175"/>
      <c r="N5424" s="177"/>
      <c r="P5424" s="176"/>
      <c r="R5424" s="178"/>
      <c r="S5424" s="177"/>
      <c r="U5424" s="177"/>
      <c r="W5424" s="178"/>
      <c r="X5424" s="177"/>
    </row>
    <row r="5425" spans="7:24" s="168" customFormat="1" ht="15" customHeight="1">
      <c r="G5425" s="175"/>
      <c r="I5425" s="176"/>
      <c r="J5425" s="176"/>
      <c r="K5425" s="176"/>
      <c r="L5425" s="665"/>
      <c r="M5425" s="175"/>
      <c r="N5425" s="177"/>
      <c r="P5425" s="176"/>
      <c r="R5425" s="178"/>
      <c r="S5425" s="177"/>
      <c r="U5425" s="177"/>
      <c r="W5425" s="178"/>
      <c r="X5425" s="177"/>
    </row>
    <row r="5426" spans="7:24" s="168" customFormat="1" ht="15" customHeight="1">
      <c r="G5426" s="175"/>
      <c r="I5426" s="176"/>
      <c r="J5426" s="176"/>
      <c r="K5426" s="176"/>
      <c r="L5426" s="665"/>
      <c r="M5426" s="175"/>
      <c r="N5426" s="177"/>
      <c r="P5426" s="176"/>
      <c r="R5426" s="178"/>
      <c r="S5426" s="177"/>
      <c r="U5426" s="177"/>
      <c r="W5426" s="178"/>
      <c r="X5426" s="177"/>
    </row>
    <row r="5427" spans="7:24" s="168" customFormat="1" ht="15" customHeight="1">
      <c r="G5427" s="175"/>
      <c r="I5427" s="176"/>
      <c r="J5427" s="176"/>
      <c r="K5427" s="176"/>
      <c r="L5427" s="665"/>
      <c r="M5427" s="175"/>
      <c r="N5427" s="177"/>
      <c r="P5427" s="176"/>
      <c r="R5427" s="178"/>
      <c r="S5427" s="177"/>
      <c r="U5427" s="177"/>
      <c r="W5427" s="178"/>
      <c r="X5427" s="177"/>
    </row>
    <row r="5428" spans="7:24" s="168" customFormat="1" ht="15" customHeight="1">
      <c r="G5428" s="175"/>
      <c r="I5428" s="176"/>
      <c r="J5428" s="176"/>
      <c r="K5428" s="176"/>
      <c r="L5428" s="665"/>
      <c r="M5428" s="175"/>
      <c r="N5428" s="177"/>
      <c r="P5428" s="176"/>
      <c r="R5428" s="178"/>
      <c r="S5428" s="177"/>
      <c r="U5428" s="177"/>
      <c r="W5428" s="178"/>
      <c r="X5428" s="177"/>
    </row>
    <row r="5429" spans="7:24" s="168" customFormat="1" ht="15" customHeight="1">
      <c r="G5429" s="175"/>
      <c r="I5429" s="176"/>
      <c r="J5429" s="176"/>
      <c r="K5429" s="176"/>
      <c r="L5429" s="665"/>
      <c r="M5429" s="175"/>
      <c r="N5429" s="177"/>
      <c r="P5429" s="176"/>
      <c r="R5429" s="178"/>
      <c r="S5429" s="177"/>
      <c r="U5429" s="177"/>
      <c r="W5429" s="178"/>
      <c r="X5429" s="177"/>
    </row>
    <row r="5430" spans="7:24" s="168" customFormat="1" ht="15" customHeight="1">
      <c r="G5430" s="175"/>
      <c r="I5430" s="176"/>
      <c r="J5430" s="176"/>
      <c r="K5430" s="176"/>
      <c r="L5430" s="665"/>
      <c r="M5430" s="175"/>
      <c r="N5430" s="177"/>
      <c r="P5430" s="176"/>
      <c r="R5430" s="178"/>
      <c r="S5430" s="177"/>
      <c r="U5430" s="177"/>
      <c r="W5430" s="178"/>
      <c r="X5430" s="177"/>
    </row>
    <row r="5431" spans="7:24" s="168" customFormat="1" ht="15" customHeight="1">
      <c r="G5431" s="175"/>
      <c r="I5431" s="176"/>
      <c r="J5431" s="176"/>
      <c r="K5431" s="176"/>
      <c r="L5431" s="665"/>
      <c r="M5431" s="175"/>
      <c r="N5431" s="177"/>
      <c r="P5431" s="176"/>
      <c r="R5431" s="178"/>
      <c r="S5431" s="177"/>
      <c r="U5431" s="177"/>
      <c r="W5431" s="178"/>
      <c r="X5431" s="177"/>
    </row>
    <row r="5432" spans="7:24" s="168" customFormat="1" ht="15" customHeight="1">
      <c r="G5432" s="175"/>
      <c r="I5432" s="176"/>
      <c r="J5432" s="176"/>
      <c r="K5432" s="176"/>
      <c r="L5432" s="665"/>
      <c r="M5432" s="175"/>
      <c r="N5432" s="177"/>
      <c r="P5432" s="176"/>
      <c r="R5432" s="178"/>
      <c r="S5432" s="177"/>
      <c r="U5432" s="177"/>
      <c r="W5432" s="178"/>
      <c r="X5432" s="177"/>
    </row>
    <row r="5433" spans="7:24" s="168" customFormat="1" ht="15" customHeight="1">
      <c r="G5433" s="175"/>
      <c r="I5433" s="176"/>
      <c r="J5433" s="176"/>
      <c r="K5433" s="176"/>
      <c r="L5433" s="665"/>
      <c r="M5433" s="175"/>
      <c r="N5433" s="177"/>
      <c r="P5433" s="176"/>
      <c r="R5433" s="178"/>
      <c r="S5433" s="177"/>
      <c r="U5433" s="177"/>
      <c r="W5433" s="178"/>
      <c r="X5433" s="177"/>
    </row>
    <row r="5434" spans="7:24" s="168" customFormat="1" ht="15" customHeight="1">
      <c r="G5434" s="175"/>
      <c r="I5434" s="176"/>
      <c r="J5434" s="176"/>
      <c r="K5434" s="176"/>
      <c r="L5434" s="665"/>
      <c r="M5434" s="175"/>
      <c r="N5434" s="177"/>
      <c r="P5434" s="176"/>
      <c r="R5434" s="178"/>
      <c r="S5434" s="177"/>
      <c r="U5434" s="177"/>
      <c r="W5434" s="178"/>
      <c r="X5434" s="177"/>
    </row>
    <row r="5435" spans="7:24" s="168" customFormat="1" ht="15" customHeight="1">
      <c r="G5435" s="175"/>
      <c r="I5435" s="176"/>
      <c r="J5435" s="176"/>
      <c r="K5435" s="176"/>
      <c r="L5435" s="665"/>
      <c r="M5435" s="175"/>
      <c r="N5435" s="177"/>
      <c r="P5435" s="176"/>
      <c r="R5435" s="178"/>
      <c r="S5435" s="177"/>
      <c r="U5435" s="177"/>
      <c r="W5435" s="178"/>
      <c r="X5435" s="177"/>
    </row>
    <row r="5436" spans="7:24" s="168" customFormat="1" ht="15" customHeight="1">
      <c r="G5436" s="175"/>
      <c r="I5436" s="176"/>
      <c r="J5436" s="176"/>
      <c r="K5436" s="176"/>
      <c r="L5436" s="665"/>
      <c r="M5436" s="175"/>
      <c r="N5436" s="177"/>
      <c r="P5436" s="176"/>
      <c r="R5436" s="178"/>
      <c r="S5436" s="177"/>
      <c r="U5436" s="177"/>
      <c r="W5436" s="178"/>
      <c r="X5436" s="177"/>
    </row>
    <row r="5437" spans="7:24" s="168" customFormat="1" ht="15" customHeight="1">
      <c r="G5437" s="175"/>
      <c r="I5437" s="176"/>
      <c r="J5437" s="176"/>
      <c r="K5437" s="176"/>
      <c r="L5437" s="665"/>
      <c r="M5437" s="175"/>
      <c r="N5437" s="177"/>
      <c r="P5437" s="176"/>
      <c r="R5437" s="178"/>
      <c r="S5437" s="177"/>
      <c r="U5437" s="177"/>
      <c r="W5437" s="178"/>
      <c r="X5437" s="177"/>
    </row>
    <row r="5438" spans="7:24" s="168" customFormat="1" ht="15" customHeight="1">
      <c r="G5438" s="175"/>
      <c r="I5438" s="176"/>
      <c r="J5438" s="176"/>
      <c r="K5438" s="176"/>
      <c r="L5438" s="665"/>
      <c r="M5438" s="175"/>
      <c r="N5438" s="177"/>
      <c r="P5438" s="176"/>
      <c r="R5438" s="178"/>
      <c r="S5438" s="177"/>
      <c r="U5438" s="177"/>
      <c r="W5438" s="178"/>
      <c r="X5438" s="177"/>
    </row>
    <row r="5439" spans="7:24" s="168" customFormat="1" ht="15" customHeight="1">
      <c r="G5439" s="175"/>
      <c r="I5439" s="176"/>
      <c r="J5439" s="176"/>
      <c r="K5439" s="176"/>
      <c r="L5439" s="665"/>
      <c r="M5439" s="175"/>
      <c r="N5439" s="177"/>
      <c r="P5439" s="176"/>
      <c r="R5439" s="178"/>
      <c r="S5439" s="177"/>
      <c r="U5439" s="177"/>
      <c r="W5439" s="178"/>
      <c r="X5439" s="177"/>
    </row>
    <row r="5440" spans="7:24" s="168" customFormat="1" ht="15" customHeight="1">
      <c r="G5440" s="175"/>
      <c r="I5440" s="176"/>
      <c r="J5440" s="176"/>
      <c r="K5440" s="176"/>
      <c r="L5440" s="665"/>
      <c r="M5440" s="175"/>
      <c r="N5440" s="177"/>
      <c r="P5440" s="176"/>
      <c r="R5440" s="178"/>
      <c r="S5440" s="177"/>
      <c r="U5440" s="177"/>
      <c r="W5440" s="178"/>
      <c r="X5440" s="177"/>
    </row>
    <row r="5441" spans="7:24" s="168" customFormat="1" ht="15" customHeight="1">
      <c r="G5441" s="175"/>
      <c r="I5441" s="176"/>
      <c r="J5441" s="176"/>
      <c r="K5441" s="176"/>
      <c r="L5441" s="665"/>
      <c r="M5441" s="175"/>
      <c r="N5441" s="177"/>
      <c r="P5441" s="176"/>
      <c r="R5441" s="178"/>
      <c r="S5441" s="177"/>
      <c r="U5441" s="177"/>
      <c r="W5441" s="178"/>
      <c r="X5441" s="177"/>
    </row>
    <row r="5442" spans="7:24" s="168" customFormat="1" ht="15" customHeight="1">
      <c r="G5442" s="175"/>
      <c r="I5442" s="176"/>
      <c r="J5442" s="176"/>
      <c r="K5442" s="176"/>
      <c r="L5442" s="665"/>
      <c r="M5442" s="175"/>
      <c r="N5442" s="177"/>
      <c r="P5442" s="176"/>
      <c r="R5442" s="178"/>
      <c r="S5442" s="177"/>
      <c r="U5442" s="177"/>
      <c r="W5442" s="178"/>
      <c r="X5442" s="177"/>
    </row>
    <row r="5443" spans="7:24" s="168" customFormat="1" ht="15" customHeight="1">
      <c r="G5443" s="175"/>
      <c r="I5443" s="176"/>
      <c r="J5443" s="176"/>
      <c r="K5443" s="176"/>
      <c r="L5443" s="665"/>
      <c r="M5443" s="175"/>
      <c r="N5443" s="177"/>
      <c r="P5443" s="176"/>
      <c r="R5443" s="178"/>
      <c r="S5443" s="177"/>
      <c r="U5443" s="177"/>
      <c r="W5443" s="178"/>
      <c r="X5443" s="177"/>
    </row>
    <row r="5444" spans="7:24" s="168" customFormat="1" ht="15" customHeight="1">
      <c r="G5444" s="175"/>
      <c r="I5444" s="176"/>
      <c r="J5444" s="176"/>
      <c r="K5444" s="176"/>
      <c r="L5444" s="665"/>
      <c r="M5444" s="175"/>
      <c r="N5444" s="177"/>
      <c r="P5444" s="176"/>
      <c r="R5444" s="178"/>
      <c r="S5444" s="177"/>
      <c r="U5444" s="177"/>
      <c r="W5444" s="178"/>
      <c r="X5444" s="177"/>
    </row>
    <row r="5445" spans="7:24" s="168" customFormat="1" ht="15" customHeight="1">
      <c r="G5445" s="175"/>
      <c r="I5445" s="176"/>
      <c r="J5445" s="176"/>
      <c r="K5445" s="176"/>
      <c r="L5445" s="665"/>
      <c r="M5445" s="175"/>
      <c r="N5445" s="177"/>
      <c r="P5445" s="176"/>
      <c r="R5445" s="178"/>
      <c r="S5445" s="177"/>
      <c r="U5445" s="177"/>
      <c r="W5445" s="178"/>
      <c r="X5445" s="177"/>
    </row>
    <row r="5446" spans="7:24" s="168" customFormat="1" ht="15" customHeight="1">
      <c r="G5446" s="175"/>
      <c r="I5446" s="176"/>
      <c r="J5446" s="176"/>
      <c r="K5446" s="176"/>
      <c r="L5446" s="665"/>
      <c r="M5446" s="175"/>
      <c r="N5446" s="177"/>
      <c r="P5446" s="176"/>
      <c r="R5446" s="178"/>
      <c r="S5446" s="177"/>
      <c r="U5446" s="177"/>
      <c r="W5446" s="178"/>
      <c r="X5446" s="177"/>
    </row>
    <row r="5447" spans="7:24" s="168" customFormat="1" ht="15" customHeight="1">
      <c r="G5447" s="175"/>
      <c r="I5447" s="176"/>
      <c r="J5447" s="176"/>
      <c r="K5447" s="176"/>
      <c r="L5447" s="665"/>
      <c r="M5447" s="175"/>
      <c r="N5447" s="177"/>
      <c r="P5447" s="176"/>
      <c r="R5447" s="178"/>
      <c r="S5447" s="177"/>
      <c r="U5447" s="177"/>
      <c r="W5447" s="178"/>
      <c r="X5447" s="177"/>
    </row>
    <row r="5448" spans="7:24" s="168" customFormat="1" ht="15" customHeight="1">
      <c r="G5448" s="175"/>
      <c r="I5448" s="176"/>
      <c r="J5448" s="176"/>
      <c r="K5448" s="176"/>
      <c r="L5448" s="665"/>
      <c r="M5448" s="175"/>
      <c r="N5448" s="177"/>
      <c r="P5448" s="176"/>
      <c r="R5448" s="178"/>
      <c r="S5448" s="177"/>
      <c r="U5448" s="177"/>
      <c r="W5448" s="178"/>
      <c r="X5448" s="177"/>
    </row>
    <row r="5449" spans="7:24" s="168" customFormat="1" ht="15" customHeight="1">
      <c r="G5449" s="175"/>
      <c r="I5449" s="176"/>
      <c r="J5449" s="176"/>
      <c r="K5449" s="176"/>
      <c r="L5449" s="665"/>
      <c r="M5449" s="175"/>
      <c r="N5449" s="177"/>
      <c r="P5449" s="176"/>
      <c r="R5449" s="178"/>
      <c r="S5449" s="177"/>
      <c r="U5449" s="177"/>
      <c r="W5449" s="178"/>
      <c r="X5449" s="177"/>
    </row>
    <row r="5450" spans="7:24" s="168" customFormat="1" ht="15" customHeight="1">
      <c r="G5450" s="175"/>
      <c r="I5450" s="176"/>
      <c r="J5450" s="176"/>
      <c r="K5450" s="176"/>
      <c r="L5450" s="665"/>
      <c r="M5450" s="175"/>
      <c r="N5450" s="177"/>
      <c r="P5450" s="176"/>
      <c r="R5450" s="178"/>
      <c r="S5450" s="177"/>
      <c r="U5450" s="177"/>
      <c r="W5450" s="178"/>
      <c r="X5450" s="177"/>
    </row>
    <row r="5451" spans="7:24" s="168" customFormat="1" ht="15" customHeight="1">
      <c r="G5451" s="175"/>
      <c r="I5451" s="176"/>
      <c r="J5451" s="176"/>
      <c r="K5451" s="176"/>
      <c r="L5451" s="665"/>
      <c r="M5451" s="175"/>
      <c r="N5451" s="177"/>
      <c r="P5451" s="176"/>
      <c r="R5451" s="178"/>
      <c r="S5451" s="177"/>
      <c r="U5451" s="177"/>
      <c r="W5451" s="178"/>
      <c r="X5451" s="177"/>
    </row>
    <row r="5452" spans="7:24" s="168" customFormat="1" ht="15" customHeight="1">
      <c r="G5452" s="175"/>
      <c r="I5452" s="176"/>
      <c r="J5452" s="176"/>
      <c r="K5452" s="176"/>
      <c r="L5452" s="665"/>
      <c r="M5452" s="175"/>
      <c r="N5452" s="177"/>
      <c r="P5452" s="176"/>
      <c r="R5452" s="178"/>
      <c r="S5452" s="177"/>
      <c r="U5452" s="177"/>
      <c r="W5452" s="178"/>
      <c r="X5452" s="177"/>
    </row>
    <row r="5453" spans="7:24" s="168" customFormat="1" ht="15" customHeight="1">
      <c r="G5453" s="175"/>
      <c r="I5453" s="176"/>
      <c r="J5453" s="176"/>
      <c r="K5453" s="176"/>
      <c r="L5453" s="665"/>
      <c r="M5453" s="175"/>
      <c r="N5453" s="177"/>
      <c r="P5453" s="176"/>
      <c r="R5453" s="178"/>
      <c r="S5453" s="177"/>
      <c r="U5453" s="177"/>
      <c r="W5453" s="178"/>
      <c r="X5453" s="177"/>
    </row>
    <row r="5454" spans="7:24" s="168" customFormat="1" ht="15" customHeight="1">
      <c r="G5454" s="175"/>
      <c r="I5454" s="176"/>
      <c r="J5454" s="176"/>
      <c r="K5454" s="176"/>
      <c r="L5454" s="665"/>
      <c r="M5454" s="175"/>
      <c r="N5454" s="177"/>
      <c r="P5454" s="176"/>
      <c r="R5454" s="178"/>
      <c r="S5454" s="177"/>
      <c r="U5454" s="177"/>
      <c r="W5454" s="178"/>
      <c r="X5454" s="177"/>
    </row>
    <row r="5455" spans="7:24" s="168" customFormat="1" ht="15" customHeight="1">
      <c r="G5455" s="175"/>
      <c r="I5455" s="176"/>
      <c r="J5455" s="176"/>
      <c r="K5455" s="176"/>
      <c r="L5455" s="665"/>
      <c r="M5455" s="175"/>
      <c r="N5455" s="177"/>
      <c r="P5455" s="176"/>
      <c r="R5455" s="178"/>
      <c r="S5455" s="177"/>
      <c r="U5455" s="177"/>
      <c r="W5455" s="178"/>
      <c r="X5455" s="177"/>
    </row>
    <row r="5456" spans="7:24" s="168" customFormat="1" ht="15" customHeight="1">
      <c r="G5456" s="175"/>
      <c r="I5456" s="176"/>
      <c r="J5456" s="176"/>
      <c r="K5456" s="176"/>
      <c r="L5456" s="665"/>
      <c r="M5456" s="175"/>
      <c r="N5456" s="177"/>
      <c r="P5456" s="176"/>
      <c r="R5456" s="178"/>
      <c r="S5456" s="177"/>
      <c r="U5456" s="177"/>
      <c r="W5456" s="178"/>
      <c r="X5456" s="177"/>
    </row>
    <row r="5457" spans="7:24" s="168" customFormat="1" ht="15" customHeight="1">
      <c r="G5457" s="175"/>
      <c r="I5457" s="176"/>
      <c r="J5457" s="176"/>
      <c r="K5457" s="176"/>
      <c r="L5457" s="665"/>
      <c r="M5457" s="175"/>
      <c r="N5457" s="177"/>
      <c r="P5457" s="176"/>
      <c r="R5457" s="178"/>
      <c r="S5457" s="177"/>
      <c r="U5457" s="177"/>
      <c r="W5457" s="178"/>
      <c r="X5457" s="177"/>
    </row>
    <row r="5458" spans="7:24" s="168" customFormat="1" ht="15" customHeight="1">
      <c r="G5458" s="175"/>
      <c r="I5458" s="176"/>
      <c r="J5458" s="176"/>
      <c r="K5458" s="176"/>
      <c r="L5458" s="665"/>
      <c r="M5458" s="175"/>
      <c r="N5458" s="177"/>
      <c r="P5458" s="176"/>
      <c r="R5458" s="178"/>
      <c r="S5458" s="177"/>
      <c r="U5458" s="177"/>
      <c r="W5458" s="178"/>
      <c r="X5458" s="177"/>
    </row>
    <row r="5459" spans="7:24" s="168" customFormat="1" ht="15" customHeight="1">
      <c r="G5459" s="175"/>
      <c r="I5459" s="176"/>
      <c r="J5459" s="176"/>
      <c r="K5459" s="176"/>
      <c r="L5459" s="665"/>
      <c r="M5459" s="175"/>
      <c r="N5459" s="177"/>
      <c r="P5459" s="176"/>
      <c r="R5459" s="178"/>
      <c r="S5459" s="177"/>
      <c r="U5459" s="177"/>
      <c r="W5459" s="178"/>
      <c r="X5459" s="177"/>
    </row>
    <row r="5460" spans="7:24" s="168" customFormat="1" ht="15" customHeight="1">
      <c r="G5460" s="175"/>
      <c r="I5460" s="176"/>
      <c r="J5460" s="176"/>
      <c r="K5460" s="176"/>
      <c r="L5460" s="665"/>
      <c r="M5460" s="175"/>
      <c r="N5460" s="177"/>
      <c r="P5460" s="176"/>
      <c r="R5460" s="178"/>
      <c r="S5460" s="177"/>
      <c r="U5460" s="177"/>
      <c r="W5460" s="178"/>
      <c r="X5460" s="177"/>
    </row>
    <row r="5461" spans="7:24" s="168" customFormat="1" ht="15" customHeight="1">
      <c r="G5461" s="175"/>
      <c r="I5461" s="176"/>
      <c r="J5461" s="176"/>
      <c r="K5461" s="176"/>
      <c r="L5461" s="665"/>
      <c r="M5461" s="175"/>
      <c r="N5461" s="177"/>
      <c r="P5461" s="176"/>
      <c r="R5461" s="178"/>
      <c r="S5461" s="177"/>
      <c r="U5461" s="177"/>
      <c r="W5461" s="178"/>
      <c r="X5461" s="177"/>
    </row>
    <row r="5462" spans="7:24" s="168" customFormat="1" ht="15" customHeight="1">
      <c r="G5462" s="175"/>
      <c r="I5462" s="176"/>
      <c r="J5462" s="176"/>
      <c r="K5462" s="176"/>
      <c r="L5462" s="665"/>
      <c r="M5462" s="175"/>
      <c r="N5462" s="177"/>
      <c r="P5462" s="176"/>
      <c r="R5462" s="178"/>
      <c r="S5462" s="177"/>
      <c r="U5462" s="177"/>
      <c r="W5462" s="178"/>
      <c r="X5462" s="177"/>
    </row>
    <row r="5463" spans="7:24" s="168" customFormat="1" ht="15" customHeight="1">
      <c r="G5463" s="175"/>
      <c r="I5463" s="176"/>
      <c r="J5463" s="176"/>
      <c r="K5463" s="176"/>
      <c r="L5463" s="665"/>
      <c r="M5463" s="175"/>
      <c r="N5463" s="177"/>
      <c r="P5463" s="176"/>
      <c r="R5463" s="178"/>
      <c r="S5463" s="177"/>
      <c r="U5463" s="177"/>
      <c r="W5463" s="178"/>
      <c r="X5463" s="177"/>
    </row>
    <row r="5464" spans="7:24" s="168" customFormat="1" ht="15" customHeight="1">
      <c r="G5464" s="175"/>
      <c r="I5464" s="176"/>
      <c r="J5464" s="176"/>
      <c r="K5464" s="176"/>
      <c r="L5464" s="665"/>
      <c r="M5464" s="175"/>
      <c r="N5464" s="177"/>
      <c r="P5464" s="176"/>
      <c r="R5464" s="178"/>
      <c r="S5464" s="177"/>
      <c r="U5464" s="177"/>
      <c r="W5464" s="178"/>
      <c r="X5464" s="177"/>
    </row>
    <row r="5465" spans="7:24" s="168" customFormat="1" ht="15" customHeight="1">
      <c r="G5465" s="175"/>
      <c r="I5465" s="176"/>
      <c r="J5465" s="176"/>
      <c r="K5465" s="176"/>
      <c r="L5465" s="665"/>
      <c r="M5465" s="175"/>
      <c r="N5465" s="177"/>
      <c r="P5465" s="176"/>
      <c r="R5465" s="178"/>
      <c r="S5465" s="177"/>
      <c r="U5465" s="177"/>
      <c r="W5465" s="178"/>
      <c r="X5465" s="177"/>
    </row>
    <row r="5466" spans="7:24" s="168" customFormat="1" ht="15" customHeight="1">
      <c r="G5466" s="175"/>
      <c r="I5466" s="176"/>
      <c r="J5466" s="176"/>
      <c r="K5466" s="176"/>
      <c r="L5466" s="665"/>
      <c r="M5466" s="175"/>
      <c r="N5466" s="177"/>
      <c r="P5466" s="176"/>
      <c r="R5466" s="178"/>
      <c r="S5466" s="177"/>
      <c r="U5466" s="177"/>
      <c r="W5466" s="178"/>
      <c r="X5466" s="177"/>
    </row>
    <row r="5467" spans="7:24" s="168" customFormat="1" ht="15" customHeight="1">
      <c r="G5467" s="175"/>
      <c r="I5467" s="176"/>
      <c r="J5467" s="176"/>
      <c r="K5467" s="176"/>
      <c r="L5467" s="665"/>
      <c r="M5467" s="175"/>
      <c r="N5467" s="177"/>
      <c r="P5467" s="176"/>
      <c r="R5467" s="178"/>
      <c r="S5467" s="177"/>
      <c r="U5467" s="177"/>
      <c r="W5467" s="178"/>
      <c r="X5467" s="177"/>
    </row>
    <row r="5468" spans="7:24" s="168" customFormat="1" ht="15" customHeight="1">
      <c r="G5468" s="175"/>
      <c r="I5468" s="176"/>
      <c r="J5468" s="176"/>
      <c r="K5468" s="176"/>
      <c r="L5468" s="665"/>
      <c r="M5468" s="175"/>
      <c r="N5468" s="177"/>
      <c r="P5468" s="176"/>
      <c r="R5468" s="178"/>
      <c r="S5468" s="177"/>
      <c r="U5468" s="177"/>
      <c r="W5468" s="178"/>
      <c r="X5468" s="177"/>
    </row>
    <row r="5469" spans="7:24" s="168" customFormat="1" ht="15" customHeight="1">
      <c r="G5469" s="175"/>
      <c r="I5469" s="176"/>
      <c r="J5469" s="176"/>
      <c r="K5469" s="176"/>
      <c r="L5469" s="665"/>
      <c r="M5469" s="175"/>
      <c r="N5469" s="177"/>
      <c r="P5469" s="176"/>
      <c r="R5469" s="178"/>
      <c r="S5469" s="177"/>
      <c r="U5469" s="177"/>
      <c r="W5469" s="178"/>
      <c r="X5469" s="177"/>
    </row>
    <row r="5470" spans="7:24" s="168" customFormat="1" ht="15" customHeight="1">
      <c r="G5470" s="175"/>
      <c r="I5470" s="176"/>
      <c r="J5470" s="176"/>
      <c r="K5470" s="176"/>
      <c r="L5470" s="665"/>
      <c r="M5470" s="175"/>
      <c r="N5470" s="177"/>
      <c r="P5470" s="176"/>
      <c r="R5470" s="178"/>
      <c r="S5470" s="177"/>
      <c r="U5470" s="177"/>
      <c r="W5470" s="178"/>
      <c r="X5470" s="177"/>
    </row>
    <row r="5471" spans="7:24" s="168" customFormat="1" ht="15" customHeight="1">
      <c r="G5471" s="175"/>
      <c r="I5471" s="176"/>
      <c r="J5471" s="176"/>
      <c r="K5471" s="176"/>
      <c r="L5471" s="665"/>
      <c r="M5471" s="175"/>
      <c r="N5471" s="177"/>
      <c r="P5471" s="176"/>
      <c r="R5471" s="178"/>
      <c r="S5471" s="177"/>
      <c r="U5471" s="177"/>
      <c r="W5471" s="178"/>
      <c r="X5471" s="177"/>
    </row>
    <row r="5472" spans="7:24" s="168" customFormat="1" ht="15" customHeight="1">
      <c r="G5472" s="175"/>
      <c r="I5472" s="176"/>
      <c r="J5472" s="176"/>
      <c r="K5472" s="176"/>
      <c r="L5472" s="665"/>
      <c r="M5472" s="175"/>
      <c r="N5472" s="177"/>
      <c r="P5472" s="176"/>
      <c r="R5472" s="178"/>
      <c r="S5472" s="177"/>
      <c r="U5472" s="177"/>
      <c r="W5472" s="178"/>
      <c r="X5472" s="177"/>
    </row>
    <row r="5473" spans="7:24" s="168" customFormat="1" ht="15" customHeight="1">
      <c r="G5473" s="175"/>
      <c r="I5473" s="176"/>
      <c r="J5473" s="176"/>
      <c r="K5473" s="176"/>
      <c r="L5473" s="665"/>
      <c r="M5473" s="175"/>
      <c r="N5473" s="177"/>
      <c r="P5473" s="176"/>
      <c r="R5473" s="178"/>
      <c r="S5473" s="177"/>
      <c r="U5473" s="177"/>
      <c r="W5473" s="178"/>
      <c r="X5473" s="177"/>
    </row>
    <row r="5474" spans="7:24" s="168" customFormat="1" ht="15" customHeight="1">
      <c r="G5474" s="175"/>
      <c r="I5474" s="176"/>
      <c r="J5474" s="176"/>
      <c r="K5474" s="176"/>
      <c r="L5474" s="665"/>
      <c r="M5474" s="175"/>
      <c r="N5474" s="177"/>
      <c r="P5474" s="176"/>
      <c r="R5474" s="178"/>
      <c r="S5474" s="177"/>
      <c r="U5474" s="177"/>
      <c r="W5474" s="178"/>
      <c r="X5474" s="177"/>
    </row>
    <row r="5475" spans="7:24" s="168" customFormat="1" ht="15" customHeight="1">
      <c r="G5475" s="175"/>
      <c r="I5475" s="176"/>
      <c r="J5475" s="176"/>
      <c r="K5475" s="176"/>
      <c r="L5475" s="665"/>
      <c r="M5475" s="175"/>
      <c r="N5475" s="177"/>
      <c r="P5475" s="176"/>
      <c r="R5475" s="178"/>
      <c r="S5475" s="177"/>
      <c r="U5475" s="177"/>
      <c r="W5475" s="178"/>
      <c r="X5475" s="177"/>
    </row>
    <row r="5476" spans="7:24" s="168" customFormat="1" ht="15" customHeight="1">
      <c r="G5476" s="175"/>
      <c r="I5476" s="176"/>
      <c r="J5476" s="176"/>
      <c r="K5476" s="176"/>
      <c r="L5476" s="665"/>
      <c r="M5476" s="175"/>
      <c r="N5476" s="177"/>
      <c r="P5476" s="176"/>
      <c r="R5476" s="178"/>
      <c r="S5476" s="177"/>
      <c r="U5476" s="177"/>
      <c r="W5476" s="178"/>
      <c r="X5476" s="177"/>
    </row>
    <row r="5477" spans="7:24" s="168" customFormat="1" ht="15" customHeight="1">
      <c r="G5477" s="175"/>
      <c r="I5477" s="176"/>
      <c r="J5477" s="176"/>
      <c r="K5477" s="176"/>
      <c r="L5477" s="665"/>
      <c r="M5477" s="175"/>
      <c r="N5477" s="177"/>
      <c r="P5477" s="176"/>
      <c r="R5477" s="178"/>
      <c r="S5477" s="177"/>
      <c r="U5477" s="177"/>
      <c r="W5477" s="178"/>
      <c r="X5477" s="177"/>
    </row>
    <row r="5478" spans="7:24" s="168" customFormat="1" ht="15" customHeight="1">
      <c r="G5478" s="175"/>
      <c r="I5478" s="176"/>
      <c r="J5478" s="176"/>
      <c r="K5478" s="176"/>
      <c r="L5478" s="665"/>
      <c r="M5478" s="175"/>
      <c r="N5478" s="177"/>
      <c r="P5478" s="176"/>
      <c r="R5478" s="178"/>
      <c r="S5478" s="177"/>
      <c r="U5478" s="177"/>
      <c r="W5478" s="178"/>
      <c r="X5478" s="177"/>
    </row>
    <row r="5479" spans="7:24" s="168" customFormat="1" ht="15" customHeight="1">
      <c r="G5479" s="175"/>
      <c r="I5479" s="176"/>
      <c r="J5479" s="176"/>
      <c r="K5479" s="176"/>
      <c r="L5479" s="665"/>
      <c r="M5479" s="175"/>
      <c r="N5479" s="177"/>
      <c r="P5479" s="176"/>
      <c r="R5479" s="178"/>
      <c r="S5479" s="177"/>
      <c r="U5479" s="177"/>
      <c r="W5479" s="178"/>
      <c r="X5479" s="177"/>
    </row>
    <row r="5480" spans="7:24" s="168" customFormat="1" ht="15" customHeight="1">
      <c r="G5480" s="175"/>
      <c r="I5480" s="176"/>
      <c r="J5480" s="176"/>
      <c r="K5480" s="176"/>
      <c r="L5480" s="665"/>
      <c r="M5480" s="175"/>
      <c r="N5480" s="177"/>
      <c r="P5480" s="176"/>
      <c r="R5480" s="178"/>
      <c r="S5480" s="177"/>
      <c r="U5480" s="177"/>
      <c r="W5480" s="178"/>
      <c r="X5480" s="177"/>
    </row>
    <row r="5481" spans="7:24" s="168" customFormat="1" ht="15" customHeight="1">
      <c r="G5481" s="175"/>
      <c r="I5481" s="176"/>
      <c r="J5481" s="176"/>
      <c r="K5481" s="176"/>
      <c r="L5481" s="665"/>
      <c r="M5481" s="175"/>
      <c r="N5481" s="177"/>
      <c r="P5481" s="176"/>
      <c r="R5481" s="178"/>
      <c r="S5481" s="177"/>
      <c r="U5481" s="177"/>
      <c r="W5481" s="178"/>
      <c r="X5481" s="177"/>
    </row>
    <row r="5482" spans="7:24" s="168" customFormat="1" ht="15" customHeight="1">
      <c r="G5482" s="175"/>
      <c r="I5482" s="176"/>
      <c r="J5482" s="176"/>
      <c r="K5482" s="176"/>
      <c r="L5482" s="665"/>
      <c r="M5482" s="175"/>
      <c r="N5482" s="177"/>
      <c r="P5482" s="176"/>
      <c r="R5482" s="178"/>
      <c r="S5482" s="177"/>
      <c r="U5482" s="177"/>
      <c r="W5482" s="178"/>
      <c r="X5482" s="177"/>
    </row>
    <row r="5483" spans="7:24" s="168" customFormat="1" ht="15" customHeight="1">
      <c r="G5483" s="175"/>
      <c r="I5483" s="176"/>
      <c r="J5483" s="176"/>
      <c r="K5483" s="176"/>
      <c r="L5483" s="665"/>
      <c r="M5483" s="175"/>
      <c r="N5483" s="177"/>
      <c r="P5483" s="176"/>
      <c r="R5483" s="178"/>
      <c r="S5483" s="177"/>
      <c r="U5483" s="177"/>
      <c r="W5483" s="178"/>
      <c r="X5483" s="177"/>
    </row>
    <row r="5484" spans="7:24" s="168" customFormat="1" ht="15" customHeight="1">
      <c r="G5484" s="175"/>
      <c r="I5484" s="176"/>
      <c r="J5484" s="176"/>
      <c r="K5484" s="176"/>
      <c r="L5484" s="665"/>
      <c r="M5484" s="175"/>
      <c r="N5484" s="177"/>
      <c r="P5484" s="176"/>
      <c r="R5484" s="178"/>
      <c r="S5484" s="177"/>
      <c r="U5484" s="177"/>
      <c r="W5484" s="178"/>
      <c r="X5484" s="177"/>
    </row>
    <row r="5485" spans="7:24" s="168" customFormat="1" ht="15" customHeight="1">
      <c r="G5485" s="175"/>
      <c r="I5485" s="176"/>
      <c r="J5485" s="176"/>
      <c r="K5485" s="176"/>
      <c r="L5485" s="665"/>
      <c r="M5485" s="175"/>
      <c r="N5485" s="177"/>
      <c r="P5485" s="176"/>
      <c r="R5485" s="178"/>
      <c r="S5485" s="177"/>
      <c r="U5485" s="177"/>
      <c r="W5485" s="178"/>
      <c r="X5485" s="177"/>
    </row>
    <row r="5486" spans="7:24" s="168" customFormat="1" ht="15" customHeight="1">
      <c r="G5486" s="175"/>
      <c r="I5486" s="176"/>
      <c r="J5486" s="176"/>
      <c r="K5486" s="176"/>
      <c r="L5486" s="665"/>
      <c r="M5486" s="175"/>
      <c r="N5486" s="177"/>
      <c r="P5486" s="176"/>
      <c r="R5486" s="178"/>
      <c r="S5486" s="177"/>
      <c r="U5486" s="177"/>
      <c r="W5486" s="178"/>
      <c r="X5486" s="177"/>
    </row>
    <row r="5487" spans="7:24" s="168" customFormat="1" ht="15" customHeight="1">
      <c r="G5487" s="175"/>
      <c r="I5487" s="176"/>
      <c r="J5487" s="176"/>
      <c r="K5487" s="176"/>
      <c r="L5487" s="665"/>
      <c r="M5487" s="175"/>
      <c r="N5487" s="177"/>
      <c r="P5487" s="176"/>
      <c r="R5487" s="178"/>
      <c r="S5487" s="177"/>
      <c r="U5487" s="177"/>
      <c r="W5487" s="178"/>
      <c r="X5487" s="177"/>
    </row>
    <row r="5488" spans="7:24" s="168" customFormat="1" ht="15" customHeight="1">
      <c r="G5488" s="175"/>
      <c r="I5488" s="176"/>
      <c r="J5488" s="176"/>
      <c r="K5488" s="176"/>
      <c r="L5488" s="665"/>
      <c r="M5488" s="175"/>
      <c r="N5488" s="177"/>
      <c r="P5488" s="176"/>
      <c r="R5488" s="178"/>
      <c r="S5488" s="177"/>
      <c r="U5488" s="177"/>
      <c r="W5488" s="178"/>
      <c r="X5488" s="177"/>
    </row>
    <row r="5489" spans="7:24" s="168" customFormat="1" ht="15" customHeight="1">
      <c r="G5489" s="175"/>
      <c r="I5489" s="176"/>
      <c r="J5489" s="176"/>
      <c r="K5489" s="176"/>
      <c r="L5489" s="665"/>
      <c r="M5489" s="175"/>
      <c r="N5489" s="177"/>
      <c r="P5489" s="176"/>
      <c r="R5489" s="178"/>
      <c r="S5489" s="177"/>
      <c r="U5489" s="177"/>
      <c r="W5489" s="178"/>
      <c r="X5489" s="177"/>
    </row>
    <row r="5490" spans="7:24" s="168" customFormat="1" ht="15" customHeight="1">
      <c r="G5490" s="175"/>
      <c r="I5490" s="176"/>
      <c r="J5490" s="176"/>
      <c r="K5490" s="176"/>
      <c r="L5490" s="665"/>
      <c r="M5490" s="175"/>
      <c r="N5490" s="177"/>
      <c r="P5490" s="176"/>
      <c r="R5490" s="178"/>
      <c r="S5490" s="177"/>
      <c r="U5490" s="177"/>
      <c r="W5490" s="178"/>
      <c r="X5490" s="177"/>
    </row>
    <row r="5491" spans="7:24" s="168" customFormat="1" ht="15" customHeight="1">
      <c r="G5491" s="175"/>
      <c r="I5491" s="176"/>
      <c r="J5491" s="176"/>
      <c r="K5491" s="176"/>
      <c r="L5491" s="665"/>
      <c r="M5491" s="175"/>
      <c r="N5491" s="177"/>
      <c r="P5491" s="176"/>
      <c r="R5491" s="178"/>
      <c r="S5491" s="177"/>
      <c r="U5491" s="177"/>
      <c r="W5491" s="178"/>
      <c r="X5491" s="177"/>
    </row>
    <row r="5492" spans="7:24" s="168" customFormat="1" ht="15" customHeight="1">
      <c r="G5492" s="175"/>
      <c r="I5492" s="176"/>
      <c r="J5492" s="176"/>
      <c r="K5492" s="176"/>
      <c r="L5492" s="665"/>
      <c r="M5492" s="175"/>
      <c r="N5492" s="177"/>
      <c r="P5492" s="176"/>
      <c r="R5492" s="178"/>
      <c r="S5492" s="177"/>
      <c r="U5492" s="177"/>
      <c r="W5492" s="178"/>
      <c r="X5492" s="177"/>
    </row>
    <row r="5493" spans="7:24" s="168" customFormat="1" ht="15" customHeight="1">
      <c r="G5493" s="175"/>
      <c r="I5493" s="176"/>
      <c r="J5493" s="176"/>
      <c r="K5493" s="176"/>
      <c r="L5493" s="665"/>
      <c r="M5493" s="175"/>
      <c r="N5493" s="177"/>
      <c r="P5493" s="176"/>
      <c r="R5493" s="178"/>
      <c r="S5493" s="177"/>
      <c r="U5493" s="177"/>
      <c r="W5493" s="178"/>
      <c r="X5493" s="177"/>
    </row>
    <row r="5494" spans="7:24" s="168" customFormat="1" ht="15" customHeight="1">
      <c r="G5494" s="175"/>
      <c r="I5494" s="176"/>
      <c r="J5494" s="176"/>
      <c r="K5494" s="176"/>
      <c r="L5494" s="665"/>
      <c r="M5494" s="175"/>
      <c r="N5494" s="177"/>
      <c r="P5494" s="176"/>
      <c r="R5494" s="178"/>
      <c r="S5494" s="177"/>
      <c r="U5494" s="177"/>
      <c r="W5494" s="178"/>
      <c r="X5494" s="177"/>
    </row>
    <row r="5495" spans="7:24" s="168" customFormat="1" ht="15" customHeight="1">
      <c r="G5495" s="175"/>
      <c r="I5495" s="176"/>
      <c r="J5495" s="176"/>
      <c r="K5495" s="176"/>
      <c r="L5495" s="665"/>
      <c r="M5495" s="175"/>
      <c r="N5495" s="177"/>
      <c r="P5495" s="176"/>
      <c r="R5495" s="178"/>
      <c r="S5495" s="177"/>
      <c r="U5495" s="177"/>
      <c r="W5495" s="178"/>
      <c r="X5495" s="177"/>
    </row>
    <row r="5496" spans="7:24" s="168" customFormat="1" ht="15" customHeight="1">
      <c r="G5496" s="175"/>
      <c r="I5496" s="176"/>
      <c r="J5496" s="176"/>
      <c r="K5496" s="176"/>
      <c r="L5496" s="665"/>
      <c r="M5496" s="175"/>
      <c r="N5496" s="177"/>
      <c r="P5496" s="176"/>
      <c r="R5496" s="178"/>
      <c r="S5496" s="177"/>
      <c r="U5496" s="177"/>
      <c r="W5496" s="178"/>
      <c r="X5496" s="177"/>
    </row>
    <row r="5497" spans="7:24" s="168" customFormat="1" ht="15" customHeight="1">
      <c r="G5497" s="175"/>
      <c r="I5497" s="176"/>
      <c r="J5497" s="176"/>
      <c r="K5497" s="176"/>
      <c r="L5497" s="665"/>
      <c r="M5497" s="175"/>
      <c r="N5497" s="177"/>
      <c r="P5497" s="176"/>
      <c r="R5497" s="178"/>
      <c r="S5497" s="177"/>
      <c r="U5497" s="177"/>
      <c r="W5497" s="178"/>
      <c r="X5497" s="177"/>
    </row>
    <row r="5498" spans="7:24" s="168" customFormat="1" ht="15" customHeight="1">
      <c r="G5498" s="175"/>
      <c r="I5498" s="176"/>
      <c r="J5498" s="176"/>
      <c r="K5498" s="176"/>
      <c r="L5498" s="665"/>
      <c r="M5498" s="175"/>
      <c r="N5498" s="177"/>
      <c r="P5498" s="176"/>
      <c r="R5498" s="178"/>
      <c r="S5498" s="177"/>
      <c r="U5498" s="177"/>
      <c r="W5498" s="178"/>
      <c r="X5498" s="177"/>
    </row>
    <row r="5499" spans="7:24" s="168" customFormat="1" ht="15" customHeight="1">
      <c r="G5499" s="175"/>
      <c r="I5499" s="176"/>
      <c r="J5499" s="176"/>
      <c r="K5499" s="176"/>
      <c r="L5499" s="665"/>
      <c r="M5499" s="175"/>
      <c r="N5499" s="177"/>
      <c r="P5499" s="176"/>
      <c r="R5499" s="178"/>
      <c r="S5499" s="177"/>
      <c r="U5499" s="177"/>
      <c r="W5499" s="178"/>
      <c r="X5499" s="177"/>
    </row>
    <row r="5500" spans="7:24" s="168" customFormat="1" ht="15" customHeight="1">
      <c r="G5500" s="175"/>
      <c r="I5500" s="176"/>
      <c r="J5500" s="176"/>
      <c r="K5500" s="176"/>
      <c r="L5500" s="665"/>
      <c r="M5500" s="175"/>
      <c r="N5500" s="177"/>
      <c r="P5500" s="176"/>
      <c r="R5500" s="178"/>
      <c r="S5500" s="177"/>
      <c r="U5500" s="177"/>
      <c r="W5500" s="178"/>
      <c r="X5500" s="177"/>
    </row>
    <row r="5501" spans="7:24" s="168" customFormat="1" ht="15" customHeight="1">
      <c r="G5501" s="175"/>
      <c r="I5501" s="176"/>
      <c r="J5501" s="176"/>
      <c r="K5501" s="176"/>
      <c r="L5501" s="665"/>
      <c r="M5501" s="175"/>
      <c r="N5501" s="177"/>
      <c r="P5501" s="176"/>
      <c r="R5501" s="178"/>
      <c r="S5501" s="177"/>
      <c r="U5501" s="177"/>
      <c r="W5501" s="178"/>
      <c r="X5501" s="177"/>
    </row>
    <row r="5502" spans="7:24" s="168" customFormat="1" ht="15" customHeight="1">
      <c r="G5502" s="175"/>
      <c r="I5502" s="176"/>
      <c r="J5502" s="176"/>
      <c r="K5502" s="176"/>
      <c r="L5502" s="665"/>
      <c r="M5502" s="175"/>
      <c r="N5502" s="177"/>
      <c r="P5502" s="176"/>
      <c r="R5502" s="178"/>
      <c r="S5502" s="177"/>
      <c r="U5502" s="177"/>
      <c r="W5502" s="178"/>
      <c r="X5502" s="177"/>
    </row>
    <row r="5503" spans="7:24" s="168" customFormat="1" ht="15" customHeight="1">
      <c r="G5503" s="175"/>
      <c r="I5503" s="176"/>
      <c r="J5503" s="176"/>
      <c r="K5503" s="176"/>
      <c r="L5503" s="665"/>
      <c r="M5503" s="175"/>
      <c r="N5503" s="177"/>
      <c r="P5503" s="176"/>
      <c r="R5503" s="178"/>
      <c r="S5503" s="177"/>
      <c r="U5503" s="177"/>
      <c r="W5503" s="178"/>
      <c r="X5503" s="177"/>
    </row>
    <row r="5504" spans="7:24" s="168" customFormat="1" ht="15" customHeight="1">
      <c r="G5504" s="175"/>
      <c r="I5504" s="176"/>
      <c r="J5504" s="176"/>
      <c r="K5504" s="176"/>
      <c r="L5504" s="665"/>
      <c r="M5504" s="175"/>
      <c r="N5504" s="177"/>
      <c r="P5504" s="176"/>
      <c r="R5504" s="178"/>
      <c r="S5504" s="177"/>
      <c r="U5504" s="177"/>
      <c r="W5504" s="178"/>
      <c r="X5504" s="177"/>
    </row>
    <row r="5505" spans="7:24" s="168" customFormat="1" ht="15" customHeight="1">
      <c r="G5505" s="175"/>
      <c r="I5505" s="176"/>
      <c r="J5505" s="176"/>
      <c r="K5505" s="176"/>
      <c r="L5505" s="665"/>
      <c r="M5505" s="175"/>
      <c r="N5505" s="177"/>
      <c r="P5505" s="176"/>
      <c r="R5505" s="178"/>
      <c r="S5505" s="177"/>
      <c r="U5505" s="177"/>
      <c r="W5505" s="178"/>
      <c r="X5505" s="177"/>
    </row>
    <row r="5506" spans="7:24" s="168" customFormat="1" ht="15" customHeight="1">
      <c r="G5506" s="175"/>
      <c r="I5506" s="176"/>
      <c r="J5506" s="176"/>
      <c r="K5506" s="176"/>
      <c r="L5506" s="665"/>
      <c r="M5506" s="175"/>
      <c r="N5506" s="177"/>
      <c r="P5506" s="176"/>
      <c r="R5506" s="178"/>
      <c r="S5506" s="177"/>
      <c r="U5506" s="177"/>
      <c r="W5506" s="178"/>
      <c r="X5506" s="177"/>
    </row>
    <row r="5507" spans="7:24" s="168" customFormat="1" ht="15" customHeight="1">
      <c r="G5507" s="175"/>
      <c r="I5507" s="176"/>
      <c r="J5507" s="176"/>
      <c r="K5507" s="176"/>
      <c r="L5507" s="665"/>
      <c r="M5507" s="175"/>
      <c r="N5507" s="177"/>
      <c r="P5507" s="176"/>
      <c r="R5507" s="178"/>
      <c r="S5507" s="177"/>
      <c r="U5507" s="177"/>
      <c r="W5507" s="178"/>
      <c r="X5507" s="177"/>
    </row>
    <row r="5508" spans="7:24" s="168" customFormat="1" ht="15" customHeight="1">
      <c r="G5508" s="175"/>
      <c r="I5508" s="176"/>
      <c r="J5508" s="176"/>
      <c r="K5508" s="176"/>
      <c r="L5508" s="665"/>
      <c r="M5508" s="175"/>
      <c r="N5508" s="177"/>
      <c r="P5508" s="176"/>
      <c r="R5508" s="178"/>
      <c r="S5508" s="177"/>
      <c r="U5508" s="177"/>
      <c r="W5508" s="178"/>
      <c r="X5508" s="177"/>
    </row>
    <row r="5509" spans="7:24" s="168" customFormat="1" ht="15" customHeight="1">
      <c r="G5509" s="175"/>
      <c r="I5509" s="176"/>
      <c r="J5509" s="176"/>
      <c r="K5509" s="176"/>
      <c r="L5509" s="665"/>
      <c r="M5509" s="175"/>
      <c r="N5509" s="177"/>
      <c r="P5509" s="176"/>
      <c r="R5509" s="178"/>
      <c r="S5509" s="177"/>
      <c r="U5509" s="177"/>
      <c r="W5509" s="178"/>
      <c r="X5509" s="177"/>
    </row>
    <row r="5510" spans="7:24" s="168" customFormat="1" ht="15" customHeight="1">
      <c r="G5510" s="175"/>
      <c r="I5510" s="176"/>
      <c r="J5510" s="176"/>
      <c r="K5510" s="176"/>
      <c r="L5510" s="665"/>
      <c r="M5510" s="175"/>
      <c r="N5510" s="177"/>
      <c r="P5510" s="176"/>
      <c r="R5510" s="178"/>
      <c r="S5510" s="177"/>
      <c r="U5510" s="177"/>
      <c r="W5510" s="178"/>
      <c r="X5510" s="177"/>
    </row>
    <row r="5511" spans="7:24" s="168" customFormat="1" ht="15" customHeight="1">
      <c r="G5511" s="175"/>
      <c r="I5511" s="176"/>
      <c r="J5511" s="176"/>
      <c r="K5511" s="176"/>
      <c r="L5511" s="665"/>
      <c r="M5511" s="175"/>
      <c r="N5511" s="177"/>
      <c r="P5511" s="176"/>
      <c r="R5511" s="178"/>
      <c r="S5511" s="177"/>
      <c r="U5511" s="177"/>
      <c r="W5511" s="178"/>
      <c r="X5511" s="177"/>
    </row>
    <row r="5512" spans="7:24" s="168" customFormat="1" ht="15" customHeight="1">
      <c r="G5512" s="175"/>
      <c r="I5512" s="176"/>
      <c r="J5512" s="176"/>
      <c r="K5512" s="176"/>
      <c r="L5512" s="665"/>
      <c r="M5512" s="175"/>
      <c r="N5512" s="177"/>
      <c r="P5512" s="176"/>
      <c r="R5512" s="178"/>
      <c r="S5512" s="177"/>
      <c r="U5512" s="177"/>
      <c r="W5512" s="178"/>
      <c r="X5512" s="177"/>
    </row>
    <row r="5513" spans="7:24" s="168" customFormat="1" ht="15" customHeight="1">
      <c r="G5513" s="175"/>
      <c r="I5513" s="176"/>
      <c r="J5513" s="176"/>
      <c r="K5513" s="176"/>
      <c r="L5513" s="665"/>
      <c r="M5513" s="175"/>
      <c r="N5513" s="177"/>
      <c r="P5513" s="176"/>
      <c r="R5513" s="178"/>
      <c r="S5513" s="177"/>
      <c r="U5513" s="177"/>
      <c r="W5513" s="178"/>
      <c r="X5513" s="177"/>
    </row>
    <row r="5514" spans="7:24" s="168" customFormat="1" ht="15" customHeight="1">
      <c r="G5514" s="175"/>
      <c r="I5514" s="176"/>
      <c r="J5514" s="176"/>
      <c r="K5514" s="176"/>
      <c r="L5514" s="665"/>
      <c r="M5514" s="175"/>
      <c r="N5514" s="177"/>
      <c r="P5514" s="176"/>
      <c r="R5514" s="178"/>
      <c r="S5514" s="177"/>
      <c r="U5514" s="177"/>
      <c r="W5514" s="178"/>
      <c r="X5514" s="177"/>
    </row>
    <row r="5515" spans="7:24" s="168" customFormat="1" ht="15" customHeight="1">
      <c r="G5515" s="175"/>
      <c r="I5515" s="176"/>
      <c r="J5515" s="176"/>
      <c r="K5515" s="176"/>
      <c r="L5515" s="665"/>
      <c r="M5515" s="175"/>
      <c r="N5515" s="177"/>
      <c r="P5515" s="176"/>
      <c r="R5515" s="178"/>
      <c r="S5515" s="177"/>
      <c r="U5515" s="177"/>
      <c r="W5515" s="178"/>
      <c r="X5515" s="177"/>
    </row>
    <row r="5516" spans="7:24" s="168" customFormat="1" ht="15" customHeight="1">
      <c r="G5516" s="175"/>
      <c r="I5516" s="176"/>
      <c r="J5516" s="176"/>
      <c r="K5516" s="176"/>
      <c r="L5516" s="665"/>
      <c r="M5516" s="175"/>
      <c r="N5516" s="177"/>
      <c r="P5516" s="176"/>
      <c r="R5516" s="178"/>
      <c r="S5516" s="177"/>
      <c r="U5516" s="177"/>
      <c r="W5516" s="178"/>
      <c r="X5516" s="177"/>
    </row>
    <row r="5517" spans="7:24" s="168" customFormat="1" ht="15" customHeight="1">
      <c r="G5517" s="175"/>
      <c r="I5517" s="176"/>
      <c r="J5517" s="176"/>
      <c r="K5517" s="176"/>
      <c r="L5517" s="665"/>
      <c r="M5517" s="175"/>
      <c r="N5517" s="177"/>
      <c r="P5517" s="176"/>
      <c r="R5517" s="178"/>
      <c r="S5517" s="177"/>
      <c r="U5517" s="177"/>
      <c r="W5517" s="178"/>
      <c r="X5517" s="177"/>
    </row>
    <row r="5518" spans="7:24" s="168" customFormat="1" ht="15" customHeight="1">
      <c r="G5518" s="175"/>
      <c r="I5518" s="176"/>
      <c r="J5518" s="176"/>
      <c r="K5518" s="176"/>
      <c r="L5518" s="665"/>
      <c r="M5518" s="175"/>
      <c r="N5518" s="177"/>
      <c r="P5518" s="176"/>
      <c r="R5518" s="178"/>
      <c r="S5518" s="177"/>
      <c r="U5518" s="177"/>
      <c r="W5518" s="178"/>
      <c r="X5518" s="177"/>
    </row>
    <row r="5519" spans="7:24" s="168" customFormat="1" ht="15" customHeight="1">
      <c r="G5519" s="175"/>
      <c r="I5519" s="176"/>
      <c r="J5519" s="176"/>
      <c r="K5519" s="176"/>
      <c r="L5519" s="665"/>
      <c r="M5519" s="175"/>
      <c r="N5519" s="177"/>
      <c r="P5519" s="176"/>
      <c r="R5519" s="178"/>
      <c r="S5519" s="177"/>
      <c r="U5519" s="177"/>
      <c r="W5519" s="178"/>
      <c r="X5519" s="177"/>
    </row>
    <row r="5520" spans="7:24" s="168" customFormat="1" ht="15" customHeight="1">
      <c r="G5520" s="175"/>
      <c r="I5520" s="176"/>
      <c r="J5520" s="176"/>
      <c r="K5520" s="176"/>
      <c r="L5520" s="665"/>
      <c r="M5520" s="175"/>
      <c r="N5520" s="177"/>
      <c r="P5520" s="176"/>
      <c r="R5520" s="178"/>
      <c r="S5520" s="177"/>
      <c r="U5520" s="177"/>
      <c r="W5520" s="178"/>
      <c r="X5520" s="177"/>
    </row>
    <row r="5521" spans="7:24" s="168" customFormat="1" ht="15" customHeight="1">
      <c r="G5521" s="175"/>
      <c r="I5521" s="176"/>
      <c r="J5521" s="176"/>
      <c r="K5521" s="176"/>
      <c r="L5521" s="665"/>
      <c r="M5521" s="175"/>
      <c r="N5521" s="177"/>
      <c r="P5521" s="176"/>
      <c r="R5521" s="178"/>
      <c r="S5521" s="177"/>
      <c r="U5521" s="177"/>
      <c r="W5521" s="178"/>
      <c r="X5521" s="177"/>
    </row>
    <row r="5522" spans="7:24" s="168" customFormat="1" ht="15" customHeight="1">
      <c r="G5522" s="175"/>
      <c r="I5522" s="176"/>
      <c r="J5522" s="176"/>
      <c r="K5522" s="176"/>
      <c r="L5522" s="665"/>
      <c r="M5522" s="175"/>
      <c r="N5522" s="177"/>
      <c r="P5522" s="176"/>
      <c r="R5522" s="178"/>
      <c r="S5522" s="177"/>
      <c r="U5522" s="177"/>
      <c r="W5522" s="178"/>
      <c r="X5522" s="177"/>
    </row>
    <row r="5523" spans="7:24" s="168" customFormat="1" ht="15" customHeight="1">
      <c r="G5523" s="175"/>
      <c r="I5523" s="176"/>
      <c r="J5523" s="176"/>
      <c r="K5523" s="176"/>
      <c r="L5523" s="665"/>
      <c r="M5523" s="175"/>
      <c r="N5523" s="177"/>
      <c r="P5523" s="176"/>
      <c r="R5523" s="178"/>
      <c r="S5523" s="177"/>
      <c r="U5523" s="177"/>
      <c r="W5523" s="178"/>
      <c r="X5523" s="177"/>
    </row>
    <row r="5524" spans="7:24" s="168" customFormat="1" ht="15" customHeight="1">
      <c r="G5524" s="175"/>
      <c r="I5524" s="176"/>
      <c r="J5524" s="176"/>
      <c r="K5524" s="176"/>
      <c r="L5524" s="665"/>
      <c r="M5524" s="175"/>
      <c r="N5524" s="177"/>
      <c r="P5524" s="176"/>
      <c r="R5524" s="178"/>
      <c r="S5524" s="177"/>
      <c r="U5524" s="177"/>
      <c r="W5524" s="178"/>
      <c r="X5524" s="177"/>
    </row>
    <row r="5525" spans="7:24" s="168" customFormat="1" ht="15" customHeight="1">
      <c r="G5525" s="175"/>
      <c r="I5525" s="176"/>
      <c r="J5525" s="176"/>
      <c r="K5525" s="176"/>
      <c r="L5525" s="665"/>
      <c r="M5525" s="175"/>
      <c r="N5525" s="177"/>
      <c r="P5525" s="176"/>
      <c r="R5525" s="178"/>
      <c r="S5525" s="177"/>
      <c r="U5525" s="177"/>
      <c r="W5525" s="178"/>
      <c r="X5525" s="177"/>
    </row>
    <row r="5526" spans="7:24" s="168" customFormat="1" ht="15" customHeight="1">
      <c r="G5526" s="175"/>
      <c r="I5526" s="176"/>
      <c r="J5526" s="176"/>
      <c r="K5526" s="176"/>
      <c r="L5526" s="665"/>
      <c r="M5526" s="175"/>
      <c r="N5526" s="177"/>
      <c r="P5526" s="176"/>
      <c r="R5526" s="178"/>
      <c r="S5526" s="177"/>
      <c r="U5526" s="177"/>
      <c r="W5526" s="178"/>
      <c r="X5526" s="177"/>
    </row>
    <row r="5527" spans="7:24" s="168" customFormat="1" ht="15" customHeight="1">
      <c r="G5527" s="175"/>
      <c r="I5527" s="176"/>
      <c r="J5527" s="176"/>
      <c r="K5527" s="176"/>
      <c r="L5527" s="665"/>
      <c r="M5527" s="175"/>
      <c r="N5527" s="177"/>
      <c r="P5527" s="176"/>
      <c r="R5527" s="178"/>
      <c r="S5527" s="177"/>
      <c r="U5527" s="177"/>
      <c r="W5527" s="178"/>
      <c r="X5527" s="177"/>
    </row>
    <row r="5528" spans="7:24" s="168" customFormat="1" ht="15" customHeight="1">
      <c r="G5528" s="175"/>
      <c r="I5528" s="176"/>
      <c r="J5528" s="176"/>
      <c r="K5528" s="176"/>
      <c r="L5528" s="665"/>
      <c r="M5528" s="175"/>
      <c r="N5528" s="177"/>
      <c r="P5528" s="176"/>
      <c r="R5528" s="178"/>
      <c r="S5528" s="177"/>
      <c r="U5528" s="177"/>
      <c r="W5528" s="178"/>
      <c r="X5528" s="177"/>
    </row>
    <row r="5529" spans="7:24" s="168" customFormat="1" ht="15" customHeight="1">
      <c r="G5529" s="175"/>
      <c r="I5529" s="176"/>
      <c r="J5529" s="176"/>
      <c r="K5529" s="176"/>
      <c r="L5529" s="665"/>
      <c r="M5529" s="175"/>
      <c r="N5529" s="177"/>
      <c r="P5529" s="176"/>
      <c r="R5529" s="178"/>
      <c r="S5529" s="177"/>
      <c r="U5529" s="177"/>
      <c r="W5529" s="178"/>
      <c r="X5529" s="177"/>
    </row>
    <row r="5530" spans="7:24" s="168" customFormat="1" ht="15" customHeight="1">
      <c r="G5530" s="175"/>
      <c r="I5530" s="176"/>
      <c r="J5530" s="176"/>
      <c r="K5530" s="176"/>
      <c r="L5530" s="665"/>
      <c r="M5530" s="175"/>
      <c r="N5530" s="177"/>
      <c r="P5530" s="176"/>
      <c r="R5530" s="178"/>
      <c r="S5530" s="177"/>
      <c r="U5530" s="177"/>
      <c r="W5530" s="178"/>
      <c r="X5530" s="177"/>
    </row>
    <row r="5531" spans="7:24" s="168" customFormat="1" ht="15" customHeight="1">
      <c r="G5531" s="175"/>
      <c r="I5531" s="176"/>
      <c r="J5531" s="176"/>
      <c r="K5531" s="176"/>
      <c r="L5531" s="665"/>
      <c r="M5531" s="175"/>
      <c r="N5531" s="177"/>
      <c r="P5531" s="176"/>
      <c r="R5531" s="178"/>
      <c r="S5531" s="177"/>
      <c r="U5531" s="177"/>
      <c r="W5531" s="178"/>
      <c r="X5531" s="177"/>
    </row>
    <row r="5532" spans="7:24" s="168" customFormat="1" ht="15" customHeight="1">
      <c r="G5532" s="175"/>
      <c r="I5532" s="176"/>
      <c r="J5532" s="176"/>
      <c r="K5532" s="176"/>
      <c r="L5532" s="665"/>
      <c r="M5532" s="175"/>
      <c r="N5532" s="177"/>
      <c r="P5532" s="176"/>
      <c r="R5532" s="178"/>
      <c r="S5532" s="177"/>
      <c r="U5532" s="177"/>
      <c r="W5532" s="178"/>
      <c r="X5532" s="177"/>
    </row>
    <row r="5533" spans="7:24" s="168" customFormat="1" ht="15" customHeight="1">
      <c r="G5533" s="175"/>
      <c r="I5533" s="176"/>
      <c r="J5533" s="176"/>
      <c r="K5533" s="176"/>
      <c r="L5533" s="665"/>
      <c r="M5533" s="175"/>
      <c r="N5533" s="177"/>
      <c r="P5533" s="176"/>
      <c r="R5533" s="178"/>
      <c r="S5533" s="177"/>
      <c r="U5533" s="177"/>
      <c r="W5533" s="178"/>
      <c r="X5533" s="177"/>
    </row>
    <row r="5534" spans="7:24" s="168" customFormat="1" ht="15" customHeight="1">
      <c r="G5534" s="175"/>
      <c r="I5534" s="176"/>
      <c r="J5534" s="176"/>
      <c r="K5534" s="176"/>
      <c r="L5534" s="665"/>
      <c r="M5534" s="175"/>
      <c r="N5534" s="177"/>
      <c r="P5534" s="176"/>
      <c r="R5534" s="178"/>
      <c r="S5534" s="177"/>
      <c r="U5534" s="177"/>
      <c r="W5534" s="178"/>
      <c r="X5534" s="177"/>
    </row>
    <row r="5535" spans="7:24" s="168" customFormat="1" ht="15" customHeight="1">
      <c r="G5535" s="175"/>
      <c r="I5535" s="176"/>
      <c r="J5535" s="176"/>
      <c r="K5535" s="176"/>
      <c r="L5535" s="665"/>
      <c r="M5535" s="175"/>
      <c r="N5535" s="177"/>
      <c r="P5535" s="176"/>
      <c r="R5535" s="178"/>
      <c r="S5535" s="177"/>
      <c r="U5535" s="177"/>
      <c r="W5535" s="178"/>
      <c r="X5535" s="177"/>
    </row>
    <row r="5536" spans="7:24" s="168" customFormat="1" ht="15" customHeight="1">
      <c r="G5536" s="175"/>
      <c r="I5536" s="176"/>
      <c r="J5536" s="176"/>
      <c r="K5536" s="176"/>
      <c r="L5536" s="665"/>
      <c r="M5536" s="175"/>
      <c r="N5536" s="177"/>
      <c r="P5536" s="176"/>
      <c r="R5536" s="178"/>
      <c r="S5536" s="177"/>
      <c r="U5536" s="177"/>
      <c r="W5536" s="178"/>
      <c r="X5536" s="177"/>
    </row>
    <row r="5537" spans="7:24" s="168" customFormat="1" ht="15" customHeight="1">
      <c r="G5537" s="175"/>
      <c r="I5537" s="176"/>
      <c r="J5537" s="176"/>
      <c r="K5537" s="176"/>
      <c r="L5537" s="665"/>
      <c r="M5537" s="175"/>
      <c r="N5537" s="177"/>
      <c r="P5537" s="176"/>
      <c r="R5537" s="178"/>
      <c r="S5537" s="177"/>
      <c r="U5537" s="177"/>
      <c r="W5537" s="178"/>
      <c r="X5537" s="177"/>
    </row>
    <row r="5538" spans="7:24" s="168" customFormat="1" ht="15" customHeight="1">
      <c r="G5538" s="175"/>
      <c r="I5538" s="176"/>
      <c r="J5538" s="176"/>
      <c r="K5538" s="176"/>
      <c r="L5538" s="665"/>
      <c r="M5538" s="175"/>
      <c r="N5538" s="177"/>
      <c r="P5538" s="176"/>
      <c r="R5538" s="178"/>
      <c r="S5538" s="177"/>
      <c r="U5538" s="177"/>
      <c r="W5538" s="178"/>
      <c r="X5538" s="177"/>
    </row>
    <row r="5539" spans="7:24" s="168" customFormat="1" ht="15" customHeight="1">
      <c r="G5539" s="175"/>
      <c r="I5539" s="176"/>
      <c r="J5539" s="176"/>
      <c r="K5539" s="176"/>
      <c r="L5539" s="665"/>
      <c r="M5539" s="175"/>
      <c r="N5539" s="177"/>
      <c r="P5539" s="176"/>
      <c r="R5539" s="178"/>
      <c r="S5539" s="177"/>
      <c r="U5539" s="177"/>
      <c r="W5539" s="178"/>
      <c r="X5539" s="177"/>
    </row>
    <row r="5540" spans="7:24" s="168" customFormat="1" ht="15" customHeight="1">
      <c r="G5540" s="175"/>
      <c r="I5540" s="176"/>
      <c r="J5540" s="176"/>
      <c r="K5540" s="176"/>
      <c r="L5540" s="665"/>
      <c r="M5540" s="175"/>
      <c r="N5540" s="177"/>
      <c r="P5540" s="176"/>
      <c r="R5540" s="178"/>
      <c r="S5540" s="177"/>
      <c r="U5540" s="177"/>
      <c r="W5540" s="178"/>
      <c r="X5540" s="177"/>
    </row>
    <row r="5541" spans="7:24" s="168" customFormat="1" ht="15" customHeight="1">
      <c r="G5541" s="175"/>
      <c r="I5541" s="176"/>
      <c r="J5541" s="176"/>
      <c r="K5541" s="176"/>
      <c r="L5541" s="665"/>
      <c r="M5541" s="175"/>
      <c r="N5541" s="177"/>
      <c r="P5541" s="176"/>
      <c r="R5541" s="178"/>
      <c r="S5541" s="177"/>
      <c r="U5541" s="177"/>
      <c r="W5541" s="178"/>
      <c r="X5541" s="177"/>
    </row>
    <row r="5542" spans="7:24" s="168" customFormat="1" ht="15" customHeight="1">
      <c r="G5542" s="175"/>
      <c r="I5542" s="176"/>
      <c r="J5542" s="176"/>
      <c r="K5542" s="176"/>
      <c r="L5542" s="665"/>
      <c r="M5542" s="175"/>
      <c r="N5542" s="177"/>
      <c r="P5542" s="176"/>
      <c r="R5542" s="178"/>
      <c r="S5542" s="177"/>
      <c r="U5542" s="177"/>
      <c r="W5542" s="178"/>
      <c r="X5542" s="177"/>
    </row>
    <row r="5543" spans="7:24" s="168" customFormat="1" ht="15" customHeight="1">
      <c r="G5543" s="175"/>
      <c r="I5543" s="176"/>
      <c r="J5543" s="176"/>
      <c r="K5543" s="176"/>
      <c r="L5543" s="665"/>
      <c r="M5543" s="175"/>
      <c r="N5543" s="177"/>
      <c r="P5543" s="176"/>
      <c r="R5543" s="178"/>
      <c r="S5543" s="177"/>
      <c r="U5543" s="177"/>
      <c r="W5543" s="178"/>
      <c r="X5543" s="177"/>
    </row>
    <row r="5544" spans="7:24" s="168" customFormat="1" ht="15" customHeight="1">
      <c r="G5544" s="175"/>
      <c r="I5544" s="176"/>
      <c r="J5544" s="176"/>
      <c r="K5544" s="176"/>
      <c r="L5544" s="665"/>
      <c r="M5544" s="175"/>
      <c r="N5544" s="177"/>
      <c r="P5544" s="176"/>
      <c r="R5544" s="178"/>
      <c r="S5544" s="177"/>
      <c r="U5544" s="177"/>
      <c r="W5544" s="178"/>
      <c r="X5544" s="177"/>
    </row>
    <row r="5545" spans="7:24" s="168" customFormat="1" ht="15" customHeight="1">
      <c r="G5545" s="175"/>
      <c r="I5545" s="176"/>
      <c r="J5545" s="176"/>
      <c r="K5545" s="176"/>
      <c r="L5545" s="665"/>
      <c r="M5545" s="175"/>
      <c r="N5545" s="177"/>
      <c r="P5545" s="176"/>
      <c r="R5545" s="178"/>
      <c r="S5545" s="177"/>
      <c r="U5545" s="177"/>
      <c r="W5545" s="178"/>
      <c r="X5545" s="177"/>
    </row>
    <row r="5546" spans="7:24" s="168" customFormat="1" ht="15" customHeight="1">
      <c r="G5546" s="175"/>
      <c r="I5546" s="176"/>
      <c r="J5546" s="176"/>
      <c r="K5546" s="176"/>
      <c r="L5546" s="665"/>
      <c r="M5546" s="175"/>
      <c r="N5546" s="177"/>
      <c r="P5546" s="176"/>
      <c r="R5546" s="178"/>
      <c r="S5546" s="177"/>
      <c r="U5546" s="177"/>
      <c r="W5546" s="178"/>
      <c r="X5546" s="177"/>
    </row>
    <row r="5547" spans="7:24" s="168" customFormat="1" ht="15" customHeight="1">
      <c r="G5547" s="175"/>
      <c r="I5547" s="176"/>
      <c r="J5547" s="176"/>
      <c r="K5547" s="176"/>
      <c r="L5547" s="665"/>
      <c r="M5547" s="175"/>
      <c r="N5547" s="177"/>
      <c r="P5547" s="176"/>
      <c r="R5547" s="178"/>
      <c r="S5547" s="177"/>
      <c r="U5547" s="177"/>
      <c r="W5547" s="178"/>
      <c r="X5547" s="177"/>
    </row>
    <row r="5548" spans="7:24" s="168" customFormat="1" ht="15" customHeight="1">
      <c r="G5548" s="175"/>
      <c r="I5548" s="176"/>
      <c r="J5548" s="176"/>
      <c r="K5548" s="176"/>
      <c r="L5548" s="665"/>
      <c r="M5548" s="175"/>
      <c r="N5548" s="177"/>
      <c r="P5548" s="176"/>
      <c r="R5548" s="178"/>
      <c r="S5548" s="177"/>
      <c r="U5548" s="177"/>
      <c r="W5548" s="178"/>
      <c r="X5548" s="177"/>
    </row>
    <row r="5549" spans="7:24" s="168" customFormat="1" ht="15" customHeight="1">
      <c r="G5549" s="175"/>
      <c r="I5549" s="176"/>
      <c r="J5549" s="176"/>
      <c r="K5549" s="176"/>
      <c r="L5549" s="665"/>
      <c r="M5549" s="175"/>
      <c r="N5549" s="177"/>
      <c r="P5549" s="176"/>
      <c r="R5549" s="178"/>
      <c r="S5549" s="177"/>
      <c r="U5549" s="177"/>
      <c r="W5549" s="178"/>
      <c r="X5549" s="177"/>
    </row>
    <row r="5550" spans="7:24" s="168" customFormat="1" ht="15" customHeight="1">
      <c r="G5550" s="175"/>
      <c r="I5550" s="176"/>
      <c r="J5550" s="176"/>
      <c r="K5550" s="176"/>
      <c r="L5550" s="665"/>
      <c r="M5550" s="175"/>
      <c r="N5550" s="177"/>
      <c r="P5550" s="176"/>
      <c r="R5550" s="178"/>
      <c r="S5550" s="177"/>
      <c r="U5550" s="177"/>
      <c r="W5550" s="178"/>
      <c r="X5550" s="177"/>
    </row>
    <row r="5551" spans="7:24" s="168" customFormat="1" ht="15" customHeight="1">
      <c r="G5551" s="175"/>
      <c r="I5551" s="176"/>
      <c r="J5551" s="176"/>
      <c r="K5551" s="176"/>
      <c r="L5551" s="665"/>
      <c r="M5551" s="175"/>
      <c r="N5551" s="177"/>
      <c r="P5551" s="176"/>
      <c r="R5551" s="178"/>
      <c r="S5551" s="177"/>
      <c r="U5551" s="177"/>
      <c r="W5551" s="178"/>
      <c r="X5551" s="177"/>
    </row>
    <row r="5552" spans="7:24" s="168" customFormat="1" ht="15" customHeight="1">
      <c r="G5552" s="175"/>
      <c r="I5552" s="176"/>
      <c r="J5552" s="176"/>
      <c r="K5552" s="176"/>
      <c r="L5552" s="665"/>
      <c r="M5552" s="175"/>
      <c r="N5552" s="177"/>
      <c r="P5552" s="176"/>
      <c r="R5552" s="178"/>
      <c r="S5552" s="177"/>
      <c r="U5552" s="177"/>
      <c r="W5552" s="178"/>
      <c r="X5552" s="177"/>
    </row>
    <row r="5553" spans="7:24" s="168" customFormat="1" ht="15" customHeight="1">
      <c r="G5553" s="175"/>
      <c r="I5553" s="176"/>
      <c r="J5553" s="176"/>
      <c r="K5553" s="176"/>
      <c r="L5553" s="665"/>
      <c r="M5553" s="175"/>
      <c r="N5553" s="177"/>
      <c r="P5553" s="176"/>
      <c r="R5553" s="178"/>
      <c r="S5553" s="177"/>
      <c r="U5553" s="177"/>
      <c r="W5553" s="178"/>
      <c r="X5553" s="177"/>
    </row>
    <row r="5554" spans="7:24" s="168" customFormat="1" ht="15" customHeight="1">
      <c r="G5554" s="175"/>
      <c r="I5554" s="176"/>
      <c r="J5554" s="176"/>
      <c r="K5554" s="176"/>
      <c r="L5554" s="665"/>
      <c r="M5554" s="175"/>
      <c r="N5554" s="177"/>
      <c r="P5554" s="176"/>
      <c r="R5554" s="178"/>
      <c r="S5554" s="177"/>
      <c r="U5554" s="177"/>
      <c r="W5554" s="178"/>
      <c r="X5554" s="177"/>
    </row>
    <row r="5555" spans="7:24" s="168" customFormat="1" ht="15" customHeight="1">
      <c r="G5555" s="175"/>
      <c r="I5555" s="176"/>
      <c r="J5555" s="176"/>
      <c r="K5555" s="176"/>
      <c r="L5555" s="665"/>
      <c r="M5555" s="175"/>
      <c r="N5555" s="177"/>
      <c r="P5555" s="176"/>
      <c r="R5555" s="178"/>
      <c r="S5555" s="177"/>
      <c r="U5555" s="177"/>
      <c r="W5555" s="178"/>
      <c r="X5555" s="177"/>
    </row>
    <row r="5556" spans="7:24" s="168" customFormat="1" ht="15" customHeight="1">
      <c r="G5556" s="175"/>
      <c r="I5556" s="176"/>
      <c r="J5556" s="176"/>
      <c r="K5556" s="176"/>
      <c r="L5556" s="665"/>
      <c r="M5556" s="175"/>
      <c r="N5556" s="177"/>
      <c r="P5556" s="176"/>
      <c r="R5556" s="178"/>
      <c r="S5556" s="177"/>
      <c r="U5556" s="177"/>
      <c r="W5556" s="178"/>
      <c r="X5556" s="177"/>
    </row>
    <row r="5557" spans="7:24" s="168" customFormat="1" ht="15" customHeight="1">
      <c r="G5557" s="175"/>
      <c r="I5557" s="176"/>
      <c r="J5557" s="176"/>
      <c r="K5557" s="176"/>
      <c r="L5557" s="665"/>
      <c r="M5557" s="175"/>
      <c r="N5557" s="177"/>
      <c r="P5557" s="176"/>
      <c r="R5557" s="178"/>
      <c r="S5557" s="177"/>
      <c r="U5557" s="177"/>
      <c r="W5557" s="178"/>
      <c r="X5557" s="177"/>
    </row>
    <row r="5558" spans="7:24" s="168" customFormat="1" ht="15" customHeight="1">
      <c r="G5558" s="175"/>
      <c r="I5558" s="176"/>
      <c r="J5558" s="176"/>
      <c r="K5558" s="176"/>
      <c r="L5558" s="665"/>
      <c r="M5558" s="175"/>
      <c r="N5558" s="177"/>
      <c r="P5558" s="176"/>
      <c r="R5558" s="178"/>
      <c r="S5558" s="177"/>
      <c r="U5558" s="177"/>
      <c r="W5558" s="178"/>
      <c r="X5558" s="177"/>
    </row>
    <row r="5559" spans="7:24" s="168" customFormat="1" ht="15" customHeight="1">
      <c r="G5559" s="175"/>
      <c r="I5559" s="176"/>
      <c r="J5559" s="176"/>
      <c r="K5559" s="176"/>
      <c r="L5559" s="665"/>
      <c r="M5559" s="175"/>
      <c r="N5559" s="177"/>
      <c r="P5559" s="176"/>
      <c r="R5559" s="178"/>
      <c r="S5559" s="177"/>
      <c r="U5559" s="177"/>
      <c r="W5559" s="178"/>
      <c r="X5559" s="177"/>
    </row>
    <row r="5560" spans="7:24" s="168" customFormat="1" ht="15" customHeight="1">
      <c r="G5560" s="175"/>
      <c r="I5560" s="176"/>
      <c r="J5560" s="176"/>
      <c r="K5560" s="176"/>
      <c r="L5560" s="665"/>
      <c r="M5560" s="175"/>
      <c r="N5560" s="177"/>
      <c r="P5560" s="176"/>
      <c r="R5560" s="178"/>
      <c r="S5560" s="177"/>
      <c r="U5560" s="177"/>
      <c r="W5560" s="178"/>
      <c r="X5560" s="177"/>
    </row>
    <row r="5561" spans="7:24" s="168" customFormat="1" ht="15" customHeight="1">
      <c r="G5561" s="175"/>
      <c r="I5561" s="176"/>
      <c r="J5561" s="176"/>
      <c r="K5561" s="176"/>
      <c r="L5561" s="665"/>
      <c r="M5561" s="175"/>
      <c r="N5561" s="177"/>
      <c r="P5561" s="176"/>
      <c r="R5561" s="178"/>
      <c r="S5561" s="177"/>
      <c r="U5561" s="177"/>
      <c r="W5561" s="178"/>
      <c r="X5561" s="177"/>
    </row>
    <row r="5562" spans="7:24" s="168" customFormat="1" ht="15" customHeight="1">
      <c r="G5562" s="175"/>
      <c r="I5562" s="176"/>
      <c r="J5562" s="176"/>
      <c r="K5562" s="176"/>
      <c r="L5562" s="665"/>
      <c r="M5562" s="175"/>
      <c r="N5562" s="177"/>
      <c r="P5562" s="176"/>
      <c r="R5562" s="178"/>
      <c r="S5562" s="177"/>
      <c r="U5562" s="177"/>
      <c r="W5562" s="178"/>
      <c r="X5562" s="177"/>
    </row>
    <row r="5563" spans="7:24" s="168" customFormat="1" ht="15" customHeight="1">
      <c r="G5563" s="175"/>
      <c r="I5563" s="176"/>
      <c r="J5563" s="176"/>
      <c r="K5563" s="176"/>
      <c r="L5563" s="665"/>
      <c r="M5563" s="175"/>
      <c r="N5563" s="177"/>
      <c r="P5563" s="176"/>
      <c r="R5563" s="178"/>
      <c r="S5563" s="177"/>
      <c r="U5563" s="177"/>
      <c r="W5563" s="178"/>
      <c r="X5563" s="177"/>
    </row>
    <row r="5564" spans="7:24" s="168" customFormat="1" ht="15" customHeight="1">
      <c r="G5564" s="175"/>
      <c r="I5564" s="176"/>
      <c r="J5564" s="176"/>
      <c r="K5564" s="176"/>
      <c r="L5564" s="665"/>
      <c r="M5564" s="175"/>
      <c r="N5564" s="177"/>
      <c r="P5564" s="176"/>
      <c r="R5564" s="178"/>
      <c r="S5564" s="177"/>
      <c r="U5564" s="177"/>
      <c r="W5564" s="178"/>
      <c r="X5564" s="177"/>
    </row>
    <row r="5565" spans="7:24" s="168" customFormat="1" ht="15" customHeight="1">
      <c r="G5565" s="175"/>
      <c r="I5565" s="176"/>
      <c r="J5565" s="176"/>
      <c r="K5565" s="176"/>
      <c r="L5565" s="665"/>
      <c r="M5565" s="175"/>
      <c r="N5565" s="177"/>
      <c r="P5565" s="176"/>
      <c r="R5565" s="178"/>
      <c r="S5565" s="177"/>
      <c r="U5565" s="177"/>
      <c r="W5565" s="178"/>
      <c r="X5565" s="177"/>
    </row>
    <row r="5566" spans="7:24" s="168" customFormat="1" ht="15" customHeight="1">
      <c r="G5566" s="175"/>
      <c r="I5566" s="176"/>
      <c r="J5566" s="176"/>
      <c r="K5566" s="176"/>
      <c r="L5566" s="665"/>
      <c r="M5566" s="175"/>
      <c r="N5566" s="177"/>
      <c r="P5566" s="176"/>
      <c r="R5566" s="178"/>
      <c r="S5566" s="177"/>
      <c r="U5566" s="177"/>
      <c r="W5566" s="178"/>
      <c r="X5566" s="177"/>
    </row>
    <row r="5567" spans="7:24" s="168" customFormat="1" ht="15" customHeight="1">
      <c r="G5567" s="175"/>
      <c r="I5567" s="176"/>
      <c r="J5567" s="176"/>
      <c r="K5567" s="176"/>
      <c r="L5567" s="665"/>
      <c r="M5567" s="175"/>
      <c r="N5567" s="177"/>
      <c r="P5567" s="176"/>
      <c r="R5567" s="178"/>
      <c r="S5567" s="177"/>
      <c r="U5567" s="177"/>
      <c r="W5567" s="178"/>
      <c r="X5567" s="177"/>
    </row>
    <row r="5568" spans="7:24" s="168" customFormat="1" ht="15" customHeight="1">
      <c r="G5568" s="175"/>
      <c r="I5568" s="176"/>
      <c r="J5568" s="176"/>
      <c r="K5568" s="176"/>
      <c r="L5568" s="665"/>
      <c r="M5568" s="175"/>
      <c r="N5568" s="177"/>
      <c r="P5568" s="176"/>
      <c r="R5568" s="178"/>
      <c r="S5568" s="177"/>
      <c r="U5568" s="177"/>
      <c r="W5568" s="178"/>
      <c r="X5568" s="177"/>
    </row>
    <row r="5569" spans="7:24" s="168" customFormat="1" ht="15" customHeight="1">
      <c r="G5569" s="175"/>
      <c r="I5569" s="176"/>
      <c r="J5569" s="176"/>
      <c r="K5569" s="176"/>
      <c r="L5569" s="665"/>
      <c r="M5569" s="175"/>
      <c r="N5569" s="177"/>
      <c r="P5569" s="176"/>
      <c r="R5569" s="178"/>
      <c r="S5569" s="177"/>
      <c r="U5569" s="177"/>
      <c r="W5569" s="178"/>
      <c r="X5569" s="177"/>
    </row>
    <row r="5570" spans="7:24" s="168" customFormat="1" ht="15" customHeight="1">
      <c r="G5570" s="175"/>
      <c r="I5570" s="176"/>
      <c r="J5570" s="176"/>
      <c r="K5570" s="176"/>
      <c r="L5570" s="665"/>
      <c r="M5570" s="175"/>
      <c r="N5570" s="177"/>
      <c r="P5570" s="176"/>
      <c r="R5570" s="178"/>
      <c r="S5570" s="177"/>
      <c r="U5570" s="177"/>
      <c r="W5570" s="178"/>
      <c r="X5570" s="177"/>
    </row>
    <row r="5571" spans="7:24" s="168" customFormat="1" ht="15" customHeight="1">
      <c r="G5571" s="175"/>
      <c r="I5571" s="176"/>
      <c r="J5571" s="176"/>
      <c r="K5571" s="176"/>
      <c r="L5571" s="665"/>
      <c r="M5571" s="175"/>
      <c r="N5571" s="177"/>
      <c r="P5571" s="176"/>
      <c r="R5571" s="178"/>
      <c r="S5571" s="177"/>
      <c r="U5571" s="177"/>
      <c r="W5571" s="178"/>
      <c r="X5571" s="177"/>
    </row>
    <row r="5572" spans="7:24" s="168" customFormat="1" ht="15" customHeight="1">
      <c r="G5572" s="175"/>
      <c r="I5572" s="176"/>
      <c r="J5572" s="176"/>
      <c r="K5572" s="176"/>
      <c r="L5572" s="665"/>
      <c r="M5572" s="175"/>
      <c r="N5572" s="177"/>
      <c r="P5572" s="176"/>
      <c r="R5572" s="178"/>
      <c r="S5572" s="177"/>
      <c r="U5572" s="177"/>
      <c r="W5572" s="178"/>
      <c r="X5572" s="177"/>
    </row>
    <row r="5573" spans="7:24" s="168" customFormat="1" ht="15" customHeight="1">
      <c r="G5573" s="175"/>
      <c r="I5573" s="176"/>
      <c r="J5573" s="176"/>
      <c r="K5573" s="176"/>
      <c r="L5573" s="665"/>
      <c r="M5573" s="175"/>
      <c r="N5573" s="177"/>
      <c r="P5573" s="176"/>
      <c r="R5573" s="178"/>
      <c r="S5573" s="177"/>
      <c r="U5573" s="177"/>
      <c r="W5573" s="178"/>
      <c r="X5573" s="177"/>
    </row>
    <row r="5574" spans="7:24" s="168" customFormat="1" ht="15" customHeight="1">
      <c r="G5574" s="175"/>
      <c r="I5574" s="176"/>
      <c r="J5574" s="176"/>
      <c r="K5574" s="176"/>
      <c r="L5574" s="665"/>
      <c r="M5574" s="175"/>
      <c r="N5574" s="177"/>
      <c r="P5574" s="176"/>
      <c r="R5574" s="178"/>
      <c r="S5574" s="177"/>
      <c r="U5574" s="177"/>
      <c r="W5574" s="178"/>
      <c r="X5574" s="177"/>
    </row>
    <row r="5575" spans="7:24" s="168" customFormat="1" ht="15" customHeight="1">
      <c r="G5575" s="175"/>
      <c r="I5575" s="176"/>
      <c r="J5575" s="176"/>
      <c r="K5575" s="176"/>
      <c r="L5575" s="665"/>
      <c r="M5575" s="175"/>
      <c r="N5575" s="177"/>
      <c r="P5575" s="176"/>
      <c r="R5575" s="178"/>
      <c r="S5575" s="177"/>
      <c r="U5575" s="177"/>
      <c r="W5575" s="178"/>
      <c r="X5575" s="177"/>
    </row>
    <row r="5576" spans="7:24" s="168" customFormat="1" ht="15" customHeight="1">
      <c r="G5576" s="175"/>
      <c r="I5576" s="176"/>
      <c r="J5576" s="176"/>
      <c r="K5576" s="176"/>
      <c r="L5576" s="665"/>
      <c r="M5576" s="175"/>
      <c r="N5576" s="177"/>
      <c r="P5576" s="176"/>
      <c r="R5576" s="178"/>
      <c r="S5576" s="177"/>
      <c r="U5576" s="177"/>
      <c r="W5576" s="178"/>
      <c r="X5576" s="177"/>
    </row>
    <row r="5577" spans="7:24" s="168" customFormat="1" ht="15" customHeight="1">
      <c r="G5577" s="175"/>
      <c r="I5577" s="176"/>
      <c r="J5577" s="176"/>
      <c r="K5577" s="176"/>
      <c r="L5577" s="665"/>
      <c r="M5577" s="175"/>
      <c r="N5577" s="177"/>
      <c r="P5577" s="176"/>
      <c r="R5577" s="178"/>
      <c r="S5577" s="177"/>
      <c r="U5577" s="177"/>
      <c r="W5577" s="178"/>
      <c r="X5577" s="177"/>
    </row>
    <row r="5578" spans="7:24" s="168" customFormat="1" ht="15" customHeight="1">
      <c r="G5578" s="175"/>
      <c r="I5578" s="176"/>
      <c r="J5578" s="176"/>
      <c r="K5578" s="176"/>
      <c r="L5578" s="665"/>
      <c r="M5578" s="175"/>
      <c r="N5578" s="177"/>
      <c r="P5578" s="176"/>
      <c r="R5578" s="178"/>
      <c r="S5578" s="177"/>
      <c r="U5578" s="177"/>
      <c r="W5578" s="178"/>
      <c r="X5578" s="177"/>
    </row>
    <row r="5579" spans="7:24" s="168" customFormat="1" ht="15" customHeight="1">
      <c r="G5579" s="175"/>
      <c r="I5579" s="176"/>
      <c r="J5579" s="176"/>
      <c r="K5579" s="176"/>
      <c r="L5579" s="665"/>
      <c r="M5579" s="175"/>
      <c r="N5579" s="177"/>
      <c r="P5579" s="176"/>
      <c r="R5579" s="178"/>
      <c r="S5579" s="177"/>
      <c r="U5579" s="177"/>
      <c r="W5579" s="178"/>
      <c r="X5579" s="177"/>
    </row>
    <row r="5580" spans="7:24" s="168" customFormat="1" ht="15" customHeight="1">
      <c r="G5580" s="175"/>
      <c r="I5580" s="176"/>
      <c r="J5580" s="176"/>
      <c r="K5580" s="176"/>
      <c r="L5580" s="665"/>
      <c r="M5580" s="175"/>
      <c r="N5580" s="177"/>
      <c r="P5580" s="176"/>
      <c r="R5580" s="178"/>
      <c r="S5580" s="177"/>
      <c r="U5580" s="177"/>
      <c r="W5580" s="178"/>
      <c r="X5580" s="177"/>
    </row>
    <row r="5581" spans="7:24" s="168" customFormat="1" ht="15" customHeight="1">
      <c r="G5581" s="175"/>
      <c r="I5581" s="176"/>
      <c r="J5581" s="176"/>
      <c r="K5581" s="176"/>
      <c r="L5581" s="665"/>
      <c r="M5581" s="175"/>
      <c r="N5581" s="177"/>
      <c r="P5581" s="176"/>
      <c r="R5581" s="178"/>
      <c r="S5581" s="177"/>
      <c r="U5581" s="177"/>
      <c r="W5581" s="178"/>
      <c r="X5581" s="177"/>
    </row>
    <row r="5582" spans="7:24" s="168" customFormat="1" ht="15" customHeight="1">
      <c r="G5582" s="175"/>
      <c r="I5582" s="176"/>
      <c r="J5582" s="176"/>
      <c r="K5582" s="176"/>
      <c r="L5582" s="665"/>
      <c r="M5582" s="175"/>
      <c r="N5582" s="177"/>
      <c r="P5582" s="176"/>
      <c r="R5582" s="178"/>
      <c r="S5582" s="177"/>
      <c r="U5582" s="177"/>
      <c r="W5582" s="178"/>
      <c r="X5582" s="177"/>
    </row>
    <row r="5583" spans="7:24" s="168" customFormat="1" ht="15" customHeight="1">
      <c r="G5583" s="175"/>
      <c r="I5583" s="176"/>
      <c r="J5583" s="176"/>
      <c r="K5583" s="176"/>
      <c r="L5583" s="665"/>
      <c r="M5583" s="175"/>
      <c r="N5583" s="177"/>
      <c r="P5583" s="176"/>
      <c r="R5583" s="178"/>
      <c r="S5583" s="177"/>
      <c r="U5583" s="177"/>
      <c r="W5583" s="178"/>
      <c r="X5583" s="177"/>
    </row>
    <row r="5584" spans="7:24" s="168" customFormat="1" ht="15" customHeight="1">
      <c r="G5584" s="175"/>
      <c r="I5584" s="176"/>
      <c r="J5584" s="176"/>
      <c r="K5584" s="176"/>
      <c r="L5584" s="665"/>
      <c r="M5584" s="175"/>
      <c r="N5584" s="177"/>
      <c r="P5584" s="176"/>
      <c r="R5584" s="178"/>
      <c r="S5584" s="177"/>
      <c r="U5584" s="177"/>
      <c r="W5584" s="178"/>
      <c r="X5584" s="177"/>
    </row>
    <row r="5585" spans="7:24" s="168" customFormat="1" ht="15" customHeight="1">
      <c r="G5585" s="175"/>
      <c r="I5585" s="176"/>
      <c r="J5585" s="176"/>
      <c r="K5585" s="176"/>
      <c r="L5585" s="665"/>
      <c r="M5585" s="175"/>
      <c r="N5585" s="177"/>
      <c r="P5585" s="176"/>
      <c r="R5585" s="178"/>
      <c r="S5585" s="177"/>
      <c r="U5585" s="177"/>
      <c r="W5585" s="178"/>
      <c r="X5585" s="177"/>
    </row>
    <row r="5586" spans="7:24" s="168" customFormat="1" ht="15" customHeight="1">
      <c r="G5586" s="175"/>
      <c r="I5586" s="176"/>
      <c r="J5586" s="176"/>
      <c r="K5586" s="176"/>
      <c r="L5586" s="665"/>
      <c r="M5586" s="175"/>
      <c r="N5586" s="177"/>
      <c r="P5586" s="176"/>
      <c r="R5586" s="178"/>
      <c r="S5586" s="177"/>
      <c r="U5586" s="177"/>
      <c r="W5586" s="178"/>
      <c r="X5586" s="177"/>
    </row>
    <row r="5587" spans="7:24" s="168" customFormat="1" ht="15" customHeight="1">
      <c r="G5587" s="175"/>
      <c r="I5587" s="176"/>
      <c r="J5587" s="176"/>
      <c r="K5587" s="176"/>
      <c r="L5587" s="665"/>
      <c r="M5587" s="175"/>
      <c r="N5587" s="177"/>
      <c r="P5587" s="176"/>
      <c r="R5587" s="178"/>
      <c r="S5587" s="177"/>
      <c r="U5587" s="177"/>
      <c r="W5587" s="178"/>
      <c r="X5587" s="177"/>
    </row>
    <row r="5588" spans="7:24" s="168" customFormat="1" ht="15" customHeight="1">
      <c r="G5588" s="175"/>
      <c r="I5588" s="176"/>
      <c r="J5588" s="176"/>
      <c r="K5588" s="176"/>
      <c r="L5588" s="665"/>
      <c r="M5588" s="175"/>
      <c r="N5588" s="177"/>
      <c r="P5588" s="176"/>
      <c r="R5588" s="178"/>
      <c r="S5588" s="177"/>
      <c r="U5588" s="177"/>
      <c r="W5588" s="178"/>
      <c r="X5588" s="177"/>
    </row>
    <row r="5589" spans="7:24" s="168" customFormat="1" ht="15" customHeight="1">
      <c r="G5589" s="175"/>
      <c r="I5589" s="176"/>
      <c r="J5589" s="176"/>
      <c r="K5589" s="176"/>
      <c r="L5589" s="665"/>
      <c r="M5589" s="175"/>
      <c r="N5589" s="177"/>
      <c r="P5589" s="176"/>
      <c r="R5589" s="178"/>
      <c r="S5589" s="177"/>
      <c r="U5589" s="177"/>
      <c r="W5589" s="178"/>
      <c r="X5589" s="177"/>
    </row>
    <row r="5590" spans="7:24" s="168" customFormat="1" ht="15" customHeight="1">
      <c r="G5590" s="175"/>
      <c r="I5590" s="176"/>
      <c r="J5590" s="176"/>
      <c r="K5590" s="176"/>
      <c r="L5590" s="665"/>
      <c r="M5590" s="175"/>
      <c r="N5590" s="177"/>
      <c r="P5590" s="176"/>
      <c r="R5590" s="178"/>
      <c r="S5590" s="177"/>
      <c r="U5590" s="177"/>
      <c r="W5590" s="178"/>
      <c r="X5590" s="177"/>
    </row>
    <row r="5591" spans="7:24" s="168" customFormat="1" ht="15" customHeight="1">
      <c r="G5591" s="175"/>
      <c r="I5591" s="176"/>
      <c r="J5591" s="176"/>
      <c r="K5591" s="176"/>
      <c r="L5591" s="665"/>
      <c r="M5591" s="175"/>
      <c r="N5591" s="177"/>
      <c r="P5591" s="176"/>
      <c r="R5591" s="178"/>
      <c r="S5591" s="177"/>
      <c r="U5591" s="177"/>
      <c r="W5591" s="178"/>
      <c r="X5591" s="177"/>
    </row>
    <row r="5592" spans="7:24" s="168" customFormat="1" ht="15" customHeight="1">
      <c r="G5592" s="175"/>
      <c r="I5592" s="176"/>
      <c r="J5592" s="176"/>
      <c r="K5592" s="176"/>
      <c r="L5592" s="665"/>
      <c r="M5592" s="175"/>
      <c r="N5592" s="177"/>
      <c r="P5592" s="176"/>
      <c r="R5592" s="178"/>
      <c r="S5592" s="177"/>
      <c r="U5592" s="177"/>
      <c r="W5592" s="178"/>
      <c r="X5592" s="177"/>
    </row>
    <row r="5593" spans="7:24" s="168" customFormat="1" ht="15" customHeight="1">
      <c r="G5593" s="175"/>
      <c r="I5593" s="176"/>
      <c r="J5593" s="176"/>
      <c r="K5593" s="176"/>
      <c r="L5593" s="665"/>
      <c r="M5593" s="175"/>
      <c r="N5593" s="177"/>
      <c r="P5593" s="176"/>
      <c r="R5593" s="178"/>
      <c r="S5593" s="177"/>
      <c r="U5593" s="177"/>
      <c r="W5593" s="178"/>
      <c r="X5593" s="177"/>
    </row>
    <row r="5594" spans="7:24" s="168" customFormat="1" ht="15" customHeight="1">
      <c r="G5594" s="175"/>
      <c r="I5594" s="176"/>
      <c r="J5594" s="176"/>
      <c r="K5594" s="176"/>
      <c r="L5594" s="665"/>
      <c r="M5594" s="175"/>
      <c r="N5594" s="177"/>
      <c r="P5594" s="176"/>
      <c r="R5594" s="178"/>
      <c r="S5594" s="177"/>
      <c r="U5594" s="177"/>
      <c r="W5594" s="178"/>
      <c r="X5594" s="177"/>
    </row>
    <row r="5595" spans="7:24" s="168" customFormat="1" ht="15" customHeight="1">
      <c r="G5595" s="175"/>
      <c r="I5595" s="176"/>
      <c r="J5595" s="176"/>
      <c r="K5595" s="176"/>
      <c r="L5595" s="665"/>
      <c r="M5595" s="175"/>
      <c r="N5595" s="177"/>
      <c r="P5595" s="176"/>
      <c r="R5595" s="178"/>
      <c r="S5595" s="177"/>
      <c r="U5595" s="177"/>
      <c r="W5595" s="178"/>
      <c r="X5595" s="177"/>
    </row>
    <row r="5596" spans="7:24" s="168" customFormat="1" ht="15" customHeight="1">
      <c r="G5596" s="175"/>
      <c r="I5596" s="176"/>
      <c r="J5596" s="176"/>
      <c r="K5596" s="176"/>
      <c r="L5596" s="665"/>
      <c r="M5596" s="175"/>
      <c r="N5596" s="177"/>
      <c r="P5596" s="176"/>
      <c r="R5596" s="178"/>
      <c r="S5596" s="177"/>
      <c r="U5596" s="177"/>
      <c r="W5596" s="178"/>
      <c r="X5596" s="177"/>
    </row>
    <row r="5597" spans="7:24" s="168" customFormat="1" ht="15" customHeight="1">
      <c r="G5597" s="175"/>
      <c r="I5597" s="176"/>
      <c r="J5597" s="176"/>
      <c r="K5597" s="176"/>
      <c r="L5597" s="665"/>
      <c r="M5597" s="175"/>
      <c r="N5597" s="177"/>
      <c r="P5597" s="176"/>
      <c r="R5597" s="178"/>
      <c r="S5597" s="177"/>
      <c r="U5597" s="177"/>
      <c r="W5597" s="178"/>
      <c r="X5597" s="177"/>
    </row>
    <row r="5598" spans="7:24" s="168" customFormat="1" ht="15" customHeight="1">
      <c r="G5598" s="175"/>
      <c r="I5598" s="176"/>
      <c r="J5598" s="176"/>
      <c r="K5598" s="176"/>
      <c r="L5598" s="665"/>
      <c r="M5598" s="175"/>
      <c r="N5598" s="177"/>
      <c r="P5598" s="176"/>
      <c r="R5598" s="178"/>
      <c r="S5598" s="177"/>
      <c r="U5598" s="177"/>
      <c r="W5598" s="178"/>
      <c r="X5598" s="177"/>
    </row>
    <row r="5599" spans="7:24" s="168" customFormat="1" ht="15" customHeight="1">
      <c r="G5599" s="175"/>
      <c r="I5599" s="176"/>
      <c r="J5599" s="176"/>
      <c r="K5599" s="176"/>
      <c r="L5599" s="665"/>
      <c r="M5599" s="175"/>
      <c r="N5599" s="177"/>
      <c r="P5599" s="176"/>
      <c r="R5599" s="178"/>
      <c r="S5599" s="177"/>
      <c r="U5599" s="177"/>
      <c r="W5599" s="178"/>
      <c r="X5599" s="177"/>
    </row>
    <row r="5600" spans="7:24" s="168" customFormat="1" ht="15" customHeight="1">
      <c r="G5600" s="175"/>
      <c r="I5600" s="176"/>
      <c r="J5600" s="176"/>
      <c r="K5600" s="176"/>
      <c r="L5600" s="665"/>
      <c r="M5600" s="175"/>
      <c r="N5600" s="177"/>
      <c r="P5600" s="176"/>
      <c r="R5600" s="178"/>
      <c r="S5600" s="177"/>
      <c r="U5600" s="177"/>
      <c r="W5600" s="178"/>
      <c r="X5600" s="177"/>
    </row>
    <row r="5601" spans="7:24" s="168" customFormat="1" ht="15" customHeight="1">
      <c r="G5601" s="175"/>
      <c r="I5601" s="176"/>
      <c r="J5601" s="176"/>
      <c r="K5601" s="176"/>
      <c r="L5601" s="665"/>
      <c r="M5601" s="175"/>
      <c r="N5601" s="177"/>
      <c r="P5601" s="176"/>
      <c r="R5601" s="178"/>
      <c r="S5601" s="177"/>
      <c r="U5601" s="177"/>
      <c r="W5601" s="178"/>
      <c r="X5601" s="177"/>
    </row>
    <row r="5602" spans="7:24" s="168" customFormat="1" ht="15" customHeight="1">
      <c r="G5602" s="175"/>
      <c r="I5602" s="176"/>
      <c r="J5602" s="176"/>
      <c r="K5602" s="176"/>
      <c r="L5602" s="665"/>
      <c r="M5602" s="175"/>
      <c r="N5602" s="177"/>
      <c r="P5602" s="176"/>
      <c r="R5602" s="178"/>
      <c r="S5602" s="177"/>
      <c r="U5602" s="177"/>
      <c r="W5602" s="178"/>
      <c r="X5602" s="177"/>
    </row>
    <row r="5603" spans="7:24" s="168" customFormat="1" ht="15" customHeight="1">
      <c r="G5603" s="175"/>
      <c r="I5603" s="176"/>
      <c r="J5603" s="176"/>
      <c r="K5603" s="176"/>
      <c r="L5603" s="665"/>
      <c r="M5603" s="175"/>
      <c r="N5603" s="177"/>
      <c r="P5603" s="176"/>
      <c r="R5603" s="178"/>
      <c r="S5603" s="177"/>
      <c r="U5603" s="177"/>
      <c r="W5603" s="178"/>
      <c r="X5603" s="177"/>
    </row>
    <row r="5604" spans="7:24" s="168" customFormat="1" ht="15" customHeight="1">
      <c r="G5604" s="175"/>
      <c r="I5604" s="176"/>
      <c r="J5604" s="176"/>
      <c r="K5604" s="176"/>
      <c r="L5604" s="665"/>
      <c r="M5604" s="175"/>
      <c r="N5604" s="177"/>
      <c r="P5604" s="176"/>
      <c r="R5604" s="178"/>
      <c r="S5604" s="177"/>
      <c r="U5604" s="177"/>
      <c r="W5604" s="178"/>
      <c r="X5604" s="177"/>
    </row>
    <row r="5605" spans="7:24" s="168" customFormat="1" ht="15" customHeight="1">
      <c r="G5605" s="175"/>
      <c r="I5605" s="176"/>
      <c r="J5605" s="176"/>
      <c r="K5605" s="176"/>
      <c r="L5605" s="665"/>
      <c r="M5605" s="175"/>
      <c r="N5605" s="177"/>
      <c r="P5605" s="176"/>
      <c r="R5605" s="178"/>
      <c r="S5605" s="177"/>
      <c r="U5605" s="177"/>
      <c r="W5605" s="178"/>
      <c r="X5605" s="177"/>
    </row>
    <row r="5606" spans="7:24" s="168" customFormat="1" ht="15" customHeight="1">
      <c r="G5606" s="175"/>
      <c r="I5606" s="176"/>
      <c r="J5606" s="176"/>
      <c r="K5606" s="176"/>
      <c r="L5606" s="665"/>
      <c r="M5606" s="175"/>
      <c r="N5606" s="177"/>
      <c r="P5606" s="176"/>
      <c r="R5606" s="178"/>
      <c r="S5606" s="177"/>
      <c r="U5606" s="177"/>
      <c r="W5606" s="178"/>
      <c r="X5606" s="177"/>
    </row>
    <row r="5607" spans="7:24" s="168" customFormat="1" ht="15" customHeight="1">
      <c r="G5607" s="175"/>
      <c r="I5607" s="176"/>
      <c r="J5607" s="176"/>
      <c r="K5607" s="176"/>
      <c r="L5607" s="665"/>
      <c r="M5607" s="175"/>
      <c r="N5607" s="177"/>
      <c r="P5607" s="176"/>
      <c r="R5607" s="178"/>
      <c r="S5607" s="177"/>
      <c r="U5607" s="177"/>
      <c r="W5607" s="178"/>
      <c r="X5607" s="177"/>
    </row>
    <row r="5608" spans="7:24" s="168" customFormat="1" ht="15" customHeight="1">
      <c r="G5608" s="175"/>
      <c r="I5608" s="176"/>
      <c r="J5608" s="176"/>
      <c r="K5608" s="176"/>
      <c r="L5608" s="665"/>
      <c r="M5608" s="175"/>
      <c r="N5608" s="177"/>
      <c r="P5608" s="176"/>
      <c r="R5608" s="178"/>
      <c r="S5608" s="177"/>
      <c r="U5608" s="177"/>
      <c r="W5608" s="178"/>
      <c r="X5608" s="177"/>
    </row>
    <row r="5609" spans="7:24" s="168" customFormat="1" ht="15" customHeight="1">
      <c r="G5609" s="175"/>
      <c r="I5609" s="176"/>
      <c r="J5609" s="176"/>
      <c r="K5609" s="176"/>
      <c r="L5609" s="665"/>
      <c r="M5609" s="175"/>
      <c r="N5609" s="177"/>
      <c r="P5609" s="176"/>
      <c r="R5609" s="178"/>
      <c r="S5609" s="177"/>
      <c r="U5609" s="177"/>
      <c r="W5609" s="178"/>
      <c r="X5609" s="177"/>
    </row>
    <row r="5610" spans="7:24" s="168" customFormat="1" ht="15" customHeight="1">
      <c r="G5610" s="175"/>
      <c r="I5610" s="176"/>
      <c r="J5610" s="176"/>
      <c r="K5610" s="176"/>
      <c r="L5610" s="665"/>
      <c r="M5610" s="175"/>
      <c r="N5610" s="177"/>
      <c r="P5610" s="176"/>
      <c r="R5610" s="178"/>
      <c r="S5610" s="177"/>
      <c r="U5610" s="177"/>
      <c r="W5610" s="178"/>
      <c r="X5610" s="177"/>
    </row>
    <row r="5611" spans="7:24" s="168" customFormat="1" ht="15" customHeight="1">
      <c r="G5611" s="175"/>
      <c r="I5611" s="176"/>
      <c r="J5611" s="176"/>
      <c r="K5611" s="176"/>
      <c r="L5611" s="665"/>
      <c r="M5611" s="175"/>
      <c r="N5611" s="177"/>
      <c r="P5611" s="176"/>
      <c r="R5611" s="178"/>
      <c r="S5611" s="177"/>
      <c r="U5611" s="177"/>
      <c r="W5611" s="178"/>
      <c r="X5611" s="177"/>
    </row>
    <row r="5612" spans="7:24" s="168" customFormat="1" ht="15" customHeight="1">
      <c r="G5612" s="175"/>
      <c r="I5612" s="176"/>
      <c r="J5612" s="176"/>
      <c r="K5612" s="176"/>
      <c r="L5612" s="665"/>
      <c r="M5612" s="175"/>
      <c r="N5612" s="177"/>
      <c r="P5612" s="176"/>
      <c r="R5612" s="178"/>
      <c r="S5612" s="177"/>
      <c r="U5612" s="177"/>
      <c r="W5612" s="178"/>
      <c r="X5612" s="177"/>
    </row>
    <row r="5613" spans="7:24" s="168" customFormat="1" ht="15" customHeight="1">
      <c r="G5613" s="175"/>
      <c r="I5613" s="176"/>
      <c r="J5613" s="176"/>
      <c r="K5613" s="176"/>
      <c r="L5613" s="665"/>
      <c r="M5613" s="175"/>
      <c r="N5613" s="177"/>
      <c r="P5613" s="176"/>
      <c r="R5613" s="178"/>
      <c r="S5613" s="177"/>
      <c r="U5613" s="177"/>
      <c r="W5613" s="178"/>
      <c r="X5613" s="177"/>
    </row>
    <row r="5614" spans="7:24" s="168" customFormat="1" ht="15" customHeight="1">
      <c r="G5614" s="175"/>
      <c r="I5614" s="176"/>
      <c r="J5614" s="176"/>
      <c r="K5614" s="176"/>
      <c r="L5614" s="665"/>
      <c r="M5614" s="175"/>
      <c r="N5614" s="177"/>
      <c r="P5614" s="176"/>
      <c r="R5614" s="178"/>
      <c r="S5614" s="177"/>
      <c r="U5614" s="177"/>
      <c r="W5614" s="178"/>
      <c r="X5614" s="177"/>
    </row>
    <row r="5615" spans="7:24" s="168" customFormat="1" ht="15" customHeight="1">
      <c r="G5615" s="175"/>
      <c r="I5615" s="176"/>
      <c r="J5615" s="176"/>
      <c r="K5615" s="176"/>
      <c r="L5615" s="665"/>
      <c r="M5615" s="175"/>
      <c r="N5615" s="177"/>
      <c r="P5615" s="176"/>
      <c r="R5615" s="178"/>
      <c r="S5615" s="177"/>
      <c r="U5615" s="177"/>
      <c r="W5615" s="178"/>
      <c r="X5615" s="177"/>
    </row>
    <row r="5616" spans="7:24" s="168" customFormat="1" ht="15" customHeight="1">
      <c r="G5616" s="175"/>
      <c r="I5616" s="176"/>
      <c r="J5616" s="176"/>
      <c r="K5616" s="176"/>
      <c r="L5616" s="665"/>
      <c r="M5616" s="175"/>
      <c r="N5616" s="177"/>
      <c r="P5616" s="176"/>
      <c r="R5616" s="178"/>
      <c r="S5616" s="177"/>
      <c r="U5616" s="177"/>
      <c r="W5616" s="178"/>
      <c r="X5616" s="177"/>
    </row>
    <row r="5617" spans="7:24" s="168" customFormat="1" ht="15" customHeight="1">
      <c r="G5617" s="175"/>
      <c r="I5617" s="176"/>
      <c r="J5617" s="176"/>
      <c r="K5617" s="176"/>
      <c r="L5617" s="665"/>
      <c r="M5617" s="175"/>
      <c r="N5617" s="177"/>
      <c r="P5617" s="176"/>
      <c r="R5617" s="178"/>
      <c r="S5617" s="177"/>
      <c r="U5617" s="177"/>
      <c r="W5617" s="178"/>
      <c r="X5617" s="177"/>
    </row>
    <row r="5618" spans="7:24" s="168" customFormat="1" ht="15" customHeight="1">
      <c r="G5618" s="175"/>
      <c r="I5618" s="176"/>
      <c r="J5618" s="176"/>
      <c r="K5618" s="176"/>
      <c r="L5618" s="665"/>
      <c r="M5618" s="175"/>
      <c r="N5618" s="177"/>
      <c r="P5618" s="176"/>
      <c r="R5618" s="178"/>
      <c r="S5618" s="177"/>
      <c r="U5618" s="177"/>
      <c r="W5618" s="178"/>
      <c r="X5618" s="177"/>
    </row>
    <row r="5619" spans="7:24" s="168" customFormat="1" ht="15" customHeight="1">
      <c r="G5619" s="175"/>
      <c r="I5619" s="176"/>
      <c r="J5619" s="176"/>
      <c r="K5619" s="176"/>
      <c r="L5619" s="665"/>
      <c r="M5619" s="175"/>
      <c r="N5619" s="177"/>
      <c r="P5619" s="176"/>
      <c r="R5619" s="178"/>
      <c r="S5619" s="177"/>
      <c r="U5619" s="177"/>
      <c r="W5619" s="178"/>
      <c r="X5619" s="177"/>
    </row>
    <row r="5620" spans="7:24" s="168" customFormat="1" ht="15" customHeight="1">
      <c r="G5620" s="175"/>
      <c r="I5620" s="176"/>
      <c r="J5620" s="176"/>
      <c r="K5620" s="176"/>
      <c r="L5620" s="665"/>
      <c r="M5620" s="175"/>
      <c r="N5620" s="177"/>
      <c r="P5620" s="176"/>
      <c r="R5620" s="178"/>
      <c r="S5620" s="177"/>
      <c r="U5620" s="177"/>
      <c r="W5620" s="178"/>
      <c r="X5620" s="177"/>
    </row>
    <row r="5621" spans="7:24" s="168" customFormat="1" ht="15" customHeight="1">
      <c r="G5621" s="175"/>
      <c r="I5621" s="176"/>
      <c r="J5621" s="176"/>
      <c r="K5621" s="176"/>
      <c r="L5621" s="665"/>
      <c r="M5621" s="175"/>
      <c r="N5621" s="177"/>
      <c r="P5621" s="176"/>
      <c r="R5621" s="178"/>
      <c r="S5621" s="177"/>
      <c r="U5621" s="177"/>
      <c r="W5621" s="178"/>
      <c r="X5621" s="177"/>
    </row>
    <row r="5622" spans="7:24" s="168" customFormat="1" ht="15" customHeight="1">
      <c r="G5622" s="175"/>
      <c r="I5622" s="176"/>
      <c r="J5622" s="176"/>
      <c r="K5622" s="176"/>
      <c r="L5622" s="665"/>
      <c r="M5622" s="175"/>
      <c r="N5622" s="177"/>
      <c r="P5622" s="176"/>
      <c r="R5622" s="178"/>
      <c r="S5622" s="177"/>
      <c r="U5622" s="177"/>
      <c r="W5622" s="178"/>
      <c r="X5622" s="177"/>
    </row>
    <row r="5623" spans="7:24" s="168" customFormat="1" ht="15" customHeight="1">
      <c r="G5623" s="175"/>
      <c r="I5623" s="176"/>
      <c r="J5623" s="176"/>
      <c r="K5623" s="176"/>
      <c r="L5623" s="665"/>
      <c r="M5623" s="175"/>
      <c r="N5623" s="177"/>
      <c r="P5623" s="176"/>
      <c r="R5623" s="178"/>
      <c r="S5623" s="177"/>
      <c r="U5623" s="177"/>
      <c r="W5623" s="178"/>
      <c r="X5623" s="177"/>
    </row>
    <row r="5624" spans="7:24" s="168" customFormat="1" ht="15" customHeight="1">
      <c r="G5624" s="175"/>
      <c r="I5624" s="176"/>
      <c r="J5624" s="176"/>
      <c r="K5624" s="176"/>
      <c r="L5624" s="665"/>
      <c r="M5624" s="175"/>
      <c r="N5624" s="177"/>
      <c r="P5624" s="176"/>
      <c r="R5624" s="178"/>
      <c r="S5624" s="177"/>
      <c r="U5624" s="177"/>
      <c r="W5624" s="178"/>
      <c r="X5624" s="177"/>
    </row>
    <row r="5625" spans="7:24" s="168" customFormat="1" ht="15" customHeight="1">
      <c r="G5625" s="175"/>
      <c r="I5625" s="176"/>
      <c r="J5625" s="176"/>
      <c r="K5625" s="176"/>
      <c r="L5625" s="665"/>
      <c r="M5625" s="175"/>
      <c r="N5625" s="177"/>
      <c r="P5625" s="176"/>
      <c r="R5625" s="178"/>
      <c r="S5625" s="177"/>
      <c r="U5625" s="177"/>
      <c r="W5625" s="178"/>
      <c r="X5625" s="177"/>
    </row>
    <row r="5626" spans="7:24" s="168" customFormat="1" ht="15" customHeight="1">
      <c r="G5626" s="175"/>
      <c r="I5626" s="176"/>
      <c r="J5626" s="176"/>
      <c r="K5626" s="176"/>
      <c r="L5626" s="665"/>
      <c r="M5626" s="175"/>
      <c r="N5626" s="177"/>
      <c r="P5626" s="176"/>
      <c r="R5626" s="178"/>
      <c r="S5626" s="177"/>
      <c r="U5626" s="177"/>
      <c r="W5626" s="178"/>
      <c r="X5626" s="177"/>
    </row>
    <row r="5627" spans="7:24" s="168" customFormat="1" ht="15" customHeight="1">
      <c r="G5627" s="175"/>
      <c r="I5627" s="176"/>
      <c r="J5627" s="176"/>
      <c r="K5627" s="176"/>
      <c r="L5627" s="665"/>
      <c r="M5627" s="175"/>
      <c r="N5627" s="177"/>
      <c r="P5627" s="176"/>
      <c r="R5627" s="178"/>
      <c r="S5627" s="177"/>
      <c r="U5627" s="177"/>
      <c r="W5627" s="178"/>
      <c r="X5627" s="177"/>
    </row>
    <row r="5628" spans="7:24" s="168" customFormat="1" ht="15" customHeight="1">
      <c r="G5628" s="175"/>
      <c r="I5628" s="176"/>
      <c r="J5628" s="176"/>
      <c r="K5628" s="176"/>
      <c r="L5628" s="665"/>
      <c r="M5628" s="175"/>
      <c r="N5628" s="177"/>
      <c r="P5628" s="176"/>
      <c r="R5628" s="178"/>
      <c r="S5628" s="177"/>
      <c r="U5628" s="177"/>
      <c r="W5628" s="178"/>
      <c r="X5628" s="177"/>
    </row>
    <row r="5629" spans="7:24" s="168" customFormat="1" ht="15" customHeight="1">
      <c r="G5629" s="175"/>
      <c r="I5629" s="176"/>
      <c r="J5629" s="176"/>
      <c r="K5629" s="176"/>
      <c r="L5629" s="665"/>
      <c r="M5629" s="175"/>
      <c r="N5629" s="177"/>
      <c r="P5629" s="176"/>
      <c r="R5629" s="178"/>
      <c r="S5629" s="177"/>
      <c r="U5629" s="177"/>
      <c r="W5629" s="178"/>
      <c r="X5629" s="177"/>
    </row>
    <row r="5630" spans="7:24" s="168" customFormat="1" ht="15" customHeight="1">
      <c r="G5630" s="175"/>
      <c r="I5630" s="176"/>
      <c r="J5630" s="176"/>
      <c r="K5630" s="176"/>
      <c r="L5630" s="665"/>
      <c r="M5630" s="175"/>
      <c r="N5630" s="177"/>
      <c r="P5630" s="176"/>
      <c r="R5630" s="178"/>
      <c r="S5630" s="177"/>
      <c r="U5630" s="177"/>
      <c r="W5630" s="178"/>
      <c r="X5630" s="177"/>
    </row>
    <row r="5631" spans="7:24" s="168" customFormat="1" ht="15" customHeight="1">
      <c r="G5631" s="175"/>
      <c r="I5631" s="176"/>
      <c r="J5631" s="176"/>
      <c r="K5631" s="176"/>
      <c r="L5631" s="665"/>
      <c r="M5631" s="175"/>
      <c r="N5631" s="177"/>
      <c r="P5631" s="176"/>
      <c r="R5631" s="178"/>
      <c r="S5631" s="177"/>
      <c r="U5631" s="177"/>
      <c r="W5631" s="178"/>
      <c r="X5631" s="177"/>
    </row>
    <row r="5632" spans="7:24" s="168" customFormat="1" ht="15" customHeight="1">
      <c r="G5632" s="175"/>
      <c r="I5632" s="176"/>
      <c r="J5632" s="176"/>
      <c r="K5632" s="176"/>
      <c r="L5632" s="665"/>
      <c r="M5632" s="175"/>
      <c r="N5632" s="177"/>
      <c r="P5632" s="176"/>
      <c r="R5632" s="178"/>
      <c r="S5632" s="177"/>
      <c r="U5632" s="177"/>
      <c r="W5632" s="178"/>
      <c r="X5632" s="177"/>
    </row>
    <row r="5633" spans="7:24" s="168" customFormat="1" ht="15" customHeight="1">
      <c r="G5633" s="175"/>
      <c r="I5633" s="176"/>
      <c r="J5633" s="176"/>
      <c r="K5633" s="176"/>
      <c r="L5633" s="665"/>
      <c r="M5633" s="175"/>
      <c r="N5633" s="177"/>
      <c r="P5633" s="176"/>
      <c r="R5633" s="178"/>
      <c r="S5633" s="177"/>
      <c r="U5633" s="177"/>
      <c r="W5633" s="178"/>
      <c r="X5633" s="177"/>
    </row>
    <row r="5634" spans="7:24" s="168" customFormat="1" ht="15" customHeight="1">
      <c r="G5634" s="175"/>
      <c r="I5634" s="176"/>
      <c r="J5634" s="176"/>
      <c r="K5634" s="176"/>
      <c r="L5634" s="665"/>
      <c r="M5634" s="175"/>
      <c r="N5634" s="177"/>
      <c r="P5634" s="176"/>
      <c r="R5634" s="178"/>
      <c r="S5634" s="177"/>
      <c r="U5634" s="177"/>
      <c r="W5634" s="178"/>
      <c r="X5634" s="177"/>
    </row>
    <row r="5635" spans="7:24" s="168" customFormat="1" ht="15" customHeight="1">
      <c r="G5635" s="175"/>
      <c r="I5635" s="176"/>
      <c r="J5635" s="176"/>
      <c r="K5635" s="176"/>
      <c r="L5635" s="665"/>
      <c r="M5635" s="175"/>
      <c r="N5635" s="177"/>
      <c r="P5635" s="176"/>
      <c r="R5635" s="178"/>
      <c r="S5635" s="177"/>
      <c r="U5635" s="177"/>
      <c r="W5635" s="178"/>
      <c r="X5635" s="177"/>
    </row>
    <row r="5636" spans="7:24" s="168" customFormat="1" ht="15" customHeight="1">
      <c r="G5636" s="175"/>
      <c r="I5636" s="176"/>
      <c r="J5636" s="176"/>
      <c r="K5636" s="176"/>
      <c r="L5636" s="665"/>
      <c r="M5636" s="175"/>
      <c r="N5636" s="177"/>
      <c r="P5636" s="176"/>
      <c r="R5636" s="178"/>
      <c r="S5636" s="177"/>
      <c r="U5636" s="177"/>
      <c r="W5636" s="178"/>
      <c r="X5636" s="177"/>
    </row>
    <row r="5637" spans="7:24" s="168" customFormat="1" ht="15" customHeight="1">
      <c r="G5637" s="175"/>
      <c r="I5637" s="176"/>
      <c r="J5637" s="176"/>
      <c r="K5637" s="176"/>
      <c r="L5637" s="665"/>
      <c r="M5637" s="175"/>
      <c r="N5637" s="177"/>
      <c r="P5637" s="176"/>
      <c r="R5637" s="178"/>
      <c r="S5637" s="177"/>
      <c r="U5637" s="177"/>
      <c r="W5637" s="178"/>
      <c r="X5637" s="177"/>
    </row>
    <row r="5638" spans="7:24" s="168" customFormat="1" ht="15" customHeight="1">
      <c r="G5638" s="175"/>
      <c r="I5638" s="176"/>
      <c r="J5638" s="176"/>
      <c r="K5638" s="176"/>
      <c r="L5638" s="665"/>
      <c r="M5638" s="175"/>
      <c r="N5638" s="177"/>
      <c r="P5638" s="176"/>
      <c r="R5638" s="178"/>
      <c r="S5638" s="177"/>
      <c r="U5638" s="177"/>
      <c r="W5638" s="178"/>
      <c r="X5638" s="177"/>
    </row>
    <row r="5639" spans="7:24" s="168" customFormat="1" ht="15" customHeight="1">
      <c r="G5639" s="175"/>
      <c r="I5639" s="176"/>
      <c r="J5639" s="176"/>
      <c r="K5639" s="176"/>
      <c r="L5639" s="665"/>
      <c r="M5639" s="175"/>
      <c r="N5639" s="177"/>
      <c r="P5639" s="176"/>
      <c r="R5639" s="178"/>
      <c r="S5639" s="177"/>
      <c r="U5639" s="177"/>
      <c r="W5639" s="178"/>
      <c r="X5639" s="177"/>
    </row>
    <row r="5640" spans="7:24" s="168" customFormat="1" ht="15" customHeight="1">
      <c r="G5640" s="175"/>
      <c r="I5640" s="176"/>
      <c r="J5640" s="176"/>
      <c r="K5640" s="176"/>
      <c r="L5640" s="665"/>
      <c r="M5640" s="175"/>
      <c r="N5640" s="177"/>
      <c r="P5640" s="176"/>
      <c r="R5640" s="178"/>
      <c r="S5640" s="177"/>
      <c r="U5640" s="177"/>
      <c r="W5640" s="178"/>
      <c r="X5640" s="177"/>
    </row>
    <row r="5641" spans="7:24" s="168" customFormat="1" ht="15" customHeight="1">
      <c r="G5641" s="175"/>
      <c r="I5641" s="176"/>
      <c r="J5641" s="176"/>
      <c r="K5641" s="176"/>
      <c r="L5641" s="665"/>
      <c r="M5641" s="175"/>
      <c r="N5641" s="177"/>
      <c r="P5641" s="176"/>
      <c r="R5641" s="178"/>
      <c r="S5641" s="177"/>
      <c r="U5641" s="177"/>
      <c r="W5641" s="178"/>
      <c r="X5641" s="177"/>
    </row>
    <row r="5642" spans="7:24" s="168" customFormat="1" ht="15" customHeight="1">
      <c r="G5642" s="175"/>
      <c r="I5642" s="176"/>
      <c r="J5642" s="176"/>
      <c r="K5642" s="176"/>
      <c r="L5642" s="665"/>
      <c r="M5642" s="175"/>
      <c r="N5642" s="177"/>
      <c r="P5642" s="176"/>
      <c r="R5642" s="178"/>
      <c r="S5642" s="177"/>
      <c r="U5642" s="177"/>
      <c r="W5642" s="178"/>
      <c r="X5642" s="177"/>
    </row>
    <row r="5643" spans="7:24" s="168" customFormat="1" ht="15" customHeight="1">
      <c r="G5643" s="175"/>
      <c r="I5643" s="176"/>
      <c r="J5643" s="176"/>
      <c r="K5643" s="176"/>
      <c r="L5643" s="665"/>
      <c r="M5643" s="175"/>
      <c r="N5643" s="177"/>
      <c r="P5643" s="176"/>
      <c r="R5643" s="178"/>
      <c r="S5643" s="177"/>
      <c r="U5643" s="177"/>
      <c r="W5643" s="178"/>
      <c r="X5643" s="177"/>
    </row>
    <row r="5644" spans="7:24" s="168" customFormat="1" ht="15" customHeight="1">
      <c r="G5644" s="175"/>
      <c r="I5644" s="176"/>
      <c r="J5644" s="176"/>
      <c r="K5644" s="176"/>
      <c r="L5644" s="665"/>
      <c r="M5644" s="175"/>
      <c r="N5644" s="177"/>
      <c r="P5644" s="176"/>
      <c r="R5644" s="178"/>
      <c r="S5644" s="177"/>
      <c r="U5644" s="177"/>
      <c r="W5644" s="178"/>
      <c r="X5644" s="177"/>
    </row>
    <row r="5645" spans="7:24" s="168" customFormat="1" ht="15" customHeight="1">
      <c r="G5645" s="175"/>
      <c r="I5645" s="176"/>
      <c r="J5645" s="176"/>
      <c r="K5645" s="176"/>
      <c r="L5645" s="665"/>
      <c r="M5645" s="175"/>
      <c r="N5645" s="177"/>
      <c r="P5645" s="176"/>
      <c r="R5645" s="178"/>
      <c r="S5645" s="177"/>
      <c r="U5645" s="177"/>
      <c r="W5645" s="178"/>
      <c r="X5645" s="177"/>
    </row>
    <row r="5646" spans="7:24" s="168" customFormat="1" ht="15" customHeight="1">
      <c r="G5646" s="175"/>
      <c r="I5646" s="176"/>
      <c r="J5646" s="176"/>
      <c r="K5646" s="176"/>
      <c r="L5646" s="665"/>
      <c r="M5646" s="175"/>
      <c r="N5646" s="177"/>
      <c r="P5646" s="176"/>
      <c r="R5646" s="178"/>
      <c r="S5646" s="177"/>
      <c r="U5646" s="177"/>
      <c r="W5646" s="178"/>
      <c r="X5646" s="177"/>
    </row>
    <row r="5647" spans="7:24" s="168" customFormat="1" ht="15" customHeight="1">
      <c r="G5647" s="175"/>
      <c r="I5647" s="176"/>
      <c r="J5647" s="176"/>
      <c r="K5647" s="176"/>
      <c r="L5647" s="665"/>
      <c r="M5647" s="175"/>
      <c r="N5647" s="177"/>
      <c r="P5647" s="176"/>
      <c r="R5647" s="178"/>
      <c r="S5647" s="177"/>
      <c r="U5647" s="177"/>
      <c r="W5647" s="178"/>
      <c r="X5647" s="177"/>
    </row>
    <row r="5648" spans="7:24" s="168" customFormat="1" ht="15" customHeight="1">
      <c r="G5648" s="175"/>
      <c r="I5648" s="176"/>
      <c r="J5648" s="176"/>
      <c r="K5648" s="176"/>
      <c r="L5648" s="665"/>
      <c r="M5648" s="175"/>
      <c r="N5648" s="177"/>
      <c r="P5648" s="176"/>
      <c r="R5648" s="178"/>
      <c r="S5648" s="177"/>
      <c r="U5648" s="177"/>
      <c r="W5648" s="178"/>
      <c r="X5648" s="177"/>
    </row>
    <row r="5649" spans="7:24" s="168" customFormat="1" ht="15" customHeight="1">
      <c r="G5649" s="175"/>
      <c r="I5649" s="176"/>
      <c r="J5649" s="176"/>
      <c r="K5649" s="176"/>
      <c r="L5649" s="665"/>
      <c r="M5649" s="175"/>
      <c r="N5649" s="177"/>
      <c r="P5649" s="176"/>
      <c r="R5649" s="178"/>
      <c r="S5649" s="177"/>
      <c r="U5649" s="177"/>
      <c r="W5649" s="178"/>
      <c r="X5649" s="177"/>
    </row>
    <row r="5650" spans="7:24" s="168" customFormat="1" ht="15" customHeight="1">
      <c r="G5650" s="175"/>
      <c r="I5650" s="176"/>
      <c r="J5650" s="176"/>
      <c r="K5650" s="176"/>
      <c r="L5650" s="665"/>
      <c r="M5650" s="175"/>
      <c r="N5650" s="177"/>
      <c r="P5650" s="176"/>
      <c r="R5650" s="178"/>
      <c r="S5650" s="177"/>
      <c r="U5650" s="177"/>
      <c r="W5650" s="178"/>
      <c r="X5650" s="177"/>
    </row>
    <row r="5651" spans="7:24" s="168" customFormat="1" ht="15" customHeight="1">
      <c r="G5651" s="175"/>
      <c r="I5651" s="176"/>
      <c r="J5651" s="176"/>
      <c r="K5651" s="176"/>
      <c r="L5651" s="665"/>
      <c r="M5651" s="175"/>
      <c r="N5651" s="177"/>
      <c r="P5651" s="176"/>
      <c r="R5651" s="178"/>
      <c r="S5651" s="177"/>
      <c r="U5651" s="177"/>
      <c r="W5651" s="178"/>
      <c r="X5651" s="177"/>
    </row>
    <row r="5652" spans="7:24" s="168" customFormat="1" ht="15" customHeight="1">
      <c r="G5652" s="175"/>
      <c r="I5652" s="176"/>
      <c r="J5652" s="176"/>
      <c r="K5652" s="176"/>
      <c r="L5652" s="665"/>
      <c r="M5652" s="175"/>
      <c r="N5652" s="177"/>
      <c r="P5652" s="176"/>
      <c r="R5652" s="178"/>
      <c r="S5652" s="177"/>
      <c r="U5652" s="177"/>
      <c r="W5652" s="178"/>
      <c r="X5652" s="177"/>
    </row>
    <row r="5653" spans="7:24" s="168" customFormat="1" ht="15" customHeight="1">
      <c r="G5653" s="175"/>
      <c r="I5653" s="176"/>
      <c r="J5653" s="176"/>
      <c r="K5653" s="176"/>
      <c r="L5653" s="665"/>
      <c r="M5653" s="175"/>
      <c r="N5653" s="177"/>
      <c r="P5653" s="176"/>
      <c r="R5653" s="178"/>
      <c r="S5653" s="177"/>
      <c r="U5653" s="177"/>
      <c r="W5653" s="178"/>
      <c r="X5653" s="177"/>
    </row>
    <row r="5654" spans="7:24" s="168" customFormat="1" ht="15" customHeight="1">
      <c r="G5654" s="175"/>
      <c r="I5654" s="176"/>
      <c r="J5654" s="176"/>
      <c r="K5654" s="176"/>
      <c r="L5654" s="665"/>
      <c r="M5654" s="175"/>
      <c r="N5654" s="177"/>
      <c r="P5654" s="176"/>
      <c r="R5654" s="178"/>
      <c r="S5654" s="177"/>
      <c r="U5654" s="177"/>
      <c r="W5654" s="178"/>
      <c r="X5654" s="177"/>
    </row>
    <row r="5655" spans="7:24" s="168" customFormat="1" ht="15" customHeight="1">
      <c r="G5655" s="175"/>
      <c r="I5655" s="176"/>
      <c r="J5655" s="176"/>
      <c r="K5655" s="176"/>
      <c r="L5655" s="665"/>
      <c r="M5655" s="175"/>
      <c r="N5655" s="177"/>
      <c r="P5655" s="176"/>
      <c r="R5655" s="178"/>
      <c r="S5655" s="177"/>
      <c r="U5655" s="177"/>
      <c r="W5655" s="178"/>
      <c r="X5655" s="177"/>
    </row>
    <row r="5656" spans="7:24" s="168" customFormat="1" ht="15" customHeight="1">
      <c r="G5656" s="175"/>
      <c r="I5656" s="176"/>
      <c r="J5656" s="176"/>
      <c r="K5656" s="176"/>
      <c r="L5656" s="665"/>
      <c r="M5656" s="175"/>
      <c r="N5656" s="177"/>
      <c r="P5656" s="176"/>
      <c r="R5656" s="178"/>
      <c r="S5656" s="177"/>
      <c r="U5656" s="177"/>
      <c r="W5656" s="178"/>
      <c r="X5656" s="177"/>
    </row>
    <row r="5657" spans="7:24" s="168" customFormat="1" ht="15" customHeight="1">
      <c r="G5657" s="175"/>
      <c r="I5657" s="176"/>
      <c r="J5657" s="176"/>
      <c r="K5657" s="176"/>
      <c r="L5657" s="665"/>
      <c r="M5657" s="175"/>
      <c r="N5657" s="177"/>
      <c r="P5657" s="176"/>
      <c r="R5657" s="178"/>
      <c r="S5657" s="177"/>
      <c r="U5657" s="177"/>
      <c r="W5657" s="178"/>
      <c r="X5657" s="177"/>
    </row>
    <row r="5658" spans="7:24" s="168" customFormat="1" ht="15" customHeight="1">
      <c r="G5658" s="175"/>
      <c r="I5658" s="176"/>
      <c r="J5658" s="176"/>
      <c r="K5658" s="176"/>
      <c r="L5658" s="665"/>
      <c r="M5658" s="175"/>
      <c r="N5658" s="177"/>
      <c r="P5658" s="176"/>
      <c r="R5658" s="178"/>
      <c r="S5658" s="177"/>
      <c r="U5658" s="177"/>
      <c r="W5658" s="178"/>
      <c r="X5658" s="177"/>
    </row>
    <row r="5659" spans="7:24" s="168" customFormat="1" ht="15" customHeight="1">
      <c r="G5659" s="175"/>
      <c r="I5659" s="176"/>
      <c r="J5659" s="176"/>
      <c r="K5659" s="176"/>
      <c r="L5659" s="665"/>
      <c r="M5659" s="175"/>
      <c r="N5659" s="177"/>
      <c r="P5659" s="176"/>
      <c r="R5659" s="178"/>
      <c r="S5659" s="177"/>
      <c r="U5659" s="177"/>
      <c r="W5659" s="178"/>
      <c r="X5659" s="177"/>
    </row>
    <row r="5660" spans="7:24" s="168" customFormat="1" ht="15" customHeight="1">
      <c r="G5660" s="175"/>
      <c r="I5660" s="176"/>
      <c r="J5660" s="176"/>
      <c r="K5660" s="176"/>
      <c r="L5660" s="665"/>
      <c r="M5660" s="175"/>
      <c r="N5660" s="177"/>
      <c r="P5660" s="176"/>
      <c r="R5660" s="178"/>
      <c r="S5660" s="177"/>
      <c r="U5660" s="177"/>
      <c r="W5660" s="178"/>
      <c r="X5660" s="177"/>
    </row>
    <row r="5661" spans="7:24" s="168" customFormat="1" ht="15" customHeight="1">
      <c r="G5661" s="175"/>
      <c r="I5661" s="176"/>
      <c r="J5661" s="176"/>
      <c r="K5661" s="176"/>
      <c r="L5661" s="665"/>
      <c r="M5661" s="175"/>
      <c r="N5661" s="177"/>
      <c r="P5661" s="176"/>
      <c r="R5661" s="178"/>
      <c r="S5661" s="177"/>
      <c r="U5661" s="177"/>
      <c r="W5661" s="178"/>
      <c r="X5661" s="177"/>
    </row>
    <row r="5662" spans="7:24" s="168" customFormat="1" ht="15" customHeight="1">
      <c r="G5662" s="175"/>
      <c r="I5662" s="176"/>
      <c r="J5662" s="176"/>
      <c r="K5662" s="176"/>
      <c r="L5662" s="665"/>
      <c r="M5662" s="175"/>
      <c r="N5662" s="177"/>
      <c r="P5662" s="176"/>
      <c r="R5662" s="178"/>
      <c r="S5662" s="177"/>
      <c r="U5662" s="177"/>
      <c r="W5662" s="178"/>
      <c r="X5662" s="177"/>
    </row>
    <row r="5663" spans="7:24" s="168" customFormat="1" ht="15" customHeight="1">
      <c r="G5663" s="175"/>
      <c r="I5663" s="176"/>
      <c r="J5663" s="176"/>
      <c r="K5663" s="176"/>
      <c r="L5663" s="665"/>
      <c r="M5663" s="175"/>
      <c r="N5663" s="177"/>
      <c r="P5663" s="176"/>
      <c r="R5663" s="178"/>
      <c r="S5663" s="177"/>
      <c r="U5663" s="177"/>
      <c r="W5663" s="178"/>
      <c r="X5663" s="177"/>
    </row>
    <row r="5664" spans="7:24" s="168" customFormat="1" ht="15" customHeight="1">
      <c r="G5664" s="175"/>
      <c r="I5664" s="176"/>
      <c r="J5664" s="176"/>
      <c r="K5664" s="176"/>
      <c r="L5664" s="665"/>
      <c r="M5664" s="175"/>
      <c r="N5664" s="177"/>
      <c r="P5664" s="176"/>
      <c r="R5664" s="178"/>
      <c r="S5664" s="177"/>
      <c r="U5664" s="177"/>
      <c r="W5664" s="178"/>
      <c r="X5664" s="177"/>
    </row>
    <row r="5665" spans="7:24" s="168" customFormat="1" ht="15" customHeight="1">
      <c r="G5665" s="175"/>
      <c r="I5665" s="176"/>
      <c r="J5665" s="176"/>
      <c r="K5665" s="176"/>
      <c r="L5665" s="665"/>
      <c r="M5665" s="175"/>
      <c r="N5665" s="177"/>
      <c r="P5665" s="176"/>
      <c r="R5665" s="178"/>
      <c r="S5665" s="177"/>
      <c r="U5665" s="177"/>
      <c r="W5665" s="178"/>
      <c r="X5665" s="177"/>
    </row>
    <row r="5666" spans="7:24" s="168" customFormat="1" ht="15" customHeight="1">
      <c r="G5666" s="175"/>
      <c r="I5666" s="176"/>
      <c r="J5666" s="176"/>
      <c r="K5666" s="176"/>
      <c r="L5666" s="665"/>
      <c r="M5666" s="175"/>
      <c r="N5666" s="177"/>
      <c r="P5666" s="176"/>
      <c r="R5666" s="178"/>
      <c r="S5666" s="177"/>
      <c r="U5666" s="177"/>
      <c r="W5666" s="178"/>
      <c r="X5666" s="177"/>
    </row>
    <row r="5667" spans="7:24" s="168" customFormat="1" ht="15" customHeight="1">
      <c r="G5667" s="175"/>
      <c r="I5667" s="176"/>
      <c r="J5667" s="176"/>
      <c r="K5667" s="176"/>
      <c r="L5667" s="665"/>
      <c r="M5667" s="175"/>
      <c r="N5667" s="177"/>
      <c r="P5667" s="176"/>
      <c r="R5667" s="178"/>
      <c r="S5667" s="177"/>
      <c r="U5667" s="177"/>
      <c r="W5667" s="178"/>
      <c r="X5667" s="177"/>
    </row>
    <row r="5668" spans="7:24" s="168" customFormat="1" ht="15" customHeight="1">
      <c r="G5668" s="175"/>
      <c r="I5668" s="176"/>
      <c r="J5668" s="176"/>
      <c r="K5668" s="176"/>
      <c r="L5668" s="665"/>
      <c r="M5668" s="175"/>
      <c r="N5668" s="177"/>
      <c r="P5668" s="176"/>
      <c r="R5668" s="178"/>
      <c r="S5668" s="177"/>
      <c r="U5668" s="177"/>
      <c r="W5668" s="178"/>
      <c r="X5668" s="177"/>
    </row>
    <row r="5669" spans="7:24" s="168" customFormat="1" ht="15" customHeight="1">
      <c r="G5669" s="175"/>
      <c r="I5669" s="176"/>
      <c r="J5669" s="176"/>
      <c r="K5669" s="176"/>
      <c r="L5669" s="665"/>
      <c r="M5669" s="175"/>
      <c r="N5669" s="177"/>
      <c r="P5669" s="176"/>
      <c r="R5669" s="178"/>
      <c r="S5669" s="177"/>
      <c r="U5669" s="177"/>
      <c r="W5669" s="178"/>
      <c r="X5669" s="177"/>
    </row>
    <row r="5670" spans="7:24" s="168" customFormat="1" ht="15" customHeight="1">
      <c r="G5670" s="175"/>
      <c r="I5670" s="176"/>
      <c r="J5670" s="176"/>
      <c r="K5670" s="176"/>
      <c r="L5670" s="665"/>
      <c r="M5670" s="175"/>
      <c r="N5670" s="177"/>
      <c r="P5670" s="176"/>
      <c r="R5670" s="178"/>
      <c r="S5670" s="177"/>
      <c r="U5670" s="177"/>
      <c r="W5670" s="178"/>
      <c r="X5670" s="177"/>
    </row>
    <row r="5671" spans="7:24" s="168" customFormat="1" ht="15" customHeight="1">
      <c r="G5671" s="175"/>
      <c r="I5671" s="176"/>
      <c r="J5671" s="176"/>
      <c r="K5671" s="176"/>
      <c r="L5671" s="665"/>
      <c r="M5671" s="175"/>
      <c r="N5671" s="177"/>
      <c r="P5671" s="176"/>
      <c r="R5671" s="178"/>
      <c r="S5671" s="177"/>
      <c r="U5671" s="177"/>
      <c r="W5671" s="178"/>
      <c r="X5671" s="177"/>
    </row>
    <row r="5672" spans="7:24" s="168" customFormat="1" ht="15" customHeight="1">
      <c r="G5672" s="175"/>
      <c r="I5672" s="176"/>
      <c r="J5672" s="176"/>
      <c r="K5672" s="176"/>
      <c r="L5672" s="665"/>
      <c r="M5672" s="175"/>
      <c r="N5672" s="177"/>
      <c r="P5672" s="176"/>
      <c r="R5672" s="178"/>
      <c r="S5672" s="177"/>
      <c r="U5672" s="177"/>
      <c r="W5672" s="178"/>
      <c r="X5672" s="177"/>
    </row>
    <row r="5673" spans="7:24" s="168" customFormat="1" ht="15" customHeight="1">
      <c r="G5673" s="175"/>
      <c r="I5673" s="176"/>
      <c r="J5673" s="176"/>
      <c r="K5673" s="176"/>
      <c r="L5673" s="665"/>
      <c r="M5673" s="175"/>
      <c r="N5673" s="177"/>
      <c r="P5673" s="176"/>
      <c r="R5673" s="178"/>
      <c r="S5673" s="177"/>
      <c r="U5673" s="177"/>
      <c r="W5673" s="178"/>
      <c r="X5673" s="177"/>
    </row>
    <row r="5674" spans="7:24" s="168" customFormat="1" ht="15" customHeight="1">
      <c r="G5674" s="175"/>
      <c r="I5674" s="176"/>
      <c r="J5674" s="176"/>
      <c r="K5674" s="176"/>
      <c r="L5674" s="665"/>
      <c r="M5674" s="175"/>
      <c r="N5674" s="177"/>
      <c r="P5674" s="176"/>
      <c r="R5674" s="178"/>
      <c r="S5674" s="177"/>
      <c r="U5674" s="177"/>
      <c r="W5674" s="178"/>
      <c r="X5674" s="177"/>
    </row>
    <row r="5675" spans="7:24" s="168" customFormat="1" ht="15" customHeight="1">
      <c r="G5675" s="175"/>
      <c r="I5675" s="176"/>
      <c r="J5675" s="176"/>
      <c r="K5675" s="176"/>
      <c r="L5675" s="665"/>
      <c r="M5675" s="175"/>
      <c r="N5675" s="177"/>
      <c r="P5675" s="176"/>
      <c r="R5675" s="178"/>
      <c r="S5675" s="177"/>
      <c r="U5675" s="177"/>
      <c r="W5675" s="178"/>
      <c r="X5675" s="177"/>
    </row>
    <row r="5676" spans="7:24" s="168" customFormat="1" ht="15" customHeight="1">
      <c r="G5676" s="175"/>
      <c r="I5676" s="176"/>
      <c r="J5676" s="176"/>
      <c r="K5676" s="176"/>
      <c r="L5676" s="665"/>
      <c r="M5676" s="175"/>
      <c r="N5676" s="177"/>
      <c r="P5676" s="176"/>
      <c r="R5676" s="178"/>
      <c r="S5676" s="177"/>
      <c r="U5676" s="177"/>
      <c r="W5676" s="178"/>
      <c r="X5676" s="177"/>
    </row>
    <row r="5677" spans="7:24" s="168" customFormat="1" ht="15" customHeight="1">
      <c r="G5677" s="175"/>
      <c r="I5677" s="176"/>
      <c r="J5677" s="176"/>
      <c r="K5677" s="176"/>
      <c r="L5677" s="665"/>
      <c r="M5677" s="175"/>
      <c r="N5677" s="177"/>
      <c r="P5677" s="176"/>
      <c r="R5677" s="178"/>
      <c r="S5677" s="177"/>
      <c r="U5677" s="177"/>
      <c r="W5677" s="178"/>
      <c r="X5677" s="177"/>
    </row>
    <row r="5678" spans="7:24" s="168" customFormat="1" ht="15" customHeight="1">
      <c r="G5678" s="175"/>
      <c r="I5678" s="176"/>
      <c r="J5678" s="176"/>
      <c r="K5678" s="176"/>
      <c r="L5678" s="665"/>
      <c r="M5678" s="175"/>
      <c r="N5678" s="177"/>
      <c r="P5678" s="176"/>
      <c r="R5678" s="178"/>
      <c r="S5678" s="177"/>
      <c r="U5678" s="177"/>
      <c r="W5678" s="178"/>
      <c r="X5678" s="177"/>
    </row>
    <row r="5679" spans="7:24" s="168" customFormat="1" ht="15" customHeight="1">
      <c r="G5679" s="175"/>
      <c r="I5679" s="176"/>
      <c r="J5679" s="176"/>
      <c r="K5679" s="176"/>
      <c r="L5679" s="665"/>
      <c r="M5679" s="175"/>
      <c r="N5679" s="177"/>
      <c r="P5679" s="176"/>
      <c r="R5679" s="178"/>
      <c r="S5679" s="177"/>
      <c r="U5679" s="177"/>
      <c r="W5679" s="178"/>
      <c r="X5679" s="177"/>
    </row>
    <row r="5680" spans="7:24" s="168" customFormat="1" ht="15" customHeight="1">
      <c r="G5680" s="175"/>
      <c r="I5680" s="176"/>
      <c r="J5680" s="176"/>
      <c r="K5680" s="176"/>
      <c r="L5680" s="665"/>
      <c r="M5680" s="175"/>
      <c r="N5680" s="177"/>
      <c r="P5680" s="176"/>
      <c r="R5680" s="178"/>
      <c r="S5680" s="177"/>
      <c r="U5680" s="177"/>
      <c r="W5680" s="178"/>
      <c r="X5680" s="177"/>
    </row>
    <row r="5681" spans="7:24" s="168" customFormat="1" ht="15" customHeight="1">
      <c r="G5681" s="175"/>
      <c r="I5681" s="176"/>
      <c r="J5681" s="176"/>
      <c r="K5681" s="176"/>
      <c r="L5681" s="665"/>
      <c r="M5681" s="175"/>
      <c r="N5681" s="177"/>
      <c r="P5681" s="176"/>
      <c r="R5681" s="178"/>
      <c r="S5681" s="177"/>
      <c r="U5681" s="177"/>
      <c r="W5681" s="178"/>
      <c r="X5681" s="177"/>
    </row>
    <row r="5682" spans="7:24" s="168" customFormat="1" ht="15" customHeight="1">
      <c r="G5682" s="175"/>
      <c r="I5682" s="176"/>
      <c r="J5682" s="176"/>
      <c r="K5682" s="176"/>
      <c r="L5682" s="665"/>
      <c r="M5682" s="175"/>
      <c r="N5682" s="177"/>
      <c r="P5682" s="176"/>
      <c r="R5682" s="178"/>
      <c r="S5682" s="177"/>
      <c r="U5682" s="177"/>
      <c r="W5682" s="178"/>
      <c r="X5682" s="177"/>
    </row>
    <row r="5683" spans="7:24" s="168" customFormat="1" ht="15" customHeight="1">
      <c r="G5683" s="175"/>
      <c r="I5683" s="176"/>
      <c r="J5683" s="176"/>
      <c r="K5683" s="176"/>
      <c r="L5683" s="665"/>
      <c r="M5683" s="175"/>
      <c r="N5683" s="177"/>
      <c r="P5683" s="176"/>
      <c r="R5683" s="178"/>
      <c r="S5683" s="177"/>
      <c r="U5683" s="177"/>
      <c r="W5683" s="178"/>
      <c r="X5683" s="177"/>
    </row>
    <row r="5684" spans="7:24" s="168" customFormat="1" ht="15" customHeight="1">
      <c r="G5684" s="175"/>
      <c r="I5684" s="176"/>
      <c r="J5684" s="176"/>
      <c r="K5684" s="176"/>
      <c r="L5684" s="665"/>
      <c r="M5684" s="175"/>
      <c r="N5684" s="177"/>
      <c r="P5684" s="176"/>
      <c r="R5684" s="178"/>
      <c r="S5684" s="177"/>
      <c r="U5684" s="177"/>
      <c r="W5684" s="178"/>
      <c r="X5684" s="177"/>
    </row>
    <row r="5685" spans="7:24" s="168" customFormat="1" ht="15" customHeight="1">
      <c r="G5685" s="175"/>
      <c r="I5685" s="176"/>
      <c r="J5685" s="176"/>
      <c r="K5685" s="176"/>
      <c r="L5685" s="665"/>
      <c r="M5685" s="175"/>
      <c r="N5685" s="177"/>
      <c r="P5685" s="176"/>
      <c r="R5685" s="178"/>
      <c r="S5685" s="177"/>
      <c r="U5685" s="177"/>
      <c r="W5685" s="178"/>
      <c r="X5685" s="177"/>
    </row>
    <row r="5686" spans="7:24" s="168" customFormat="1" ht="15" customHeight="1">
      <c r="G5686" s="175"/>
      <c r="I5686" s="176"/>
      <c r="J5686" s="176"/>
      <c r="K5686" s="176"/>
      <c r="L5686" s="665"/>
      <c r="M5686" s="175"/>
      <c r="N5686" s="177"/>
      <c r="P5686" s="176"/>
      <c r="R5686" s="178"/>
      <c r="S5686" s="177"/>
      <c r="U5686" s="177"/>
      <c r="W5686" s="178"/>
      <c r="X5686" s="177"/>
    </row>
    <row r="5687" spans="7:24" s="168" customFormat="1" ht="15" customHeight="1">
      <c r="G5687" s="175"/>
      <c r="I5687" s="176"/>
      <c r="J5687" s="176"/>
      <c r="K5687" s="176"/>
      <c r="L5687" s="665"/>
      <c r="M5687" s="175"/>
      <c r="N5687" s="177"/>
      <c r="P5687" s="176"/>
      <c r="R5687" s="178"/>
      <c r="S5687" s="177"/>
      <c r="U5687" s="177"/>
      <c r="W5687" s="178"/>
      <c r="X5687" s="177"/>
    </row>
    <row r="5688" spans="7:24" s="168" customFormat="1" ht="15" customHeight="1">
      <c r="G5688" s="175"/>
      <c r="I5688" s="176"/>
      <c r="J5688" s="176"/>
      <c r="K5688" s="176"/>
      <c r="L5688" s="665"/>
      <c r="M5688" s="175"/>
      <c r="N5688" s="177"/>
      <c r="P5688" s="176"/>
      <c r="R5688" s="178"/>
      <c r="S5688" s="177"/>
      <c r="U5688" s="177"/>
      <c r="W5688" s="178"/>
      <c r="X5688" s="177"/>
    </row>
    <row r="5689" spans="7:24" s="168" customFormat="1" ht="15" customHeight="1">
      <c r="G5689" s="175"/>
      <c r="I5689" s="176"/>
      <c r="J5689" s="176"/>
      <c r="K5689" s="176"/>
      <c r="L5689" s="665"/>
      <c r="M5689" s="175"/>
      <c r="N5689" s="177"/>
      <c r="P5689" s="176"/>
      <c r="R5689" s="178"/>
      <c r="S5689" s="177"/>
      <c r="U5689" s="177"/>
      <c r="W5689" s="178"/>
      <c r="X5689" s="177"/>
    </row>
    <row r="5690" spans="7:24" s="168" customFormat="1" ht="15" customHeight="1">
      <c r="G5690" s="175"/>
      <c r="I5690" s="176"/>
      <c r="J5690" s="176"/>
      <c r="K5690" s="176"/>
      <c r="L5690" s="665"/>
      <c r="M5690" s="175"/>
      <c r="N5690" s="177"/>
      <c r="P5690" s="176"/>
      <c r="R5690" s="178"/>
      <c r="S5690" s="177"/>
      <c r="U5690" s="177"/>
      <c r="W5690" s="178"/>
      <c r="X5690" s="177"/>
    </row>
    <row r="5691" spans="7:24" s="168" customFormat="1" ht="15" customHeight="1">
      <c r="G5691" s="175"/>
      <c r="I5691" s="176"/>
      <c r="J5691" s="176"/>
      <c r="K5691" s="176"/>
      <c r="L5691" s="665"/>
      <c r="M5691" s="175"/>
      <c r="N5691" s="177"/>
      <c r="P5691" s="176"/>
      <c r="R5691" s="178"/>
      <c r="S5691" s="177"/>
      <c r="U5691" s="177"/>
      <c r="W5691" s="178"/>
      <c r="X5691" s="177"/>
    </row>
    <row r="5692" spans="7:24" s="168" customFormat="1" ht="15" customHeight="1">
      <c r="G5692" s="175"/>
      <c r="I5692" s="176"/>
      <c r="J5692" s="176"/>
      <c r="K5692" s="176"/>
      <c r="L5692" s="665"/>
      <c r="M5692" s="175"/>
      <c r="N5692" s="177"/>
      <c r="P5692" s="176"/>
      <c r="R5692" s="178"/>
      <c r="S5692" s="177"/>
      <c r="U5692" s="177"/>
      <c r="W5692" s="178"/>
      <c r="X5692" s="177"/>
    </row>
    <row r="5693" spans="7:24" s="168" customFormat="1" ht="15" customHeight="1">
      <c r="G5693" s="175"/>
      <c r="I5693" s="176"/>
      <c r="J5693" s="176"/>
      <c r="K5693" s="176"/>
      <c r="L5693" s="665"/>
      <c r="M5693" s="175"/>
      <c r="N5693" s="177"/>
      <c r="P5693" s="176"/>
      <c r="R5693" s="178"/>
      <c r="S5693" s="177"/>
      <c r="U5693" s="177"/>
      <c r="W5693" s="178"/>
      <c r="X5693" s="177"/>
    </row>
    <row r="5694" spans="7:24" s="168" customFormat="1" ht="15" customHeight="1">
      <c r="G5694" s="175"/>
      <c r="I5694" s="176"/>
      <c r="J5694" s="176"/>
      <c r="K5694" s="176"/>
      <c r="L5694" s="665"/>
      <c r="M5694" s="175"/>
      <c r="N5694" s="177"/>
      <c r="P5694" s="176"/>
      <c r="R5694" s="178"/>
      <c r="S5694" s="177"/>
      <c r="U5694" s="177"/>
      <c r="W5694" s="178"/>
      <c r="X5694" s="177"/>
    </row>
    <row r="5695" spans="7:24" s="168" customFormat="1" ht="15" customHeight="1">
      <c r="G5695" s="175"/>
      <c r="I5695" s="176"/>
      <c r="J5695" s="176"/>
      <c r="K5695" s="176"/>
      <c r="L5695" s="665"/>
      <c r="M5695" s="175"/>
      <c r="N5695" s="177"/>
      <c r="P5695" s="176"/>
      <c r="R5695" s="178"/>
      <c r="S5695" s="177"/>
      <c r="U5695" s="177"/>
      <c r="W5695" s="178"/>
      <c r="X5695" s="177"/>
    </row>
    <row r="5696" spans="7:24" s="168" customFormat="1" ht="15" customHeight="1">
      <c r="G5696" s="175"/>
      <c r="I5696" s="176"/>
      <c r="J5696" s="176"/>
      <c r="K5696" s="176"/>
      <c r="L5696" s="665"/>
      <c r="M5696" s="175"/>
      <c r="N5696" s="177"/>
      <c r="P5696" s="176"/>
      <c r="R5696" s="178"/>
      <c r="S5696" s="177"/>
      <c r="U5696" s="177"/>
      <c r="W5696" s="178"/>
      <c r="X5696" s="177"/>
    </row>
    <row r="5697" spans="7:24" s="168" customFormat="1" ht="15" customHeight="1">
      <c r="G5697" s="175"/>
      <c r="I5697" s="176"/>
      <c r="J5697" s="176"/>
      <c r="K5697" s="176"/>
      <c r="L5697" s="665"/>
      <c r="M5697" s="175"/>
      <c r="N5697" s="177"/>
      <c r="P5697" s="176"/>
      <c r="R5697" s="178"/>
      <c r="S5697" s="177"/>
      <c r="U5697" s="177"/>
      <c r="W5697" s="178"/>
      <c r="X5697" s="177"/>
    </row>
    <row r="5698" spans="7:24" s="168" customFormat="1" ht="15" customHeight="1">
      <c r="G5698" s="175"/>
      <c r="I5698" s="176"/>
      <c r="J5698" s="176"/>
      <c r="K5698" s="176"/>
      <c r="L5698" s="665"/>
      <c r="M5698" s="175"/>
      <c r="N5698" s="177"/>
      <c r="P5698" s="176"/>
      <c r="R5698" s="178"/>
      <c r="S5698" s="177"/>
      <c r="U5698" s="177"/>
      <c r="W5698" s="178"/>
      <c r="X5698" s="177"/>
    </row>
    <row r="5699" spans="7:24" s="168" customFormat="1" ht="15" customHeight="1">
      <c r="G5699" s="175"/>
      <c r="I5699" s="176"/>
      <c r="J5699" s="176"/>
      <c r="K5699" s="176"/>
      <c r="L5699" s="665"/>
      <c r="M5699" s="175"/>
      <c r="N5699" s="177"/>
      <c r="P5699" s="176"/>
      <c r="R5699" s="178"/>
      <c r="S5699" s="177"/>
      <c r="U5699" s="177"/>
      <c r="W5699" s="178"/>
      <c r="X5699" s="177"/>
    </row>
    <row r="5700" spans="7:24" s="168" customFormat="1" ht="15" customHeight="1">
      <c r="G5700" s="175"/>
      <c r="I5700" s="176"/>
      <c r="J5700" s="176"/>
      <c r="K5700" s="176"/>
      <c r="L5700" s="665"/>
      <c r="M5700" s="175"/>
      <c r="N5700" s="177"/>
      <c r="P5700" s="176"/>
      <c r="R5700" s="178"/>
      <c r="S5700" s="177"/>
      <c r="U5700" s="177"/>
      <c r="W5700" s="178"/>
      <c r="X5700" s="177"/>
    </row>
    <row r="5701" spans="7:24" s="168" customFormat="1" ht="15" customHeight="1">
      <c r="G5701" s="175"/>
      <c r="I5701" s="176"/>
      <c r="J5701" s="176"/>
      <c r="K5701" s="176"/>
      <c r="L5701" s="665"/>
      <c r="M5701" s="175"/>
      <c r="N5701" s="177"/>
      <c r="P5701" s="176"/>
      <c r="R5701" s="178"/>
      <c r="S5701" s="177"/>
      <c r="U5701" s="177"/>
      <c r="W5701" s="178"/>
      <c r="X5701" s="177"/>
    </row>
    <row r="5702" spans="7:24" s="168" customFormat="1" ht="15" customHeight="1">
      <c r="G5702" s="175"/>
      <c r="I5702" s="176"/>
      <c r="J5702" s="176"/>
      <c r="K5702" s="176"/>
      <c r="L5702" s="665"/>
      <c r="M5702" s="175"/>
      <c r="N5702" s="177"/>
      <c r="P5702" s="176"/>
      <c r="R5702" s="178"/>
      <c r="S5702" s="177"/>
      <c r="U5702" s="177"/>
      <c r="W5702" s="178"/>
      <c r="X5702" s="177"/>
    </row>
    <row r="5703" spans="7:24" s="168" customFormat="1" ht="15" customHeight="1">
      <c r="G5703" s="175"/>
      <c r="I5703" s="176"/>
      <c r="J5703" s="176"/>
      <c r="K5703" s="176"/>
      <c r="L5703" s="665"/>
      <c r="M5703" s="175"/>
      <c r="N5703" s="177"/>
      <c r="P5703" s="176"/>
      <c r="R5703" s="178"/>
      <c r="S5703" s="177"/>
      <c r="U5703" s="177"/>
      <c r="W5703" s="178"/>
      <c r="X5703" s="177"/>
    </row>
    <row r="5704" spans="7:24" s="168" customFormat="1" ht="15" customHeight="1">
      <c r="G5704" s="175"/>
      <c r="I5704" s="176"/>
      <c r="J5704" s="176"/>
      <c r="K5704" s="176"/>
      <c r="L5704" s="665"/>
      <c r="M5704" s="175"/>
      <c r="N5704" s="177"/>
      <c r="P5704" s="176"/>
      <c r="R5704" s="178"/>
      <c r="S5704" s="177"/>
      <c r="U5704" s="177"/>
      <c r="W5704" s="178"/>
      <c r="X5704" s="177"/>
    </row>
    <row r="5705" spans="7:24" s="168" customFormat="1" ht="15" customHeight="1">
      <c r="G5705" s="175"/>
      <c r="I5705" s="176"/>
      <c r="J5705" s="176"/>
      <c r="K5705" s="176"/>
      <c r="L5705" s="665"/>
      <c r="M5705" s="175"/>
      <c r="N5705" s="177"/>
      <c r="P5705" s="176"/>
      <c r="R5705" s="178"/>
      <c r="S5705" s="177"/>
      <c r="U5705" s="177"/>
      <c r="W5705" s="178"/>
      <c r="X5705" s="177"/>
    </row>
    <row r="5706" spans="7:24" s="168" customFormat="1" ht="15" customHeight="1">
      <c r="G5706" s="175"/>
      <c r="I5706" s="176"/>
      <c r="J5706" s="176"/>
      <c r="K5706" s="176"/>
      <c r="L5706" s="665"/>
      <c r="M5706" s="175"/>
      <c r="N5706" s="177"/>
      <c r="P5706" s="176"/>
      <c r="R5706" s="178"/>
      <c r="S5706" s="177"/>
      <c r="U5706" s="177"/>
      <c r="W5706" s="178"/>
      <c r="X5706" s="177"/>
    </row>
    <row r="5707" spans="7:24" s="168" customFormat="1" ht="15" customHeight="1">
      <c r="G5707" s="175"/>
      <c r="I5707" s="176"/>
      <c r="J5707" s="176"/>
      <c r="K5707" s="176"/>
      <c r="L5707" s="665"/>
      <c r="M5707" s="175"/>
      <c r="N5707" s="177"/>
      <c r="P5707" s="176"/>
      <c r="R5707" s="178"/>
      <c r="S5707" s="177"/>
      <c r="U5707" s="177"/>
      <c r="W5707" s="178"/>
      <c r="X5707" s="177"/>
    </row>
    <row r="5708" spans="7:24" s="168" customFormat="1" ht="15" customHeight="1">
      <c r="G5708" s="175"/>
      <c r="I5708" s="176"/>
      <c r="J5708" s="176"/>
      <c r="K5708" s="176"/>
      <c r="L5708" s="665"/>
      <c r="M5708" s="175"/>
      <c r="N5708" s="177"/>
      <c r="P5708" s="176"/>
      <c r="R5708" s="178"/>
      <c r="S5708" s="177"/>
      <c r="U5708" s="177"/>
      <c r="W5708" s="178"/>
      <c r="X5708" s="177"/>
    </row>
    <row r="5709" spans="7:24" s="168" customFormat="1" ht="15" customHeight="1">
      <c r="G5709" s="175"/>
      <c r="I5709" s="176"/>
      <c r="J5709" s="176"/>
      <c r="K5709" s="176"/>
      <c r="L5709" s="665"/>
      <c r="M5709" s="175"/>
      <c r="N5709" s="177"/>
      <c r="P5709" s="176"/>
      <c r="R5709" s="178"/>
      <c r="S5709" s="177"/>
      <c r="U5709" s="177"/>
      <c r="W5709" s="178"/>
      <c r="X5709" s="177"/>
    </row>
    <row r="5710" spans="7:24" s="168" customFormat="1" ht="15" customHeight="1">
      <c r="G5710" s="175"/>
      <c r="I5710" s="176"/>
      <c r="J5710" s="176"/>
      <c r="K5710" s="176"/>
      <c r="L5710" s="665"/>
      <c r="M5710" s="175"/>
      <c r="N5710" s="177"/>
      <c r="P5710" s="176"/>
      <c r="R5710" s="178"/>
      <c r="S5710" s="177"/>
      <c r="U5710" s="177"/>
      <c r="W5710" s="178"/>
      <c r="X5710" s="177"/>
    </row>
    <row r="5711" spans="7:24" s="168" customFormat="1" ht="15" customHeight="1">
      <c r="G5711" s="175"/>
      <c r="I5711" s="176"/>
      <c r="J5711" s="176"/>
      <c r="K5711" s="176"/>
      <c r="L5711" s="665"/>
      <c r="M5711" s="175"/>
      <c r="N5711" s="177"/>
      <c r="P5711" s="176"/>
      <c r="R5711" s="178"/>
      <c r="S5711" s="177"/>
      <c r="U5711" s="177"/>
      <c r="W5711" s="178"/>
      <c r="X5711" s="177"/>
    </row>
    <row r="5712" spans="7:24" s="168" customFormat="1" ht="15" customHeight="1">
      <c r="G5712" s="175"/>
      <c r="I5712" s="176"/>
      <c r="J5712" s="176"/>
      <c r="K5712" s="176"/>
      <c r="L5712" s="665"/>
      <c r="M5712" s="175"/>
      <c r="N5712" s="177"/>
      <c r="P5712" s="176"/>
      <c r="R5712" s="178"/>
      <c r="S5712" s="177"/>
      <c r="U5712" s="177"/>
      <c r="W5712" s="178"/>
      <c r="X5712" s="177"/>
    </row>
    <row r="5713" spans="7:24" s="168" customFormat="1" ht="15" customHeight="1">
      <c r="G5713" s="175"/>
      <c r="I5713" s="176"/>
      <c r="J5713" s="176"/>
      <c r="K5713" s="176"/>
      <c r="L5713" s="665"/>
      <c r="M5713" s="175"/>
      <c r="N5713" s="177"/>
      <c r="P5713" s="176"/>
      <c r="R5713" s="178"/>
      <c r="S5713" s="177"/>
      <c r="U5713" s="177"/>
      <c r="W5713" s="178"/>
      <c r="X5713" s="177"/>
    </row>
    <row r="5714" spans="7:24" s="168" customFormat="1" ht="15" customHeight="1">
      <c r="G5714" s="175"/>
      <c r="I5714" s="176"/>
      <c r="J5714" s="176"/>
      <c r="K5714" s="176"/>
      <c r="L5714" s="665"/>
      <c r="M5714" s="175"/>
      <c r="N5714" s="177"/>
      <c r="P5714" s="176"/>
      <c r="R5714" s="178"/>
      <c r="S5714" s="177"/>
      <c r="U5714" s="177"/>
      <c r="W5714" s="178"/>
      <c r="X5714" s="177"/>
    </row>
    <row r="5715" spans="7:24" s="168" customFormat="1" ht="15" customHeight="1">
      <c r="G5715" s="175"/>
      <c r="I5715" s="176"/>
      <c r="J5715" s="176"/>
      <c r="K5715" s="176"/>
      <c r="L5715" s="665"/>
      <c r="M5715" s="175"/>
      <c r="N5715" s="177"/>
      <c r="P5715" s="176"/>
      <c r="R5715" s="178"/>
      <c r="S5715" s="177"/>
      <c r="U5715" s="177"/>
      <c r="W5715" s="178"/>
      <c r="X5715" s="177"/>
    </row>
    <row r="5716" spans="7:24" s="168" customFormat="1" ht="15" customHeight="1">
      <c r="G5716" s="175"/>
      <c r="I5716" s="176"/>
      <c r="J5716" s="176"/>
      <c r="K5716" s="176"/>
      <c r="L5716" s="665"/>
      <c r="M5716" s="175"/>
      <c r="N5716" s="177"/>
      <c r="P5716" s="176"/>
      <c r="R5716" s="178"/>
      <c r="S5716" s="177"/>
      <c r="U5716" s="177"/>
      <c r="W5716" s="178"/>
      <c r="X5716" s="177"/>
    </row>
    <row r="5717" spans="7:24" s="168" customFormat="1" ht="15" customHeight="1">
      <c r="G5717" s="175"/>
      <c r="I5717" s="176"/>
      <c r="J5717" s="176"/>
      <c r="K5717" s="176"/>
      <c r="L5717" s="665"/>
      <c r="M5717" s="175"/>
      <c r="N5717" s="177"/>
      <c r="P5717" s="176"/>
      <c r="R5717" s="178"/>
      <c r="S5717" s="177"/>
      <c r="U5717" s="177"/>
      <c r="W5717" s="178"/>
      <c r="X5717" s="177"/>
    </row>
    <row r="5718" spans="7:24" s="168" customFormat="1" ht="15" customHeight="1">
      <c r="G5718" s="175"/>
      <c r="I5718" s="176"/>
      <c r="J5718" s="176"/>
      <c r="K5718" s="176"/>
      <c r="L5718" s="665"/>
      <c r="M5718" s="175"/>
      <c r="N5718" s="177"/>
      <c r="P5718" s="176"/>
      <c r="R5718" s="178"/>
      <c r="S5718" s="177"/>
      <c r="U5718" s="177"/>
      <c r="W5718" s="178"/>
      <c r="X5718" s="177"/>
    </row>
    <row r="5719" spans="7:24" s="168" customFormat="1" ht="15" customHeight="1">
      <c r="G5719" s="175"/>
      <c r="I5719" s="176"/>
      <c r="J5719" s="176"/>
      <c r="K5719" s="176"/>
      <c r="L5719" s="665"/>
      <c r="M5719" s="175"/>
      <c r="N5719" s="177"/>
      <c r="P5719" s="176"/>
      <c r="R5719" s="178"/>
      <c r="S5719" s="177"/>
      <c r="U5719" s="177"/>
      <c r="W5719" s="178"/>
      <c r="X5719" s="177"/>
    </row>
    <row r="5720" spans="7:24" s="168" customFormat="1" ht="15" customHeight="1">
      <c r="G5720" s="175"/>
      <c r="I5720" s="176"/>
      <c r="J5720" s="176"/>
      <c r="K5720" s="176"/>
      <c r="L5720" s="665"/>
      <c r="M5720" s="175"/>
      <c r="N5720" s="177"/>
      <c r="P5720" s="176"/>
      <c r="R5720" s="178"/>
      <c r="S5720" s="177"/>
      <c r="U5720" s="177"/>
      <c r="W5720" s="178"/>
      <c r="X5720" s="177"/>
    </row>
    <row r="5721" spans="7:24" s="168" customFormat="1" ht="15" customHeight="1">
      <c r="G5721" s="175"/>
      <c r="I5721" s="176"/>
      <c r="J5721" s="176"/>
      <c r="K5721" s="176"/>
      <c r="L5721" s="665"/>
      <c r="M5721" s="175"/>
      <c r="N5721" s="177"/>
      <c r="P5721" s="176"/>
      <c r="R5721" s="178"/>
      <c r="S5721" s="177"/>
      <c r="U5721" s="177"/>
      <c r="W5721" s="178"/>
      <c r="X5721" s="177"/>
    </row>
    <row r="5722" spans="7:24" s="168" customFormat="1" ht="15" customHeight="1">
      <c r="G5722" s="175"/>
      <c r="I5722" s="176"/>
      <c r="J5722" s="176"/>
      <c r="K5722" s="176"/>
      <c r="L5722" s="665"/>
      <c r="M5722" s="175"/>
      <c r="N5722" s="177"/>
      <c r="P5722" s="176"/>
      <c r="R5722" s="178"/>
      <c r="S5722" s="177"/>
      <c r="U5722" s="177"/>
      <c r="W5722" s="178"/>
      <c r="X5722" s="177"/>
    </row>
    <row r="5723" spans="7:24" s="168" customFormat="1" ht="15" customHeight="1">
      <c r="G5723" s="175"/>
      <c r="I5723" s="176"/>
      <c r="J5723" s="176"/>
      <c r="K5723" s="176"/>
      <c r="L5723" s="665"/>
      <c r="M5723" s="175"/>
      <c r="N5723" s="177"/>
      <c r="P5723" s="176"/>
      <c r="R5723" s="178"/>
      <c r="S5723" s="177"/>
      <c r="U5723" s="177"/>
      <c r="W5723" s="178"/>
      <c r="X5723" s="177"/>
    </row>
    <row r="5724" spans="7:24" s="168" customFormat="1" ht="15" customHeight="1">
      <c r="G5724" s="175"/>
      <c r="I5724" s="176"/>
      <c r="J5724" s="176"/>
      <c r="K5724" s="176"/>
      <c r="L5724" s="665"/>
      <c r="M5724" s="175"/>
      <c r="N5724" s="177"/>
      <c r="P5724" s="176"/>
      <c r="R5724" s="178"/>
      <c r="S5724" s="177"/>
      <c r="U5724" s="177"/>
      <c r="W5724" s="178"/>
      <c r="X5724" s="177"/>
    </row>
    <row r="5725" spans="7:24" s="168" customFormat="1" ht="15" customHeight="1">
      <c r="G5725" s="175"/>
      <c r="I5725" s="176"/>
      <c r="J5725" s="176"/>
      <c r="K5725" s="176"/>
      <c r="L5725" s="665"/>
      <c r="M5725" s="175"/>
      <c r="N5725" s="177"/>
      <c r="P5725" s="176"/>
      <c r="R5725" s="178"/>
      <c r="S5725" s="177"/>
      <c r="U5725" s="177"/>
      <c r="W5725" s="178"/>
      <c r="X5725" s="177"/>
    </row>
    <row r="5726" spans="7:24" s="168" customFormat="1" ht="15" customHeight="1">
      <c r="G5726" s="175"/>
      <c r="I5726" s="176"/>
      <c r="J5726" s="176"/>
      <c r="K5726" s="176"/>
      <c r="L5726" s="665"/>
      <c r="M5726" s="175"/>
      <c r="N5726" s="177"/>
      <c r="P5726" s="176"/>
      <c r="R5726" s="178"/>
      <c r="S5726" s="177"/>
      <c r="U5726" s="177"/>
      <c r="W5726" s="178"/>
      <c r="X5726" s="177"/>
    </row>
    <row r="5727" spans="7:24" s="168" customFormat="1" ht="15" customHeight="1">
      <c r="G5727" s="175"/>
      <c r="I5727" s="176"/>
      <c r="J5727" s="176"/>
      <c r="K5727" s="176"/>
      <c r="L5727" s="665"/>
      <c r="M5727" s="175"/>
      <c r="N5727" s="177"/>
      <c r="P5727" s="176"/>
      <c r="R5727" s="178"/>
      <c r="S5727" s="177"/>
      <c r="U5727" s="177"/>
      <c r="W5727" s="178"/>
      <c r="X5727" s="177"/>
    </row>
    <row r="5728" spans="7:24" s="168" customFormat="1" ht="15" customHeight="1">
      <c r="G5728" s="175"/>
      <c r="I5728" s="176"/>
      <c r="J5728" s="176"/>
      <c r="K5728" s="176"/>
      <c r="L5728" s="665"/>
      <c r="M5728" s="175"/>
      <c r="N5728" s="177"/>
      <c r="P5728" s="176"/>
      <c r="R5728" s="178"/>
      <c r="S5728" s="177"/>
      <c r="U5728" s="177"/>
      <c r="W5728" s="178"/>
      <c r="X5728" s="177"/>
    </row>
    <row r="5729" spans="7:24" s="168" customFormat="1" ht="15" customHeight="1">
      <c r="G5729" s="175"/>
      <c r="I5729" s="176"/>
      <c r="J5729" s="176"/>
      <c r="K5729" s="176"/>
      <c r="L5729" s="665"/>
      <c r="M5729" s="175"/>
      <c r="N5729" s="177"/>
      <c r="P5729" s="176"/>
      <c r="R5729" s="178"/>
      <c r="S5729" s="177"/>
      <c r="U5729" s="177"/>
      <c r="W5729" s="178"/>
      <c r="X5729" s="177"/>
    </row>
    <row r="5730" spans="7:24" s="168" customFormat="1" ht="15" customHeight="1">
      <c r="G5730" s="175"/>
      <c r="I5730" s="176"/>
      <c r="J5730" s="176"/>
      <c r="K5730" s="176"/>
      <c r="L5730" s="665"/>
      <c r="M5730" s="175"/>
      <c r="N5730" s="177"/>
      <c r="P5730" s="176"/>
      <c r="R5730" s="178"/>
      <c r="S5730" s="177"/>
      <c r="U5730" s="177"/>
      <c r="W5730" s="178"/>
      <c r="X5730" s="177"/>
    </row>
    <row r="5731" spans="7:24" s="168" customFormat="1" ht="15" customHeight="1">
      <c r="G5731" s="175"/>
      <c r="I5731" s="176"/>
      <c r="J5731" s="176"/>
      <c r="K5731" s="176"/>
      <c r="L5731" s="665"/>
      <c r="M5731" s="175"/>
      <c r="N5731" s="177"/>
      <c r="P5731" s="176"/>
      <c r="R5731" s="178"/>
      <c r="S5731" s="177"/>
      <c r="U5731" s="177"/>
      <c r="W5731" s="178"/>
      <c r="X5731" s="177"/>
    </row>
    <row r="5732" spans="7:24" s="168" customFormat="1" ht="15" customHeight="1">
      <c r="G5732" s="175"/>
      <c r="I5732" s="176"/>
      <c r="J5732" s="176"/>
      <c r="K5732" s="176"/>
      <c r="L5732" s="665"/>
      <c r="M5732" s="175"/>
      <c r="N5732" s="177"/>
      <c r="P5732" s="176"/>
      <c r="R5732" s="178"/>
      <c r="S5732" s="177"/>
      <c r="U5732" s="177"/>
      <c r="W5732" s="178"/>
      <c r="X5732" s="177"/>
    </row>
    <row r="5733" spans="7:24" s="168" customFormat="1" ht="15" customHeight="1">
      <c r="G5733" s="175"/>
      <c r="I5733" s="176"/>
      <c r="J5733" s="176"/>
      <c r="K5733" s="176"/>
      <c r="L5733" s="665"/>
      <c r="M5733" s="175"/>
      <c r="N5733" s="177"/>
      <c r="P5733" s="176"/>
      <c r="R5733" s="178"/>
      <c r="S5733" s="177"/>
      <c r="U5733" s="177"/>
      <c r="W5733" s="178"/>
      <c r="X5733" s="177"/>
    </row>
    <row r="5734" spans="7:24" s="168" customFormat="1" ht="15" customHeight="1">
      <c r="G5734" s="175"/>
      <c r="I5734" s="176"/>
      <c r="J5734" s="176"/>
      <c r="K5734" s="176"/>
      <c r="L5734" s="665"/>
      <c r="M5734" s="175"/>
      <c r="N5734" s="177"/>
      <c r="P5734" s="176"/>
      <c r="R5734" s="178"/>
      <c r="S5734" s="177"/>
      <c r="U5734" s="177"/>
      <c r="W5734" s="178"/>
      <c r="X5734" s="177"/>
    </row>
    <row r="5735" spans="7:24" s="168" customFormat="1" ht="15" customHeight="1">
      <c r="G5735" s="175"/>
      <c r="I5735" s="176"/>
      <c r="J5735" s="176"/>
      <c r="K5735" s="176"/>
      <c r="L5735" s="665"/>
      <c r="M5735" s="175"/>
      <c r="N5735" s="177"/>
      <c r="P5735" s="176"/>
      <c r="R5735" s="178"/>
      <c r="S5735" s="177"/>
      <c r="U5735" s="177"/>
      <c r="W5735" s="178"/>
      <c r="X5735" s="177"/>
    </row>
    <row r="5736" spans="7:24" s="168" customFormat="1" ht="15" customHeight="1">
      <c r="G5736" s="175"/>
      <c r="I5736" s="176"/>
      <c r="J5736" s="176"/>
      <c r="K5736" s="176"/>
      <c r="L5736" s="665"/>
      <c r="M5736" s="175"/>
      <c r="N5736" s="177"/>
      <c r="P5736" s="176"/>
      <c r="R5736" s="178"/>
      <c r="S5736" s="177"/>
      <c r="U5736" s="177"/>
      <c r="W5736" s="178"/>
      <c r="X5736" s="177"/>
    </row>
    <row r="5737" spans="7:24" s="168" customFormat="1" ht="15" customHeight="1">
      <c r="G5737" s="175"/>
      <c r="I5737" s="176"/>
      <c r="J5737" s="176"/>
      <c r="K5737" s="176"/>
      <c r="L5737" s="665"/>
      <c r="M5737" s="175"/>
      <c r="N5737" s="177"/>
      <c r="P5737" s="176"/>
      <c r="R5737" s="178"/>
      <c r="S5737" s="177"/>
      <c r="U5737" s="177"/>
      <c r="W5737" s="178"/>
      <c r="X5737" s="177"/>
    </row>
    <row r="5738" spans="7:24" s="168" customFormat="1" ht="15" customHeight="1">
      <c r="G5738" s="175"/>
      <c r="I5738" s="176"/>
      <c r="J5738" s="176"/>
      <c r="K5738" s="176"/>
      <c r="L5738" s="665"/>
      <c r="M5738" s="175"/>
      <c r="N5738" s="177"/>
      <c r="P5738" s="176"/>
      <c r="R5738" s="178"/>
      <c r="S5738" s="177"/>
      <c r="U5738" s="177"/>
      <c r="W5738" s="178"/>
      <c r="X5738" s="177"/>
    </row>
    <row r="5739" spans="7:24" s="168" customFormat="1" ht="15" customHeight="1">
      <c r="G5739" s="175"/>
      <c r="I5739" s="176"/>
      <c r="J5739" s="176"/>
      <c r="K5739" s="176"/>
      <c r="L5739" s="665"/>
      <c r="M5739" s="175"/>
      <c r="N5739" s="177"/>
      <c r="P5739" s="176"/>
      <c r="R5739" s="178"/>
      <c r="S5739" s="177"/>
      <c r="U5739" s="177"/>
      <c r="W5739" s="178"/>
      <c r="X5739" s="177"/>
    </row>
    <row r="5740" spans="7:24" s="168" customFormat="1" ht="15" customHeight="1">
      <c r="G5740" s="175"/>
      <c r="I5740" s="176"/>
      <c r="J5740" s="176"/>
      <c r="K5740" s="176"/>
      <c r="L5740" s="665"/>
      <c r="M5740" s="175"/>
      <c r="N5740" s="177"/>
      <c r="P5740" s="176"/>
      <c r="R5740" s="178"/>
      <c r="S5740" s="177"/>
      <c r="U5740" s="177"/>
      <c r="W5740" s="178"/>
      <c r="X5740" s="177"/>
    </row>
    <row r="5741" spans="7:24" s="168" customFormat="1" ht="15" customHeight="1">
      <c r="G5741" s="175"/>
      <c r="I5741" s="176"/>
      <c r="J5741" s="176"/>
      <c r="K5741" s="176"/>
      <c r="L5741" s="665"/>
      <c r="M5741" s="175"/>
      <c r="N5741" s="177"/>
      <c r="P5741" s="176"/>
      <c r="R5741" s="178"/>
      <c r="S5741" s="177"/>
      <c r="U5741" s="177"/>
      <c r="W5741" s="178"/>
      <c r="X5741" s="177"/>
    </row>
    <row r="5742" spans="7:24" s="168" customFormat="1" ht="15" customHeight="1">
      <c r="G5742" s="175"/>
      <c r="I5742" s="176"/>
      <c r="J5742" s="176"/>
      <c r="K5742" s="176"/>
      <c r="L5742" s="665"/>
      <c r="M5742" s="175"/>
      <c r="N5742" s="177"/>
      <c r="P5742" s="176"/>
      <c r="R5742" s="178"/>
      <c r="S5742" s="177"/>
      <c r="U5742" s="177"/>
      <c r="W5742" s="178"/>
      <c r="X5742" s="177"/>
    </row>
    <row r="5743" spans="7:24" s="168" customFormat="1" ht="15" customHeight="1">
      <c r="G5743" s="175"/>
      <c r="I5743" s="176"/>
      <c r="J5743" s="176"/>
      <c r="K5743" s="176"/>
      <c r="L5743" s="665"/>
      <c r="M5743" s="175"/>
      <c r="N5743" s="177"/>
      <c r="P5743" s="176"/>
      <c r="R5743" s="178"/>
      <c r="S5743" s="177"/>
      <c r="U5743" s="177"/>
      <c r="W5743" s="178"/>
      <c r="X5743" s="177"/>
    </row>
    <row r="5744" spans="7:24" s="168" customFormat="1" ht="15" customHeight="1">
      <c r="G5744" s="175"/>
      <c r="I5744" s="176"/>
      <c r="J5744" s="176"/>
      <c r="K5744" s="176"/>
      <c r="L5744" s="665"/>
      <c r="M5744" s="175"/>
      <c r="N5744" s="177"/>
      <c r="P5744" s="176"/>
      <c r="R5744" s="178"/>
      <c r="S5744" s="177"/>
      <c r="U5744" s="177"/>
      <c r="W5744" s="178"/>
      <c r="X5744" s="177"/>
    </row>
    <row r="5745" spans="7:24" s="168" customFormat="1" ht="15" customHeight="1">
      <c r="G5745" s="175"/>
      <c r="I5745" s="176"/>
      <c r="J5745" s="176"/>
      <c r="K5745" s="176"/>
      <c r="L5745" s="665"/>
      <c r="M5745" s="175"/>
      <c r="N5745" s="177"/>
      <c r="P5745" s="176"/>
      <c r="R5745" s="178"/>
      <c r="S5745" s="177"/>
      <c r="U5745" s="177"/>
      <c r="W5745" s="178"/>
      <c r="X5745" s="177"/>
    </row>
    <row r="5746" spans="7:24" s="168" customFormat="1" ht="15" customHeight="1">
      <c r="G5746" s="175"/>
      <c r="I5746" s="176"/>
      <c r="J5746" s="176"/>
      <c r="K5746" s="176"/>
      <c r="L5746" s="665"/>
      <c r="M5746" s="175"/>
      <c r="N5746" s="177"/>
      <c r="P5746" s="176"/>
      <c r="R5746" s="178"/>
      <c r="S5746" s="177"/>
      <c r="U5746" s="177"/>
      <c r="W5746" s="178"/>
      <c r="X5746" s="177"/>
    </row>
    <row r="5747" spans="7:24" s="168" customFormat="1" ht="15" customHeight="1">
      <c r="G5747" s="175"/>
      <c r="I5747" s="176"/>
      <c r="J5747" s="176"/>
      <c r="K5747" s="176"/>
      <c r="L5747" s="665"/>
      <c r="M5747" s="175"/>
      <c r="N5747" s="177"/>
      <c r="P5747" s="176"/>
      <c r="R5747" s="178"/>
      <c r="S5747" s="177"/>
      <c r="U5747" s="177"/>
      <c r="W5747" s="178"/>
      <c r="X5747" s="177"/>
    </row>
    <row r="5748" spans="7:24" s="168" customFormat="1" ht="15" customHeight="1">
      <c r="G5748" s="175"/>
      <c r="I5748" s="176"/>
      <c r="J5748" s="176"/>
      <c r="K5748" s="176"/>
      <c r="L5748" s="665"/>
      <c r="M5748" s="175"/>
      <c r="N5748" s="177"/>
      <c r="P5748" s="176"/>
      <c r="R5748" s="178"/>
      <c r="S5748" s="177"/>
      <c r="U5748" s="177"/>
      <c r="W5748" s="178"/>
      <c r="X5748" s="177"/>
    </row>
    <row r="5749" spans="7:24" s="168" customFormat="1" ht="15" customHeight="1">
      <c r="G5749" s="175"/>
      <c r="I5749" s="176"/>
      <c r="J5749" s="176"/>
      <c r="K5749" s="176"/>
      <c r="L5749" s="665"/>
      <c r="M5749" s="175"/>
      <c r="N5749" s="177"/>
      <c r="P5749" s="176"/>
      <c r="R5749" s="178"/>
      <c r="S5749" s="177"/>
      <c r="U5749" s="177"/>
      <c r="W5749" s="178"/>
      <c r="X5749" s="177"/>
    </row>
    <row r="5750" spans="7:24" s="168" customFormat="1" ht="15" customHeight="1">
      <c r="G5750" s="175"/>
      <c r="I5750" s="176"/>
      <c r="J5750" s="176"/>
      <c r="K5750" s="176"/>
      <c r="L5750" s="665"/>
      <c r="M5750" s="175"/>
      <c r="N5750" s="177"/>
      <c r="P5750" s="176"/>
      <c r="R5750" s="178"/>
      <c r="S5750" s="177"/>
      <c r="U5750" s="177"/>
      <c r="W5750" s="178"/>
      <c r="X5750" s="177"/>
    </row>
    <row r="5751" spans="7:24" s="168" customFormat="1" ht="15" customHeight="1">
      <c r="G5751" s="175"/>
      <c r="I5751" s="176"/>
      <c r="J5751" s="176"/>
      <c r="K5751" s="176"/>
      <c r="L5751" s="665"/>
      <c r="M5751" s="175"/>
      <c r="N5751" s="177"/>
      <c r="P5751" s="176"/>
      <c r="R5751" s="178"/>
      <c r="S5751" s="177"/>
      <c r="U5751" s="177"/>
      <c r="W5751" s="178"/>
      <c r="X5751" s="177"/>
    </row>
    <row r="5752" spans="7:24" s="168" customFormat="1" ht="15" customHeight="1">
      <c r="G5752" s="175"/>
      <c r="I5752" s="176"/>
      <c r="J5752" s="176"/>
      <c r="K5752" s="176"/>
      <c r="L5752" s="665"/>
      <c r="M5752" s="175"/>
      <c r="N5752" s="177"/>
      <c r="P5752" s="176"/>
      <c r="R5752" s="178"/>
      <c r="S5752" s="177"/>
      <c r="U5752" s="177"/>
      <c r="W5752" s="178"/>
      <c r="X5752" s="177"/>
    </row>
    <row r="5753" spans="7:24" s="168" customFormat="1" ht="15" customHeight="1">
      <c r="G5753" s="175"/>
      <c r="I5753" s="176"/>
      <c r="J5753" s="176"/>
      <c r="K5753" s="176"/>
      <c r="L5753" s="665"/>
      <c r="M5753" s="175"/>
      <c r="N5753" s="177"/>
      <c r="P5753" s="176"/>
      <c r="R5753" s="178"/>
      <c r="S5753" s="177"/>
      <c r="U5753" s="177"/>
      <c r="W5753" s="178"/>
      <c r="X5753" s="177"/>
    </row>
    <row r="5754" spans="7:24" s="168" customFormat="1" ht="15" customHeight="1">
      <c r="G5754" s="175"/>
      <c r="I5754" s="176"/>
      <c r="J5754" s="176"/>
      <c r="K5754" s="176"/>
      <c r="L5754" s="665"/>
      <c r="M5754" s="175"/>
      <c r="N5754" s="177"/>
      <c r="P5754" s="176"/>
      <c r="R5754" s="178"/>
      <c r="S5754" s="177"/>
      <c r="U5754" s="177"/>
      <c r="W5754" s="178"/>
      <c r="X5754" s="177"/>
    </row>
    <row r="5755" spans="7:24" s="168" customFormat="1" ht="15" customHeight="1">
      <c r="G5755" s="175"/>
      <c r="I5755" s="176"/>
      <c r="J5755" s="176"/>
      <c r="K5755" s="176"/>
      <c r="L5755" s="665"/>
      <c r="M5755" s="175"/>
      <c r="N5755" s="177"/>
      <c r="P5755" s="176"/>
      <c r="R5755" s="178"/>
      <c r="S5755" s="177"/>
      <c r="U5755" s="177"/>
      <c r="W5755" s="178"/>
      <c r="X5755" s="177"/>
    </row>
    <row r="5756" spans="7:24" s="168" customFormat="1" ht="15" customHeight="1">
      <c r="G5756" s="175"/>
      <c r="I5756" s="176"/>
      <c r="J5756" s="176"/>
      <c r="K5756" s="176"/>
      <c r="L5756" s="665"/>
      <c r="M5756" s="175"/>
      <c r="N5756" s="177"/>
      <c r="P5756" s="176"/>
      <c r="R5756" s="178"/>
      <c r="S5756" s="177"/>
      <c r="U5756" s="177"/>
      <c r="W5756" s="178"/>
      <c r="X5756" s="177"/>
    </row>
    <row r="5757" spans="7:24" s="168" customFormat="1" ht="15" customHeight="1">
      <c r="G5757" s="175"/>
      <c r="I5757" s="176"/>
      <c r="J5757" s="176"/>
      <c r="K5757" s="176"/>
      <c r="L5757" s="665"/>
      <c r="M5757" s="175"/>
      <c r="N5757" s="177"/>
      <c r="P5757" s="176"/>
      <c r="R5757" s="178"/>
      <c r="S5757" s="177"/>
      <c r="U5757" s="177"/>
      <c r="W5757" s="178"/>
      <c r="X5757" s="177"/>
    </row>
    <row r="5758" spans="7:24" s="168" customFormat="1" ht="15" customHeight="1">
      <c r="G5758" s="175"/>
      <c r="I5758" s="176"/>
      <c r="J5758" s="176"/>
      <c r="K5758" s="176"/>
      <c r="L5758" s="665"/>
      <c r="M5758" s="175"/>
      <c r="N5758" s="177"/>
      <c r="P5758" s="176"/>
      <c r="R5758" s="178"/>
      <c r="S5758" s="177"/>
      <c r="U5758" s="177"/>
      <c r="W5758" s="178"/>
      <c r="X5758" s="177"/>
    </row>
    <row r="5759" spans="7:24" s="168" customFormat="1" ht="15" customHeight="1">
      <c r="G5759" s="175"/>
      <c r="I5759" s="176"/>
      <c r="J5759" s="176"/>
      <c r="K5759" s="176"/>
      <c r="L5759" s="665"/>
      <c r="M5759" s="175"/>
      <c r="N5759" s="177"/>
      <c r="P5759" s="176"/>
      <c r="R5759" s="178"/>
      <c r="S5759" s="177"/>
      <c r="U5759" s="177"/>
      <c r="W5759" s="178"/>
      <c r="X5759" s="177"/>
    </row>
    <row r="5760" spans="7:24" s="168" customFormat="1" ht="15" customHeight="1">
      <c r="G5760" s="175"/>
      <c r="I5760" s="176"/>
      <c r="J5760" s="176"/>
      <c r="K5760" s="176"/>
      <c r="L5760" s="665"/>
      <c r="M5760" s="175"/>
      <c r="N5760" s="177"/>
      <c r="P5760" s="176"/>
      <c r="R5760" s="178"/>
      <c r="S5760" s="177"/>
      <c r="U5760" s="177"/>
      <c r="W5760" s="178"/>
      <c r="X5760" s="177"/>
    </row>
    <row r="5761" spans="7:24" s="168" customFormat="1" ht="15" customHeight="1">
      <c r="G5761" s="175"/>
      <c r="I5761" s="176"/>
      <c r="J5761" s="176"/>
      <c r="K5761" s="176"/>
      <c r="L5761" s="665"/>
      <c r="M5761" s="175"/>
      <c r="N5761" s="177"/>
      <c r="P5761" s="176"/>
      <c r="R5761" s="178"/>
      <c r="S5761" s="177"/>
      <c r="U5761" s="177"/>
      <c r="W5761" s="178"/>
      <c r="X5761" s="177"/>
    </row>
    <row r="5762" spans="7:24" s="168" customFormat="1" ht="15" customHeight="1">
      <c r="G5762" s="175"/>
      <c r="I5762" s="176"/>
      <c r="J5762" s="176"/>
      <c r="K5762" s="176"/>
      <c r="L5762" s="665"/>
      <c r="M5762" s="175"/>
      <c r="N5762" s="177"/>
      <c r="P5762" s="176"/>
      <c r="R5762" s="178"/>
      <c r="S5762" s="177"/>
      <c r="U5762" s="177"/>
      <c r="W5762" s="178"/>
      <c r="X5762" s="177"/>
    </row>
    <row r="5763" spans="7:24" s="168" customFormat="1" ht="15" customHeight="1">
      <c r="G5763" s="175"/>
      <c r="I5763" s="176"/>
      <c r="J5763" s="176"/>
      <c r="K5763" s="176"/>
      <c r="L5763" s="665"/>
      <c r="M5763" s="175"/>
      <c r="N5763" s="177"/>
      <c r="P5763" s="176"/>
      <c r="R5763" s="178"/>
      <c r="S5763" s="177"/>
      <c r="U5763" s="177"/>
      <c r="W5763" s="178"/>
      <c r="X5763" s="177"/>
    </row>
    <row r="5764" spans="7:24" s="168" customFormat="1" ht="15" customHeight="1">
      <c r="G5764" s="175"/>
      <c r="I5764" s="176"/>
      <c r="J5764" s="176"/>
      <c r="K5764" s="176"/>
      <c r="L5764" s="665"/>
      <c r="M5764" s="175"/>
      <c r="N5764" s="177"/>
      <c r="P5764" s="176"/>
      <c r="R5764" s="178"/>
      <c r="S5764" s="177"/>
      <c r="U5764" s="177"/>
      <c r="W5764" s="178"/>
      <c r="X5764" s="177"/>
    </row>
    <row r="5765" spans="7:24" s="168" customFormat="1" ht="15" customHeight="1">
      <c r="G5765" s="175"/>
      <c r="I5765" s="176"/>
      <c r="J5765" s="176"/>
      <c r="K5765" s="176"/>
      <c r="L5765" s="665"/>
      <c r="M5765" s="175"/>
      <c r="N5765" s="177"/>
      <c r="P5765" s="176"/>
      <c r="R5765" s="178"/>
      <c r="S5765" s="177"/>
      <c r="U5765" s="177"/>
      <c r="W5765" s="178"/>
      <c r="X5765" s="177"/>
    </row>
    <row r="5766" spans="7:24" s="168" customFormat="1" ht="15" customHeight="1">
      <c r="G5766" s="175"/>
      <c r="I5766" s="176"/>
      <c r="J5766" s="176"/>
      <c r="K5766" s="176"/>
      <c r="L5766" s="665"/>
      <c r="M5766" s="175"/>
      <c r="N5766" s="177"/>
      <c r="P5766" s="176"/>
      <c r="R5766" s="178"/>
      <c r="S5766" s="177"/>
      <c r="U5766" s="177"/>
      <c r="W5766" s="178"/>
      <c r="X5766" s="177"/>
    </row>
    <row r="5767" spans="7:24" s="168" customFormat="1" ht="15" customHeight="1">
      <c r="G5767" s="175"/>
      <c r="I5767" s="176"/>
      <c r="J5767" s="176"/>
      <c r="K5767" s="176"/>
      <c r="L5767" s="665"/>
      <c r="M5767" s="175"/>
      <c r="N5767" s="177"/>
      <c r="P5767" s="176"/>
      <c r="R5767" s="178"/>
      <c r="S5767" s="177"/>
      <c r="U5767" s="177"/>
      <c r="W5767" s="178"/>
      <c r="X5767" s="177"/>
    </row>
    <row r="5768" spans="7:24" s="168" customFormat="1" ht="15" customHeight="1">
      <c r="G5768" s="175"/>
      <c r="I5768" s="176"/>
      <c r="J5768" s="176"/>
      <c r="K5768" s="176"/>
      <c r="L5768" s="665"/>
      <c r="M5768" s="175"/>
      <c r="N5768" s="177"/>
      <c r="P5768" s="176"/>
      <c r="R5768" s="178"/>
      <c r="S5768" s="177"/>
      <c r="U5768" s="177"/>
      <c r="W5768" s="178"/>
      <c r="X5768" s="177"/>
    </row>
    <row r="5769" spans="7:24" s="168" customFormat="1" ht="15" customHeight="1">
      <c r="G5769" s="175"/>
      <c r="I5769" s="176"/>
      <c r="J5769" s="176"/>
      <c r="K5769" s="176"/>
      <c r="L5769" s="665"/>
      <c r="M5769" s="175"/>
      <c r="N5769" s="177"/>
      <c r="P5769" s="176"/>
      <c r="R5769" s="178"/>
      <c r="S5769" s="177"/>
      <c r="U5769" s="177"/>
      <c r="W5769" s="178"/>
      <c r="X5769" s="177"/>
    </row>
    <row r="5770" spans="7:24" s="168" customFormat="1" ht="15" customHeight="1">
      <c r="G5770" s="175"/>
      <c r="I5770" s="176"/>
      <c r="J5770" s="176"/>
      <c r="K5770" s="176"/>
      <c r="L5770" s="665"/>
      <c r="M5770" s="175"/>
      <c r="N5770" s="177"/>
      <c r="P5770" s="176"/>
      <c r="R5770" s="178"/>
      <c r="S5770" s="177"/>
      <c r="U5770" s="177"/>
      <c r="W5770" s="178"/>
      <c r="X5770" s="177"/>
    </row>
    <row r="5771" spans="7:24" s="168" customFormat="1" ht="15" customHeight="1">
      <c r="G5771" s="175"/>
      <c r="I5771" s="176"/>
      <c r="J5771" s="176"/>
      <c r="K5771" s="176"/>
      <c r="L5771" s="665"/>
      <c r="M5771" s="175"/>
      <c r="N5771" s="177"/>
      <c r="P5771" s="176"/>
      <c r="R5771" s="178"/>
      <c r="S5771" s="177"/>
      <c r="U5771" s="177"/>
      <c r="W5771" s="178"/>
      <c r="X5771" s="177"/>
    </row>
    <row r="5772" spans="7:24" s="168" customFormat="1" ht="15" customHeight="1">
      <c r="G5772" s="175"/>
      <c r="I5772" s="176"/>
      <c r="J5772" s="176"/>
      <c r="K5772" s="176"/>
      <c r="L5772" s="665"/>
      <c r="M5772" s="175"/>
      <c r="N5772" s="177"/>
      <c r="P5772" s="176"/>
      <c r="R5772" s="178"/>
      <c r="S5772" s="177"/>
      <c r="U5772" s="177"/>
      <c r="W5772" s="178"/>
      <c r="X5772" s="177"/>
    </row>
    <row r="5773" spans="7:24" s="168" customFormat="1" ht="15" customHeight="1">
      <c r="G5773" s="175"/>
      <c r="I5773" s="176"/>
      <c r="J5773" s="176"/>
      <c r="K5773" s="176"/>
      <c r="L5773" s="665"/>
      <c r="M5773" s="175"/>
      <c r="N5773" s="177"/>
      <c r="P5773" s="176"/>
      <c r="R5773" s="178"/>
      <c r="S5773" s="177"/>
      <c r="U5773" s="177"/>
      <c r="W5773" s="178"/>
      <c r="X5773" s="177"/>
    </row>
    <row r="5774" spans="7:24" s="168" customFormat="1" ht="15" customHeight="1">
      <c r="G5774" s="175"/>
      <c r="I5774" s="176"/>
      <c r="J5774" s="176"/>
      <c r="K5774" s="176"/>
      <c r="L5774" s="665"/>
      <c r="M5774" s="175"/>
      <c r="N5774" s="177"/>
      <c r="P5774" s="176"/>
      <c r="R5774" s="178"/>
      <c r="S5774" s="177"/>
      <c r="U5774" s="177"/>
      <c r="W5774" s="178"/>
      <c r="X5774" s="177"/>
    </row>
    <row r="5775" spans="7:24" s="168" customFormat="1" ht="15" customHeight="1">
      <c r="G5775" s="175"/>
      <c r="I5775" s="176"/>
      <c r="J5775" s="176"/>
      <c r="K5775" s="176"/>
      <c r="L5775" s="665"/>
      <c r="M5775" s="175"/>
      <c r="N5775" s="177"/>
      <c r="P5775" s="176"/>
      <c r="R5775" s="178"/>
      <c r="S5775" s="177"/>
      <c r="U5775" s="177"/>
      <c r="W5775" s="178"/>
      <c r="X5775" s="177"/>
    </row>
    <row r="5776" spans="7:24" s="168" customFormat="1" ht="15" customHeight="1">
      <c r="G5776" s="175"/>
      <c r="I5776" s="176"/>
      <c r="J5776" s="176"/>
      <c r="K5776" s="176"/>
      <c r="L5776" s="665"/>
      <c r="M5776" s="175"/>
      <c r="N5776" s="177"/>
      <c r="P5776" s="176"/>
      <c r="R5776" s="178"/>
      <c r="S5776" s="177"/>
      <c r="U5776" s="177"/>
      <c r="W5776" s="178"/>
      <c r="X5776" s="177"/>
    </row>
    <row r="5777" spans="7:24" s="168" customFormat="1" ht="15" customHeight="1">
      <c r="G5777" s="175"/>
      <c r="I5777" s="176"/>
      <c r="J5777" s="176"/>
      <c r="K5777" s="176"/>
      <c r="L5777" s="665"/>
      <c r="M5777" s="175"/>
      <c r="N5777" s="177"/>
      <c r="P5777" s="176"/>
      <c r="R5777" s="178"/>
      <c r="S5777" s="177"/>
      <c r="U5777" s="177"/>
      <c r="W5777" s="178"/>
      <c r="X5777" s="177"/>
    </row>
    <row r="5778" spans="7:24" s="168" customFormat="1" ht="15" customHeight="1">
      <c r="G5778" s="175"/>
      <c r="I5778" s="176"/>
      <c r="J5778" s="176"/>
      <c r="K5778" s="176"/>
      <c r="L5778" s="665"/>
      <c r="M5778" s="175"/>
      <c r="N5778" s="177"/>
      <c r="P5778" s="176"/>
      <c r="R5778" s="178"/>
      <c r="S5778" s="177"/>
      <c r="U5778" s="177"/>
      <c r="W5778" s="178"/>
      <c r="X5778" s="177"/>
    </row>
    <row r="5779" spans="7:24" s="168" customFormat="1" ht="15" customHeight="1">
      <c r="G5779" s="175"/>
      <c r="I5779" s="176"/>
      <c r="J5779" s="176"/>
      <c r="K5779" s="176"/>
      <c r="L5779" s="665"/>
      <c r="M5779" s="175"/>
      <c r="N5779" s="177"/>
      <c r="P5779" s="176"/>
      <c r="R5779" s="178"/>
      <c r="S5779" s="177"/>
      <c r="U5779" s="177"/>
      <c r="W5779" s="178"/>
      <c r="X5779" s="177"/>
    </row>
    <row r="5780" spans="7:24" s="168" customFormat="1" ht="15" customHeight="1">
      <c r="G5780" s="175"/>
      <c r="I5780" s="176"/>
      <c r="J5780" s="176"/>
      <c r="K5780" s="176"/>
      <c r="L5780" s="665"/>
      <c r="M5780" s="175"/>
      <c r="N5780" s="177"/>
      <c r="P5780" s="176"/>
      <c r="R5780" s="178"/>
      <c r="S5780" s="177"/>
      <c r="U5780" s="177"/>
      <c r="W5780" s="178"/>
      <c r="X5780" s="177"/>
    </row>
    <row r="5781" spans="7:24" s="168" customFormat="1" ht="15" customHeight="1">
      <c r="G5781" s="175"/>
      <c r="I5781" s="176"/>
      <c r="J5781" s="176"/>
      <c r="K5781" s="176"/>
      <c r="L5781" s="665"/>
      <c r="M5781" s="175"/>
      <c r="N5781" s="177"/>
      <c r="P5781" s="176"/>
      <c r="R5781" s="178"/>
      <c r="S5781" s="177"/>
      <c r="U5781" s="177"/>
      <c r="W5781" s="178"/>
      <c r="X5781" s="177"/>
    </row>
    <row r="5782" spans="7:24" s="168" customFormat="1" ht="15" customHeight="1">
      <c r="G5782" s="175"/>
      <c r="I5782" s="176"/>
      <c r="J5782" s="176"/>
      <c r="K5782" s="176"/>
      <c r="L5782" s="665"/>
      <c r="M5782" s="175"/>
      <c r="N5782" s="177"/>
      <c r="P5782" s="176"/>
      <c r="R5782" s="178"/>
      <c r="S5782" s="177"/>
      <c r="U5782" s="177"/>
      <c r="W5782" s="178"/>
      <c r="X5782" s="177"/>
    </row>
    <row r="5783" spans="7:24" s="168" customFormat="1" ht="15" customHeight="1">
      <c r="G5783" s="175"/>
      <c r="I5783" s="176"/>
      <c r="J5783" s="176"/>
      <c r="K5783" s="176"/>
      <c r="L5783" s="665"/>
      <c r="M5783" s="175"/>
      <c r="N5783" s="177"/>
      <c r="P5783" s="176"/>
      <c r="R5783" s="178"/>
      <c r="S5783" s="177"/>
      <c r="U5783" s="177"/>
      <c r="W5783" s="178"/>
      <c r="X5783" s="177"/>
    </row>
    <row r="5784" spans="7:24" s="168" customFormat="1" ht="15" customHeight="1">
      <c r="G5784" s="175"/>
      <c r="I5784" s="176"/>
      <c r="J5784" s="176"/>
      <c r="K5784" s="176"/>
      <c r="L5784" s="665"/>
      <c r="M5784" s="175"/>
      <c r="N5784" s="177"/>
      <c r="P5784" s="176"/>
      <c r="R5784" s="178"/>
      <c r="S5784" s="177"/>
      <c r="U5784" s="177"/>
      <c r="W5784" s="178"/>
      <c r="X5784" s="177"/>
    </row>
    <row r="5785" spans="7:24" s="168" customFormat="1" ht="15" customHeight="1">
      <c r="G5785" s="175"/>
      <c r="I5785" s="176"/>
      <c r="J5785" s="176"/>
      <c r="K5785" s="176"/>
      <c r="L5785" s="665"/>
      <c r="M5785" s="175"/>
      <c r="N5785" s="177"/>
      <c r="P5785" s="176"/>
      <c r="R5785" s="178"/>
      <c r="S5785" s="177"/>
      <c r="U5785" s="177"/>
      <c r="W5785" s="178"/>
      <c r="X5785" s="177"/>
    </row>
    <row r="5786" spans="7:24" s="168" customFormat="1" ht="15" customHeight="1">
      <c r="G5786" s="175"/>
      <c r="I5786" s="176"/>
      <c r="J5786" s="176"/>
      <c r="K5786" s="176"/>
      <c r="L5786" s="665"/>
      <c r="M5786" s="175"/>
      <c r="N5786" s="177"/>
      <c r="P5786" s="176"/>
      <c r="R5786" s="178"/>
      <c r="S5786" s="177"/>
      <c r="U5786" s="177"/>
      <c r="W5786" s="178"/>
      <c r="X5786" s="177"/>
    </row>
    <row r="5787" spans="7:24" s="168" customFormat="1" ht="15" customHeight="1">
      <c r="G5787" s="175"/>
      <c r="I5787" s="176"/>
      <c r="J5787" s="176"/>
      <c r="K5787" s="176"/>
      <c r="L5787" s="665"/>
      <c r="M5787" s="175"/>
      <c r="N5787" s="177"/>
      <c r="P5787" s="176"/>
      <c r="R5787" s="178"/>
      <c r="S5787" s="177"/>
      <c r="U5787" s="177"/>
      <c r="W5787" s="178"/>
      <c r="X5787" s="177"/>
    </row>
    <row r="5788" spans="7:24" s="168" customFormat="1" ht="15" customHeight="1">
      <c r="G5788" s="175"/>
      <c r="I5788" s="176"/>
      <c r="J5788" s="176"/>
      <c r="K5788" s="176"/>
      <c r="L5788" s="665"/>
      <c r="M5788" s="175"/>
      <c r="N5788" s="177"/>
      <c r="P5788" s="176"/>
      <c r="R5788" s="178"/>
      <c r="S5788" s="177"/>
      <c r="U5788" s="177"/>
      <c r="W5788" s="178"/>
      <c r="X5788" s="177"/>
    </row>
    <row r="5789" spans="7:24" s="168" customFormat="1" ht="15" customHeight="1">
      <c r="G5789" s="175"/>
      <c r="I5789" s="176"/>
      <c r="J5789" s="176"/>
      <c r="K5789" s="176"/>
      <c r="L5789" s="665"/>
      <c r="M5789" s="175"/>
      <c r="N5789" s="177"/>
      <c r="P5789" s="176"/>
      <c r="R5789" s="178"/>
      <c r="S5789" s="177"/>
      <c r="U5789" s="177"/>
      <c r="W5789" s="178"/>
      <c r="X5789" s="177"/>
    </row>
    <row r="5790" spans="7:24" s="168" customFormat="1" ht="15" customHeight="1">
      <c r="G5790" s="175"/>
      <c r="I5790" s="176"/>
      <c r="J5790" s="176"/>
      <c r="K5790" s="176"/>
      <c r="L5790" s="665"/>
      <c r="M5790" s="175"/>
      <c r="N5790" s="177"/>
      <c r="P5790" s="176"/>
      <c r="R5790" s="178"/>
      <c r="S5790" s="177"/>
      <c r="U5790" s="177"/>
      <c r="W5790" s="178"/>
      <c r="X5790" s="177"/>
    </row>
    <row r="5791" spans="7:24" s="168" customFormat="1" ht="15" customHeight="1">
      <c r="G5791" s="175"/>
      <c r="I5791" s="176"/>
      <c r="J5791" s="176"/>
      <c r="K5791" s="176"/>
      <c r="L5791" s="665"/>
      <c r="M5791" s="175"/>
      <c r="N5791" s="177"/>
      <c r="P5791" s="176"/>
      <c r="R5791" s="178"/>
      <c r="S5791" s="177"/>
      <c r="U5791" s="177"/>
      <c r="W5791" s="178"/>
      <c r="X5791" s="177"/>
    </row>
    <row r="5792" spans="7:24" s="168" customFormat="1" ht="15" customHeight="1">
      <c r="G5792" s="175"/>
      <c r="I5792" s="176"/>
      <c r="J5792" s="176"/>
      <c r="K5792" s="176"/>
      <c r="L5792" s="665"/>
      <c r="M5792" s="175"/>
      <c r="N5792" s="177"/>
      <c r="P5792" s="176"/>
      <c r="R5792" s="178"/>
      <c r="S5792" s="177"/>
      <c r="U5792" s="177"/>
      <c r="W5792" s="178"/>
      <c r="X5792" s="177"/>
    </row>
    <row r="5793" spans="7:24" s="168" customFormat="1" ht="15" customHeight="1">
      <c r="G5793" s="175"/>
      <c r="I5793" s="176"/>
      <c r="J5793" s="176"/>
      <c r="K5793" s="176"/>
      <c r="L5793" s="665"/>
      <c r="M5793" s="175"/>
      <c r="N5793" s="177"/>
      <c r="P5793" s="176"/>
      <c r="R5793" s="178"/>
      <c r="S5793" s="177"/>
      <c r="U5793" s="177"/>
      <c r="W5793" s="178"/>
      <c r="X5793" s="177"/>
    </row>
    <row r="5794" spans="7:24" s="168" customFormat="1" ht="15" customHeight="1">
      <c r="G5794" s="175"/>
      <c r="I5794" s="176"/>
      <c r="J5794" s="176"/>
      <c r="K5794" s="176"/>
      <c r="L5794" s="665"/>
      <c r="M5794" s="175"/>
      <c r="N5794" s="177"/>
      <c r="P5794" s="176"/>
      <c r="R5794" s="178"/>
      <c r="S5794" s="177"/>
      <c r="U5794" s="177"/>
      <c r="W5794" s="178"/>
      <c r="X5794" s="177"/>
    </row>
    <row r="5795" spans="7:24" s="168" customFormat="1" ht="15" customHeight="1">
      <c r="G5795" s="175"/>
      <c r="I5795" s="176"/>
      <c r="J5795" s="176"/>
      <c r="K5795" s="176"/>
      <c r="L5795" s="665"/>
      <c r="M5795" s="175"/>
      <c r="N5795" s="177"/>
      <c r="P5795" s="176"/>
      <c r="R5795" s="178"/>
      <c r="S5795" s="177"/>
      <c r="U5795" s="177"/>
      <c r="W5795" s="178"/>
      <c r="X5795" s="177"/>
    </row>
    <row r="5796" spans="7:24" s="168" customFormat="1" ht="15" customHeight="1">
      <c r="G5796" s="175"/>
      <c r="I5796" s="176"/>
      <c r="J5796" s="176"/>
      <c r="K5796" s="176"/>
      <c r="L5796" s="665"/>
      <c r="M5796" s="175"/>
      <c r="N5796" s="177"/>
      <c r="P5796" s="176"/>
      <c r="R5796" s="178"/>
      <c r="S5796" s="177"/>
      <c r="U5796" s="177"/>
      <c r="W5796" s="178"/>
      <c r="X5796" s="177"/>
    </row>
    <row r="5797" spans="7:24" s="168" customFormat="1" ht="15" customHeight="1">
      <c r="G5797" s="175"/>
      <c r="I5797" s="176"/>
      <c r="J5797" s="176"/>
      <c r="K5797" s="176"/>
      <c r="L5797" s="665"/>
      <c r="M5797" s="175"/>
      <c r="N5797" s="177"/>
      <c r="P5797" s="176"/>
      <c r="R5797" s="178"/>
      <c r="S5797" s="177"/>
      <c r="U5797" s="177"/>
      <c r="W5797" s="178"/>
      <c r="X5797" s="177"/>
    </row>
    <row r="5798" spans="7:24" s="168" customFormat="1" ht="15" customHeight="1">
      <c r="G5798" s="175"/>
      <c r="I5798" s="176"/>
      <c r="J5798" s="176"/>
      <c r="K5798" s="176"/>
      <c r="L5798" s="665"/>
      <c r="M5798" s="175"/>
      <c r="N5798" s="177"/>
      <c r="P5798" s="176"/>
      <c r="R5798" s="178"/>
      <c r="S5798" s="177"/>
      <c r="U5798" s="177"/>
      <c r="W5798" s="178"/>
      <c r="X5798" s="177"/>
    </row>
    <row r="5799" spans="7:24" s="168" customFormat="1" ht="15" customHeight="1">
      <c r="G5799" s="175"/>
      <c r="I5799" s="176"/>
      <c r="J5799" s="176"/>
      <c r="K5799" s="176"/>
      <c r="L5799" s="665"/>
      <c r="M5799" s="175"/>
      <c r="N5799" s="177"/>
      <c r="P5799" s="176"/>
      <c r="R5799" s="178"/>
      <c r="S5799" s="177"/>
      <c r="U5799" s="177"/>
      <c r="W5799" s="178"/>
      <c r="X5799" s="177"/>
    </row>
    <row r="5800" spans="7:24" s="168" customFormat="1" ht="15" customHeight="1">
      <c r="G5800" s="175"/>
      <c r="I5800" s="176"/>
      <c r="J5800" s="176"/>
      <c r="K5800" s="176"/>
      <c r="L5800" s="665"/>
      <c r="M5800" s="175"/>
      <c r="N5800" s="177"/>
      <c r="P5800" s="176"/>
      <c r="R5800" s="178"/>
      <c r="S5800" s="177"/>
      <c r="U5800" s="177"/>
      <c r="W5800" s="178"/>
      <c r="X5800" s="177"/>
    </row>
    <row r="5801" spans="7:24" s="168" customFormat="1" ht="15" customHeight="1">
      <c r="G5801" s="175"/>
      <c r="I5801" s="176"/>
      <c r="J5801" s="176"/>
      <c r="K5801" s="176"/>
      <c r="L5801" s="665"/>
      <c r="M5801" s="175"/>
      <c r="N5801" s="177"/>
      <c r="P5801" s="176"/>
      <c r="R5801" s="178"/>
      <c r="S5801" s="177"/>
      <c r="U5801" s="177"/>
      <c r="W5801" s="178"/>
      <c r="X5801" s="177"/>
    </row>
    <row r="5802" spans="7:24" s="168" customFormat="1" ht="15" customHeight="1">
      <c r="G5802" s="175"/>
      <c r="I5802" s="176"/>
      <c r="J5802" s="176"/>
      <c r="K5802" s="176"/>
      <c r="L5802" s="665"/>
      <c r="M5802" s="175"/>
      <c r="N5802" s="177"/>
      <c r="P5802" s="176"/>
      <c r="R5802" s="178"/>
      <c r="S5802" s="177"/>
      <c r="U5802" s="177"/>
      <c r="W5802" s="178"/>
      <c r="X5802" s="177"/>
    </row>
    <row r="5803" spans="7:24" s="168" customFormat="1" ht="15" customHeight="1">
      <c r="G5803" s="175"/>
      <c r="I5803" s="176"/>
      <c r="J5803" s="176"/>
      <c r="K5803" s="176"/>
      <c r="L5803" s="665"/>
      <c r="M5803" s="175"/>
      <c r="N5803" s="177"/>
      <c r="P5803" s="176"/>
      <c r="R5803" s="178"/>
      <c r="S5803" s="177"/>
      <c r="U5803" s="177"/>
      <c r="W5803" s="178"/>
      <c r="X5803" s="177"/>
    </row>
    <row r="5804" spans="7:24" s="168" customFormat="1" ht="15" customHeight="1">
      <c r="G5804" s="175"/>
      <c r="I5804" s="176"/>
      <c r="J5804" s="176"/>
      <c r="K5804" s="176"/>
      <c r="L5804" s="665"/>
      <c r="M5804" s="175"/>
      <c r="N5804" s="177"/>
      <c r="P5804" s="176"/>
      <c r="R5804" s="178"/>
      <c r="S5804" s="177"/>
      <c r="U5804" s="177"/>
      <c r="W5804" s="178"/>
      <c r="X5804" s="177"/>
    </row>
    <row r="5805" spans="7:24" s="168" customFormat="1" ht="15" customHeight="1">
      <c r="G5805" s="175"/>
      <c r="I5805" s="176"/>
      <c r="J5805" s="176"/>
      <c r="K5805" s="176"/>
      <c r="L5805" s="665"/>
      <c r="M5805" s="175"/>
      <c r="N5805" s="177"/>
      <c r="P5805" s="176"/>
      <c r="R5805" s="178"/>
      <c r="S5805" s="177"/>
      <c r="U5805" s="177"/>
      <c r="W5805" s="178"/>
      <c r="X5805" s="177"/>
    </row>
    <row r="5806" spans="7:24" s="168" customFormat="1" ht="15" customHeight="1">
      <c r="G5806" s="175"/>
      <c r="I5806" s="176"/>
      <c r="J5806" s="176"/>
      <c r="K5806" s="176"/>
      <c r="L5806" s="665"/>
      <c r="M5806" s="175"/>
      <c r="N5806" s="177"/>
      <c r="P5806" s="176"/>
      <c r="R5806" s="178"/>
      <c r="S5806" s="177"/>
      <c r="U5806" s="177"/>
      <c r="W5806" s="178"/>
      <c r="X5806" s="177"/>
    </row>
    <row r="5807" spans="7:24" s="168" customFormat="1" ht="15" customHeight="1">
      <c r="G5807" s="175"/>
      <c r="I5807" s="176"/>
      <c r="J5807" s="176"/>
      <c r="K5807" s="176"/>
      <c r="L5807" s="665"/>
      <c r="M5807" s="175"/>
      <c r="N5807" s="177"/>
      <c r="P5807" s="176"/>
      <c r="R5807" s="178"/>
      <c r="S5807" s="177"/>
      <c r="U5807" s="177"/>
      <c r="W5807" s="178"/>
      <c r="X5807" s="177"/>
    </row>
    <row r="5808" spans="7:24" s="168" customFormat="1" ht="15" customHeight="1">
      <c r="G5808" s="175"/>
      <c r="I5808" s="176"/>
      <c r="J5808" s="176"/>
      <c r="K5808" s="176"/>
      <c r="L5808" s="665"/>
      <c r="M5808" s="175"/>
      <c r="N5808" s="177"/>
      <c r="P5808" s="176"/>
      <c r="R5808" s="178"/>
      <c r="S5808" s="177"/>
      <c r="U5808" s="177"/>
      <c r="W5808" s="178"/>
      <c r="X5808" s="177"/>
    </row>
    <row r="5809" spans="7:24" s="168" customFormat="1" ht="15" customHeight="1">
      <c r="G5809" s="175"/>
      <c r="I5809" s="176"/>
      <c r="J5809" s="176"/>
      <c r="K5809" s="176"/>
      <c r="L5809" s="665"/>
      <c r="M5809" s="175"/>
      <c r="N5809" s="177"/>
      <c r="P5809" s="176"/>
      <c r="R5809" s="178"/>
      <c r="S5809" s="177"/>
      <c r="U5809" s="177"/>
      <c r="W5809" s="178"/>
      <c r="X5809" s="177"/>
    </row>
    <row r="5810" spans="7:24" s="168" customFormat="1" ht="15" customHeight="1">
      <c r="G5810" s="175"/>
      <c r="I5810" s="176"/>
      <c r="J5810" s="176"/>
      <c r="K5810" s="176"/>
      <c r="L5810" s="665"/>
      <c r="M5810" s="175"/>
      <c r="N5810" s="177"/>
      <c r="P5810" s="176"/>
      <c r="R5810" s="178"/>
      <c r="S5810" s="177"/>
      <c r="U5810" s="177"/>
      <c r="W5810" s="178"/>
      <c r="X5810" s="177"/>
    </row>
    <row r="5811" spans="7:24" s="168" customFormat="1" ht="15" customHeight="1">
      <c r="G5811" s="175"/>
      <c r="I5811" s="176"/>
      <c r="J5811" s="176"/>
      <c r="K5811" s="176"/>
      <c r="L5811" s="665"/>
      <c r="M5811" s="175"/>
      <c r="N5811" s="177"/>
      <c r="P5811" s="176"/>
      <c r="R5811" s="178"/>
      <c r="S5811" s="177"/>
      <c r="U5811" s="177"/>
      <c r="W5811" s="178"/>
      <c r="X5811" s="177"/>
    </row>
    <row r="5812" spans="7:24" s="168" customFormat="1" ht="15" customHeight="1">
      <c r="G5812" s="175"/>
      <c r="I5812" s="176"/>
      <c r="J5812" s="176"/>
      <c r="K5812" s="176"/>
      <c r="L5812" s="665"/>
      <c r="M5812" s="175"/>
      <c r="N5812" s="177"/>
      <c r="P5812" s="176"/>
      <c r="R5812" s="178"/>
      <c r="S5812" s="177"/>
      <c r="U5812" s="177"/>
      <c r="W5812" s="178"/>
      <c r="X5812" s="177"/>
    </row>
    <row r="5813" spans="7:24" s="168" customFormat="1" ht="15" customHeight="1">
      <c r="G5813" s="175"/>
      <c r="I5813" s="176"/>
      <c r="J5813" s="176"/>
      <c r="K5813" s="176"/>
      <c r="L5813" s="665"/>
      <c r="M5813" s="175"/>
      <c r="N5813" s="177"/>
      <c r="P5813" s="176"/>
      <c r="R5813" s="178"/>
      <c r="S5813" s="177"/>
      <c r="U5813" s="177"/>
      <c r="W5813" s="178"/>
      <c r="X5813" s="177"/>
    </row>
    <row r="5814" spans="7:24" s="168" customFormat="1" ht="15" customHeight="1">
      <c r="G5814" s="175"/>
      <c r="I5814" s="176"/>
      <c r="J5814" s="176"/>
      <c r="K5814" s="176"/>
      <c r="L5814" s="665"/>
      <c r="M5814" s="175"/>
      <c r="N5814" s="177"/>
      <c r="P5814" s="176"/>
      <c r="R5814" s="178"/>
      <c r="S5814" s="177"/>
      <c r="U5814" s="177"/>
      <c r="W5814" s="178"/>
      <c r="X5814" s="177"/>
    </row>
    <row r="5815" spans="7:24" s="168" customFormat="1" ht="15" customHeight="1">
      <c r="G5815" s="175"/>
      <c r="I5815" s="176"/>
      <c r="J5815" s="176"/>
      <c r="K5815" s="176"/>
      <c r="L5815" s="665"/>
      <c r="M5815" s="175"/>
      <c r="N5815" s="177"/>
      <c r="P5815" s="176"/>
      <c r="R5815" s="178"/>
      <c r="S5815" s="177"/>
      <c r="U5815" s="177"/>
      <c r="W5815" s="178"/>
      <c r="X5815" s="177"/>
    </row>
    <row r="5816" spans="7:24" s="168" customFormat="1" ht="15" customHeight="1">
      <c r="G5816" s="175"/>
      <c r="I5816" s="176"/>
      <c r="J5816" s="176"/>
      <c r="K5816" s="176"/>
      <c r="L5816" s="665"/>
      <c r="M5816" s="175"/>
      <c r="N5816" s="177"/>
      <c r="P5816" s="176"/>
      <c r="R5816" s="178"/>
      <c r="S5816" s="177"/>
      <c r="U5816" s="177"/>
      <c r="W5816" s="178"/>
      <c r="X5816" s="177"/>
    </row>
    <row r="5817" spans="7:24" s="168" customFormat="1" ht="15" customHeight="1">
      <c r="G5817" s="175"/>
      <c r="I5817" s="176"/>
      <c r="J5817" s="176"/>
      <c r="K5817" s="176"/>
      <c r="L5817" s="665"/>
      <c r="M5817" s="175"/>
      <c r="N5817" s="177"/>
      <c r="P5817" s="176"/>
      <c r="R5817" s="178"/>
      <c r="S5817" s="177"/>
      <c r="U5817" s="177"/>
      <c r="W5817" s="178"/>
      <c r="X5817" s="177"/>
    </row>
    <row r="5818" spans="7:24" s="168" customFormat="1" ht="15" customHeight="1">
      <c r="G5818" s="175"/>
      <c r="I5818" s="176"/>
      <c r="J5818" s="176"/>
      <c r="K5818" s="176"/>
      <c r="L5818" s="665"/>
      <c r="M5818" s="175"/>
      <c r="N5818" s="177"/>
      <c r="P5818" s="176"/>
      <c r="R5818" s="178"/>
      <c r="S5818" s="177"/>
      <c r="U5818" s="177"/>
      <c r="W5818" s="178"/>
      <c r="X5818" s="177"/>
    </row>
    <row r="5819" spans="7:24" s="168" customFormat="1" ht="15" customHeight="1">
      <c r="G5819" s="175"/>
      <c r="I5819" s="176"/>
      <c r="J5819" s="176"/>
      <c r="K5819" s="176"/>
      <c r="L5819" s="665"/>
      <c r="M5819" s="175"/>
      <c r="N5819" s="177"/>
      <c r="P5819" s="176"/>
      <c r="R5819" s="178"/>
      <c r="S5819" s="177"/>
      <c r="U5819" s="177"/>
      <c r="W5819" s="178"/>
      <c r="X5819" s="177"/>
    </row>
    <row r="5820" spans="7:24" s="168" customFormat="1" ht="15" customHeight="1">
      <c r="G5820" s="175"/>
      <c r="I5820" s="176"/>
      <c r="J5820" s="176"/>
      <c r="K5820" s="176"/>
      <c r="L5820" s="665"/>
      <c r="M5820" s="175"/>
      <c r="N5820" s="177"/>
      <c r="P5820" s="176"/>
      <c r="R5820" s="178"/>
      <c r="S5820" s="177"/>
      <c r="U5820" s="177"/>
      <c r="W5820" s="178"/>
      <c r="X5820" s="177"/>
    </row>
    <row r="5821" spans="7:24" s="168" customFormat="1" ht="15" customHeight="1">
      <c r="G5821" s="175"/>
      <c r="I5821" s="176"/>
      <c r="J5821" s="176"/>
      <c r="K5821" s="176"/>
      <c r="L5821" s="665"/>
      <c r="M5821" s="175"/>
      <c r="N5821" s="177"/>
      <c r="P5821" s="176"/>
      <c r="R5821" s="178"/>
      <c r="S5821" s="177"/>
      <c r="U5821" s="177"/>
      <c r="W5821" s="178"/>
      <c r="X5821" s="177"/>
    </row>
    <row r="5822" spans="7:24" s="168" customFormat="1" ht="15" customHeight="1">
      <c r="G5822" s="175"/>
      <c r="I5822" s="176"/>
      <c r="J5822" s="176"/>
      <c r="K5822" s="176"/>
      <c r="L5822" s="665"/>
      <c r="M5822" s="175"/>
      <c r="N5822" s="177"/>
      <c r="P5822" s="176"/>
      <c r="R5822" s="178"/>
      <c r="S5822" s="177"/>
      <c r="U5822" s="177"/>
      <c r="W5822" s="178"/>
      <c r="X5822" s="177"/>
    </row>
    <row r="5823" spans="7:24" s="168" customFormat="1" ht="15" customHeight="1">
      <c r="G5823" s="175"/>
      <c r="I5823" s="176"/>
      <c r="J5823" s="176"/>
      <c r="K5823" s="176"/>
      <c r="L5823" s="665"/>
      <c r="M5823" s="175"/>
      <c r="N5823" s="177"/>
      <c r="P5823" s="176"/>
      <c r="R5823" s="178"/>
      <c r="S5823" s="177"/>
      <c r="U5823" s="177"/>
      <c r="W5823" s="178"/>
      <c r="X5823" s="177"/>
    </row>
    <row r="5824" spans="7:24" s="168" customFormat="1" ht="15" customHeight="1">
      <c r="G5824" s="175"/>
      <c r="I5824" s="176"/>
      <c r="J5824" s="176"/>
      <c r="K5824" s="176"/>
      <c r="L5824" s="665"/>
      <c r="M5824" s="175"/>
      <c r="N5824" s="177"/>
      <c r="P5824" s="176"/>
      <c r="R5824" s="178"/>
      <c r="S5824" s="177"/>
      <c r="U5824" s="177"/>
      <c r="W5824" s="178"/>
      <c r="X5824" s="177"/>
    </row>
    <row r="5825" spans="7:24" s="168" customFormat="1" ht="15" customHeight="1">
      <c r="G5825" s="175"/>
      <c r="I5825" s="176"/>
      <c r="J5825" s="176"/>
      <c r="K5825" s="176"/>
      <c r="L5825" s="665"/>
      <c r="M5825" s="175"/>
      <c r="N5825" s="177"/>
      <c r="P5825" s="176"/>
      <c r="R5825" s="178"/>
      <c r="S5825" s="177"/>
      <c r="U5825" s="177"/>
      <c r="W5825" s="178"/>
      <c r="X5825" s="177"/>
    </row>
    <row r="5826" spans="7:24" s="168" customFormat="1" ht="15" customHeight="1">
      <c r="G5826" s="175"/>
      <c r="I5826" s="176"/>
      <c r="J5826" s="176"/>
      <c r="K5826" s="176"/>
      <c r="L5826" s="665"/>
      <c r="M5826" s="175"/>
      <c r="N5826" s="177"/>
      <c r="P5826" s="176"/>
      <c r="R5826" s="178"/>
      <c r="S5826" s="177"/>
      <c r="U5826" s="177"/>
      <c r="W5826" s="178"/>
      <c r="X5826" s="177"/>
    </row>
    <row r="5827" spans="7:24" s="168" customFormat="1" ht="15" customHeight="1">
      <c r="G5827" s="175"/>
      <c r="I5827" s="176"/>
      <c r="J5827" s="176"/>
      <c r="K5827" s="176"/>
      <c r="L5827" s="665"/>
      <c r="M5827" s="175"/>
      <c r="N5827" s="177"/>
      <c r="P5827" s="176"/>
      <c r="R5827" s="178"/>
      <c r="S5827" s="177"/>
      <c r="U5827" s="177"/>
      <c r="W5827" s="178"/>
      <c r="X5827" s="177"/>
    </row>
    <row r="5828" spans="7:24" s="168" customFormat="1" ht="15" customHeight="1">
      <c r="G5828" s="175"/>
      <c r="I5828" s="176"/>
      <c r="J5828" s="176"/>
      <c r="K5828" s="176"/>
      <c r="L5828" s="665"/>
      <c r="M5828" s="175"/>
      <c r="N5828" s="177"/>
      <c r="P5828" s="176"/>
      <c r="R5828" s="178"/>
      <c r="S5828" s="177"/>
      <c r="U5828" s="177"/>
      <c r="W5828" s="178"/>
      <c r="X5828" s="177"/>
    </row>
    <row r="5829" spans="7:24" s="168" customFormat="1" ht="15" customHeight="1">
      <c r="G5829" s="175"/>
      <c r="I5829" s="176"/>
      <c r="J5829" s="176"/>
      <c r="K5829" s="176"/>
      <c r="L5829" s="665"/>
      <c r="M5829" s="175"/>
      <c r="N5829" s="177"/>
      <c r="P5829" s="176"/>
      <c r="R5829" s="178"/>
      <c r="S5829" s="177"/>
      <c r="U5829" s="177"/>
      <c r="W5829" s="178"/>
      <c r="X5829" s="177"/>
    </row>
    <row r="5830" spans="7:24" s="168" customFormat="1" ht="15" customHeight="1">
      <c r="G5830" s="175"/>
      <c r="I5830" s="176"/>
      <c r="J5830" s="176"/>
      <c r="K5830" s="176"/>
      <c r="L5830" s="665"/>
      <c r="M5830" s="175"/>
      <c r="N5830" s="177"/>
      <c r="P5830" s="176"/>
      <c r="R5830" s="178"/>
      <c r="S5830" s="177"/>
      <c r="U5830" s="177"/>
      <c r="W5830" s="178"/>
      <c r="X5830" s="177"/>
    </row>
    <row r="5831" spans="7:24" s="168" customFormat="1" ht="15" customHeight="1">
      <c r="G5831" s="175"/>
      <c r="I5831" s="176"/>
      <c r="J5831" s="176"/>
      <c r="K5831" s="176"/>
      <c r="L5831" s="665"/>
      <c r="M5831" s="175"/>
      <c r="N5831" s="177"/>
      <c r="P5831" s="176"/>
      <c r="R5831" s="178"/>
      <c r="S5831" s="177"/>
      <c r="U5831" s="177"/>
      <c r="W5831" s="178"/>
      <c r="X5831" s="177"/>
    </row>
    <row r="5832" spans="7:24" s="168" customFormat="1" ht="15" customHeight="1">
      <c r="G5832" s="175"/>
      <c r="I5832" s="176"/>
      <c r="J5832" s="176"/>
      <c r="K5832" s="176"/>
      <c r="L5832" s="665"/>
      <c r="M5832" s="175"/>
      <c r="N5832" s="177"/>
      <c r="P5832" s="176"/>
      <c r="R5832" s="178"/>
      <c r="S5832" s="177"/>
      <c r="U5832" s="177"/>
      <c r="W5832" s="178"/>
      <c r="X5832" s="177"/>
    </row>
    <row r="5833" spans="7:24" s="168" customFormat="1" ht="15" customHeight="1">
      <c r="G5833" s="175"/>
      <c r="I5833" s="176"/>
      <c r="J5833" s="176"/>
      <c r="K5833" s="176"/>
      <c r="L5833" s="665"/>
      <c r="M5833" s="175"/>
      <c r="N5833" s="177"/>
      <c r="P5833" s="176"/>
      <c r="R5833" s="178"/>
      <c r="S5833" s="177"/>
      <c r="U5833" s="177"/>
      <c r="W5833" s="178"/>
      <c r="X5833" s="177"/>
    </row>
    <row r="5834" spans="7:24" s="168" customFormat="1" ht="15" customHeight="1">
      <c r="G5834" s="175"/>
      <c r="I5834" s="176"/>
      <c r="J5834" s="176"/>
      <c r="K5834" s="176"/>
      <c r="L5834" s="665"/>
      <c r="M5834" s="175"/>
      <c r="N5834" s="177"/>
      <c r="P5834" s="176"/>
      <c r="R5834" s="178"/>
      <c r="S5834" s="177"/>
      <c r="U5834" s="177"/>
      <c r="W5834" s="178"/>
      <c r="X5834" s="177"/>
    </row>
    <row r="5835" spans="7:24" s="168" customFormat="1" ht="15" customHeight="1">
      <c r="G5835" s="175"/>
      <c r="I5835" s="176"/>
      <c r="J5835" s="176"/>
      <c r="K5835" s="176"/>
      <c r="L5835" s="665"/>
      <c r="M5835" s="175"/>
      <c r="N5835" s="177"/>
      <c r="P5835" s="176"/>
      <c r="R5835" s="178"/>
      <c r="S5835" s="177"/>
      <c r="U5835" s="177"/>
      <c r="W5835" s="178"/>
      <c r="X5835" s="177"/>
    </row>
    <row r="5836" spans="7:24" s="168" customFormat="1" ht="15" customHeight="1">
      <c r="G5836" s="175"/>
      <c r="I5836" s="176"/>
      <c r="J5836" s="176"/>
      <c r="K5836" s="176"/>
      <c r="L5836" s="665"/>
      <c r="M5836" s="175"/>
      <c r="N5836" s="177"/>
      <c r="P5836" s="176"/>
      <c r="R5836" s="178"/>
      <c r="S5836" s="177"/>
      <c r="U5836" s="177"/>
      <c r="W5836" s="178"/>
      <c r="X5836" s="177"/>
    </row>
    <row r="5837" spans="7:24" s="168" customFormat="1" ht="15" customHeight="1">
      <c r="G5837" s="175"/>
      <c r="I5837" s="176"/>
      <c r="J5837" s="176"/>
      <c r="K5837" s="176"/>
      <c r="L5837" s="665"/>
      <c r="M5837" s="175"/>
      <c r="N5837" s="177"/>
      <c r="P5837" s="176"/>
      <c r="R5837" s="178"/>
      <c r="S5837" s="177"/>
      <c r="U5837" s="177"/>
      <c r="W5837" s="178"/>
      <c r="X5837" s="177"/>
    </row>
    <row r="5838" spans="7:24" s="168" customFormat="1" ht="15" customHeight="1">
      <c r="G5838" s="175"/>
      <c r="I5838" s="176"/>
      <c r="J5838" s="176"/>
      <c r="K5838" s="176"/>
      <c r="L5838" s="665"/>
      <c r="M5838" s="175"/>
      <c r="N5838" s="177"/>
      <c r="P5838" s="176"/>
      <c r="R5838" s="178"/>
      <c r="S5838" s="177"/>
      <c r="U5838" s="177"/>
      <c r="W5838" s="178"/>
      <c r="X5838" s="177"/>
    </row>
    <row r="5839" spans="7:24" s="168" customFormat="1" ht="15" customHeight="1">
      <c r="G5839" s="175"/>
      <c r="I5839" s="176"/>
      <c r="J5839" s="176"/>
      <c r="K5839" s="176"/>
      <c r="L5839" s="665"/>
      <c r="M5839" s="175"/>
      <c r="N5839" s="177"/>
      <c r="P5839" s="176"/>
      <c r="R5839" s="178"/>
      <c r="S5839" s="177"/>
      <c r="U5839" s="177"/>
      <c r="W5839" s="178"/>
      <c r="X5839" s="177"/>
    </row>
    <row r="5840" spans="7:24" s="168" customFormat="1" ht="15" customHeight="1">
      <c r="G5840" s="175"/>
      <c r="I5840" s="176"/>
      <c r="J5840" s="176"/>
      <c r="K5840" s="176"/>
      <c r="L5840" s="665"/>
      <c r="M5840" s="175"/>
      <c r="N5840" s="177"/>
      <c r="P5840" s="176"/>
      <c r="R5840" s="178"/>
      <c r="S5840" s="177"/>
      <c r="U5840" s="177"/>
      <c r="W5840" s="178"/>
      <c r="X5840" s="177"/>
    </row>
    <row r="5841" spans="7:24" s="168" customFormat="1" ht="15" customHeight="1">
      <c r="G5841" s="175"/>
      <c r="I5841" s="176"/>
      <c r="J5841" s="176"/>
      <c r="K5841" s="176"/>
      <c r="L5841" s="665"/>
      <c r="M5841" s="175"/>
      <c r="N5841" s="177"/>
      <c r="P5841" s="176"/>
      <c r="R5841" s="178"/>
      <c r="S5841" s="177"/>
      <c r="U5841" s="177"/>
      <c r="W5841" s="178"/>
      <c r="X5841" s="177"/>
    </row>
    <row r="5842" spans="7:24" s="168" customFormat="1" ht="15" customHeight="1">
      <c r="G5842" s="175"/>
      <c r="I5842" s="176"/>
      <c r="J5842" s="176"/>
      <c r="K5842" s="176"/>
      <c r="L5842" s="665"/>
      <c r="M5842" s="175"/>
      <c r="N5842" s="177"/>
      <c r="P5842" s="176"/>
      <c r="R5842" s="178"/>
      <c r="S5842" s="177"/>
      <c r="U5842" s="177"/>
      <c r="W5842" s="178"/>
      <c r="X5842" s="177"/>
    </row>
    <row r="5843" spans="7:24" s="168" customFormat="1" ht="15" customHeight="1">
      <c r="G5843" s="175"/>
      <c r="I5843" s="176"/>
      <c r="J5843" s="176"/>
      <c r="K5843" s="176"/>
      <c r="L5843" s="665"/>
      <c r="M5843" s="175"/>
      <c r="N5843" s="177"/>
      <c r="P5843" s="176"/>
      <c r="R5843" s="178"/>
      <c r="S5843" s="177"/>
      <c r="U5843" s="177"/>
      <c r="W5843" s="178"/>
      <c r="X5843" s="177"/>
    </row>
    <row r="5844" spans="7:24" s="168" customFormat="1" ht="15" customHeight="1">
      <c r="G5844" s="175"/>
      <c r="I5844" s="176"/>
      <c r="J5844" s="176"/>
      <c r="K5844" s="176"/>
      <c r="L5844" s="665"/>
      <c r="M5844" s="175"/>
      <c r="N5844" s="177"/>
      <c r="P5844" s="176"/>
      <c r="R5844" s="178"/>
      <c r="S5844" s="177"/>
      <c r="U5844" s="177"/>
      <c r="W5844" s="178"/>
      <c r="X5844" s="177"/>
    </row>
    <row r="5845" spans="7:24" s="168" customFormat="1" ht="15" customHeight="1">
      <c r="G5845" s="175"/>
      <c r="I5845" s="176"/>
      <c r="J5845" s="176"/>
      <c r="K5845" s="176"/>
      <c r="L5845" s="665"/>
      <c r="M5845" s="175"/>
      <c r="N5845" s="177"/>
      <c r="P5845" s="176"/>
      <c r="R5845" s="178"/>
      <c r="S5845" s="177"/>
      <c r="U5845" s="177"/>
      <c r="W5845" s="178"/>
      <c r="X5845" s="177"/>
    </row>
    <row r="5846" spans="7:24" s="168" customFormat="1" ht="15" customHeight="1">
      <c r="G5846" s="175"/>
      <c r="I5846" s="176"/>
      <c r="J5846" s="176"/>
      <c r="K5846" s="176"/>
      <c r="L5846" s="665"/>
      <c r="M5846" s="175"/>
      <c r="N5846" s="177"/>
      <c r="P5846" s="176"/>
      <c r="R5846" s="178"/>
      <c r="S5846" s="177"/>
      <c r="U5846" s="177"/>
      <c r="W5846" s="178"/>
      <c r="X5846" s="177"/>
    </row>
    <row r="5847" spans="7:24" s="168" customFormat="1" ht="15" customHeight="1">
      <c r="G5847" s="175"/>
      <c r="I5847" s="176"/>
      <c r="J5847" s="176"/>
      <c r="K5847" s="176"/>
      <c r="L5847" s="665"/>
      <c r="M5847" s="175"/>
      <c r="N5847" s="177"/>
      <c r="P5847" s="176"/>
      <c r="R5847" s="178"/>
      <c r="S5847" s="177"/>
      <c r="U5847" s="177"/>
      <c r="W5847" s="178"/>
      <c r="X5847" s="177"/>
    </row>
    <row r="5848" spans="7:24" s="168" customFormat="1" ht="15" customHeight="1">
      <c r="G5848" s="175"/>
      <c r="I5848" s="176"/>
      <c r="J5848" s="176"/>
      <c r="K5848" s="176"/>
      <c r="L5848" s="665"/>
      <c r="M5848" s="175"/>
      <c r="N5848" s="177"/>
      <c r="P5848" s="176"/>
      <c r="R5848" s="178"/>
      <c r="S5848" s="177"/>
      <c r="U5848" s="177"/>
      <c r="W5848" s="178"/>
      <c r="X5848" s="177"/>
    </row>
    <row r="5849" spans="7:24" s="168" customFormat="1" ht="15" customHeight="1">
      <c r="G5849" s="175"/>
      <c r="I5849" s="176"/>
      <c r="J5849" s="176"/>
      <c r="K5849" s="176"/>
      <c r="L5849" s="665"/>
      <c r="M5849" s="175"/>
      <c r="N5849" s="177"/>
      <c r="P5849" s="176"/>
      <c r="R5849" s="178"/>
      <c r="S5849" s="177"/>
      <c r="U5849" s="177"/>
      <c r="W5849" s="178"/>
      <c r="X5849" s="177"/>
    </row>
    <row r="5850" spans="7:24" s="168" customFormat="1" ht="15" customHeight="1">
      <c r="G5850" s="175"/>
      <c r="I5850" s="176"/>
      <c r="J5850" s="176"/>
      <c r="K5850" s="176"/>
      <c r="L5850" s="665"/>
      <c r="M5850" s="175"/>
      <c r="N5850" s="177"/>
      <c r="P5850" s="176"/>
      <c r="R5850" s="178"/>
      <c r="S5850" s="177"/>
      <c r="U5850" s="177"/>
      <c r="W5850" s="178"/>
      <c r="X5850" s="177"/>
    </row>
    <row r="5851" spans="7:24" s="168" customFormat="1" ht="15" customHeight="1">
      <c r="G5851" s="175"/>
      <c r="I5851" s="176"/>
      <c r="J5851" s="176"/>
      <c r="K5851" s="176"/>
      <c r="L5851" s="665"/>
      <c r="M5851" s="175"/>
      <c r="N5851" s="177"/>
      <c r="P5851" s="176"/>
      <c r="R5851" s="178"/>
      <c r="S5851" s="177"/>
      <c r="U5851" s="177"/>
      <c r="W5851" s="178"/>
      <c r="X5851" s="177"/>
    </row>
    <row r="5852" spans="7:24" s="168" customFormat="1" ht="15" customHeight="1">
      <c r="G5852" s="175"/>
      <c r="I5852" s="176"/>
      <c r="J5852" s="176"/>
      <c r="K5852" s="176"/>
      <c r="L5852" s="665"/>
      <c r="M5852" s="175"/>
      <c r="N5852" s="177"/>
      <c r="P5852" s="176"/>
      <c r="R5852" s="178"/>
      <c r="S5852" s="177"/>
      <c r="U5852" s="177"/>
      <c r="W5852" s="178"/>
      <c r="X5852" s="177"/>
    </row>
    <row r="5853" spans="7:24" s="168" customFormat="1" ht="15" customHeight="1">
      <c r="G5853" s="175"/>
      <c r="I5853" s="176"/>
      <c r="J5853" s="176"/>
      <c r="K5853" s="176"/>
      <c r="L5853" s="665"/>
      <c r="M5853" s="175"/>
      <c r="N5853" s="177"/>
      <c r="P5853" s="176"/>
      <c r="R5853" s="178"/>
      <c r="S5853" s="177"/>
      <c r="U5853" s="177"/>
      <c r="W5853" s="178"/>
      <c r="X5853" s="177"/>
    </row>
    <row r="5854" spans="7:24" s="168" customFormat="1" ht="15" customHeight="1">
      <c r="G5854" s="175"/>
      <c r="I5854" s="176"/>
      <c r="J5854" s="176"/>
      <c r="K5854" s="176"/>
      <c r="L5854" s="665"/>
      <c r="M5854" s="175"/>
      <c r="N5854" s="177"/>
      <c r="P5854" s="176"/>
      <c r="R5854" s="178"/>
      <c r="S5854" s="177"/>
      <c r="U5854" s="177"/>
      <c r="W5854" s="178"/>
      <c r="X5854" s="177"/>
    </row>
    <row r="5855" spans="7:24" s="168" customFormat="1" ht="15" customHeight="1">
      <c r="G5855" s="175"/>
      <c r="I5855" s="176"/>
      <c r="J5855" s="176"/>
      <c r="K5855" s="176"/>
      <c r="L5855" s="665"/>
      <c r="M5855" s="175"/>
      <c r="N5855" s="177"/>
      <c r="P5855" s="176"/>
      <c r="R5855" s="178"/>
      <c r="S5855" s="177"/>
      <c r="U5855" s="177"/>
      <c r="W5855" s="178"/>
      <c r="X5855" s="177"/>
    </row>
    <row r="5856" spans="7:24" s="168" customFormat="1" ht="15" customHeight="1">
      <c r="G5856" s="175"/>
      <c r="I5856" s="176"/>
      <c r="J5856" s="176"/>
      <c r="K5856" s="176"/>
      <c r="L5856" s="665"/>
      <c r="M5856" s="175"/>
      <c r="N5856" s="177"/>
      <c r="P5856" s="176"/>
      <c r="R5856" s="178"/>
      <c r="S5856" s="177"/>
      <c r="U5856" s="177"/>
      <c r="W5856" s="178"/>
      <c r="X5856" s="177"/>
    </row>
    <row r="5857" spans="7:24" s="168" customFormat="1" ht="15" customHeight="1">
      <c r="G5857" s="175"/>
      <c r="I5857" s="176"/>
      <c r="J5857" s="176"/>
      <c r="K5857" s="176"/>
      <c r="L5857" s="665"/>
      <c r="M5857" s="175"/>
      <c r="N5857" s="177"/>
      <c r="P5857" s="176"/>
      <c r="R5857" s="178"/>
      <c r="S5857" s="177"/>
      <c r="U5857" s="177"/>
      <c r="W5857" s="178"/>
      <c r="X5857" s="177"/>
    </row>
    <row r="5858" spans="7:24" s="168" customFormat="1" ht="15" customHeight="1">
      <c r="G5858" s="175"/>
      <c r="I5858" s="176"/>
      <c r="J5858" s="176"/>
      <c r="K5858" s="176"/>
      <c r="L5858" s="665"/>
      <c r="M5858" s="175"/>
      <c r="N5858" s="177"/>
      <c r="P5858" s="176"/>
      <c r="R5858" s="178"/>
      <c r="S5858" s="177"/>
      <c r="U5858" s="177"/>
      <c r="W5858" s="178"/>
      <c r="X5858" s="177"/>
    </row>
    <row r="5859" spans="7:24" s="168" customFormat="1" ht="15" customHeight="1">
      <c r="G5859" s="175"/>
      <c r="I5859" s="176"/>
      <c r="J5859" s="176"/>
      <c r="K5859" s="176"/>
      <c r="L5859" s="665"/>
      <c r="M5859" s="175"/>
      <c r="N5859" s="177"/>
      <c r="P5859" s="176"/>
      <c r="R5859" s="178"/>
      <c r="S5859" s="177"/>
      <c r="U5859" s="177"/>
      <c r="W5859" s="178"/>
      <c r="X5859" s="177"/>
    </row>
    <row r="5860" spans="7:24" s="168" customFormat="1" ht="15" customHeight="1">
      <c r="G5860" s="175"/>
      <c r="I5860" s="176"/>
      <c r="J5860" s="176"/>
      <c r="K5860" s="176"/>
      <c r="L5860" s="665"/>
      <c r="M5860" s="175"/>
      <c r="N5860" s="177"/>
      <c r="P5860" s="176"/>
      <c r="R5860" s="178"/>
      <c r="S5860" s="177"/>
      <c r="U5860" s="177"/>
      <c r="W5860" s="178"/>
      <c r="X5860" s="177"/>
    </row>
    <row r="5861" spans="7:24" s="168" customFormat="1" ht="15" customHeight="1">
      <c r="G5861" s="175"/>
      <c r="I5861" s="176"/>
      <c r="J5861" s="176"/>
      <c r="K5861" s="176"/>
      <c r="L5861" s="665"/>
      <c r="M5861" s="175"/>
      <c r="N5861" s="177"/>
      <c r="P5861" s="176"/>
      <c r="R5861" s="178"/>
      <c r="S5861" s="177"/>
      <c r="U5861" s="177"/>
      <c r="W5861" s="178"/>
      <c r="X5861" s="177"/>
    </row>
    <row r="5862" spans="7:24" s="168" customFormat="1" ht="15" customHeight="1">
      <c r="G5862" s="175"/>
      <c r="I5862" s="176"/>
      <c r="J5862" s="176"/>
      <c r="K5862" s="176"/>
      <c r="L5862" s="665"/>
      <c r="M5862" s="175"/>
      <c r="N5862" s="177"/>
      <c r="P5862" s="176"/>
      <c r="R5862" s="178"/>
      <c r="S5862" s="177"/>
      <c r="U5862" s="177"/>
      <c r="W5862" s="178"/>
      <c r="X5862" s="177"/>
    </row>
    <row r="5863" spans="7:24" s="168" customFormat="1" ht="15" customHeight="1">
      <c r="G5863" s="175"/>
      <c r="I5863" s="176"/>
      <c r="J5863" s="176"/>
      <c r="K5863" s="176"/>
      <c r="L5863" s="665"/>
      <c r="M5863" s="175"/>
      <c r="N5863" s="177"/>
      <c r="P5863" s="176"/>
      <c r="R5863" s="178"/>
      <c r="S5863" s="177"/>
      <c r="U5863" s="177"/>
      <c r="W5863" s="178"/>
      <c r="X5863" s="177"/>
    </row>
    <row r="5864" spans="7:24" s="168" customFormat="1" ht="15" customHeight="1">
      <c r="G5864" s="175"/>
      <c r="I5864" s="176"/>
      <c r="J5864" s="176"/>
      <c r="K5864" s="176"/>
      <c r="L5864" s="665"/>
      <c r="M5864" s="175"/>
      <c r="N5864" s="177"/>
      <c r="P5864" s="176"/>
      <c r="R5864" s="178"/>
      <c r="S5864" s="177"/>
      <c r="U5864" s="177"/>
      <c r="W5864" s="178"/>
      <c r="X5864" s="177"/>
    </row>
    <row r="5865" spans="7:24" s="168" customFormat="1" ht="15" customHeight="1">
      <c r="G5865" s="175"/>
      <c r="I5865" s="176"/>
      <c r="J5865" s="176"/>
      <c r="K5865" s="176"/>
      <c r="L5865" s="665"/>
      <c r="M5865" s="175"/>
      <c r="N5865" s="177"/>
      <c r="P5865" s="176"/>
      <c r="R5865" s="178"/>
      <c r="S5865" s="177"/>
      <c r="U5865" s="177"/>
      <c r="W5865" s="178"/>
      <c r="X5865" s="177"/>
    </row>
    <row r="5866" spans="7:24" s="168" customFormat="1" ht="15" customHeight="1">
      <c r="G5866" s="175"/>
      <c r="I5866" s="176"/>
      <c r="J5866" s="176"/>
      <c r="K5866" s="176"/>
      <c r="L5866" s="665"/>
      <c r="M5866" s="175"/>
      <c r="N5866" s="177"/>
      <c r="P5866" s="176"/>
      <c r="R5866" s="178"/>
      <c r="S5866" s="177"/>
      <c r="U5866" s="177"/>
      <c r="W5866" s="178"/>
      <c r="X5866" s="177"/>
    </row>
    <row r="5867" spans="7:24" s="168" customFormat="1" ht="15" customHeight="1">
      <c r="G5867" s="175"/>
      <c r="I5867" s="176"/>
      <c r="J5867" s="176"/>
      <c r="K5867" s="176"/>
      <c r="L5867" s="665"/>
      <c r="M5867" s="175"/>
      <c r="N5867" s="177"/>
      <c r="P5867" s="176"/>
      <c r="R5867" s="178"/>
      <c r="S5867" s="177"/>
      <c r="U5867" s="177"/>
      <c r="W5867" s="178"/>
      <c r="X5867" s="177"/>
    </row>
    <row r="5868" spans="7:24" s="168" customFormat="1" ht="15" customHeight="1">
      <c r="G5868" s="175"/>
      <c r="I5868" s="176"/>
      <c r="J5868" s="176"/>
      <c r="K5868" s="176"/>
      <c r="L5868" s="665"/>
      <c r="M5868" s="175"/>
      <c r="N5868" s="177"/>
      <c r="P5868" s="176"/>
      <c r="R5868" s="178"/>
      <c r="S5868" s="177"/>
      <c r="U5868" s="177"/>
      <c r="W5868" s="178"/>
      <c r="X5868" s="177"/>
    </row>
    <row r="5869" spans="7:24" s="168" customFormat="1" ht="15" customHeight="1">
      <c r="G5869" s="175"/>
      <c r="I5869" s="176"/>
      <c r="J5869" s="176"/>
      <c r="K5869" s="176"/>
      <c r="L5869" s="665"/>
      <c r="M5869" s="175"/>
      <c r="N5869" s="177"/>
      <c r="P5869" s="176"/>
      <c r="R5869" s="178"/>
      <c r="S5869" s="177"/>
      <c r="U5869" s="177"/>
      <c r="W5869" s="178"/>
      <c r="X5869" s="177"/>
    </row>
    <row r="5870" spans="7:24" s="168" customFormat="1" ht="15" customHeight="1">
      <c r="G5870" s="175"/>
      <c r="I5870" s="176"/>
      <c r="J5870" s="176"/>
      <c r="K5870" s="176"/>
      <c r="L5870" s="665"/>
      <c r="M5870" s="175"/>
      <c r="N5870" s="177"/>
      <c r="P5870" s="176"/>
      <c r="R5870" s="178"/>
      <c r="S5870" s="177"/>
      <c r="U5870" s="177"/>
      <c r="W5870" s="178"/>
      <c r="X5870" s="177"/>
    </row>
    <row r="5871" spans="7:24" s="168" customFormat="1" ht="15" customHeight="1">
      <c r="G5871" s="175"/>
      <c r="I5871" s="176"/>
      <c r="J5871" s="176"/>
      <c r="K5871" s="176"/>
      <c r="L5871" s="665"/>
      <c r="M5871" s="175"/>
      <c r="N5871" s="177"/>
      <c r="P5871" s="176"/>
      <c r="R5871" s="178"/>
      <c r="S5871" s="177"/>
      <c r="U5871" s="177"/>
      <c r="W5871" s="178"/>
      <c r="X5871" s="177"/>
    </row>
    <row r="5872" spans="7:24" s="168" customFormat="1" ht="15" customHeight="1">
      <c r="G5872" s="175"/>
      <c r="I5872" s="176"/>
      <c r="J5872" s="176"/>
      <c r="K5872" s="176"/>
      <c r="L5872" s="665"/>
      <c r="M5872" s="175"/>
      <c r="N5872" s="177"/>
      <c r="P5872" s="176"/>
      <c r="R5872" s="178"/>
      <c r="S5872" s="177"/>
      <c r="U5872" s="177"/>
      <c r="W5872" s="178"/>
      <c r="X5872" s="177"/>
    </row>
    <row r="5873" spans="7:24" s="168" customFormat="1" ht="15" customHeight="1">
      <c r="G5873" s="175"/>
      <c r="I5873" s="176"/>
      <c r="J5873" s="176"/>
      <c r="K5873" s="176"/>
      <c r="L5873" s="665"/>
      <c r="M5873" s="175"/>
      <c r="N5873" s="177"/>
      <c r="P5873" s="176"/>
      <c r="R5873" s="178"/>
      <c r="S5873" s="177"/>
      <c r="U5873" s="177"/>
      <c r="W5873" s="178"/>
      <c r="X5873" s="177"/>
    </row>
    <row r="5874" spans="7:24" s="168" customFormat="1" ht="15" customHeight="1">
      <c r="G5874" s="175"/>
      <c r="I5874" s="176"/>
      <c r="J5874" s="176"/>
      <c r="K5874" s="176"/>
      <c r="L5874" s="665"/>
      <c r="M5874" s="175"/>
      <c r="N5874" s="177"/>
      <c r="P5874" s="176"/>
      <c r="R5874" s="178"/>
      <c r="S5874" s="177"/>
      <c r="U5874" s="177"/>
      <c r="W5874" s="178"/>
      <c r="X5874" s="177"/>
    </row>
    <row r="5875" spans="7:24" s="168" customFormat="1" ht="15" customHeight="1">
      <c r="G5875" s="175"/>
      <c r="I5875" s="176"/>
      <c r="J5875" s="176"/>
      <c r="K5875" s="176"/>
      <c r="L5875" s="665"/>
      <c r="M5875" s="175"/>
      <c r="N5875" s="177"/>
      <c r="P5875" s="176"/>
      <c r="R5875" s="178"/>
      <c r="S5875" s="177"/>
      <c r="U5875" s="177"/>
      <c r="W5875" s="178"/>
      <c r="X5875" s="177"/>
    </row>
    <row r="5876" spans="7:24" s="168" customFormat="1" ht="15" customHeight="1">
      <c r="G5876" s="175"/>
      <c r="I5876" s="176"/>
      <c r="J5876" s="176"/>
      <c r="K5876" s="176"/>
      <c r="L5876" s="665"/>
      <c r="M5876" s="175"/>
      <c r="N5876" s="177"/>
      <c r="P5876" s="176"/>
      <c r="R5876" s="178"/>
      <c r="S5876" s="177"/>
      <c r="U5876" s="177"/>
      <c r="W5876" s="178"/>
      <c r="X5876" s="177"/>
    </row>
    <row r="5877" spans="7:24" s="168" customFormat="1" ht="15" customHeight="1">
      <c r="G5877" s="175"/>
      <c r="I5877" s="176"/>
      <c r="J5877" s="176"/>
      <c r="K5877" s="176"/>
      <c r="L5877" s="665"/>
      <c r="M5877" s="175"/>
      <c r="N5877" s="177"/>
      <c r="P5877" s="176"/>
      <c r="R5877" s="178"/>
      <c r="S5877" s="177"/>
      <c r="U5877" s="177"/>
      <c r="W5877" s="178"/>
      <c r="X5877" s="177"/>
    </row>
    <row r="5878" spans="7:24" s="168" customFormat="1" ht="15" customHeight="1">
      <c r="G5878" s="175"/>
      <c r="I5878" s="176"/>
      <c r="J5878" s="176"/>
      <c r="K5878" s="176"/>
      <c r="L5878" s="665"/>
      <c r="M5878" s="175"/>
      <c r="N5878" s="177"/>
      <c r="P5878" s="176"/>
      <c r="R5878" s="178"/>
      <c r="S5878" s="177"/>
      <c r="U5878" s="177"/>
      <c r="W5878" s="178"/>
      <c r="X5878" s="177"/>
    </row>
    <row r="5879" spans="7:24" s="168" customFormat="1" ht="15" customHeight="1">
      <c r="G5879" s="175"/>
      <c r="I5879" s="176"/>
      <c r="J5879" s="176"/>
      <c r="K5879" s="176"/>
      <c r="L5879" s="665"/>
      <c r="M5879" s="175"/>
      <c r="N5879" s="177"/>
      <c r="P5879" s="176"/>
      <c r="R5879" s="178"/>
      <c r="S5879" s="177"/>
      <c r="U5879" s="177"/>
      <c r="W5879" s="178"/>
      <c r="X5879" s="177"/>
    </row>
    <row r="5880" spans="7:24" s="168" customFormat="1" ht="15" customHeight="1">
      <c r="G5880" s="175"/>
      <c r="I5880" s="176"/>
      <c r="J5880" s="176"/>
      <c r="K5880" s="176"/>
      <c r="L5880" s="665"/>
      <c r="M5880" s="175"/>
      <c r="N5880" s="177"/>
      <c r="P5880" s="176"/>
      <c r="R5880" s="178"/>
      <c r="S5880" s="177"/>
      <c r="U5880" s="177"/>
      <c r="W5880" s="178"/>
      <c r="X5880" s="177"/>
    </row>
    <row r="5881" spans="7:24" s="168" customFormat="1" ht="15" customHeight="1">
      <c r="G5881" s="175"/>
      <c r="I5881" s="176"/>
      <c r="J5881" s="176"/>
      <c r="K5881" s="176"/>
      <c r="L5881" s="665"/>
      <c r="M5881" s="175"/>
      <c r="N5881" s="177"/>
      <c r="P5881" s="176"/>
      <c r="R5881" s="178"/>
      <c r="S5881" s="177"/>
      <c r="U5881" s="177"/>
      <c r="W5881" s="178"/>
      <c r="X5881" s="177"/>
    </row>
    <row r="5882" spans="7:24" s="168" customFormat="1" ht="15" customHeight="1">
      <c r="G5882" s="175"/>
      <c r="I5882" s="176"/>
      <c r="J5882" s="176"/>
      <c r="K5882" s="176"/>
      <c r="L5882" s="665"/>
      <c r="M5882" s="175"/>
      <c r="N5882" s="177"/>
      <c r="P5882" s="176"/>
      <c r="R5882" s="178"/>
      <c r="S5882" s="177"/>
      <c r="U5882" s="177"/>
      <c r="W5882" s="178"/>
      <c r="X5882" s="177"/>
    </row>
    <row r="5883" spans="7:24" s="168" customFormat="1" ht="15" customHeight="1">
      <c r="G5883" s="175"/>
      <c r="I5883" s="176"/>
      <c r="J5883" s="176"/>
      <c r="K5883" s="176"/>
      <c r="L5883" s="665"/>
      <c r="M5883" s="175"/>
      <c r="N5883" s="177"/>
      <c r="P5883" s="176"/>
      <c r="R5883" s="178"/>
      <c r="S5883" s="177"/>
      <c r="U5883" s="177"/>
      <c r="W5883" s="178"/>
      <c r="X5883" s="177"/>
    </row>
    <row r="5884" spans="7:24" s="168" customFormat="1" ht="15" customHeight="1">
      <c r="G5884" s="175"/>
      <c r="I5884" s="176"/>
      <c r="J5884" s="176"/>
      <c r="K5884" s="176"/>
      <c r="L5884" s="665"/>
      <c r="M5884" s="175"/>
      <c r="N5884" s="177"/>
      <c r="P5884" s="176"/>
      <c r="R5884" s="178"/>
      <c r="S5884" s="177"/>
      <c r="U5884" s="177"/>
      <c r="W5884" s="178"/>
      <c r="X5884" s="177"/>
    </row>
    <row r="5885" spans="7:24" s="168" customFormat="1" ht="15" customHeight="1">
      <c r="G5885" s="175"/>
      <c r="I5885" s="176"/>
      <c r="J5885" s="176"/>
      <c r="K5885" s="176"/>
      <c r="L5885" s="665"/>
      <c r="M5885" s="175"/>
      <c r="N5885" s="177"/>
      <c r="P5885" s="176"/>
      <c r="R5885" s="178"/>
      <c r="S5885" s="177"/>
      <c r="U5885" s="177"/>
      <c r="W5885" s="178"/>
      <c r="X5885" s="177"/>
    </row>
    <row r="5886" spans="7:24" s="168" customFormat="1" ht="15" customHeight="1">
      <c r="G5886" s="175"/>
      <c r="I5886" s="176"/>
      <c r="J5886" s="176"/>
      <c r="K5886" s="176"/>
      <c r="L5886" s="665"/>
      <c r="M5886" s="175"/>
      <c r="N5886" s="177"/>
      <c r="P5886" s="176"/>
      <c r="R5886" s="178"/>
      <c r="S5886" s="177"/>
      <c r="U5886" s="177"/>
      <c r="W5886" s="178"/>
      <c r="X5886" s="177"/>
    </row>
    <row r="5887" spans="7:24" s="168" customFormat="1" ht="15" customHeight="1">
      <c r="G5887" s="175"/>
      <c r="I5887" s="176"/>
      <c r="J5887" s="176"/>
      <c r="K5887" s="176"/>
      <c r="L5887" s="665"/>
      <c r="M5887" s="175"/>
      <c r="N5887" s="177"/>
      <c r="P5887" s="176"/>
      <c r="R5887" s="178"/>
      <c r="S5887" s="177"/>
      <c r="U5887" s="177"/>
      <c r="W5887" s="178"/>
      <c r="X5887" s="177"/>
    </row>
    <row r="5888" spans="7:24" s="168" customFormat="1" ht="15" customHeight="1">
      <c r="G5888" s="175"/>
      <c r="I5888" s="176"/>
      <c r="J5888" s="176"/>
      <c r="K5888" s="176"/>
      <c r="L5888" s="665"/>
      <c r="M5888" s="175"/>
      <c r="N5888" s="177"/>
      <c r="P5888" s="176"/>
      <c r="R5888" s="178"/>
      <c r="S5888" s="177"/>
      <c r="U5888" s="177"/>
      <c r="W5888" s="178"/>
      <c r="X5888" s="177"/>
    </row>
    <row r="5889" spans="7:24" s="168" customFormat="1" ht="15" customHeight="1">
      <c r="G5889" s="175"/>
      <c r="I5889" s="176"/>
      <c r="J5889" s="176"/>
      <c r="K5889" s="176"/>
      <c r="L5889" s="665"/>
      <c r="M5889" s="175"/>
      <c r="N5889" s="177"/>
      <c r="P5889" s="176"/>
      <c r="R5889" s="178"/>
      <c r="S5889" s="177"/>
      <c r="U5889" s="177"/>
      <c r="W5889" s="178"/>
      <c r="X5889" s="177"/>
    </row>
    <row r="5890" spans="7:24" s="168" customFormat="1" ht="15" customHeight="1">
      <c r="G5890" s="175"/>
      <c r="I5890" s="176"/>
      <c r="J5890" s="176"/>
      <c r="K5890" s="176"/>
      <c r="L5890" s="665"/>
      <c r="M5890" s="175"/>
      <c r="N5890" s="177"/>
      <c r="P5890" s="176"/>
      <c r="R5890" s="178"/>
      <c r="S5890" s="177"/>
      <c r="U5890" s="177"/>
      <c r="W5890" s="178"/>
      <c r="X5890" s="177"/>
    </row>
    <row r="5891" spans="7:24" s="168" customFormat="1" ht="15" customHeight="1">
      <c r="G5891" s="175"/>
      <c r="I5891" s="176"/>
      <c r="J5891" s="176"/>
      <c r="K5891" s="176"/>
      <c r="L5891" s="665"/>
      <c r="M5891" s="175"/>
      <c r="N5891" s="177"/>
      <c r="P5891" s="176"/>
      <c r="R5891" s="178"/>
      <c r="S5891" s="177"/>
      <c r="U5891" s="177"/>
      <c r="W5891" s="178"/>
      <c r="X5891" s="177"/>
    </row>
    <row r="5892" spans="7:24" s="168" customFormat="1" ht="15" customHeight="1">
      <c r="G5892" s="175"/>
      <c r="I5892" s="176"/>
      <c r="J5892" s="176"/>
      <c r="K5892" s="176"/>
      <c r="L5892" s="665"/>
      <c r="M5892" s="175"/>
      <c r="N5892" s="177"/>
      <c r="P5892" s="176"/>
      <c r="R5892" s="178"/>
      <c r="S5892" s="177"/>
      <c r="U5892" s="177"/>
      <c r="W5892" s="178"/>
      <c r="X5892" s="177"/>
    </row>
    <row r="5893" spans="7:24" s="168" customFormat="1" ht="15" customHeight="1">
      <c r="G5893" s="175"/>
      <c r="I5893" s="176"/>
      <c r="J5893" s="176"/>
      <c r="K5893" s="176"/>
      <c r="L5893" s="665"/>
      <c r="M5893" s="175"/>
      <c r="N5893" s="177"/>
      <c r="P5893" s="176"/>
      <c r="R5893" s="178"/>
      <c r="S5893" s="177"/>
      <c r="U5893" s="177"/>
      <c r="W5893" s="178"/>
      <c r="X5893" s="177"/>
    </row>
    <row r="5894" spans="7:24" s="168" customFormat="1" ht="15" customHeight="1">
      <c r="G5894" s="175"/>
      <c r="I5894" s="176"/>
      <c r="J5894" s="176"/>
      <c r="K5894" s="176"/>
      <c r="L5894" s="665"/>
      <c r="M5894" s="175"/>
      <c r="N5894" s="177"/>
      <c r="P5894" s="176"/>
      <c r="R5894" s="178"/>
      <c r="S5894" s="177"/>
      <c r="U5894" s="177"/>
      <c r="W5894" s="178"/>
      <c r="X5894" s="177"/>
    </row>
    <row r="5895" spans="7:24" s="168" customFormat="1" ht="15" customHeight="1">
      <c r="G5895" s="175"/>
      <c r="I5895" s="176"/>
      <c r="J5895" s="176"/>
      <c r="K5895" s="176"/>
      <c r="L5895" s="665"/>
      <c r="M5895" s="175"/>
      <c r="N5895" s="177"/>
      <c r="P5895" s="176"/>
      <c r="R5895" s="178"/>
      <c r="S5895" s="177"/>
      <c r="U5895" s="177"/>
      <c r="W5895" s="178"/>
      <c r="X5895" s="177"/>
    </row>
    <row r="5896" spans="7:24" s="168" customFormat="1" ht="15" customHeight="1">
      <c r="G5896" s="175"/>
      <c r="I5896" s="176"/>
      <c r="J5896" s="176"/>
      <c r="K5896" s="176"/>
      <c r="L5896" s="665"/>
      <c r="M5896" s="175"/>
      <c r="N5896" s="177"/>
      <c r="P5896" s="176"/>
      <c r="R5896" s="178"/>
      <c r="S5896" s="177"/>
      <c r="U5896" s="177"/>
      <c r="W5896" s="178"/>
      <c r="X5896" s="177"/>
    </row>
    <row r="5897" spans="7:24" s="168" customFormat="1" ht="15" customHeight="1">
      <c r="G5897" s="175"/>
      <c r="I5897" s="176"/>
      <c r="J5897" s="176"/>
      <c r="K5897" s="176"/>
      <c r="L5897" s="665"/>
      <c r="M5897" s="175"/>
      <c r="N5897" s="177"/>
      <c r="P5897" s="176"/>
      <c r="R5897" s="178"/>
      <c r="S5897" s="177"/>
      <c r="U5897" s="177"/>
      <c r="W5897" s="178"/>
      <c r="X5897" s="177"/>
    </row>
    <row r="5898" spans="7:24" s="168" customFormat="1" ht="15" customHeight="1">
      <c r="G5898" s="175"/>
      <c r="I5898" s="176"/>
      <c r="J5898" s="176"/>
      <c r="K5898" s="176"/>
      <c r="L5898" s="665"/>
      <c r="M5898" s="175"/>
      <c r="N5898" s="177"/>
      <c r="P5898" s="176"/>
      <c r="R5898" s="178"/>
      <c r="S5898" s="177"/>
      <c r="U5898" s="177"/>
      <c r="W5898" s="178"/>
      <c r="X5898" s="177"/>
    </row>
    <row r="5899" spans="7:24" s="168" customFormat="1" ht="15" customHeight="1">
      <c r="G5899" s="175"/>
      <c r="I5899" s="176"/>
      <c r="J5899" s="176"/>
      <c r="K5899" s="176"/>
      <c r="L5899" s="665"/>
      <c r="M5899" s="175"/>
      <c r="N5899" s="177"/>
      <c r="P5899" s="176"/>
      <c r="R5899" s="178"/>
      <c r="S5899" s="177"/>
      <c r="U5899" s="177"/>
      <c r="W5899" s="178"/>
      <c r="X5899" s="177"/>
    </row>
    <row r="5900" spans="7:24" s="168" customFormat="1" ht="15" customHeight="1">
      <c r="G5900" s="175"/>
      <c r="I5900" s="176"/>
      <c r="J5900" s="176"/>
      <c r="K5900" s="176"/>
      <c r="L5900" s="665"/>
      <c r="M5900" s="175"/>
      <c r="N5900" s="177"/>
      <c r="P5900" s="176"/>
      <c r="R5900" s="178"/>
      <c r="S5900" s="177"/>
      <c r="U5900" s="177"/>
      <c r="W5900" s="178"/>
      <c r="X5900" s="177"/>
    </row>
    <row r="5901" spans="7:24" s="168" customFormat="1" ht="15" customHeight="1">
      <c r="G5901" s="175"/>
      <c r="I5901" s="176"/>
      <c r="J5901" s="176"/>
      <c r="K5901" s="176"/>
      <c r="L5901" s="665"/>
      <c r="M5901" s="175"/>
      <c r="N5901" s="177"/>
      <c r="P5901" s="176"/>
      <c r="R5901" s="178"/>
      <c r="S5901" s="177"/>
      <c r="U5901" s="177"/>
      <c r="W5901" s="178"/>
      <c r="X5901" s="177"/>
    </row>
    <row r="5902" spans="7:24" s="168" customFormat="1" ht="15" customHeight="1">
      <c r="G5902" s="175"/>
      <c r="I5902" s="176"/>
      <c r="J5902" s="176"/>
      <c r="K5902" s="176"/>
      <c r="L5902" s="665"/>
      <c r="M5902" s="175"/>
      <c r="N5902" s="177"/>
      <c r="P5902" s="176"/>
      <c r="R5902" s="178"/>
      <c r="S5902" s="177"/>
      <c r="U5902" s="177"/>
      <c r="W5902" s="178"/>
      <c r="X5902" s="177"/>
    </row>
    <row r="5903" spans="7:24" s="168" customFormat="1" ht="15" customHeight="1">
      <c r="G5903" s="175"/>
      <c r="I5903" s="176"/>
      <c r="J5903" s="176"/>
      <c r="K5903" s="176"/>
      <c r="L5903" s="665"/>
      <c r="M5903" s="175"/>
      <c r="N5903" s="177"/>
      <c r="P5903" s="176"/>
      <c r="R5903" s="178"/>
      <c r="S5903" s="177"/>
      <c r="U5903" s="177"/>
      <c r="W5903" s="178"/>
      <c r="X5903" s="177"/>
    </row>
    <row r="5904" spans="7:24" s="168" customFormat="1" ht="15" customHeight="1">
      <c r="G5904" s="175"/>
      <c r="I5904" s="176"/>
      <c r="J5904" s="176"/>
      <c r="K5904" s="176"/>
      <c r="L5904" s="665"/>
      <c r="M5904" s="175"/>
      <c r="N5904" s="177"/>
      <c r="P5904" s="176"/>
      <c r="R5904" s="178"/>
      <c r="S5904" s="177"/>
      <c r="U5904" s="177"/>
      <c r="W5904" s="178"/>
      <c r="X5904" s="177"/>
    </row>
    <row r="5905" spans="7:24" s="168" customFormat="1" ht="15" customHeight="1">
      <c r="G5905" s="175"/>
      <c r="I5905" s="176"/>
      <c r="J5905" s="176"/>
      <c r="K5905" s="176"/>
      <c r="L5905" s="665"/>
      <c r="M5905" s="175"/>
      <c r="N5905" s="177"/>
      <c r="P5905" s="176"/>
      <c r="R5905" s="178"/>
      <c r="S5905" s="177"/>
      <c r="U5905" s="177"/>
      <c r="W5905" s="178"/>
      <c r="X5905" s="177"/>
    </row>
    <row r="5906" spans="7:24" s="168" customFormat="1" ht="15" customHeight="1">
      <c r="G5906" s="175"/>
      <c r="I5906" s="176"/>
      <c r="J5906" s="176"/>
      <c r="K5906" s="176"/>
      <c r="L5906" s="665"/>
      <c r="M5906" s="175"/>
      <c r="N5906" s="177"/>
      <c r="P5906" s="176"/>
      <c r="R5906" s="178"/>
      <c r="S5906" s="177"/>
      <c r="U5906" s="177"/>
      <c r="W5906" s="178"/>
      <c r="X5906" s="177"/>
    </row>
    <row r="5907" spans="7:24" s="168" customFormat="1" ht="15" customHeight="1">
      <c r="G5907" s="175"/>
      <c r="I5907" s="176"/>
      <c r="J5907" s="176"/>
      <c r="K5907" s="176"/>
      <c r="L5907" s="665"/>
      <c r="M5907" s="175"/>
      <c r="N5907" s="177"/>
      <c r="P5907" s="176"/>
      <c r="R5907" s="178"/>
      <c r="S5907" s="177"/>
      <c r="U5907" s="177"/>
      <c r="W5907" s="178"/>
      <c r="X5907" s="177"/>
    </row>
    <row r="5908" spans="7:24" s="168" customFormat="1" ht="15" customHeight="1">
      <c r="G5908" s="175"/>
      <c r="I5908" s="176"/>
      <c r="J5908" s="176"/>
      <c r="K5908" s="176"/>
      <c r="L5908" s="665"/>
      <c r="M5908" s="175"/>
      <c r="N5908" s="177"/>
      <c r="P5908" s="176"/>
      <c r="R5908" s="178"/>
      <c r="S5908" s="177"/>
      <c r="U5908" s="177"/>
      <c r="W5908" s="178"/>
      <c r="X5908" s="177"/>
    </row>
    <row r="5909" spans="7:24" s="168" customFormat="1" ht="15" customHeight="1">
      <c r="G5909" s="175"/>
      <c r="I5909" s="176"/>
      <c r="J5909" s="176"/>
      <c r="K5909" s="176"/>
      <c r="L5909" s="665"/>
      <c r="M5909" s="175"/>
      <c r="N5909" s="177"/>
      <c r="P5909" s="176"/>
      <c r="R5909" s="178"/>
      <c r="S5909" s="177"/>
      <c r="U5909" s="177"/>
      <c r="W5909" s="178"/>
      <c r="X5909" s="177"/>
    </row>
    <row r="5910" spans="7:24" s="168" customFormat="1" ht="15" customHeight="1">
      <c r="G5910" s="175"/>
      <c r="I5910" s="176"/>
      <c r="J5910" s="176"/>
      <c r="K5910" s="176"/>
      <c r="L5910" s="665"/>
      <c r="M5910" s="175"/>
      <c r="N5910" s="177"/>
      <c r="P5910" s="176"/>
      <c r="R5910" s="178"/>
      <c r="S5910" s="177"/>
      <c r="U5910" s="177"/>
      <c r="W5910" s="178"/>
      <c r="X5910" s="177"/>
    </row>
    <row r="5911" spans="7:24" s="168" customFormat="1" ht="15" customHeight="1">
      <c r="G5911" s="175"/>
      <c r="I5911" s="176"/>
      <c r="J5911" s="176"/>
      <c r="K5911" s="176"/>
      <c r="L5911" s="665"/>
      <c r="M5911" s="175"/>
      <c r="N5911" s="177"/>
      <c r="P5911" s="176"/>
      <c r="R5911" s="178"/>
      <c r="S5911" s="177"/>
      <c r="U5911" s="177"/>
      <c r="W5911" s="178"/>
      <c r="X5911" s="177"/>
    </row>
    <row r="5912" spans="7:24" s="168" customFormat="1" ht="15" customHeight="1">
      <c r="G5912" s="175"/>
      <c r="I5912" s="176"/>
      <c r="J5912" s="176"/>
      <c r="K5912" s="176"/>
      <c r="L5912" s="665"/>
      <c r="M5912" s="175"/>
      <c r="N5912" s="177"/>
      <c r="P5912" s="176"/>
      <c r="R5912" s="178"/>
      <c r="S5912" s="177"/>
      <c r="U5912" s="177"/>
      <c r="W5912" s="178"/>
      <c r="X5912" s="177"/>
    </row>
    <row r="5913" spans="7:24" s="168" customFormat="1" ht="15" customHeight="1">
      <c r="G5913" s="175"/>
      <c r="I5913" s="176"/>
      <c r="J5913" s="176"/>
      <c r="K5913" s="176"/>
      <c r="L5913" s="665"/>
      <c r="M5913" s="175"/>
      <c r="N5913" s="177"/>
      <c r="P5913" s="176"/>
      <c r="R5913" s="178"/>
      <c r="S5913" s="177"/>
      <c r="U5913" s="177"/>
      <c r="W5913" s="178"/>
      <c r="X5913" s="177"/>
    </row>
    <row r="5914" spans="7:24" s="168" customFormat="1" ht="15" customHeight="1">
      <c r="G5914" s="175"/>
      <c r="I5914" s="176"/>
      <c r="J5914" s="176"/>
      <c r="K5914" s="176"/>
      <c r="L5914" s="665"/>
      <c r="M5914" s="175"/>
      <c r="N5914" s="177"/>
      <c r="P5914" s="176"/>
      <c r="R5914" s="178"/>
      <c r="S5914" s="177"/>
      <c r="U5914" s="177"/>
      <c r="W5914" s="178"/>
      <c r="X5914" s="177"/>
    </row>
    <row r="5915" spans="7:24" s="168" customFormat="1" ht="15" customHeight="1">
      <c r="G5915" s="175"/>
      <c r="I5915" s="176"/>
      <c r="J5915" s="176"/>
      <c r="K5915" s="176"/>
      <c r="L5915" s="665"/>
      <c r="M5915" s="175"/>
      <c r="N5915" s="177"/>
      <c r="P5915" s="176"/>
      <c r="R5915" s="178"/>
      <c r="S5915" s="177"/>
      <c r="U5915" s="177"/>
      <c r="W5915" s="178"/>
      <c r="X5915" s="177"/>
    </row>
    <row r="5916" spans="7:24" s="168" customFormat="1" ht="15" customHeight="1">
      <c r="G5916" s="175"/>
      <c r="I5916" s="176"/>
      <c r="J5916" s="176"/>
      <c r="K5916" s="176"/>
      <c r="L5916" s="665"/>
      <c r="M5916" s="175"/>
      <c r="N5916" s="177"/>
      <c r="P5916" s="176"/>
      <c r="R5916" s="178"/>
      <c r="S5916" s="177"/>
      <c r="U5916" s="177"/>
      <c r="W5916" s="178"/>
      <c r="X5916" s="177"/>
    </row>
    <row r="5917" spans="7:24" s="168" customFormat="1" ht="15" customHeight="1">
      <c r="G5917" s="175"/>
      <c r="I5917" s="176"/>
      <c r="J5917" s="176"/>
      <c r="K5917" s="176"/>
      <c r="L5917" s="665"/>
      <c r="M5917" s="175"/>
      <c r="N5917" s="177"/>
      <c r="P5917" s="176"/>
      <c r="R5917" s="178"/>
      <c r="S5917" s="177"/>
      <c r="U5917" s="177"/>
      <c r="W5917" s="178"/>
      <c r="X5917" s="177"/>
    </row>
    <row r="5918" spans="7:24" s="168" customFormat="1" ht="15" customHeight="1">
      <c r="G5918" s="175"/>
      <c r="I5918" s="176"/>
      <c r="J5918" s="176"/>
      <c r="K5918" s="176"/>
      <c r="L5918" s="665"/>
      <c r="M5918" s="175"/>
      <c r="N5918" s="177"/>
      <c r="P5918" s="176"/>
      <c r="R5918" s="178"/>
      <c r="S5918" s="177"/>
      <c r="U5918" s="177"/>
      <c r="W5918" s="178"/>
      <c r="X5918" s="177"/>
    </row>
    <row r="5919" spans="7:24" s="168" customFormat="1" ht="15" customHeight="1">
      <c r="G5919" s="175"/>
      <c r="I5919" s="176"/>
      <c r="J5919" s="176"/>
      <c r="K5919" s="176"/>
      <c r="L5919" s="665"/>
      <c r="M5919" s="175"/>
      <c r="N5919" s="177"/>
      <c r="P5919" s="176"/>
      <c r="R5919" s="178"/>
      <c r="S5919" s="177"/>
      <c r="U5919" s="177"/>
      <c r="W5919" s="178"/>
      <c r="X5919" s="177"/>
    </row>
    <row r="5920" spans="7:24" s="168" customFormat="1" ht="15" customHeight="1">
      <c r="G5920" s="175"/>
      <c r="I5920" s="176"/>
      <c r="J5920" s="176"/>
      <c r="K5920" s="176"/>
      <c r="L5920" s="665"/>
      <c r="M5920" s="175"/>
      <c r="N5920" s="177"/>
      <c r="P5920" s="176"/>
      <c r="R5920" s="178"/>
      <c r="S5920" s="177"/>
      <c r="U5920" s="177"/>
      <c r="W5920" s="178"/>
      <c r="X5920" s="177"/>
    </row>
    <row r="5921" spans="7:24" s="168" customFormat="1" ht="15" customHeight="1">
      <c r="G5921" s="175"/>
      <c r="I5921" s="176"/>
      <c r="J5921" s="176"/>
      <c r="K5921" s="176"/>
      <c r="L5921" s="665"/>
      <c r="M5921" s="175"/>
      <c r="N5921" s="177"/>
      <c r="P5921" s="176"/>
      <c r="R5921" s="178"/>
      <c r="S5921" s="177"/>
      <c r="U5921" s="177"/>
      <c r="W5921" s="178"/>
      <c r="X5921" s="177"/>
    </row>
    <row r="5922" spans="7:24" s="168" customFormat="1" ht="15" customHeight="1">
      <c r="G5922" s="175"/>
      <c r="I5922" s="176"/>
      <c r="J5922" s="176"/>
      <c r="K5922" s="176"/>
      <c r="L5922" s="665"/>
      <c r="M5922" s="175"/>
      <c r="N5922" s="177"/>
      <c r="P5922" s="176"/>
      <c r="R5922" s="178"/>
      <c r="S5922" s="177"/>
      <c r="U5922" s="177"/>
      <c r="W5922" s="178"/>
      <c r="X5922" s="177"/>
    </row>
    <row r="5923" spans="7:24" s="168" customFormat="1" ht="15" customHeight="1">
      <c r="G5923" s="175"/>
      <c r="I5923" s="176"/>
      <c r="J5923" s="176"/>
      <c r="K5923" s="176"/>
      <c r="L5923" s="665"/>
      <c r="M5923" s="175"/>
      <c r="N5923" s="177"/>
      <c r="P5923" s="176"/>
      <c r="R5923" s="178"/>
      <c r="S5923" s="177"/>
      <c r="U5923" s="177"/>
      <c r="W5923" s="178"/>
      <c r="X5923" s="177"/>
    </row>
    <row r="5924" spans="7:24" s="168" customFormat="1" ht="15" customHeight="1">
      <c r="G5924" s="175"/>
      <c r="I5924" s="176"/>
      <c r="J5924" s="176"/>
      <c r="K5924" s="176"/>
      <c r="L5924" s="665"/>
      <c r="M5924" s="175"/>
      <c r="N5924" s="177"/>
      <c r="P5924" s="176"/>
      <c r="R5924" s="178"/>
      <c r="S5924" s="177"/>
      <c r="U5924" s="177"/>
      <c r="W5924" s="178"/>
      <c r="X5924" s="177"/>
    </row>
    <row r="5925" spans="7:24" s="168" customFormat="1" ht="15" customHeight="1">
      <c r="G5925" s="175"/>
      <c r="I5925" s="176"/>
      <c r="J5925" s="176"/>
      <c r="K5925" s="176"/>
      <c r="L5925" s="665"/>
      <c r="M5925" s="175"/>
      <c r="N5925" s="177"/>
      <c r="P5925" s="176"/>
      <c r="R5925" s="178"/>
      <c r="S5925" s="177"/>
      <c r="U5925" s="177"/>
      <c r="W5925" s="178"/>
      <c r="X5925" s="177"/>
    </row>
    <row r="5926" spans="7:24" s="168" customFormat="1" ht="15" customHeight="1">
      <c r="G5926" s="175"/>
      <c r="I5926" s="176"/>
      <c r="J5926" s="176"/>
      <c r="K5926" s="176"/>
      <c r="L5926" s="665"/>
      <c r="M5926" s="175"/>
      <c r="N5926" s="177"/>
      <c r="P5926" s="176"/>
      <c r="R5926" s="178"/>
      <c r="S5926" s="177"/>
      <c r="U5926" s="177"/>
      <c r="W5926" s="178"/>
      <c r="X5926" s="177"/>
    </row>
    <row r="5927" spans="7:24" s="168" customFormat="1" ht="15" customHeight="1">
      <c r="G5927" s="175"/>
      <c r="I5927" s="176"/>
      <c r="J5927" s="176"/>
      <c r="K5927" s="176"/>
      <c r="L5927" s="665"/>
      <c r="M5927" s="175"/>
      <c r="N5927" s="177"/>
      <c r="P5927" s="176"/>
      <c r="R5927" s="178"/>
      <c r="S5927" s="177"/>
      <c r="U5927" s="177"/>
      <c r="W5927" s="178"/>
      <c r="X5927" s="177"/>
    </row>
    <row r="5928" spans="7:24" s="168" customFormat="1" ht="15" customHeight="1">
      <c r="G5928" s="175"/>
      <c r="I5928" s="176"/>
      <c r="J5928" s="176"/>
      <c r="K5928" s="176"/>
      <c r="L5928" s="665"/>
      <c r="M5928" s="175"/>
      <c r="N5928" s="177"/>
      <c r="P5928" s="176"/>
      <c r="R5928" s="178"/>
      <c r="S5928" s="177"/>
      <c r="U5928" s="177"/>
      <c r="W5928" s="178"/>
      <c r="X5928" s="177"/>
    </row>
    <row r="5929" spans="7:24" s="168" customFormat="1" ht="15" customHeight="1">
      <c r="G5929" s="175"/>
      <c r="I5929" s="176"/>
      <c r="J5929" s="176"/>
      <c r="K5929" s="176"/>
      <c r="L5929" s="665"/>
      <c r="M5929" s="175"/>
      <c r="N5929" s="177"/>
      <c r="P5929" s="176"/>
      <c r="R5929" s="178"/>
      <c r="S5929" s="177"/>
      <c r="U5929" s="177"/>
      <c r="W5929" s="178"/>
      <c r="X5929" s="177"/>
    </row>
    <row r="5930" spans="7:24" s="168" customFormat="1" ht="15" customHeight="1">
      <c r="G5930" s="175"/>
      <c r="I5930" s="176"/>
      <c r="J5930" s="176"/>
      <c r="K5930" s="176"/>
      <c r="L5930" s="665"/>
      <c r="M5930" s="175"/>
      <c r="N5930" s="177"/>
      <c r="P5930" s="176"/>
      <c r="R5930" s="178"/>
      <c r="S5930" s="177"/>
      <c r="U5930" s="177"/>
      <c r="W5930" s="178"/>
      <c r="X5930" s="177"/>
    </row>
    <row r="5931" spans="7:24" s="168" customFormat="1" ht="15" customHeight="1">
      <c r="G5931" s="175"/>
      <c r="I5931" s="176"/>
      <c r="J5931" s="176"/>
      <c r="K5931" s="176"/>
      <c r="L5931" s="665"/>
      <c r="M5931" s="175"/>
      <c r="N5931" s="177"/>
      <c r="P5931" s="176"/>
      <c r="R5931" s="178"/>
      <c r="S5931" s="177"/>
      <c r="U5931" s="177"/>
      <c r="W5931" s="178"/>
      <c r="X5931" s="177"/>
    </row>
    <row r="5932" spans="7:24" s="168" customFormat="1" ht="15" customHeight="1">
      <c r="G5932" s="175"/>
      <c r="I5932" s="176"/>
      <c r="J5932" s="176"/>
      <c r="K5932" s="176"/>
      <c r="L5932" s="665"/>
      <c r="M5932" s="175"/>
      <c r="N5932" s="177"/>
      <c r="P5932" s="176"/>
      <c r="R5932" s="178"/>
      <c r="S5932" s="177"/>
      <c r="U5932" s="177"/>
      <c r="W5932" s="178"/>
      <c r="X5932" s="177"/>
    </row>
    <row r="5933" spans="7:24" s="168" customFormat="1" ht="15" customHeight="1">
      <c r="G5933" s="175"/>
      <c r="I5933" s="176"/>
      <c r="J5933" s="176"/>
      <c r="K5933" s="176"/>
      <c r="L5933" s="665"/>
      <c r="M5933" s="175"/>
      <c r="N5933" s="177"/>
      <c r="P5933" s="176"/>
      <c r="R5933" s="178"/>
      <c r="S5933" s="177"/>
      <c r="U5933" s="177"/>
      <c r="W5933" s="178"/>
      <c r="X5933" s="177"/>
    </row>
    <row r="5934" spans="7:24" s="168" customFormat="1" ht="15" customHeight="1">
      <c r="G5934" s="175"/>
      <c r="I5934" s="176"/>
      <c r="J5934" s="176"/>
      <c r="K5934" s="176"/>
      <c r="L5934" s="665"/>
      <c r="M5934" s="175"/>
      <c r="N5934" s="177"/>
      <c r="P5934" s="176"/>
      <c r="R5934" s="178"/>
      <c r="S5934" s="177"/>
      <c r="U5934" s="177"/>
      <c r="W5934" s="178"/>
      <c r="X5934" s="177"/>
    </row>
    <row r="5935" spans="7:24" s="168" customFormat="1" ht="15" customHeight="1">
      <c r="G5935" s="175"/>
      <c r="I5935" s="176"/>
      <c r="J5935" s="176"/>
      <c r="K5935" s="176"/>
      <c r="L5935" s="665"/>
      <c r="M5935" s="175"/>
      <c r="N5935" s="177"/>
      <c r="P5935" s="176"/>
      <c r="R5935" s="178"/>
      <c r="S5935" s="177"/>
      <c r="U5935" s="177"/>
      <c r="W5935" s="178"/>
      <c r="X5935" s="177"/>
    </row>
    <row r="5936" spans="7:24" s="168" customFormat="1" ht="15" customHeight="1">
      <c r="G5936" s="175"/>
      <c r="I5936" s="176"/>
      <c r="J5936" s="176"/>
      <c r="K5936" s="176"/>
      <c r="L5936" s="665"/>
      <c r="M5936" s="175"/>
      <c r="N5936" s="177"/>
      <c r="P5936" s="176"/>
      <c r="R5936" s="178"/>
      <c r="S5936" s="177"/>
      <c r="U5936" s="177"/>
      <c r="W5936" s="178"/>
      <c r="X5936" s="177"/>
    </row>
    <row r="5937" spans="7:24" s="168" customFormat="1" ht="15" customHeight="1">
      <c r="G5937" s="175"/>
      <c r="I5937" s="176"/>
      <c r="J5937" s="176"/>
      <c r="K5937" s="176"/>
      <c r="L5937" s="665"/>
      <c r="M5937" s="175"/>
      <c r="N5937" s="177"/>
      <c r="P5937" s="176"/>
      <c r="R5937" s="178"/>
      <c r="S5937" s="177"/>
      <c r="U5937" s="177"/>
      <c r="W5937" s="178"/>
      <c r="X5937" s="177"/>
    </row>
    <row r="5938" spans="7:24" s="168" customFormat="1" ht="15" customHeight="1">
      <c r="G5938" s="175"/>
      <c r="I5938" s="176"/>
      <c r="J5938" s="176"/>
      <c r="K5938" s="176"/>
      <c r="L5938" s="665"/>
      <c r="M5938" s="175"/>
      <c r="N5938" s="177"/>
      <c r="P5938" s="176"/>
      <c r="R5938" s="178"/>
      <c r="S5938" s="177"/>
      <c r="U5938" s="177"/>
      <c r="W5938" s="178"/>
      <c r="X5938" s="177"/>
    </row>
    <row r="5939" spans="7:24" s="168" customFormat="1" ht="15" customHeight="1">
      <c r="G5939" s="175"/>
      <c r="I5939" s="176"/>
      <c r="J5939" s="176"/>
      <c r="K5939" s="176"/>
      <c r="L5939" s="665"/>
      <c r="M5939" s="175"/>
      <c r="N5939" s="177"/>
      <c r="P5939" s="176"/>
      <c r="R5939" s="178"/>
      <c r="S5939" s="177"/>
      <c r="U5939" s="177"/>
      <c r="W5939" s="178"/>
      <c r="X5939" s="177"/>
    </row>
    <row r="5940" spans="7:24" s="168" customFormat="1" ht="15" customHeight="1">
      <c r="G5940" s="175"/>
      <c r="I5940" s="176"/>
      <c r="J5940" s="176"/>
      <c r="K5940" s="176"/>
      <c r="L5940" s="665"/>
      <c r="M5940" s="175"/>
      <c r="N5940" s="177"/>
      <c r="P5940" s="176"/>
      <c r="R5940" s="178"/>
      <c r="S5940" s="177"/>
      <c r="U5940" s="177"/>
      <c r="W5940" s="178"/>
      <c r="X5940" s="177"/>
    </row>
    <row r="5941" spans="7:24" s="168" customFormat="1" ht="15" customHeight="1">
      <c r="G5941" s="175"/>
      <c r="I5941" s="176"/>
      <c r="J5941" s="176"/>
      <c r="K5941" s="176"/>
      <c r="L5941" s="665"/>
      <c r="M5941" s="175"/>
      <c r="N5941" s="177"/>
      <c r="P5941" s="176"/>
      <c r="R5941" s="178"/>
      <c r="S5941" s="177"/>
      <c r="U5941" s="177"/>
      <c r="W5941" s="178"/>
      <c r="X5941" s="177"/>
    </row>
    <row r="5942" spans="7:24" s="168" customFormat="1" ht="15" customHeight="1">
      <c r="G5942" s="175"/>
      <c r="I5942" s="176"/>
      <c r="J5942" s="176"/>
      <c r="K5942" s="176"/>
      <c r="L5942" s="665"/>
      <c r="M5942" s="175"/>
      <c r="N5942" s="177"/>
      <c r="P5942" s="176"/>
      <c r="R5942" s="178"/>
      <c r="S5942" s="177"/>
      <c r="U5942" s="177"/>
      <c r="W5942" s="178"/>
      <c r="X5942" s="177"/>
    </row>
    <row r="5943" spans="7:24" s="168" customFormat="1" ht="15" customHeight="1">
      <c r="G5943" s="175"/>
      <c r="I5943" s="176"/>
      <c r="J5943" s="176"/>
      <c r="K5943" s="176"/>
      <c r="L5943" s="665"/>
      <c r="M5943" s="175"/>
      <c r="N5943" s="177"/>
      <c r="P5943" s="176"/>
      <c r="R5943" s="178"/>
      <c r="S5943" s="177"/>
      <c r="U5943" s="177"/>
      <c r="W5943" s="178"/>
      <c r="X5943" s="177"/>
    </row>
    <row r="5944" spans="7:24" s="168" customFormat="1" ht="15" customHeight="1">
      <c r="G5944" s="175"/>
      <c r="I5944" s="176"/>
      <c r="J5944" s="176"/>
      <c r="K5944" s="176"/>
      <c r="L5944" s="665"/>
      <c r="M5944" s="175"/>
      <c r="N5944" s="177"/>
      <c r="P5944" s="176"/>
      <c r="R5944" s="178"/>
      <c r="S5944" s="177"/>
      <c r="U5944" s="177"/>
      <c r="W5944" s="178"/>
      <c r="X5944" s="177"/>
    </row>
    <row r="5945" spans="7:24" s="168" customFormat="1" ht="15" customHeight="1">
      <c r="G5945" s="175"/>
      <c r="I5945" s="176"/>
      <c r="J5945" s="176"/>
      <c r="K5945" s="176"/>
      <c r="L5945" s="665"/>
      <c r="M5945" s="175"/>
      <c r="N5945" s="177"/>
      <c r="P5945" s="176"/>
      <c r="R5945" s="178"/>
      <c r="S5945" s="177"/>
      <c r="U5945" s="177"/>
      <c r="W5945" s="178"/>
      <c r="X5945" s="177"/>
    </row>
    <row r="5946" spans="7:24" s="168" customFormat="1" ht="15" customHeight="1">
      <c r="G5946" s="175"/>
      <c r="I5946" s="176"/>
      <c r="J5946" s="176"/>
      <c r="K5946" s="176"/>
      <c r="L5946" s="665"/>
      <c r="M5946" s="175"/>
      <c r="N5946" s="177"/>
      <c r="P5946" s="176"/>
      <c r="R5946" s="178"/>
      <c r="S5946" s="177"/>
      <c r="U5946" s="177"/>
      <c r="W5946" s="178"/>
      <c r="X5946" s="177"/>
    </row>
    <row r="5947" spans="7:24" s="168" customFormat="1" ht="15" customHeight="1">
      <c r="G5947" s="175"/>
      <c r="I5947" s="176"/>
      <c r="J5947" s="176"/>
      <c r="K5947" s="176"/>
      <c r="L5947" s="665"/>
      <c r="M5947" s="175"/>
      <c r="N5947" s="177"/>
      <c r="P5947" s="176"/>
      <c r="R5947" s="178"/>
      <c r="S5947" s="177"/>
      <c r="U5947" s="177"/>
      <c r="W5947" s="178"/>
      <c r="X5947" s="177"/>
    </row>
    <row r="5948" spans="7:24" s="168" customFormat="1" ht="15" customHeight="1">
      <c r="G5948" s="175"/>
      <c r="I5948" s="176"/>
      <c r="J5948" s="176"/>
      <c r="K5948" s="176"/>
      <c r="L5948" s="665"/>
      <c r="M5948" s="175"/>
      <c r="N5948" s="177"/>
      <c r="P5948" s="176"/>
      <c r="R5948" s="178"/>
      <c r="S5948" s="177"/>
      <c r="U5948" s="177"/>
      <c r="W5948" s="178"/>
      <c r="X5948" s="177"/>
    </row>
    <row r="5949" spans="7:24" s="168" customFormat="1" ht="15" customHeight="1">
      <c r="G5949" s="175"/>
      <c r="I5949" s="176"/>
      <c r="J5949" s="176"/>
      <c r="K5949" s="176"/>
      <c r="L5949" s="665"/>
      <c r="M5949" s="175"/>
      <c r="N5949" s="177"/>
      <c r="P5949" s="176"/>
      <c r="R5949" s="178"/>
      <c r="S5949" s="177"/>
      <c r="U5949" s="177"/>
      <c r="W5949" s="178"/>
      <c r="X5949" s="177"/>
    </row>
    <row r="5950" spans="7:24" s="168" customFormat="1" ht="15" customHeight="1">
      <c r="G5950" s="175"/>
      <c r="I5950" s="176"/>
      <c r="J5950" s="176"/>
      <c r="K5950" s="176"/>
      <c r="L5950" s="665"/>
      <c r="M5950" s="175"/>
      <c r="N5950" s="177"/>
      <c r="P5950" s="176"/>
      <c r="R5950" s="178"/>
      <c r="S5950" s="177"/>
      <c r="U5950" s="177"/>
      <c r="W5950" s="178"/>
      <c r="X5950" s="177"/>
    </row>
    <row r="5951" spans="7:24" s="168" customFormat="1" ht="15" customHeight="1">
      <c r="G5951" s="175"/>
      <c r="I5951" s="176"/>
      <c r="J5951" s="176"/>
      <c r="K5951" s="176"/>
      <c r="L5951" s="665"/>
      <c r="M5951" s="175"/>
      <c r="N5951" s="177"/>
      <c r="P5951" s="176"/>
      <c r="R5951" s="178"/>
      <c r="S5951" s="177"/>
      <c r="U5951" s="177"/>
      <c r="W5951" s="178"/>
      <c r="X5951" s="177"/>
    </row>
    <row r="5952" spans="7:24" s="168" customFormat="1" ht="15" customHeight="1">
      <c r="G5952" s="175"/>
      <c r="I5952" s="176"/>
      <c r="J5952" s="176"/>
      <c r="K5952" s="176"/>
      <c r="L5952" s="665"/>
      <c r="M5952" s="175"/>
      <c r="N5952" s="177"/>
      <c r="P5952" s="176"/>
      <c r="R5952" s="178"/>
      <c r="S5952" s="177"/>
      <c r="U5952" s="177"/>
      <c r="W5952" s="178"/>
      <c r="X5952" s="177"/>
    </row>
    <row r="5953" spans="7:24" s="168" customFormat="1" ht="15" customHeight="1">
      <c r="G5953" s="175"/>
      <c r="I5953" s="176"/>
      <c r="J5953" s="176"/>
      <c r="K5953" s="176"/>
      <c r="L5953" s="665"/>
      <c r="M5953" s="175"/>
      <c r="N5953" s="177"/>
      <c r="P5953" s="176"/>
      <c r="R5953" s="178"/>
      <c r="S5953" s="177"/>
      <c r="U5953" s="177"/>
      <c r="W5953" s="178"/>
      <c r="X5953" s="177"/>
    </row>
    <row r="5954" spans="7:24" s="168" customFormat="1" ht="15" customHeight="1">
      <c r="G5954" s="175"/>
      <c r="I5954" s="176"/>
      <c r="J5954" s="176"/>
      <c r="K5954" s="176"/>
      <c r="L5954" s="665"/>
      <c r="M5954" s="175"/>
      <c r="N5954" s="177"/>
      <c r="P5954" s="176"/>
      <c r="R5954" s="178"/>
      <c r="S5954" s="177"/>
      <c r="U5954" s="177"/>
      <c r="W5954" s="178"/>
      <c r="X5954" s="177"/>
    </row>
    <row r="5955" spans="7:24" s="168" customFormat="1" ht="15" customHeight="1">
      <c r="G5955" s="175"/>
      <c r="I5955" s="176"/>
      <c r="J5955" s="176"/>
      <c r="K5955" s="176"/>
      <c r="L5955" s="665"/>
      <c r="M5955" s="175"/>
      <c r="N5955" s="177"/>
      <c r="P5955" s="176"/>
      <c r="R5955" s="178"/>
      <c r="S5955" s="177"/>
      <c r="U5955" s="177"/>
      <c r="W5955" s="178"/>
      <c r="X5955" s="177"/>
    </row>
    <row r="5956" spans="7:24" s="168" customFormat="1" ht="15" customHeight="1">
      <c r="G5956" s="175"/>
      <c r="I5956" s="176"/>
      <c r="J5956" s="176"/>
      <c r="K5956" s="176"/>
      <c r="L5956" s="665"/>
      <c r="M5956" s="175"/>
      <c r="N5956" s="177"/>
      <c r="P5956" s="176"/>
      <c r="R5956" s="178"/>
      <c r="S5956" s="177"/>
      <c r="U5956" s="177"/>
      <c r="W5956" s="178"/>
      <c r="X5956" s="177"/>
    </row>
    <row r="5957" spans="7:24" s="168" customFormat="1" ht="15" customHeight="1">
      <c r="G5957" s="175"/>
      <c r="I5957" s="176"/>
      <c r="J5957" s="176"/>
      <c r="K5957" s="176"/>
      <c r="L5957" s="665"/>
      <c r="M5957" s="175"/>
      <c r="N5957" s="177"/>
      <c r="P5957" s="176"/>
      <c r="R5957" s="178"/>
      <c r="S5957" s="177"/>
      <c r="U5957" s="177"/>
      <c r="W5957" s="178"/>
      <c r="X5957" s="177"/>
    </row>
    <row r="5958" spans="7:24" s="168" customFormat="1" ht="15" customHeight="1">
      <c r="G5958" s="175"/>
      <c r="I5958" s="176"/>
      <c r="J5958" s="176"/>
      <c r="K5958" s="176"/>
      <c r="L5958" s="665"/>
      <c r="M5958" s="175"/>
      <c r="N5958" s="177"/>
      <c r="P5958" s="176"/>
      <c r="R5958" s="178"/>
      <c r="S5958" s="177"/>
      <c r="U5958" s="177"/>
      <c r="W5958" s="178"/>
      <c r="X5958" s="177"/>
    </row>
    <row r="5959" spans="7:24" s="168" customFormat="1" ht="15" customHeight="1">
      <c r="G5959" s="175"/>
      <c r="I5959" s="176"/>
      <c r="J5959" s="176"/>
      <c r="K5959" s="176"/>
      <c r="L5959" s="665"/>
      <c r="M5959" s="175"/>
      <c r="N5959" s="177"/>
      <c r="P5959" s="176"/>
      <c r="R5959" s="178"/>
      <c r="S5959" s="177"/>
      <c r="U5959" s="177"/>
      <c r="W5959" s="178"/>
      <c r="X5959" s="177"/>
    </row>
    <row r="5960" spans="7:24" s="168" customFormat="1" ht="15" customHeight="1">
      <c r="G5960" s="175"/>
      <c r="I5960" s="176"/>
      <c r="J5960" s="176"/>
      <c r="K5960" s="176"/>
      <c r="L5960" s="665"/>
      <c r="M5960" s="175"/>
      <c r="N5960" s="177"/>
      <c r="P5960" s="176"/>
      <c r="R5960" s="178"/>
      <c r="S5960" s="177"/>
      <c r="U5960" s="177"/>
      <c r="W5960" s="178"/>
      <c r="X5960" s="177"/>
    </row>
    <row r="5961" spans="7:24" s="168" customFormat="1" ht="15" customHeight="1">
      <c r="G5961" s="175"/>
      <c r="I5961" s="176"/>
      <c r="J5961" s="176"/>
      <c r="K5961" s="176"/>
      <c r="L5961" s="665"/>
      <c r="M5961" s="175"/>
      <c r="N5961" s="177"/>
      <c r="P5961" s="176"/>
      <c r="R5961" s="178"/>
      <c r="S5961" s="177"/>
      <c r="U5961" s="177"/>
      <c r="W5961" s="178"/>
      <c r="X5961" s="177"/>
    </row>
    <row r="5962" spans="7:24" s="168" customFormat="1" ht="15" customHeight="1">
      <c r="G5962" s="175"/>
      <c r="I5962" s="176"/>
      <c r="J5962" s="176"/>
      <c r="K5962" s="176"/>
      <c r="L5962" s="665"/>
      <c r="M5962" s="175"/>
      <c r="N5962" s="177"/>
      <c r="P5962" s="176"/>
      <c r="R5962" s="178"/>
      <c r="S5962" s="177"/>
      <c r="U5962" s="177"/>
      <c r="W5962" s="178"/>
      <c r="X5962" s="177"/>
    </row>
    <row r="5963" spans="7:24" s="168" customFormat="1" ht="15" customHeight="1">
      <c r="G5963" s="175"/>
      <c r="I5963" s="176"/>
      <c r="J5963" s="176"/>
      <c r="K5963" s="176"/>
      <c r="L5963" s="665"/>
      <c r="M5963" s="175"/>
      <c r="N5963" s="177"/>
      <c r="P5963" s="176"/>
      <c r="R5963" s="178"/>
      <c r="S5963" s="177"/>
      <c r="U5963" s="177"/>
      <c r="W5963" s="178"/>
      <c r="X5963" s="177"/>
    </row>
    <row r="5964" spans="7:24" s="168" customFormat="1" ht="15" customHeight="1">
      <c r="G5964" s="175"/>
      <c r="I5964" s="176"/>
      <c r="J5964" s="176"/>
      <c r="K5964" s="176"/>
      <c r="L5964" s="665"/>
      <c r="M5964" s="175"/>
      <c r="N5964" s="177"/>
      <c r="P5964" s="176"/>
      <c r="R5964" s="178"/>
      <c r="S5964" s="177"/>
      <c r="U5964" s="177"/>
      <c r="W5964" s="178"/>
      <c r="X5964" s="177"/>
    </row>
    <row r="5965" spans="7:24" s="168" customFormat="1" ht="15" customHeight="1">
      <c r="G5965" s="175"/>
      <c r="I5965" s="176"/>
      <c r="J5965" s="176"/>
      <c r="K5965" s="176"/>
      <c r="L5965" s="665"/>
      <c r="M5965" s="175"/>
      <c r="N5965" s="177"/>
      <c r="P5965" s="176"/>
      <c r="R5965" s="178"/>
      <c r="S5965" s="177"/>
      <c r="U5965" s="177"/>
      <c r="W5965" s="178"/>
      <c r="X5965" s="177"/>
    </row>
    <row r="5966" spans="7:24" s="168" customFormat="1" ht="15" customHeight="1">
      <c r="G5966" s="175"/>
      <c r="I5966" s="176"/>
      <c r="J5966" s="176"/>
      <c r="K5966" s="176"/>
      <c r="L5966" s="665"/>
      <c r="M5966" s="175"/>
      <c r="N5966" s="177"/>
      <c r="P5966" s="176"/>
      <c r="R5966" s="178"/>
      <c r="S5966" s="177"/>
      <c r="U5966" s="177"/>
      <c r="W5966" s="178"/>
      <c r="X5966" s="177"/>
    </row>
    <row r="5967" spans="7:24" s="168" customFormat="1" ht="15" customHeight="1">
      <c r="G5967" s="175"/>
      <c r="I5967" s="176"/>
      <c r="J5967" s="176"/>
      <c r="K5967" s="176"/>
      <c r="L5967" s="665"/>
      <c r="M5967" s="175"/>
      <c r="N5967" s="177"/>
      <c r="P5967" s="176"/>
      <c r="R5967" s="178"/>
      <c r="S5967" s="177"/>
      <c r="U5967" s="177"/>
      <c r="W5967" s="178"/>
      <c r="X5967" s="177"/>
    </row>
    <row r="5968" spans="7:24" s="168" customFormat="1" ht="15" customHeight="1">
      <c r="G5968" s="175"/>
      <c r="I5968" s="176"/>
      <c r="J5968" s="176"/>
      <c r="K5968" s="176"/>
      <c r="L5968" s="665"/>
      <c r="M5968" s="175"/>
      <c r="N5968" s="177"/>
      <c r="P5968" s="176"/>
      <c r="R5968" s="178"/>
      <c r="S5968" s="177"/>
      <c r="U5968" s="177"/>
      <c r="W5968" s="178"/>
      <c r="X5968" s="177"/>
    </row>
    <row r="5969" spans="7:24" s="168" customFormat="1" ht="15" customHeight="1">
      <c r="G5969" s="175"/>
      <c r="I5969" s="176"/>
      <c r="J5969" s="176"/>
      <c r="K5969" s="176"/>
      <c r="L5969" s="665"/>
      <c r="M5969" s="175"/>
      <c r="N5969" s="177"/>
      <c r="P5969" s="176"/>
      <c r="R5969" s="178"/>
      <c r="S5969" s="177"/>
      <c r="U5969" s="177"/>
      <c r="W5969" s="178"/>
      <c r="X5969" s="177"/>
    </row>
    <row r="5970" spans="7:24" s="168" customFormat="1" ht="15" customHeight="1">
      <c r="G5970" s="175"/>
      <c r="I5970" s="176"/>
      <c r="J5970" s="176"/>
      <c r="K5970" s="176"/>
      <c r="L5970" s="665"/>
      <c r="M5970" s="175"/>
      <c r="N5970" s="177"/>
      <c r="P5970" s="176"/>
      <c r="R5970" s="178"/>
      <c r="S5970" s="177"/>
      <c r="U5970" s="177"/>
      <c r="W5970" s="178"/>
      <c r="X5970" s="177"/>
    </row>
    <row r="5971" spans="7:24" s="168" customFormat="1" ht="15" customHeight="1">
      <c r="G5971" s="175"/>
      <c r="I5971" s="176"/>
      <c r="J5971" s="176"/>
      <c r="K5971" s="176"/>
      <c r="L5971" s="665"/>
      <c r="M5971" s="175"/>
      <c r="N5971" s="177"/>
      <c r="P5971" s="176"/>
      <c r="R5971" s="178"/>
      <c r="S5971" s="177"/>
      <c r="U5971" s="177"/>
      <c r="W5971" s="178"/>
      <c r="X5971" s="177"/>
    </row>
    <row r="5972" spans="7:24" s="168" customFormat="1" ht="15" customHeight="1">
      <c r="G5972" s="175"/>
      <c r="I5972" s="176"/>
      <c r="J5972" s="176"/>
      <c r="K5972" s="176"/>
      <c r="L5972" s="665"/>
      <c r="M5972" s="175"/>
      <c r="N5972" s="177"/>
      <c r="P5972" s="176"/>
      <c r="R5972" s="178"/>
      <c r="S5972" s="177"/>
      <c r="U5972" s="177"/>
      <c r="W5972" s="178"/>
      <c r="X5972" s="177"/>
    </row>
    <row r="5973" spans="7:24" s="168" customFormat="1" ht="15" customHeight="1">
      <c r="G5973" s="175"/>
      <c r="I5973" s="176"/>
      <c r="J5973" s="176"/>
      <c r="K5973" s="176"/>
      <c r="L5973" s="665"/>
      <c r="M5973" s="175"/>
      <c r="N5973" s="177"/>
      <c r="P5973" s="176"/>
      <c r="R5973" s="178"/>
      <c r="S5973" s="177"/>
      <c r="U5973" s="177"/>
      <c r="W5973" s="178"/>
      <c r="X5973" s="177"/>
    </row>
    <row r="5974" spans="7:24" s="168" customFormat="1" ht="15" customHeight="1">
      <c r="G5974" s="175"/>
      <c r="I5974" s="176"/>
      <c r="J5974" s="176"/>
      <c r="K5974" s="176"/>
      <c r="L5974" s="665"/>
      <c r="M5974" s="175"/>
      <c r="N5974" s="177"/>
      <c r="P5974" s="176"/>
      <c r="R5974" s="178"/>
      <c r="S5974" s="177"/>
      <c r="U5974" s="177"/>
      <c r="W5974" s="178"/>
      <c r="X5974" s="177"/>
    </row>
    <row r="5975" spans="7:24" s="168" customFormat="1" ht="15" customHeight="1">
      <c r="G5975" s="175"/>
      <c r="I5975" s="176"/>
      <c r="J5975" s="176"/>
      <c r="K5975" s="176"/>
      <c r="L5975" s="665"/>
      <c r="M5975" s="175"/>
      <c r="N5975" s="177"/>
      <c r="P5975" s="176"/>
      <c r="R5975" s="178"/>
      <c r="S5975" s="177"/>
      <c r="U5975" s="177"/>
      <c r="W5975" s="178"/>
      <c r="X5975" s="177"/>
    </row>
    <row r="5976" spans="7:24" s="168" customFormat="1" ht="15" customHeight="1">
      <c r="G5976" s="175"/>
      <c r="I5976" s="176"/>
      <c r="J5976" s="176"/>
      <c r="K5976" s="176"/>
      <c r="L5976" s="665"/>
      <c r="M5976" s="175"/>
      <c r="N5976" s="177"/>
      <c r="P5976" s="176"/>
      <c r="R5976" s="178"/>
      <c r="S5976" s="177"/>
      <c r="U5976" s="177"/>
      <c r="W5976" s="178"/>
      <c r="X5976" s="177"/>
    </row>
    <row r="5977" spans="7:24" s="168" customFormat="1" ht="15" customHeight="1">
      <c r="G5977" s="175"/>
      <c r="I5977" s="176"/>
      <c r="J5977" s="176"/>
      <c r="K5977" s="176"/>
      <c r="L5977" s="665"/>
      <c r="M5977" s="175"/>
      <c r="N5977" s="177"/>
      <c r="P5977" s="176"/>
      <c r="R5977" s="178"/>
      <c r="S5977" s="177"/>
      <c r="U5977" s="177"/>
      <c r="W5977" s="178"/>
      <c r="X5977" s="177"/>
    </row>
    <row r="5978" spans="7:24" s="168" customFormat="1" ht="15" customHeight="1">
      <c r="G5978" s="175"/>
      <c r="I5978" s="176"/>
      <c r="J5978" s="176"/>
      <c r="K5978" s="176"/>
      <c r="L5978" s="665"/>
      <c r="M5978" s="175"/>
      <c r="N5978" s="177"/>
      <c r="P5978" s="176"/>
      <c r="R5978" s="178"/>
      <c r="S5978" s="177"/>
      <c r="U5978" s="177"/>
      <c r="W5978" s="178"/>
      <c r="X5978" s="177"/>
    </row>
    <row r="5979" spans="7:24" s="168" customFormat="1" ht="15" customHeight="1">
      <c r="G5979" s="175"/>
      <c r="I5979" s="176"/>
      <c r="J5979" s="176"/>
      <c r="K5979" s="176"/>
      <c r="L5979" s="665"/>
      <c r="M5979" s="175"/>
      <c r="N5979" s="177"/>
      <c r="P5979" s="176"/>
      <c r="R5979" s="178"/>
      <c r="S5979" s="177"/>
      <c r="U5979" s="177"/>
      <c r="W5979" s="178"/>
      <c r="X5979" s="177"/>
    </row>
    <row r="5980" spans="7:24" s="168" customFormat="1" ht="15" customHeight="1">
      <c r="G5980" s="175"/>
      <c r="I5980" s="176"/>
      <c r="J5980" s="176"/>
      <c r="K5980" s="176"/>
      <c r="L5980" s="665"/>
      <c r="M5980" s="175"/>
      <c r="N5980" s="177"/>
      <c r="P5980" s="176"/>
      <c r="R5980" s="178"/>
      <c r="S5980" s="177"/>
      <c r="U5980" s="177"/>
      <c r="W5980" s="178"/>
      <c r="X5980" s="177"/>
    </row>
    <row r="5981" spans="7:24" s="168" customFormat="1" ht="15" customHeight="1">
      <c r="G5981" s="175"/>
      <c r="I5981" s="176"/>
      <c r="J5981" s="176"/>
      <c r="K5981" s="176"/>
      <c r="L5981" s="665"/>
      <c r="M5981" s="175"/>
      <c r="N5981" s="177"/>
      <c r="P5981" s="176"/>
      <c r="R5981" s="178"/>
      <c r="S5981" s="177"/>
      <c r="U5981" s="177"/>
      <c r="W5981" s="178"/>
      <c r="X5981" s="177"/>
    </row>
    <row r="5982" spans="7:24" s="168" customFormat="1" ht="15" customHeight="1">
      <c r="G5982" s="175"/>
      <c r="I5982" s="176"/>
      <c r="J5982" s="176"/>
      <c r="K5982" s="176"/>
      <c r="L5982" s="665"/>
      <c r="M5982" s="175"/>
      <c r="N5982" s="177"/>
      <c r="P5982" s="176"/>
      <c r="R5982" s="178"/>
      <c r="S5982" s="177"/>
      <c r="U5982" s="177"/>
      <c r="W5982" s="178"/>
      <c r="X5982" s="177"/>
    </row>
    <row r="5983" spans="7:24" s="168" customFormat="1" ht="15" customHeight="1">
      <c r="G5983" s="175"/>
      <c r="I5983" s="176"/>
      <c r="J5983" s="176"/>
      <c r="K5983" s="176"/>
      <c r="L5983" s="665"/>
      <c r="M5983" s="175"/>
      <c r="N5983" s="177"/>
      <c r="P5983" s="176"/>
      <c r="R5983" s="178"/>
      <c r="S5983" s="177"/>
      <c r="U5983" s="177"/>
      <c r="W5983" s="178"/>
      <c r="X5983" s="177"/>
    </row>
    <row r="5984" spans="7:24" s="168" customFormat="1" ht="15" customHeight="1">
      <c r="G5984" s="175"/>
      <c r="I5984" s="176"/>
      <c r="J5984" s="176"/>
      <c r="K5984" s="176"/>
      <c r="L5984" s="665"/>
      <c r="M5984" s="175"/>
      <c r="N5984" s="177"/>
      <c r="P5984" s="176"/>
      <c r="R5984" s="178"/>
      <c r="S5984" s="177"/>
      <c r="U5984" s="177"/>
      <c r="W5984" s="178"/>
      <c r="X5984" s="177"/>
    </row>
    <row r="5985" spans="7:24" s="168" customFormat="1" ht="15" customHeight="1">
      <c r="G5985" s="175"/>
      <c r="I5985" s="176"/>
      <c r="J5985" s="176"/>
      <c r="K5985" s="176"/>
      <c r="L5985" s="665"/>
      <c r="M5985" s="175"/>
      <c r="N5985" s="177"/>
      <c r="P5985" s="176"/>
      <c r="R5985" s="178"/>
      <c r="S5985" s="177"/>
      <c r="U5985" s="177"/>
      <c r="W5985" s="178"/>
      <c r="X5985" s="177"/>
    </row>
    <row r="5986" spans="7:24" s="168" customFormat="1" ht="15" customHeight="1">
      <c r="G5986" s="175"/>
      <c r="I5986" s="176"/>
      <c r="J5986" s="176"/>
      <c r="K5986" s="176"/>
      <c r="L5986" s="665"/>
      <c r="M5986" s="175"/>
      <c r="N5986" s="177"/>
      <c r="P5986" s="176"/>
      <c r="R5986" s="178"/>
      <c r="S5986" s="177"/>
      <c r="U5986" s="177"/>
      <c r="W5986" s="178"/>
      <c r="X5986" s="177"/>
    </row>
    <row r="5987" spans="7:24" s="168" customFormat="1" ht="15" customHeight="1">
      <c r="G5987" s="175"/>
      <c r="I5987" s="176"/>
      <c r="J5987" s="176"/>
      <c r="K5987" s="176"/>
      <c r="L5987" s="665"/>
      <c r="M5987" s="175"/>
      <c r="N5987" s="177"/>
      <c r="P5987" s="176"/>
      <c r="R5987" s="178"/>
      <c r="S5987" s="177"/>
      <c r="U5987" s="177"/>
      <c r="W5987" s="178"/>
      <c r="X5987" s="177"/>
    </row>
    <row r="5988" spans="7:24" s="168" customFormat="1" ht="15" customHeight="1">
      <c r="G5988" s="175"/>
      <c r="I5988" s="176"/>
      <c r="J5988" s="176"/>
      <c r="K5988" s="176"/>
      <c r="L5988" s="665"/>
      <c r="M5988" s="175"/>
      <c r="N5988" s="177"/>
      <c r="P5988" s="176"/>
      <c r="R5988" s="178"/>
      <c r="S5988" s="177"/>
      <c r="U5988" s="177"/>
      <c r="W5988" s="178"/>
      <c r="X5988" s="177"/>
    </row>
    <row r="5989" spans="7:24" s="168" customFormat="1" ht="15" customHeight="1">
      <c r="G5989" s="175"/>
      <c r="I5989" s="176"/>
      <c r="J5989" s="176"/>
      <c r="K5989" s="176"/>
      <c r="L5989" s="665"/>
      <c r="M5989" s="175"/>
      <c r="N5989" s="177"/>
      <c r="P5989" s="176"/>
      <c r="R5989" s="178"/>
      <c r="S5989" s="177"/>
      <c r="U5989" s="177"/>
      <c r="W5989" s="178"/>
      <c r="X5989" s="177"/>
    </row>
    <row r="5990" spans="7:24" s="168" customFormat="1" ht="15" customHeight="1">
      <c r="G5990" s="175"/>
      <c r="I5990" s="176"/>
      <c r="J5990" s="176"/>
      <c r="K5990" s="176"/>
      <c r="L5990" s="665"/>
      <c r="M5990" s="175"/>
      <c r="N5990" s="177"/>
      <c r="P5990" s="176"/>
      <c r="R5990" s="178"/>
      <c r="S5990" s="177"/>
      <c r="U5990" s="177"/>
      <c r="W5990" s="178"/>
      <c r="X5990" s="177"/>
    </row>
    <row r="5991" spans="7:24" s="168" customFormat="1" ht="15" customHeight="1">
      <c r="G5991" s="175"/>
      <c r="I5991" s="176"/>
      <c r="J5991" s="176"/>
      <c r="K5991" s="176"/>
      <c r="L5991" s="665"/>
      <c r="M5991" s="175"/>
      <c r="N5991" s="177"/>
      <c r="P5991" s="176"/>
      <c r="R5991" s="178"/>
      <c r="S5991" s="177"/>
      <c r="U5991" s="177"/>
      <c r="W5991" s="178"/>
      <c r="X5991" s="177"/>
    </row>
    <row r="5992" spans="7:24" s="168" customFormat="1" ht="15" customHeight="1">
      <c r="G5992" s="175"/>
      <c r="I5992" s="176"/>
      <c r="J5992" s="176"/>
      <c r="K5992" s="176"/>
      <c r="L5992" s="665"/>
      <c r="M5992" s="175"/>
      <c r="N5992" s="177"/>
      <c r="P5992" s="176"/>
      <c r="R5992" s="178"/>
      <c r="S5992" s="177"/>
      <c r="U5992" s="177"/>
      <c r="W5992" s="178"/>
      <c r="X5992" s="177"/>
    </row>
    <row r="5993" spans="7:24" s="168" customFormat="1" ht="15" customHeight="1">
      <c r="G5993" s="175"/>
      <c r="I5993" s="176"/>
      <c r="J5993" s="176"/>
      <c r="K5993" s="176"/>
      <c r="L5993" s="665"/>
      <c r="M5993" s="175"/>
      <c r="N5993" s="177"/>
      <c r="P5993" s="176"/>
      <c r="R5993" s="178"/>
      <c r="S5993" s="177"/>
      <c r="U5993" s="177"/>
      <c r="W5993" s="178"/>
      <c r="X5993" s="177"/>
    </row>
    <row r="5994" spans="7:24" s="168" customFormat="1" ht="15" customHeight="1">
      <c r="G5994" s="175"/>
      <c r="I5994" s="176"/>
      <c r="J5994" s="176"/>
      <c r="K5994" s="176"/>
      <c r="L5994" s="665"/>
      <c r="M5994" s="175"/>
      <c r="N5994" s="177"/>
      <c r="P5994" s="176"/>
      <c r="R5994" s="178"/>
      <c r="S5994" s="177"/>
      <c r="U5994" s="177"/>
      <c r="W5994" s="178"/>
      <c r="X5994" s="177"/>
    </row>
    <row r="5995" spans="7:24" s="168" customFormat="1" ht="15" customHeight="1">
      <c r="G5995" s="175"/>
      <c r="I5995" s="176"/>
      <c r="J5995" s="176"/>
      <c r="K5995" s="176"/>
      <c r="L5995" s="665"/>
      <c r="M5995" s="175"/>
      <c r="N5995" s="177"/>
      <c r="P5995" s="176"/>
      <c r="R5995" s="178"/>
      <c r="S5995" s="177"/>
      <c r="U5995" s="177"/>
      <c r="W5995" s="178"/>
      <c r="X5995" s="177"/>
    </row>
    <row r="5996" spans="7:24" s="168" customFormat="1" ht="15" customHeight="1">
      <c r="G5996" s="175"/>
      <c r="I5996" s="176"/>
      <c r="J5996" s="176"/>
      <c r="K5996" s="176"/>
      <c r="L5996" s="665"/>
      <c r="M5996" s="175"/>
      <c r="N5996" s="177"/>
      <c r="P5996" s="176"/>
      <c r="R5996" s="178"/>
      <c r="S5996" s="177"/>
      <c r="U5996" s="177"/>
      <c r="W5996" s="178"/>
      <c r="X5996" s="177"/>
    </row>
    <row r="5997" spans="7:24" s="168" customFormat="1" ht="15" customHeight="1">
      <c r="G5997" s="175"/>
      <c r="I5997" s="176"/>
      <c r="J5997" s="176"/>
      <c r="K5997" s="176"/>
      <c r="L5997" s="665"/>
      <c r="M5997" s="175"/>
      <c r="N5997" s="177"/>
      <c r="P5997" s="176"/>
      <c r="R5997" s="178"/>
      <c r="S5997" s="177"/>
      <c r="U5997" s="177"/>
      <c r="W5997" s="178"/>
      <c r="X5997" s="177"/>
    </row>
    <row r="5998" spans="7:24" s="168" customFormat="1" ht="15" customHeight="1">
      <c r="G5998" s="175"/>
      <c r="I5998" s="176"/>
      <c r="J5998" s="176"/>
      <c r="K5998" s="176"/>
      <c r="L5998" s="665"/>
      <c r="M5998" s="175"/>
      <c r="N5998" s="177"/>
      <c r="P5998" s="176"/>
      <c r="R5998" s="178"/>
      <c r="S5998" s="177"/>
      <c r="U5998" s="177"/>
      <c r="W5998" s="178"/>
      <c r="X5998" s="177"/>
    </row>
    <row r="5999" spans="7:24" s="168" customFormat="1" ht="15" customHeight="1">
      <c r="G5999" s="175"/>
      <c r="I5999" s="176"/>
      <c r="J5999" s="176"/>
      <c r="K5999" s="176"/>
      <c r="L5999" s="665"/>
      <c r="M5999" s="175"/>
      <c r="N5999" s="177"/>
      <c r="P5999" s="176"/>
      <c r="R5999" s="178"/>
      <c r="S5999" s="177"/>
      <c r="U5999" s="177"/>
      <c r="W5999" s="178"/>
      <c r="X5999" s="177"/>
    </row>
    <row r="6000" spans="7:24" s="168" customFormat="1" ht="15" customHeight="1">
      <c r="G6000" s="175"/>
      <c r="I6000" s="176"/>
      <c r="J6000" s="176"/>
      <c r="K6000" s="176"/>
      <c r="L6000" s="665"/>
      <c r="M6000" s="175"/>
      <c r="N6000" s="177"/>
      <c r="P6000" s="176"/>
      <c r="R6000" s="178"/>
      <c r="S6000" s="177"/>
      <c r="U6000" s="177"/>
      <c r="W6000" s="178"/>
      <c r="X6000" s="177"/>
    </row>
    <row r="6001" spans="7:24" s="168" customFormat="1" ht="15" customHeight="1">
      <c r="G6001" s="175"/>
      <c r="I6001" s="176"/>
      <c r="J6001" s="176"/>
      <c r="K6001" s="176"/>
      <c r="L6001" s="665"/>
      <c r="M6001" s="175"/>
      <c r="N6001" s="177"/>
      <c r="P6001" s="176"/>
      <c r="R6001" s="178"/>
      <c r="S6001" s="177"/>
      <c r="U6001" s="177"/>
      <c r="W6001" s="178"/>
      <c r="X6001" s="177"/>
    </row>
    <row r="6002" spans="7:24" s="168" customFormat="1" ht="15" customHeight="1">
      <c r="G6002" s="175"/>
      <c r="I6002" s="176"/>
      <c r="J6002" s="176"/>
      <c r="K6002" s="176"/>
      <c r="L6002" s="665"/>
      <c r="M6002" s="175"/>
      <c r="N6002" s="177"/>
      <c r="P6002" s="176"/>
      <c r="R6002" s="178"/>
      <c r="S6002" s="177"/>
      <c r="U6002" s="177"/>
      <c r="W6002" s="178"/>
      <c r="X6002" s="177"/>
    </row>
    <row r="6003" spans="7:24" s="168" customFormat="1" ht="15" customHeight="1">
      <c r="G6003" s="175"/>
      <c r="I6003" s="176"/>
      <c r="J6003" s="176"/>
      <c r="K6003" s="176"/>
      <c r="L6003" s="665"/>
      <c r="M6003" s="175"/>
      <c r="N6003" s="177"/>
      <c r="P6003" s="176"/>
      <c r="R6003" s="178"/>
      <c r="S6003" s="177"/>
      <c r="U6003" s="177"/>
      <c r="W6003" s="178"/>
      <c r="X6003" s="177"/>
    </row>
    <row r="6004" spans="7:24" s="168" customFormat="1" ht="15" customHeight="1">
      <c r="G6004" s="175"/>
      <c r="I6004" s="176"/>
      <c r="J6004" s="176"/>
      <c r="K6004" s="176"/>
      <c r="L6004" s="665"/>
      <c r="M6004" s="175"/>
      <c r="N6004" s="177"/>
      <c r="P6004" s="176"/>
      <c r="R6004" s="178"/>
      <c r="S6004" s="177"/>
      <c r="U6004" s="177"/>
      <c r="W6004" s="178"/>
      <c r="X6004" s="177"/>
    </row>
    <row r="6005" spans="7:24" s="168" customFormat="1" ht="15" customHeight="1">
      <c r="G6005" s="175"/>
      <c r="I6005" s="176"/>
      <c r="J6005" s="176"/>
      <c r="K6005" s="176"/>
      <c r="L6005" s="665"/>
      <c r="M6005" s="175"/>
      <c r="N6005" s="177"/>
      <c r="P6005" s="176"/>
      <c r="R6005" s="178"/>
      <c r="S6005" s="177"/>
      <c r="U6005" s="177"/>
      <c r="W6005" s="178"/>
      <c r="X6005" s="177"/>
    </row>
    <row r="6006" spans="7:24" s="168" customFormat="1" ht="15" customHeight="1">
      <c r="G6006" s="175"/>
      <c r="I6006" s="176"/>
      <c r="J6006" s="176"/>
      <c r="K6006" s="176"/>
      <c r="L6006" s="665"/>
      <c r="M6006" s="175"/>
      <c r="N6006" s="177"/>
      <c r="P6006" s="176"/>
      <c r="R6006" s="178"/>
      <c r="S6006" s="177"/>
      <c r="U6006" s="177"/>
      <c r="W6006" s="178"/>
      <c r="X6006" s="177"/>
    </row>
    <row r="6007" spans="7:24" s="168" customFormat="1" ht="15" customHeight="1">
      <c r="G6007" s="175"/>
      <c r="I6007" s="176"/>
      <c r="J6007" s="176"/>
      <c r="K6007" s="176"/>
      <c r="L6007" s="665"/>
      <c r="M6007" s="175"/>
      <c r="N6007" s="177"/>
      <c r="P6007" s="176"/>
      <c r="R6007" s="178"/>
      <c r="S6007" s="177"/>
      <c r="U6007" s="177"/>
      <c r="W6007" s="178"/>
      <c r="X6007" s="177"/>
    </row>
    <row r="6008" spans="7:24" s="168" customFormat="1" ht="15" customHeight="1">
      <c r="G6008" s="175"/>
      <c r="I6008" s="176"/>
      <c r="J6008" s="176"/>
      <c r="K6008" s="176"/>
      <c r="L6008" s="665"/>
      <c r="M6008" s="175"/>
      <c r="N6008" s="177"/>
      <c r="P6008" s="176"/>
      <c r="R6008" s="178"/>
      <c r="S6008" s="177"/>
      <c r="U6008" s="177"/>
      <c r="W6008" s="178"/>
      <c r="X6008" s="177"/>
    </row>
    <row r="6009" spans="7:24" s="168" customFormat="1" ht="15" customHeight="1">
      <c r="G6009" s="175"/>
      <c r="I6009" s="176"/>
      <c r="J6009" s="176"/>
      <c r="K6009" s="176"/>
      <c r="L6009" s="665"/>
      <c r="M6009" s="175"/>
      <c r="N6009" s="177"/>
      <c r="P6009" s="176"/>
      <c r="R6009" s="178"/>
      <c r="S6009" s="177"/>
      <c r="U6009" s="177"/>
      <c r="W6009" s="178"/>
      <c r="X6009" s="177"/>
    </row>
    <row r="6010" spans="7:24" s="168" customFormat="1" ht="15" customHeight="1">
      <c r="G6010" s="175"/>
      <c r="I6010" s="176"/>
      <c r="J6010" s="176"/>
      <c r="K6010" s="176"/>
      <c r="L6010" s="665"/>
      <c r="M6010" s="175"/>
      <c r="N6010" s="177"/>
      <c r="P6010" s="176"/>
      <c r="R6010" s="178"/>
      <c r="S6010" s="177"/>
      <c r="U6010" s="177"/>
      <c r="W6010" s="178"/>
      <c r="X6010" s="177"/>
    </row>
    <row r="6011" spans="7:24" s="168" customFormat="1" ht="15" customHeight="1">
      <c r="G6011" s="175"/>
      <c r="I6011" s="176"/>
      <c r="J6011" s="176"/>
      <c r="K6011" s="176"/>
      <c r="L6011" s="665"/>
      <c r="M6011" s="175"/>
      <c r="N6011" s="177"/>
      <c r="P6011" s="176"/>
      <c r="R6011" s="178"/>
      <c r="S6011" s="177"/>
      <c r="U6011" s="177"/>
      <c r="W6011" s="178"/>
      <c r="X6011" s="177"/>
    </row>
    <row r="6012" spans="7:24" s="168" customFormat="1" ht="15" customHeight="1">
      <c r="G6012" s="175"/>
      <c r="I6012" s="176"/>
      <c r="J6012" s="176"/>
      <c r="K6012" s="176"/>
      <c r="L6012" s="665"/>
      <c r="M6012" s="175"/>
      <c r="N6012" s="177"/>
      <c r="P6012" s="176"/>
      <c r="R6012" s="178"/>
      <c r="S6012" s="177"/>
      <c r="U6012" s="177"/>
      <c r="W6012" s="178"/>
      <c r="X6012" s="177"/>
    </row>
    <row r="6013" spans="7:24" s="168" customFormat="1" ht="15" customHeight="1">
      <c r="G6013" s="175"/>
      <c r="I6013" s="176"/>
      <c r="J6013" s="176"/>
      <c r="K6013" s="176"/>
      <c r="L6013" s="665"/>
      <c r="M6013" s="175"/>
      <c r="N6013" s="177"/>
      <c r="P6013" s="176"/>
      <c r="R6013" s="178"/>
      <c r="S6013" s="177"/>
      <c r="U6013" s="177"/>
      <c r="W6013" s="178"/>
      <c r="X6013" s="177"/>
    </row>
    <row r="6014" spans="7:24" s="168" customFormat="1" ht="15" customHeight="1">
      <c r="G6014" s="175"/>
      <c r="I6014" s="176"/>
      <c r="J6014" s="176"/>
      <c r="K6014" s="176"/>
      <c r="L6014" s="665"/>
      <c r="M6014" s="175"/>
      <c r="N6014" s="177"/>
      <c r="P6014" s="176"/>
      <c r="R6014" s="178"/>
      <c r="S6014" s="177"/>
      <c r="U6014" s="177"/>
      <c r="W6014" s="178"/>
      <c r="X6014" s="177"/>
    </row>
    <row r="6015" spans="7:24" s="168" customFormat="1" ht="15" customHeight="1">
      <c r="G6015" s="175"/>
      <c r="I6015" s="176"/>
      <c r="J6015" s="176"/>
      <c r="K6015" s="176"/>
      <c r="L6015" s="665"/>
      <c r="M6015" s="175"/>
      <c r="N6015" s="177"/>
      <c r="P6015" s="176"/>
      <c r="R6015" s="178"/>
      <c r="S6015" s="177"/>
      <c r="U6015" s="177"/>
      <c r="W6015" s="178"/>
      <c r="X6015" s="177"/>
    </row>
    <row r="6016" spans="7:24" s="168" customFormat="1" ht="15" customHeight="1">
      <c r="G6016" s="175"/>
      <c r="I6016" s="176"/>
      <c r="J6016" s="176"/>
      <c r="K6016" s="176"/>
      <c r="L6016" s="665"/>
      <c r="M6016" s="175"/>
      <c r="N6016" s="177"/>
      <c r="P6016" s="176"/>
      <c r="R6016" s="178"/>
      <c r="S6016" s="177"/>
      <c r="U6016" s="177"/>
      <c r="W6016" s="178"/>
      <c r="X6016" s="177"/>
    </row>
    <row r="6017" spans="7:24" s="168" customFormat="1" ht="15" customHeight="1">
      <c r="G6017" s="175"/>
      <c r="I6017" s="176"/>
      <c r="J6017" s="176"/>
      <c r="K6017" s="176"/>
      <c r="L6017" s="665"/>
      <c r="M6017" s="175"/>
      <c r="N6017" s="177"/>
      <c r="P6017" s="176"/>
      <c r="R6017" s="178"/>
      <c r="S6017" s="177"/>
      <c r="U6017" s="177"/>
      <c r="W6017" s="178"/>
      <c r="X6017" s="177"/>
    </row>
    <row r="6018" spans="7:24" s="168" customFormat="1" ht="15" customHeight="1">
      <c r="G6018" s="175"/>
      <c r="I6018" s="176"/>
      <c r="J6018" s="176"/>
      <c r="K6018" s="176"/>
      <c r="L6018" s="665"/>
      <c r="M6018" s="175"/>
      <c r="N6018" s="177"/>
      <c r="P6018" s="176"/>
      <c r="R6018" s="178"/>
      <c r="S6018" s="177"/>
      <c r="U6018" s="177"/>
      <c r="W6018" s="178"/>
      <c r="X6018" s="177"/>
    </row>
    <row r="6019" spans="7:24" s="168" customFormat="1" ht="15" customHeight="1">
      <c r="G6019" s="175"/>
      <c r="I6019" s="176"/>
      <c r="J6019" s="176"/>
      <c r="K6019" s="176"/>
      <c r="L6019" s="665"/>
      <c r="M6019" s="175"/>
      <c r="N6019" s="177"/>
      <c r="P6019" s="176"/>
      <c r="R6019" s="178"/>
      <c r="S6019" s="177"/>
      <c r="U6019" s="177"/>
      <c r="W6019" s="178"/>
      <c r="X6019" s="177"/>
    </row>
    <row r="6020" spans="7:24" s="168" customFormat="1" ht="15" customHeight="1">
      <c r="G6020" s="175"/>
      <c r="I6020" s="176"/>
      <c r="J6020" s="176"/>
      <c r="K6020" s="176"/>
      <c r="L6020" s="665"/>
      <c r="M6020" s="175"/>
      <c r="N6020" s="177"/>
      <c r="P6020" s="176"/>
      <c r="R6020" s="178"/>
      <c r="S6020" s="177"/>
      <c r="U6020" s="177"/>
      <c r="W6020" s="178"/>
      <c r="X6020" s="177"/>
    </row>
    <row r="6021" spans="7:24" s="168" customFormat="1" ht="15" customHeight="1">
      <c r="G6021" s="175"/>
      <c r="I6021" s="176"/>
      <c r="J6021" s="176"/>
      <c r="K6021" s="176"/>
      <c r="L6021" s="665"/>
      <c r="M6021" s="175"/>
      <c r="N6021" s="177"/>
      <c r="P6021" s="176"/>
      <c r="R6021" s="178"/>
      <c r="S6021" s="177"/>
      <c r="U6021" s="177"/>
      <c r="W6021" s="178"/>
      <c r="X6021" s="177"/>
    </row>
    <row r="6022" spans="7:24" s="168" customFormat="1" ht="15" customHeight="1">
      <c r="G6022" s="175"/>
      <c r="I6022" s="176"/>
      <c r="J6022" s="176"/>
      <c r="K6022" s="176"/>
      <c r="L6022" s="665"/>
      <c r="M6022" s="175"/>
      <c r="N6022" s="177"/>
      <c r="P6022" s="176"/>
      <c r="R6022" s="178"/>
      <c r="S6022" s="177"/>
      <c r="U6022" s="177"/>
      <c r="W6022" s="178"/>
      <c r="X6022" s="177"/>
    </row>
    <row r="6023" spans="7:24" s="168" customFormat="1" ht="15" customHeight="1">
      <c r="G6023" s="175"/>
      <c r="I6023" s="176"/>
      <c r="J6023" s="176"/>
      <c r="K6023" s="176"/>
      <c r="L6023" s="665"/>
      <c r="M6023" s="175"/>
      <c r="N6023" s="177"/>
      <c r="P6023" s="176"/>
      <c r="R6023" s="178"/>
      <c r="S6023" s="177"/>
      <c r="U6023" s="177"/>
      <c r="W6023" s="178"/>
      <c r="X6023" s="177"/>
    </row>
    <row r="6024" spans="7:24" s="168" customFormat="1" ht="15" customHeight="1">
      <c r="G6024" s="175"/>
      <c r="I6024" s="176"/>
      <c r="J6024" s="176"/>
      <c r="K6024" s="176"/>
      <c r="L6024" s="665"/>
      <c r="M6024" s="175"/>
      <c r="N6024" s="177"/>
      <c r="P6024" s="176"/>
      <c r="R6024" s="178"/>
      <c r="S6024" s="177"/>
      <c r="U6024" s="177"/>
      <c r="W6024" s="178"/>
      <c r="X6024" s="177"/>
    </row>
    <row r="6025" spans="7:24" s="168" customFormat="1" ht="15" customHeight="1">
      <c r="G6025" s="175"/>
      <c r="I6025" s="176"/>
      <c r="J6025" s="176"/>
      <c r="K6025" s="176"/>
      <c r="L6025" s="665"/>
      <c r="M6025" s="175"/>
      <c r="N6025" s="177"/>
      <c r="P6025" s="176"/>
      <c r="R6025" s="178"/>
      <c r="S6025" s="177"/>
      <c r="U6025" s="177"/>
      <c r="W6025" s="178"/>
      <c r="X6025" s="177"/>
    </row>
    <row r="6026" spans="7:24" s="168" customFormat="1" ht="15" customHeight="1">
      <c r="G6026" s="175"/>
      <c r="I6026" s="176"/>
      <c r="J6026" s="176"/>
      <c r="K6026" s="176"/>
      <c r="L6026" s="665"/>
      <c r="M6026" s="175"/>
      <c r="N6026" s="177"/>
      <c r="P6026" s="176"/>
      <c r="R6026" s="178"/>
      <c r="S6026" s="177"/>
      <c r="U6026" s="177"/>
      <c r="W6026" s="178"/>
      <c r="X6026" s="177"/>
    </row>
    <row r="6027" spans="7:24" s="168" customFormat="1" ht="15" customHeight="1">
      <c r="G6027" s="175"/>
      <c r="I6027" s="176"/>
      <c r="J6027" s="176"/>
      <c r="K6027" s="176"/>
      <c r="L6027" s="665"/>
      <c r="M6027" s="175"/>
      <c r="N6027" s="177"/>
      <c r="P6027" s="176"/>
      <c r="R6027" s="178"/>
      <c r="S6027" s="177"/>
      <c r="U6027" s="177"/>
      <c r="W6027" s="178"/>
      <c r="X6027" s="177"/>
    </row>
    <row r="6028" spans="7:24" s="168" customFormat="1" ht="15" customHeight="1">
      <c r="G6028" s="175"/>
      <c r="I6028" s="176"/>
      <c r="J6028" s="176"/>
      <c r="K6028" s="176"/>
      <c r="L6028" s="665"/>
      <c r="M6028" s="175"/>
      <c r="N6028" s="177"/>
      <c r="P6028" s="176"/>
      <c r="R6028" s="178"/>
      <c r="S6028" s="177"/>
      <c r="U6028" s="177"/>
      <c r="W6028" s="178"/>
      <c r="X6028" s="177"/>
    </row>
    <row r="6029" spans="7:24" s="168" customFormat="1" ht="15" customHeight="1">
      <c r="G6029" s="175"/>
      <c r="I6029" s="176"/>
      <c r="J6029" s="176"/>
      <c r="K6029" s="176"/>
      <c r="L6029" s="665"/>
      <c r="M6029" s="175"/>
      <c r="N6029" s="177"/>
      <c r="P6029" s="176"/>
      <c r="R6029" s="178"/>
      <c r="S6029" s="177"/>
      <c r="U6029" s="177"/>
      <c r="W6029" s="178"/>
      <c r="X6029" s="177"/>
    </row>
    <row r="6030" spans="7:24" s="168" customFormat="1" ht="15" customHeight="1">
      <c r="G6030" s="175"/>
      <c r="I6030" s="176"/>
      <c r="J6030" s="176"/>
      <c r="K6030" s="176"/>
      <c r="L6030" s="665"/>
      <c r="M6030" s="175"/>
      <c r="N6030" s="177"/>
      <c r="P6030" s="176"/>
      <c r="R6030" s="178"/>
      <c r="S6030" s="177"/>
      <c r="U6030" s="177"/>
      <c r="W6030" s="178"/>
      <c r="X6030" s="177"/>
    </row>
    <row r="6031" spans="7:24" s="168" customFormat="1" ht="15" customHeight="1">
      <c r="G6031" s="175"/>
      <c r="I6031" s="176"/>
      <c r="J6031" s="176"/>
      <c r="K6031" s="176"/>
      <c r="L6031" s="665"/>
      <c r="M6031" s="175"/>
      <c r="N6031" s="177"/>
      <c r="P6031" s="176"/>
      <c r="R6031" s="178"/>
      <c r="S6031" s="177"/>
      <c r="U6031" s="177"/>
      <c r="W6031" s="178"/>
      <c r="X6031" s="177"/>
    </row>
    <row r="6032" spans="7:24" s="168" customFormat="1" ht="15" customHeight="1">
      <c r="G6032" s="175"/>
      <c r="I6032" s="176"/>
      <c r="J6032" s="176"/>
      <c r="K6032" s="176"/>
      <c r="L6032" s="665"/>
      <c r="M6032" s="175"/>
      <c r="N6032" s="177"/>
      <c r="P6032" s="176"/>
      <c r="R6032" s="178"/>
      <c r="S6032" s="177"/>
      <c r="U6032" s="177"/>
      <c r="W6032" s="178"/>
      <c r="X6032" s="177"/>
    </row>
    <row r="6033" spans="7:24" s="168" customFormat="1" ht="15" customHeight="1">
      <c r="G6033" s="175"/>
      <c r="I6033" s="176"/>
      <c r="J6033" s="176"/>
      <c r="K6033" s="176"/>
      <c r="L6033" s="665"/>
      <c r="M6033" s="175"/>
      <c r="N6033" s="177"/>
      <c r="P6033" s="176"/>
      <c r="R6033" s="178"/>
      <c r="S6033" s="177"/>
      <c r="U6033" s="177"/>
      <c r="W6033" s="178"/>
      <c r="X6033" s="177"/>
    </row>
    <row r="6034" spans="7:24" s="168" customFormat="1" ht="15" customHeight="1">
      <c r="G6034" s="175"/>
      <c r="I6034" s="176"/>
      <c r="J6034" s="176"/>
      <c r="K6034" s="176"/>
      <c r="L6034" s="665"/>
      <c r="M6034" s="175"/>
      <c r="N6034" s="177"/>
      <c r="P6034" s="176"/>
      <c r="R6034" s="178"/>
      <c r="S6034" s="177"/>
      <c r="U6034" s="177"/>
      <c r="W6034" s="178"/>
      <c r="X6034" s="177"/>
    </row>
    <row r="6035" spans="7:24" s="168" customFormat="1" ht="15" customHeight="1">
      <c r="G6035" s="175"/>
      <c r="I6035" s="176"/>
      <c r="J6035" s="176"/>
      <c r="K6035" s="176"/>
      <c r="L6035" s="665"/>
      <c r="M6035" s="175"/>
      <c r="N6035" s="177"/>
      <c r="P6035" s="176"/>
      <c r="R6035" s="178"/>
      <c r="S6035" s="177"/>
      <c r="U6035" s="177"/>
      <c r="W6035" s="178"/>
      <c r="X6035" s="177"/>
    </row>
    <row r="6036" spans="7:24" s="168" customFormat="1" ht="15" customHeight="1">
      <c r="G6036" s="175"/>
      <c r="I6036" s="176"/>
      <c r="J6036" s="176"/>
      <c r="K6036" s="176"/>
      <c r="L6036" s="665"/>
      <c r="M6036" s="175"/>
      <c r="N6036" s="177"/>
      <c r="P6036" s="176"/>
      <c r="R6036" s="178"/>
      <c r="S6036" s="177"/>
      <c r="U6036" s="177"/>
      <c r="W6036" s="178"/>
      <c r="X6036" s="177"/>
    </row>
    <row r="6037" spans="7:24" s="168" customFormat="1" ht="15" customHeight="1">
      <c r="G6037" s="175"/>
      <c r="I6037" s="176"/>
      <c r="J6037" s="176"/>
      <c r="K6037" s="176"/>
      <c r="L6037" s="665"/>
      <c r="M6037" s="175"/>
      <c r="N6037" s="177"/>
      <c r="P6037" s="176"/>
      <c r="R6037" s="178"/>
      <c r="S6037" s="177"/>
      <c r="U6037" s="177"/>
      <c r="W6037" s="178"/>
      <c r="X6037" s="177"/>
    </row>
    <row r="6038" spans="7:24" s="168" customFormat="1" ht="15" customHeight="1">
      <c r="G6038" s="175"/>
      <c r="I6038" s="176"/>
      <c r="J6038" s="176"/>
      <c r="K6038" s="176"/>
      <c r="L6038" s="665"/>
      <c r="M6038" s="175"/>
      <c r="N6038" s="177"/>
      <c r="P6038" s="176"/>
      <c r="R6038" s="178"/>
      <c r="S6038" s="177"/>
      <c r="U6038" s="177"/>
      <c r="W6038" s="178"/>
      <c r="X6038" s="177"/>
    </row>
    <row r="6039" spans="7:24" s="168" customFormat="1" ht="15" customHeight="1">
      <c r="G6039" s="175"/>
      <c r="I6039" s="176"/>
      <c r="J6039" s="176"/>
      <c r="K6039" s="176"/>
      <c r="L6039" s="665"/>
      <c r="M6039" s="175"/>
      <c r="N6039" s="177"/>
      <c r="P6039" s="176"/>
      <c r="R6039" s="178"/>
      <c r="S6039" s="177"/>
      <c r="U6039" s="177"/>
      <c r="W6039" s="178"/>
      <c r="X6039" s="177"/>
    </row>
    <row r="6040" spans="7:24" s="168" customFormat="1" ht="15" customHeight="1">
      <c r="G6040" s="175"/>
      <c r="I6040" s="176"/>
      <c r="J6040" s="176"/>
      <c r="K6040" s="176"/>
      <c r="L6040" s="665"/>
      <c r="M6040" s="175"/>
      <c r="N6040" s="177"/>
      <c r="P6040" s="176"/>
      <c r="R6040" s="178"/>
      <c r="S6040" s="177"/>
      <c r="U6040" s="177"/>
      <c r="W6040" s="178"/>
      <c r="X6040" s="177"/>
    </row>
    <row r="6041" spans="7:24" s="168" customFormat="1" ht="15" customHeight="1">
      <c r="G6041" s="175"/>
      <c r="I6041" s="176"/>
      <c r="J6041" s="176"/>
      <c r="K6041" s="176"/>
      <c r="L6041" s="665"/>
      <c r="M6041" s="175"/>
      <c r="N6041" s="177"/>
      <c r="P6041" s="176"/>
      <c r="R6041" s="178"/>
      <c r="S6041" s="177"/>
      <c r="U6041" s="177"/>
      <c r="W6041" s="178"/>
      <c r="X6041" s="177"/>
    </row>
    <row r="6042" spans="7:24" s="168" customFormat="1" ht="15" customHeight="1">
      <c r="G6042" s="175"/>
      <c r="I6042" s="176"/>
      <c r="J6042" s="176"/>
      <c r="K6042" s="176"/>
      <c r="L6042" s="665"/>
      <c r="M6042" s="175"/>
      <c r="N6042" s="177"/>
      <c r="P6042" s="176"/>
      <c r="R6042" s="178"/>
      <c r="S6042" s="177"/>
      <c r="U6042" s="177"/>
      <c r="W6042" s="178"/>
      <c r="X6042" s="177"/>
    </row>
    <row r="6043" spans="7:24" s="168" customFormat="1" ht="15" customHeight="1">
      <c r="G6043" s="175"/>
      <c r="I6043" s="176"/>
      <c r="J6043" s="176"/>
      <c r="K6043" s="176"/>
      <c r="L6043" s="665"/>
      <c r="M6043" s="175"/>
      <c r="N6043" s="177"/>
      <c r="P6043" s="176"/>
      <c r="R6043" s="178"/>
      <c r="S6043" s="177"/>
      <c r="U6043" s="177"/>
      <c r="W6043" s="178"/>
      <c r="X6043" s="177"/>
    </row>
    <row r="6044" spans="7:24" s="168" customFormat="1" ht="15" customHeight="1">
      <c r="G6044" s="175"/>
      <c r="I6044" s="176"/>
      <c r="J6044" s="176"/>
      <c r="K6044" s="176"/>
      <c r="L6044" s="665"/>
      <c r="M6044" s="175"/>
      <c r="N6044" s="177"/>
      <c r="P6044" s="176"/>
      <c r="R6044" s="178"/>
      <c r="S6044" s="177"/>
      <c r="U6044" s="177"/>
      <c r="W6044" s="178"/>
      <c r="X6044" s="177"/>
    </row>
    <row r="6045" spans="7:24" s="168" customFormat="1" ht="15" customHeight="1">
      <c r="G6045" s="175"/>
      <c r="I6045" s="176"/>
      <c r="J6045" s="176"/>
      <c r="K6045" s="176"/>
      <c r="L6045" s="665"/>
      <c r="M6045" s="175"/>
      <c r="N6045" s="177"/>
      <c r="P6045" s="176"/>
      <c r="R6045" s="178"/>
      <c r="S6045" s="177"/>
      <c r="U6045" s="177"/>
      <c r="W6045" s="178"/>
      <c r="X6045" s="177"/>
    </row>
    <row r="6046" spans="7:24" s="168" customFormat="1" ht="15" customHeight="1">
      <c r="G6046" s="175"/>
      <c r="I6046" s="176"/>
      <c r="J6046" s="176"/>
      <c r="K6046" s="176"/>
      <c r="L6046" s="665"/>
      <c r="M6046" s="175"/>
      <c r="N6046" s="177"/>
      <c r="P6046" s="176"/>
      <c r="R6046" s="178"/>
      <c r="S6046" s="177"/>
      <c r="U6046" s="177"/>
      <c r="W6046" s="178"/>
      <c r="X6046" s="177"/>
    </row>
    <row r="6047" spans="7:24" s="168" customFormat="1" ht="15" customHeight="1">
      <c r="G6047" s="175"/>
      <c r="I6047" s="176"/>
      <c r="J6047" s="176"/>
      <c r="K6047" s="176"/>
      <c r="L6047" s="665"/>
      <c r="M6047" s="175"/>
      <c r="N6047" s="177"/>
      <c r="P6047" s="176"/>
      <c r="R6047" s="178"/>
      <c r="S6047" s="177"/>
      <c r="U6047" s="177"/>
      <c r="W6047" s="178"/>
      <c r="X6047" s="177"/>
    </row>
    <row r="6048" spans="7:24" s="168" customFormat="1" ht="15" customHeight="1">
      <c r="G6048" s="175"/>
      <c r="I6048" s="176"/>
      <c r="J6048" s="176"/>
      <c r="K6048" s="176"/>
      <c r="L6048" s="665"/>
      <c r="M6048" s="175"/>
      <c r="N6048" s="177"/>
      <c r="P6048" s="176"/>
      <c r="R6048" s="178"/>
      <c r="S6048" s="177"/>
      <c r="U6048" s="177"/>
      <c r="W6048" s="178"/>
      <c r="X6048" s="177"/>
    </row>
    <row r="6049" spans="7:24" s="168" customFormat="1" ht="15" customHeight="1">
      <c r="G6049" s="175"/>
      <c r="I6049" s="176"/>
      <c r="J6049" s="176"/>
      <c r="K6049" s="176"/>
      <c r="L6049" s="665"/>
      <c r="M6049" s="175"/>
      <c r="N6049" s="177"/>
      <c r="P6049" s="176"/>
      <c r="R6049" s="178"/>
      <c r="S6049" s="177"/>
      <c r="U6049" s="177"/>
      <c r="W6049" s="178"/>
      <c r="X6049" s="177"/>
    </row>
    <row r="6050" spans="7:24" s="168" customFormat="1" ht="15" customHeight="1">
      <c r="G6050" s="175"/>
      <c r="I6050" s="176"/>
      <c r="J6050" s="176"/>
      <c r="K6050" s="176"/>
      <c r="L6050" s="665"/>
      <c r="M6050" s="175"/>
      <c r="N6050" s="177"/>
      <c r="P6050" s="176"/>
      <c r="R6050" s="178"/>
      <c r="S6050" s="177"/>
      <c r="U6050" s="177"/>
      <c r="W6050" s="178"/>
      <c r="X6050" s="177"/>
    </row>
    <row r="6051" spans="7:24" s="168" customFormat="1" ht="15" customHeight="1">
      <c r="G6051" s="175"/>
      <c r="I6051" s="176"/>
      <c r="J6051" s="176"/>
      <c r="K6051" s="176"/>
      <c r="L6051" s="665"/>
      <c r="M6051" s="175"/>
      <c r="N6051" s="177"/>
      <c r="P6051" s="176"/>
      <c r="R6051" s="178"/>
      <c r="S6051" s="177"/>
      <c r="U6051" s="177"/>
      <c r="W6051" s="178"/>
      <c r="X6051" s="177"/>
    </row>
    <row r="6052" spans="7:24" s="168" customFormat="1" ht="15" customHeight="1">
      <c r="G6052" s="175"/>
      <c r="I6052" s="176"/>
      <c r="J6052" s="176"/>
      <c r="K6052" s="176"/>
      <c r="L6052" s="665"/>
      <c r="M6052" s="175"/>
      <c r="N6052" s="177"/>
      <c r="P6052" s="176"/>
      <c r="R6052" s="178"/>
      <c r="S6052" s="177"/>
      <c r="U6052" s="177"/>
      <c r="W6052" s="178"/>
      <c r="X6052" s="177"/>
    </row>
    <row r="6053" spans="7:24" s="168" customFormat="1" ht="15" customHeight="1">
      <c r="G6053" s="175"/>
      <c r="I6053" s="176"/>
      <c r="J6053" s="176"/>
      <c r="K6053" s="176"/>
      <c r="L6053" s="665"/>
      <c r="M6053" s="175"/>
      <c r="N6053" s="177"/>
      <c r="P6053" s="176"/>
      <c r="R6053" s="178"/>
      <c r="S6053" s="177"/>
      <c r="U6053" s="177"/>
      <c r="W6053" s="178"/>
      <c r="X6053" s="177"/>
    </row>
    <row r="6054" spans="7:24" s="168" customFormat="1" ht="15" customHeight="1">
      <c r="G6054" s="175"/>
      <c r="I6054" s="176"/>
      <c r="J6054" s="176"/>
      <c r="K6054" s="176"/>
      <c r="L6054" s="665"/>
      <c r="M6054" s="175"/>
      <c r="N6054" s="177"/>
      <c r="P6054" s="176"/>
      <c r="R6054" s="178"/>
      <c r="S6054" s="177"/>
      <c r="U6054" s="177"/>
      <c r="W6054" s="178"/>
      <c r="X6054" s="177"/>
    </row>
    <row r="6055" spans="7:24" s="168" customFormat="1" ht="15" customHeight="1">
      <c r="G6055" s="175"/>
      <c r="I6055" s="176"/>
      <c r="J6055" s="176"/>
      <c r="K6055" s="176"/>
      <c r="L6055" s="665"/>
      <c r="M6055" s="175"/>
      <c r="N6055" s="177"/>
      <c r="P6055" s="176"/>
      <c r="R6055" s="178"/>
      <c r="S6055" s="177"/>
      <c r="U6055" s="177"/>
      <c r="W6055" s="178"/>
      <c r="X6055" s="177"/>
    </row>
    <row r="6056" spans="7:24" s="168" customFormat="1" ht="15" customHeight="1">
      <c r="G6056" s="175"/>
      <c r="I6056" s="176"/>
      <c r="J6056" s="176"/>
      <c r="K6056" s="176"/>
      <c r="L6056" s="665"/>
      <c r="M6056" s="175"/>
      <c r="N6056" s="177"/>
      <c r="P6056" s="176"/>
      <c r="R6056" s="178"/>
      <c r="S6056" s="177"/>
      <c r="U6056" s="177"/>
      <c r="W6056" s="178"/>
      <c r="X6056" s="177"/>
    </row>
    <row r="6057" spans="7:24" s="168" customFormat="1" ht="15" customHeight="1">
      <c r="G6057" s="175"/>
      <c r="I6057" s="176"/>
      <c r="J6057" s="176"/>
      <c r="K6057" s="176"/>
      <c r="L6057" s="665"/>
      <c r="M6057" s="175"/>
      <c r="N6057" s="177"/>
      <c r="P6057" s="176"/>
      <c r="R6057" s="178"/>
      <c r="S6057" s="177"/>
      <c r="U6057" s="177"/>
      <c r="W6057" s="178"/>
      <c r="X6057" s="177"/>
    </row>
    <row r="6058" spans="7:24" s="168" customFormat="1" ht="15" customHeight="1">
      <c r="G6058" s="175"/>
      <c r="I6058" s="176"/>
      <c r="J6058" s="176"/>
      <c r="K6058" s="176"/>
      <c r="L6058" s="665"/>
      <c r="M6058" s="175"/>
      <c r="N6058" s="177"/>
      <c r="P6058" s="176"/>
      <c r="R6058" s="178"/>
      <c r="S6058" s="177"/>
      <c r="U6058" s="177"/>
      <c r="W6058" s="178"/>
      <c r="X6058" s="177"/>
    </row>
    <row r="6059" spans="7:24" s="168" customFormat="1" ht="15" customHeight="1">
      <c r="G6059" s="175"/>
      <c r="I6059" s="176"/>
      <c r="J6059" s="176"/>
      <c r="K6059" s="176"/>
      <c r="L6059" s="665"/>
      <c r="M6059" s="175"/>
      <c r="N6059" s="177"/>
      <c r="P6059" s="176"/>
      <c r="R6059" s="178"/>
      <c r="S6059" s="177"/>
      <c r="U6059" s="177"/>
      <c r="W6059" s="178"/>
      <c r="X6059" s="177"/>
    </row>
    <row r="6060" spans="7:24" s="168" customFormat="1" ht="15" customHeight="1">
      <c r="G6060" s="175"/>
      <c r="I6060" s="176"/>
      <c r="J6060" s="176"/>
      <c r="K6060" s="176"/>
      <c r="L6060" s="665"/>
      <c r="M6060" s="175"/>
      <c r="N6060" s="177"/>
      <c r="P6060" s="176"/>
      <c r="R6060" s="178"/>
      <c r="S6060" s="177"/>
      <c r="U6060" s="177"/>
      <c r="W6060" s="178"/>
      <c r="X6060" s="177"/>
    </row>
    <row r="6061" spans="7:24" s="168" customFormat="1" ht="15" customHeight="1">
      <c r="G6061" s="175"/>
      <c r="I6061" s="176"/>
      <c r="J6061" s="176"/>
      <c r="K6061" s="176"/>
      <c r="L6061" s="665"/>
      <c r="M6061" s="175"/>
      <c r="N6061" s="177"/>
      <c r="P6061" s="176"/>
      <c r="R6061" s="178"/>
      <c r="S6061" s="177"/>
      <c r="U6061" s="177"/>
      <c r="W6061" s="178"/>
      <c r="X6061" s="177"/>
    </row>
    <row r="6062" spans="7:24" s="168" customFormat="1" ht="15" customHeight="1">
      <c r="G6062" s="175"/>
      <c r="I6062" s="176"/>
      <c r="J6062" s="176"/>
      <c r="K6062" s="176"/>
      <c r="L6062" s="665"/>
      <c r="M6062" s="175"/>
      <c r="N6062" s="177"/>
      <c r="P6062" s="176"/>
      <c r="R6062" s="178"/>
      <c r="S6062" s="177"/>
      <c r="U6062" s="177"/>
      <c r="W6062" s="178"/>
      <c r="X6062" s="177"/>
    </row>
    <row r="6063" spans="7:24" s="168" customFormat="1" ht="15" customHeight="1">
      <c r="G6063" s="175"/>
      <c r="I6063" s="176"/>
      <c r="J6063" s="176"/>
      <c r="K6063" s="176"/>
      <c r="L6063" s="665"/>
      <c r="M6063" s="175"/>
      <c r="N6063" s="177"/>
      <c r="P6063" s="176"/>
      <c r="R6063" s="178"/>
      <c r="S6063" s="177"/>
      <c r="U6063" s="177"/>
      <c r="W6063" s="178"/>
      <c r="X6063" s="177"/>
    </row>
    <row r="6064" spans="7:24" s="168" customFormat="1" ht="15" customHeight="1">
      <c r="G6064" s="175"/>
      <c r="I6064" s="176"/>
      <c r="J6064" s="176"/>
      <c r="K6064" s="176"/>
      <c r="L6064" s="665"/>
      <c r="M6064" s="175"/>
      <c r="N6064" s="177"/>
      <c r="P6064" s="176"/>
      <c r="R6064" s="178"/>
      <c r="S6064" s="177"/>
      <c r="U6064" s="177"/>
      <c r="W6064" s="178"/>
      <c r="X6064" s="177"/>
    </row>
    <row r="6065" spans="7:24" s="168" customFormat="1" ht="15" customHeight="1">
      <c r="G6065" s="175"/>
      <c r="I6065" s="176"/>
      <c r="J6065" s="176"/>
      <c r="K6065" s="176"/>
      <c r="L6065" s="665"/>
      <c r="M6065" s="175"/>
      <c r="N6065" s="177"/>
      <c r="P6065" s="176"/>
      <c r="R6065" s="178"/>
      <c r="S6065" s="177"/>
      <c r="U6065" s="177"/>
      <c r="W6065" s="178"/>
      <c r="X6065" s="177"/>
    </row>
    <row r="6066" spans="7:24" s="168" customFormat="1" ht="15" customHeight="1">
      <c r="G6066" s="175"/>
      <c r="I6066" s="176"/>
      <c r="J6066" s="176"/>
      <c r="K6066" s="176"/>
      <c r="L6066" s="665"/>
      <c r="M6066" s="175"/>
      <c r="N6066" s="177"/>
      <c r="P6066" s="176"/>
      <c r="R6066" s="178"/>
      <c r="S6066" s="177"/>
      <c r="U6066" s="177"/>
      <c r="W6066" s="178"/>
      <c r="X6066" s="177"/>
    </row>
    <row r="6067" spans="7:24" s="168" customFormat="1" ht="15" customHeight="1">
      <c r="G6067" s="175"/>
      <c r="I6067" s="176"/>
      <c r="J6067" s="176"/>
      <c r="K6067" s="176"/>
      <c r="L6067" s="665"/>
      <c r="M6067" s="175"/>
      <c r="N6067" s="177"/>
      <c r="P6067" s="176"/>
      <c r="R6067" s="178"/>
      <c r="S6067" s="177"/>
      <c r="U6067" s="177"/>
      <c r="W6067" s="178"/>
      <c r="X6067" s="177"/>
    </row>
    <row r="6068" spans="7:24" s="168" customFormat="1" ht="15" customHeight="1">
      <c r="G6068" s="175"/>
      <c r="I6068" s="176"/>
      <c r="J6068" s="176"/>
      <c r="K6068" s="176"/>
      <c r="L6068" s="665"/>
      <c r="M6068" s="175"/>
      <c r="N6068" s="177"/>
      <c r="P6068" s="176"/>
      <c r="R6068" s="178"/>
      <c r="S6068" s="177"/>
      <c r="U6068" s="177"/>
      <c r="W6068" s="178"/>
      <c r="X6068" s="177"/>
    </row>
    <row r="6069" spans="7:24" s="168" customFormat="1" ht="15" customHeight="1">
      <c r="G6069" s="175"/>
      <c r="I6069" s="176"/>
      <c r="J6069" s="176"/>
      <c r="K6069" s="176"/>
      <c r="L6069" s="665"/>
      <c r="M6069" s="175"/>
      <c r="N6069" s="177"/>
      <c r="P6069" s="176"/>
      <c r="R6069" s="178"/>
      <c r="S6069" s="177"/>
      <c r="U6069" s="177"/>
      <c r="W6069" s="178"/>
      <c r="X6069" s="177"/>
    </row>
    <row r="6070" spans="7:24" s="168" customFormat="1" ht="15" customHeight="1">
      <c r="G6070" s="175"/>
      <c r="I6070" s="176"/>
      <c r="J6070" s="176"/>
      <c r="K6070" s="176"/>
      <c r="L6070" s="665"/>
      <c r="M6070" s="175"/>
      <c r="N6070" s="177"/>
      <c r="P6070" s="176"/>
      <c r="R6070" s="178"/>
      <c r="S6070" s="177"/>
      <c r="U6070" s="177"/>
      <c r="W6070" s="178"/>
      <c r="X6070" s="177"/>
    </row>
    <row r="6071" spans="7:24" s="168" customFormat="1" ht="15" customHeight="1">
      <c r="G6071" s="175"/>
      <c r="I6071" s="176"/>
      <c r="J6071" s="176"/>
      <c r="K6071" s="176"/>
      <c r="L6071" s="665"/>
      <c r="M6071" s="175"/>
      <c r="N6071" s="177"/>
      <c r="P6071" s="176"/>
      <c r="R6071" s="178"/>
      <c r="S6071" s="177"/>
      <c r="U6071" s="177"/>
      <c r="W6071" s="178"/>
      <c r="X6071" s="177"/>
    </row>
    <row r="6072" spans="7:24" s="168" customFormat="1" ht="15" customHeight="1">
      <c r="G6072" s="175"/>
      <c r="I6072" s="176"/>
      <c r="J6072" s="176"/>
      <c r="K6072" s="176"/>
      <c r="L6072" s="665"/>
      <c r="M6072" s="175"/>
      <c r="N6072" s="177"/>
      <c r="P6072" s="176"/>
      <c r="R6072" s="178"/>
      <c r="S6072" s="177"/>
      <c r="U6072" s="177"/>
      <c r="W6072" s="178"/>
      <c r="X6072" s="177"/>
    </row>
    <row r="6073" spans="7:24" s="168" customFormat="1" ht="15" customHeight="1">
      <c r="G6073" s="175"/>
      <c r="I6073" s="176"/>
      <c r="J6073" s="176"/>
      <c r="K6073" s="176"/>
      <c r="L6073" s="665"/>
      <c r="M6073" s="175"/>
      <c r="N6073" s="177"/>
      <c r="P6073" s="176"/>
      <c r="R6073" s="178"/>
      <c r="S6073" s="177"/>
      <c r="U6073" s="177"/>
      <c r="W6073" s="178"/>
      <c r="X6073" s="177"/>
    </row>
    <row r="6074" spans="7:24" s="168" customFormat="1" ht="15" customHeight="1">
      <c r="G6074" s="175"/>
      <c r="I6074" s="176"/>
      <c r="J6074" s="176"/>
      <c r="K6074" s="176"/>
      <c r="L6074" s="665"/>
      <c r="M6074" s="175"/>
      <c r="N6074" s="177"/>
      <c r="P6074" s="176"/>
      <c r="R6074" s="178"/>
      <c r="S6074" s="177"/>
      <c r="U6074" s="177"/>
      <c r="W6074" s="178"/>
      <c r="X6074" s="177"/>
    </row>
    <row r="6075" spans="7:24" s="168" customFormat="1" ht="15" customHeight="1">
      <c r="G6075" s="175"/>
      <c r="I6075" s="176"/>
      <c r="J6075" s="176"/>
      <c r="K6075" s="176"/>
      <c r="L6075" s="665"/>
      <c r="M6075" s="175"/>
      <c r="N6075" s="177"/>
      <c r="P6075" s="176"/>
      <c r="R6075" s="178"/>
      <c r="S6075" s="177"/>
      <c r="U6075" s="177"/>
      <c r="W6075" s="178"/>
      <c r="X6075" s="177"/>
    </row>
    <row r="6076" spans="7:24" s="168" customFormat="1" ht="15" customHeight="1">
      <c r="G6076" s="175"/>
      <c r="I6076" s="176"/>
      <c r="J6076" s="176"/>
      <c r="K6076" s="176"/>
      <c r="L6076" s="665"/>
      <c r="M6076" s="175"/>
      <c r="N6076" s="177"/>
      <c r="P6076" s="176"/>
      <c r="R6076" s="178"/>
      <c r="S6076" s="177"/>
      <c r="U6076" s="177"/>
      <c r="W6076" s="178"/>
      <c r="X6076" s="177"/>
    </row>
    <row r="6077" spans="7:24" s="168" customFormat="1" ht="15" customHeight="1">
      <c r="G6077" s="175"/>
      <c r="I6077" s="176"/>
      <c r="J6077" s="176"/>
      <c r="K6077" s="176"/>
      <c r="L6077" s="665"/>
      <c r="M6077" s="175"/>
      <c r="N6077" s="177"/>
      <c r="P6077" s="176"/>
      <c r="R6077" s="178"/>
      <c r="S6077" s="177"/>
      <c r="U6077" s="177"/>
      <c r="W6077" s="178"/>
      <c r="X6077" s="177"/>
    </row>
    <row r="6078" spans="7:24" s="168" customFormat="1" ht="15" customHeight="1">
      <c r="G6078" s="175"/>
      <c r="I6078" s="176"/>
      <c r="J6078" s="176"/>
      <c r="K6078" s="176"/>
      <c r="L6078" s="665"/>
      <c r="M6078" s="175"/>
      <c r="N6078" s="177"/>
      <c r="P6078" s="176"/>
      <c r="R6078" s="178"/>
      <c r="S6078" s="177"/>
      <c r="U6078" s="177"/>
      <c r="W6078" s="178"/>
      <c r="X6078" s="177"/>
    </row>
    <row r="6079" spans="7:24" s="168" customFormat="1" ht="15" customHeight="1">
      <c r="G6079" s="175"/>
      <c r="I6079" s="176"/>
      <c r="J6079" s="176"/>
      <c r="K6079" s="176"/>
      <c r="L6079" s="665"/>
      <c r="M6079" s="175"/>
      <c r="N6079" s="177"/>
      <c r="P6079" s="176"/>
      <c r="R6079" s="178"/>
      <c r="S6079" s="177"/>
      <c r="U6079" s="177"/>
      <c r="W6079" s="178"/>
      <c r="X6079" s="177"/>
    </row>
    <row r="6080" spans="7:24" s="168" customFormat="1" ht="15" customHeight="1">
      <c r="G6080" s="175"/>
      <c r="I6080" s="176"/>
      <c r="J6080" s="176"/>
      <c r="K6080" s="176"/>
      <c r="L6080" s="665"/>
      <c r="M6080" s="175"/>
      <c r="N6080" s="177"/>
      <c r="P6080" s="176"/>
      <c r="R6080" s="178"/>
      <c r="S6080" s="177"/>
      <c r="U6080" s="177"/>
      <c r="W6080" s="178"/>
      <c r="X6080" s="177"/>
    </row>
    <row r="6081" spans="7:24" s="168" customFormat="1" ht="15" customHeight="1">
      <c r="G6081" s="175"/>
      <c r="I6081" s="176"/>
      <c r="J6081" s="176"/>
      <c r="K6081" s="176"/>
      <c r="L6081" s="665"/>
      <c r="M6081" s="175"/>
      <c r="N6081" s="177"/>
      <c r="P6081" s="176"/>
      <c r="R6081" s="178"/>
      <c r="S6081" s="177"/>
      <c r="U6081" s="177"/>
      <c r="W6081" s="178"/>
      <c r="X6081" s="177"/>
    </row>
    <row r="6082" spans="7:24" s="168" customFormat="1" ht="15" customHeight="1">
      <c r="G6082" s="175"/>
      <c r="I6082" s="176"/>
      <c r="J6082" s="176"/>
      <c r="K6082" s="176"/>
      <c r="L6082" s="665"/>
      <c r="M6082" s="175"/>
      <c r="N6082" s="177"/>
      <c r="P6082" s="176"/>
      <c r="R6082" s="178"/>
      <c r="S6082" s="177"/>
      <c r="U6082" s="177"/>
      <c r="W6082" s="178"/>
      <c r="X6082" s="177"/>
    </row>
    <row r="6083" spans="7:24" s="168" customFormat="1" ht="15" customHeight="1">
      <c r="G6083" s="175"/>
      <c r="I6083" s="176"/>
      <c r="J6083" s="176"/>
      <c r="K6083" s="176"/>
      <c r="L6083" s="665"/>
      <c r="M6083" s="175"/>
      <c r="N6083" s="177"/>
      <c r="P6083" s="176"/>
      <c r="R6083" s="178"/>
      <c r="S6083" s="177"/>
      <c r="U6083" s="177"/>
      <c r="W6083" s="178"/>
      <c r="X6083" s="177"/>
    </row>
    <row r="6084" spans="7:24" s="168" customFormat="1" ht="15" customHeight="1">
      <c r="G6084" s="175"/>
      <c r="I6084" s="176"/>
      <c r="J6084" s="176"/>
      <c r="K6084" s="176"/>
      <c r="L6084" s="665"/>
      <c r="M6084" s="175"/>
      <c r="N6084" s="177"/>
      <c r="P6084" s="176"/>
      <c r="R6084" s="178"/>
      <c r="S6084" s="177"/>
      <c r="U6084" s="177"/>
      <c r="W6084" s="178"/>
      <c r="X6084" s="177"/>
    </row>
    <row r="6085" spans="7:24" s="168" customFormat="1" ht="15" customHeight="1">
      <c r="G6085" s="175"/>
      <c r="I6085" s="176"/>
      <c r="J6085" s="176"/>
      <c r="K6085" s="176"/>
      <c r="L6085" s="665"/>
      <c r="M6085" s="175"/>
      <c r="N6085" s="177"/>
      <c r="P6085" s="176"/>
      <c r="R6085" s="178"/>
      <c r="S6085" s="177"/>
      <c r="U6085" s="177"/>
      <c r="W6085" s="178"/>
      <c r="X6085" s="177"/>
    </row>
    <row r="6086" spans="7:24" s="168" customFormat="1" ht="15" customHeight="1">
      <c r="G6086" s="175"/>
      <c r="I6086" s="176"/>
      <c r="J6086" s="176"/>
      <c r="K6086" s="176"/>
      <c r="L6086" s="665"/>
      <c r="M6086" s="175"/>
      <c r="N6086" s="177"/>
      <c r="P6086" s="176"/>
      <c r="R6086" s="178"/>
      <c r="S6086" s="177"/>
      <c r="U6086" s="177"/>
      <c r="W6086" s="178"/>
      <c r="X6086" s="177"/>
    </row>
    <row r="6087" spans="7:24" s="168" customFormat="1" ht="15" customHeight="1">
      <c r="G6087" s="175"/>
      <c r="I6087" s="176"/>
      <c r="J6087" s="176"/>
      <c r="K6087" s="176"/>
      <c r="L6087" s="665"/>
      <c r="M6087" s="175"/>
      <c r="N6087" s="177"/>
      <c r="P6087" s="176"/>
      <c r="R6087" s="178"/>
      <c r="S6087" s="177"/>
      <c r="U6087" s="177"/>
      <c r="W6087" s="178"/>
      <c r="X6087" s="177"/>
    </row>
    <row r="6088" spans="7:24" s="168" customFormat="1" ht="15" customHeight="1">
      <c r="G6088" s="175"/>
      <c r="I6088" s="176"/>
      <c r="J6088" s="176"/>
      <c r="K6088" s="176"/>
      <c r="L6088" s="665"/>
      <c r="M6088" s="175"/>
      <c r="N6088" s="177"/>
      <c r="P6088" s="176"/>
      <c r="R6088" s="178"/>
      <c r="S6088" s="177"/>
      <c r="U6088" s="177"/>
      <c r="W6088" s="178"/>
      <c r="X6088" s="177"/>
    </row>
    <row r="6089" spans="7:24" s="168" customFormat="1" ht="15" customHeight="1">
      <c r="G6089" s="175"/>
      <c r="I6089" s="176"/>
      <c r="J6089" s="176"/>
      <c r="K6089" s="176"/>
      <c r="L6089" s="665"/>
      <c r="M6089" s="175"/>
      <c r="N6089" s="177"/>
      <c r="P6089" s="176"/>
      <c r="R6089" s="178"/>
      <c r="S6089" s="177"/>
      <c r="U6089" s="177"/>
      <c r="W6089" s="178"/>
      <c r="X6089" s="177"/>
    </row>
    <row r="6090" spans="7:24" s="168" customFormat="1" ht="15" customHeight="1">
      <c r="G6090" s="175"/>
      <c r="I6090" s="176"/>
      <c r="J6090" s="176"/>
      <c r="K6090" s="176"/>
      <c r="L6090" s="665"/>
      <c r="M6090" s="175"/>
      <c r="N6090" s="177"/>
      <c r="P6090" s="176"/>
      <c r="R6090" s="178"/>
      <c r="S6090" s="177"/>
      <c r="U6090" s="177"/>
      <c r="W6090" s="178"/>
      <c r="X6090" s="177"/>
    </row>
    <row r="6091" spans="7:24" s="168" customFormat="1" ht="15" customHeight="1">
      <c r="G6091" s="175"/>
      <c r="I6091" s="176"/>
      <c r="J6091" s="176"/>
      <c r="K6091" s="176"/>
      <c r="L6091" s="665"/>
      <c r="M6091" s="175"/>
      <c r="N6091" s="177"/>
      <c r="P6091" s="176"/>
      <c r="R6091" s="178"/>
      <c r="S6091" s="177"/>
      <c r="U6091" s="177"/>
      <c r="W6091" s="178"/>
      <c r="X6091" s="177"/>
    </row>
    <row r="6092" spans="7:24" s="168" customFormat="1" ht="15" customHeight="1">
      <c r="G6092" s="175"/>
      <c r="I6092" s="176"/>
      <c r="J6092" s="176"/>
      <c r="K6092" s="176"/>
      <c r="L6092" s="665"/>
      <c r="M6092" s="175"/>
      <c r="N6092" s="177"/>
      <c r="P6092" s="176"/>
      <c r="R6092" s="178"/>
      <c r="S6092" s="177"/>
      <c r="U6092" s="177"/>
      <c r="W6092" s="178"/>
      <c r="X6092" s="177"/>
    </row>
    <row r="6093" spans="7:24" s="168" customFormat="1" ht="15" customHeight="1">
      <c r="G6093" s="175"/>
      <c r="I6093" s="176"/>
      <c r="J6093" s="176"/>
      <c r="K6093" s="176"/>
      <c r="L6093" s="665"/>
      <c r="M6093" s="175"/>
      <c r="N6093" s="177"/>
      <c r="P6093" s="176"/>
      <c r="R6093" s="178"/>
      <c r="S6093" s="177"/>
      <c r="U6093" s="177"/>
      <c r="W6093" s="178"/>
      <c r="X6093" s="177"/>
    </row>
    <row r="6094" spans="7:24" s="168" customFormat="1" ht="15" customHeight="1">
      <c r="G6094" s="175"/>
      <c r="I6094" s="176"/>
      <c r="J6094" s="176"/>
      <c r="K6094" s="176"/>
      <c r="L6094" s="665"/>
      <c r="M6094" s="175"/>
      <c r="N6094" s="177"/>
      <c r="P6094" s="176"/>
      <c r="R6094" s="178"/>
      <c r="S6094" s="177"/>
      <c r="U6094" s="177"/>
      <c r="W6094" s="178"/>
      <c r="X6094" s="177"/>
    </row>
    <row r="6095" spans="7:24" s="168" customFormat="1" ht="15" customHeight="1">
      <c r="G6095" s="175"/>
      <c r="I6095" s="176"/>
      <c r="J6095" s="176"/>
      <c r="K6095" s="176"/>
      <c r="L6095" s="665"/>
      <c r="M6095" s="175"/>
      <c r="N6095" s="177"/>
      <c r="P6095" s="176"/>
      <c r="R6095" s="178"/>
      <c r="S6095" s="177"/>
      <c r="U6095" s="177"/>
      <c r="W6095" s="178"/>
      <c r="X6095" s="177"/>
    </row>
    <row r="6096" spans="7:24" s="168" customFormat="1" ht="15" customHeight="1">
      <c r="G6096" s="175"/>
      <c r="I6096" s="176"/>
      <c r="J6096" s="176"/>
      <c r="K6096" s="176"/>
      <c r="L6096" s="665"/>
      <c r="M6096" s="175"/>
      <c r="N6096" s="177"/>
      <c r="P6096" s="176"/>
      <c r="R6096" s="178"/>
      <c r="S6096" s="177"/>
      <c r="U6096" s="177"/>
      <c r="W6096" s="178"/>
      <c r="X6096" s="177"/>
    </row>
    <row r="6097" spans="7:24" s="168" customFormat="1" ht="15" customHeight="1">
      <c r="G6097" s="175"/>
      <c r="I6097" s="176"/>
      <c r="J6097" s="176"/>
      <c r="K6097" s="176"/>
      <c r="L6097" s="665"/>
      <c r="M6097" s="175"/>
      <c r="N6097" s="177"/>
      <c r="P6097" s="176"/>
      <c r="R6097" s="178"/>
      <c r="S6097" s="177"/>
      <c r="U6097" s="177"/>
      <c r="W6097" s="178"/>
      <c r="X6097" s="177"/>
    </row>
    <row r="6098" spans="7:24" s="168" customFormat="1" ht="15" customHeight="1">
      <c r="G6098" s="175"/>
      <c r="I6098" s="176"/>
      <c r="J6098" s="176"/>
      <c r="K6098" s="176"/>
      <c r="L6098" s="665"/>
      <c r="M6098" s="175"/>
      <c r="N6098" s="177"/>
      <c r="P6098" s="176"/>
      <c r="R6098" s="178"/>
      <c r="S6098" s="177"/>
      <c r="U6098" s="177"/>
      <c r="W6098" s="178"/>
      <c r="X6098" s="177"/>
    </row>
    <row r="6099" spans="7:24" s="168" customFormat="1" ht="15" customHeight="1">
      <c r="G6099" s="175"/>
      <c r="I6099" s="176"/>
      <c r="J6099" s="176"/>
      <c r="K6099" s="176"/>
      <c r="L6099" s="665"/>
      <c r="M6099" s="175"/>
      <c r="N6099" s="177"/>
      <c r="P6099" s="176"/>
      <c r="R6099" s="178"/>
      <c r="S6099" s="177"/>
      <c r="U6099" s="177"/>
      <c r="W6099" s="178"/>
      <c r="X6099" s="177"/>
    </row>
    <row r="6100" spans="7:24" s="168" customFormat="1" ht="15" customHeight="1">
      <c r="G6100" s="175"/>
      <c r="I6100" s="176"/>
      <c r="J6100" s="176"/>
      <c r="K6100" s="176"/>
      <c r="L6100" s="665"/>
      <c r="M6100" s="175"/>
      <c r="N6100" s="177"/>
      <c r="P6100" s="176"/>
      <c r="R6100" s="178"/>
      <c r="S6100" s="177"/>
      <c r="U6100" s="177"/>
      <c r="W6100" s="178"/>
      <c r="X6100" s="177"/>
    </row>
    <row r="6101" spans="7:24" s="168" customFormat="1" ht="15" customHeight="1">
      <c r="G6101" s="175"/>
      <c r="I6101" s="176"/>
      <c r="J6101" s="176"/>
      <c r="K6101" s="176"/>
      <c r="L6101" s="665"/>
      <c r="M6101" s="175"/>
      <c r="N6101" s="177"/>
      <c r="P6101" s="176"/>
      <c r="R6101" s="178"/>
      <c r="S6101" s="177"/>
      <c r="U6101" s="177"/>
      <c r="W6101" s="178"/>
      <c r="X6101" s="177"/>
    </row>
    <row r="6102" spans="7:24" s="168" customFormat="1" ht="15" customHeight="1">
      <c r="G6102" s="175"/>
      <c r="I6102" s="176"/>
      <c r="J6102" s="176"/>
      <c r="K6102" s="176"/>
      <c r="L6102" s="665"/>
      <c r="M6102" s="175"/>
      <c r="N6102" s="177"/>
      <c r="P6102" s="176"/>
      <c r="R6102" s="178"/>
      <c r="S6102" s="177"/>
      <c r="U6102" s="177"/>
      <c r="W6102" s="178"/>
      <c r="X6102" s="177"/>
    </row>
    <row r="6103" spans="7:24" s="168" customFormat="1" ht="15" customHeight="1">
      <c r="G6103" s="175"/>
      <c r="I6103" s="176"/>
      <c r="J6103" s="176"/>
      <c r="K6103" s="176"/>
      <c r="L6103" s="665"/>
      <c r="M6103" s="175"/>
      <c r="N6103" s="177"/>
      <c r="P6103" s="176"/>
      <c r="R6103" s="178"/>
      <c r="S6103" s="177"/>
      <c r="U6103" s="177"/>
      <c r="W6103" s="178"/>
      <c r="X6103" s="177"/>
    </row>
    <row r="6104" spans="7:24" s="168" customFormat="1" ht="15" customHeight="1">
      <c r="G6104" s="175"/>
      <c r="I6104" s="176"/>
      <c r="J6104" s="176"/>
      <c r="K6104" s="176"/>
      <c r="L6104" s="665"/>
      <c r="M6104" s="175"/>
      <c r="N6104" s="177"/>
      <c r="P6104" s="176"/>
      <c r="R6104" s="178"/>
      <c r="S6104" s="177"/>
      <c r="U6104" s="177"/>
      <c r="W6104" s="178"/>
      <c r="X6104" s="177"/>
    </row>
    <row r="6105" spans="7:24" s="168" customFormat="1" ht="15" customHeight="1">
      <c r="G6105" s="175"/>
      <c r="I6105" s="176"/>
      <c r="J6105" s="176"/>
      <c r="K6105" s="176"/>
      <c r="L6105" s="665"/>
      <c r="M6105" s="175"/>
      <c r="N6105" s="177"/>
      <c r="P6105" s="176"/>
      <c r="R6105" s="178"/>
      <c r="S6105" s="177"/>
      <c r="U6105" s="177"/>
      <c r="W6105" s="178"/>
      <c r="X6105" s="177"/>
    </row>
    <row r="6106" spans="7:24" s="168" customFormat="1" ht="15" customHeight="1">
      <c r="G6106" s="175"/>
      <c r="I6106" s="176"/>
      <c r="J6106" s="176"/>
      <c r="K6106" s="176"/>
      <c r="L6106" s="665"/>
      <c r="M6106" s="175"/>
      <c r="N6106" s="177"/>
      <c r="P6106" s="176"/>
      <c r="R6106" s="178"/>
      <c r="S6106" s="177"/>
      <c r="U6106" s="177"/>
      <c r="W6106" s="178"/>
      <c r="X6106" s="177"/>
    </row>
    <row r="6107" spans="7:24" s="168" customFormat="1" ht="15" customHeight="1">
      <c r="G6107" s="175"/>
      <c r="I6107" s="176"/>
      <c r="J6107" s="176"/>
      <c r="K6107" s="176"/>
      <c r="L6107" s="665"/>
      <c r="M6107" s="175"/>
      <c r="N6107" s="177"/>
      <c r="P6107" s="176"/>
      <c r="R6107" s="178"/>
      <c r="S6107" s="177"/>
      <c r="U6107" s="177"/>
      <c r="W6107" s="178"/>
      <c r="X6107" s="177"/>
    </row>
    <row r="6108" spans="7:24" s="168" customFormat="1" ht="15" customHeight="1">
      <c r="G6108" s="175"/>
      <c r="I6108" s="176"/>
      <c r="J6108" s="176"/>
      <c r="K6108" s="176"/>
      <c r="L6108" s="665"/>
      <c r="M6108" s="175"/>
      <c r="N6108" s="177"/>
      <c r="P6108" s="176"/>
      <c r="R6108" s="178"/>
      <c r="S6108" s="177"/>
      <c r="U6108" s="177"/>
      <c r="W6108" s="178"/>
      <c r="X6108" s="177"/>
    </row>
    <row r="6109" spans="7:24" s="168" customFormat="1" ht="15" customHeight="1">
      <c r="G6109" s="175"/>
      <c r="I6109" s="176"/>
      <c r="J6109" s="176"/>
      <c r="K6109" s="176"/>
      <c r="L6109" s="665"/>
      <c r="M6109" s="175"/>
      <c r="N6109" s="177"/>
      <c r="P6109" s="176"/>
      <c r="R6109" s="178"/>
      <c r="S6109" s="177"/>
      <c r="U6109" s="177"/>
      <c r="W6109" s="178"/>
      <c r="X6109" s="177"/>
    </row>
    <row r="6110" spans="7:24" s="168" customFormat="1" ht="15" customHeight="1">
      <c r="G6110" s="175"/>
      <c r="I6110" s="176"/>
      <c r="J6110" s="176"/>
      <c r="K6110" s="176"/>
      <c r="L6110" s="665"/>
      <c r="M6110" s="175"/>
      <c r="N6110" s="177"/>
      <c r="P6110" s="176"/>
      <c r="R6110" s="178"/>
      <c r="S6110" s="177"/>
      <c r="U6110" s="177"/>
      <c r="W6110" s="178"/>
      <c r="X6110" s="177"/>
    </row>
    <row r="6111" spans="7:24" s="168" customFormat="1" ht="15" customHeight="1">
      <c r="G6111" s="175"/>
      <c r="I6111" s="176"/>
      <c r="J6111" s="176"/>
      <c r="K6111" s="176"/>
      <c r="L6111" s="665"/>
      <c r="M6111" s="175"/>
      <c r="N6111" s="177"/>
      <c r="P6111" s="176"/>
      <c r="R6111" s="178"/>
      <c r="S6111" s="177"/>
      <c r="U6111" s="177"/>
      <c r="W6111" s="178"/>
      <c r="X6111" s="177"/>
    </row>
    <row r="6112" spans="7:24" s="168" customFormat="1" ht="15" customHeight="1">
      <c r="G6112" s="175"/>
      <c r="I6112" s="176"/>
      <c r="J6112" s="176"/>
      <c r="K6112" s="176"/>
      <c r="L6112" s="665"/>
      <c r="M6112" s="175"/>
      <c r="N6112" s="177"/>
      <c r="P6112" s="176"/>
      <c r="R6112" s="178"/>
      <c r="S6112" s="177"/>
      <c r="U6112" s="177"/>
      <c r="W6112" s="178"/>
      <c r="X6112" s="177"/>
    </row>
    <row r="6113" spans="7:24" s="168" customFormat="1" ht="15" customHeight="1">
      <c r="G6113" s="175"/>
      <c r="I6113" s="176"/>
      <c r="J6113" s="176"/>
      <c r="K6113" s="176"/>
      <c r="L6113" s="665"/>
      <c r="M6113" s="175"/>
      <c r="N6113" s="177"/>
      <c r="P6113" s="176"/>
      <c r="R6113" s="178"/>
      <c r="S6113" s="177"/>
      <c r="U6113" s="177"/>
      <c r="W6113" s="178"/>
      <c r="X6113" s="177"/>
    </row>
    <row r="6114" spans="7:24" s="168" customFormat="1" ht="15" customHeight="1">
      <c r="G6114" s="175"/>
      <c r="I6114" s="176"/>
      <c r="J6114" s="176"/>
      <c r="K6114" s="176"/>
      <c r="L6114" s="665"/>
      <c r="M6114" s="175"/>
      <c r="N6114" s="177"/>
      <c r="P6114" s="176"/>
      <c r="R6114" s="178"/>
      <c r="S6114" s="177"/>
      <c r="U6114" s="177"/>
      <c r="W6114" s="178"/>
      <c r="X6114" s="177"/>
    </row>
    <row r="6115" spans="7:24" s="168" customFormat="1" ht="15" customHeight="1">
      <c r="G6115" s="175"/>
      <c r="I6115" s="176"/>
      <c r="J6115" s="176"/>
      <c r="K6115" s="176"/>
      <c r="L6115" s="665"/>
      <c r="M6115" s="175"/>
      <c r="N6115" s="177"/>
      <c r="P6115" s="176"/>
      <c r="R6115" s="178"/>
      <c r="S6115" s="177"/>
      <c r="U6115" s="177"/>
      <c r="W6115" s="178"/>
      <c r="X6115" s="177"/>
    </row>
    <row r="6116" spans="7:24" s="168" customFormat="1" ht="15" customHeight="1">
      <c r="G6116" s="175"/>
      <c r="I6116" s="176"/>
      <c r="J6116" s="176"/>
      <c r="K6116" s="176"/>
      <c r="L6116" s="665"/>
      <c r="M6116" s="175"/>
      <c r="N6116" s="177"/>
      <c r="P6116" s="176"/>
      <c r="R6116" s="178"/>
      <c r="S6116" s="177"/>
      <c r="U6116" s="177"/>
      <c r="W6116" s="178"/>
      <c r="X6116" s="177"/>
    </row>
    <row r="6117" spans="7:24" s="168" customFormat="1" ht="15" customHeight="1">
      <c r="G6117" s="175"/>
      <c r="I6117" s="176"/>
      <c r="J6117" s="176"/>
      <c r="K6117" s="176"/>
      <c r="L6117" s="665"/>
      <c r="M6117" s="175"/>
      <c r="N6117" s="177"/>
      <c r="P6117" s="176"/>
      <c r="R6117" s="178"/>
      <c r="S6117" s="177"/>
      <c r="U6117" s="177"/>
      <c r="W6117" s="178"/>
      <c r="X6117" s="177"/>
    </row>
    <row r="6118" spans="7:24" s="168" customFormat="1" ht="15" customHeight="1">
      <c r="G6118" s="175"/>
      <c r="I6118" s="176"/>
      <c r="J6118" s="176"/>
      <c r="K6118" s="176"/>
      <c r="L6118" s="665"/>
      <c r="M6118" s="175"/>
      <c r="N6118" s="177"/>
      <c r="P6118" s="176"/>
      <c r="R6118" s="178"/>
      <c r="S6118" s="177"/>
      <c r="U6118" s="177"/>
      <c r="W6118" s="178"/>
      <c r="X6118" s="177"/>
    </row>
    <row r="6119" spans="7:24" s="168" customFormat="1" ht="15" customHeight="1">
      <c r="G6119" s="175"/>
      <c r="I6119" s="176"/>
      <c r="J6119" s="176"/>
      <c r="K6119" s="176"/>
      <c r="L6119" s="665"/>
      <c r="M6119" s="175"/>
      <c r="N6119" s="177"/>
      <c r="P6119" s="176"/>
      <c r="R6119" s="178"/>
      <c r="S6119" s="177"/>
      <c r="U6119" s="177"/>
      <c r="W6119" s="178"/>
      <c r="X6119" s="177"/>
    </row>
    <row r="6120" spans="7:24" s="168" customFormat="1" ht="15" customHeight="1">
      <c r="G6120" s="175"/>
      <c r="I6120" s="176"/>
      <c r="J6120" s="176"/>
      <c r="K6120" s="176"/>
      <c r="L6120" s="665"/>
      <c r="M6120" s="175"/>
      <c r="N6120" s="177"/>
      <c r="P6120" s="176"/>
      <c r="R6120" s="178"/>
      <c r="S6120" s="177"/>
      <c r="U6120" s="177"/>
      <c r="W6120" s="178"/>
      <c r="X6120" s="177"/>
    </row>
    <row r="6121" spans="7:24" s="168" customFormat="1" ht="15" customHeight="1">
      <c r="G6121" s="175"/>
      <c r="I6121" s="176"/>
      <c r="J6121" s="176"/>
      <c r="K6121" s="176"/>
      <c r="L6121" s="665"/>
      <c r="M6121" s="175"/>
      <c r="N6121" s="177"/>
      <c r="P6121" s="176"/>
      <c r="R6121" s="178"/>
      <c r="S6121" s="177"/>
      <c r="U6121" s="177"/>
      <c r="W6121" s="178"/>
      <c r="X6121" s="177"/>
    </row>
    <row r="6122" spans="7:24" s="168" customFormat="1" ht="15" customHeight="1">
      <c r="G6122" s="175"/>
      <c r="I6122" s="176"/>
      <c r="J6122" s="176"/>
      <c r="K6122" s="176"/>
      <c r="L6122" s="665"/>
      <c r="M6122" s="175"/>
      <c r="N6122" s="177"/>
      <c r="P6122" s="176"/>
      <c r="R6122" s="178"/>
      <c r="S6122" s="177"/>
      <c r="U6122" s="177"/>
      <c r="W6122" s="178"/>
      <c r="X6122" s="177"/>
    </row>
    <row r="6123" spans="7:24" s="168" customFormat="1" ht="15" customHeight="1">
      <c r="G6123" s="175"/>
      <c r="I6123" s="176"/>
      <c r="J6123" s="176"/>
      <c r="K6123" s="176"/>
      <c r="L6123" s="665"/>
      <c r="M6123" s="175"/>
      <c r="N6123" s="177"/>
      <c r="P6123" s="176"/>
      <c r="R6123" s="178"/>
      <c r="S6123" s="177"/>
      <c r="U6123" s="177"/>
      <c r="W6123" s="178"/>
      <c r="X6123" s="177"/>
    </row>
    <row r="6124" spans="7:24" s="168" customFormat="1" ht="15" customHeight="1">
      <c r="G6124" s="175"/>
      <c r="I6124" s="176"/>
      <c r="J6124" s="176"/>
      <c r="K6124" s="176"/>
      <c r="L6124" s="665"/>
      <c r="M6124" s="175"/>
      <c r="N6124" s="177"/>
      <c r="P6124" s="176"/>
      <c r="R6124" s="178"/>
      <c r="S6124" s="177"/>
      <c r="U6124" s="177"/>
      <c r="W6124" s="178"/>
      <c r="X6124" s="177"/>
    </row>
    <row r="6125" spans="7:24" s="168" customFormat="1" ht="15" customHeight="1">
      <c r="G6125" s="175"/>
      <c r="I6125" s="176"/>
      <c r="J6125" s="176"/>
      <c r="K6125" s="176"/>
      <c r="L6125" s="665"/>
      <c r="M6125" s="175"/>
      <c r="N6125" s="177"/>
      <c r="P6125" s="176"/>
      <c r="R6125" s="178"/>
      <c r="S6125" s="177"/>
      <c r="U6125" s="177"/>
      <c r="W6125" s="178"/>
      <c r="X6125" s="177"/>
    </row>
    <row r="6126" spans="7:24" s="168" customFormat="1" ht="15" customHeight="1">
      <c r="G6126" s="175"/>
      <c r="I6126" s="176"/>
      <c r="J6126" s="176"/>
      <c r="K6126" s="176"/>
      <c r="L6126" s="665"/>
      <c r="M6126" s="175"/>
      <c r="N6126" s="177"/>
      <c r="P6126" s="176"/>
      <c r="R6126" s="178"/>
      <c r="S6126" s="177"/>
      <c r="U6126" s="177"/>
      <c r="W6126" s="178"/>
      <c r="X6126" s="177"/>
    </row>
    <row r="6127" spans="7:24" s="168" customFormat="1" ht="15" customHeight="1">
      <c r="G6127" s="175"/>
      <c r="I6127" s="176"/>
      <c r="J6127" s="176"/>
      <c r="K6127" s="176"/>
      <c r="L6127" s="665"/>
      <c r="M6127" s="175"/>
      <c r="N6127" s="177"/>
      <c r="P6127" s="176"/>
      <c r="R6127" s="178"/>
      <c r="S6127" s="177"/>
      <c r="U6127" s="177"/>
      <c r="W6127" s="178"/>
      <c r="X6127" s="177"/>
    </row>
    <row r="6128" spans="7:24" s="168" customFormat="1" ht="15" customHeight="1">
      <c r="G6128" s="175"/>
      <c r="I6128" s="176"/>
      <c r="J6128" s="176"/>
      <c r="K6128" s="176"/>
      <c r="L6128" s="665"/>
      <c r="M6128" s="175"/>
      <c r="N6128" s="177"/>
      <c r="P6128" s="176"/>
      <c r="R6128" s="178"/>
      <c r="S6128" s="177"/>
      <c r="U6128" s="177"/>
      <c r="W6128" s="178"/>
      <c r="X6128" s="177"/>
    </row>
    <row r="6129" spans="7:24" s="168" customFormat="1" ht="15" customHeight="1">
      <c r="G6129" s="175"/>
      <c r="I6129" s="176"/>
      <c r="J6129" s="176"/>
      <c r="K6129" s="176"/>
      <c r="L6129" s="665"/>
      <c r="M6129" s="175"/>
      <c r="N6129" s="177"/>
      <c r="P6129" s="176"/>
      <c r="R6129" s="178"/>
      <c r="S6129" s="177"/>
      <c r="U6129" s="177"/>
      <c r="W6129" s="178"/>
      <c r="X6129" s="177"/>
    </row>
    <row r="6130" spans="7:24" s="168" customFormat="1" ht="15" customHeight="1">
      <c r="G6130" s="175"/>
      <c r="I6130" s="176"/>
      <c r="J6130" s="176"/>
      <c r="K6130" s="176"/>
      <c r="L6130" s="665"/>
      <c r="M6130" s="175"/>
      <c r="N6130" s="177"/>
      <c r="P6130" s="176"/>
      <c r="R6130" s="178"/>
      <c r="S6130" s="177"/>
      <c r="U6130" s="177"/>
      <c r="W6130" s="178"/>
      <c r="X6130" s="177"/>
    </row>
    <row r="6131" spans="7:24" s="168" customFormat="1" ht="15" customHeight="1">
      <c r="G6131" s="175"/>
      <c r="I6131" s="176"/>
      <c r="J6131" s="176"/>
      <c r="K6131" s="176"/>
      <c r="L6131" s="665"/>
      <c r="M6131" s="175"/>
      <c r="N6131" s="177"/>
      <c r="P6131" s="176"/>
      <c r="R6131" s="178"/>
      <c r="S6131" s="177"/>
      <c r="U6131" s="177"/>
      <c r="W6131" s="178"/>
      <c r="X6131" s="177"/>
    </row>
    <row r="6132" spans="7:24" s="168" customFormat="1" ht="15" customHeight="1">
      <c r="G6132" s="175"/>
      <c r="I6132" s="176"/>
      <c r="J6132" s="176"/>
      <c r="K6132" s="176"/>
      <c r="L6132" s="665"/>
      <c r="M6132" s="175"/>
      <c r="N6132" s="177"/>
      <c r="P6132" s="176"/>
      <c r="R6132" s="178"/>
      <c r="S6132" s="177"/>
      <c r="U6132" s="177"/>
      <c r="W6132" s="178"/>
      <c r="X6132" s="177"/>
    </row>
    <row r="6133" spans="7:24" s="168" customFormat="1" ht="15" customHeight="1">
      <c r="G6133" s="175"/>
      <c r="I6133" s="176"/>
      <c r="J6133" s="176"/>
      <c r="K6133" s="176"/>
      <c r="L6133" s="665"/>
      <c r="M6133" s="175"/>
      <c r="N6133" s="177"/>
      <c r="P6133" s="176"/>
      <c r="R6133" s="178"/>
      <c r="S6133" s="177"/>
      <c r="U6133" s="177"/>
      <c r="W6133" s="178"/>
      <c r="X6133" s="177"/>
    </row>
    <row r="6134" spans="7:24" s="168" customFormat="1" ht="15" customHeight="1">
      <c r="G6134" s="175"/>
      <c r="I6134" s="176"/>
      <c r="J6134" s="176"/>
      <c r="K6134" s="176"/>
      <c r="L6134" s="665"/>
      <c r="M6134" s="175"/>
      <c r="N6134" s="177"/>
      <c r="P6134" s="176"/>
      <c r="R6134" s="178"/>
      <c r="S6134" s="177"/>
      <c r="U6134" s="177"/>
      <c r="W6134" s="178"/>
      <c r="X6134" s="177"/>
    </row>
    <row r="6135" spans="7:24" s="168" customFormat="1" ht="15" customHeight="1">
      <c r="G6135" s="175"/>
      <c r="I6135" s="176"/>
      <c r="J6135" s="176"/>
      <c r="K6135" s="176"/>
      <c r="L6135" s="665"/>
      <c r="M6135" s="175"/>
      <c r="N6135" s="177"/>
      <c r="P6135" s="176"/>
      <c r="R6135" s="178"/>
      <c r="S6135" s="177"/>
      <c r="U6135" s="177"/>
      <c r="W6135" s="178"/>
      <c r="X6135" s="177"/>
    </row>
    <row r="6136" spans="7:24" s="168" customFormat="1" ht="15" customHeight="1">
      <c r="G6136" s="175"/>
      <c r="I6136" s="176"/>
      <c r="J6136" s="176"/>
      <c r="K6136" s="176"/>
      <c r="L6136" s="665"/>
      <c r="M6136" s="175"/>
      <c r="N6136" s="177"/>
      <c r="P6136" s="176"/>
      <c r="R6136" s="178"/>
      <c r="S6136" s="177"/>
      <c r="U6136" s="177"/>
      <c r="W6136" s="178"/>
      <c r="X6136" s="177"/>
    </row>
    <row r="6137" spans="7:24" s="168" customFormat="1" ht="15" customHeight="1">
      <c r="G6137" s="175"/>
      <c r="I6137" s="176"/>
      <c r="J6137" s="176"/>
      <c r="K6137" s="176"/>
      <c r="L6137" s="665"/>
      <c r="M6137" s="175"/>
      <c r="N6137" s="177"/>
      <c r="P6137" s="176"/>
      <c r="R6137" s="178"/>
      <c r="S6137" s="177"/>
      <c r="U6137" s="177"/>
      <c r="W6137" s="178"/>
      <c r="X6137" s="177"/>
    </row>
    <row r="6138" spans="7:24" s="168" customFormat="1" ht="15" customHeight="1">
      <c r="G6138" s="175"/>
      <c r="I6138" s="176"/>
      <c r="J6138" s="176"/>
      <c r="K6138" s="176"/>
      <c r="L6138" s="665"/>
      <c r="M6138" s="175"/>
      <c r="N6138" s="177"/>
      <c r="P6138" s="176"/>
      <c r="R6138" s="178"/>
      <c r="S6138" s="177"/>
      <c r="U6138" s="177"/>
      <c r="W6138" s="178"/>
      <c r="X6138" s="177"/>
    </row>
    <row r="6139" spans="7:24" s="168" customFormat="1" ht="15" customHeight="1">
      <c r="G6139" s="175"/>
      <c r="I6139" s="176"/>
      <c r="J6139" s="176"/>
      <c r="K6139" s="176"/>
      <c r="L6139" s="665"/>
      <c r="M6139" s="175"/>
      <c r="N6139" s="177"/>
      <c r="P6139" s="176"/>
      <c r="R6139" s="178"/>
      <c r="S6139" s="177"/>
      <c r="U6139" s="177"/>
      <c r="W6139" s="178"/>
      <c r="X6139" s="177"/>
    </row>
    <row r="6140" spans="7:24" s="168" customFormat="1" ht="15" customHeight="1">
      <c r="G6140" s="175"/>
      <c r="I6140" s="176"/>
      <c r="J6140" s="176"/>
      <c r="K6140" s="176"/>
      <c r="L6140" s="665"/>
      <c r="M6140" s="175"/>
      <c r="N6140" s="177"/>
      <c r="P6140" s="176"/>
      <c r="R6140" s="178"/>
      <c r="S6140" s="177"/>
      <c r="U6140" s="177"/>
      <c r="W6140" s="178"/>
      <c r="X6140" s="177"/>
    </row>
    <row r="6141" spans="7:24" s="168" customFormat="1" ht="15" customHeight="1">
      <c r="G6141" s="175"/>
      <c r="I6141" s="176"/>
      <c r="J6141" s="176"/>
      <c r="K6141" s="176"/>
      <c r="L6141" s="665"/>
      <c r="M6141" s="175"/>
      <c r="N6141" s="177"/>
      <c r="P6141" s="176"/>
      <c r="R6141" s="178"/>
      <c r="S6141" s="177"/>
      <c r="U6141" s="177"/>
      <c r="W6141" s="178"/>
      <c r="X6141" s="177"/>
    </row>
    <row r="6142" spans="7:24" s="168" customFormat="1" ht="15" customHeight="1">
      <c r="G6142" s="175"/>
      <c r="I6142" s="176"/>
      <c r="J6142" s="176"/>
      <c r="K6142" s="176"/>
      <c r="L6142" s="665"/>
      <c r="M6142" s="175"/>
      <c r="N6142" s="177"/>
      <c r="P6142" s="176"/>
      <c r="R6142" s="178"/>
      <c r="S6142" s="177"/>
      <c r="U6142" s="177"/>
      <c r="W6142" s="178"/>
      <c r="X6142" s="177"/>
    </row>
    <row r="6143" spans="7:24" s="168" customFormat="1" ht="15" customHeight="1">
      <c r="G6143" s="175"/>
      <c r="I6143" s="176"/>
      <c r="J6143" s="176"/>
      <c r="K6143" s="176"/>
      <c r="L6143" s="665"/>
      <c r="M6143" s="175"/>
      <c r="N6143" s="177"/>
      <c r="P6143" s="176"/>
      <c r="R6143" s="178"/>
      <c r="S6143" s="177"/>
      <c r="U6143" s="177"/>
      <c r="W6143" s="178"/>
      <c r="X6143" s="177"/>
    </row>
    <row r="6144" spans="7:24" s="168" customFormat="1" ht="15" customHeight="1">
      <c r="G6144" s="175"/>
      <c r="I6144" s="176"/>
      <c r="J6144" s="176"/>
      <c r="K6144" s="176"/>
      <c r="L6144" s="665"/>
      <c r="M6144" s="175"/>
      <c r="N6144" s="177"/>
      <c r="P6144" s="176"/>
      <c r="R6144" s="178"/>
      <c r="S6144" s="177"/>
      <c r="U6144" s="177"/>
      <c r="W6144" s="178"/>
      <c r="X6144" s="177"/>
    </row>
    <row r="6145" spans="7:24" s="168" customFormat="1" ht="15" customHeight="1">
      <c r="G6145" s="175"/>
      <c r="I6145" s="176"/>
      <c r="J6145" s="176"/>
      <c r="K6145" s="176"/>
      <c r="L6145" s="665"/>
      <c r="M6145" s="175"/>
      <c r="N6145" s="177"/>
      <c r="P6145" s="176"/>
      <c r="R6145" s="178"/>
      <c r="S6145" s="177"/>
      <c r="U6145" s="177"/>
      <c r="W6145" s="178"/>
      <c r="X6145" s="177"/>
    </row>
    <row r="6146" spans="7:24" s="168" customFormat="1" ht="15" customHeight="1">
      <c r="G6146" s="175"/>
      <c r="I6146" s="176"/>
      <c r="J6146" s="176"/>
      <c r="K6146" s="176"/>
      <c r="L6146" s="665"/>
      <c r="M6146" s="175"/>
      <c r="N6146" s="177"/>
      <c r="P6146" s="176"/>
      <c r="R6146" s="178"/>
      <c r="S6146" s="177"/>
      <c r="U6146" s="177"/>
      <c r="W6146" s="178"/>
      <c r="X6146" s="177"/>
    </row>
    <row r="6147" spans="7:24" s="168" customFormat="1" ht="15" customHeight="1">
      <c r="G6147" s="175"/>
      <c r="I6147" s="176"/>
      <c r="J6147" s="176"/>
      <c r="K6147" s="176"/>
      <c r="L6147" s="665"/>
      <c r="M6147" s="175"/>
      <c r="N6147" s="177"/>
      <c r="P6147" s="176"/>
      <c r="R6147" s="178"/>
      <c r="S6147" s="177"/>
      <c r="U6147" s="177"/>
      <c r="W6147" s="178"/>
      <c r="X6147" s="177"/>
    </row>
    <row r="6148" spans="7:24" s="168" customFormat="1" ht="15" customHeight="1">
      <c r="G6148" s="175"/>
      <c r="I6148" s="176"/>
      <c r="J6148" s="176"/>
      <c r="K6148" s="176"/>
      <c r="L6148" s="665"/>
      <c r="M6148" s="175"/>
      <c r="N6148" s="177"/>
      <c r="P6148" s="176"/>
      <c r="R6148" s="178"/>
      <c r="S6148" s="177"/>
      <c r="U6148" s="177"/>
      <c r="W6148" s="178"/>
      <c r="X6148" s="177"/>
    </row>
    <row r="6149" spans="7:24" s="168" customFormat="1" ht="15" customHeight="1">
      <c r="G6149" s="175"/>
      <c r="I6149" s="176"/>
      <c r="J6149" s="176"/>
      <c r="K6149" s="176"/>
      <c r="L6149" s="665"/>
      <c r="M6149" s="175"/>
      <c r="N6149" s="177"/>
      <c r="P6149" s="176"/>
      <c r="R6149" s="178"/>
      <c r="S6149" s="177"/>
      <c r="U6149" s="177"/>
      <c r="W6149" s="178"/>
      <c r="X6149" s="177"/>
    </row>
    <row r="6150" spans="7:24" s="168" customFormat="1" ht="15" customHeight="1">
      <c r="G6150" s="175"/>
      <c r="I6150" s="176"/>
      <c r="J6150" s="176"/>
      <c r="K6150" s="176"/>
      <c r="L6150" s="665"/>
      <c r="M6150" s="175"/>
      <c r="N6150" s="177"/>
      <c r="P6150" s="176"/>
      <c r="R6150" s="178"/>
      <c r="S6150" s="177"/>
      <c r="U6150" s="177"/>
      <c r="W6150" s="178"/>
      <c r="X6150" s="177"/>
    </row>
    <row r="6151" spans="7:24" s="168" customFormat="1" ht="15" customHeight="1">
      <c r="G6151" s="175"/>
      <c r="I6151" s="176"/>
      <c r="J6151" s="176"/>
      <c r="K6151" s="176"/>
      <c r="L6151" s="665"/>
      <c r="M6151" s="175"/>
      <c r="N6151" s="177"/>
      <c r="P6151" s="176"/>
      <c r="R6151" s="178"/>
      <c r="S6151" s="177"/>
      <c r="U6151" s="177"/>
      <c r="W6151" s="178"/>
      <c r="X6151" s="177"/>
    </row>
    <row r="6152" spans="7:24" s="168" customFormat="1" ht="15" customHeight="1">
      <c r="G6152" s="175"/>
      <c r="I6152" s="176"/>
      <c r="J6152" s="176"/>
      <c r="K6152" s="176"/>
      <c r="L6152" s="665"/>
      <c r="M6152" s="175"/>
      <c r="N6152" s="177"/>
      <c r="P6152" s="176"/>
      <c r="R6152" s="178"/>
      <c r="S6152" s="177"/>
      <c r="U6152" s="177"/>
      <c r="W6152" s="178"/>
      <c r="X6152" s="177"/>
    </row>
    <row r="6153" spans="7:24" s="168" customFormat="1" ht="15" customHeight="1">
      <c r="G6153" s="175"/>
      <c r="I6153" s="176"/>
      <c r="J6153" s="176"/>
      <c r="K6153" s="176"/>
      <c r="L6153" s="665"/>
      <c r="M6153" s="175"/>
      <c r="N6153" s="177"/>
      <c r="P6153" s="176"/>
      <c r="R6153" s="178"/>
      <c r="S6153" s="177"/>
      <c r="U6153" s="177"/>
      <c r="W6153" s="178"/>
      <c r="X6153" s="177"/>
    </row>
    <row r="6154" spans="7:24" s="168" customFormat="1" ht="15" customHeight="1">
      <c r="G6154" s="175"/>
      <c r="I6154" s="176"/>
      <c r="J6154" s="176"/>
      <c r="K6154" s="176"/>
      <c r="L6154" s="665"/>
      <c r="M6154" s="175"/>
      <c r="N6154" s="177"/>
      <c r="P6154" s="176"/>
      <c r="R6154" s="178"/>
      <c r="S6154" s="177"/>
      <c r="U6154" s="177"/>
      <c r="W6154" s="178"/>
      <c r="X6154" s="177"/>
    </row>
    <row r="6155" spans="7:24" s="168" customFormat="1" ht="15" customHeight="1">
      <c r="G6155" s="175"/>
      <c r="I6155" s="176"/>
      <c r="J6155" s="176"/>
      <c r="K6155" s="176"/>
      <c r="L6155" s="665"/>
      <c r="M6155" s="175"/>
      <c r="N6155" s="177"/>
      <c r="P6155" s="176"/>
      <c r="R6155" s="178"/>
      <c r="S6155" s="177"/>
      <c r="U6155" s="177"/>
      <c r="W6155" s="178"/>
      <c r="X6155" s="177"/>
    </row>
    <row r="6156" spans="7:24" s="168" customFormat="1" ht="15" customHeight="1">
      <c r="G6156" s="175"/>
      <c r="I6156" s="176"/>
      <c r="J6156" s="176"/>
      <c r="K6156" s="176"/>
      <c r="L6156" s="665"/>
      <c r="M6156" s="175"/>
      <c r="N6156" s="177"/>
      <c r="P6156" s="176"/>
      <c r="R6156" s="178"/>
      <c r="S6156" s="177"/>
      <c r="U6156" s="177"/>
      <c r="W6156" s="178"/>
      <c r="X6156" s="177"/>
    </row>
    <row r="6157" spans="7:24" s="168" customFormat="1" ht="15" customHeight="1">
      <c r="G6157" s="175"/>
      <c r="I6157" s="176"/>
      <c r="J6157" s="176"/>
      <c r="K6157" s="176"/>
      <c r="L6157" s="665"/>
      <c r="M6157" s="175"/>
      <c r="N6157" s="177"/>
      <c r="P6157" s="176"/>
      <c r="R6157" s="178"/>
      <c r="S6157" s="177"/>
      <c r="U6157" s="177"/>
      <c r="W6157" s="178"/>
      <c r="X6157" s="177"/>
    </row>
    <row r="6158" spans="7:24" s="168" customFormat="1" ht="15" customHeight="1">
      <c r="G6158" s="175"/>
      <c r="I6158" s="176"/>
      <c r="J6158" s="176"/>
      <c r="K6158" s="176"/>
      <c r="L6158" s="665"/>
      <c r="M6158" s="175"/>
      <c r="N6158" s="177"/>
      <c r="P6158" s="176"/>
      <c r="R6158" s="178"/>
      <c r="S6158" s="177"/>
      <c r="U6158" s="177"/>
      <c r="W6158" s="178"/>
      <c r="X6158" s="177"/>
    </row>
    <row r="6159" spans="7:24" s="168" customFormat="1" ht="15" customHeight="1">
      <c r="G6159" s="175"/>
      <c r="I6159" s="176"/>
      <c r="J6159" s="176"/>
      <c r="K6159" s="176"/>
      <c r="L6159" s="665"/>
      <c r="M6159" s="175"/>
      <c r="N6159" s="177"/>
      <c r="P6159" s="176"/>
      <c r="R6159" s="178"/>
      <c r="S6159" s="177"/>
      <c r="U6159" s="177"/>
      <c r="W6159" s="178"/>
      <c r="X6159" s="177"/>
    </row>
    <row r="6160" spans="7:24" s="168" customFormat="1" ht="15" customHeight="1">
      <c r="G6160" s="175"/>
      <c r="I6160" s="176"/>
      <c r="J6160" s="176"/>
      <c r="K6160" s="176"/>
      <c r="L6160" s="665"/>
      <c r="M6160" s="175"/>
      <c r="N6160" s="177"/>
      <c r="P6160" s="176"/>
      <c r="R6160" s="178"/>
      <c r="S6160" s="177"/>
      <c r="U6160" s="177"/>
      <c r="W6160" s="178"/>
      <c r="X6160" s="177"/>
    </row>
    <row r="6161" spans="7:24" s="168" customFormat="1" ht="15" customHeight="1">
      <c r="G6161" s="175"/>
      <c r="I6161" s="176"/>
      <c r="J6161" s="176"/>
      <c r="K6161" s="176"/>
      <c r="L6161" s="665"/>
      <c r="M6161" s="175"/>
      <c r="N6161" s="177"/>
      <c r="P6161" s="176"/>
      <c r="R6161" s="178"/>
      <c r="S6161" s="177"/>
      <c r="U6161" s="177"/>
      <c r="W6161" s="178"/>
      <c r="X6161" s="177"/>
    </row>
    <row r="6162" spans="7:24" s="168" customFormat="1" ht="15" customHeight="1">
      <c r="G6162" s="175"/>
      <c r="I6162" s="176"/>
      <c r="J6162" s="176"/>
      <c r="K6162" s="176"/>
      <c r="L6162" s="665"/>
      <c r="M6162" s="175"/>
      <c r="N6162" s="177"/>
      <c r="P6162" s="176"/>
      <c r="R6162" s="178"/>
      <c r="S6162" s="177"/>
      <c r="U6162" s="177"/>
      <c r="W6162" s="178"/>
      <c r="X6162" s="177"/>
    </row>
    <row r="6163" spans="7:24" s="168" customFormat="1" ht="15" customHeight="1">
      <c r="G6163" s="175"/>
      <c r="I6163" s="176"/>
      <c r="J6163" s="176"/>
      <c r="K6163" s="176"/>
      <c r="L6163" s="665"/>
      <c r="M6163" s="175"/>
      <c r="N6163" s="177"/>
      <c r="P6163" s="176"/>
      <c r="R6163" s="178"/>
      <c r="S6163" s="177"/>
      <c r="U6163" s="177"/>
      <c r="W6163" s="178"/>
      <c r="X6163" s="177"/>
    </row>
    <row r="6164" spans="7:24" s="168" customFormat="1" ht="15" customHeight="1">
      <c r="G6164" s="175"/>
      <c r="I6164" s="176"/>
      <c r="J6164" s="176"/>
      <c r="K6164" s="176"/>
      <c r="L6164" s="665"/>
      <c r="M6164" s="175"/>
      <c r="N6164" s="177"/>
      <c r="P6164" s="176"/>
      <c r="R6164" s="178"/>
      <c r="S6164" s="177"/>
      <c r="U6164" s="177"/>
      <c r="W6164" s="178"/>
      <c r="X6164" s="177"/>
    </row>
    <row r="6165" spans="7:24" s="168" customFormat="1" ht="15" customHeight="1">
      <c r="G6165" s="175"/>
      <c r="I6165" s="176"/>
      <c r="J6165" s="176"/>
      <c r="K6165" s="176"/>
      <c r="L6165" s="665"/>
      <c r="M6165" s="175"/>
      <c r="N6165" s="177"/>
      <c r="P6165" s="176"/>
      <c r="R6165" s="178"/>
      <c r="S6165" s="177"/>
      <c r="U6165" s="177"/>
      <c r="W6165" s="178"/>
      <c r="X6165" s="177"/>
    </row>
    <row r="6166" spans="7:24" s="168" customFormat="1" ht="15" customHeight="1">
      <c r="G6166" s="175"/>
      <c r="I6166" s="176"/>
      <c r="J6166" s="176"/>
      <c r="K6166" s="176"/>
      <c r="L6166" s="665"/>
      <c r="M6166" s="175"/>
      <c r="N6166" s="177"/>
      <c r="P6166" s="176"/>
      <c r="R6166" s="178"/>
      <c r="S6166" s="177"/>
      <c r="U6166" s="177"/>
      <c r="W6166" s="178"/>
      <c r="X6166" s="177"/>
    </row>
    <row r="6167" spans="7:24" s="168" customFormat="1" ht="15" customHeight="1">
      <c r="G6167" s="175"/>
      <c r="I6167" s="176"/>
      <c r="J6167" s="176"/>
      <c r="K6167" s="176"/>
      <c r="L6167" s="665"/>
      <c r="M6167" s="175"/>
      <c r="N6167" s="177"/>
      <c r="P6167" s="176"/>
      <c r="R6167" s="178"/>
      <c r="S6167" s="177"/>
      <c r="U6167" s="177"/>
      <c r="W6167" s="178"/>
      <c r="X6167" s="177"/>
    </row>
    <row r="6168" spans="7:24" s="168" customFormat="1" ht="15" customHeight="1">
      <c r="G6168" s="175"/>
      <c r="I6168" s="176"/>
      <c r="J6168" s="176"/>
      <c r="K6168" s="176"/>
      <c r="L6168" s="665"/>
      <c r="M6168" s="175"/>
      <c r="N6168" s="177"/>
      <c r="P6168" s="176"/>
      <c r="R6168" s="178"/>
      <c r="S6168" s="177"/>
      <c r="U6168" s="177"/>
      <c r="W6168" s="178"/>
      <c r="X6168" s="177"/>
    </row>
    <row r="6169" spans="7:24" s="168" customFormat="1" ht="15" customHeight="1">
      <c r="G6169" s="175"/>
      <c r="I6169" s="176"/>
      <c r="J6169" s="176"/>
      <c r="K6169" s="176"/>
      <c r="L6169" s="665"/>
      <c r="M6169" s="175"/>
      <c r="N6169" s="177"/>
      <c r="P6169" s="176"/>
      <c r="R6169" s="178"/>
      <c r="S6169" s="177"/>
      <c r="U6169" s="177"/>
      <c r="W6169" s="178"/>
      <c r="X6169" s="177"/>
    </row>
    <row r="6170" spans="7:24" s="168" customFormat="1" ht="15" customHeight="1">
      <c r="G6170" s="175"/>
      <c r="I6170" s="176"/>
      <c r="J6170" s="176"/>
      <c r="K6170" s="176"/>
      <c r="L6170" s="665"/>
      <c r="M6170" s="175"/>
      <c r="N6170" s="177"/>
      <c r="P6170" s="176"/>
      <c r="R6170" s="178"/>
      <c r="S6170" s="177"/>
      <c r="U6170" s="177"/>
      <c r="W6170" s="178"/>
      <c r="X6170" s="177"/>
    </row>
    <row r="6171" spans="7:24" s="168" customFormat="1" ht="15" customHeight="1">
      <c r="G6171" s="175"/>
      <c r="I6171" s="176"/>
      <c r="J6171" s="176"/>
      <c r="K6171" s="176"/>
      <c r="L6171" s="665"/>
      <c r="M6171" s="175"/>
      <c r="N6171" s="177"/>
      <c r="P6171" s="176"/>
      <c r="R6171" s="178"/>
      <c r="S6171" s="177"/>
      <c r="U6171" s="177"/>
      <c r="W6171" s="178"/>
      <c r="X6171" s="177"/>
    </row>
    <row r="6172" spans="7:24" s="168" customFormat="1" ht="15" customHeight="1">
      <c r="G6172" s="175"/>
      <c r="I6172" s="176"/>
      <c r="J6172" s="176"/>
      <c r="K6172" s="176"/>
      <c r="L6172" s="665"/>
      <c r="M6172" s="175"/>
      <c r="N6172" s="177"/>
      <c r="P6172" s="176"/>
      <c r="R6172" s="178"/>
      <c r="S6172" s="177"/>
      <c r="U6172" s="177"/>
      <c r="W6172" s="178"/>
      <c r="X6172" s="177"/>
    </row>
    <row r="6173" spans="7:24" s="168" customFormat="1" ht="15" customHeight="1">
      <c r="G6173" s="175"/>
      <c r="I6173" s="176"/>
      <c r="J6173" s="176"/>
      <c r="K6173" s="176"/>
      <c r="L6173" s="665"/>
      <c r="M6173" s="175"/>
      <c r="N6173" s="177"/>
      <c r="P6173" s="176"/>
      <c r="R6173" s="178"/>
      <c r="S6173" s="177"/>
      <c r="U6173" s="177"/>
      <c r="W6173" s="178"/>
      <c r="X6173" s="177"/>
    </row>
    <row r="6174" spans="7:24" s="168" customFormat="1" ht="15" customHeight="1">
      <c r="G6174" s="175"/>
      <c r="I6174" s="176"/>
      <c r="J6174" s="176"/>
      <c r="K6174" s="176"/>
      <c r="L6174" s="665"/>
      <c r="M6174" s="175"/>
      <c r="N6174" s="177"/>
      <c r="P6174" s="176"/>
      <c r="R6174" s="178"/>
      <c r="S6174" s="177"/>
      <c r="U6174" s="177"/>
      <c r="W6174" s="178"/>
      <c r="X6174" s="177"/>
    </row>
    <row r="6175" spans="7:24" s="168" customFormat="1" ht="15" customHeight="1">
      <c r="G6175" s="175"/>
      <c r="I6175" s="176"/>
      <c r="J6175" s="176"/>
      <c r="K6175" s="176"/>
      <c r="L6175" s="665"/>
      <c r="M6175" s="175"/>
      <c r="N6175" s="177"/>
      <c r="P6175" s="176"/>
      <c r="R6175" s="178"/>
      <c r="S6175" s="177"/>
      <c r="U6175" s="177"/>
      <c r="W6175" s="178"/>
      <c r="X6175" s="177"/>
    </row>
    <row r="6176" spans="7:24" s="168" customFormat="1" ht="15" customHeight="1">
      <c r="G6176" s="175"/>
      <c r="I6176" s="176"/>
      <c r="J6176" s="176"/>
      <c r="K6176" s="176"/>
      <c r="L6176" s="665"/>
      <c r="M6176" s="175"/>
      <c r="N6176" s="177"/>
      <c r="P6176" s="176"/>
      <c r="R6176" s="178"/>
      <c r="S6176" s="177"/>
      <c r="U6176" s="177"/>
      <c r="W6176" s="178"/>
      <c r="X6176" s="177"/>
    </row>
    <row r="6177" spans="7:24" s="168" customFormat="1" ht="15" customHeight="1">
      <c r="G6177" s="175"/>
      <c r="I6177" s="176"/>
      <c r="J6177" s="176"/>
      <c r="K6177" s="176"/>
      <c r="L6177" s="665"/>
      <c r="M6177" s="175"/>
      <c r="N6177" s="177"/>
      <c r="P6177" s="176"/>
      <c r="R6177" s="178"/>
      <c r="S6177" s="177"/>
      <c r="U6177" s="177"/>
      <c r="W6177" s="178"/>
      <c r="X6177" s="177"/>
    </row>
    <row r="6178" spans="7:24" s="168" customFormat="1" ht="15" customHeight="1">
      <c r="G6178" s="175"/>
      <c r="I6178" s="176"/>
      <c r="J6178" s="176"/>
      <c r="K6178" s="176"/>
      <c r="L6178" s="665"/>
      <c r="M6178" s="175"/>
      <c r="N6178" s="177"/>
      <c r="P6178" s="176"/>
      <c r="R6178" s="178"/>
      <c r="S6178" s="177"/>
      <c r="U6178" s="177"/>
      <c r="W6178" s="178"/>
      <c r="X6178" s="177"/>
    </row>
    <row r="6179" spans="7:24" s="168" customFormat="1" ht="15" customHeight="1">
      <c r="G6179" s="175"/>
      <c r="I6179" s="176"/>
      <c r="J6179" s="176"/>
      <c r="K6179" s="176"/>
      <c r="L6179" s="665"/>
      <c r="M6179" s="175"/>
      <c r="N6179" s="177"/>
      <c r="P6179" s="176"/>
      <c r="R6179" s="178"/>
      <c r="S6179" s="177"/>
      <c r="U6179" s="177"/>
      <c r="W6179" s="178"/>
      <c r="X6179" s="177"/>
    </row>
    <row r="6180" spans="7:24" s="168" customFormat="1" ht="15" customHeight="1">
      <c r="G6180" s="175"/>
      <c r="I6180" s="176"/>
      <c r="J6180" s="176"/>
      <c r="K6180" s="176"/>
      <c r="L6180" s="665"/>
      <c r="M6180" s="175"/>
      <c r="N6180" s="177"/>
      <c r="P6180" s="176"/>
      <c r="R6180" s="178"/>
      <c r="S6180" s="177"/>
      <c r="U6180" s="177"/>
      <c r="W6180" s="178"/>
      <c r="X6180" s="177"/>
    </row>
    <row r="6181" spans="7:24" s="168" customFormat="1" ht="15" customHeight="1">
      <c r="G6181" s="175"/>
      <c r="I6181" s="176"/>
      <c r="J6181" s="176"/>
      <c r="K6181" s="176"/>
      <c r="L6181" s="665"/>
      <c r="M6181" s="175"/>
      <c r="N6181" s="177"/>
      <c r="P6181" s="176"/>
      <c r="R6181" s="178"/>
      <c r="S6181" s="177"/>
      <c r="U6181" s="177"/>
      <c r="W6181" s="178"/>
      <c r="X6181" s="177"/>
    </row>
    <row r="6182" spans="7:24" s="168" customFormat="1" ht="15" customHeight="1">
      <c r="G6182" s="175"/>
      <c r="I6182" s="176"/>
      <c r="J6182" s="176"/>
      <c r="K6182" s="176"/>
      <c r="L6182" s="665"/>
      <c r="M6182" s="175"/>
      <c r="N6182" s="177"/>
      <c r="P6182" s="176"/>
      <c r="R6182" s="178"/>
      <c r="S6182" s="177"/>
      <c r="U6182" s="177"/>
      <c r="W6182" s="178"/>
      <c r="X6182" s="177"/>
    </row>
    <row r="6183" spans="7:24" s="168" customFormat="1" ht="15" customHeight="1">
      <c r="G6183" s="175"/>
      <c r="I6183" s="176"/>
      <c r="J6183" s="176"/>
      <c r="K6183" s="176"/>
      <c r="L6183" s="665"/>
      <c r="M6183" s="175"/>
      <c r="N6183" s="177"/>
      <c r="P6183" s="176"/>
      <c r="R6183" s="178"/>
      <c r="S6183" s="177"/>
      <c r="U6183" s="177"/>
      <c r="W6183" s="178"/>
      <c r="X6183" s="177"/>
    </row>
    <row r="6184" spans="7:24" s="168" customFormat="1" ht="15" customHeight="1">
      <c r="G6184" s="175"/>
      <c r="I6184" s="176"/>
      <c r="J6184" s="176"/>
      <c r="K6184" s="176"/>
      <c r="L6184" s="665"/>
      <c r="M6184" s="175"/>
      <c r="N6184" s="177"/>
      <c r="P6184" s="176"/>
      <c r="R6184" s="178"/>
      <c r="S6184" s="177"/>
      <c r="U6184" s="177"/>
      <c r="W6184" s="178"/>
      <c r="X6184" s="177"/>
    </row>
    <row r="6185" spans="7:24" s="168" customFormat="1" ht="15" customHeight="1">
      <c r="G6185" s="175"/>
      <c r="I6185" s="176"/>
      <c r="J6185" s="176"/>
      <c r="K6185" s="176"/>
      <c r="L6185" s="665"/>
      <c r="M6185" s="175"/>
      <c r="N6185" s="177"/>
      <c r="P6185" s="176"/>
      <c r="R6185" s="178"/>
      <c r="S6185" s="177"/>
      <c r="U6185" s="177"/>
      <c r="W6185" s="178"/>
      <c r="X6185" s="177"/>
    </row>
    <row r="6186" spans="7:24" s="168" customFormat="1" ht="15" customHeight="1">
      <c r="G6186" s="175"/>
      <c r="I6186" s="176"/>
      <c r="J6186" s="176"/>
      <c r="K6186" s="176"/>
      <c r="L6186" s="665"/>
      <c r="M6186" s="175"/>
      <c r="N6186" s="177"/>
      <c r="P6186" s="176"/>
      <c r="R6186" s="178"/>
      <c r="S6186" s="177"/>
      <c r="U6186" s="177"/>
      <c r="W6186" s="178"/>
      <c r="X6186" s="177"/>
    </row>
    <row r="6187" spans="7:24" s="168" customFormat="1" ht="15" customHeight="1">
      <c r="G6187" s="175"/>
      <c r="I6187" s="176"/>
      <c r="J6187" s="176"/>
      <c r="K6187" s="176"/>
      <c r="L6187" s="665"/>
      <c r="M6187" s="175"/>
      <c r="N6187" s="177"/>
      <c r="P6187" s="176"/>
      <c r="R6187" s="178"/>
      <c r="S6187" s="177"/>
      <c r="U6187" s="177"/>
      <c r="W6187" s="178"/>
      <c r="X6187" s="177"/>
    </row>
    <row r="6188" spans="7:24" s="168" customFormat="1" ht="15" customHeight="1">
      <c r="G6188" s="175"/>
      <c r="I6188" s="176"/>
      <c r="J6188" s="176"/>
      <c r="K6188" s="176"/>
      <c r="L6188" s="665"/>
      <c r="M6188" s="175"/>
      <c r="N6188" s="177"/>
      <c r="P6188" s="176"/>
      <c r="R6188" s="178"/>
      <c r="S6188" s="177"/>
      <c r="U6188" s="177"/>
      <c r="W6188" s="178"/>
      <c r="X6188" s="177"/>
    </row>
    <row r="6189" spans="7:24" s="168" customFormat="1" ht="15" customHeight="1">
      <c r="G6189" s="175"/>
      <c r="I6189" s="176"/>
      <c r="J6189" s="176"/>
      <c r="K6189" s="176"/>
      <c r="L6189" s="665"/>
      <c r="M6189" s="175"/>
      <c r="N6189" s="177"/>
      <c r="P6189" s="176"/>
      <c r="R6189" s="178"/>
      <c r="S6189" s="177"/>
      <c r="U6189" s="177"/>
      <c r="W6189" s="178"/>
      <c r="X6189" s="177"/>
    </row>
    <row r="6190" spans="7:24" s="168" customFormat="1" ht="15" customHeight="1">
      <c r="G6190" s="175"/>
      <c r="I6190" s="176"/>
      <c r="J6190" s="176"/>
      <c r="K6190" s="176"/>
      <c r="L6190" s="665"/>
      <c r="M6190" s="175"/>
      <c r="N6190" s="177"/>
      <c r="P6190" s="176"/>
      <c r="R6190" s="178"/>
      <c r="S6190" s="177"/>
      <c r="U6190" s="177"/>
      <c r="W6190" s="178"/>
      <c r="X6190" s="177"/>
    </row>
    <row r="6191" spans="7:24" s="168" customFormat="1" ht="15" customHeight="1">
      <c r="G6191" s="175"/>
      <c r="I6191" s="176"/>
      <c r="J6191" s="176"/>
      <c r="K6191" s="176"/>
      <c r="L6191" s="665"/>
      <c r="M6191" s="175"/>
      <c r="N6191" s="177"/>
      <c r="P6191" s="176"/>
      <c r="R6191" s="178"/>
      <c r="S6191" s="177"/>
      <c r="U6191" s="177"/>
      <c r="W6191" s="178"/>
      <c r="X6191" s="177"/>
    </row>
    <row r="6192" spans="7:24" s="168" customFormat="1" ht="15" customHeight="1">
      <c r="G6192" s="175"/>
      <c r="I6192" s="176"/>
      <c r="J6192" s="176"/>
      <c r="K6192" s="176"/>
      <c r="L6192" s="665"/>
      <c r="M6192" s="175"/>
      <c r="N6192" s="177"/>
      <c r="P6192" s="176"/>
      <c r="R6192" s="178"/>
      <c r="S6192" s="177"/>
      <c r="U6192" s="177"/>
      <c r="W6192" s="178"/>
      <c r="X6192" s="177"/>
    </row>
    <row r="6193" spans="7:24" s="168" customFormat="1" ht="15" customHeight="1">
      <c r="G6193" s="175"/>
      <c r="I6193" s="176"/>
      <c r="J6193" s="176"/>
      <c r="K6193" s="176"/>
      <c r="L6193" s="665"/>
      <c r="M6193" s="175"/>
      <c r="N6193" s="177"/>
      <c r="P6193" s="176"/>
      <c r="R6193" s="178"/>
      <c r="S6193" s="177"/>
      <c r="U6193" s="177"/>
      <c r="W6193" s="178"/>
      <c r="X6193" s="177"/>
    </row>
    <row r="6194" spans="7:24" s="168" customFormat="1" ht="15" customHeight="1">
      <c r="G6194" s="175"/>
      <c r="I6194" s="176"/>
      <c r="J6194" s="176"/>
      <c r="K6194" s="176"/>
      <c r="L6194" s="665"/>
      <c r="M6194" s="175"/>
      <c r="N6194" s="177"/>
      <c r="P6194" s="176"/>
      <c r="R6194" s="178"/>
      <c r="S6194" s="177"/>
      <c r="U6194" s="177"/>
      <c r="W6194" s="178"/>
      <c r="X6194" s="177"/>
    </row>
    <row r="6195" spans="7:24" s="168" customFormat="1" ht="15" customHeight="1">
      <c r="G6195" s="175"/>
      <c r="I6195" s="176"/>
      <c r="J6195" s="176"/>
      <c r="K6195" s="176"/>
      <c r="L6195" s="665"/>
      <c r="M6195" s="175"/>
      <c r="N6195" s="177"/>
      <c r="P6195" s="176"/>
      <c r="R6195" s="178"/>
      <c r="S6195" s="177"/>
      <c r="U6195" s="177"/>
      <c r="W6195" s="178"/>
      <c r="X6195" s="177"/>
    </row>
    <row r="6196" spans="7:24" s="168" customFormat="1" ht="15" customHeight="1">
      <c r="G6196" s="175"/>
      <c r="I6196" s="176"/>
      <c r="J6196" s="176"/>
      <c r="K6196" s="176"/>
      <c r="L6196" s="665"/>
      <c r="M6196" s="175"/>
      <c r="N6196" s="177"/>
      <c r="P6196" s="176"/>
      <c r="R6196" s="178"/>
      <c r="S6196" s="177"/>
      <c r="U6196" s="177"/>
      <c r="W6196" s="178"/>
      <c r="X6196" s="177"/>
    </row>
    <row r="6197" spans="7:24" s="168" customFormat="1" ht="15" customHeight="1">
      <c r="G6197" s="175"/>
      <c r="I6197" s="176"/>
      <c r="J6197" s="176"/>
      <c r="K6197" s="176"/>
      <c r="L6197" s="665"/>
      <c r="M6197" s="175"/>
      <c r="N6197" s="177"/>
      <c r="P6197" s="176"/>
      <c r="R6197" s="178"/>
      <c r="S6197" s="177"/>
      <c r="U6197" s="177"/>
      <c r="W6197" s="178"/>
      <c r="X6197" s="177"/>
    </row>
    <row r="6198" spans="7:24" s="168" customFormat="1" ht="15" customHeight="1">
      <c r="G6198" s="175"/>
      <c r="I6198" s="176"/>
      <c r="J6198" s="176"/>
      <c r="K6198" s="176"/>
      <c r="L6198" s="665"/>
      <c r="M6198" s="175"/>
      <c r="N6198" s="177"/>
      <c r="P6198" s="176"/>
      <c r="R6198" s="178"/>
      <c r="S6198" s="177"/>
      <c r="U6198" s="177"/>
      <c r="W6198" s="178"/>
      <c r="X6198" s="177"/>
    </row>
    <row r="6199" spans="7:24" s="168" customFormat="1" ht="15" customHeight="1">
      <c r="G6199" s="175"/>
      <c r="I6199" s="176"/>
      <c r="J6199" s="176"/>
      <c r="K6199" s="176"/>
      <c r="L6199" s="665"/>
      <c r="M6199" s="175"/>
      <c r="N6199" s="177"/>
      <c r="P6199" s="176"/>
      <c r="R6199" s="178"/>
      <c r="S6199" s="177"/>
      <c r="U6199" s="177"/>
      <c r="W6199" s="178"/>
      <c r="X6199" s="177"/>
    </row>
    <row r="6200" spans="7:24" s="168" customFormat="1" ht="15" customHeight="1">
      <c r="G6200" s="175"/>
      <c r="I6200" s="176"/>
      <c r="J6200" s="176"/>
      <c r="K6200" s="176"/>
      <c r="L6200" s="665"/>
      <c r="M6200" s="175"/>
      <c r="N6200" s="177"/>
      <c r="P6200" s="176"/>
      <c r="R6200" s="178"/>
      <c r="S6200" s="177"/>
      <c r="U6200" s="177"/>
      <c r="W6200" s="178"/>
      <c r="X6200" s="177"/>
    </row>
    <row r="6201" spans="7:24" s="168" customFormat="1" ht="15" customHeight="1">
      <c r="G6201" s="175"/>
      <c r="I6201" s="176"/>
      <c r="J6201" s="176"/>
      <c r="K6201" s="176"/>
      <c r="L6201" s="665"/>
      <c r="M6201" s="175"/>
      <c r="N6201" s="177"/>
      <c r="P6201" s="176"/>
      <c r="R6201" s="178"/>
      <c r="S6201" s="177"/>
      <c r="U6201" s="177"/>
      <c r="W6201" s="178"/>
      <c r="X6201" s="177"/>
    </row>
    <row r="6202" spans="7:24" s="168" customFormat="1" ht="15" customHeight="1">
      <c r="G6202" s="175"/>
      <c r="I6202" s="176"/>
      <c r="J6202" s="176"/>
      <c r="K6202" s="176"/>
      <c r="L6202" s="665"/>
      <c r="M6202" s="175"/>
      <c r="N6202" s="177"/>
      <c r="P6202" s="176"/>
      <c r="R6202" s="178"/>
      <c r="S6202" s="177"/>
      <c r="U6202" s="177"/>
      <c r="W6202" s="178"/>
      <c r="X6202" s="177"/>
    </row>
    <row r="6203" spans="7:24" s="168" customFormat="1" ht="15" customHeight="1">
      <c r="G6203" s="175"/>
      <c r="I6203" s="176"/>
      <c r="J6203" s="176"/>
      <c r="K6203" s="176"/>
      <c r="L6203" s="665"/>
      <c r="M6203" s="175"/>
      <c r="N6203" s="177"/>
      <c r="P6203" s="176"/>
      <c r="R6203" s="178"/>
      <c r="S6203" s="177"/>
      <c r="U6203" s="177"/>
      <c r="W6203" s="178"/>
      <c r="X6203" s="177"/>
    </row>
    <row r="6204" spans="7:24" s="168" customFormat="1" ht="15" customHeight="1">
      <c r="G6204" s="175"/>
      <c r="I6204" s="176"/>
      <c r="J6204" s="176"/>
      <c r="K6204" s="176"/>
      <c r="L6204" s="665"/>
      <c r="M6204" s="175"/>
      <c r="N6204" s="177"/>
      <c r="P6204" s="176"/>
      <c r="R6204" s="178"/>
      <c r="S6204" s="177"/>
      <c r="U6204" s="177"/>
      <c r="W6204" s="178"/>
      <c r="X6204" s="177"/>
    </row>
    <row r="6205" spans="7:24" s="168" customFormat="1" ht="15" customHeight="1">
      <c r="G6205" s="175"/>
      <c r="I6205" s="176"/>
      <c r="J6205" s="176"/>
      <c r="K6205" s="176"/>
      <c r="L6205" s="665"/>
      <c r="M6205" s="175"/>
      <c r="N6205" s="177"/>
      <c r="P6205" s="176"/>
      <c r="R6205" s="178"/>
      <c r="S6205" s="177"/>
      <c r="U6205" s="177"/>
      <c r="W6205" s="178"/>
      <c r="X6205" s="177"/>
    </row>
    <row r="6206" spans="7:24" s="168" customFormat="1" ht="15" customHeight="1">
      <c r="G6206" s="175"/>
      <c r="I6206" s="176"/>
      <c r="J6206" s="176"/>
      <c r="K6206" s="176"/>
      <c r="L6206" s="665"/>
      <c r="M6206" s="175"/>
      <c r="N6206" s="177"/>
      <c r="P6206" s="176"/>
      <c r="R6206" s="178"/>
      <c r="S6206" s="177"/>
      <c r="U6206" s="177"/>
      <c r="W6206" s="178"/>
      <c r="X6206" s="177"/>
    </row>
    <row r="6207" spans="7:24" s="168" customFormat="1" ht="15" customHeight="1">
      <c r="G6207" s="175"/>
      <c r="I6207" s="176"/>
      <c r="J6207" s="176"/>
      <c r="K6207" s="176"/>
      <c r="L6207" s="665"/>
      <c r="M6207" s="175"/>
      <c r="N6207" s="177"/>
      <c r="P6207" s="176"/>
      <c r="R6207" s="178"/>
      <c r="S6207" s="177"/>
      <c r="U6207" s="177"/>
      <c r="W6207" s="178"/>
      <c r="X6207" s="177"/>
    </row>
    <row r="6208" spans="7:24" s="168" customFormat="1" ht="15" customHeight="1">
      <c r="G6208" s="175"/>
      <c r="I6208" s="176"/>
      <c r="J6208" s="176"/>
      <c r="K6208" s="176"/>
      <c r="L6208" s="665"/>
      <c r="M6208" s="175"/>
      <c r="N6208" s="177"/>
      <c r="P6208" s="176"/>
      <c r="R6208" s="178"/>
      <c r="S6208" s="177"/>
      <c r="U6208" s="177"/>
      <c r="W6208" s="178"/>
      <c r="X6208" s="177"/>
    </row>
    <row r="6209" spans="7:24" s="168" customFormat="1" ht="15" customHeight="1">
      <c r="G6209" s="175"/>
      <c r="I6209" s="176"/>
      <c r="J6209" s="176"/>
      <c r="K6209" s="176"/>
      <c r="L6209" s="665"/>
      <c r="M6209" s="175"/>
      <c r="N6209" s="177"/>
      <c r="P6209" s="176"/>
      <c r="R6209" s="178"/>
      <c r="S6209" s="177"/>
      <c r="U6209" s="177"/>
      <c r="W6209" s="178"/>
      <c r="X6209" s="177"/>
    </row>
    <row r="6210" spans="7:24" s="168" customFormat="1" ht="15" customHeight="1">
      <c r="G6210" s="175"/>
      <c r="I6210" s="176"/>
      <c r="J6210" s="176"/>
      <c r="K6210" s="176"/>
      <c r="L6210" s="665"/>
      <c r="M6210" s="175"/>
      <c r="N6210" s="177"/>
      <c r="P6210" s="176"/>
      <c r="R6210" s="178"/>
      <c r="S6210" s="177"/>
      <c r="U6210" s="177"/>
      <c r="W6210" s="178"/>
      <c r="X6210" s="177"/>
    </row>
    <row r="6211" spans="7:24" s="168" customFormat="1" ht="15" customHeight="1">
      <c r="G6211" s="175"/>
      <c r="I6211" s="176"/>
      <c r="J6211" s="176"/>
      <c r="K6211" s="176"/>
      <c r="L6211" s="665"/>
      <c r="M6211" s="175"/>
      <c r="N6211" s="177"/>
      <c r="P6211" s="176"/>
      <c r="R6211" s="178"/>
      <c r="S6211" s="177"/>
      <c r="U6211" s="177"/>
      <c r="W6211" s="178"/>
      <c r="X6211" s="177"/>
    </row>
    <row r="6212" spans="7:24" s="168" customFormat="1" ht="15" customHeight="1">
      <c r="G6212" s="175"/>
      <c r="I6212" s="176"/>
      <c r="J6212" s="176"/>
      <c r="K6212" s="176"/>
      <c r="L6212" s="665"/>
      <c r="M6212" s="175"/>
      <c r="N6212" s="177"/>
      <c r="P6212" s="176"/>
      <c r="R6212" s="178"/>
      <c r="S6212" s="177"/>
      <c r="U6212" s="177"/>
      <c r="W6212" s="178"/>
      <c r="X6212" s="177"/>
    </row>
    <row r="6213" spans="7:24" s="168" customFormat="1" ht="15" customHeight="1">
      <c r="G6213" s="175"/>
      <c r="I6213" s="176"/>
      <c r="J6213" s="176"/>
      <c r="K6213" s="176"/>
      <c r="L6213" s="665"/>
      <c r="M6213" s="175"/>
      <c r="N6213" s="177"/>
      <c r="P6213" s="176"/>
      <c r="R6213" s="178"/>
      <c r="S6213" s="177"/>
      <c r="U6213" s="177"/>
      <c r="W6213" s="178"/>
      <c r="X6213" s="177"/>
    </row>
    <row r="6214" spans="7:24" s="168" customFormat="1" ht="15" customHeight="1">
      <c r="G6214" s="175"/>
      <c r="I6214" s="176"/>
      <c r="J6214" s="176"/>
      <c r="K6214" s="176"/>
      <c r="L6214" s="665"/>
      <c r="M6214" s="175"/>
      <c r="N6214" s="177"/>
      <c r="P6214" s="176"/>
      <c r="R6214" s="178"/>
      <c r="S6214" s="177"/>
      <c r="U6214" s="177"/>
      <c r="W6214" s="178"/>
      <c r="X6214" s="177"/>
    </row>
    <row r="6215" spans="7:24" s="168" customFormat="1" ht="15" customHeight="1">
      <c r="G6215" s="175"/>
      <c r="I6215" s="176"/>
      <c r="J6215" s="176"/>
      <c r="K6215" s="176"/>
      <c r="L6215" s="665"/>
      <c r="M6215" s="175"/>
      <c r="N6215" s="177"/>
      <c r="P6215" s="176"/>
      <c r="R6215" s="178"/>
      <c r="S6215" s="177"/>
      <c r="U6215" s="177"/>
      <c r="W6215" s="178"/>
      <c r="X6215" s="177"/>
    </row>
    <row r="6216" spans="7:24" s="168" customFormat="1" ht="15" customHeight="1">
      <c r="G6216" s="175"/>
      <c r="I6216" s="176"/>
      <c r="J6216" s="176"/>
      <c r="K6216" s="176"/>
      <c r="L6216" s="665"/>
      <c r="M6216" s="175"/>
      <c r="N6216" s="177"/>
      <c r="P6216" s="176"/>
      <c r="R6216" s="178"/>
      <c r="S6216" s="177"/>
      <c r="U6216" s="177"/>
      <c r="W6216" s="178"/>
      <c r="X6216" s="177"/>
    </row>
    <row r="6217" spans="7:24" s="168" customFormat="1" ht="15" customHeight="1">
      <c r="G6217" s="175"/>
      <c r="I6217" s="176"/>
      <c r="J6217" s="176"/>
      <c r="K6217" s="176"/>
      <c r="L6217" s="665"/>
      <c r="M6217" s="175"/>
      <c r="N6217" s="177"/>
      <c r="P6217" s="176"/>
      <c r="R6217" s="178"/>
      <c r="S6217" s="177"/>
      <c r="U6217" s="177"/>
      <c r="W6217" s="178"/>
      <c r="X6217" s="177"/>
    </row>
    <row r="6218" spans="7:24" s="168" customFormat="1" ht="15" customHeight="1">
      <c r="G6218" s="175"/>
      <c r="I6218" s="176"/>
      <c r="J6218" s="176"/>
      <c r="K6218" s="176"/>
      <c r="L6218" s="665"/>
      <c r="M6218" s="175"/>
      <c r="N6218" s="177"/>
      <c r="P6218" s="176"/>
      <c r="R6218" s="178"/>
      <c r="S6218" s="177"/>
      <c r="U6218" s="177"/>
      <c r="W6218" s="178"/>
      <c r="X6218" s="177"/>
    </row>
    <row r="6219" spans="7:24" s="168" customFormat="1" ht="15" customHeight="1">
      <c r="G6219" s="175"/>
      <c r="I6219" s="176"/>
      <c r="J6219" s="176"/>
      <c r="K6219" s="176"/>
      <c r="L6219" s="665"/>
      <c r="M6219" s="175"/>
      <c r="N6219" s="177"/>
      <c r="P6219" s="176"/>
      <c r="R6219" s="178"/>
      <c r="S6219" s="177"/>
      <c r="U6219" s="177"/>
      <c r="W6219" s="178"/>
      <c r="X6219" s="177"/>
    </row>
    <row r="6220" spans="7:24" s="168" customFormat="1" ht="15" customHeight="1">
      <c r="G6220" s="175"/>
      <c r="I6220" s="176"/>
      <c r="J6220" s="176"/>
      <c r="K6220" s="176"/>
      <c r="L6220" s="665"/>
      <c r="M6220" s="175"/>
      <c r="N6220" s="177"/>
      <c r="P6220" s="176"/>
      <c r="R6220" s="178"/>
      <c r="S6220" s="177"/>
      <c r="U6220" s="177"/>
      <c r="W6220" s="178"/>
      <c r="X6220" s="177"/>
    </row>
    <row r="6221" spans="7:24" s="168" customFormat="1" ht="15" customHeight="1">
      <c r="G6221" s="175"/>
      <c r="I6221" s="176"/>
      <c r="J6221" s="176"/>
      <c r="K6221" s="176"/>
      <c r="L6221" s="665"/>
      <c r="M6221" s="175"/>
      <c r="N6221" s="177"/>
      <c r="P6221" s="176"/>
      <c r="R6221" s="178"/>
      <c r="S6221" s="177"/>
      <c r="U6221" s="177"/>
      <c r="W6221" s="178"/>
      <c r="X6221" s="177"/>
    </row>
    <row r="6222" spans="7:24" s="168" customFormat="1" ht="15" customHeight="1">
      <c r="G6222" s="175"/>
      <c r="I6222" s="176"/>
      <c r="J6222" s="176"/>
      <c r="K6222" s="176"/>
      <c r="L6222" s="665"/>
      <c r="M6222" s="175"/>
      <c r="N6222" s="177"/>
      <c r="P6222" s="176"/>
      <c r="R6222" s="178"/>
      <c r="S6222" s="177"/>
      <c r="U6222" s="177"/>
      <c r="W6222" s="178"/>
      <c r="X6222" s="177"/>
    </row>
    <row r="6223" spans="7:24" s="168" customFormat="1" ht="15" customHeight="1">
      <c r="G6223" s="175"/>
      <c r="I6223" s="176"/>
      <c r="J6223" s="176"/>
      <c r="K6223" s="176"/>
      <c r="L6223" s="665"/>
      <c r="M6223" s="175"/>
      <c r="N6223" s="177"/>
      <c r="P6223" s="176"/>
      <c r="R6223" s="178"/>
      <c r="S6223" s="177"/>
      <c r="U6223" s="177"/>
      <c r="W6223" s="178"/>
      <c r="X6223" s="177"/>
    </row>
    <row r="6224" spans="7:24" s="168" customFormat="1" ht="15" customHeight="1">
      <c r="G6224" s="175"/>
      <c r="I6224" s="176"/>
      <c r="J6224" s="176"/>
      <c r="K6224" s="176"/>
      <c r="L6224" s="665"/>
      <c r="M6224" s="175"/>
      <c r="N6224" s="177"/>
      <c r="P6224" s="176"/>
      <c r="R6224" s="178"/>
      <c r="S6224" s="177"/>
      <c r="U6224" s="177"/>
      <c r="W6224" s="178"/>
      <c r="X6224" s="177"/>
    </row>
    <row r="6225" spans="7:24" s="168" customFormat="1" ht="15" customHeight="1">
      <c r="G6225" s="175"/>
      <c r="I6225" s="176"/>
      <c r="J6225" s="176"/>
      <c r="K6225" s="176"/>
      <c r="L6225" s="665"/>
      <c r="M6225" s="175"/>
      <c r="N6225" s="177"/>
      <c r="P6225" s="176"/>
      <c r="R6225" s="178"/>
      <c r="S6225" s="177"/>
      <c r="U6225" s="177"/>
      <c r="W6225" s="178"/>
      <c r="X6225" s="177"/>
    </row>
    <row r="6226" spans="7:24" s="168" customFormat="1" ht="15" customHeight="1">
      <c r="G6226" s="175"/>
      <c r="I6226" s="176"/>
      <c r="J6226" s="176"/>
      <c r="K6226" s="176"/>
      <c r="L6226" s="665"/>
      <c r="M6226" s="175"/>
      <c r="N6226" s="177"/>
      <c r="P6226" s="176"/>
      <c r="R6226" s="178"/>
      <c r="S6226" s="177"/>
      <c r="U6226" s="177"/>
      <c r="W6226" s="178"/>
      <c r="X6226" s="177"/>
    </row>
    <row r="6227" spans="7:24" s="168" customFormat="1" ht="15" customHeight="1">
      <c r="G6227" s="175"/>
      <c r="I6227" s="176"/>
      <c r="J6227" s="176"/>
      <c r="K6227" s="176"/>
      <c r="L6227" s="665"/>
      <c r="M6227" s="175"/>
      <c r="N6227" s="177"/>
      <c r="P6227" s="176"/>
      <c r="R6227" s="178"/>
      <c r="S6227" s="177"/>
      <c r="U6227" s="177"/>
      <c r="W6227" s="178"/>
      <c r="X6227" s="177"/>
    </row>
    <row r="6228" spans="7:24" s="168" customFormat="1" ht="15" customHeight="1">
      <c r="G6228" s="175"/>
      <c r="I6228" s="176"/>
      <c r="J6228" s="176"/>
      <c r="K6228" s="176"/>
      <c r="L6228" s="665"/>
      <c r="M6228" s="175"/>
      <c r="N6228" s="177"/>
      <c r="P6228" s="176"/>
      <c r="R6228" s="178"/>
      <c r="S6228" s="177"/>
      <c r="U6228" s="177"/>
      <c r="W6228" s="178"/>
      <c r="X6228" s="177"/>
    </row>
    <row r="6229" spans="7:24" s="168" customFormat="1" ht="15" customHeight="1">
      <c r="G6229" s="175"/>
      <c r="I6229" s="176"/>
      <c r="J6229" s="176"/>
      <c r="K6229" s="176"/>
      <c r="L6229" s="665"/>
      <c r="M6229" s="175"/>
      <c r="N6229" s="177"/>
      <c r="P6229" s="176"/>
      <c r="R6229" s="178"/>
      <c r="S6229" s="177"/>
      <c r="U6229" s="177"/>
      <c r="W6229" s="178"/>
      <c r="X6229" s="177"/>
    </row>
    <row r="6230" spans="7:24" s="168" customFormat="1" ht="15" customHeight="1">
      <c r="G6230" s="175"/>
      <c r="I6230" s="176"/>
      <c r="J6230" s="176"/>
      <c r="K6230" s="176"/>
      <c r="L6230" s="665"/>
      <c r="M6230" s="175"/>
      <c r="N6230" s="177"/>
      <c r="P6230" s="176"/>
      <c r="R6230" s="178"/>
      <c r="S6230" s="177"/>
      <c r="U6230" s="177"/>
      <c r="W6230" s="178"/>
      <c r="X6230" s="177"/>
    </row>
    <row r="6231" spans="7:24" s="168" customFormat="1" ht="15" customHeight="1">
      <c r="G6231" s="175"/>
      <c r="I6231" s="176"/>
      <c r="J6231" s="176"/>
      <c r="K6231" s="176"/>
      <c r="L6231" s="665"/>
      <c r="M6231" s="175"/>
      <c r="N6231" s="177"/>
      <c r="P6231" s="176"/>
      <c r="R6231" s="178"/>
      <c r="S6231" s="177"/>
      <c r="U6231" s="177"/>
      <c r="W6231" s="178"/>
      <c r="X6231" s="177"/>
    </row>
    <row r="6232" spans="7:24" s="168" customFormat="1" ht="15" customHeight="1">
      <c r="G6232" s="175"/>
      <c r="I6232" s="176"/>
      <c r="J6232" s="176"/>
      <c r="K6232" s="176"/>
      <c r="L6232" s="665"/>
      <c r="M6232" s="175"/>
      <c r="N6232" s="177"/>
      <c r="P6232" s="176"/>
      <c r="R6232" s="178"/>
      <c r="S6232" s="177"/>
      <c r="U6232" s="177"/>
      <c r="W6232" s="178"/>
      <c r="X6232" s="177"/>
    </row>
    <row r="6233" spans="7:24" s="168" customFormat="1" ht="15" customHeight="1">
      <c r="G6233" s="175"/>
      <c r="I6233" s="176"/>
      <c r="J6233" s="176"/>
      <c r="K6233" s="176"/>
      <c r="L6233" s="665"/>
      <c r="M6233" s="175"/>
      <c r="N6233" s="177"/>
      <c r="P6233" s="176"/>
      <c r="R6233" s="178"/>
      <c r="S6233" s="177"/>
      <c r="U6233" s="177"/>
      <c r="W6233" s="178"/>
      <c r="X6233" s="177"/>
    </row>
    <row r="6234" spans="7:24" s="168" customFormat="1" ht="15" customHeight="1">
      <c r="G6234" s="175"/>
      <c r="I6234" s="176"/>
      <c r="J6234" s="176"/>
      <c r="K6234" s="176"/>
      <c r="L6234" s="665"/>
      <c r="M6234" s="175"/>
      <c r="N6234" s="177"/>
      <c r="P6234" s="176"/>
      <c r="R6234" s="178"/>
      <c r="S6234" s="177"/>
      <c r="U6234" s="177"/>
      <c r="W6234" s="178"/>
      <c r="X6234" s="177"/>
    </row>
    <row r="6235" spans="7:24" s="168" customFormat="1" ht="15" customHeight="1">
      <c r="G6235" s="175"/>
      <c r="I6235" s="176"/>
      <c r="J6235" s="176"/>
      <c r="K6235" s="176"/>
      <c r="L6235" s="665"/>
      <c r="M6235" s="175"/>
      <c r="N6235" s="177"/>
      <c r="P6235" s="176"/>
      <c r="R6235" s="178"/>
      <c r="S6235" s="177"/>
      <c r="U6235" s="177"/>
      <c r="W6235" s="178"/>
      <c r="X6235" s="177"/>
    </row>
    <row r="6236" spans="7:24" s="168" customFormat="1" ht="15" customHeight="1">
      <c r="G6236" s="175"/>
      <c r="I6236" s="176"/>
      <c r="J6236" s="176"/>
      <c r="K6236" s="176"/>
      <c r="L6236" s="665"/>
      <c r="M6236" s="175"/>
      <c r="N6236" s="177"/>
      <c r="P6236" s="176"/>
      <c r="R6236" s="178"/>
      <c r="S6236" s="177"/>
      <c r="U6236" s="177"/>
      <c r="W6236" s="178"/>
      <c r="X6236" s="177"/>
    </row>
    <row r="6237" spans="7:24" s="168" customFormat="1" ht="15" customHeight="1">
      <c r="G6237" s="175"/>
      <c r="I6237" s="176"/>
      <c r="J6237" s="176"/>
      <c r="K6237" s="176"/>
      <c r="L6237" s="665"/>
      <c r="M6237" s="175"/>
      <c r="N6237" s="177"/>
      <c r="P6237" s="176"/>
      <c r="R6237" s="178"/>
      <c r="S6237" s="177"/>
      <c r="U6237" s="177"/>
      <c r="W6237" s="178"/>
      <c r="X6237" s="177"/>
    </row>
    <row r="6238" spans="7:24" s="168" customFormat="1" ht="15" customHeight="1">
      <c r="G6238" s="175"/>
      <c r="I6238" s="176"/>
      <c r="J6238" s="176"/>
      <c r="K6238" s="176"/>
      <c r="L6238" s="665"/>
      <c r="M6238" s="175"/>
      <c r="N6238" s="177"/>
      <c r="P6238" s="176"/>
      <c r="R6238" s="178"/>
      <c r="S6238" s="177"/>
      <c r="U6238" s="177"/>
      <c r="W6238" s="178"/>
      <c r="X6238" s="177"/>
    </row>
    <row r="6239" spans="7:24" s="168" customFormat="1" ht="15" customHeight="1">
      <c r="G6239" s="175"/>
      <c r="I6239" s="176"/>
      <c r="J6239" s="176"/>
      <c r="K6239" s="176"/>
      <c r="L6239" s="665"/>
      <c r="M6239" s="175"/>
      <c r="N6239" s="177"/>
      <c r="P6239" s="176"/>
      <c r="R6239" s="178"/>
      <c r="S6239" s="177"/>
      <c r="U6239" s="177"/>
      <c r="W6239" s="178"/>
      <c r="X6239" s="177"/>
    </row>
    <row r="6240" spans="7:24" s="168" customFormat="1" ht="15" customHeight="1">
      <c r="G6240" s="175"/>
      <c r="I6240" s="176"/>
      <c r="J6240" s="176"/>
      <c r="K6240" s="176"/>
      <c r="L6240" s="665"/>
      <c r="M6240" s="175"/>
      <c r="N6240" s="177"/>
      <c r="P6240" s="176"/>
      <c r="R6240" s="178"/>
      <c r="S6240" s="177"/>
      <c r="U6240" s="177"/>
      <c r="W6240" s="178"/>
      <c r="X6240" s="177"/>
    </row>
    <row r="6241" spans="7:24" s="168" customFormat="1" ht="15" customHeight="1">
      <c r="G6241" s="175"/>
      <c r="I6241" s="176"/>
      <c r="J6241" s="176"/>
      <c r="K6241" s="176"/>
      <c r="L6241" s="665"/>
      <c r="M6241" s="175"/>
      <c r="N6241" s="177"/>
      <c r="P6241" s="176"/>
      <c r="R6241" s="178"/>
      <c r="S6241" s="177"/>
      <c r="U6241" s="177"/>
      <c r="W6241" s="178"/>
      <c r="X6241" s="177"/>
    </row>
    <row r="6242" spans="7:24" s="168" customFormat="1" ht="15" customHeight="1">
      <c r="G6242" s="175"/>
      <c r="I6242" s="176"/>
      <c r="J6242" s="176"/>
      <c r="K6242" s="176"/>
      <c r="L6242" s="665"/>
      <c r="M6242" s="175"/>
      <c r="N6242" s="177"/>
      <c r="P6242" s="176"/>
      <c r="R6242" s="178"/>
      <c r="S6242" s="177"/>
      <c r="U6242" s="177"/>
      <c r="W6242" s="178"/>
      <c r="X6242" s="177"/>
    </row>
    <row r="6243" spans="7:24" s="168" customFormat="1" ht="15" customHeight="1">
      <c r="G6243" s="175"/>
      <c r="I6243" s="176"/>
      <c r="J6243" s="176"/>
      <c r="K6243" s="176"/>
      <c r="L6243" s="665"/>
      <c r="M6243" s="175"/>
      <c r="N6243" s="177"/>
      <c r="P6243" s="176"/>
      <c r="R6243" s="178"/>
      <c r="S6243" s="177"/>
      <c r="U6243" s="177"/>
      <c r="W6243" s="178"/>
      <c r="X6243" s="177"/>
    </row>
    <row r="6244" spans="7:24" s="168" customFormat="1" ht="15" customHeight="1">
      <c r="G6244" s="175"/>
      <c r="I6244" s="176"/>
      <c r="J6244" s="176"/>
      <c r="K6244" s="176"/>
      <c r="L6244" s="665"/>
      <c r="M6244" s="175"/>
      <c r="N6244" s="177"/>
      <c r="P6244" s="176"/>
      <c r="R6244" s="178"/>
      <c r="S6244" s="177"/>
      <c r="U6244" s="177"/>
      <c r="W6244" s="178"/>
      <c r="X6244" s="177"/>
    </row>
    <row r="6245" spans="7:24" s="168" customFormat="1" ht="15" customHeight="1">
      <c r="G6245" s="175"/>
      <c r="I6245" s="176"/>
      <c r="J6245" s="176"/>
      <c r="K6245" s="176"/>
      <c r="L6245" s="665"/>
      <c r="M6245" s="175"/>
      <c r="N6245" s="177"/>
      <c r="P6245" s="176"/>
      <c r="R6245" s="178"/>
      <c r="S6245" s="177"/>
      <c r="U6245" s="177"/>
      <c r="W6245" s="178"/>
      <c r="X6245" s="177"/>
    </row>
    <row r="6246" spans="7:24" s="168" customFormat="1" ht="15" customHeight="1">
      <c r="G6246" s="175"/>
      <c r="I6246" s="176"/>
      <c r="J6246" s="176"/>
      <c r="K6246" s="176"/>
      <c r="L6246" s="665"/>
      <c r="M6246" s="175"/>
      <c r="N6246" s="177"/>
      <c r="P6246" s="176"/>
      <c r="R6246" s="178"/>
      <c r="S6246" s="177"/>
      <c r="U6246" s="177"/>
      <c r="W6246" s="178"/>
      <c r="X6246" s="177"/>
    </row>
    <row r="6247" spans="7:24" s="168" customFormat="1" ht="15" customHeight="1">
      <c r="G6247" s="175"/>
      <c r="I6247" s="176"/>
      <c r="J6247" s="176"/>
      <c r="K6247" s="176"/>
      <c r="L6247" s="665"/>
      <c r="M6247" s="175"/>
      <c r="N6247" s="177"/>
      <c r="P6247" s="176"/>
      <c r="R6247" s="178"/>
      <c r="S6247" s="177"/>
      <c r="U6247" s="177"/>
      <c r="W6247" s="178"/>
      <c r="X6247" s="177"/>
    </row>
    <row r="6248" spans="7:24" s="168" customFormat="1" ht="15" customHeight="1">
      <c r="G6248" s="175"/>
      <c r="I6248" s="176"/>
      <c r="J6248" s="176"/>
      <c r="K6248" s="176"/>
      <c r="L6248" s="665"/>
      <c r="M6248" s="175"/>
      <c r="N6248" s="177"/>
      <c r="P6248" s="176"/>
      <c r="R6248" s="178"/>
      <c r="S6248" s="177"/>
      <c r="U6248" s="177"/>
      <c r="W6248" s="178"/>
      <c r="X6248" s="177"/>
    </row>
    <row r="6249" spans="7:24" s="168" customFormat="1" ht="15" customHeight="1">
      <c r="G6249" s="175"/>
      <c r="I6249" s="176"/>
      <c r="J6249" s="176"/>
      <c r="K6249" s="176"/>
      <c r="L6249" s="665"/>
      <c r="M6249" s="175"/>
      <c r="N6249" s="177"/>
      <c r="P6249" s="176"/>
      <c r="R6249" s="178"/>
      <c r="S6249" s="177"/>
      <c r="U6249" s="177"/>
      <c r="W6249" s="178"/>
      <c r="X6249" s="177"/>
    </row>
    <row r="6250" spans="7:24" s="168" customFormat="1" ht="15" customHeight="1">
      <c r="G6250" s="175"/>
      <c r="I6250" s="176"/>
      <c r="J6250" s="176"/>
      <c r="K6250" s="176"/>
      <c r="L6250" s="665"/>
      <c r="M6250" s="175"/>
      <c r="N6250" s="177"/>
      <c r="P6250" s="176"/>
      <c r="R6250" s="178"/>
      <c r="S6250" s="177"/>
      <c r="U6250" s="177"/>
      <c r="W6250" s="178"/>
      <c r="X6250" s="177"/>
    </row>
    <row r="6251" spans="7:24" s="168" customFormat="1" ht="15" customHeight="1">
      <c r="G6251" s="175"/>
      <c r="I6251" s="176"/>
      <c r="J6251" s="176"/>
      <c r="K6251" s="176"/>
      <c r="L6251" s="665"/>
      <c r="M6251" s="175"/>
      <c r="N6251" s="177"/>
      <c r="P6251" s="176"/>
      <c r="R6251" s="178"/>
      <c r="S6251" s="177"/>
      <c r="U6251" s="177"/>
      <c r="W6251" s="178"/>
      <c r="X6251" s="177"/>
    </row>
    <row r="6252" spans="7:24" s="168" customFormat="1" ht="15" customHeight="1">
      <c r="G6252" s="175"/>
      <c r="I6252" s="176"/>
      <c r="J6252" s="176"/>
      <c r="K6252" s="176"/>
      <c r="L6252" s="665"/>
      <c r="M6252" s="175"/>
      <c r="N6252" s="177"/>
      <c r="P6252" s="176"/>
      <c r="R6252" s="178"/>
      <c r="S6252" s="177"/>
      <c r="U6252" s="177"/>
      <c r="W6252" s="178"/>
      <c r="X6252" s="177"/>
    </row>
    <row r="6253" spans="7:24" s="168" customFormat="1" ht="15" customHeight="1">
      <c r="G6253" s="175"/>
      <c r="I6253" s="176"/>
      <c r="J6253" s="176"/>
      <c r="K6253" s="176"/>
      <c r="L6253" s="665"/>
      <c r="M6253" s="175"/>
      <c r="N6253" s="177"/>
      <c r="P6253" s="176"/>
      <c r="R6253" s="178"/>
      <c r="S6253" s="177"/>
      <c r="U6253" s="177"/>
      <c r="W6253" s="178"/>
      <c r="X6253" s="177"/>
    </row>
    <row r="6254" spans="7:24" s="168" customFormat="1" ht="15" customHeight="1">
      <c r="G6254" s="175"/>
      <c r="I6254" s="176"/>
      <c r="J6254" s="176"/>
      <c r="K6254" s="176"/>
      <c r="L6254" s="665"/>
      <c r="M6254" s="175"/>
      <c r="N6254" s="177"/>
      <c r="P6254" s="176"/>
      <c r="R6254" s="178"/>
      <c r="S6254" s="177"/>
      <c r="U6254" s="177"/>
      <c r="W6254" s="178"/>
      <c r="X6254" s="177"/>
    </row>
    <row r="6255" spans="7:24" s="168" customFormat="1" ht="15" customHeight="1">
      <c r="G6255" s="175"/>
      <c r="I6255" s="176"/>
      <c r="J6255" s="176"/>
      <c r="K6255" s="176"/>
      <c r="L6255" s="665"/>
      <c r="M6255" s="175"/>
      <c r="N6255" s="177"/>
      <c r="P6255" s="176"/>
      <c r="R6255" s="178"/>
      <c r="S6255" s="177"/>
      <c r="U6255" s="177"/>
      <c r="W6255" s="178"/>
      <c r="X6255" s="177"/>
    </row>
    <row r="6256" spans="7:24" s="168" customFormat="1" ht="15" customHeight="1">
      <c r="G6256" s="175"/>
      <c r="I6256" s="176"/>
      <c r="J6256" s="176"/>
      <c r="K6256" s="176"/>
      <c r="L6256" s="665"/>
      <c r="M6256" s="175"/>
      <c r="N6256" s="177"/>
      <c r="P6256" s="176"/>
      <c r="R6256" s="178"/>
      <c r="S6256" s="177"/>
      <c r="U6256" s="177"/>
      <c r="W6256" s="178"/>
      <c r="X6256" s="177"/>
    </row>
    <row r="6257" spans="7:24" s="168" customFormat="1" ht="15" customHeight="1">
      <c r="G6257" s="175"/>
      <c r="I6257" s="176"/>
      <c r="J6257" s="176"/>
      <c r="K6257" s="176"/>
      <c r="L6257" s="665"/>
      <c r="M6257" s="175"/>
      <c r="N6257" s="177"/>
      <c r="P6257" s="176"/>
      <c r="R6257" s="178"/>
      <c r="S6257" s="177"/>
      <c r="U6257" s="177"/>
      <c r="W6257" s="178"/>
      <c r="X6257" s="177"/>
    </row>
    <row r="6258" spans="7:24" s="168" customFormat="1" ht="15" customHeight="1">
      <c r="G6258" s="175"/>
      <c r="I6258" s="176"/>
      <c r="J6258" s="176"/>
      <c r="K6258" s="176"/>
      <c r="L6258" s="665"/>
      <c r="M6258" s="175"/>
      <c r="N6258" s="177"/>
      <c r="P6258" s="176"/>
      <c r="R6258" s="178"/>
      <c r="S6258" s="177"/>
      <c r="U6258" s="177"/>
      <c r="W6258" s="178"/>
      <c r="X6258" s="177"/>
    </row>
    <row r="6259" spans="7:24" s="168" customFormat="1" ht="15" customHeight="1">
      <c r="G6259" s="175"/>
      <c r="I6259" s="176"/>
      <c r="J6259" s="176"/>
      <c r="K6259" s="176"/>
      <c r="L6259" s="665"/>
      <c r="M6259" s="175"/>
      <c r="N6259" s="177"/>
      <c r="P6259" s="176"/>
      <c r="R6259" s="178"/>
      <c r="S6259" s="177"/>
      <c r="U6259" s="177"/>
      <c r="W6259" s="178"/>
      <c r="X6259" s="177"/>
    </row>
    <row r="6260" spans="7:24" s="168" customFormat="1" ht="15" customHeight="1">
      <c r="G6260" s="175"/>
      <c r="I6260" s="176"/>
      <c r="J6260" s="176"/>
      <c r="K6260" s="176"/>
      <c r="L6260" s="665"/>
      <c r="M6260" s="175"/>
      <c r="N6260" s="177"/>
      <c r="P6260" s="176"/>
      <c r="R6260" s="178"/>
      <c r="S6260" s="177"/>
      <c r="U6260" s="177"/>
      <c r="W6260" s="178"/>
      <c r="X6260" s="177"/>
    </row>
    <row r="6261" spans="7:24" s="168" customFormat="1" ht="15" customHeight="1">
      <c r="G6261" s="175"/>
      <c r="I6261" s="176"/>
      <c r="J6261" s="176"/>
      <c r="K6261" s="176"/>
      <c r="L6261" s="665"/>
      <c r="M6261" s="175"/>
      <c r="N6261" s="177"/>
      <c r="P6261" s="176"/>
      <c r="R6261" s="178"/>
      <c r="S6261" s="177"/>
      <c r="U6261" s="177"/>
      <c r="W6261" s="178"/>
      <c r="X6261" s="177"/>
    </row>
    <row r="6262" spans="7:24" s="168" customFormat="1" ht="15" customHeight="1">
      <c r="G6262" s="175"/>
      <c r="I6262" s="176"/>
      <c r="J6262" s="176"/>
      <c r="K6262" s="176"/>
      <c r="L6262" s="665"/>
      <c r="M6262" s="175"/>
      <c r="N6262" s="177"/>
      <c r="P6262" s="176"/>
      <c r="R6262" s="178"/>
      <c r="S6262" s="177"/>
      <c r="U6262" s="177"/>
      <c r="W6262" s="178"/>
      <c r="X6262" s="177"/>
    </row>
    <row r="6263" spans="7:24" s="168" customFormat="1" ht="15" customHeight="1">
      <c r="G6263" s="175"/>
      <c r="I6263" s="176"/>
      <c r="J6263" s="176"/>
      <c r="K6263" s="176"/>
      <c r="L6263" s="665"/>
      <c r="M6263" s="175"/>
      <c r="N6263" s="177"/>
      <c r="P6263" s="176"/>
      <c r="R6263" s="178"/>
      <c r="S6263" s="177"/>
      <c r="U6263" s="177"/>
      <c r="W6263" s="178"/>
      <c r="X6263" s="177"/>
    </row>
    <row r="6264" spans="7:24" s="168" customFormat="1" ht="15" customHeight="1">
      <c r="G6264" s="175"/>
      <c r="I6264" s="176"/>
      <c r="J6264" s="176"/>
      <c r="K6264" s="176"/>
      <c r="L6264" s="665"/>
      <c r="M6264" s="175"/>
      <c r="N6264" s="177"/>
      <c r="P6264" s="176"/>
      <c r="R6264" s="178"/>
      <c r="S6264" s="177"/>
      <c r="U6264" s="177"/>
      <c r="W6264" s="178"/>
      <c r="X6264" s="177"/>
    </row>
    <row r="6265" spans="7:24" s="168" customFormat="1" ht="15" customHeight="1">
      <c r="G6265" s="175"/>
      <c r="I6265" s="176"/>
      <c r="J6265" s="176"/>
      <c r="K6265" s="176"/>
      <c r="L6265" s="665"/>
      <c r="M6265" s="175"/>
      <c r="N6265" s="177"/>
      <c r="P6265" s="176"/>
      <c r="R6265" s="178"/>
      <c r="S6265" s="177"/>
      <c r="U6265" s="177"/>
      <c r="W6265" s="178"/>
      <c r="X6265" s="177"/>
    </row>
    <row r="6266" spans="7:24" s="168" customFormat="1" ht="15" customHeight="1">
      <c r="G6266" s="175"/>
      <c r="I6266" s="176"/>
      <c r="J6266" s="176"/>
      <c r="K6266" s="176"/>
      <c r="L6266" s="665"/>
      <c r="M6266" s="175"/>
      <c r="N6266" s="177"/>
      <c r="P6266" s="176"/>
      <c r="R6266" s="178"/>
      <c r="S6266" s="177"/>
      <c r="U6266" s="177"/>
      <c r="W6266" s="178"/>
      <c r="X6266" s="177"/>
    </row>
    <row r="6267" spans="7:24" s="168" customFormat="1" ht="15" customHeight="1">
      <c r="G6267" s="175"/>
      <c r="I6267" s="176"/>
      <c r="J6267" s="176"/>
      <c r="K6267" s="176"/>
      <c r="L6267" s="665"/>
      <c r="M6267" s="175"/>
      <c r="N6267" s="177"/>
      <c r="P6267" s="176"/>
      <c r="R6267" s="178"/>
      <c r="S6267" s="177"/>
      <c r="U6267" s="177"/>
      <c r="W6267" s="178"/>
      <c r="X6267" s="177"/>
    </row>
    <row r="6268" spans="7:24" s="168" customFormat="1" ht="15" customHeight="1">
      <c r="G6268" s="175"/>
      <c r="I6268" s="176"/>
      <c r="J6268" s="176"/>
      <c r="K6268" s="176"/>
      <c r="L6268" s="665"/>
      <c r="M6268" s="175"/>
      <c r="N6268" s="177"/>
      <c r="P6268" s="176"/>
      <c r="R6268" s="178"/>
      <c r="S6268" s="177"/>
      <c r="U6268" s="177"/>
      <c r="W6268" s="178"/>
      <c r="X6268" s="177"/>
    </row>
    <row r="6269" spans="7:24" s="168" customFormat="1" ht="15" customHeight="1">
      <c r="G6269" s="175"/>
      <c r="I6269" s="176"/>
      <c r="J6269" s="176"/>
      <c r="K6269" s="176"/>
      <c r="L6269" s="665"/>
      <c r="M6269" s="175"/>
      <c r="N6269" s="177"/>
      <c r="P6269" s="176"/>
      <c r="R6269" s="178"/>
      <c r="S6269" s="177"/>
      <c r="U6269" s="177"/>
      <c r="W6269" s="178"/>
      <c r="X6269" s="177"/>
    </row>
    <row r="6270" spans="7:24" s="168" customFormat="1" ht="15" customHeight="1">
      <c r="G6270" s="175"/>
      <c r="I6270" s="176"/>
      <c r="J6270" s="176"/>
      <c r="K6270" s="176"/>
      <c r="L6270" s="665"/>
      <c r="M6270" s="175"/>
      <c r="N6270" s="177"/>
      <c r="P6270" s="176"/>
      <c r="R6270" s="178"/>
      <c r="S6270" s="177"/>
      <c r="U6270" s="177"/>
      <c r="W6270" s="178"/>
      <c r="X6270" s="177"/>
    </row>
    <row r="6271" spans="7:24" s="168" customFormat="1" ht="15" customHeight="1">
      <c r="G6271" s="175"/>
      <c r="I6271" s="176"/>
      <c r="J6271" s="176"/>
      <c r="K6271" s="176"/>
      <c r="L6271" s="665"/>
      <c r="M6271" s="175"/>
      <c r="N6271" s="177"/>
      <c r="P6271" s="176"/>
      <c r="R6271" s="178"/>
      <c r="S6271" s="177"/>
      <c r="U6271" s="177"/>
      <c r="W6271" s="178"/>
      <c r="X6271" s="177"/>
    </row>
    <row r="6272" spans="7:24" s="168" customFormat="1" ht="15" customHeight="1">
      <c r="G6272" s="175"/>
      <c r="I6272" s="176"/>
      <c r="J6272" s="176"/>
      <c r="K6272" s="176"/>
      <c r="L6272" s="665"/>
      <c r="M6272" s="175"/>
      <c r="N6272" s="177"/>
      <c r="P6272" s="176"/>
      <c r="R6272" s="178"/>
      <c r="S6272" s="177"/>
      <c r="U6272" s="177"/>
      <c r="W6272" s="178"/>
      <c r="X6272" s="177"/>
    </row>
    <row r="6273" spans="7:24" s="168" customFormat="1" ht="15" customHeight="1">
      <c r="G6273" s="175"/>
      <c r="I6273" s="176"/>
      <c r="J6273" s="176"/>
      <c r="K6273" s="176"/>
      <c r="L6273" s="665"/>
      <c r="M6273" s="175"/>
      <c r="N6273" s="177"/>
      <c r="P6273" s="176"/>
      <c r="R6273" s="178"/>
      <c r="S6273" s="177"/>
      <c r="U6273" s="177"/>
      <c r="W6273" s="178"/>
      <c r="X6273" s="177"/>
    </row>
    <row r="6274" spans="7:24" s="168" customFormat="1" ht="15" customHeight="1">
      <c r="G6274" s="175"/>
      <c r="I6274" s="176"/>
      <c r="J6274" s="176"/>
      <c r="K6274" s="176"/>
      <c r="L6274" s="665"/>
      <c r="M6274" s="175"/>
      <c r="N6274" s="177"/>
      <c r="P6274" s="176"/>
      <c r="R6274" s="178"/>
      <c r="S6274" s="177"/>
      <c r="U6274" s="177"/>
      <c r="W6274" s="178"/>
      <c r="X6274" s="177"/>
    </row>
    <row r="6275" spans="7:24" s="168" customFormat="1" ht="15" customHeight="1">
      <c r="G6275" s="175"/>
      <c r="I6275" s="176"/>
      <c r="J6275" s="176"/>
      <c r="K6275" s="176"/>
      <c r="L6275" s="665"/>
      <c r="M6275" s="175"/>
      <c r="N6275" s="177"/>
      <c r="P6275" s="176"/>
      <c r="R6275" s="178"/>
      <c r="S6275" s="177"/>
      <c r="U6275" s="177"/>
      <c r="W6275" s="178"/>
      <c r="X6275" s="177"/>
    </row>
    <row r="6276" spans="7:24" s="168" customFormat="1" ht="15" customHeight="1">
      <c r="G6276" s="175"/>
      <c r="I6276" s="176"/>
      <c r="J6276" s="176"/>
      <c r="K6276" s="176"/>
      <c r="L6276" s="665"/>
      <c r="M6276" s="175"/>
      <c r="N6276" s="177"/>
      <c r="P6276" s="176"/>
      <c r="R6276" s="178"/>
      <c r="S6276" s="177"/>
      <c r="U6276" s="177"/>
      <c r="W6276" s="178"/>
      <c r="X6276" s="177"/>
    </row>
    <row r="6277" spans="7:24" s="168" customFormat="1" ht="15" customHeight="1">
      <c r="G6277" s="175"/>
      <c r="I6277" s="176"/>
      <c r="J6277" s="176"/>
      <c r="K6277" s="176"/>
      <c r="L6277" s="665"/>
      <c r="M6277" s="175"/>
      <c r="N6277" s="177"/>
      <c r="P6277" s="176"/>
      <c r="R6277" s="178"/>
      <c r="S6277" s="177"/>
      <c r="U6277" s="177"/>
      <c r="W6277" s="178"/>
      <c r="X6277" s="177"/>
    </row>
    <row r="6278" spans="7:24" s="168" customFormat="1" ht="15" customHeight="1">
      <c r="G6278" s="175"/>
      <c r="I6278" s="176"/>
      <c r="J6278" s="176"/>
      <c r="K6278" s="176"/>
      <c r="L6278" s="665"/>
      <c r="M6278" s="175"/>
      <c r="N6278" s="177"/>
      <c r="P6278" s="176"/>
      <c r="R6278" s="178"/>
      <c r="S6278" s="177"/>
      <c r="U6278" s="177"/>
      <c r="W6278" s="178"/>
      <c r="X6278" s="177"/>
    </row>
    <row r="6279" spans="7:24" s="168" customFormat="1" ht="15" customHeight="1">
      <c r="G6279" s="175"/>
      <c r="I6279" s="176"/>
      <c r="J6279" s="176"/>
      <c r="K6279" s="176"/>
      <c r="L6279" s="665"/>
      <c r="M6279" s="175"/>
      <c r="N6279" s="177"/>
      <c r="P6279" s="176"/>
      <c r="R6279" s="178"/>
      <c r="S6279" s="177"/>
      <c r="U6279" s="177"/>
      <c r="W6279" s="178"/>
      <c r="X6279" s="177"/>
    </row>
    <row r="6280" spans="7:24" s="168" customFormat="1" ht="15" customHeight="1">
      <c r="G6280" s="175"/>
      <c r="I6280" s="176"/>
      <c r="J6280" s="176"/>
      <c r="K6280" s="176"/>
      <c r="L6280" s="665"/>
      <c r="M6280" s="175"/>
      <c r="N6280" s="177"/>
      <c r="P6280" s="176"/>
      <c r="R6280" s="178"/>
      <c r="S6280" s="177"/>
      <c r="U6280" s="177"/>
      <c r="W6280" s="178"/>
      <c r="X6280" s="177"/>
    </row>
    <row r="6281" spans="7:24" s="168" customFormat="1" ht="15" customHeight="1">
      <c r="G6281" s="175"/>
      <c r="I6281" s="176"/>
      <c r="J6281" s="176"/>
      <c r="K6281" s="176"/>
      <c r="L6281" s="665"/>
      <c r="M6281" s="175"/>
      <c r="N6281" s="177"/>
      <c r="P6281" s="176"/>
      <c r="R6281" s="178"/>
      <c r="S6281" s="177"/>
      <c r="U6281" s="177"/>
      <c r="W6281" s="178"/>
      <c r="X6281" s="177"/>
    </row>
    <row r="6282" spans="7:24" s="168" customFormat="1" ht="15" customHeight="1">
      <c r="G6282" s="175"/>
      <c r="I6282" s="176"/>
      <c r="J6282" s="176"/>
      <c r="K6282" s="176"/>
      <c r="L6282" s="665"/>
      <c r="M6282" s="175"/>
      <c r="N6282" s="177"/>
      <c r="P6282" s="176"/>
      <c r="R6282" s="178"/>
      <c r="S6282" s="177"/>
      <c r="U6282" s="177"/>
      <c r="W6282" s="178"/>
      <c r="X6282" s="177"/>
    </row>
    <row r="6283" spans="7:24" s="168" customFormat="1" ht="15" customHeight="1">
      <c r="G6283" s="175"/>
      <c r="I6283" s="176"/>
      <c r="J6283" s="176"/>
      <c r="K6283" s="176"/>
      <c r="L6283" s="665"/>
      <c r="M6283" s="175"/>
      <c r="N6283" s="177"/>
      <c r="P6283" s="176"/>
      <c r="R6283" s="178"/>
      <c r="S6283" s="177"/>
      <c r="U6283" s="177"/>
      <c r="W6283" s="178"/>
      <c r="X6283" s="177"/>
    </row>
    <row r="6284" spans="7:24" s="168" customFormat="1" ht="15" customHeight="1">
      <c r="G6284" s="175"/>
      <c r="I6284" s="176"/>
      <c r="J6284" s="176"/>
      <c r="K6284" s="176"/>
      <c r="L6284" s="665"/>
      <c r="M6284" s="175"/>
      <c r="N6284" s="177"/>
      <c r="P6284" s="176"/>
      <c r="R6284" s="178"/>
      <c r="S6284" s="177"/>
      <c r="U6284" s="177"/>
      <c r="W6284" s="178"/>
      <c r="X6284" s="177"/>
    </row>
    <row r="6285" spans="7:24" s="168" customFormat="1" ht="15" customHeight="1">
      <c r="G6285" s="175"/>
      <c r="I6285" s="176"/>
      <c r="J6285" s="176"/>
      <c r="K6285" s="176"/>
      <c r="L6285" s="665"/>
      <c r="M6285" s="175"/>
      <c r="N6285" s="177"/>
      <c r="P6285" s="176"/>
      <c r="R6285" s="178"/>
      <c r="S6285" s="177"/>
      <c r="U6285" s="177"/>
      <c r="W6285" s="178"/>
      <c r="X6285" s="177"/>
    </row>
    <row r="6286" spans="7:24" s="168" customFormat="1" ht="15" customHeight="1">
      <c r="G6286" s="175"/>
      <c r="I6286" s="176"/>
      <c r="J6286" s="176"/>
      <c r="K6286" s="176"/>
      <c r="L6286" s="665"/>
      <c r="M6286" s="175"/>
      <c r="N6286" s="177"/>
      <c r="P6286" s="176"/>
      <c r="R6286" s="178"/>
      <c r="S6286" s="177"/>
      <c r="U6286" s="177"/>
      <c r="W6286" s="178"/>
      <c r="X6286" s="177"/>
    </row>
    <row r="6287" spans="7:24" s="168" customFormat="1" ht="15" customHeight="1">
      <c r="G6287" s="175"/>
      <c r="I6287" s="176"/>
      <c r="J6287" s="176"/>
      <c r="K6287" s="176"/>
      <c r="L6287" s="665"/>
      <c r="M6287" s="175"/>
      <c r="N6287" s="177"/>
      <c r="P6287" s="176"/>
      <c r="R6287" s="178"/>
      <c r="S6287" s="177"/>
      <c r="U6287" s="177"/>
      <c r="W6287" s="178"/>
      <c r="X6287" s="177"/>
    </row>
    <row r="6288" spans="7:24" s="168" customFormat="1" ht="15" customHeight="1">
      <c r="G6288" s="175"/>
      <c r="I6288" s="176"/>
      <c r="J6288" s="176"/>
      <c r="K6288" s="176"/>
      <c r="L6288" s="665"/>
      <c r="M6288" s="175"/>
      <c r="N6288" s="177"/>
      <c r="P6288" s="176"/>
      <c r="R6288" s="178"/>
      <c r="S6288" s="177"/>
      <c r="U6288" s="177"/>
      <c r="W6288" s="178"/>
      <c r="X6288" s="177"/>
    </row>
    <row r="6289" spans="7:24" s="168" customFormat="1" ht="15" customHeight="1">
      <c r="G6289" s="175"/>
      <c r="I6289" s="176"/>
      <c r="J6289" s="176"/>
      <c r="K6289" s="176"/>
      <c r="L6289" s="665"/>
      <c r="M6289" s="175"/>
      <c r="N6289" s="177"/>
      <c r="P6289" s="176"/>
      <c r="R6289" s="178"/>
      <c r="S6289" s="177"/>
      <c r="U6289" s="177"/>
      <c r="W6289" s="178"/>
      <c r="X6289" s="177"/>
    </row>
    <row r="6290" spans="7:24" s="168" customFormat="1" ht="15" customHeight="1">
      <c r="G6290" s="175"/>
      <c r="I6290" s="176"/>
      <c r="J6290" s="176"/>
      <c r="K6290" s="176"/>
      <c r="L6290" s="665"/>
      <c r="M6290" s="175"/>
      <c r="N6290" s="177"/>
      <c r="P6290" s="176"/>
      <c r="R6290" s="178"/>
      <c r="S6290" s="177"/>
      <c r="U6290" s="177"/>
      <c r="W6290" s="178"/>
      <c r="X6290" s="177"/>
    </row>
    <row r="6291" spans="7:24" s="168" customFormat="1" ht="15" customHeight="1">
      <c r="G6291" s="175"/>
      <c r="I6291" s="176"/>
      <c r="J6291" s="176"/>
      <c r="K6291" s="176"/>
      <c r="L6291" s="665"/>
      <c r="M6291" s="175"/>
      <c r="N6291" s="177"/>
      <c r="P6291" s="176"/>
      <c r="R6291" s="178"/>
      <c r="S6291" s="177"/>
      <c r="U6291" s="177"/>
      <c r="W6291" s="178"/>
      <c r="X6291" s="177"/>
    </row>
    <row r="6292" spans="7:24" s="168" customFormat="1" ht="15" customHeight="1">
      <c r="G6292" s="175"/>
      <c r="I6292" s="176"/>
      <c r="J6292" s="176"/>
      <c r="K6292" s="176"/>
      <c r="L6292" s="665"/>
      <c r="M6292" s="175"/>
      <c r="N6292" s="177"/>
      <c r="P6292" s="176"/>
      <c r="R6292" s="178"/>
      <c r="S6292" s="177"/>
      <c r="U6292" s="177"/>
      <c r="W6292" s="178"/>
      <c r="X6292" s="177"/>
    </row>
    <row r="6293" spans="7:24" s="168" customFormat="1" ht="15" customHeight="1">
      <c r="G6293" s="175"/>
      <c r="I6293" s="176"/>
      <c r="J6293" s="176"/>
      <c r="K6293" s="176"/>
      <c r="L6293" s="665"/>
      <c r="M6293" s="175"/>
      <c r="N6293" s="177"/>
      <c r="P6293" s="176"/>
      <c r="R6293" s="178"/>
      <c r="S6293" s="177"/>
      <c r="U6293" s="177"/>
      <c r="W6293" s="178"/>
      <c r="X6293" s="177"/>
    </row>
    <row r="6294" spans="7:24" s="168" customFormat="1" ht="15" customHeight="1">
      <c r="G6294" s="175"/>
      <c r="I6294" s="176"/>
      <c r="J6294" s="176"/>
      <c r="K6294" s="176"/>
      <c r="L6294" s="665"/>
      <c r="M6294" s="175"/>
      <c r="N6294" s="177"/>
      <c r="P6294" s="176"/>
      <c r="R6294" s="178"/>
      <c r="S6294" s="177"/>
      <c r="U6294" s="177"/>
      <c r="W6294" s="178"/>
      <c r="X6294" s="177"/>
    </row>
    <row r="6295" spans="7:24" s="168" customFormat="1" ht="15" customHeight="1">
      <c r="G6295" s="175"/>
      <c r="I6295" s="176"/>
      <c r="J6295" s="176"/>
      <c r="K6295" s="176"/>
      <c r="L6295" s="665"/>
      <c r="M6295" s="175"/>
      <c r="N6295" s="177"/>
      <c r="P6295" s="176"/>
      <c r="R6295" s="178"/>
      <c r="S6295" s="177"/>
      <c r="U6295" s="177"/>
      <c r="W6295" s="178"/>
      <c r="X6295" s="177"/>
    </row>
    <row r="6296" spans="7:24" s="168" customFormat="1" ht="15" customHeight="1">
      <c r="G6296" s="175"/>
      <c r="I6296" s="176"/>
      <c r="J6296" s="176"/>
      <c r="K6296" s="176"/>
      <c r="L6296" s="665"/>
      <c r="M6296" s="175"/>
      <c r="N6296" s="177"/>
      <c r="P6296" s="176"/>
      <c r="R6296" s="178"/>
      <c r="S6296" s="177"/>
      <c r="U6296" s="177"/>
      <c r="W6296" s="178"/>
      <c r="X6296" s="177"/>
    </row>
    <row r="6297" spans="7:24" s="168" customFormat="1" ht="15" customHeight="1">
      <c r="G6297" s="175"/>
      <c r="I6297" s="176"/>
      <c r="J6297" s="176"/>
      <c r="K6297" s="176"/>
      <c r="L6297" s="665"/>
      <c r="M6297" s="175"/>
      <c r="N6297" s="177"/>
      <c r="P6297" s="176"/>
      <c r="R6297" s="178"/>
      <c r="S6297" s="177"/>
      <c r="U6297" s="177"/>
      <c r="W6297" s="178"/>
      <c r="X6297" s="177"/>
    </row>
    <row r="6298" spans="7:24" s="168" customFormat="1" ht="15" customHeight="1">
      <c r="G6298" s="175"/>
      <c r="I6298" s="176"/>
      <c r="J6298" s="176"/>
      <c r="K6298" s="176"/>
      <c r="L6298" s="665"/>
      <c r="M6298" s="175"/>
      <c r="N6298" s="177"/>
      <c r="P6298" s="176"/>
      <c r="R6298" s="178"/>
      <c r="S6298" s="177"/>
      <c r="U6298" s="177"/>
      <c r="W6298" s="178"/>
      <c r="X6298" s="177"/>
    </row>
    <row r="6299" spans="7:24" s="168" customFormat="1" ht="15" customHeight="1">
      <c r="G6299" s="175"/>
      <c r="I6299" s="176"/>
      <c r="J6299" s="176"/>
      <c r="K6299" s="176"/>
      <c r="L6299" s="665"/>
      <c r="M6299" s="175"/>
      <c r="N6299" s="177"/>
      <c r="P6299" s="176"/>
      <c r="R6299" s="178"/>
      <c r="S6299" s="177"/>
      <c r="U6299" s="177"/>
      <c r="W6299" s="178"/>
      <c r="X6299" s="177"/>
    </row>
    <row r="6300" spans="7:24" s="168" customFormat="1" ht="15" customHeight="1">
      <c r="G6300" s="175"/>
      <c r="I6300" s="176"/>
      <c r="J6300" s="176"/>
      <c r="K6300" s="176"/>
      <c r="L6300" s="665"/>
      <c r="M6300" s="175"/>
      <c r="N6300" s="177"/>
      <c r="P6300" s="176"/>
      <c r="R6300" s="178"/>
      <c r="S6300" s="177"/>
      <c r="U6300" s="177"/>
      <c r="W6300" s="178"/>
      <c r="X6300" s="177"/>
    </row>
    <row r="6301" spans="7:24" s="168" customFormat="1" ht="15" customHeight="1">
      <c r="G6301" s="175"/>
      <c r="I6301" s="176"/>
      <c r="J6301" s="176"/>
      <c r="K6301" s="176"/>
      <c r="L6301" s="665"/>
      <c r="M6301" s="175"/>
      <c r="N6301" s="177"/>
      <c r="P6301" s="176"/>
      <c r="R6301" s="178"/>
      <c r="S6301" s="177"/>
      <c r="U6301" s="177"/>
      <c r="W6301" s="178"/>
      <c r="X6301" s="177"/>
    </row>
    <row r="6302" spans="7:24" s="168" customFormat="1" ht="15" customHeight="1">
      <c r="G6302" s="175"/>
      <c r="I6302" s="176"/>
      <c r="J6302" s="176"/>
      <c r="K6302" s="176"/>
      <c r="L6302" s="665"/>
      <c r="M6302" s="175"/>
      <c r="N6302" s="177"/>
      <c r="P6302" s="176"/>
      <c r="R6302" s="178"/>
      <c r="S6302" s="177"/>
      <c r="U6302" s="177"/>
      <c r="W6302" s="178"/>
      <c r="X6302" s="177"/>
    </row>
    <row r="6303" spans="7:24" s="168" customFormat="1" ht="15" customHeight="1">
      <c r="G6303" s="175"/>
      <c r="I6303" s="176"/>
      <c r="J6303" s="176"/>
      <c r="K6303" s="176"/>
      <c r="L6303" s="665"/>
      <c r="M6303" s="175"/>
      <c r="N6303" s="177"/>
      <c r="P6303" s="176"/>
      <c r="R6303" s="178"/>
      <c r="S6303" s="177"/>
      <c r="U6303" s="177"/>
      <c r="W6303" s="178"/>
      <c r="X6303" s="177"/>
    </row>
    <row r="6304" spans="7:24" s="168" customFormat="1" ht="15" customHeight="1">
      <c r="G6304" s="175"/>
      <c r="I6304" s="176"/>
      <c r="J6304" s="176"/>
      <c r="K6304" s="176"/>
      <c r="L6304" s="665"/>
      <c r="M6304" s="175"/>
      <c r="N6304" s="177"/>
      <c r="P6304" s="176"/>
      <c r="R6304" s="178"/>
      <c r="S6304" s="177"/>
      <c r="U6304" s="177"/>
      <c r="W6304" s="178"/>
      <c r="X6304" s="177"/>
    </row>
    <row r="6305" spans="7:24" s="168" customFormat="1" ht="15" customHeight="1">
      <c r="G6305" s="175"/>
      <c r="I6305" s="176"/>
      <c r="J6305" s="176"/>
      <c r="K6305" s="176"/>
      <c r="L6305" s="665"/>
      <c r="M6305" s="175"/>
      <c r="N6305" s="177"/>
      <c r="P6305" s="176"/>
      <c r="R6305" s="178"/>
      <c r="S6305" s="177"/>
      <c r="U6305" s="177"/>
      <c r="W6305" s="178"/>
      <c r="X6305" s="177"/>
    </row>
    <row r="6306" spans="7:24" s="168" customFormat="1" ht="15" customHeight="1">
      <c r="G6306" s="175"/>
      <c r="I6306" s="176"/>
      <c r="J6306" s="176"/>
      <c r="K6306" s="176"/>
      <c r="L6306" s="665"/>
      <c r="M6306" s="175"/>
      <c r="N6306" s="177"/>
      <c r="P6306" s="176"/>
      <c r="R6306" s="178"/>
      <c r="S6306" s="177"/>
      <c r="U6306" s="177"/>
      <c r="W6306" s="178"/>
      <c r="X6306" s="177"/>
    </row>
    <row r="6307" spans="7:24" s="168" customFormat="1" ht="15" customHeight="1">
      <c r="G6307" s="175"/>
      <c r="I6307" s="176"/>
      <c r="J6307" s="176"/>
      <c r="K6307" s="176"/>
      <c r="L6307" s="665"/>
      <c r="M6307" s="175"/>
      <c r="N6307" s="177"/>
      <c r="P6307" s="176"/>
      <c r="R6307" s="178"/>
      <c r="S6307" s="177"/>
      <c r="U6307" s="177"/>
      <c r="W6307" s="178"/>
      <c r="X6307" s="177"/>
    </row>
    <row r="6308" spans="7:24" s="168" customFormat="1" ht="15" customHeight="1">
      <c r="G6308" s="175"/>
      <c r="I6308" s="176"/>
      <c r="J6308" s="176"/>
      <c r="K6308" s="176"/>
      <c r="L6308" s="665"/>
      <c r="M6308" s="175"/>
      <c r="N6308" s="177"/>
      <c r="P6308" s="176"/>
      <c r="R6308" s="178"/>
      <c r="S6308" s="177"/>
      <c r="U6308" s="177"/>
      <c r="W6308" s="178"/>
      <c r="X6308" s="177"/>
    </row>
    <row r="6309" spans="7:24" s="168" customFormat="1" ht="15" customHeight="1">
      <c r="G6309" s="175"/>
      <c r="I6309" s="176"/>
      <c r="J6309" s="176"/>
      <c r="K6309" s="176"/>
      <c r="L6309" s="665"/>
      <c r="M6309" s="175"/>
      <c r="N6309" s="177"/>
      <c r="P6309" s="176"/>
      <c r="R6309" s="178"/>
      <c r="S6309" s="177"/>
      <c r="U6309" s="177"/>
      <c r="W6309" s="178"/>
      <c r="X6309" s="177"/>
    </row>
    <row r="6310" spans="7:24" s="168" customFormat="1" ht="15" customHeight="1">
      <c r="G6310" s="175"/>
      <c r="I6310" s="176"/>
      <c r="J6310" s="176"/>
      <c r="K6310" s="176"/>
      <c r="L6310" s="665"/>
      <c r="M6310" s="175"/>
      <c r="N6310" s="177"/>
      <c r="P6310" s="176"/>
      <c r="R6310" s="178"/>
      <c r="S6310" s="177"/>
      <c r="U6310" s="177"/>
      <c r="W6310" s="178"/>
      <c r="X6310" s="177"/>
    </row>
    <row r="6311" spans="7:24" s="168" customFormat="1" ht="15" customHeight="1">
      <c r="G6311" s="175"/>
      <c r="I6311" s="176"/>
      <c r="J6311" s="176"/>
      <c r="K6311" s="176"/>
      <c r="L6311" s="665"/>
      <c r="M6311" s="175"/>
      <c r="N6311" s="177"/>
      <c r="P6311" s="176"/>
      <c r="R6311" s="178"/>
      <c r="S6311" s="177"/>
      <c r="U6311" s="177"/>
      <c r="W6311" s="178"/>
      <c r="X6311" s="177"/>
    </row>
    <row r="6312" spans="7:24" s="168" customFormat="1" ht="15" customHeight="1">
      <c r="G6312" s="175"/>
      <c r="I6312" s="176"/>
      <c r="J6312" s="176"/>
      <c r="K6312" s="176"/>
      <c r="L6312" s="665"/>
      <c r="M6312" s="175"/>
      <c r="N6312" s="177"/>
      <c r="P6312" s="176"/>
      <c r="R6312" s="178"/>
      <c r="S6312" s="177"/>
      <c r="U6312" s="177"/>
      <c r="W6312" s="178"/>
      <c r="X6312" s="177"/>
    </row>
    <row r="6313" spans="7:24" s="168" customFormat="1" ht="15" customHeight="1">
      <c r="G6313" s="175"/>
      <c r="I6313" s="176"/>
      <c r="J6313" s="176"/>
      <c r="K6313" s="176"/>
      <c r="L6313" s="665"/>
      <c r="M6313" s="175"/>
      <c r="N6313" s="177"/>
      <c r="P6313" s="176"/>
      <c r="R6313" s="178"/>
      <c r="S6313" s="177"/>
      <c r="U6313" s="177"/>
      <c r="W6313" s="178"/>
      <c r="X6313" s="177"/>
    </row>
    <row r="6314" spans="7:24" s="168" customFormat="1" ht="15" customHeight="1">
      <c r="G6314" s="175"/>
      <c r="I6314" s="176"/>
      <c r="J6314" s="176"/>
      <c r="K6314" s="176"/>
      <c r="L6314" s="665"/>
      <c r="M6314" s="175"/>
      <c r="N6314" s="177"/>
      <c r="P6314" s="176"/>
      <c r="R6314" s="178"/>
      <c r="S6314" s="177"/>
      <c r="U6314" s="177"/>
      <c r="W6314" s="178"/>
      <c r="X6314" s="177"/>
    </row>
    <row r="6315" spans="7:24" s="168" customFormat="1" ht="15" customHeight="1">
      <c r="G6315" s="175"/>
      <c r="I6315" s="176"/>
      <c r="J6315" s="176"/>
      <c r="K6315" s="176"/>
      <c r="L6315" s="665"/>
      <c r="M6315" s="175"/>
      <c r="N6315" s="177"/>
      <c r="P6315" s="176"/>
      <c r="R6315" s="178"/>
      <c r="S6315" s="177"/>
      <c r="U6315" s="177"/>
      <c r="W6315" s="178"/>
      <c r="X6315" s="177"/>
    </row>
    <row r="6316" spans="7:24" s="168" customFormat="1" ht="15" customHeight="1">
      <c r="G6316" s="175"/>
      <c r="I6316" s="176"/>
      <c r="J6316" s="176"/>
      <c r="K6316" s="176"/>
      <c r="L6316" s="665"/>
      <c r="M6316" s="175"/>
      <c r="N6316" s="177"/>
      <c r="P6316" s="176"/>
      <c r="R6316" s="178"/>
      <c r="S6316" s="177"/>
      <c r="U6316" s="177"/>
      <c r="W6316" s="178"/>
      <c r="X6316" s="177"/>
    </row>
    <row r="6317" spans="7:24" s="168" customFormat="1" ht="15" customHeight="1">
      <c r="G6317" s="175"/>
      <c r="I6317" s="176"/>
      <c r="J6317" s="176"/>
      <c r="K6317" s="176"/>
      <c r="L6317" s="665"/>
      <c r="M6317" s="175"/>
      <c r="N6317" s="177"/>
      <c r="P6317" s="176"/>
      <c r="R6317" s="178"/>
      <c r="S6317" s="177"/>
      <c r="U6317" s="177"/>
      <c r="W6317" s="178"/>
      <c r="X6317" s="177"/>
    </row>
    <row r="6318" spans="7:24" s="168" customFormat="1" ht="15" customHeight="1">
      <c r="G6318" s="175"/>
      <c r="I6318" s="176"/>
      <c r="J6318" s="176"/>
      <c r="K6318" s="176"/>
      <c r="L6318" s="665"/>
      <c r="M6318" s="175"/>
      <c r="N6318" s="177"/>
      <c r="P6318" s="176"/>
      <c r="R6318" s="178"/>
      <c r="S6318" s="177"/>
      <c r="U6318" s="177"/>
      <c r="W6318" s="178"/>
      <c r="X6318" s="177"/>
    </row>
    <row r="6319" spans="7:24" s="168" customFormat="1" ht="15" customHeight="1">
      <c r="G6319" s="175"/>
      <c r="I6319" s="176"/>
      <c r="J6319" s="176"/>
      <c r="K6319" s="176"/>
      <c r="L6319" s="665"/>
      <c r="M6319" s="175"/>
      <c r="N6319" s="177"/>
      <c r="P6319" s="176"/>
      <c r="R6319" s="178"/>
      <c r="S6319" s="177"/>
      <c r="U6319" s="177"/>
      <c r="W6319" s="178"/>
      <c r="X6319" s="177"/>
    </row>
    <row r="6320" spans="7:24" s="168" customFormat="1" ht="15" customHeight="1">
      <c r="G6320" s="175"/>
      <c r="I6320" s="176"/>
      <c r="J6320" s="176"/>
      <c r="K6320" s="176"/>
      <c r="L6320" s="665"/>
      <c r="M6320" s="175"/>
      <c r="N6320" s="177"/>
      <c r="P6320" s="176"/>
      <c r="R6320" s="178"/>
      <c r="S6320" s="177"/>
      <c r="U6320" s="177"/>
      <c r="W6320" s="178"/>
      <c r="X6320" s="177"/>
    </row>
    <row r="6321" spans="7:24" s="168" customFormat="1" ht="15" customHeight="1">
      <c r="G6321" s="175"/>
      <c r="I6321" s="176"/>
      <c r="J6321" s="176"/>
      <c r="K6321" s="176"/>
      <c r="L6321" s="665"/>
      <c r="M6321" s="175"/>
      <c r="N6321" s="177"/>
      <c r="P6321" s="176"/>
      <c r="R6321" s="178"/>
      <c r="S6321" s="177"/>
      <c r="U6321" s="177"/>
      <c r="W6321" s="178"/>
      <c r="X6321" s="177"/>
    </row>
    <row r="6322" spans="7:24" s="168" customFormat="1" ht="15" customHeight="1">
      <c r="G6322" s="175"/>
      <c r="I6322" s="176"/>
      <c r="J6322" s="176"/>
      <c r="K6322" s="176"/>
      <c r="L6322" s="665"/>
      <c r="M6322" s="175"/>
      <c r="N6322" s="177"/>
      <c r="P6322" s="176"/>
      <c r="R6322" s="178"/>
      <c r="S6322" s="177"/>
      <c r="U6322" s="177"/>
      <c r="W6322" s="178"/>
      <c r="X6322" s="177"/>
    </row>
    <row r="6323" spans="7:24" s="168" customFormat="1" ht="15" customHeight="1">
      <c r="G6323" s="175"/>
      <c r="I6323" s="176"/>
      <c r="J6323" s="176"/>
      <c r="K6323" s="176"/>
      <c r="L6323" s="665"/>
      <c r="M6323" s="175"/>
      <c r="N6323" s="177"/>
      <c r="P6323" s="176"/>
      <c r="R6323" s="178"/>
      <c r="S6323" s="177"/>
      <c r="U6323" s="177"/>
      <c r="W6323" s="178"/>
      <c r="X6323" s="177"/>
    </row>
    <row r="6324" spans="7:24" s="168" customFormat="1" ht="15" customHeight="1">
      <c r="G6324" s="175"/>
      <c r="I6324" s="176"/>
      <c r="J6324" s="176"/>
      <c r="K6324" s="176"/>
      <c r="L6324" s="665"/>
      <c r="M6324" s="175"/>
      <c r="N6324" s="177"/>
      <c r="P6324" s="176"/>
      <c r="R6324" s="178"/>
      <c r="S6324" s="177"/>
      <c r="U6324" s="177"/>
      <c r="W6324" s="178"/>
      <c r="X6324" s="177"/>
    </row>
    <row r="6325" spans="7:24" s="168" customFormat="1" ht="15" customHeight="1">
      <c r="G6325" s="175"/>
      <c r="I6325" s="176"/>
      <c r="J6325" s="176"/>
      <c r="K6325" s="176"/>
      <c r="L6325" s="665"/>
      <c r="M6325" s="175"/>
      <c r="N6325" s="177"/>
      <c r="P6325" s="176"/>
      <c r="R6325" s="178"/>
      <c r="S6325" s="177"/>
      <c r="U6325" s="177"/>
      <c r="W6325" s="178"/>
      <c r="X6325" s="177"/>
    </row>
    <row r="6326" spans="7:24" s="168" customFormat="1" ht="15" customHeight="1">
      <c r="G6326" s="175"/>
      <c r="I6326" s="176"/>
      <c r="J6326" s="176"/>
      <c r="K6326" s="176"/>
      <c r="L6326" s="665"/>
      <c r="M6326" s="175"/>
      <c r="N6326" s="177"/>
      <c r="P6326" s="176"/>
      <c r="R6326" s="178"/>
      <c r="S6326" s="177"/>
      <c r="U6326" s="177"/>
      <c r="W6326" s="178"/>
      <c r="X6326" s="177"/>
    </row>
    <row r="6327" spans="7:24" s="168" customFormat="1" ht="15" customHeight="1">
      <c r="G6327" s="175"/>
      <c r="I6327" s="176"/>
      <c r="J6327" s="176"/>
      <c r="K6327" s="176"/>
      <c r="L6327" s="665"/>
      <c r="M6327" s="175"/>
      <c r="N6327" s="177"/>
      <c r="P6327" s="176"/>
      <c r="R6327" s="178"/>
      <c r="S6327" s="177"/>
      <c r="U6327" s="177"/>
      <c r="W6327" s="178"/>
      <c r="X6327" s="177"/>
    </row>
    <row r="6328" spans="7:24" s="168" customFormat="1" ht="15" customHeight="1">
      <c r="G6328" s="175"/>
      <c r="I6328" s="176"/>
      <c r="J6328" s="176"/>
      <c r="K6328" s="176"/>
      <c r="L6328" s="665"/>
      <c r="M6328" s="175"/>
      <c r="N6328" s="177"/>
      <c r="P6328" s="176"/>
      <c r="R6328" s="178"/>
      <c r="S6328" s="177"/>
      <c r="U6328" s="177"/>
      <c r="W6328" s="178"/>
      <c r="X6328" s="177"/>
    </row>
    <row r="6329" spans="7:24" s="168" customFormat="1" ht="15" customHeight="1">
      <c r="G6329" s="175"/>
      <c r="I6329" s="176"/>
      <c r="J6329" s="176"/>
      <c r="K6329" s="176"/>
      <c r="L6329" s="665"/>
      <c r="M6329" s="175"/>
      <c r="N6329" s="177"/>
      <c r="P6329" s="176"/>
      <c r="R6329" s="178"/>
      <c r="S6329" s="177"/>
      <c r="U6329" s="177"/>
      <c r="W6329" s="178"/>
      <c r="X6329" s="177"/>
    </row>
    <row r="6330" spans="7:24" s="168" customFormat="1" ht="15" customHeight="1">
      <c r="G6330" s="175"/>
      <c r="I6330" s="176"/>
      <c r="J6330" s="176"/>
      <c r="K6330" s="176"/>
      <c r="L6330" s="665"/>
      <c r="M6330" s="175"/>
      <c r="N6330" s="177"/>
      <c r="P6330" s="176"/>
      <c r="R6330" s="178"/>
      <c r="S6330" s="177"/>
      <c r="U6330" s="177"/>
      <c r="W6330" s="178"/>
      <c r="X6330" s="177"/>
    </row>
    <row r="6331" spans="7:24" s="168" customFormat="1" ht="15" customHeight="1">
      <c r="G6331" s="175"/>
      <c r="I6331" s="176"/>
      <c r="J6331" s="176"/>
      <c r="K6331" s="176"/>
      <c r="L6331" s="665"/>
      <c r="M6331" s="175"/>
      <c r="N6331" s="177"/>
      <c r="P6331" s="176"/>
      <c r="R6331" s="178"/>
      <c r="S6331" s="177"/>
      <c r="U6331" s="177"/>
      <c r="W6331" s="178"/>
      <c r="X6331" s="177"/>
    </row>
    <row r="6332" spans="7:24" s="168" customFormat="1" ht="15" customHeight="1">
      <c r="G6332" s="175"/>
      <c r="I6332" s="176"/>
      <c r="J6332" s="176"/>
      <c r="K6332" s="176"/>
      <c r="L6332" s="665"/>
      <c r="M6332" s="175"/>
      <c r="N6332" s="177"/>
      <c r="P6332" s="176"/>
      <c r="R6332" s="178"/>
      <c r="S6332" s="177"/>
      <c r="U6332" s="177"/>
      <c r="W6332" s="178"/>
      <c r="X6332" s="177"/>
    </row>
    <row r="6333" spans="7:24" s="168" customFormat="1" ht="15" customHeight="1">
      <c r="G6333" s="175"/>
      <c r="I6333" s="176"/>
      <c r="J6333" s="176"/>
      <c r="K6333" s="176"/>
      <c r="L6333" s="665"/>
      <c r="M6333" s="175"/>
      <c r="N6333" s="177"/>
      <c r="P6333" s="176"/>
      <c r="R6333" s="178"/>
      <c r="S6333" s="177"/>
      <c r="U6333" s="177"/>
      <c r="W6333" s="178"/>
      <c r="X6333" s="177"/>
    </row>
    <row r="6334" spans="7:24" s="168" customFormat="1" ht="15" customHeight="1">
      <c r="G6334" s="175"/>
      <c r="I6334" s="176"/>
      <c r="J6334" s="176"/>
      <c r="K6334" s="176"/>
      <c r="L6334" s="665"/>
      <c r="M6334" s="175"/>
      <c r="N6334" s="177"/>
      <c r="P6334" s="176"/>
      <c r="R6334" s="178"/>
      <c r="S6334" s="177"/>
      <c r="U6334" s="177"/>
      <c r="W6334" s="178"/>
      <c r="X6334" s="177"/>
    </row>
    <row r="6335" spans="7:24" s="168" customFormat="1" ht="15" customHeight="1">
      <c r="G6335" s="175"/>
      <c r="I6335" s="176"/>
      <c r="J6335" s="176"/>
      <c r="K6335" s="176"/>
      <c r="L6335" s="665"/>
      <c r="M6335" s="175"/>
      <c r="N6335" s="177"/>
      <c r="P6335" s="176"/>
      <c r="R6335" s="178"/>
      <c r="S6335" s="177"/>
      <c r="U6335" s="177"/>
      <c r="W6335" s="178"/>
      <c r="X6335" s="177"/>
    </row>
    <row r="6336" spans="7:24" s="168" customFormat="1" ht="15" customHeight="1">
      <c r="G6336" s="175"/>
      <c r="I6336" s="176"/>
      <c r="J6336" s="176"/>
      <c r="K6336" s="176"/>
      <c r="L6336" s="665"/>
      <c r="M6336" s="175"/>
      <c r="N6336" s="177"/>
      <c r="P6336" s="176"/>
      <c r="R6336" s="178"/>
      <c r="S6336" s="177"/>
      <c r="U6336" s="177"/>
      <c r="W6336" s="178"/>
      <c r="X6336" s="177"/>
    </row>
    <row r="6337" spans="7:24" s="168" customFormat="1" ht="15" customHeight="1">
      <c r="G6337" s="175"/>
      <c r="I6337" s="176"/>
      <c r="J6337" s="176"/>
      <c r="K6337" s="176"/>
      <c r="L6337" s="665"/>
      <c r="M6337" s="175"/>
      <c r="N6337" s="177"/>
      <c r="P6337" s="176"/>
      <c r="R6337" s="178"/>
      <c r="S6337" s="177"/>
      <c r="U6337" s="177"/>
      <c r="W6337" s="178"/>
      <c r="X6337" s="177"/>
    </row>
    <row r="6338" spans="7:24" s="168" customFormat="1" ht="15" customHeight="1">
      <c r="G6338" s="175"/>
      <c r="I6338" s="176"/>
      <c r="J6338" s="176"/>
      <c r="K6338" s="176"/>
      <c r="L6338" s="665"/>
      <c r="M6338" s="175"/>
      <c r="N6338" s="177"/>
      <c r="P6338" s="176"/>
      <c r="R6338" s="178"/>
      <c r="S6338" s="177"/>
      <c r="U6338" s="177"/>
      <c r="W6338" s="178"/>
      <c r="X6338" s="177"/>
    </row>
    <row r="6339" spans="7:24" s="168" customFormat="1" ht="15" customHeight="1">
      <c r="G6339" s="175"/>
      <c r="I6339" s="176"/>
      <c r="J6339" s="176"/>
      <c r="K6339" s="176"/>
      <c r="L6339" s="665"/>
      <c r="M6339" s="175"/>
      <c r="N6339" s="177"/>
      <c r="P6339" s="176"/>
      <c r="R6339" s="178"/>
      <c r="S6339" s="177"/>
      <c r="U6339" s="177"/>
      <c r="W6339" s="178"/>
      <c r="X6339" s="177"/>
    </row>
    <row r="6340" spans="7:24" s="168" customFormat="1" ht="15" customHeight="1">
      <c r="G6340" s="175"/>
      <c r="I6340" s="176"/>
      <c r="J6340" s="176"/>
      <c r="K6340" s="176"/>
      <c r="L6340" s="665"/>
      <c r="M6340" s="175"/>
      <c r="N6340" s="177"/>
      <c r="P6340" s="176"/>
      <c r="R6340" s="178"/>
      <c r="S6340" s="177"/>
      <c r="U6340" s="177"/>
      <c r="W6340" s="178"/>
      <c r="X6340" s="177"/>
    </row>
    <row r="6341" spans="7:24" s="168" customFormat="1" ht="15" customHeight="1">
      <c r="G6341" s="175"/>
      <c r="I6341" s="176"/>
      <c r="J6341" s="176"/>
      <c r="K6341" s="176"/>
      <c r="L6341" s="665"/>
      <c r="M6341" s="175"/>
      <c r="N6341" s="177"/>
      <c r="P6341" s="176"/>
      <c r="R6341" s="178"/>
      <c r="S6341" s="177"/>
      <c r="U6341" s="177"/>
      <c r="W6341" s="178"/>
      <c r="X6341" s="177"/>
    </row>
    <row r="6342" spans="7:24" s="168" customFormat="1" ht="15" customHeight="1">
      <c r="G6342" s="175"/>
      <c r="I6342" s="176"/>
      <c r="J6342" s="176"/>
      <c r="K6342" s="176"/>
      <c r="L6342" s="665"/>
      <c r="M6342" s="175"/>
      <c r="N6342" s="177"/>
      <c r="P6342" s="176"/>
      <c r="R6342" s="178"/>
      <c r="S6342" s="177"/>
      <c r="U6342" s="177"/>
      <c r="W6342" s="178"/>
      <c r="X6342" s="177"/>
    </row>
    <row r="6343" spans="7:24" s="168" customFormat="1" ht="15" customHeight="1">
      <c r="G6343" s="175"/>
      <c r="I6343" s="176"/>
      <c r="J6343" s="176"/>
      <c r="K6343" s="176"/>
      <c r="L6343" s="665"/>
      <c r="M6343" s="175"/>
      <c r="N6343" s="177"/>
      <c r="P6343" s="176"/>
      <c r="R6343" s="178"/>
      <c r="S6343" s="177"/>
      <c r="U6343" s="177"/>
      <c r="W6343" s="178"/>
      <c r="X6343" s="177"/>
    </row>
    <row r="6344" spans="7:24" s="168" customFormat="1" ht="15" customHeight="1">
      <c r="G6344" s="175"/>
      <c r="I6344" s="176"/>
      <c r="J6344" s="176"/>
      <c r="K6344" s="176"/>
      <c r="L6344" s="665"/>
      <c r="M6344" s="175"/>
      <c r="N6344" s="177"/>
      <c r="P6344" s="176"/>
      <c r="R6344" s="178"/>
      <c r="S6344" s="177"/>
      <c r="U6344" s="177"/>
      <c r="W6344" s="178"/>
      <c r="X6344" s="177"/>
    </row>
    <row r="6345" spans="7:24" s="168" customFormat="1" ht="15" customHeight="1">
      <c r="G6345" s="175"/>
      <c r="I6345" s="176"/>
      <c r="J6345" s="176"/>
      <c r="K6345" s="176"/>
      <c r="L6345" s="665"/>
      <c r="M6345" s="175"/>
      <c r="N6345" s="177"/>
      <c r="P6345" s="176"/>
      <c r="R6345" s="178"/>
      <c r="S6345" s="177"/>
      <c r="U6345" s="177"/>
      <c r="W6345" s="178"/>
      <c r="X6345" s="177"/>
    </row>
    <row r="6346" spans="7:24" s="168" customFormat="1" ht="15" customHeight="1">
      <c r="G6346" s="175"/>
      <c r="I6346" s="176"/>
      <c r="J6346" s="176"/>
      <c r="K6346" s="176"/>
      <c r="L6346" s="665"/>
      <c r="M6346" s="175"/>
      <c r="N6346" s="177"/>
      <c r="P6346" s="176"/>
      <c r="R6346" s="178"/>
      <c r="S6346" s="177"/>
      <c r="U6346" s="177"/>
      <c r="W6346" s="178"/>
      <c r="X6346" s="177"/>
    </row>
    <row r="6347" spans="7:24" s="168" customFormat="1" ht="15" customHeight="1">
      <c r="G6347" s="175"/>
      <c r="I6347" s="176"/>
      <c r="J6347" s="176"/>
      <c r="K6347" s="176"/>
      <c r="L6347" s="665"/>
      <c r="M6347" s="175"/>
      <c r="N6347" s="177"/>
      <c r="P6347" s="176"/>
      <c r="R6347" s="178"/>
      <c r="S6347" s="177"/>
      <c r="U6347" s="177"/>
      <c r="W6347" s="178"/>
      <c r="X6347" s="177"/>
    </row>
    <row r="6348" spans="7:24" s="168" customFormat="1" ht="15" customHeight="1">
      <c r="G6348" s="175"/>
      <c r="I6348" s="176"/>
      <c r="J6348" s="176"/>
      <c r="K6348" s="176"/>
      <c r="L6348" s="665"/>
      <c r="M6348" s="175"/>
      <c r="N6348" s="177"/>
      <c r="P6348" s="176"/>
      <c r="R6348" s="178"/>
      <c r="S6348" s="177"/>
      <c r="U6348" s="177"/>
      <c r="W6348" s="178"/>
      <c r="X6348" s="177"/>
    </row>
    <row r="6349" spans="7:24" s="168" customFormat="1" ht="15" customHeight="1">
      <c r="G6349" s="175"/>
      <c r="I6349" s="176"/>
      <c r="J6349" s="176"/>
      <c r="K6349" s="176"/>
      <c r="L6349" s="665"/>
      <c r="M6349" s="175"/>
      <c r="N6349" s="177"/>
      <c r="P6349" s="176"/>
      <c r="R6349" s="178"/>
      <c r="S6349" s="177"/>
      <c r="U6349" s="177"/>
      <c r="W6349" s="178"/>
      <c r="X6349" s="177"/>
    </row>
    <row r="6350" spans="7:24" s="168" customFormat="1" ht="15" customHeight="1">
      <c r="G6350" s="175"/>
      <c r="I6350" s="176"/>
      <c r="J6350" s="176"/>
      <c r="K6350" s="176"/>
      <c r="L6350" s="665"/>
      <c r="M6350" s="175"/>
      <c r="N6350" s="177"/>
      <c r="P6350" s="176"/>
      <c r="R6350" s="178"/>
      <c r="S6350" s="177"/>
      <c r="U6350" s="177"/>
      <c r="W6350" s="178"/>
      <c r="X6350" s="177"/>
    </row>
    <row r="6351" spans="7:24" s="168" customFormat="1" ht="15" customHeight="1">
      <c r="G6351" s="175"/>
      <c r="I6351" s="176"/>
      <c r="J6351" s="176"/>
      <c r="K6351" s="176"/>
      <c r="L6351" s="665"/>
      <c r="M6351" s="175"/>
      <c r="N6351" s="177"/>
      <c r="P6351" s="176"/>
      <c r="R6351" s="178"/>
      <c r="S6351" s="177"/>
      <c r="U6351" s="177"/>
      <c r="W6351" s="178"/>
      <c r="X6351" s="177"/>
    </row>
    <row r="6352" spans="7:24" s="168" customFormat="1" ht="15" customHeight="1">
      <c r="G6352" s="175"/>
      <c r="I6352" s="176"/>
      <c r="J6352" s="176"/>
      <c r="K6352" s="176"/>
      <c r="L6352" s="665"/>
      <c r="M6352" s="175"/>
      <c r="N6352" s="177"/>
      <c r="P6352" s="176"/>
      <c r="R6352" s="178"/>
      <c r="S6352" s="177"/>
      <c r="U6352" s="177"/>
      <c r="W6352" s="178"/>
      <c r="X6352" s="177"/>
    </row>
    <row r="6353" spans="7:24" s="168" customFormat="1" ht="15" customHeight="1">
      <c r="G6353" s="175"/>
      <c r="I6353" s="176"/>
      <c r="J6353" s="176"/>
      <c r="K6353" s="176"/>
      <c r="L6353" s="665"/>
      <c r="M6353" s="175"/>
      <c r="N6353" s="177"/>
      <c r="P6353" s="176"/>
      <c r="R6353" s="178"/>
      <c r="S6353" s="177"/>
      <c r="U6353" s="177"/>
      <c r="W6353" s="178"/>
      <c r="X6353" s="177"/>
    </row>
    <row r="6354" spans="7:24" s="168" customFormat="1" ht="15" customHeight="1">
      <c r="G6354" s="175"/>
      <c r="I6354" s="176"/>
      <c r="J6354" s="176"/>
      <c r="K6354" s="176"/>
      <c r="L6354" s="665"/>
      <c r="M6354" s="175"/>
      <c r="N6354" s="177"/>
      <c r="P6354" s="176"/>
      <c r="R6354" s="178"/>
      <c r="S6354" s="177"/>
      <c r="U6354" s="177"/>
      <c r="W6354" s="178"/>
      <c r="X6354" s="177"/>
    </row>
    <row r="6355" spans="7:24" s="168" customFormat="1" ht="15" customHeight="1">
      <c r="G6355" s="175"/>
      <c r="I6355" s="176"/>
      <c r="J6355" s="176"/>
      <c r="K6355" s="176"/>
      <c r="L6355" s="665"/>
      <c r="M6355" s="175"/>
      <c r="N6355" s="177"/>
      <c r="P6355" s="176"/>
      <c r="R6355" s="178"/>
      <c r="S6355" s="177"/>
      <c r="U6355" s="177"/>
      <c r="W6355" s="178"/>
      <c r="X6355" s="177"/>
    </row>
    <row r="6356" spans="7:24" s="168" customFormat="1" ht="15" customHeight="1">
      <c r="G6356" s="175"/>
      <c r="I6356" s="176"/>
      <c r="J6356" s="176"/>
      <c r="K6356" s="176"/>
      <c r="L6356" s="665"/>
      <c r="M6356" s="175"/>
      <c r="N6356" s="177"/>
      <c r="P6356" s="176"/>
      <c r="R6356" s="178"/>
      <c r="S6356" s="177"/>
      <c r="U6356" s="177"/>
      <c r="W6356" s="178"/>
      <c r="X6356" s="177"/>
    </row>
    <row r="6357" spans="7:24" s="168" customFormat="1" ht="15" customHeight="1">
      <c r="G6357" s="175"/>
      <c r="I6357" s="176"/>
      <c r="J6357" s="176"/>
      <c r="K6357" s="176"/>
      <c r="L6357" s="665"/>
      <c r="M6357" s="175"/>
      <c r="N6357" s="177"/>
      <c r="P6357" s="176"/>
      <c r="R6357" s="178"/>
      <c r="S6357" s="177"/>
      <c r="U6357" s="177"/>
      <c r="W6357" s="178"/>
      <c r="X6357" s="177"/>
    </row>
    <row r="6358" spans="7:24" s="168" customFormat="1" ht="15" customHeight="1">
      <c r="G6358" s="175"/>
      <c r="I6358" s="176"/>
      <c r="J6358" s="176"/>
      <c r="K6358" s="176"/>
      <c r="L6358" s="665"/>
      <c r="M6358" s="175"/>
      <c r="N6358" s="177"/>
      <c r="P6358" s="176"/>
      <c r="R6358" s="178"/>
      <c r="S6358" s="177"/>
      <c r="U6358" s="177"/>
      <c r="W6358" s="178"/>
      <c r="X6358" s="177"/>
    </row>
    <row r="6359" spans="7:24" s="168" customFormat="1" ht="15" customHeight="1">
      <c r="G6359" s="175"/>
      <c r="I6359" s="176"/>
      <c r="J6359" s="176"/>
      <c r="K6359" s="176"/>
      <c r="L6359" s="665"/>
      <c r="M6359" s="175"/>
      <c r="N6359" s="177"/>
      <c r="P6359" s="176"/>
      <c r="R6359" s="178"/>
      <c r="S6359" s="177"/>
      <c r="U6359" s="177"/>
      <c r="W6359" s="178"/>
      <c r="X6359" s="177"/>
    </row>
    <row r="6360" spans="7:24" s="168" customFormat="1" ht="15" customHeight="1">
      <c r="G6360" s="175"/>
      <c r="I6360" s="176"/>
      <c r="J6360" s="176"/>
      <c r="K6360" s="176"/>
      <c r="L6360" s="665"/>
      <c r="M6360" s="175"/>
      <c r="N6360" s="177"/>
      <c r="P6360" s="176"/>
      <c r="R6360" s="178"/>
      <c r="S6360" s="177"/>
      <c r="U6360" s="177"/>
      <c r="W6360" s="178"/>
      <c r="X6360" s="177"/>
    </row>
    <row r="6361" spans="7:24" s="168" customFormat="1" ht="15" customHeight="1">
      <c r="G6361" s="175"/>
      <c r="I6361" s="176"/>
      <c r="J6361" s="176"/>
      <c r="K6361" s="176"/>
      <c r="L6361" s="665"/>
      <c r="M6361" s="175"/>
      <c r="N6361" s="177"/>
      <c r="P6361" s="176"/>
      <c r="R6361" s="178"/>
      <c r="S6361" s="177"/>
      <c r="U6361" s="177"/>
      <c r="W6361" s="178"/>
      <c r="X6361" s="177"/>
    </row>
    <row r="6362" spans="7:24" s="168" customFormat="1" ht="15" customHeight="1">
      <c r="G6362" s="175"/>
      <c r="I6362" s="176"/>
      <c r="J6362" s="176"/>
      <c r="K6362" s="176"/>
      <c r="L6362" s="665"/>
      <c r="M6362" s="175"/>
      <c r="N6362" s="177"/>
      <c r="P6362" s="176"/>
      <c r="R6362" s="178"/>
      <c r="S6362" s="177"/>
      <c r="U6362" s="177"/>
      <c r="W6362" s="178"/>
      <c r="X6362" s="177"/>
    </row>
    <row r="6363" spans="7:24" s="168" customFormat="1" ht="15" customHeight="1">
      <c r="G6363" s="175"/>
      <c r="I6363" s="176"/>
      <c r="J6363" s="176"/>
      <c r="K6363" s="176"/>
      <c r="L6363" s="665"/>
      <c r="M6363" s="175"/>
      <c r="N6363" s="177"/>
      <c r="P6363" s="176"/>
      <c r="R6363" s="178"/>
      <c r="S6363" s="177"/>
      <c r="U6363" s="177"/>
      <c r="W6363" s="178"/>
      <c r="X6363" s="177"/>
    </row>
    <row r="6364" spans="7:24" s="168" customFormat="1" ht="15" customHeight="1">
      <c r="G6364" s="175"/>
      <c r="I6364" s="176"/>
      <c r="J6364" s="176"/>
      <c r="K6364" s="176"/>
      <c r="L6364" s="665"/>
      <c r="M6364" s="175"/>
      <c r="N6364" s="177"/>
      <c r="P6364" s="176"/>
      <c r="R6364" s="178"/>
      <c r="S6364" s="177"/>
      <c r="U6364" s="177"/>
      <c r="W6364" s="178"/>
      <c r="X6364" s="177"/>
    </row>
    <row r="6365" spans="7:24" s="168" customFormat="1" ht="15" customHeight="1">
      <c r="G6365" s="175"/>
      <c r="I6365" s="176"/>
      <c r="J6365" s="176"/>
      <c r="K6365" s="176"/>
      <c r="L6365" s="665"/>
      <c r="M6365" s="175"/>
      <c r="N6365" s="177"/>
      <c r="P6365" s="176"/>
      <c r="R6365" s="178"/>
      <c r="S6365" s="177"/>
      <c r="U6365" s="177"/>
      <c r="W6365" s="178"/>
      <c r="X6365" s="177"/>
    </row>
    <row r="6366" spans="7:24" s="168" customFormat="1" ht="15" customHeight="1">
      <c r="G6366" s="175"/>
      <c r="I6366" s="176"/>
      <c r="J6366" s="176"/>
      <c r="K6366" s="176"/>
      <c r="L6366" s="665"/>
      <c r="M6366" s="175"/>
      <c r="N6366" s="177"/>
      <c r="P6366" s="176"/>
      <c r="R6366" s="178"/>
      <c r="S6366" s="177"/>
      <c r="U6366" s="177"/>
      <c r="W6366" s="178"/>
      <c r="X6366" s="177"/>
    </row>
    <row r="6367" spans="7:24" s="168" customFormat="1" ht="15" customHeight="1">
      <c r="G6367" s="175"/>
      <c r="I6367" s="176"/>
      <c r="J6367" s="176"/>
      <c r="K6367" s="176"/>
      <c r="L6367" s="665"/>
      <c r="M6367" s="175"/>
      <c r="N6367" s="177"/>
      <c r="P6367" s="176"/>
      <c r="R6367" s="178"/>
      <c r="S6367" s="177"/>
      <c r="U6367" s="177"/>
      <c r="W6367" s="178"/>
      <c r="X6367" s="177"/>
    </row>
    <row r="6368" spans="7:24" s="168" customFormat="1" ht="15" customHeight="1">
      <c r="G6368" s="175"/>
      <c r="I6368" s="176"/>
      <c r="J6368" s="176"/>
      <c r="K6368" s="176"/>
      <c r="L6368" s="665"/>
      <c r="M6368" s="175"/>
      <c r="N6368" s="177"/>
      <c r="P6368" s="176"/>
      <c r="R6368" s="178"/>
      <c r="S6368" s="177"/>
      <c r="U6368" s="177"/>
      <c r="W6368" s="178"/>
      <c r="X6368" s="177"/>
    </row>
    <row r="6369" spans="7:24" s="168" customFormat="1" ht="15" customHeight="1">
      <c r="G6369" s="175"/>
      <c r="I6369" s="176"/>
      <c r="J6369" s="176"/>
      <c r="K6369" s="176"/>
      <c r="L6369" s="665"/>
      <c r="M6369" s="175"/>
      <c r="N6369" s="177"/>
      <c r="P6369" s="176"/>
      <c r="R6369" s="178"/>
      <c r="S6369" s="177"/>
      <c r="U6369" s="177"/>
      <c r="W6369" s="178"/>
      <c r="X6369" s="177"/>
    </row>
    <row r="6370" spans="7:24" s="168" customFormat="1" ht="15" customHeight="1">
      <c r="G6370" s="175"/>
      <c r="I6370" s="176"/>
      <c r="J6370" s="176"/>
      <c r="K6370" s="176"/>
      <c r="L6370" s="665"/>
      <c r="M6370" s="175"/>
      <c r="N6370" s="177"/>
      <c r="P6370" s="176"/>
      <c r="R6370" s="178"/>
      <c r="S6370" s="177"/>
      <c r="U6370" s="177"/>
      <c r="W6370" s="178"/>
      <c r="X6370" s="177"/>
    </row>
    <row r="6371" spans="7:24" s="168" customFormat="1" ht="15" customHeight="1">
      <c r="G6371" s="175"/>
      <c r="I6371" s="176"/>
      <c r="J6371" s="176"/>
      <c r="K6371" s="176"/>
      <c r="L6371" s="665"/>
      <c r="M6371" s="175"/>
      <c r="N6371" s="177"/>
      <c r="P6371" s="176"/>
      <c r="R6371" s="178"/>
      <c r="S6371" s="177"/>
      <c r="U6371" s="177"/>
      <c r="W6371" s="178"/>
      <c r="X6371" s="177"/>
    </row>
    <row r="6372" spans="7:24" s="168" customFormat="1" ht="15" customHeight="1">
      <c r="G6372" s="175"/>
      <c r="I6372" s="176"/>
      <c r="J6372" s="176"/>
      <c r="K6372" s="176"/>
      <c r="L6372" s="665"/>
      <c r="M6372" s="175"/>
      <c r="N6372" s="177"/>
      <c r="P6372" s="176"/>
      <c r="R6372" s="178"/>
      <c r="S6372" s="177"/>
      <c r="U6372" s="177"/>
      <c r="W6372" s="178"/>
      <c r="X6372" s="177"/>
    </row>
    <row r="6373" spans="7:24" s="168" customFormat="1" ht="15" customHeight="1">
      <c r="G6373" s="175"/>
      <c r="I6373" s="176"/>
      <c r="J6373" s="176"/>
      <c r="K6373" s="176"/>
      <c r="L6373" s="665"/>
      <c r="M6373" s="175"/>
      <c r="N6373" s="177"/>
      <c r="P6373" s="176"/>
      <c r="R6373" s="178"/>
      <c r="S6373" s="177"/>
      <c r="U6373" s="177"/>
      <c r="W6373" s="178"/>
      <c r="X6373" s="177"/>
    </row>
    <row r="6374" spans="7:24" s="168" customFormat="1" ht="15" customHeight="1">
      <c r="G6374" s="175"/>
      <c r="I6374" s="176"/>
      <c r="J6374" s="176"/>
      <c r="K6374" s="176"/>
      <c r="L6374" s="665"/>
      <c r="M6374" s="175"/>
      <c r="N6374" s="177"/>
      <c r="P6374" s="176"/>
      <c r="R6374" s="178"/>
      <c r="S6374" s="177"/>
      <c r="U6374" s="177"/>
      <c r="W6374" s="178"/>
      <c r="X6374" s="177"/>
    </row>
    <row r="6375" spans="7:24" s="168" customFormat="1" ht="15" customHeight="1">
      <c r="G6375" s="175"/>
      <c r="I6375" s="176"/>
      <c r="J6375" s="176"/>
      <c r="K6375" s="176"/>
      <c r="L6375" s="665"/>
      <c r="M6375" s="175"/>
      <c r="N6375" s="177"/>
      <c r="P6375" s="176"/>
      <c r="R6375" s="178"/>
      <c r="S6375" s="177"/>
      <c r="U6375" s="177"/>
      <c r="W6375" s="178"/>
      <c r="X6375" s="177"/>
    </row>
    <row r="6376" spans="7:24" s="168" customFormat="1" ht="15" customHeight="1">
      <c r="G6376" s="175"/>
      <c r="I6376" s="176"/>
      <c r="J6376" s="176"/>
      <c r="K6376" s="176"/>
      <c r="L6376" s="665"/>
      <c r="M6376" s="175"/>
      <c r="N6376" s="177"/>
      <c r="P6376" s="176"/>
      <c r="R6376" s="178"/>
      <c r="S6376" s="177"/>
      <c r="U6376" s="177"/>
      <c r="W6376" s="178"/>
      <c r="X6376" s="177"/>
    </row>
    <row r="6377" spans="7:24" s="168" customFormat="1" ht="15" customHeight="1">
      <c r="G6377" s="175"/>
      <c r="I6377" s="176"/>
      <c r="J6377" s="176"/>
      <c r="K6377" s="176"/>
      <c r="L6377" s="665"/>
      <c r="M6377" s="175"/>
      <c r="N6377" s="177"/>
      <c r="P6377" s="176"/>
      <c r="R6377" s="178"/>
      <c r="S6377" s="177"/>
      <c r="U6377" s="177"/>
      <c r="W6377" s="178"/>
      <c r="X6377" s="177"/>
    </row>
    <row r="6378" spans="7:24" s="168" customFormat="1" ht="15" customHeight="1">
      <c r="G6378" s="175"/>
      <c r="I6378" s="176"/>
      <c r="J6378" s="176"/>
      <c r="K6378" s="176"/>
      <c r="L6378" s="665"/>
      <c r="M6378" s="175"/>
      <c r="N6378" s="177"/>
      <c r="P6378" s="176"/>
      <c r="R6378" s="178"/>
      <c r="S6378" s="177"/>
      <c r="U6378" s="177"/>
      <c r="W6378" s="178"/>
      <c r="X6378" s="177"/>
    </row>
    <row r="6379" spans="7:24" s="168" customFormat="1" ht="15" customHeight="1">
      <c r="G6379" s="175"/>
      <c r="I6379" s="176"/>
      <c r="J6379" s="176"/>
      <c r="K6379" s="176"/>
      <c r="L6379" s="665"/>
      <c r="M6379" s="175"/>
      <c r="N6379" s="177"/>
      <c r="P6379" s="176"/>
      <c r="R6379" s="178"/>
      <c r="S6379" s="177"/>
      <c r="U6379" s="177"/>
      <c r="W6379" s="178"/>
      <c r="X6379" s="177"/>
    </row>
    <row r="6380" spans="7:24" s="168" customFormat="1" ht="15" customHeight="1">
      <c r="G6380" s="175"/>
      <c r="I6380" s="176"/>
      <c r="J6380" s="176"/>
      <c r="K6380" s="176"/>
      <c r="L6380" s="665"/>
      <c r="M6380" s="175"/>
      <c r="N6380" s="177"/>
      <c r="P6380" s="176"/>
      <c r="R6380" s="178"/>
      <c r="S6380" s="177"/>
      <c r="U6380" s="177"/>
      <c r="W6380" s="178"/>
      <c r="X6380" s="177"/>
    </row>
    <row r="6381" spans="7:24" s="168" customFormat="1" ht="15" customHeight="1">
      <c r="G6381" s="175"/>
      <c r="I6381" s="176"/>
      <c r="J6381" s="176"/>
      <c r="K6381" s="176"/>
      <c r="L6381" s="665"/>
      <c r="M6381" s="175"/>
      <c r="N6381" s="177"/>
      <c r="P6381" s="176"/>
      <c r="R6381" s="178"/>
      <c r="S6381" s="177"/>
      <c r="U6381" s="177"/>
      <c r="W6381" s="178"/>
      <c r="X6381" s="177"/>
    </row>
    <row r="6382" spans="7:24" s="168" customFormat="1" ht="15" customHeight="1">
      <c r="G6382" s="175"/>
      <c r="I6382" s="176"/>
      <c r="J6382" s="176"/>
      <c r="K6382" s="176"/>
      <c r="L6382" s="665"/>
      <c r="M6382" s="175"/>
      <c r="N6382" s="177"/>
      <c r="P6382" s="176"/>
      <c r="R6382" s="178"/>
      <c r="S6382" s="177"/>
      <c r="U6382" s="177"/>
      <c r="W6382" s="178"/>
      <c r="X6382" s="177"/>
    </row>
    <row r="6383" spans="7:24" s="168" customFormat="1" ht="15" customHeight="1">
      <c r="G6383" s="175"/>
      <c r="I6383" s="176"/>
      <c r="J6383" s="176"/>
      <c r="K6383" s="176"/>
      <c r="L6383" s="665"/>
      <c r="M6383" s="175"/>
      <c r="N6383" s="177"/>
      <c r="P6383" s="176"/>
      <c r="R6383" s="178"/>
      <c r="S6383" s="177"/>
      <c r="U6383" s="177"/>
      <c r="W6383" s="178"/>
      <c r="X6383" s="177"/>
    </row>
    <row r="6384" spans="7:24" s="168" customFormat="1" ht="15" customHeight="1">
      <c r="G6384" s="175"/>
      <c r="I6384" s="176"/>
      <c r="J6384" s="176"/>
      <c r="K6384" s="176"/>
      <c r="L6384" s="665"/>
      <c r="M6384" s="175"/>
      <c r="N6384" s="177"/>
      <c r="P6384" s="176"/>
      <c r="R6384" s="178"/>
      <c r="S6384" s="177"/>
      <c r="U6384" s="177"/>
      <c r="W6384" s="178"/>
      <c r="X6384" s="177"/>
    </row>
    <row r="6385" spans="7:24" s="168" customFormat="1" ht="15" customHeight="1">
      <c r="G6385" s="175"/>
      <c r="I6385" s="176"/>
      <c r="J6385" s="176"/>
      <c r="K6385" s="176"/>
      <c r="L6385" s="665"/>
      <c r="M6385" s="175"/>
      <c r="N6385" s="177"/>
      <c r="P6385" s="176"/>
      <c r="R6385" s="178"/>
      <c r="S6385" s="177"/>
      <c r="U6385" s="177"/>
      <c r="W6385" s="178"/>
      <c r="X6385" s="177"/>
    </row>
    <row r="6386" spans="7:24" s="168" customFormat="1" ht="15" customHeight="1">
      <c r="G6386" s="175"/>
      <c r="I6386" s="176"/>
      <c r="J6386" s="176"/>
      <c r="K6386" s="176"/>
      <c r="L6386" s="665"/>
      <c r="M6386" s="175"/>
      <c r="N6386" s="177"/>
      <c r="P6386" s="176"/>
      <c r="R6386" s="178"/>
      <c r="S6386" s="177"/>
      <c r="U6386" s="177"/>
      <c r="W6386" s="178"/>
      <c r="X6386" s="177"/>
    </row>
    <row r="6387" spans="7:24" s="168" customFormat="1" ht="15" customHeight="1">
      <c r="G6387" s="175"/>
      <c r="I6387" s="176"/>
      <c r="J6387" s="176"/>
      <c r="K6387" s="176"/>
      <c r="L6387" s="665"/>
      <c r="M6387" s="175"/>
      <c r="N6387" s="177"/>
      <c r="P6387" s="176"/>
      <c r="R6387" s="178"/>
      <c r="S6387" s="177"/>
      <c r="U6387" s="177"/>
      <c r="W6387" s="178"/>
      <c r="X6387" s="177"/>
    </row>
    <row r="6388" spans="7:24" s="168" customFormat="1" ht="15" customHeight="1">
      <c r="G6388" s="175"/>
      <c r="I6388" s="176"/>
      <c r="J6388" s="176"/>
      <c r="K6388" s="176"/>
      <c r="L6388" s="665"/>
      <c r="M6388" s="175"/>
      <c r="N6388" s="177"/>
      <c r="P6388" s="176"/>
      <c r="R6388" s="178"/>
      <c r="S6388" s="177"/>
      <c r="U6388" s="177"/>
      <c r="W6388" s="178"/>
      <c r="X6388" s="177"/>
    </row>
    <row r="6389" spans="7:24" s="168" customFormat="1" ht="15" customHeight="1">
      <c r="G6389" s="175"/>
      <c r="I6389" s="176"/>
      <c r="J6389" s="176"/>
      <c r="K6389" s="176"/>
      <c r="L6389" s="665"/>
      <c r="M6389" s="175"/>
      <c r="N6389" s="177"/>
      <c r="P6389" s="176"/>
      <c r="R6389" s="178"/>
      <c r="S6389" s="177"/>
      <c r="U6389" s="177"/>
      <c r="W6389" s="178"/>
      <c r="X6389" s="177"/>
    </row>
    <row r="6390" spans="7:24" s="168" customFormat="1" ht="15" customHeight="1">
      <c r="G6390" s="175"/>
      <c r="I6390" s="176"/>
      <c r="J6390" s="176"/>
      <c r="K6390" s="176"/>
      <c r="L6390" s="665"/>
      <c r="M6390" s="175"/>
      <c r="N6390" s="177"/>
      <c r="P6390" s="176"/>
      <c r="R6390" s="178"/>
      <c r="S6390" s="177"/>
      <c r="U6390" s="177"/>
      <c r="W6390" s="178"/>
      <c r="X6390" s="177"/>
    </row>
    <row r="6391" spans="7:24" s="168" customFormat="1" ht="15" customHeight="1">
      <c r="G6391" s="175"/>
      <c r="I6391" s="176"/>
      <c r="J6391" s="176"/>
      <c r="K6391" s="176"/>
      <c r="L6391" s="665"/>
      <c r="M6391" s="175"/>
      <c r="N6391" s="177"/>
      <c r="P6391" s="176"/>
      <c r="R6391" s="178"/>
      <c r="S6391" s="177"/>
      <c r="U6391" s="177"/>
      <c r="W6391" s="178"/>
      <c r="X6391" s="177"/>
    </row>
    <row r="6392" spans="7:24" s="168" customFormat="1" ht="15" customHeight="1">
      <c r="G6392" s="175"/>
      <c r="I6392" s="176"/>
      <c r="J6392" s="176"/>
      <c r="K6392" s="176"/>
      <c r="L6392" s="665"/>
      <c r="M6392" s="175"/>
      <c r="N6392" s="177"/>
      <c r="P6392" s="176"/>
      <c r="R6392" s="178"/>
      <c r="S6392" s="177"/>
      <c r="U6392" s="177"/>
      <c r="W6392" s="178"/>
      <c r="X6392" s="177"/>
    </row>
    <row r="6393" spans="7:24" s="168" customFormat="1" ht="15" customHeight="1">
      <c r="G6393" s="175"/>
      <c r="I6393" s="176"/>
      <c r="J6393" s="176"/>
      <c r="K6393" s="176"/>
      <c r="L6393" s="665"/>
      <c r="M6393" s="175"/>
      <c r="N6393" s="177"/>
      <c r="P6393" s="176"/>
      <c r="R6393" s="178"/>
      <c r="S6393" s="177"/>
      <c r="U6393" s="177"/>
      <c r="W6393" s="178"/>
      <c r="X6393" s="177"/>
    </row>
    <row r="6394" spans="7:24" s="168" customFormat="1" ht="15" customHeight="1">
      <c r="G6394" s="175"/>
      <c r="I6394" s="176"/>
      <c r="J6394" s="176"/>
      <c r="K6394" s="176"/>
      <c r="L6394" s="665"/>
      <c r="M6394" s="175"/>
      <c r="N6394" s="177"/>
      <c r="P6394" s="176"/>
      <c r="R6394" s="178"/>
      <c r="S6394" s="177"/>
      <c r="U6394" s="177"/>
      <c r="W6394" s="178"/>
      <c r="X6394" s="177"/>
    </row>
    <row r="6395" spans="7:24" s="168" customFormat="1" ht="15" customHeight="1">
      <c r="G6395" s="175"/>
      <c r="I6395" s="176"/>
      <c r="J6395" s="176"/>
      <c r="K6395" s="176"/>
      <c r="L6395" s="665"/>
      <c r="M6395" s="175"/>
      <c r="N6395" s="177"/>
      <c r="P6395" s="176"/>
      <c r="R6395" s="178"/>
      <c r="S6395" s="177"/>
      <c r="U6395" s="177"/>
      <c r="W6395" s="178"/>
      <c r="X6395" s="177"/>
    </row>
    <row r="6396" spans="7:24" s="168" customFormat="1" ht="15" customHeight="1">
      <c r="G6396" s="175"/>
      <c r="I6396" s="176"/>
      <c r="J6396" s="176"/>
      <c r="K6396" s="176"/>
      <c r="L6396" s="665"/>
      <c r="M6396" s="175"/>
      <c r="N6396" s="177"/>
      <c r="P6396" s="176"/>
      <c r="R6396" s="178"/>
      <c r="S6396" s="177"/>
      <c r="U6396" s="177"/>
      <c r="W6396" s="178"/>
      <c r="X6396" s="177"/>
    </row>
    <row r="6397" spans="7:24" s="168" customFormat="1" ht="15" customHeight="1">
      <c r="G6397" s="175"/>
      <c r="I6397" s="176"/>
      <c r="J6397" s="176"/>
      <c r="K6397" s="176"/>
      <c r="L6397" s="665"/>
      <c r="M6397" s="175"/>
      <c r="N6397" s="177"/>
      <c r="P6397" s="176"/>
      <c r="R6397" s="178"/>
      <c r="S6397" s="177"/>
      <c r="U6397" s="177"/>
      <c r="W6397" s="178"/>
      <c r="X6397" s="177"/>
    </row>
    <row r="6398" spans="7:24" s="168" customFormat="1" ht="15" customHeight="1">
      <c r="G6398" s="175"/>
      <c r="I6398" s="176"/>
      <c r="J6398" s="176"/>
      <c r="K6398" s="176"/>
      <c r="L6398" s="665"/>
      <c r="M6398" s="175"/>
      <c r="N6398" s="177"/>
      <c r="P6398" s="176"/>
      <c r="R6398" s="178"/>
      <c r="S6398" s="177"/>
      <c r="U6398" s="177"/>
      <c r="W6398" s="178"/>
      <c r="X6398" s="177"/>
    </row>
    <row r="6399" spans="7:24" s="168" customFormat="1" ht="15" customHeight="1">
      <c r="G6399" s="175"/>
      <c r="I6399" s="176"/>
      <c r="J6399" s="176"/>
      <c r="K6399" s="176"/>
      <c r="L6399" s="665"/>
      <c r="M6399" s="175"/>
      <c r="N6399" s="177"/>
      <c r="P6399" s="176"/>
      <c r="R6399" s="178"/>
      <c r="S6399" s="177"/>
      <c r="U6399" s="177"/>
      <c r="W6399" s="178"/>
      <c r="X6399" s="177"/>
    </row>
    <row r="6400" spans="7:24" s="168" customFormat="1" ht="15" customHeight="1">
      <c r="G6400" s="175"/>
      <c r="I6400" s="176"/>
      <c r="J6400" s="176"/>
      <c r="K6400" s="176"/>
      <c r="L6400" s="665"/>
      <c r="M6400" s="175"/>
      <c r="N6400" s="177"/>
      <c r="P6400" s="176"/>
      <c r="R6400" s="178"/>
      <c r="S6400" s="177"/>
      <c r="U6400" s="177"/>
      <c r="W6400" s="178"/>
      <c r="X6400" s="177"/>
    </row>
    <row r="6401" spans="7:24" s="168" customFormat="1" ht="15" customHeight="1">
      <c r="G6401" s="175"/>
      <c r="I6401" s="176"/>
      <c r="J6401" s="176"/>
      <c r="K6401" s="176"/>
      <c r="L6401" s="665"/>
      <c r="M6401" s="175"/>
      <c r="N6401" s="177"/>
      <c r="P6401" s="176"/>
      <c r="R6401" s="178"/>
      <c r="S6401" s="177"/>
      <c r="U6401" s="177"/>
      <c r="W6401" s="178"/>
      <c r="X6401" s="177"/>
    </row>
    <row r="6402" spans="7:24" s="168" customFormat="1" ht="15" customHeight="1">
      <c r="G6402" s="175"/>
      <c r="I6402" s="176"/>
      <c r="J6402" s="176"/>
      <c r="K6402" s="176"/>
      <c r="L6402" s="665"/>
      <c r="M6402" s="175"/>
      <c r="N6402" s="177"/>
      <c r="P6402" s="176"/>
      <c r="R6402" s="178"/>
      <c r="S6402" s="177"/>
      <c r="U6402" s="177"/>
      <c r="W6402" s="178"/>
      <c r="X6402" s="177"/>
    </row>
    <row r="6403" spans="7:24" s="168" customFormat="1" ht="15" customHeight="1">
      <c r="G6403" s="175"/>
      <c r="I6403" s="176"/>
      <c r="J6403" s="176"/>
      <c r="K6403" s="176"/>
      <c r="L6403" s="665"/>
      <c r="M6403" s="175"/>
      <c r="N6403" s="177"/>
      <c r="P6403" s="176"/>
      <c r="R6403" s="178"/>
      <c r="S6403" s="177"/>
      <c r="U6403" s="177"/>
      <c r="W6403" s="178"/>
      <c r="X6403" s="177"/>
    </row>
    <row r="6404" spans="7:24" s="168" customFormat="1" ht="15" customHeight="1">
      <c r="G6404" s="175"/>
      <c r="I6404" s="176"/>
      <c r="J6404" s="176"/>
      <c r="K6404" s="176"/>
      <c r="L6404" s="665"/>
      <c r="M6404" s="175"/>
      <c r="N6404" s="177"/>
      <c r="P6404" s="176"/>
      <c r="R6404" s="178"/>
      <c r="S6404" s="177"/>
      <c r="U6404" s="177"/>
      <c r="W6404" s="178"/>
      <c r="X6404" s="177"/>
    </row>
    <row r="6405" spans="7:24" s="168" customFormat="1" ht="15" customHeight="1">
      <c r="G6405" s="175"/>
      <c r="I6405" s="176"/>
      <c r="J6405" s="176"/>
      <c r="K6405" s="176"/>
      <c r="L6405" s="665"/>
      <c r="M6405" s="175"/>
      <c r="N6405" s="177"/>
      <c r="P6405" s="176"/>
      <c r="R6405" s="178"/>
      <c r="S6405" s="177"/>
      <c r="U6405" s="177"/>
      <c r="W6405" s="178"/>
      <c r="X6405" s="177"/>
    </row>
    <row r="6406" spans="7:24" s="168" customFormat="1" ht="15" customHeight="1">
      <c r="G6406" s="175"/>
      <c r="I6406" s="176"/>
      <c r="J6406" s="176"/>
      <c r="K6406" s="176"/>
      <c r="L6406" s="665"/>
      <c r="M6406" s="175"/>
      <c r="N6406" s="177"/>
      <c r="P6406" s="176"/>
      <c r="R6406" s="178"/>
      <c r="S6406" s="177"/>
      <c r="U6406" s="177"/>
      <c r="W6406" s="178"/>
      <c r="X6406" s="177"/>
    </row>
    <row r="6407" spans="7:24" s="168" customFormat="1" ht="15" customHeight="1">
      <c r="G6407" s="175"/>
      <c r="I6407" s="176"/>
      <c r="J6407" s="176"/>
      <c r="K6407" s="176"/>
      <c r="L6407" s="665"/>
      <c r="M6407" s="175"/>
      <c r="N6407" s="177"/>
      <c r="P6407" s="176"/>
      <c r="R6407" s="178"/>
      <c r="S6407" s="177"/>
      <c r="U6407" s="177"/>
      <c r="W6407" s="178"/>
      <c r="X6407" s="177"/>
    </row>
    <row r="6408" spans="7:24" s="168" customFormat="1" ht="15" customHeight="1">
      <c r="G6408" s="175"/>
      <c r="I6408" s="176"/>
      <c r="J6408" s="176"/>
      <c r="K6408" s="176"/>
      <c r="L6408" s="665"/>
      <c r="M6408" s="175"/>
      <c r="N6408" s="177"/>
      <c r="P6408" s="176"/>
      <c r="R6408" s="178"/>
      <c r="S6408" s="177"/>
      <c r="U6408" s="177"/>
      <c r="W6408" s="178"/>
      <c r="X6408" s="177"/>
    </row>
    <row r="6409" spans="7:24" s="168" customFormat="1" ht="15" customHeight="1">
      <c r="G6409" s="175"/>
      <c r="I6409" s="176"/>
      <c r="J6409" s="176"/>
      <c r="K6409" s="176"/>
      <c r="L6409" s="665"/>
      <c r="M6409" s="175"/>
      <c r="N6409" s="177"/>
      <c r="P6409" s="176"/>
      <c r="R6409" s="178"/>
      <c r="S6409" s="177"/>
      <c r="U6409" s="177"/>
      <c r="W6409" s="178"/>
      <c r="X6409" s="177"/>
    </row>
    <row r="6410" spans="7:24" s="168" customFormat="1" ht="15" customHeight="1">
      <c r="G6410" s="175"/>
      <c r="I6410" s="176"/>
      <c r="J6410" s="176"/>
      <c r="K6410" s="176"/>
      <c r="L6410" s="665"/>
      <c r="M6410" s="175"/>
      <c r="N6410" s="177"/>
      <c r="P6410" s="176"/>
      <c r="R6410" s="178"/>
      <c r="S6410" s="177"/>
      <c r="U6410" s="177"/>
      <c r="W6410" s="178"/>
      <c r="X6410" s="177"/>
    </row>
    <row r="6411" spans="7:24" s="168" customFormat="1" ht="15" customHeight="1">
      <c r="G6411" s="175"/>
      <c r="I6411" s="176"/>
      <c r="J6411" s="176"/>
      <c r="K6411" s="176"/>
      <c r="L6411" s="665"/>
      <c r="M6411" s="175"/>
      <c r="N6411" s="177"/>
      <c r="P6411" s="176"/>
      <c r="R6411" s="178"/>
      <c r="S6411" s="177"/>
      <c r="U6411" s="177"/>
      <c r="W6411" s="178"/>
      <c r="X6411" s="177"/>
    </row>
    <row r="6412" spans="7:24" s="168" customFormat="1" ht="15" customHeight="1">
      <c r="G6412" s="175"/>
      <c r="I6412" s="176"/>
      <c r="J6412" s="176"/>
      <c r="K6412" s="176"/>
      <c r="L6412" s="665"/>
      <c r="M6412" s="175"/>
      <c r="N6412" s="177"/>
      <c r="P6412" s="176"/>
      <c r="R6412" s="178"/>
      <c r="S6412" s="177"/>
      <c r="U6412" s="177"/>
      <c r="W6412" s="178"/>
      <c r="X6412" s="177"/>
    </row>
    <row r="6413" spans="7:24" s="168" customFormat="1" ht="15" customHeight="1">
      <c r="G6413" s="175"/>
      <c r="I6413" s="176"/>
      <c r="J6413" s="176"/>
      <c r="K6413" s="176"/>
      <c r="L6413" s="665"/>
      <c r="M6413" s="175"/>
      <c r="N6413" s="177"/>
      <c r="P6413" s="176"/>
      <c r="R6413" s="178"/>
      <c r="S6413" s="177"/>
      <c r="U6413" s="177"/>
      <c r="W6413" s="178"/>
      <c r="X6413" s="177"/>
    </row>
    <row r="6414" spans="7:24" s="168" customFormat="1" ht="15" customHeight="1">
      <c r="G6414" s="175"/>
      <c r="I6414" s="176"/>
      <c r="J6414" s="176"/>
      <c r="K6414" s="176"/>
      <c r="L6414" s="665"/>
      <c r="M6414" s="175"/>
      <c r="N6414" s="177"/>
      <c r="P6414" s="176"/>
      <c r="R6414" s="178"/>
      <c r="S6414" s="177"/>
      <c r="U6414" s="177"/>
      <c r="W6414" s="178"/>
      <c r="X6414" s="177"/>
    </row>
    <row r="6415" spans="7:24" s="168" customFormat="1" ht="15" customHeight="1">
      <c r="G6415" s="175"/>
      <c r="I6415" s="176"/>
      <c r="J6415" s="176"/>
      <c r="K6415" s="176"/>
      <c r="L6415" s="665"/>
      <c r="M6415" s="175"/>
      <c r="N6415" s="177"/>
      <c r="P6415" s="176"/>
      <c r="R6415" s="178"/>
      <c r="S6415" s="177"/>
      <c r="U6415" s="177"/>
      <c r="W6415" s="178"/>
      <c r="X6415" s="177"/>
    </row>
    <row r="6416" spans="7:24" s="168" customFormat="1" ht="15" customHeight="1">
      <c r="G6416" s="175"/>
      <c r="I6416" s="176"/>
      <c r="J6416" s="176"/>
      <c r="K6416" s="176"/>
      <c r="L6416" s="665"/>
      <c r="M6416" s="175"/>
      <c r="N6416" s="177"/>
      <c r="P6416" s="176"/>
      <c r="R6416" s="178"/>
      <c r="S6416" s="177"/>
      <c r="U6416" s="177"/>
      <c r="W6416" s="178"/>
      <c r="X6416" s="177"/>
    </row>
    <row r="6417" spans="7:24" s="168" customFormat="1" ht="15" customHeight="1">
      <c r="G6417" s="175"/>
      <c r="I6417" s="176"/>
      <c r="J6417" s="176"/>
      <c r="K6417" s="176"/>
      <c r="L6417" s="665"/>
      <c r="M6417" s="175"/>
      <c r="N6417" s="177"/>
      <c r="P6417" s="176"/>
      <c r="R6417" s="178"/>
      <c r="S6417" s="177"/>
      <c r="U6417" s="177"/>
      <c r="W6417" s="178"/>
      <c r="X6417" s="177"/>
    </row>
    <row r="6418" spans="7:24" s="168" customFormat="1" ht="15" customHeight="1">
      <c r="G6418" s="175"/>
      <c r="I6418" s="176"/>
      <c r="J6418" s="176"/>
      <c r="K6418" s="176"/>
      <c r="L6418" s="665"/>
      <c r="M6418" s="175"/>
      <c r="N6418" s="177"/>
      <c r="P6418" s="176"/>
      <c r="R6418" s="178"/>
      <c r="S6418" s="177"/>
      <c r="U6418" s="177"/>
      <c r="W6418" s="178"/>
      <c r="X6418" s="177"/>
    </row>
    <row r="6419" spans="7:24" s="168" customFormat="1" ht="15" customHeight="1">
      <c r="G6419" s="175"/>
      <c r="I6419" s="176"/>
      <c r="J6419" s="176"/>
      <c r="K6419" s="176"/>
      <c r="L6419" s="665"/>
      <c r="M6419" s="175"/>
      <c r="N6419" s="177"/>
      <c r="P6419" s="176"/>
      <c r="R6419" s="178"/>
      <c r="S6419" s="177"/>
      <c r="U6419" s="177"/>
      <c r="W6419" s="178"/>
      <c r="X6419" s="177"/>
    </row>
    <row r="6420" spans="7:24" s="168" customFormat="1" ht="15" customHeight="1">
      <c r="G6420" s="175"/>
      <c r="I6420" s="176"/>
      <c r="J6420" s="176"/>
      <c r="K6420" s="176"/>
      <c r="L6420" s="665"/>
      <c r="M6420" s="175"/>
      <c r="N6420" s="177"/>
      <c r="P6420" s="176"/>
      <c r="R6420" s="178"/>
      <c r="S6420" s="177"/>
      <c r="U6420" s="177"/>
      <c r="W6420" s="178"/>
      <c r="X6420" s="177"/>
    </row>
    <row r="6421" spans="7:24" s="168" customFormat="1" ht="15" customHeight="1">
      <c r="G6421" s="175"/>
      <c r="I6421" s="176"/>
      <c r="J6421" s="176"/>
      <c r="K6421" s="176"/>
      <c r="L6421" s="665"/>
      <c r="M6421" s="175"/>
      <c r="N6421" s="177"/>
      <c r="P6421" s="176"/>
      <c r="R6421" s="178"/>
      <c r="S6421" s="177"/>
      <c r="U6421" s="177"/>
      <c r="W6421" s="178"/>
      <c r="X6421" s="177"/>
    </row>
    <row r="6422" spans="7:24" s="168" customFormat="1" ht="15" customHeight="1">
      <c r="G6422" s="175"/>
      <c r="I6422" s="176"/>
      <c r="J6422" s="176"/>
      <c r="K6422" s="176"/>
      <c r="L6422" s="665"/>
      <c r="M6422" s="175"/>
      <c r="N6422" s="177"/>
      <c r="P6422" s="176"/>
      <c r="R6422" s="178"/>
      <c r="S6422" s="177"/>
      <c r="U6422" s="177"/>
      <c r="W6422" s="178"/>
      <c r="X6422" s="177"/>
    </row>
    <row r="6423" spans="7:24" s="168" customFormat="1" ht="15" customHeight="1">
      <c r="G6423" s="175"/>
      <c r="I6423" s="176"/>
      <c r="J6423" s="176"/>
      <c r="K6423" s="176"/>
      <c r="L6423" s="665"/>
      <c r="M6423" s="175"/>
      <c r="N6423" s="177"/>
      <c r="P6423" s="176"/>
      <c r="R6423" s="178"/>
      <c r="S6423" s="177"/>
      <c r="U6423" s="177"/>
      <c r="W6423" s="178"/>
      <c r="X6423" s="177"/>
    </row>
    <row r="6424" spans="7:24" s="168" customFormat="1" ht="15" customHeight="1">
      <c r="G6424" s="175"/>
      <c r="I6424" s="176"/>
      <c r="J6424" s="176"/>
      <c r="K6424" s="176"/>
      <c r="L6424" s="665"/>
      <c r="M6424" s="175"/>
      <c r="N6424" s="177"/>
      <c r="P6424" s="176"/>
      <c r="R6424" s="178"/>
      <c r="S6424" s="177"/>
      <c r="U6424" s="177"/>
      <c r="W6424" s="178"/>
      <c r="X6424" s="177"/>
    </row>
    <row r="6425" spans="7:24" s="168" customFormat="1" ht="15" customHeight="1">
      <c r="G6425" s="175"/>
      <c r="I6425" s="176"/>
      <c r="J6425" s="176"/>
      <c r="K6425" s="176"/>
      <c r="L6425" s="665"/>
      <c r="M6425" s="175"/>
      <c r="N6425" s="177"/>
      <c r="P6425" s="176"/>
      <c r="R6425" s="178"/>
      <c r="S6425" s="177"/>
      <c r="U6425" s="177"/>
      <c r="W6425" s="178"/>
      <c r="X6425" s="177"/>
    </row>
    <row r="6426" spans="7:24" s="168" customFormat="1" ht="15" customHeight="1">
      <c r="G6426" s="175"/>
      <c r="I6426" s="176"/>
      <c r="J6426" s="176"/>
      <c r="K6426" s="176"/>
      <c r="L6426" s="665"/>
      <c r="M6426" s="175"/>
      <c r="N6426" s="177"/>
      <c r="P6426" s="176"/>
      <c r="R6426" s="178"/>
      <c r="S6426" s="177"/>
      <c r="U6426" s="177"/>
      <c r="W6426" s="178"/>
      <c r="X6426" s="177"/>
    </row>
    <row r="6427" spans="7:24" s="168" customFormat="1" ht="15" customHeight="1">
      <c r="G6427" s="175"/>
      <c r="I6427" s="176"/>
      <c r="J6427" s="176"/>
      <c r="K6427" s="176"/>
      <c r="L6427" s="665"/>
      <c r="M6427" s="175"/>
      <c r="N6427" s="177"/>
      <c r="P6427" s="176"/>
      <c r="R6427" s="178"/>
      <c r="S6427" s="177"/>
      <c r="U6427" s="177"/>
      <c r="W6427" s="178"/>
      <c r="X6427" s="177"/>
    </row>
    <row r="6428" spans="7:24" s="168" customFormat="1" ht="15" customHeight="1">
      <c r="G6428" s="175"/>
      <c r="I6428" s="176"/>
      <c r="J6428" s="176"/>
      <c r="K6428" s="176"/>
      <c r="L6428" s="665"/>
      <c r="M6428" s="175"/>
      <c r="N6428" s="177"/>
      <c r="P6428" s="176"/>
      <c r="R6428" s="178"/>
      <c r="S6428" s="177"/>
      <c r="U6428" s="177"/>
      <c r="W6428" s="178"/>
      <c r="X6428" s="177"/>
    </row>
    <row r="6429" spans="7:24" s="168" customFormat="1" ht="15" customHeight="1">
      <c r="G6429" s="175"/>
      <c r="I6429" s="176"/>
      <c r="J6429" s="176"/>
      <c r="K6429" s="176"/>
      <c r="L6429" s="665"/>
      <c r="M6429" s="175"/>
      <c r="N6429" s="177"/>
      <c r="P6429" s="176"/>
      <c r="R6429" s="178"/>
      <c r="S6429" s="177"/>
      <c r="U6429" s="177"/>
      <c r="W6429" s="178"/>
      <c r="X6429" s="177"/>
    </row>
    <row r="6430" spans="7:24" s="168" customFormat="1" ht="15" customHeight="1">
      <c r="G6430" s="175"/>
      <c r="I6430" s="176"/>
      <c r="J6430" s="176"/>
      <c r="K6430" s="176"/>
      <c r="L6430" s="665"/>
      <c r="M6430" s="175"/>
      <c r="N6430" s="177"/>
      <c r="P6430" s="176"/>
      <c r="R6430" s="178"/>
      <c r="S6430" s="177"/>
      <c r="U6430" s="177"/>
      <c r="W6430" s="178"/>
      <c r="X6430" s="177"/>
    </row>
    <row r="6431" spans="7:24" s="168" customFormat="1" ht="15" customHeight="1">
      <c r="G6431" s="175"/>
      <c r="I6431" s="176"/>
      <c r="J6431" s="176"/>
      <c r="K6431" s="176"/>
      <c r="L6431" s="665"/>
      <c r="M6431" s="175"/>
      <c r="N6431" s="177"/>
      <c r="P6431" s="176"/>
      <c r="R6431" s="178"/>
      <c r="S6431" s="177"/>
      <c r="U6431" s="177"/>
      <c r="W6431" s="178"/>
      <c r="X6431" s="177"/>
    </row>
    <row r="6432" spans="7:24" s="168" customFormat="1" ht="15" customHeight="1">
      <c r="G6432" s="175"/>
      <c r="I6432" s="176"/>
      <c r="J6432" s="176"/>
      <c r="K6432" s="176"/>
      <c r="L6432" s="665"/>
      <c r="M6432" s="175"/>
      <c r="N6432" s="177"/>
      <c r="P6432" s="176"/>
      <c r="R6432" s="178"/>
      <c r="S6432" s="177"/>
      <c r="U6432" s="177"/>
      <c r="W6432" s="178"/>
      <c r="X6432" s="177"/>
    </row>
    <row r="6433" spans="7:24" s="168" customFormat="1" ht="15" customHeight="1">
      <c r="G6433" s="175"/>
      <c r="I6433" s="176"/>
      <c r="J6433" s="176"/>
      <c r="K6433" s="176"/>
      <c r="L6433" s="665"/>
      <c r="M6433" s="175"/>
      <c r="N6433" s="177"/>
      <c r="P6433" s="176"/>
      <c r="R6433" s="178"/>
      <c r="S6433" s="177"/>
      <c r="U6433" s="177"/>
      <c r="W6433" s="178"/>
      <c r="X6433" s="177"/>
    </row>
    <row r="6434" spans="7:24" s="168" customFormat="1" ht="15" customHeight="1">
      <c r="G6434" s="175"/>
      <c r="I6434" s="176"/>
      <c r="J6434" s="176"/>
      <c r="K6434" s="176"/>
      <c r="L6434" s="665"/>
      <c r="M6434" s="175"/>
      <c r="N6434" s="177"/>
      <c r="P6434" s="176"/>
      <c r="R6434" s="178"/>
      <c r="S6434" s="177"/>
      <c r="U6434" s="177"/>
      <c r="W6434" s="178"/>
      <c r="X6434" s="177"/>
    </row>
    <row r="6435" spans="7:24" s="168" customFormat="1" ht="15" customHeight="1">
      <c r="G6435" s="175"/>
      <c r="I6435" s="176"/>
      <c r="J6435" s="176"/>
      <c r="K6435" s="176"/>
      <c r="L6435" s="665"/>
      <c r="M6435" s="175"/>
      <c r="N6435" s="177"/>
      <c r="P6435" s="176"/>
      <c r="R6435" s="178"/>
      <c r="S6435" s="177"/>
      <c r="U6435" s="177"/>
      <c r="W6435" s="178"/>
      <c r="X6435" s="177"/>
    </row>
    <row r="6436" spans="7:24" s="168" customFormat="1" ht="15" customHeight="1">
      <c r="G6436" s="175"/>
      <c r="I6436" s="176"/>
      <c r="J6436" s="176"/>
      <c r="K6436" s="176"/>
      <c r="L6436" s="665"/>
      <c r="M6436" s="175"/>
      <c r="N6436" s="177"/>
      <c r="P6436" s="176"/>
      <c r="R6436" s="178"/>
      <c r="S6436" s="177"/>
      <c r="U6436" s="177"/>
      <c r="W6436" s="178"/>
      <c r="X6436" s="177"/>
    </row>
    <row r="6437" spans="7:24" s="168" customFormat="1" ht="15" customHeight="1">
      <c r="G6437" s="175"/>
      <c r="I6437" s="176"/>
      <c r="J6437" s="176"/>
      <c r="K6437" s="176"/>
      <c r="L6437" s="665"/>
      <c r="M6437" s="175"/>
      <c r="N6437" s="177"/>
      <c r="P6437" s="176"/>
      <c r="R6437" s="178"/>
      <c r="S6437" s="177"/>
      <c r="U6437" s="177"/>
      <c r="W6437" s="178"/>
      <c r="X6437" s="177"/>
    </row>
    <row r="6438" spans="7:24" s="168" customFormat="1" ht="15" customHeight="1">
      <c r="G6438" s="175"/>
      <c r="I6438" s="176"/>
      <c r="J6438" s="176"/>
      <c r="K6438" s="176"/>
      <c r="L6438" s="665"/>
      <c r="M6438" s="175"/>
      <c r="N6438" s="177"/>
      <c r="P6438" s="176"/>
      <c r="R6438" s="178"/>
      <c r="S6438" s="177"/>
      <c r="U6438" s="177"/>
      <c r="W6438" s="178"/>
      <c r="X6438" s="177"/>
    </row>
    <row r="6439" spans="7:24" s="168" customFormat="1" ht="15" customHeight="1">
      <c r="G6439" s="175"/>
      <c r="I6439" s="176"/>
      <c r="J6439" s="176"/>
      <c r="K6439" s="176"/>
      <c r="L6439" s="665"/>
      <c r="M6439" s="175"/>
      <c r="N6439" s="177"/>
      <c r="P6439" s="176"/>
      <c r="R6439" s="178"/>
      <c r="S6439" s="177"/>
      <c r="U6439" s="177"/>
      <c r="W6439" s="178"/>
      <c r="X6439" s="177"/>
    </row>
    <row r="6440" spans="7:24" s="168" customFormat="1" ht="15" customHeight="1">
      <c r="G6440" s="175"/>
      <c r="I6440" s="176"/>
      <c r="J6440" s="176"/>
      <c r="K6440" s="176"/>
      <c r="L6440" s="665"/>
      <c r="M6440" s="175"/>
      <c r="N6440" s="177"/>
      <c r="P6440" s="176"/>
      <c r="R6440" s="178"/>
      <c r="S6440" s="177"/>
      <c r="U6440" s="177"/>
      <c r="W6440" s="178"/>
      <c r="X6440" s="177"/>
    </row>
    <row r="6441" spans="7:24" s="168" customFormat="1" ht="15" customHeight="1">
      <c r="G6441" s="175"/>
      <c r="I6441" s="176"/>
      <c r="J6441" s="176"/>
      <c r="K6441" s="176"/>
      <c r="L6441" s="665"/>
      <c r="M6441" s="175"/>
      <c r="N6441" s="177"/>
      <c r="P6441" s="176"/>
      <c r="R6441" s="178"/>
      <c r="S6441" s="177"/>
      <c r="U6441" s="177"/>
      <c r="W6441" s="178"/>
      <c r="X6441" s="177"/>
    </row>
    <row r="6442" spans="7:24" s="168" customFormat="1" ht="15" customHeight="1">
      <c r="G6442" s="175"/>
      <c r="I6442" s="176"/>
      <c r="J6442" s="176"/>
      <c r="K6442" s="176"/>
      <c r="L6442" s="665"/>
      <c r="M6442" s="175"/>
      <c r="N6442" s="177"/>
      <c r="P6442" s="176"/>
      <c r="R6442" s="178"/>
      <c r="S6442" s="177"/>
      <c r="U6442" s="177"/>
      <c r="W6442" s="178"/>
      <c r="X6442" s="177"/>
    </row>
    <row r="6443" spans="7:24" s="168" customFormat="1" ht="15" customHeight="1">
      <c r="G6443" s="175"/>
      <c r="I6443" s="176"/>
      <c r="J6443" s="176"/>
      <c r="K6443" s="176"/>
      <c r="L6443" s="665"/>
      <c r="M6443" s="175"/>
      <c r="N6443" s="177"/>
      <c r="P6443" s="176"/>
      <c r="R6443" s="178"/>
      <c r="S6443" s="177"/>
      <c r="U6443" s="177"/>
      <c r="W6443" s="178"/>
      <c r="X6443" s="177"/>
    </row>
    <row r="6444" spans="7:24" s="168" customFormat="1" ht="15" customHeight="1">
      <c r="G6444" s="175"/>
      <c r="I6444" s="176"/>
      <c r="J6444" s="176"/>
      <c r="K6444" s="176"/>
      <c r="L6444" s="665"/>
      <c r="M6444" s="175"/>
      <c r="N6444" s="177"/>
      <c r="P6444" s="176"/>
      <c r="R6444" s="178"/>
      <c r="S6444" s="177"/>
      <c r="U6444" s="177"/>
      <c r="W6444" s="178"/>
      <c r="X6444" s="177"/>
    </row>
    <row r="6445" spans="7:24" s="168" customFormat="1" ht="15" customHeight="1">
      <c r="G6445" s="175"/>
      <c r="I6445" s="176"/>
      <c r="J6445" s="176"/>
      <c r="K6445" s="176"/>
      <c r="L6445" s="665"/>
      <c r="M6445" s="175"/>
      <c r="N6445" s="177"/>
      <c r="P6445" s="176"/>
      <c r="R6445" s="178"/>
      <c r="S6445" s="177"/>
      <c r="U6445" s="177"/>
      <c r="W6445" s="178"/>
      <c r="X6445" s="177"/>
    </row>
    <row r="6446" spans="7:24" s="168" customFormat="1" ht="15" customHeight="1">
      <c r="G6446" s="175"/>
      <c r="I6446" s="176"/>
      <c r="J6446" s="176"/>
      <c r="K6446" s="176"/>
      <c r="L6446" s="665"/>
      <c r="M6446" s="175"/>
      <c r="N6446" s="177"/>
      <c r="P6446" s="176"/>
      <c r="R6446" s="178"/>
      <c r="S6446" s="177"/>
      <c r="U6446" s="177"/>
      <c r="W6446" s="178"/>
      <c r="X6446" s="177"/>
    </row>
    <row r="6447" spans="7:24" s="168" customFormat="1" ht="15" customHeight="1">
      <c r="G6447" s="175"/>
      <c r="I6447" s="176"/>
      <c r="J6447" s="176"/>
      <c r="K6447" s="176"/>
      <c r="L6447" s="665"/>
      <c r="M6447" s="175"/>
      <c r="N6447" s="177"/>
      <c r="P6447" s="176"/>
      <c r="R6447" s="178"/>
      <c r="S6447" s="177"/>
      <c r="U6447" s="177"/>
      <c r="W6447" s="178"/>
      <c r="X6447" s="177"/>
    </row>
    <row r="6448" spans="7:24" s="168" customFormat="1" ht="15" customHeight="1">
      <c r="G6448" s="175"/>
      <c r="I6448" s="176"/>
      <c r="J6448" s="176"/>
      <c r="K6448" s="176"/>
      <c r="L6448" s="665"/>
      <c r="M6448" s="175"/>
      <c r="N6448" s="177"/>
      <c r="P6448" s="176"/>
      <c r="R6448" s="178"/>
      <c r="S6448" s="177"/>
      <c r="U6448" s="177"/>
      <c r="W6448" s="178"/>
      <c r="X6448" s="177"/>
    </row>
    <row r="6449" spans="7:24" s="168" customFormat="1" ht="15" customHeight="1">
      <c r="G6449" s="175"/>
      <c r="I6449" s="176"/>
      <c r="J6449" s="176"/>
      <c r="K6449" s="176"/>
      <c r="L6449" s="665"/>
      <c r="M6449" s="175"/>
      <c r="N6449" s="177"/>
      <c r="P6449" s="176"/>
      <c r="R6449" s="178"/>
      <c r="S6449" s="177"/>
      <c r="U6449" s="177"/>
      <c r="W6449" s="178"/>
      <c r="X6449" s="177"/>
    </row>
    <row r="6450" spans="7:24" s="168" customFormat="1" ht="15" customHeight="1">
      <c r="G6450" s="175"/>
      <c r="I6450" s="176"/>
      <c r="J6450" s="176"/>
      <c r="K6450" s="176"/>
      <c r="L6450" s="665"/>
      <c r="M6450" s="175"/>
      <c r="N6450" s="177"/>
      <c r="P6450" s="176"/>
      <c r="R6450" s="178"/>
      <c r="S6450" s="177"/>
      <c r="U6450" s="177"/>
      <c r="W6450" s="178"/>
      <c r="X6450" s="177"/>
    </row>
    <row r="6451" spans="7:24" s="168" customFormat="1" ht="15" customHeight="1">
      <c r="G6451" s="175"/>
      <c r="I6451" s="176"/>
      <c r="J6451" s="176"/>
      <c r="K6451" s="176"/>
      <c r="L6451" s="665"/>
      <c r="M6451" s="175"/>
      <c r="N6451" s="177"/>
      <c r="P6451" s="176"/>
      <c r="R6451" s="178"/>
      <c r="S6451" s="177"/>
      <c r="U6451" s="177"/>
      <c r="W6451" s="178"/>
      <c r="X6451" s="177"/>
    </row>
    <row r="6452" spans="7:24" s="168" customFormat="1" ht="15" customHeight="1">
      <c r="G6452" s="175"/>
      <c r="I6452" s="176"/>
      <c r="J6452" s="176"/>
      <c r="K6452" s="176"/>
      <c r="L6452" s="665"/>
      <c r="M6452" s="175"/>
      <c r="N6452" s="177"/>
      <c r="P6452" s="176"/>
      <c r="R6452" s="178"/>
      <c r="S6452" s="177"/>
      <c r="U6452" s="177"/>
      <c r="W6452" s="178"/>
      <c r="X6452" s="177"/>
    </row>
    <row r="6453" spans="7:24" s="168" customFormat="1" ht="15" customHeight="1">
      <c r="G6453" s="175"/>
      <c r="I6453" s="176"/>
      <c r="J6453" s="176"/>
      <c r="K6453" s="176"/>
      <c r="L6453" s="665"/>
      <c r="M6453" s="175"/>
      <c r="N6453" s="177"/>
      <c r="P6453" s="176"/>
      <c r="R6453" s="178"/>
      <c r="S6453" s="177"/>
      <c r="U6453" s="177"/>
      <c r="W6453" s="178"/>
      <c r="X6453" s="177"/>
    </row>
    <row r="6454" spans="7:24" s="168" customFormat="1" ht="15" customHeight="1">
      <c r="G6454" s="175"/>
      <c r="I6454" s="176"/>
      <c r="J6454" s="176"/>
      <c r="K6454" s="176"/>
      <c r="L6454" s="665"/>
      <c r="M6454" s="175"/>
      <c r="N6454" s="177"/>
      <c r="P6454" s="176"/>
      <c r="R6454" s="178"/>
      <c r="S6454" s="177"/>
      <c r="U6454" s="177"/>
      <c r="W6454" s="178"/>
      <c r="X6454" s="177"/>
    </row>
    <row r="6455" spans="7:24" s="168" customFormat="1" ht="15" customHeight="1">
      <c r="G6455" s="175"/>
      <c r="I6455" s="176"/>
      <c r="J6455" s="176"/>
      <c r="K6455" s="176"/>
      <c r="L6455" s="665"/>
      <c r="M6455" s="175"/>
      <c r="N6455" s="177"/>
      <c r="P6455" s="176"/>
      <c r="R6455" s="178"/>
      <c r="S6455" s="177"/>
      <c r="U6455" s="177"/>
      <c r="W6455" s="178"/>
      <c r="X6455" s="177"/>
    </row>
    <row r="6456" spans="7:24" s="168" customFormat="1" ht="15" customHeight="1">
      <c r="G6456" s="175"/>
      <c r="I6456" s="176"/>
      <c r="J6456" s="176"/>
      <c r="K6456" s="176"/>
      <c r="L6456" s="665"/>
      <c r="M6456" s="175"/>
      <c r="N6456" s="177"/>
      <c r="P6456" s="176"/>
      <c r="R6456" s="178"/>
      <c r="S6456" s="177"/>
      <c r="U6456" s="177"/>
      <c r="W6456" s="178"/>
      <c r="X6456" s="177"/>
    </row>
    <row r="6457" spans="7:24" s="168" customFormat="1" ht="15" customHeight="1">
      <c r="G6457" s="175"/>
      <c r="I6457" s="176"/>
      <c r="J6457" s="176"/>
      <c r="K6457" s="176"/>
      <c r="L6457" s="665"/>
      <c r="M6457" s="175"/>
      <c r="N6457" s="177"/>
      <c r="P6457" s="176"/>
      <c r="R6457" s="178"/>
      <c r="S6457" s="177"/>
      <c r="U6457" s="177"/>
      <c r="W6457" s="178"/>
      <c r="X6457" s="177"/>
    </row>
    <row r="6458" spans="7:24" s="168" customFormat="1" ht="15" customHeight="1">
      <c r="G6458" s="175"/>
      <c r="I6458" s="176"/>
      <c r="J6458" s="176"/>
      <c r="K6458" s="176"/>
      <c r="L6458" s="665"/>
      <c r="M6458" s="175"/>
      <c r="N6458" s="177"/>
      <c r="P6458" s="176"/>
      <c r="R6458" s="178"/>
      <c r="S6458" s="177"/>
      <c r="U6458" s="177"/>
      <c r="W6458" s="178"/>
      <c r="X6458" s="177"/>
    </row>
    <row r="6459" spans="7:24" s="168" customFormat="1" ht="15" customHeight="1">
      <c r="G6459" s="175"/>
      <c r="I6459" s="176"/>
      <c r="J6459" s="176"/>
      <c r="K6459" s="176"/>
      <c r="L6459" s="665"/>
      <c r="M6459" s="175"/>
      <c r="N6459" s="177"/>
      <c r="P6459" s="176"/>
      <c r="R6459" s="178"/>
      <c r="S6459" s="177"/>
      <c r="U6459" s="177"/>
      <c r="W6459" s="178"/>
      <c r="X6459" s="177"/>
    </row>
    <row r="6460" spans="7:24" s="168" customFormat="1" ht="15" customHeight="1">
      <c r="G6460" s="175"/>
      <c r="I6460" s="176"/>
      <c r="J6460" s="176"/>
      <c r="K6460" s="176"/>
      <c r="L6460" s="665"/>
      <c r="M6460" s="175"/>
      <c r="N6460" s="177"/>
      <c r="P6460" s="176"/>
      <c r="R6460" s="178"/>
      <c r="S6460" s="177"/>
      <c r="U6460" s="177"/>
      <c r="W6460" s="178"/>
      <c r="X6460" s="177"/>
    </row>
    <row r="6461" spans="7:24" s="168" customFormat="1" ht="15" customHeight="1">
      <c r="G6461" s="175"/>
      <c r="I6461" s="176"/>
      <c r="J6461" s="176"/>
      <c r="K6461" s="176"/>
      <c r="L6461" s="665"/>
      <c r="M6461" s="175"/>
      <c r="N6461" s="177"/>
      <c r="P6461" s="176"/>
      <c r="R6461" s="178"/>
      <c r="S6461" s="177"/>
      <c r="U6461" s="177"/>
      <c r="W6461" s="178"/>
      <c r="X6461" s="177"/>
    </row>
    <row r="6462" spans="7:24" s="168" customFormat="1" ht="15" customHeight="1">
      <c r="G6462" s="175"/>
      <c r="I6462" s="176"/>
      <c r="J6462" s="176"/>
      <c r="K6462" s="176"/>
      <c r="L6462" s="665"/>
      <c r="M6462" s="175"/>
      <c r="N6462" s="177"/>
      <c r="P6462" s="176"/>
      <c r="R6462" s="178"/>
      <c r="S6462" s="177"/>
      <c r="U6462" s="177"/>
      <c r="W6462" s="178"/>
      <c r="X6462" s="177"/>
    </row>
    <row r="6463" spans="7:24" s="168" customFormat="1" ht="15" customHeight="1">
      <c r="G6463" s="175"/>
      <c r="I6463" s="176"/>
      <c r="J6463" s="176"/>
      <c r="K6463" s="176"/>
      <c r="L6463" s="665"/>
      <c r="M6463" s="175"/>
      <c r="N6463" s="177"/>
      <c r="P6463" s="176"/>
      <c r="R6463" s="178"/>
      <c r="S6463" s="177"/>
      <c r="U6463" s="177"/>
      <c r="W6463" s="178"/>
      <c r="X6463" s="177"/>
    </row>
    <row r="6464" spans="7:24" s="168" customFormat="1" ht="15" customHeight="1">
      <c r="G6464" s="175"/>
      <c r="I6464" s="176"/>
      <c r="J6464" s="176"/>
      <c r="K6464" s="176"/>
      <c r="L6464" s="665"/>
      <c r="M6464" s="175"/>
      <c r="N6464" s="177"/>
      <c r="P6464" s="176"/>
      <c r="R6464" s="178"/>
      <c r="S6464" s="177"/>
      <c r="U6464" s="177"/>
      <c r="W6464" s="178"/>
      <c r="X6464" s="177"/>
    </row>
    <row r="6465" spans="7:24" s="168" customFormat="1" ht="15" customHeight="1">
      <c r="G6465" s="175"/>
      <c r="I6465" s="176"/>
      <c r="J6465" s="176"/>
      <c r="K6465" s="176"/>
      <c r="L6465" s="665"/>
      <c r="M6465" s="175"/>
      <c r="N6465" s="177"/>
      <c r="P6465" s="176"/>
      <c r="R6465" s="178"/>
      <c r="S6465" s="177"/>
      <c r="U6465" s="177"/>
      <c r="W6465" s="178"/>
      <c r="X6465" s="177"/>
    </row>
    <row r="6466" spans="7:24" s="168" customFormat="1" ht="15" customHeight="1">
      <c r="G6466" s="175"/>
      <c r="I6466" s="176"/>
      <c r="J6466" s="176"/>
      <c r="K6466" s="176"/>
      <c r="L6466" s="665"/>
      <c r="M6466" s="175"/>
      <c r="N6466" s="177"/>
      <c r="P6466" s="176"/>
      <c r="R6466" s="178"/>
      <c r="S6466" s="177"/>
      <c r="U6466" s="177"/>
      <c r="W6466" s="178"/>
      <c r="X6466" s="177"/>
    </row>
    <row r="6467" spans="7:24" s="168" customFormat="1" ht="15" customHeight="1">
      <c r="G6467" s="175"/>
      <c r="I6467" s="176"/>
      <c r="J6467" s="176"/>
      <c r="K6467" s="176"/>
      <c r="L6467" s="665"/>
      <c r="M6467" s="175"/>
      <c r="N6467" s="177"/>
      <c r="P6467" s="176"/>
      <c r="R6467" s="178"/>
      <c r="S6467" s="177"/>
      <c r="U6467" s="177"/>
      <c r="W6467" s="178"/>
      <c r="X6467" s="177"/>
    </row>
    <row r="6468" spans="7:24" s="168" customFormat="1" ht="15" customHeight="1">
      <c r="G6468" s="175"/>
      <c r="I6468" s="176"/>
      <c r="J6468" s="176"/>
      <c r="K6468" s="176"/>
      <c r="L6468" s="665"/>
      <c r="M6468" s="175"/>
      <c r="N6468" s="177"/>
      <c r="P6468" s="176"/>
      <c r="R6468" s="178"/>
      <c r="S6468" s="177"/>
      <c r="U6468" s="177"/>
      <c r="W6468" s="178"/>
      <c r="X6468" s="177"/>
    </row>
    <row r="6469" spans="7:24" s="168" customFormat="1" ht="15" customHeight="1">
      <c r="G6469" s="175"/>
      <c r="I6469" s="176"/>
      <c r="J6469" s="176"/>
      <c r="K6469" s="176"/>
      <c r="L6469" s="665"/>
      <c r="M6469" s="175"/>
      <c r="N6469" s="177"/>
      <c r="P6469" s="176"/>
      <c r="R6469" s="178"/>
      <c r="S6469" s="177"/>
      <c r="U6469" s="177"/>
      <c r="W6469" s="178"/>
      <c r="X6469" s="177"/>
    </row>
    <row r="6470" spans="7:24" s="168" customFormat="1" ht="15" customHeight="1">
      <c r="G6470" s="175"/>
      <c r="I6470" s="176"/>
      <c r="J6470" s="176"/>
      <c r="K6470" s="176"/>
      <c r="L6470" s="665"/>
      <c r="M6470" s="175"/>
      <c r="N6470" s="177"/>
      <c r="P6470" s="176"/>
      <c r="R6470" s="178"/>
      <c r="S6470" s="177"/>
      <c r="U6470" s="177"/>
      <c r="W6470" s="178"/>
      <c r="X6470" s="177"/>
    </row>
    <row r="6471" spans="7:24" s="168" customFormat="1" ht="15" customHeight="1">
      <c r="G6471" s="175"/>
      <c r="I6471" s="176"/>
      <c r="J6471" s="176"/>
      <c r="K6471" s="176"/>
      <c r="L6471" s="665"/>
      <c r="M6471" s="175"/>
      <c r="N6471" s="177"/>
      <c r="P6471" s="176"/>
      <c r="R6471" s="178"/>
      <c r="S6471" s="177"/>
      <c r="U6471" s="177"/>
      <c r="W6471" s="178"/>
      <c r="X6471" s="177"/>
    </row>
    <row r="6472" spans="7:24" s="168" customFormat="1" ht="15" customHeight="1">
      <c r="G6472" s="175"/>
      <c r="I6472" s="176"/>
      <c r="J6472" s="176"/>
      <c r="K6472" s="176"/>
      <c r="L6472" s="665"/>
      <c r="M6472" s="175"/>
      <c r="N6472" s="177"/>
      <c r="P6472" s="176"/>
      <c r="R6472" s="178"/>
      <c r="S6472" s="177"/>
      <c r="U6472" s="177"/>
      <c r="W6472" s="178"/>
      <c r="X6472" s="177"/>
    </row>
    <row r="6473" spans="7:24" s="168" customFormat="1" ht="15" customHeight="1">
      <c r="G6473" s="175"/>
      <c r="I6473" s="176"/>
      <c r="J6473" s="176"/>
      <c r="K6473" s="176"/>
      <c r="L6473" s="665"/>
      <c r="M6473" s="175"/>
      <c r="N6473" s="177"/>
      <c r="P6473" s="176"/>
      <c r="R6473" s="178"/>
      <c r="S6473" s="177"/>
      <c r="U6473" s="177"/>
      <c r="W6473" s="178"/>
      <c r="X6473" s="177"/>
    </row>
    <row r="6474" spans="7:24" s="168" customFormat="1" ht="15" customHeight="1">
      <c r="G6474" s="175"/>
      <c r="I6474" s="176"/>
      <c r="J6474" s="176"/>
      <c r="K6474" s="176"/>
      <c r="L6474" s="665"/>
      <c r="M6474" s="175"/>
      <c r="N6474" s="177"/>
      <c r="P6474" s="176"/>
      <c r="R6474" s="178"/>
      <c r="S6474" s="177"/>
      <c r="U6474" s="177"/>
      <c r="W6474" s="178"/>
      <c r="X6474" s="177"/>
    </row>
    <row r="6475" spans="7:24" s="168" customFormat="1" ht="15" customHeight="1">
      <c r="G6475" s="175"/>
      <c r="I6475" s="176"/>
      <c r="J6475" s="176"/>
      <c r="K6475" s="176"/>
      <c r="L6475" s="665"/>
      <c r="M6475" s="175"/>
      <c r="N6475" s="177"/>
      <c r="P6475" s="176"/>
      <c r="R6475" s="178"/>
      <c r="S6475" s="177"/>
      <c r="U6475" s="177"/>
      <c r="W6475" s="178"/>
      <c r="X6475" s="177"/>
    </row>
    <row r="6476" spans="7:24" s="168" customFormat="1" ht="15" customHeight="1">
      <c r="G6476" s="175"/>
      <c r="I6476" s="176"/>
      <c r="J6476" s="176"/>
      <c r="K6476" s="176"/>
      <c r="L6476" s="665"/>
      <c r="M6476" s="175"/>
      <c r="N6476" s="177"/>
      <c r="P6476" s="176"/>
      <c r="R6476" s="178"/>
      <c r="S6476" s="177"/>
      <c r="U6476" s="177"/>
      <c r="W6476" s="178"/>
      <c r="X6476" s="177"/>
    </row>
    <row r="6477" spans="7:24" s="168" customFormat="1" ht="15" customHeight="1">
      <c r="G6477" s="175"/>
      <c r="I6477" s="176"/>
      <c r="J6477" s="176"/>
      <c r="K6477" s="176"/>
      <c r="L6477" s="665"/>
      <c r="M6477" s="175"/>
      <c r="N6477" s="177"/>
      <c r="P6477" s="176"/>
      <c r="R6477" s="178"/>
      <c r="S6477" s="177"/>
      <c r="U6477" s="177"/>
      <c r="W6477" s="178"/>
      <c r="X6477" s="177"/>
    </row>
    <row r="6478" spans="7:24" s="168" customFormat="1" ht="15" customHeight="1">
      <c r="G6478" s="175"/>
      <c r="I6478" s="176"/>
      <c r="J6478" s="176"/>
      <c r="K6478" s="176"/>
      <c r="L6478" s="665"/>
      <c r="M6478" s="175"/>
      <c r="N6478" s="177"/>
      <c r="P6478" s="176"/>
      <c r="R6478" s="178"/>
      <c r="S6478" s="177"/>
      <c r="U6478" s="177"/>
      <c r="W6478" s="178"/>
      <c r="X6478" s="177"/>
    </row>
    <row r="6479" spans="7:24" s="168" customFormat="1" ht="15" customHeight="1">
      <c r="G6479" s="175"/>
      <c r="I6479" s="176"/>
      <c r="J6479" s="176"/>
      <c r="K6479" s="176"/>
      <c r="L6479" s="665"/>
      <c r="M6479" s="175"/>
      <c r="N6479" s="177"/>
      <c r="P6479" s="176"/>
      <c r="R6479" s="178"/>
      <c r="S6479" s="177"/>
      <c r="U6479" s="177"/>
      <c r="W6479" s="178"/>
      <c r="X6479" s="177"/>
    </row>
    <row r="6480" spans="7:24" s="168" customFormat="1" ht="15" customHeight="1">
      <c r="G6480" s="175"/>
      <c r="I6480" s="176"/>
      <c r="J6480" s="176"/>
      <c r="K6480" s="176"/>
      <c r="L6480" s="665"/>
      <c r="M6480" s="175"/>
      <c r="N6480" s="177"/>
      <c r="P6480" s="176"/>
      <c r="R6480" s="178"/>
      <c r="S6480" s="177"/>
      <c r="U6480" s="177"/>
      <c r="W6480" s="178"/>
      <c r="X6480" s="177"/>
    </row>
    <row r="6481" spans="7:24" s="168" customFormat="1" ht="15" customHeight="1">
      <c r="G6481" s="175"/>
      <c r="I6481" s="176"/>
      <c r="J6481" s="176"/>
      <c r="K6481" s="176"/>
      <c r="L6481" s="665"/>
      <c r="M6481" s="175"/>
      <c r="N6481" s="177"/>
      <c r="P6481" s="176"/>
      <c r="R6481" s="178"/>
      <c r="S6481" s="177"/>
      <c r="U6481" s="177"/>
      <c r="W6481" s="178"/>
      <c r="X6481" s="177"/>
    </row>
    <row r="6482" spans="7:24" s="168" customFormat="1" ht="15" customHeight="1">
      <c r="G6482" s="175"/>
      <c r="I6482" s="176"/>
      <c r="J6482" s="176"/>
      <c r="K6482" s="176"/>
      <c r="L6482" s="665"/>
      <c r="M6482" s="175"/>
      <c r="N6482" s="177"/>
      <c r="P6482" s="176"/>
      <c r="R6482" s="178"/>
      <c r="S6482" s="177"/>
      <c r="U6482" s="177"/>
      <c r="W6482" s="178"/>
      <c r="X6482" s="177"/>
    </row>
    <row r="6483" spans="7:24" s="168" customFormat="1" ht="15" customHeight="1">
      <c r="G6483" s="175"/>
      <c r="I6483" s="176"/>
      <c r="J6483" s="176"/>
      <c r="K6483" s="176"/>
      <c r="L6483" s="665"/>
      <c r="M6483" s="175"/>
      <c r="N6483" s="177"/>
      <c r="P6483" s="176"/>
      <c r="R6483" s="178"/>
      <c r="S6483" s="177"/>
      <c r="U6483" s="177"/>
      <c r="W6483" s="178"/>
      <c r="X6483" s="177"/>
    </row>
    <row r="6484" spans="7:24" s="168" customFormat="1" ht="15" customHeight="1">
      <c r="G6484" s="175"/>
      <c r="I6484" s="176"/>
      <c r="J6484" s="176"/>
      <c r="K6484" s="176"/>
      <c r="L6484" s="665"/>
      <c r="M6484" s="175"/>
      <c r="N6484" s="177"/>
      <c r="P6484" s="176"/>
      <c r="R6484" s="178"/>
      <c r="S6484" s="177"/>
      <c r="U6484" s="177"/>
      <c r="W6484" s="178"/>
      <c r="X6484" s="177"/>
    </row>
    <row r="6485" spans="7:24" s="168" customFormat="1" ht="15" customHeight="1">
      <c r="G6485" s="175"/>
      <c r="I6485" s="176"/>
      <c r="J6485" s="176"/>
      <c r="K6485" s="176"/>
      <c r="L6485" s="665"/>
      <c r="M6485" s="175"/>
      <c r="N6485" s="177"/>
      <c r="P6485" s="176"/>
      <c r="R6485" s="178"/>
      <c r="S6485" s="177"/>
      <c r="U6485" s="177"/>
      <c r="W6485" s="178"/>
      <c r="X6485" s="177"/>
    </row>
    <row r="6486" spans="7:24" s="168" customFormat="1" ht="15" customHeight="1">
      <c r="G6486" s="175"/>
      <c r="I6486" s="176"/>
      <c r="J6486" s="176"/>
      <c r="K6486" s="176"/>
      <c r="L6486" s="665"/>
      <c r="M6486" s="175"/>
      <c r="N6486" s="177"/>
      <c r="P6486" s="176"/>
      <c r="R6486" s="178"/>
      <c r="S6486" s="177"/>
      <c r="U6486" s="177"/>
      <c r="W6486" s="178"/>
      <c r="X6486" s="177"/>
    </row>
    <row r="6487" spans="7:24" s="168" customFormat="1" ht="15" customHeight="1">
      <c r="G6487" s="175"/>
      <c r="I6487" s="176"/>
      <c r="J6487" s="176"/>
      <c r="K6487" s="176"/>
      <c r="L6487" s="665"/>
      <c r="M6487" s="175"/>
      <c r="N6487" s="177"/>
      <c r="P6487" s="176"/>
      <c r="R6487" s="178"/>
      <c r="S6487" s="177"/>
      <c r="U6487" s="177"/>
      <c r="W6487" s="178"/>
      <c r="X6487" s="177"/>
    </row>
    <row r="6488" spans="7:24" s="168" customFormat="1" ht="15" customHeight="1">
      <c r="G6488" s="175"/>
      <c r="I6488" s="176"/>
      <c r="J6488" s="176"/>
      <c r="K6488" s="176"/>
      <c r="L6488" s="665"/>
      <c r="M6488" s="175"/>
      <c r="N6488" s="177"/>
      <c r="P6488" s="176"/>
      <c r="R6488" s="178"/>
      <c r="S6488" s="177"/>
      <c r="U6488" s="177"/>
      <c r="W6488" s="178"/>
      <c r="X6488" s="177"/>
    </row>
    <row r="6489" spans="7:24" s="168" customFormat="1" ht="15" customHeight="1">
      <c r="G6489" s="175"/>
      <c r="I6489" s="176"/>
      <c r="J6489" s="176"/>
      <c r="K6489" s="176"/>
      <c r="L6489" s="665"/>
      <c r="M6489" s="175"/>
      <c r="N6489" s="177"/>
      <c r="P6489" s="176"/>
      <c r="R6489" s="178"/>
      <c r="S6489" s="177"/>
      <c r="U6489" s="177"/>
      <c r="W6489" s="178"/>
      <c r="X6489" s="177"/>
    </row>
    <row r="6490" spans="7:24" s="168" customFormat="1" ht="15" customHeight="1">
      <c r="G6490" s="175"/>
      <c r="I6490" s="176"/>
      <c r="J6490" s="176"/>
      <c r="K6490" s="176"/>
      <c r="L6490" s="665"/>
      <c r="M6490" s="175"/>
      <c r="N6490" s="177"/>
      <c r="P6490" s="176"/>
      <c r="R6490" s="178"/>
      <c r="S6490" s="177"/>
      <c r="U6490" s="177"/>
      <c r="W6490" s="178"/>
      <c r="X6490" s="177"/>
    </row>
    <row r="6491" spans="7:24" s="168" customFormat="1" ht="15" customHeight="1">
      <c r="G6491" s="175"/>
      <c r="I6491" s="176"/>
      <c r="J6491" s="176"/>
      <c r="K6491" s="176"/>
      <c r="L6491" s="665"/>
      <c r="M6491" s="175"/>
      <c r="N6491" s="177"/>
      <c r="P6491" s="176"/>
      <c r="R6491" s="178"/>
      <c r="S6491" s="177"/>
      <c r="U6491" s="177"/>
      <c r="W6491" s="178"/>
      <c r="X6491" s="177"/>
    </row>
    <row r="6492" spans="7:24" s="168" customFormat="1" ht="15" customHeight="1">
      <c r="G6492" s="175"/>
      <c r="I6492" s="176"/>
      <c r="J6492" s="176"/>
      <c r="K6492" s="176"/>
      <c r="L6492" s="665"/>
      <c r="M6492" s="175"/>
      <c r="N6492" s="177"/>
      <c r="P6492" s="176"/>
      <c r="R6492" s="178"/>
      <c r="S6492" s="177"/>
      <c r="U6492" s="177"/>
      <c r="W6492" s="178"/>
      <c r="X6492" s="177"/>
    </row>
    <row r="6493" spans="7:24" s="168" customFormat="1" ht="15" customHeight="1">
      <c r="G6493" s="175"/>
      <c r="I6493" s="176"/>
      <c r="J6493" s="176"/>
      <c r="K6493" s="176"/>
      <c r="L6493" s="665"/>
      <c r="M6493" s="175"/>
      <c r="N6493" s="177"/>
      <c r="P6493" s="176"/>
      <c r="R6493" s="178"/>
      <c r="S6493" s="177"/>
      <c r="U6493" s="177"/>
      <c r="W6493" s="178"/>
      <c r="X6493" s="177"/>
    </row>
    <row r="6494" spans="7:24" s="168" customFormat="1" ht="15" customHeight="1">
      <c r="G6494" s="175"/>
      <c r="I6494" s="176"/>
      <c r="J6494" s="176"/>
      <c r="K6494" s="176"/>
      <c r="L6494" s="665"/>
      <c r="M6494" s="175"/>
      <c r="N6494" s="177"/>
      <c r="P6494" s="176"/>
      <c r="R6494" s="178"/>
      <c r="S6494" s="177"/>
      <c r="U6494" s="177"/>
      <c r="W6494" s="178"/>
      <c r="X6494" s="177"/>
    </row>
    <row r="6495" spans="7:24" s="168" customFormat="1" ht="15" customHeight="1">
      <c r="G6495" s="175"/>
      <c r="I6495" s="176"/>
      <c r="J6495" s="176"/>
      <c r="K6495" s="176"/>
      <c r="L6495" s="665"/>
      <c r="M6495" s="175"/>
      <c r="N6495" s="177"/>
      <c r="P6495" s="176"/>
      <c r="R6495" s="178"/>
      <c r="S6495" s="177"/>
      <c r="U6495" s="177"/>
      <c r="W6495" s="178"/>
      <c r="X6495" s="177"/>
    </row>
    <row r="6496" spans="7:24" s="168" customFormat="1" ht="15" customHeight="1">
      <c r="G6496" s="175"/>
      <c r="I6496" s="176"/>
      <c r="J6496" s="176"/>
      <c r="K6496" s="176"/>
      <c r="L6496" s="665"/>
      <c r="M6496" s="175"/>
      <c r="N6496" s="177"/>
      <c r="P6496" s="176"/>
      <c r="R6496" s="178"/>
      <c r="S6496" s="177"/>
      <c r="U6496" s="177"/>
      <c r="W6496" s="178"/>
      <c r="X6496" s="177"/>
    </row>
    <row r="6497" spans="7:24" s="168" customFormat="1" ht="15" customHeight="1">
      <c r="G6497" s="175"/>
      <c r="I6497" s="176"/>
      <c r="J6497" s="176"/>
      <c r="K6497" s="176"/>
      <c r="L6497" s="665"/>
      <c r="M6497" s="175"/>
      <c r="N6497" s="177"/>
      <c r="P6497" s="176"/>
      <c r="R6497" s="178"/>
      <c r="S6497" s="177"/>
      <c r="U6497" s="177"/>
      <c r="W6497" s="178"/>
      <c r="X6497" s="177"/>
    </row>
    <row r="6498" spans="7:24" s="168" customFormat="1" ht="15" customHeight="1">
      <c r="G6498" s="175"/>
      <c r="I6498" s="176"/>
      <c r="J6498" s="176"/>
      <c r="K6498" s="176"/>
      <c r="L6498" s="665"/>
      <c r="M6498" s="175"/>
      <c r="N6498" s="177"/>
      <c r="P6498" s="176"/>
      <c r="R6498" s="178"/>
      <c r="S6498" s="177"/>
      <c r="U6498" s="177"/>
      <c r="W6498" s="178"/>
      <c r="X6498" s="177"/>
    </row>
    <row r="6499" spans="7:24" s="168" customFormat="1" ht="15" customHeight="1">
      <c r="G6499" s="175"/>
      <c r="I6499" s="176"/>
      <c r="J6499" s="176"/>
      <c r="K6499" s="176"/>
      <c r="L6499" s="665"/>
      <c r="M6499" s="175"/>
      <c r="N6499" s="177"/>
      <c r="P6499" s="176"/>
      <c r="R6499" s="178"/>
      <c r="S6499" s="177"/>
      <c r="U6499" s="177"/>
      <c r="W6499" s="178"/>
      <c r="X6499" s="177"/>
    </row>
    <row r="6500" spans="7:24" s="168" customFormat="1" ht="15" customHeight="1">
      <c r="G6500" s="175"/>
      <c r="I6500" s="176"/>
      <c r="J6500" s="176"/>
      <c r="K6500" s="176"/>
      <c r="L6500" s="665"/>
      <c r="M6500" s="175"/>
      <c r="N6500" s="177"/>
      <c r="P6500" s="176"/>
      <c r="R6500" s="178"/>
      <c r="S6500" s="177"/>
      <c r="U6500" s="177"/>
      <c r="W6500" s="178"/>
      <c r="X6500" s="177"/>
    </row>
    <row r="6501" spans="7:24" s="168" customFormat="1" ht="15" customHeight="1">
      <c r="G6501" s="175"/>
      <c r="I6501" s="176"/>
      <c r="J6501" s="176"/>
      <c r="K6501" s="176"/>
      <c r="L6501" s="665"/>
      <c r="M6501" s="175"/>
      <c r="N6501" s="177"/>
      <c r="P6501" s="176"/>
      <c r="R6501" s="178"/>
      <c r="S6501" s="177"/>
      <c r="U6501" s="177"/>
      <c r="W6501" s="178"/>
      <c r="X6501" s="177"/>
    </row>
    <row r="6502" spans="7:24" s="168" customFormat="1" ht="15" customHeight="1">
      <c r="G6502" s="175"/>
      <c r="I6502" s="176"/>
      <c r="J6502" s="176"/>
      <c r="K6502" s="176"/>
      <c r="L6502" s="665"/>
      <c r="M6502" s="175"/>
      <c r="N6502" s="177"/>
      <c r="P6502" s="176"/>
      <c r="R6502" s="178"/>
      <c r="S6502" s="177"/>
      <c r="U6502" s="177"/>
      <c r="W6502" s="178"/>
      <c r="X6502" s="177"/>
    </row>
    <row r="6503" spans="7:24" s="168" customFormat="1" ht="15" customHeight="1">
      <c r="G6503" s="175"/>
      <c r="I6503" s="176"/>
      <c r="J6503" s="176"/>
      <c r="K6503" s="176"/>
      <c r="L6503" s="665"/>
      <c r="M6503" s="175"/>
      <c r="N6503" s="177"/>
      <c r="P6503" s="176"/>
      <c r="R6503" s="178"/>
      <c r="S6503" s="177"/>
      <c r="U6503" s="177"/>
      <c r="W6503" s="178"/>
      <c r="X6503" s="177"/>
    </row>
    <row r="6504" spans="7:24" s="168" customFormat="1" ht="15" customHeight="1">
      <c r="G6504" s="175"/>
      <c r="I6504" s="176"/>
      <c r="J6504" s="176"/>
      <c r="K6504" s="176"/>
      <c r="L6504" s="665"/>
      <c r="M6504" s="175"/>
      <c r="N6504" s="177"/>
      <c r="P6504" s="176"/>
      <c r="R6504" s="178"/>
      <c r="S6504" s="177"/>
      <c r="U6504" s="177"/>
      <c r="W6504" s="178"/>
      <c r="X6504" s="177"/>
    </row>
    <row r="6505" spans="7:24" s="168" customFormat="1" ht="15" customHeight="1">
      <c r="G6505" s="175"/>
      <c r="I6505" s="176"/>
      <c r="J6505" s="176"/>
      <c r="K6505" s="176"/>
      <c r="L6505" s="665"/>
      <c r="M6505" s="175"/>
      <c r="N6505" s="177"/>
      <c r="P6505" s="176"/>
      <c r="R6505" s="178"/>
      <c r="S6505" s="177"/>
      <c r="U6505" s="177"/>
      <c r="W6505" s="178"/>
      <c r="X6505" s="177"/>
    </row>
    <row r="6506" spans="7:24" s="168" customFormat="1" ht="15" customHeight="1">
      <c r="G6506" s="175"/>
      <c r="I6506" s="176"/>
      <c r="J6506" s="176"/>
      <c r="K6506" s="176"/>
      <c r="L6506" s="665"/>
      <c r="M6506" s="175"/>
      <c r="N6506" s="177"/>
      <c r="P6506" s="176"/>
      <c r="R6506" s="178"/>
      <c r="S6506" s="177"/>
      <c r="U6506" s="177"/>
      <c r="W6506" s="178"/>
      <c r="X6506" s="177"/>
    </row>
    <row r="6507" spans="7:24" s="168" customFormat="1" ht="15" customHeight="1">
      <c r="G6507" s="175"/>
      <c r="I6507" s="176"/>
      <c r="J6507" s="176"/>
      <c r="K6507" s="176"/>
      <c r="L6507" s="665"/>
      <c r="M6507" s="175"/>
      <c r="N6507" s="177"/>
      <c r="P6507" s="176"/>
      <c r="R6507" s="178"/>
      <c r="S6507" s="177"/>
      <c r="U6507" s="177"/>
      <c r="W6507" s="178"/>
      <c r="X6507" s="177"/>
    </row>
    <row r="6508" spans="7:24" s="168" customFormat="1" ht="15" customHeight="1">
      <c r="G6508" s="175"/>
      <c r="I6508" s="176"/>
      <c r="J6508" s="176"/>
      <c r="K6508" s="176"/>
      <c r="L6508" s="665"/>
      <c r="M6508" s="175"/>
      <c r="N6508" s="177"/>
      <c r="P6508" s="176"/>
      <c r="R6508" s="178"/>
      <c r="S6508" s="177"/>
      <c r="U6508" s="177"/>
      <c r="W6508" s="178"/>
      <c r="X6508" s="177"/>
    </row>
    <row r="6509" spans="7:24" s="168" customFormat="1" ht="15" customHeight="1">
      <c r="G6509" s="175"/>
      <c r="I6509" s="176"/>
      <c r="J6509" s="176"/>
      <c r="K6509" s="176"/>
      <c r="L6509" s="665"/>
      <c r="M6509" s="175"/>
      <c r="N6509" s="177"/>
      <c r="P6509" s="176"/>
      <c r="R6509" s="178"/>
      <c r="S6509" s="177"/>
      <c r="U6509" s="177"/>
      <c r="W6509" s="178"/>
      <c r="X6509" s="177"/>
    </row>
    <row r="6510" spans="7:24" s="168" customFormat="1" ht="15" customHeight="1">
      <c r="G6510" s="175"/>
      <c r="I6510" s="176"/>
      <c r="J6510" s="176"/>
      <c r="K6510" s="176"/>
      <c r="L6510" s="665"/>
      <c r="M6510" s="175"/>
      <c r="N6510" s="177"/>
      <c r="P6510" s="176"/>
      <c r="R6510" s="178"/>
      <c r="S6510" s="177"/>
      <c r="U6510" s="177"/>
      <c r="W6510" s="178"/>
      <c r="X6510" s="177"/>
    </row>
    <row r="6511" spans="7:24" s="168" customFormat="1" ht="15" customHeight="1">
      <c r="G6511" s="175"/>
      <c r="I6511" s="176"/>
      <c r="J6511" s="176"/>
      <c r="K6511" s="176"/>
      <c r="L6511" s="665"/>
      <c r="M6511" s="175"/>
      <c r="N6511" s="177"/>
      <c r="P6511" s="176"/>
      <c r="R6511" s="178"/>
      <c r="S6511" s="177"/>
      <c r="U6511" s="177"/>
      <c r="W6511" s="178"/>
      <c r="X6511" s="177"/>
    </row>
    <row r="6512" spans="7:24" s="168" customFormat="1" ht="15" customHeight="1">
      <c r="G6512" s="175"/>
      <c r="I6512" s="176"/>
      <c r="J6512" s="176"/>
      <c r="K6512" s="176"/>
      <c r="L6512" s="665"/>
      <c r="M6512" s="175"/>
      <c r="N6512" s="177"/>
      <c r="P6512" s="176"/>
      <c r="R6512" s="178"/>
      <c r="S6512" s="177"/>
      <c r="U6512" s="177"/>
      <c r="W6512" s="178"/>
      <c r="X6512" s="177"/>
    </row>
    <row r="6513" spans="7:24" s="168" customFormat="1" ht="15" customHeight="1">
      <c r="G6513" s="175"/>
      <c r="I6513" s="176"/>
      <c r="J6513" s="176"/>
      <c r="K6513" s="176"/>
      <c r="L6513" s="665"/>
      <c r="M6513" s="175"/>
      <c r="N6513" s="177"/>
      <c r="P6513" s="176"/>
      <c r="R6513" s="178"/>
      <c r="S6513" s="177"/>
      <c r="U6513" s="177"/>
      <c r="W6513" s="178"/>
      <c r="X6513" s="177"/>
    </row>
    <row r="6514" spans="7:24" s="168" customFormat="1" ht="15" customHeight="1">
      <c r="G6514" s="175"/>
      <c r="I6514" s="176"/>
      <c r="J6514" s="176"/>
      <c r="K6514" s="176"/>
      <c r="L6514" s="665"/>
      <c r="M6514" s="175"/>
      <c r="N6514" s="177"/>
      <c r="P6514" s="176"/>
      <c r="R6514" s="178"/>
      <c r="S6514" s="177"/>
      <c r="U6514" s="177"/>
      <c r="W6514" s="178"/>
      <c r="X6514" s="177"/>
    </row>
    <row r="6515" spans="7:24" s="168" customFormat="1" ht="15" customHeight="1">
      <c r="G6515" s="175"/>
      <c r="I6515" s="176"/>
      <c r="J6515" s="176"/>
      <c r="K6515" s="176"/>
      <c r="L6515" s="665"/>
      <c r="M6515" s="175"/>
      <c r="N6515" s="177"/>
      <c r="P6515" s="176"/>
      <c r="R6515" s="178"/>
      <c r="S6515" s="177"/>
      <c r="U6515" s="177"/>
      <c r="W6515" s="178"/>
      <c r="X6515" s="177"/>
    </row>
    <row r="6516" spans="7:24" s="168" customFormat="1" ht="15" customHeight="1">
      <c r="G6516" s="175"/>
      <c r="I6516" s="176"/>
      <c r="J6516" s="176"/>
      <c r="K6516" s="176"/>
      <c r="L6516" s="665"/>
      <c r="M6516" s="175"/>
      <c r="N6516" s="177"/>
      <c r="P6516" s="176"/>
      <c r="R6516" s="178"/>
      <c r="S6516" s="177"/>
      <c r="U6516" s="177"/>
      <c r="W6516" s="178"/>
      <c r="X6516" s="177"/>
    </row>
    <row r="6517" spans="7:24" s="168" customFormat="1" ht="15" customHeight="1">
      <c r="G6517" s="175"/>
      <c r="I6517" s="176"/>
      <c r="J6517" s="176"/>
      <c r="K6517" s="176"/>
      <c r="L6517" s="665"/>
      <c r="M6517" s="175"/>
      <c r="N6517" s="177"/>
      <c r="P6517" s="176"/>
      <c r="R6517" s="178"/>
      <c r="S6517" s="177"/>
      <c r="U6517" s="177"/>
      <c r="W6517" s="178"/>
      <c r="X6517" s="177"/>
    </row>
    <row r="6518" spans="7:24" s="168" customFormat="1" ht="15" customHeight="1">
      <c r="G6518" s="175"/>
      <c r="I6518" s="176"/>
      <c r="J6518" s="176"/>
      <c r="K6518" s="176"/>
      <c r="L6518" s="665"/>
      <c r="M6518" s="175"/>
      <c r="N6518" s="177"/>
      <c r="P6518" s="176"/>
      <c r="R6518" s="178"/>
      <c r="S6518" s="177"/>
      <c r="U6518" s="177"/>
      <c r="W6518" s="178"/>
      <c r="X6518" s="177"/>
    </row>
    <row r="6519" spans="7:24" s="168" customFormat="1" ht="15" customHeight="1">
      <c r="G6519" s="175"/>
      <c r="I6519" s="176"/>
      <c r="J6519" s="176"/>
      <c r="K6519" s="176"/>
      <c r="L6519" s="665"/>
      <c r="M6519" s="175"/>
      <c r="N6519" s="177"/>
      <c r="P6519" s="176"/>
      <c r="R6519" s="178"/>
      <c r="S6519" s="177"/>
      <c r="U6519" s="177"/>
      <c r="W6519" s="178"/>
      <c r="X6519" s="177"/>
    </row>
    <row r="6520" spans="7:24" s="168" customFormat="1" ht="15" customHeight="1">
      <c r="G6520" s="175"/>
      <c r="I6520" s="176"/>
      <c r="J6520" s="176"/>
      <c r="K6520" s="176"/>
      <c r="L6520" s="665"/>
      <c r="M6520" s="175"/>
      <c r="N6520" s="177"/>
      <c r="P6520" s="176"/>
      <c r="R6520" s="178"/>
      <c r="S6520" s="177"/>
      <c r="U6520" s="177"/>
      <c r="W6520" s="178"/>
      <c r="X6520" s="177"/>
    </row>
    <row r="6521" spans="7:24" s="168" customFormat="1" ht="15" customHeight="1">
      <c r="G6521" s="175"/>
      <c r="I6521" s="176"/>
      <c r="J6521" s="176"/>
      <c r="K6521" s="176"/>
      <c r="L6521" s="665"/>
      <c r="M6521" s="175"/>
      <c r="N6521" s="177"/>
      <c r="P6521" s="176"/>
      <c r="R6521" s="178"/>
      <c r="S6521" s="177"/>
      <c r="U6521" s="177"/>
      <c r="W6521" s="178"/>
      <c r="X6521" s="177"/>
    </row>
    <row r="6522" spans="7:24" s="168" customFormat="1" ht="15" customHeight="1">
      <c r="G6522" s="175"/>
      <c r="I6522" s="176"/>
      <c r="J6522" s="176"/>
      <c r="K6522" s="176"/>
      <c r="L6522" s="665"/>
      <c r="M6522" s="175"/>
      <c r="N6522" s="177"/>
      <c r="P6522" s="176"/>
      <c r="R6522" s="178"/>
      <c r="S6522" s="177"/>
      <c r="U6522" s="177"/>
      <c r="W6522" s="178"/>
      <c r="X6522" s="177"/>
    </row>
    <row r="6523" spans="7:24" s="168" customFormat="1" ht="15" customHeight="1">
      <c r="G6523" s="175"/>
      <c r="I6523" s="176"/>
      <c r="J6523" s="176"/>
      <c r="K6523" s="176"/>
      <c r="L6523" s="665"/>
      <c r="M6523" s="175"/>
      <c r="N6523" s="177"/>
      <c r="P6523" s="176"/>
      <c r="R6523" s="178"/>
      <c r="S6523" s="177"/>
      <c r="U6523" s="177"/>
      <c r="W6523" s="178"/>
      <c r="X6523" s="177"/>
    </row>
    <row r="6524" spans="7:24" s="168" customFormat="1" ht="15" customHeight="1">
      <c r="G6524" s="175"/>
      <c r="I6524" s="176"/>
      <c r="J6524" s="176"/>
      <c r="K6524" s="176"/>
      <c r="L6524" s="665"/>
      <c r="M6524" s="175"/>
      <c r="N6524" s="177"/>
      <c r="P6524" s="176"/>
      <c r="R6524" s="178"/>
      <c r="S6524" s="177"/>
      <c r="U6524" s="177"/>
      <c r="W6524" s="178"/>
      <c r="X6524" s="177"/>
    </row>
    <row r="6525" spans="7:24" s="168" customFormat="1" ht="15" customHeight="1">
      <c r="G6525" s="175"/>
      <c r="I6525" s="176"/>
      <c r="J6525" s="176"/>
      <c r="K6525" s="176"/>
      <c r="L6525" s="665"/>
      <c r="M6525" s="175"/>
      <c r="N6525" s="177"/>
      <c r="P6525" s="176"/>
      <c r="R6525" s="178"/>
      <c r="S6525" s="177"/>
      <c r="U6525" s="177"/>
      <c r="W6525" s="178"/>
      <c r="X6525" s="177"/>
    </row>
    <row r="6526" spans="7:24" s="168" customFormat="1" ht="15" customHeight="1">
      <c r="G6526" s="175"/>
      <c r="I6526" s="176"/>
      <c r="J6526" s="176"/>
      <c r="K6526" s="176"/>
      <c r="L6526" s="665"/>
      <c r="M6526" s="175"/>
      <c r="N6526" s="177"/>
      <c r="P6526" s="176"/>
      <c r="R6526" s="178"/>
      <c r="S6526" s="177"/>
      <c r="U6526" s="177"/>
      <c r="W6526" s="178"/>
      <c r="X6526" s="177"/>
    </row>
    <row r="6527" spans="7:24" s="168" customFormat="1" ht="15" customHeight="1">
      <c r="G6527" s="175"/>
      <c r="I6527" s="176"/>
      <c r="J6527" s="176"/>
      <c r="K6527" s="176"/>
      <c r="L6527" s="665"/>
      <c r="M6527" s="175"/>
      <c r="N6527" s="177"/>
      <c r="P6527" s="176"/>
      <c r="R6527" s="178"/>
      <c r="S6527" s="177"/>
      <c r="U6527" s="177"/>
      <c r="W6527" s="178"/>
      <c r="X6527" s="177"/>
    </row>
    <row r="6528" spans="7:24" s="168" customFormat="1" ht="15" customHeight="1">
      <c r="G6528" s="175"/>
      <c r="I6528" s="176"/>
      <c r="J6528" s="176"/>
      <c r="K6528" s="176"/>
      <c r="L6528" s="665"/>
      <c r="M6528" s="175"/>
      <c r="N6528" s="177"/>
      <c r="P6528" s="176"/>
      <c r="R6528" s="178"/>
      <c r="S6528" s="177"/>
      <c r="U6528" s="177"/>
      <c r="W6528" s="178"/>
      <c r="X6528" s="177"/>
    </row>
    <row r="6529" spans="7:24" s="168" customFormat="1" ht="15" customHeight="1">
      <c r="G6529" s="175"/>
      <c r="I6529" s="176"/>
      <c r="J6529" s="176"/>
      <c r="K6529" s="176"/>
      <c r="L6529" s="665"/>
      <c r="M6529" s="175"/>
      <c r="N6529" s="177"/>
      <c r="P6529" s="176"/>
      <c r="R6529" s="178"/>
      <c r="S6529" s="177"/>
      <c r="U6529" s="177"/>
      <c r="W6529" s="178"/>
      <c r="X6529" s="177"/>
    </row>
    <row r="6530" spans="7:24" s="168" customFormat="1" ht="15" customHeight="1">
      <c r="G6530" s="175"/>
      <c r="I6530" s="176"/>
      <c r="J6530" s="176"/>
      <c r="K6530" s="176"/>
      <c r="L6530" s="665"/>
      <c r="M6530" s="175"/>
      <c r="N6530" s="177"/>
      <c r="P6530" s="176"/>
      <c r="R6530" s="178"/>
      <c r="S6530" s="177"/>
      <c r="U6530" s="177"/>
      <c r="W6530" s="178"/>
      <c r="X6530" s="177"/>
    </row>
    <row r="6531" spans="7:24" s="168" customFormat="1" ht="15" customHeight="1">
      <c r="G6531" s="175"/>
      <c r="I6531" s="176"/>
      <c r="J6531" s="176"/>
      <c r="K6531" s="176"/>
      <c r="L6531" s="665"/>
      <c r="M6531" s="175"/>
      <c r="N6531" s="177"/>
      <c r="P6531" s="176"/>
      <c r="R6531" s="178"/>
      <c r="S6531" s="177"/>
      <c r="U6531" s="177"/>
      <c r="W6531" s="178"/>
      <c r="X6531" s="177"/>
    </row>
    <row r="6532" spans="7:24" s="168" customFormat="1" ht="15" customHeight="1">
      <c r="G6532" s="175"/>
      <c r="I6532" s="176"/>
      <c r="J6532" s="176"/>
      <c r="K6532" s="176"/>
      <c r="L6532" s="665"/>
      <c r="M6532" s="175"/>
      <c r="N6532" s="177"/>
      <c r="P6532" s="176"/>
      <c r="R6532" s="178"/>
      <c r="S6532" s="177"/>
      <c r="U6532" s="177"/>
      <c r="W6532" s="178"/>
      <c r="X6532" s="177"/>
    </row>
    <row r="6533" spans="7:24" s="168" customFormat="1" ht="15" customHeight="1">
      <c r="G6533" s="175"/>
      <c r="I6533" s="176"/>
      <c r="J6533" s="176"/>
      <c r="K6533" s="176"/>
      <c r="L6533" s="665"/>
      <c r="M6533" s="175"/>
      <c r="N6533" s="177"/>
      <c r="P6533" s="176"/>
      <c r="R6533" s="178"/>
      <c r="S6533" s="177"/>
      <c r="U6533" s="177"/>
      <c r="W6533" s="178"/>
      <c r="X6533" s="177"/>
    </row>
    <row r="6534" spans="7:24" s="168" customFormat="1" ht="15" customHeight="1">
      <c r="G6534" s="175"/>
      <c r="I6534" s="176"/>
      <c r="J6534" s="176"/>
      <c r="K6534" s="176"/>
      <c r="L6534" s="665"/>
      <c r="M6534" s="175"/>
      <c r="N6534" s="177"/>
      <c r="P6534" s="176"/>
      <c r="R6534" s="178"/>
      <c r="S6534" s="177"/>
      <c r="U6534" s="177"/>
      <c r="W6534" s="178"/>
      <c r="X6534" s="177"/>
    </row>
    <row r="6535" spans="7:24" s="168" customFormat="1" ht="15" customHeight="1">
      <c r="G6535" s="175"/>
      <c r="I6535" s="176"/>
      <c r="J6535" s="176"/>
      <c r="K6535" s="176"/>
      <c r="L6535" s="665"/>
      <c r="M6535" s="175"/>
      <c r="N6535" s="177"/>
      <c r="P6535" s="176"/>
      <c r="R6535" s="178"/>
      <c r="S6535" s="177"/>
      <c r="U6535" s="177"/>
      <c r="W6535" s="178"/>
      <c r="X6535" s="177"/>
    </row>
    <row r="6536" spans="7:24" s="168" customFormat="1" ht="15" customHeight="1">
      <c r="G6536" s="175"/>
      <c r="I6536" s="176"/>
      <c r="J6536" s="176"/>
      <c r="K6536" s="176"/>
      <c r="L6536" s="665"/>
      <c r="M6536" s="175"/>
      <c r="N6536" s="177"/>
      <c r="P6536" s="176"/>
      <c r="R6536" s="178"/>
      <c r="S6536" s="177"/>
      <c r="U6536" s="177"/>
      <c r="W6536" s="178"/>
      <c r="X6536" s="177"/>
    </row>
    <row r="6537" spans="7:24" s="168" customFormat="1" ht="15" customHeight="1">
      <c r="G6537" s="175"/>
      <c r="I6537" s="176"/>
      <c r="J6537" s="176"/>
      <c r="K6537" s="176"/>
      <c r="L6537" s="665"/>
      <c r="M6537" s="175"/>
      <c r="N6537" s="177"/>
      <c r="P6537" s="176"/>
      <c r="R6537" s="178"/>
      <c r="S6537" s="177"/>
      <c r="U6537" s="177"/>
      <c r="W6537" s="178"/>
      <c r="X6537" s="177"/>
    </row>
    <row r="6538" spans="7:24" s="168" customFormat="1" ht="15" customHeight="1">
      <c r="G6538" s="175"/>
      <c r="I6538" s="176"/>
      <c r="J6538" s="176"/>
      <c r="K6538" s="176"/>
      <c r="L6538" s="665"/>
      <c r="M6538" s="175"/>
      <c r="N6538" s="177"/>
      <c r="P6538" s="176"/>
      <c r="R6538" s="178"/>
      <c r="S6538" s="177"/>
      <c r="U6538" s="177"/>
      <c r="W6538" s="178"/>
      <c r="X6538" s="177"/>
    </row>
    <row r="6539" spans="7:24" s="168" customFormat="1" ht="15" customHeight="1">
      <c r="G6539" s="175"/>
      <c r="I6539" s="176"/>
      <c r="J6539" s="176"/>
      <c r="K6539" s="176"/>
      <c r="L6539" s="665"/>
      <c r="M6539" s="175"/>
      <c r="N6539" s="177"/>
      <c r="P6539" s="176"/>
      <c r="R6539" s="178"/>
      <c r="S6539" s="177"/>
      <c r="U6539" s="177"/>
      <c r="W6539" s="178"/>
      <c r="X6539" s="177"/>
    </row>
    <row r="6540" spans="7:24" s="168" customFormat="1" ht="15" customHeight="1">
      <c r="G6540" s="175"/>
      <c r="I6540" s="176"/>
      <c r="J6540" s="176"/>
      <c r="K6540" s="176"/>
      <c r="L6540" s="665"/>
      <c r="M6540" s="175"/>
      <c r="N6540" s="177"/>
      <c r="P6540" s="176"/>
      <c r="R6540" s="178"/>
      <c r="S6540" s="177"/>
      <c r="U6540" s="177"/>
      <c r="W6540" s="178"/>
      <c r="X6540" s="177"/>
    </row>
    <row r="6541" spans="7:24" s="168" customFormat="1" ht="15" customHeight="1">
      <c r="G6541" s="175"/>
      <c r="I6541" s="176"/>
      <c r="J6541" s="176"/>
      <c r="K6541" s="176"/>
      <c r="L6541" s="665"/>
      <c r="M6541" s="175"/>
      <c r="N6541" s="177"/>
      <c r="P6541" s="176"/>
      <c r="R6541" s="178"/>
      <c r="S6541" s="177"/>
      <c r="U6541" s="177"/>
      <c r="W6541" s="178"/>
      <c r="X6541" s="177"/>
    </row>
    <row r="6542" spans="7:24" s="168" customFormat="1" ht="15" customHeight="1">
      <c r="G6542" s="175"/>
      <c r="I6542" s="176"/>
      <c r="J6542" s="176"/>
      <c r="K6542" s="176"/>
      <c r="L6542" s="665"/>
      <c r="M6542" s="175"/>
      <c r="N6542" s="177"/>
      <c r="P6542" s="176"/>
      <c r="R6542" s="178"/>
      <c r="S6542" s="177"/>
      <c r="U6542" s="177"/>
      <c r="W6542" s="178"/>
      <c r="X6542" s="177"/>
    </row>
    <row r="6543" spans="7:24" s="168" customFormat="1" ht="15" customHeight="1">
      <c r="G6543" s="175"/>
      <c r="I6543" s="176"/>
      <c r="J6543" s="176"/>
      <c r="K6543" s="176"/>
      <c r="L6543" s="665"/>
      <c r="M6543" s="175"/>
      <c r="N6543" s="177"/>
      <c r="P6543" s="176"/>
      <c r="R6543" s="178"/>
      <c r="S6543" s="177"/>
      <c r="U6543" s="177"/>
      <c r="W6543" s="178"/>
      <c r="X6543" s="177"/>
    </row>
    <row r="6544" spans="7:24" s="168" customFormat="1" ht="15" customHeight="1">
      <c r="G6544" s="175"/>
      <c r="I6544" s="176"/>
      <c r="J6544" s="176"/>
      <c r="K6544" s="176"/>
      <c r="L6544" s="665"/>
      <c r="M6544" s="175"/>
      <c r="N6544" s="177"/>
      <c r="P6544" s="176"/>
      <c r="R6544" s="178"/>
      <c r="S6544" s="177"/>
      <c r="U6544" s="177"/>
      <c r="W6544" s="178"/>
      <c r="X6544" s="177"/>
    </row>
    <row r="6545" spans="7:24" s="168" customFormat="1" ht="15" customHeight="1">
      <c r="G6545" s="175"/>
      <c r="I6545" s="176"/>
      <c r="J6545" s="176"/>
      <c r="K6545" s="176"/>
      <c r="L6545" s="665"/>
      <c r="M6545" s="175"/>
      <c r="N6545" s="177"/>
      <c r="P6545" s="176"/>
      <c r="R6545" s="178"/>
      <c r="S6545" s="177"/>
      <c r="U6545" s="177"/>
      <c r="W6545" s="178"/>
      <c r="X6545" s="177"/>
    </row>
    <row r="6546" spans="7:24" s="168" customFormat="1" ht="15" customHeight="1">
      <c r="G6546" s="175"/>
      <c r="I6546" s="176"/>
      <c r="J6546" s="176"/>
      <c r="K6546" s="176"/>
      <c r="L6546" s="665"/>
      <c r="M6546" s="175"/>
      <c r="N6546" s="177"/>
      <c r="P6546" s="176"/>
      <c r="R6546" s="178"/>
      <c r="S6546" s="177"/>
      <c r="U6546" s="177"/>
      <c r="W6546" s="178"/>
      <c r="X6546" s="177"/>
    </row>
    <row r="6547" spans="7:24" s="168" customFormat="1" ht="15" customHeight="1">
      <c r="G6547" s="175"/>
      <c r="I6547" s="176"/>
      <c r="J6547" s="176"/>
      <c r="K6547" s="176"/>
      <c r="L6547" s="665"/>
      <c r="M6547" s="175"/>
      <c r="N6547" s="177"/>
      <c r="P6547" s="176"/>
      <c r="R6547" s="178"/>
      <c r="S6547" s="177"/>
      <c r="U6547" s="177"/>
      <c r="W6547" s="178"/>
      <c r="X6547" s="177"/>
    </row>
    <row r="6548" spans="7:24" s="168" customFormat="1" ht="15" customHeight="1">
      <c r="G6548" s="175"/>
      <c r="I6548" s="176"/>
      <c r="J6548" s="176"/>
      <c r="K6548" s="176"/>
      <c r="L6548" s="665"/>
      <c r="M6548" s="175"/>
      <c r="N6548" s="177"/>
      <c r="P6548" s="176"/>
      <c r="R6548" s="178"/>
      <c r="S6548" s="177"/>
      <c r="U6548" s="177"/>
      <c r="W6548" s="178"/>
      <c r="X6548" s="177"/>
    </row>
    <row r="6549" spans="7:24" s="168" customFormat="1" ht="15" customHeight="1">
      <c r="G6549" s="175"/>
      <c r="I6549" s="176"/>
      <c r="J6549" s="176"/>
      <c r="K6549" s="176"/>
      <c r="L6549" s="665"/>
      <c r="M6549" s="175"/>
      <c r="N6549" s="177"/>
      <c r="P6549" s="176"/>
      <c r="R6549" s="178"/>
      <c r="S6549" s="177"/>
      <c r="U6549" s="177"/>
      <c r="W6549" s="178"/>
      <c r="X6549" s="177"/>
    </row>
    <row r="6550" spans="7:24" s="168" customFormat="1" ht="15" customHeight="1">
      <c r="G6550" s="175"/>
      <c r="I6550" s="176"/>
      <c r="J6550" s="176"/>
      <c r="K6550" s="176"/>
      <c r="L6550" s="665"/>
      <c r="M6550" s="175"/>
      <c r="N6550" s="177"/>
      <c r="P6550" s="176"/>
      <c r="R6550" s="178"/>
      <c r="S6550" s="177"/>
      <c r="U6550" s="177"/>
      <c r="W6550" s="178"/>
      <c r="X6550" s="177"/>
    </row>
    <row r="6551" spans="7:24" s="168" customFormat="1" ht="15" customHeight="1">
      <c r="G6551" s="175"/>
      <c r="I6551" s="176"/>
      <c r="J6551" s="176"/>
      <c r="K6551" s="176"/>
      <c r="L6551" s="665"/>
      <c r="M6551" s="175"/>
      <c r="N6551" s="177"/>
      <c r="P6551" s="176"/>
      <c r="R6551" s="178"/>
      <c r="S6551" s="177"/>
      <c r="U6551" s="177"/>
      <c r="W6551" s="178"/>
      <c r="X6551" s="177"/>
    </row>
    <row r="6552" spans="7:24" s="168" customFormat="1" ht="15" customHeight="1">
      <c r="G6552" s="175"/>
      <c r="I6552" s="176"/>
      <c r="J6552" s="176"/>
      <c r="K6552" s="176"/>
      <c r="L6552" s="665"/>
      <c r="M6552" s="175"/>
      <c r="N6552" s="177"/>
      <c r="P6552" s="176"/>
      <c r="R6552" s="178"/>
      <c r="S6552" s="177"/>
      <c r="U6552" s="177"/>
      <c r="W6552" s="178"/>
      <c r="X6552" s="177"/>
    </row>
    <row r="6553" spans="7:24" s="168" customFormat="1" ht="15" customHeight="1">
      <c r="G6553" s="175"/>
      <c r="I6553" s="176"/>
      <c r="J6553" s="176"/>
      <c r="K6553" s="176"/>
      <c r="L6553" s="665"/>
      <c r="M6553" s="175"/>
      <c r="N6553" s="177"/>
      <c r="P6553" s="176"/>
      <c r="R6553" s="178"/>
      <c r="S6553" s="177"/>
      <c r="U6553" s="177"/>
      <c r="W6553" s="178"/>
      <c r="X6553" s="177"/>
    </row>
    <row r="6554" spans="7:24" s="168" customFormat="1" ht="15" customHeight="1">
      <c r="G6554" s="175"/>
      <c r="I6554" s="176"/>
      <c r="J6554" s="176"/>
      <c r="K6554" s="176"/>
      <c r="L6554" s="665"/>
      <c r="M6554" s="175"/>
      <c r="N6554" s="177"/>
      <c r="P6554" s="176"/>
      <c r="R6554" s="178"/>
      <c r="S6554" s="177"/>
      <c r="U6554" s="177"/>
      <c r="W6554" s="178"/>
      <c r="X6554" s="177"/>
    </row>
    <row r="6555" spans="7:24" s="168" customFormat="1" ht="15" customHeight="1">
      <c r="G6555" s="175"/>
      <c r="I6555" s="176"/>
      <c r="J6555" s="176"/>
      <c r="K6555" s="176"/>
      <c r="L6555" s="665"/>
      <c r="M6555" s="175"/>
      <c r="N6555" s="177"/>
      <c r="P6555" s="176"/>
      <c r="R6555" s="178"/>
      <c r="S6555" s="177"/>
      <c r="U6555" s="177"/>
      <c r="W6555" s="178"/>
      <c r="X6555" s="177"/>
    </row>
    <row r="6556" spans="7:24" s="168" customFormat="1" ht="15" customHeight="1">
      <c r="G6556" s="175"/>
      <c r="I6556" s="176"/>
      <c r="J6556" s="176"/>
      <c r="K6556" s="176"/>
      <c r="L6556" s="665"/>
      <c r="M6556" s="175"/>
      <c r="N6556" s="177"/>
      <c r="P6556" s="176"/>
      <c r="R6556" s="178"/>
      <c r="S6556" s="177"/>
      <c r="U6556" s="177"/>
      <c r="W6556" s="178"/>
      <c r="X6556" s="177"/>
    </row>
    <row r="6557" spans="7:24" s="168" customFormat="1" ht="15" customHeight="1">
      <c r="G6557" s="175"/>
      <c r="I6557" s="176"/>
      <c r="J6557" s="176"/>
      <c r="K6557" s="176"/>
      <c r="L6557" s="665"/>
      <c r="M6557" s="175"/>
      <c r="N6557" s="177"/>
      <c r="P6557" s="176"/>
      <c r="R6557" s="178"/>
      <c r="S6557" s="177"/>
      <c r="U6557" s="177"/>
      <c r="W6557" s="178"/>
      <c r="X6557" s="177"/>
    </row>
    <row r="6558" spans="7:24" s="168" customFormat="1" ht="15" customHeight="1">
      <c r="G6558" s="175"/>
      <c r="I6558" s="176"/>
      <c r="J6558" s="176"/>
      <c r="K6558" s="176"/>
      <c r="L6558" s="665"/>
      <c r="M6558" s="175"/>
      <c r="N6558" s="177"/>
      <c r="P6558" s="176"/>
      <c r="R6558" s="178"/>
      <c r="S6558" s="177"/>
      <c r="U6558" s="177"/>
      <c r="W6558" s="178"/>
      <c r="X6558" s="177"/>
    </row>
    <row r="6559" spans="7:24" s="168" customFormat="1" ht="15" customHeight="1">
      <c r="G6559" s="175"/>
      <c r="I6559" s="176"/>
      <c r="J6559" s="176"/>
      <c r="K6559" s="176"/>
      <c r="L6559" s="665"/>
      <c r="M6559" s="175"/>
      <c r="N6559" s="177"/>
      <c r="P6559" s="176"/>
      <c r="R6559" s="178"/>
      <c r="S6559" s="177"/>
      <c r="U6559" s="177"/>
      <c r="W6559" s="178"/>
      <c r="X6559" s="177"/>
    </row>
    <row r="6560" spans="7:24" s="168" customFormat="1" ht="15" customHeight="1">
      <c r="G6560" s="175"/>
      <c r="I6560" s="176"/>
      <c r="J6560" s="176"/>
      <c r="K6560" s="176"/>
      <c r="L6560" s="665"/>
      <c r="M6560" s="175"/>
      <c r="N6560" s="177"/>
      <c r="P6560" s="176"/>
      <c r="R6560" s="178"/>
      <c r="S6560" s="177"/>
      <c r="U6560" s="177"/>
      <c r="W6560" s="178"/>
      <c r="X6560" s="177"/>
    </row>
    <row r="6561" spans="7:24" s="168" customFormat="1" ht="15" customHeight="1">
      <c r="G6561" s="175"/>
      <c r="I6561" s="176"/>
      <c r="J6561" s="176"/>
      <c r="K6561" s="176"/>
      <c r="L6561" s="665"/>
      <c r="M6561" s="175"/>
      <c r="N6561" s="177"/>
      <c r="P6561" s="176"/>
      <c r="R6561" s="178"/>
      <c r="S6561" s="177"/>
      <c r="U6561" s="177"/>
      <c r="W6561" s="178"/>
      <c r="X6561" s="177"/>
    </row>
    <row r="6562" spans="7:24" s="168" customFormat="1" ht="15" customHeight="1">
      <c r="G6562" s="175"/>
      <c r="I6562" s="176"/>
      <c r="J6562" s="176"/>
      <c r="K6562" s="176"/>
      <c r="L6562" s="665"/>
      <c r="M6562" s="175"/>
      <c r="N6562" s="177"/>
      <c r="P6562" s="176"/>
      <c r="R6562" s="178"/>
      <c r="S6562" s="177"/>
      <c r="U6562" s="177"/>
      <c r="W6562" s="178"/>
      <c r="X6562" s="177"/>
    </row>
    <row r="6563" spans="7:24" s="168" customFormat="1" ht="15" customHeight="1">
      <c r="G6563" s="175"/>
      <c r="I6563" s="176"/>
      <c r="J6563" s="176"/>
      <c r="K6563" s="176"/>
      <c r="L6563" s="665"/>
      <c r="M6563" s="175"/>
      <c r="N6563" s="177"/>
      <c r="P6563" s="176"/>
      <c r="R6563" s="178"/>
      <c r="S6563" s="177"/>
      <c r="U6563" s="177"/>
      <c r="W6563" s="178"/>
      <c r="X6563" s="177"/>
    </row>
    <row r="6564" spans="7:24" s="168" customFormat="1" ht="15" customHeight="1">
      <c r="G6564" s="175"/>
      <c r="I6564" s="176"/>
      <c r="J6564" s="176"/>
      <c r="K6564" s="176"/>
      <c r="L6564" s="665"/>
      <c r="M6564" s="175"/>
      <c r="N6564" s="177"/>
      <c r="P6564" s="176"/>
      <c r="R6564" s="178"/>
      <c r="S6564" s="177"/>
      <c r="U6564" s="177"/>
      <c r="W6564" s="178"/>
      <c r="X6564" s="177"/>
    </row>
    <row r="6565" spans="7:24" s="168" customFormat="1" ht="15" customHeight="1">
      <c r="G6565" s="175"/>
      <c r="I6565" s="176"/>
      <c r="J6565" s="176"/>
      <c r="K6565" s="176"/>
      <c r="L6565" s="665"/>
      <c r="M6565" s="175"/>
      <c r="N6565" s="177"/>
      <c r="P6565" s="176"/>
      <c r="R6565" s="178"/>
      <c r="S6565" s="177"/>
      <c r="U6565" s="177"/>
      <c r="W6565" s="178"/>
      <c r="X6565" s="177"/>
    </row>
    <row r="6566" spans="7:24" s="168" customFormat="1" ht="15" customHeight="1">
      <c r="G6566" s="175"/>
      <c r="I6566" s="176"/>
      <c r="J6566" s="176"/>
      <c r="K6566" s="176"/>
      <c r="L6566" s="665"/>
      <c r="M6566" s="175"/>
      <c r="N6566" s="177"/>
      <c r="P6566" s="176"/>
      <c r="R6566" s="178"/>
      <c r="S6566" s="177"/>
      <c r="U6566" s="177"/>
      <c r="W6566" s="178"/>
      <c r="X6566" s="177"/>
    </row>
    <row r="6567" spans="7:24" s="168" customFormat="1" ht="15" customHeight="1">
      <c r="G6567" s="175"/>
      <c r="I6567" s="176"/>
      <c r="J6567" s="176"/>
      <c r="K6567" s="176"/>
      <c r="L6567" s="665"/>
      <c r="M6567" s="175"/>
      <c r="N6567" s="177"/>
      <c r="P6567" s="176"/>
      <c r="R6567" s="178"/>
      <c r="S6567" s="177"/>
      <c r="U6567" s="177"/>
      <c r="W6567" s="178"/>
      <c r="X6567" s="177"/>
    </row>
    <row r="6568" spans="7:24" s="168" customFormat="1" ht="15" customHeight="1">
      <c r="G6568" s="175"/>
      <c r="I6568" s="176"/>
      <c r="J6568" s="176"/>
      <c r="K6568" s="176"/>
      <c r="L6568" s="665"/>
      <c r="M6568" s="175"/>
      <c r="N6568" s="177"/>
      <c r="P6568" s="176"/>
      <c r="R6568" s="178"/>
      <c r="S6568" s="177"/>
      <c r="U6568" s="177"/>
      <c r="W6568" s="178"/>
      <c r="X6568" s="177"/>
    </row>
    <row r="6569" spans="7:24" s="168" customFormat="1" ht="15" customHeight="1">
      <c r="G6569" s="175"/>
      <c r="I6569" s="176"/>
      <c r="J6569" s="176"/>
      <c r="K6569" s="176"/>
      <c r="L6569" s="665"/>
      <c r="M6569" s="175"/>
      <c r="N6569" s="177"/>
      <c r="P6569" s="176"/>
      <c r="R6569" s="178"/>
      <c r="S6569" s="177"/>
      <c r="U6569" s="177"/>
      <c r="W6569" s="178"/>
      <c r="X6569" s="177"/>
    </row>
    <row r="6570" spans="7:24" s="168" customFormat="1" ht="15" customHeight="1">
      <c r="G6570" s="175"/>
      <c r="I6570" s="176"/>
      <c r="J6570" s="176"/>
      <c r="K6570" s="176"/>
      <c r="L6570" s="665"/>
      <c r="M6570" s="175"/>
      <c r="N6570" s="177"/>
      <c r="P6570" s="176"/>
      <c r="R6570" s="178"/>
      <c r="S6570" s="177"/>
      <c r="U6570" s="177"/>
      <c r="W6570" s="178"/>
      <c r="X6570" s="177"/>
    </row>
    <row r="6571" spans="7:24" s="168" customFormat="1" ht="15" customHeight="1">
      <c r="G6571" s="175"/>
      <c r="I6571" s="176"/>
      <c r="J6571" s="176"/>
      <c r="K6571" s="176"/>
      <c r="L6571" s="665"/>
      <c r="M6571" s="175"/>
      <c r="N6571" s="177"/>
      <c r="P6571" s="176"/>
      <c r="R6571" s="178"/>
      <c r="S6571" s="177"/>
      <c r="U6571" s="177"/>
      <c r="W6571" s="178"/>
      <c r="X6571" s="177"/>
    </row>
    <row r="6572" spans="7:24" s="168" customFormat="1" ht="15" customHeight="1">
      <c r="G6572" s="175"/>
      <c r="I6572" s="176"/>
      <c r="J6572" s="176"/>
      <c r="K6572" s="176"/>
      <c r="L6572" s="665"/>
      <c r="M6572" s="175"/>
      <c r="N6572" s="177"/>
      <c r="P6572" s="176"/>
      <c r="R6572" s="178"/>
      <c r="S6572" s="177"/>
      <c r="U6572" s="177"/>
      <c r="W6572" s="178"/>
      <c r="X6572" s="177"/>
    </row>
    <row r="6573" spans="7:24" s="168" customFormat="1" ht="15" customHeight="1">
      <c r="G6573" s="175"/>
      <c r="I6573" s="176"/>
      <c r="J6573" s="176"/>
      <c r="K6573" s="176"/>
      <c r="L6573" s="665"/>
      <c r="M6573" s="175"/>
      <c r="N6573" s="177"/>
      <c r="P6573" s="176"/>
      <c r="R6573" s="178"/>
      <c r="S6573" s="177"/>
      <c r="U6573" s="177"/>
      <c r="W6573" s="178"/>
      <c r="X6573" s="177"/>
    </row>
    <row r="6574" spans="7:24" s="168" customFormat="1" ht="15" customHeight="1">
      <c r="G6574" s="175"/>
      <c r="I6574" s="176"/>
      <c r="J6574" s="176"/>
      <c r="K6574" s="176"/>
      <c r="L6574" s="665"/>
      <c r="M6574" s="175"/>
      <c r="N6574" s="177"/>
      <c r="P6574" s="176"/>
      <c r="R6574" s="178"/>
      <c r="S6574" s="177"/>
      <c r="U6574" s="177"/>
      <c r="W6574" s="178"/>
      <c r="X6574" s="177"/>
    </row>
    <row r="6575" spans="7:24" s="168" customFormat="1" ht="15" customHeight="1">
      <c r="G6575" s="175"/>
      <c r="I6575" s="176"/>
      <c r="J6575" s="176"/>
      <c r="K6575" s="176"/>
      <c r="L6575" s="665"/>
      <c r="M6575" s="175"/>
      <c r="N6575" s="177"/>
      <c r="P6575" s="176"/>
      <c r="R6575" s="178"/>
      <c r="S6575" s="177"/>
      <c r="U6575" s="177"/>
      <c r="W6575" s="178"/>
      <c r="X6575" s="177"/>
    </row>
    <row r="6576" spans="7:24" s="168" customFormat="1" ht="15" customHeight="1">
      <c r="G6576" s="175"/>
      <c r="I6576" s="176"/>
      <c r="J6576" s="176"/>
      <c r="K6576" s="176"/>
      <c r="L6576" s="665"/>
      <c r="M6576" s="175"/>
      <c r="N6576" s="177"/>
      <c r="P6576" s="176"/>
      <c r="R6576" s="178"/>
      <c r="S6576" s="177"/>
      <c r="U6576" s="177"/>
      <c r="W6576" s="178"/>
      <c r="X6576" s="177"/>
    </row>
    <row r="6577" spans="7:24" s="168" customFormat="1" ht="15" customHeight="1">
      <c r="G6577" s="175"/>
      <c r="I6577" s="176"/>
      <c r="J6577" s="176"/>
      <c r="K6577" s="176"/>
      <c r="L6577" s="665"/>
      <c r="M6577" s="175"/>
      <c r="N6577" s="177"/>
      <c r="P6577" s="176"/>
      <c r="R6577" s="178"/>
      <c r="S6577" s="177"/>
      <c r="U6577" s="177"/>
      <c r="W6577" s="178"/>
      <c r="X6577" s="177"/>
    </row>
    <row r="6578" spans="7:24" s="168" customFormat="1" ht="15" customHeight="1">
      <c r="G6578" s="175"/>
      <c r="I6578" s="176"/>
      <c r="J6578" s="176"/>
      <c r="K6578" s="176"/>
      <c r="L6578" s="665"/>
      <c r="M6578" s="175"/>
      <c r="N6578" s="177"/>
      <c r="P6578" s="176"/>
      <c r="R6578" s="178"/>
      <c r="S6578" s="177"/>
      <c r="U6578" s="177"/>
      <c r="W6578" s="178"/>
      <c r="X6578" s="177"/>
    </row>
    <row r="6579" spans="7:24" s="168" customFormat="1" ht="15" customHeight="1">
      <c r="G6579" s="175"/>
      <c r="I6579" s="176"/>
      <c r="J6579" s="176"/>
      <c r="K6579" s="176"/>
      <c r="L6579" s="665"/>
      <c r="M6579" s="175"/>
      <c r="N6579" s="177"/>
      <c r="P6579" s="176"/>
      <c r="R6579" s="178"/>
      <c r="S6579" s="177"/>
      <c r="U6579" s="177"/>
      <c r="W6579" s="178"/>
      <c r="X6579" s="177"/>
    </row>
    <row r="6580" spans="7:24" s="168" customFormat="1" ht="15" customHeight="1">
      <c r="G6580" s="175"/>
      <c r="I6580" s="176"/>
      <c r="J6580" s="176"/>
      <c r="K6580" s="176"/>
      <c r="L6580" s="665"/>
      <c r="M6580" s="175"/>
      <c r="N6580" s="177"/>
      <c r="P6580" s="176"/>
      <c r="R6580" s="178"/>
      <c r="S6580" s="177"/>
      <c r="U6580" s="177"/>
      <c r="W6580" s="178"/>
      <c r="X6580" s="177"/>
    </row>
    <row r="6581" spans="7:24" s="168" customFormat="1" ht="15" customHeight="1">
      <c r="G6581" s="175"/>
      <c r="I6581" s="176"/>
      <c r="J6581" s="176"/>
      <c r="K6581" s="176"/>
      <c r="L6581" s="665"/>
      <c r="M6581" s="175"/>
      <c r="N6581" s="177"/>
      <c r="P6581" s="176"/>
      <c r="R6581" s="178"/>
      <c r="S6581" s="177"/>
      <c r="U6581" s="177"/>
      <c r="W6581" s="178"/>
      <c r="X6581" s="177"/>
    </row>
    <row r="6582" spans="7:24" s="168" customFormat="1" ht="15" customHeight="1">
      <c r="G6582" s="175"/>
      <c r="I6582" s="176"/>
      <c r="J6582" s="176"/>
      <c r="K6582" s="176"/>
      <c r="L6582" s="665"/>
      <c r="M6582" s="175"/>
      <c r="N6582" s="177"/>
      <c r="P6582" s="176"/>
      <c r="R6582" s="178"/>
      <c r="S6582" s="177"/>
      <c r="U6582" s="177"/>
      <c r="W6582" s="178"/>
      <c r="X6582" s="177"/>
    </row>
    <row r="6583" spans="7:24" s="168" customFormat="1" ht="15" customHeight="1">
      <c r="G6583" s="175"/>
      <c r="I6583" s="176"/>
      <c r="J6583" s="176"/>
      <c r="K6583" s="176"/>
      <c r="L6583" s="665"/>
      <c r="M6583" s="175"/>
      <c r="N6583" s="177"/>
      <c r="P6583" s="176"/>
      <c r="R6583" s="178"/>
      <c r="S6583" s="177"/>
      <c r="U6583" s="177"/>
      <c r="W6583" s="178"/>
      <c r="X6583" s="177"/>
    </row>
    <row r="6584" spans="7:24" s="168" customFormat="1" ht="15" customHeight="1">
      <c r="G6584" s="175"/>
      <c r="I6584" s="176"/>
      <c r="J6584" s="176"/>
      <c r="K6584" s="176"/>
      <c r="L6584" s="665"/>
      <c r="M6584" s="175"/>
      <c r="N6584" s="177"/>
      <c r="P6584" s="176"/>
      <c r="R6584" s="178"/>
      <c r="S6584" s="177"/>
      <c r="U6584" s="177"/>
      <c r="W6584" s="178"/>
      <c r="X6584" s="177"/>
    </row>
    <row r="6585" spans="7:24" s="168" customFormat="1" ht="15" customHeight="1">
      <c r="G6585" s="175"/>
      <c r="I6585" s="176"/>
      <c r="J6585" s="176"/>
      <c r="K6585" s="176"/>
      <c r="L6585" s="665"/>
      <c r="M6585" s="175"/>
      <c r="N6585" s="177"/>
      <c r="P6585" s="176"/>
      <c r="R6585" s="178"/>
      <c r="S6585" s="177"/>
      <c r="U6585" s="177"/>
      <c r="W6585" s="178"/>
      <c r="X6585" s="177"/>
    </row>
    <row r="6586" spans="7:24" s="168" customFormat="1" ht="15" customHeight="1">
      <c r="G6586" s="175"/>
      <c r="I6586" s="176"/>
      <c r="J6586" s="176"/>
      <c r="K6586" s="176"/>
      <c r="L6586" s="665"/>
      <c r="M6586" s="175"/>
      <c r="N6586" s="177"/>
      <c r="P6586" s="176"/>
      <c r="R6586" s="178"/>
      <c r="S6586" s="177"/>
      <c r="U6586" s="177"/>
      <c r="W6586" s="178"/>
      <c r="X6586" s="177"/>
    </row>
    <row r="6587" spans="7:24" s="168" customFormat="1" ht="15" customHeight="1">
      <c r="G6587" s="175"/>
      <c r="I6587" s="176"/>
      <c r="J6587" s="176"/>
      <c r="K6587" s="176"/>
      <c r="L6587" s="665"/>
      <c r="M6587" s="175"/>
      <c r="N6587" s="177"/>
      <c r="P6587" s="176"/>
      <c r="R6587" s="178"/>
      <c r="S6587" s="177"/>
      <c r="U6587" s="177"/>
      <c r="W6587" s="178"/>
      <c r="X6587" s="177"/>
    </row>
    <row r="6588" spans="7:24" s="168" customFormat="1" ht="15" customHeight="1">
      <c r="G6588" s="175"/>
      <c r="I6588" s="176"/>
      <c r="J6588" s="176"/>
      <c r="K6588" s="176"/>
      <c r="L6588" s="665"/>
      <c r="M6588" s="175"/>
      <c r="N6588" s="177"/>
      <c r="P6588" s="176"/>
      <c r="R6588" s="178"/>
      <c r="S6588" s="177"/>
      <c r="U6588" s="177"/>
      <c r="W6588" s="178"/>
      <c r="X6588" s="177"/>
    </row>
    <row r="6589" spans="7:24" s="168" customFormat="1" ht="15" customHeight="1">
      <c r="G6589" s="175"/>
      <c r="I6589" s="176"/>
      <c r="J6589" s="176"/>
      <c r="K6589" s="176"/>
      <c r="L6589" s="665"/>
      <c r="M6589" s="175"/>
      <c r="N6589" s="177"/>
      <c r="P6589" s="176"/>
      <c r="R6589" s="178"/>
      <c r="S6589" s="177"/>
      <c r="U6589" s="177"/>
      <c r="W6589" s="178"/>
      <c r="X6589" s="177"/>
    </row>
    <row r="6590" spans="7:24" s="168" customFormat="1" ht="15" customHeight="1">
      <c r="G6590" s="175"/>
      <c r="I6590" s="176"/>
      <c r="J6590" s="176"/>
      <c r="K6590" s="176"/>
      <c r="L6590" s="665"/>
      <c r="M6590" s="175"/>
      <c r="N6590" s="177"/>
      <c r="P6590" s="176"/>
      <c r="R6590" s="178"/>
      <c r="S6590" s="177"/>
      <c r="U6590" s="177"/>
      <c r="W6590" s="178"/>
      <c r="X6590" s="177"/>
    </row>
    <row r="6591" spans="7:24" s="168" customFormat="1" ht="15" customHeight="1">
      <c r="G6591" s="175"/>
      <c r="I6591" s="176"/>
      <c r="J6591" s="176"/>
      <c r="K6591" s="176"/>
      <c r="L6591" s="665"/>
      <c r="M6591" s="175"/>
      <c r="N6591" s="177"/>
      <c r="P6591" s="176"/>
      <c r="R6591" s="178"/>
      <c r="S6591" s="177"/>
      <c r="U6591" s="177"/>
      <c r="W6591" s="178"/>
      <c r="X6591" s="177"/>
    </row>
    <row r="6592" spans="7:24" s="168" customFormat="1" ht="15" customHeight="1">
      <c r="G6592" s="175"/>
      <c r="I6592" s="176"/>
      <c r="J6592" s="176"/>
      <c r="K6592" s="176"/>
      <c r="L6592" s="665"/>
      <c r="M6592" s="175"/>
      <c r="N6592" s="177"/>
      <c r="P6592" s="176"/>
      <c r="R6592" s="178"/>
      <c r="S6592" s="177"/>
      <c r="U6592" s="177"/>
      <c r="W6592" s="178"/>
      <c r="X6592" s="177"/>
    </row>
    <row r="6593" spans="7:24" s="168" customFormat="1" ht="15" customHeight="1">
      <c r="G6593" s="175"/>
      <c r="I6593" s="176"/>
      <c r="J6593" s="176"/>
      <c r="K6593" s="176"/>
      <c r="L6593" s="665"/>
      <c r="M6593" s="175"/>
      <c r="N6593" s="177"/>
      <c r="P6593" s="176"/>
      <c r="R6593" s="178"/>
      <c r="S6593" s="177"/>
      <c r="U6593" s="177"/>
      <c r="W6593" s="178"/>
      <c r="X6593" s="177"/>
    </row>
    <row r="6594" spans="7:24" s="168" customFormat="1" ht="15" customHeight="1">
      <c r="G6594" s="175"/>
      <c r="I6594" s="176"/>
      <c r="J6594" s="176"/>
      <c r="K6594" s="176"/>
      <c r="L6594" s="665"/>
      <c r="M6594" s="175"/>
      <c r="N6594" s="177"/>
      <c r="P6594" s="176"/>
      <c r="R6594" s="178"/>
      <c r="S6594" s="177"/>
      <c r="U6594" s="177"/>
      <c r="W6594" s="178"/>
      <c r="X6594" s="177"/>
    </row>
    <row r="6595" spans="7:24" s="168" customFormat="1" ht="15" customHeight="1">
      <c r="G6595" s="175"/>
      <c r="I6595" s="176"/>
      <c r="J6595" s="176"/>
      <c r="K6595" s="176"/>
      <c r="L6595" s="665"/>
      <c r="M6595" s="175"/>
      <c r="N6595" s="177"/>
      <c r="P6595" s="176"/>
      <c r="R6595" s="178"/>
      <c r="S6595" s="177"/>
      <c r="U6595" s="177"/>
      <c r="W6595" s="178"/>
      <c r="X6595" s="177"/>
    </row>
    <row r="6596" spans="7:24" s="168" customFormat="1" ht="15" customHeight="1">
      <c r="G6596" s="175"/>
      <c r="I6596" s="176"/>
      <c r="J6596" s="176"/>
      <c r="K6596" s="176"/>
      <c r="L6596" s="665"/>
      <c r="M6596" s="175"/>
      <c r="N6596" s="177"/>
      <c r="P6596" s="176"/>
      <c r="R6596" s="178"/>
      <c r="S6596" s="177"/>
      <c r="U6596" s="177"/>
      <c r="W6596" s="178"/>
      <c r="X6596" s="177"/>
    </row>
    <row r="6597" spans="7:24" s="168" customFormat="1" ht="15" customHeight="1">
      <c r="G6597" s="175"/>
      <c r="I6597" s="176"/>
      <c r="J6597" s="176"/>
      <c r="K6597" s="176"/>
      <c r="L6597" s="665"/>
      <c r="M6597" s="175"/>
      <c r="N6597" s="177"/>
      <c r="P6597" s="176"/>
      <c r="R6597" s="178"/>
      <c r="S6597" s="177"/>
      <c r="U6597" s="177"/>
      <c r="W6597" s="178"/>
      <c r="X6597" s="177"/>
    </row>
    <row r="6598" spans="7:24" s="168" customFormat="1" ht="15" customHeight="1">
      <c r="G6598" s="175"/>
      <c r="I6598" s="176"/>
      <c r="J6598" s="176"/>
      <c r="K6598" s="176"/>
      <c r="L6598" s="665"/>
      <c r="M6598" s="175"/>
      <c r="N6598" s="177"/>
      <c r="P6598" s="176"/>
      <c r="R6598" s="178"/>
      <c r="S6598" s="177"/>
      <c r="U6598" s="177"/>
      <c r="W6598" s="178"/>
      <c r="X6598" s="177"/>
    </row>
    <row r="6599" spans="7:24" s="168" customFormat="1" ht="15" customHeight="1">
      <c r="G6599" s="175"/>
      <c r="I6599" s="176"/>
      <c r="J6599" s="176"/>
      <c r="K6599" s="176"/>
      <c r="L6599" s="665"/>
      <c r="M6599" s="175"/>
      <c r="N6599" s="177"/>
      <c r="P6599" s="176"/>
      <c r="R6599" s="178"/>
      <c r="S6599" s="177"/>
      <c r="U6599" s="177"/>
      <c r="W6599" s="178"/>
      <c r="X6599" s="177"/>
    </row>
    <row r="6600" spans="7:24" s="168" customFormat="1" ht="15" customHeight="1">
      <c r="G6600" s="175"/>
      <c r="I6600" s="176"/>
      <c r="J6600" s="176"/>
      <c r="K6600" s="176"/>
      <c r="L6600" s="665"/>
      <c r="M6600" s="175"/>
      <c r="N6600" s="177"/>
      <c r="P6600" s="176"/>
      <c r="R6600" s="178"/>
      <c r="S6600" s="177"/>
      <c r="U6600" s="177"/>
      <c r="W6600" s="178"/>
      <c r="X6600" s="177"/>
    </row>
    <row r="6601" spans="7:24" s="168" customFormat="1" ht="15" customHeight="1">
      <c r="G6601" s="175"/>
      <c r="I6601" s="176"/>
      <c r="J6601" s="176"/>
      <c r="K6601" s="176"/>
      <c r="L6601" s="665"/>
      <c r="M6601" s="175"/>
      <c r="N6601" s="177"/>
      <c r="P6601" s="176"/>
      <c r="R6601" s="178"/>
      <c r="S6601" s="177"/>
      <c r="U6601" s="177"/>
      <c r="W6601" s="178"/>
      <c r="X6601" s="177"/>
    </row>
    <row r="6602" spans="7:24" s="168" customFormat="1" ht="15" customHeight="1">
      <c r="G6602" s="175"/>
      <c r="I6602" s="176"/>
      <c r="J6602" s="176"/>
      <c r="K6602" s="176"/>
      <c r="L6602" s="665"/>
      <c r="M6602" s="175"/>
      <c r="N6602" s="177"/>
      <c r="P6602" s="176"/>
      <c r="R6602" s="178"/>
      <c r="S6602" s="177"/>
      <c r="U6602" s="177"/>
      <c r="W6602" s="178"/>
      <c r="X6602" s="177"/>
    </row>
    <row r="6603" spans="7:24" s="168" customFormat="1" ht="15" customHeight="1">
      <c r="G6603" s="175"/>
      <c r="I6603" s="176"/>
      <c r="J6603" s="176"/>
      <c r="K6603" s="176"/>
      <c r="L6603" s="665"/>
      <c r="M6603" s="175"/>
      <c r="N6603" s="177"/>
      <c r="P6603" s="176"/>
      <c r="R6603" s="178"/>
      <c r="S6603" s="177"/>
      <c r="U6603" s="177"/>
      <c r="W6603" s="178"/>
      <c r="X6603" s="177"/>
    </row>
    <row r="6604" spans="7:24" s="168" customFormat="1" ht="15" customHeight="1">
      <c r="G6604" s="175"/>
      <c r="I6604" s="176"/>
      <c r="J6604" s="176"/>
      <c r="K6604" s="176"/>
      <c r="L6604" s="665"/>
      <c r="M6604" s="175"/>
      <c r="N6604" s="177"/>
      <c r="P6604" s="176"/>
      <c r="R6604" s="178"/>
      <c r="S6604" s="177"/>
      <c r="U6604" s="177"/>
      <c r="W6604" s="178"/>
      <c r="X6604" s="177"/>
    </row>
    <row r="6605" spans="7:24" s="168" customFormat="1" ht="15" customHeight="1">
      <c r="G6605" s="175"/>
      <c r="I6605" s="176"/>
      <c r="J6605" s="176"/>
      <c r="K6605" s="176"/>
      <c r="L6605" s="665"/>
      <c r="M6605" s="175"/>
      <c r="N6605" s="177"/>
      <c r="P6605" s="176"/>
      <c r="R6605" s="178"/>
      <c r="S6605" s="177"/>
      <c r="U6605" s="177"/>
      <c r="W6605" s="178"/>
      <c r="X6605" s="177"/>
    </row>
    <row r="6606" spans="7:24" s="168" customFormat="1" ht="15" customHeight="1">
      <c r="G6606" s="175"/>
      <c r="I6606" s="176"/>
      <c r="J6606" s="176"/>
      <c r="K6606" s="176"/>
      <c r="L6606" s="665"/>
      <c r="M6606" s="175"/>
      <c r="N6606" s="177"/>
      <c r="P6606" s="176"/>
      <c r="R6606" s="178"/>
      <c r="S6606" s="177"/>
      <c r="U6606" s="177"/>
      <c r="W6606" s="178"/>
      <c r="X6606" s="177"/>
    </row>
    <row r="6607" spans="7:24" s="168" customFormat="1" ht="15" customHeight="1">
      <c r="G6607" s="175"/>
      <c r="I6607" s="176"/>
      <c r="J6607" s="176"/>
      <c r="K6607" s="176"/>
      <c r="L6607" s="665"/>
      <c r="M6607" s="175"/>
      <c r="N6607" s="177"/>
      <c r="P6607" s="176"/>
      <c r="R6607" s="178"/>
      <c r="S6607" s="177"/>
      <c r="U6607" s="177"/>
      <c r="W6607" s="178"/>
      <c r="X6607" s="177"/>
    </row>
    <row r="6608" spans="7:24" s="168" customFormat="1" ht="15" customHeight="1">
      <c r="G6608" s="175"/>
      <c r="I6608" s="176"/>
      <c r="J6608" s="176"/>
      <c r="K6608" s="176"/>
      <c r="L6608" s="665"/>
      <c r="M6608" s="175"/>
      <c r="N6608" s="177"/>
      <c r="P6608" s="176"/>
      <c r="R6608" s="178"/>
      <c r="S6608" s="177"/>
      <c r="U6608" s="177"/>
      <c r="W6608" s="178"/>
      <c r="X6608" s="177"/>
    </row>
    <row r="6609" spans="7:24" s="168" customFormat="1" ht="15" customHeight="1">
      <c r="G6609" s="175"/>
      <c r="I6609" s="176"/>
      <c r="J6609" s="176"/>
      <c r="K6609" s="176"/>
      <c r="L6609" s="665"/>
      <c r="M6609" s="175"/>
      <c r="N6609" s="177"/>
      <c r="P6609" s="176"/>
      <c r="R6609" s="178"/>
      <c r="S6609" s="177"/>
      <c r="U6609" s="177"/>
      <c r="W6609" s="178"/>
      <c r="X6609" s="177"/>
    </row>
    <row r="6610" spans="7:24" s="168" customFormat="1" ht="15" customHeight="1">
      <c r="G6610" s="175"/>
      <c r="I6610" s="176"/>
      <c r="J6610" s="176"/>
      <c r="K6610" s="176"/>
      <c r="L6610" s="665"/>
      <c r="M6610" s="175"/>
      <c r="N6610" s="177"/>
      <c r="P6610" s="176"/>
      <c r="R6610" s="178"/>
      <c r="S6610" s="177"/>
      <c r="U6610" s="177"/>
      <c r="W6610" s="178"/>
      <c r="X6610" s="177"/>
    </row>
    <row r="6611" spans="7:24" s="168" customFormat="1" ht="15" customHeight="1">
      <c r="G6611" s="175"/>
      <c r="I6611" s="176"/>
      <c r="J6611" s="176"/>
      <c r="K6611" s="176"/>
      <c r="L6611" s="665"/>
      <c r="M6611" s="175"/>
      <c r="N6611" s="177"/>
      <c r="P6611" s="176"/>
      <c r="R6611" s="178"/>
      <c r="S6611" s="177"/>
      <c r="U6611" s="177"/>
      <c r="W6611" s="178"/>
      <c r="X6611" s="177"/>
    </row>
    <row r="6612" spans="7:24" s="168" customFormat="1" ht="15" customHeight="1">
      <c r="G6612" s="175"/>
      <c r="I6612" s="176"/>
      <c r="J6612" s="176"/>
      <c r="K6612" s="176"/>
      <c r="L6612" s="665"/>
      <c r="M6612" s="175"/>
      <c r="N6612" s="177"/>
      <c r="P6612" s="176"/>
      <c r="R6612" s="178"/>
      <c r="S6612" s="177"/>
      <c r="U6612" s="177"/>
      <c r="W6612" s="178"/>
      <c r="X6612" s="177"/>
    </row>
    <row r="6613" spans="7:24" s="168" customFormat="1" ht="15" customHeight="1">
      <c r="G6613" s="175"/>
      <c r="I6613" s="176"/>
      <c r="J6613" s="176"/>
      <c r="K6613" s="176"/>
      <c r="L6613" s="665"/>
      <c r="M6613" s="175"/>
      <c r="N6613" s="177"/>
      <c r="P6613" s="176"/>
      <c r="R6613" s="178"/>
      <c r="S6613" s="177"/>
      <c r="U6613" s="177"/>
      <c r="W6613" s="178"/>
      <c r="X6613" s="177"/>
    </row>
    <row r="6614" spans="7:24" s="168" customFormat="1" ht="15" customHeight="1">
      <c r="G6614" s="175"/>
      <c r="I6614" s="176"/>
      <c r="J6614" s="176"/>
      <c r="K6614" s="176"/>
      <c r="L6614" s="665"/>
      <c r="M6614" s="175"/>
      <c r="N6614" s="177"/>
      <c r="P6614" s="176"/>
      <c r="R6614" s="178"/>
      <c r="S6614" s="177"/>
      <c r="U6614" s="177"/>
      <c r="W6614" s="178"/>
      <c r="X6614" s="177"/>
    </row>
    <row r="6615" spans="7:24" s="168" customFormat="1" ht="15" customHeight="1">
      <c r="G6615" s="175"/>
      <c r="I6615" s="176"/>
      <c r="J6615" s="176"/>
      <c r="K6615" s="176"/>
      <c r="L6615" s="665"/>
      <c r="M6615" s="175"/>
      <c r="N6615" s="177"/>
      <c r="P6615" s="176"/>
      <c r="R6615" s="178"/>
      <c r="S6615" s="177"/>
      <c r="U6615" s="177"/>
      <c r="W6615" s="178"/>
      <c r="X6615" s="177"/>
    </row>
    <row r="6616" spans="7:24" s="168" customFormat="1" ht="15" customHeight="1">
      <c r="G6616" s="175"/>
      <c r="I6616" s="176"/>
      <c r="J6616" s="176"/>
      <c r="K6616" s="176"/>
      <c r="L6616" s="665"/>
      <c r="M6616" s="175"/>
      <c r="N6616" s="177"/>
      <c r="P6616" s="176"/>
      <c r="R6616" s="178"/>
      <c r="S6616" s="177"/>
      <c r="U6616" s="177"/>
      <c r="W6616" s="178"/>
      <c r="X6616" s="177"/>
    </row>
    <row r="6617" spans="7:24" s="168" customFormat="1" ht="15" customHeight="1">
      <c r="G6617" s="175"/>
      <c r="I6617" s="176"/>
      <c r="J6617" s="176"/>
      <c r="K6617" s="176"/>
      <c r="L6617" s="665"/>
      <c r="M6617" s="175"/>
      <c r="N6617" s="177"/>
      <c r="P6617" s="176"/>
      <c r="R6617" s="178"/>
      <c r="S6617" s="177"/>
      <c r="U6617" s="177"/>
      <c r="W6617" s="178"/>
      <c r="X6617" s="177"/>
    </row>
    <row r="6618" spans="7:24" s="168" customFormat="1" ht="15" customHeight="1">
      <c r="G6618" s="175"/>
      <c r="I6618" s="176"/>
      <c r="J6618" s="176"/>
      <c r="K6618" s="176"/>
      <c r="L6618" s="665"/>
      <c r="M6618" s="175"/>
      <c r="N6618" s="177"/>
      <c r="P6618" s="176"/>
      <c r="R6618" s="178"/>
      <c r="S6618" s="177"/>
      <c r="U6618" s="177"/>
      <c r="W6618" s="178"/>
      <c r="X6618" s="177"/>
    </row>
    <row r="6619" spans="7:24" s="168" customFormat="1" ht="15" customHeight="1">
      <c r="G6619" s="175"/>
      <c r="I6619" s="176"/>
      <c r="J6619" s="176"/>
      <c r="K6619" s="176"/>
      <c r="L6619" s="665"/>
      <c r="M6619" s="175"/>
      <c r="N6619" s="177"/>
      <c r="P6619" s="176"/>
      <c r="R6619" s="178"/>
      <c r="S6619" s="177"/>
      <c r="U6619" s="177"/>
      <c r="W6619" s="178"/>
      <c r="X6619" s="177"/>
    </row>
    <row r="6620" spans="7:24" s="168" customFormat="1" ht="15" customHeight="1">
      <c r="G6620" s="175"/>
      <c r="I6620" s="176"/>
      <c r="J6620" s="176"/>
      <c r="K6620" s="176"/>
      <c r="L6620" s="665"/>
      <c r="M6620" s="175"/>
      <c r="N6620" s="177"/>
      <c r="P6620" s="176"/>
      <c r="R6620" s="178"/>
      <c r="S6620" s="177"/>
      <c r="U6620" s="177"/>
      <c r="W6620" s="178"/>
      <c r="X6620" s="177"/>
    </row>
    <row r="6621" spans="7:24" s="168" customFormat="1" ht="15" customHeight="1">
      <c r="G6621" s="175"/>
      <c r="I6621" s="176"/>
      <c r="J6621" s="176"/>
      <c r="K6621" s="176"/>
      <c r="L6621" s="665"/>
      <c r="M6621" s="175"/>
      <c r="N6621" s="177"/>
      <c r="P6621" s="176"/>
      <c r="R6621" s="178"/>
      <c r="S6621" s="177"/>
      <c r="U6621" s="177"/>
      <c r="W6621" s="178"/>
      <c r="X6621" s="177"/>
    </row>
    <row r="6622" spans="7:24" s="168" customFormat="1" ht="15" customHeight="1">
      <c r="G6622" s="175"/>
      <c r="I6622" s="176"/>
      <c r="J6622" s="176"/>
      <c r="K6622" s="176"/>
      <c r="L6622" s="665"/>
      <c r="M6622" s="175"/>
      <c r="N6622" s="177"/>
      <c r="P6622" s="176"/>
      <c r="R6622" s="178"/>
      <c r="S6622" s="177"/>
      <c r="U6622" s="177"/>
      <c r="W6622" s="178"/>
      <c r="X6622" s="177"/>
    </row>
    <row r="6623" spans="7:24" s="168" customFormat="1" ht="15" customHeight="1">
      <c r="G6623" s="175"/>
      <c r="I6623" s="176"/>
      <c r="J6623" s="176"/>
      <c r="K6623" s="176"/>
      <c r="L6623" s="665"/>
      <c r="M6623" s="175"/>
      <c r="N6623" s="177"/>
      <c r="P6623" s="176"/>
      <c r="R6623" s="178"/>
      <c r="S6623" s="177"/>
      <c r="U6623" s="177"/>
      <c r="W6623" s="178"/>
      <c r="X6623" s="177"/>
    </row>
    <row r="6624" spans="7:24" s="168" customFormat="1" ht="15" customHeight="1">
      <c r="G6624" s="175"/>
      <c r="I6624" s="176"/>
      <c r="J6624" s="176"/>
      <c r="K6624" s="176"/>
      <c r="L6624" s="665"/>
      <c r="M6624" s="175"/>
      <c r="N6624" s="177"/>
      <c r="P6624" s="176"/>
      <c r="R6624" s="178"/>
      <c r="S6624" s="177"/>
      <c r="U6624" s="177"/>
      <c r="W6624" s="178"/>
      <c r="X6624" s="177"/>
    </row>
    <row r="6625" spans="7:24" s="168" customFormat="1" ht="15" customHeight="1">
      <c r="G6625" s="175"/>
      <c r="I6625" s="176"/>
      <c r="J6625" s="176"/>
      <c r="K6625" s="176"/>
      <c r="L6625" s="665"/>
      <c r="M6625" s="175"/>
      <c r="N6625" s="177"/>
      <c r="P6625" s="176"/>
      <c r="R6625" s="178"/>
      <c r="S6625" s="177"/>
      <c r="U6625" s="177"/>
      <c r="W6625" s="178"/>
      <c r="X6625" s="177"/>
    </row>
    <row r="6626" spans="7:24" s="168" customFormat="1" ht="15" customHeight="1">
      <c r="G6626" s="175"/>
      <c r="I6626" s="176"/>
      <c r="J6626" s="176"/>
      <c r="K6626" s="176"/>
      <c r="L6626" s="665"/>
      <c r="M6626" s="175"/>
      <c r="N6626" s="177"/>
      <c r="P6626" s="176"/>
      <c r="R6626" s="178"/>
      <c r="S6626" s="177"/>
      <c r="U6626" s="177"/>
      <c r="W6626" s="178"/>
      <c r="X6626" s="177"/>
    </row>
    <row r="6627" spans="7:24" s="168" customFormat="1" ht="15" customHeight="1">
      <c r="G6627" s="175"/>
      <c r="I6627" s="176"/>
      <c r="J6627" s="176"/>
      <c r="K6627" s="176"/>
      <c r="L6627" s="665"/>
      <c r="M6627" s="175"/>
      <c r="N6627" s="177"/>
      <c r="P6627" s="176"/>
      <c r="R6627" s="178"/>
      <c r="S6627" s="177"/>
      <c r="U6627" s="177"/>
      <c r="W6627" s="178"/>
      <c r="X6627" s="177"/>
    </row>
    <row r="6628" spans="7:24" s="168" customFormat="1" ht="15" customHeight="1">
      <c r="G6628" s="175"/>
      <c r="I6628" s="176"/>
      <c r="J6628" s="176"/>
      <c r="K6628" s="176"/>
      <c r="L6628" s="665"/>
      <c r="M6628" s="175"/>
      <c r="N6628" s="177"/>
      <c r="P6628" s="176"/>
      <c r="R6628" s="178"/>
      <c r="S6628" s="177"/>
      <c r="U6628" s="177"/>
      <c r="W6628" s="178"/>
      <c r="X6628" s="177"/>
    </row>
    <row r="6629" spans="7:24" s="168" customFormat="1" ht="15" customHeight="1">
      <c r="G6629" s="175"/>
      <c r="I6629" s="176"/>
      <c r="J6629" s="176"/>
      <c r="K6629" s="176"/>
      <c r="L6629" s="665"/>
      <c r="M6629" s="175"/>
      <c r="N6629" s="177"/>
      <c r="P6629" s="176"/>
      <c r="R6629" s="178"/>
      <c r="S6629" s="177"/>
      <c r="U6629" s="177"/>
      <c r="W6629" s="178"/>
      <c r="X6629" s="177"/>
    </row>
    <row r="6630" spans="7:24" s="168" customFormat="1" ht="15" customHeight="1">
      <c r="G6630" s="175"/>
      <c r="I6630" s="176"/>
      <c r="J6630" s="176"/>
      <c r="K6630" s="176"/>
      <c r="L6630" s="665"/>
      <c r="M6630" s="175"/>
      <c r="N6630" s="177"/>
      <c r="P6630" s="176"/>
      <c r="R6630" s="178"/>
      <c r="S6630" s="177"/>
      <c r="U6630" s="177"/>
      <c r="W6630" s="178"/>
      <c r="X6630" s="177"/>
    </row>
    <row r="6631" spans="7:24" s="168" customFormat="1" ht="15" customHeight="1">
      <c r="G6631" s="175"/>
      <c r="I6631" s="176"/>
      <c r="J6631" s="176"/>
      <c r="K6631" s="176"/>
      <c r="L6631" s="665"/>
      <c r="M6631" s="175"/>
      <c r="N6631" s="177"/>
      <c r="P6631" s="176"/>
      <c r="R6631" s="178"/>
      <c r="S6631" s="177"/>
      <c r="U6631" s="177"/>
      <c r="W6631" s="178"/>
      <c r="X6631" s="177"/>
    </row>
    <row r="6632" spans="7:24" s="168" customFormat="1" ht="15" customHeight="1">
      <c r="G6632" s="175"/>
      <c r="I6632" s="176"/>
      <c r="J6632" s="176"/>
      <c r="K6632" s="176"/>
      <c r="L6632" s="665"/>
      <c r="M6632" s="175"/>
      <c r="N6632" s="177"/>
      <c r="P6632" s="176"/>
      <c r="R6632" s="178"/>
      <c r="S6632" s="177"/>
      <c r="U6632" s="177"/>
      <c r="W6632" s="178"/>
      <c r="X6632" s="177"/>
    </row>
    <row r="6633" spans="7:24" s="168" customFormat="1" ht="15" customHeight="1">
      <c r="G6633" s="175"/>
      <c r="I6633" s="176"/>
      <c r="J6633" s="176"/>
      <c r="K6633" s="176"/>
      <c r="L6633" s="665"/>
      <c r="M6633" s="175"/>
      <c r="N6633" s="177"/>
      <c r="P6633" s="176"/>
      <c r="R6633" s="178"/>
      <c r="S6633" s="177"/>
      <c r="U6633" s="177"/>
      <c r="W6633" s="178"/>
      <c r="X6633" s="177"/>
    </row>
    <row r="6634" spans="7:24" s="168" customFormat="1" ht="15" customHeight="1">
      <c r="G6634" s="175"/>
      <c r="I6634" s="176"/>
      <c r="J6634" s="176"/>
      <c r="K6634" s="176"/>
      <c r="L6634" s="665"/>
      <c r="M6634" s="175"/>
      <c r="N6634" s="177"/>
      <c r="P6634" s="176"/>
      <c r="R6634" s="178"/>
      <c r="S6634" s="177"/>
      <c r="U6634" s="177"/>
      <c r="W6634" s="178"/>
      <c r="X6634" s="177"/>
    </row>
    <row r="6635" spans="7:24" s="168" customFormat="1" ht="15" customHeight="1">
      <c r="G6635" s="175"/>
      <c r="I6635" s="176"/>
      <c r="J6635" s="176"/>
      <c r="K6635" s="176"/>
      <c r="L6635" s="665"/>
      <c r="M6635" s="175"/>
      <c r="N6635" s="177"/>
      <c r="P6635" s="176"/>
      <c r="R6635" s="178"/>
      <c r="S6635" s="177"/>
      <c r="U6635" s="177"/>
      <c r="W6635" s="178"/>
      <c r="X6635" s="177"/>
    </row>
    <row r="6636" spans="7:24" s="168" customFormat="1" ht="15" customHeight="1">
      <c r="G6636" s="175"/>
      <c r="I6636" s="176"/>
      <c r="J6636" s="176"/>
      <c r="K6636" s="176"/>
      <c r="L6636" s="665"/>
      <c r="M6636" s="175"/>
      <c r="N6636" s="177"/>
      <c r="P6636" s="176"/>
      <c r="R6636" s="178"/>
      <c r="S6636" s="177"/>
      <c r="U6636" s="177"/>
      <c r="W6636" s="178"/>
      <c r="X6636" s="177"/>
    </row>
    <row r="6637" spans="7:24" s="168" customFormat="1" ht="15" customHeight="1">
      <c r="G6637" s="175"/>
      <c r="I6637" s="176"/>
      <c r="J6637" s="176"/>
      <c r="K6637" s="176"/>
      <c r="L6637" s="665"/>
      <c r="M6637" s="175"/>
      <c r="N6637" s="177"/>
      <c r="P6637" s="176"/>
      <c r="R6637" s="178"/>
      <c r="S6637" s="177"/>
      <c r="U6637" s="177"/>
      <c r="W6637" s="178"/>
      <c r="X6637" s="177"/>
    </row>
    <row r="6638" spans="7:24" s="168" customFormat="1" ht="15" customHeight="1">
      <c r="G6638" s="175"/>
      <c r="I6638" s="176"/>
      <c r="J6638" s="176"/>
      <c r="K6638" s="176"/>
      <c r="L6638" s="665"/>
      <c r="M6638" s="175"/>
      <c r="N6638" s="177"/>
      <c r="P6638" s="176"/>
      <c r="R6638" s="178"/>
      <c r="S6638" s="177"/>
      <c r="U6638" s="177"/>
      <c r="W6638" s="178"/>
      <c r="X6638" s="177"/>
    </row>
    <row r="6639" spans="7:24" s="168" customFormat="1" ht="15" customHeight="1">
      <c r="G6639" s="175"/>
      <c r="I6639" s="176"/>
      <c r="J6639" s="176"/>
      <c r="K6639" s="176"/>
      <c r="L6639" s="665"/>
      <c r="M6639" s="175"/>
      <c r="N6639" s="177"/>
      <c r="P6639" s="176"/>
      <c r="R6639" s="178"/>
      <c r="S6639" s="177"/>
      <c r="U6639" s="177"/>
      <c r="W6639" s="178"/>
      <c r="X6639" s="177"/>
    </row>
    <row r="6640" spans="7:24" s="168" customFormat="1" ht="15" customHeight="1">
      <c r="G6640" s="175"/>
      <c r="I6640" s="176"/>
      <c r="J6640" s="176"/>
      <c r="K6640" s="176"/>
      <c r="L6640" s="665"/>
      <c r="M6640" s="175"/>
      <c r="N6640" s="177"/>
      <c r="P6640" s="176"/>
      <c r="R6640" s="178"/>
      <c r="S6640" s="177"/>
      <c r="U6640" s="177"/>
      <c r="W6640" s="178"/>
      <c r="X6640" s="177"/>
    </row>
    <row r="6641" spans="7:24" s="168" customFormat="1" ht="15" customHeight="1">
      <c r="G6641" s="175"/>
      <c r="I6641" s="176"/>
      <c r="J6641" s="176"/>
      <c r="K6641" s="176"/>
      <c r="L6641" s="665"/>
      <c r="M6641" s="175"/>
      <c r="N6641" s="177"/>
      <c r="P6641" s="176"/>
      <c r="R6641" s="178"/>
      <c r="S6641" s="177"/>
      <c r="U6641" s="177"/>
      <c r="W6641" s="178"/>
      <c r="X6641" s="177"/>
    </row>
    <row r="6642" spans="7:24" s="168" customFormat="1" ht="15" customHeight="1">
      <c r="G6642" s="175"/>
      <c r="I6642" s="176"/>
      <c r="J6642" s="176"/>
      <c r="K6642" s="176"/>
      <c r="L6642" s="665"/>
      <c r="M6642" s="175"/>
      <c r="N6642" s="177"/>
      <c r="P6642" s="176"/>
      <c r="R6642" s="178"/>
      <c r="S6642" s="177"/>
      <c r="U6642" s="177"/>
      <c r="W6642" s="178"/>
      <c r="X6642" s="177"/>
    </row>
    <row r="6643" spans="7:24" s="168" customFormat="1" ht="15" customHeight="1">
      <c r="G6643" s="175"/>
      <c r="I6643" s="176"/>
      <c r="J6643" s="176"/>
      <c r="K6643" s="176"/>
      <c r="L6643" s="665"/>
      <c r="M6643" s="175"/>
      <c r="N6643" s="177"/>
      <c r="P6643" s="176"/>
      <c r="R6643" s="178"/>
      <c r="S6643" s="177"/>
      <c r="U6643" s="177"/>
      <c r="W6643" s="178"/>
      <c r="X6643" s="177"/>
    </row>
    <row r="6644" spans="7:24" s="168" customFormat="1" ht="15" customHeight="1">
      <c r="G6644" s="175"/>
      <c r="I6644" s="176"/>
      <c r="J6644" s="176"/>
      <c r="K6644" s="176"/>
      <c r="L6644" s="665"/>
      <c r="M6644" s="175"/>
      <c r="N6644" s="177"/>
      <c r="P6644" s="176"/>
      <c r="R6644" s="178"/>
      <c r="S6644" s="177"/>
      <c r="U6644" s="177"/>
      <c r="W6644" s="178"/>
      <c r="X6644" s="177"/>
    </row>
    <row r="6645" spans="7:24" s="168" customFormat="1" ht="15" customHeight="1">
      <c r="G6645" s="175"/>
      <c r="I6645" s="176"/>
      <c r="J6645" s="176"/>
      <c r="K6645" s="176"/>
      <c r="L6645" s="665"/>
      <c r="M6645" s="175"/>
      <c r="N6645" s="177"/>
      <c r="P6645" s="176"/>
      <c r="R6645" s="178"/>
      <c r="S6645" s="177"/>
      <c r="U6645" s="177"/>
      <c r="W6645" s="178"/>
      <c r="X6645" s="177"/>
    </row>
    <row r="6646" spans="7:24" s="168" customFormat="1" ht="15" customHeight="1">
      <c r="G6646" s="175"/>
      <c r="I6646" s="176"/>
      <c r="J6646" s="176"/>
      <c r="K6646" s="176"/>
      <c r="L6646" s="665"/>
      <c r="M6646" s="175"/>
      <c r="N6646" s="177"/>
      <c r="P6646" s="176"/>
      <c r="R6646" s="178"/>
      <c r="S6646" s="177"/>
      <c r="U6646" s="177"/>
      <c r="W6646" s="178"/>
      <c r="X6646" s="177"/>
    </row>
    <row r="6647" spans="7:24" s="168" customFormat="1" ht="15" customHeight="1">
      <c r="G6647" s="175"/>
      <c r="I6647" s="176"/>
      <c r="J6647" s="176"/>
      <c r="K6647" s="176"/>
      <c r="L6647" s="665"/>
      <c r="M6647" s="175"/>
      <c r="N6647" s="177"/>
      <c r="P6647" s="176"/>
      <c r="R6647" s="178"/>
      <c r="S6647" s="177"/>
      <c r="U6647" s="177"/>
      <c r="W6647" s="178"/>
      <c r="X6647" s="177"/>
    </row>
    <row r="6648" spans="7:24" s="168" customFormat="1" ht="15" customHeight="1">
      <c r="G6648" s="175"/>
      <c r="I6648" s="176"/>
      <c r="J6648" s="176"/>
      <c r="K6648" s="176"/>
      <c r="L6648" s="665"/>
      <c r="M6648" s="175"/>
      <c r="N6648" s="177"/>
      <c r="P6648" s="176"/>
      <c r="R6648" s="178"/>
      <c r="S6648" s="177"/>
      <c r="U6648" s="177"/>
      <c r="W6648" s="178"/>
      <c r="X6648" s="177"/>
    </row>
    <row r="6649" spans="7:24" s="168" customFormat="1" ht="15" customHeight="1">
      <c r="G6649" s="175"/>
      <c r="I6649" s="176"/>
      <c r="J6649" s="176"/>
      <c r="K6649" s="176"/>
      <c r="L6649" s="665"/>
      <c r="M6649" s="175"/>
      <c r="N6649" s="177"/>
      <c r="P6649" s="176"/>
      <c r="R6649" s="178"/>
      <c r="S6649" s="177"/>
      <c r="U6649" s="177"/>
      <c r="W6649" s="178"/>
      <c r="X6649" s="177"/>
    </row>
    <row r="6650" spans="7:24" s="168" customFormat="1" ht="15" customHeight="1">
      <c r="G6650" s="175"/>
      <c r="I6650" s="176"/>
      <c r="J6650" s="176"/>
      <c r="K6650" s="176"/>
      <c r="L6650" s="665"/>
      <c r="M6650" s="175"/>
      <c r="N6650" s="177"/>
      <c r="P6650" s="176"/>
      <c r="R6650" s="178"/>
      <c r="S6650" s="177"/>
      <c r="U6650" s="177"/>
      <c r="W6650" s="178"/>
      <c r="X6650" s="177"/>
    </row>
    <row r="6651" spans="7:24" s="168" customFormat="1" ht="15" customHeight="1">
      <c r="G6651" s="175"/>
      <c r="I6651" s="176"/>
      <c r="J6651" s="176"/>
      <c r="K6651" s="176"/>
      <c r="L6651" s="665"/>
      <c r="M6651" s="175"/>
      <c r="N6651" s="177"/>
      <c r="P6651" s="176"/>
      <c r="R6651" s="178"/>
      <c r="S6651" s="177"/>
      <c r="U6651" s="177"/>
      <c r="W6651" s="178"/>
      <c r="X6651" s="177"/>
    </row>
    <row r="6652" spans="7:24" s="168" customFormat="1" ht="15" customHeight="1">
      <c r="G6652" s="175"/>
      <c r="I6652" s="176"/>
      <c r="J6652" s="176"/>
      <c r="K6652" s="176"/>
      <c r="L6652" s="665"/>
      <c r="M6652" s="175"/>
      <c r="N6652" s="177"/>
      <c r="P6652" s="176"/>
      <c r="R6652" s="178"/>
      <c r="S6652" s="177"/>
      <c r="U6652" s="177"/>
      <c r="W6652" s="178"/>
      <c r="X6652" s="177"/>
    </row>
    <row r="6653" spans="7:24" s="168" customFormat="1" ht="15" customHeight="1">
      <c r="G6653" s="175"/>
      <c r="I6653" s="176"/>
      <c r="J6653" s="176"/>
      <c r="K6653" s="176"/>
      <c r="L6653" s="665"/>
      <c r="M6653" s="175"/>
      <c r="N6653" s="177"/>
      <c r="P6653" s="176"/>
      <c r="R6653" s="178"/>
      <c r="S6653" s="177"/>
      <c r="U6653" s="177"/>
      <c r="W6653" s="178"/>
      <c r="X6653" s="177"/>
    </row>
    <row r="6654" spans="7:24" s="168" customFormat="1" ht="15" customHeight="1">
      <c r="G6654" s="175"/>
      <c r="I6654" s="176"/>
      <c r="J6654" s="176"/>
      <c r="K6654" s="176"/>
      <c r="L6654" s="665"/>
      <c r="M6654" s="175"/>
      <c r="N6654" s="177"/>
      <c r="P6654" s="176"/>
      <c r="R6654" s="178"/>
      <c r="S6654" s="177"/>
      <c r="U6654" s="177"/>
      <c r="W6654" s="178"/>
      <c r="X6654" s="177"/>
    </row>
    <row r="6655" spans="7:24" s="168" customFormat="1" ht="15" customHeight="1">
      <c r="G6655" s="175"/>
      <c r="I6655" s="176"/>
      <c r="J6655" s="176"/>
      <c r="K6655" s="176"/>
      <c r="L6655" s="665"/>
      <c r="M6655" s="175"/>
      <c r="N6655" s="177"/>
      <c r="P6655" s="176"/>
      <c r="R6655" s="178"/>
      <c r="S6655" s="177"/>
      <c r="U6655" s="177"/>
      <c r="W6655" s="178"/>
      <c r="X6655" s="177"/>
    </row>
    <row r="6656" spans="7:24" s="168" customFormat="1" ht="15" customHeight="1">
      <c r="G6656" s="175"/>
      <c r="I6656" s="176"/>
      <c r="J6656" s="176"/>
      <c r="K6656" s="176"/>
      <c r="L6656" s="665"/>
      <c r="M6656" s="175"/>
      <c r="N6656" s="177"/>
      <c r="P6656" s="176"/>
      <c r="R6656" s="178"/>
      <c r="S6656" s="177"/>
      <c r="U6656" s="177"/>
      <c r="W6656" s="178"/>
      <c r="X6656" s="177"/>
    </row>
    <row r="6657" spans="7:24" s="168" customFormat="1" ht="15" customHeight="1">
      <c r="G6657" s="175"/>
      <c r="I6657" s="176"/>
      <c r="J6657" s="176"/>
      <c r="K6657" s="176"/>
      <c r="L6657" s="665"/>
      <c r="M6657" s="175"/>
      <c r="N6657" s="177"/>
      <c r="P6657" s="176"/>
      <c r="R6657" s="178"/>
      <c r="S6657" s="177"/>
      <c r="U6657" s="177"/>
      <c r="W6657" s="178"/>
      <c r="X6657" s="177"/>
    </row>
    <row r="6658" spans="7:24" s="168" customFormat="1" ht="15" customHeight="1">
      <c r="G6658" s="175"/>
      <c r="I6658" s="176"/>
      <c r="J6658" s="176"/>
      <c r="K6658" s="176"/>
      <c r="L6658" s="665"/>
      <c r="M6658" s="175"/>
      <c r="N6658" s="177"/>
      <c r="P6658" s="176"/>
      <c r="R6658" s="178"/>
      <c r="S6658" s="177"/>
      <c r="U6658" s="177"/>
      <c r="W6658" s="178"/>
      <c r="X6658" s="177"/>
    </row>
    <row r="6659" spans="7:24" s="168" customFormat="1" ht="15" customHeight="1">
      <c r="G6659" s="175"/>
      <c r="I6659" s="176"/>
      <c r="J6659" s="176"/>
      <c r="K6659" s="176"/>
      <c r="L6659" s="665"/>
      <c r="M6659" s="175"/>
      <c r="N6659" s="177"/>
      <c r="P6659" s="176"/>
      <c r="R6659" s="178"/>
      <c r="S6659" s="177"/>
      <c r="U6659" s="177"/>
      <c r="W6659" s="178"/>
      <c r="X6659" s="177"/>
    </row>
    <row r="6660" spans="7:24" s="168" customFormat="1" ht="15" customHeight="1">
      <c r="G6660" s="175"/>
      <c r="I6660" s="176"/>
      <c r="J6660" s="176"/>
      <c r="K6660" s="176"/>
      <c r="L6660" s="665"/>
      <c r="M6660" s="175"/>
      <c r="N6660" s="177"/>
      <c r="P6660" s="176"/>
      <c r="R6660" s="178"/>
      <c r="S6660" s="177"/>
      <c r="U6660" s="177"/>
      <c r="W6660" s="178"/>
      <c r="X6660" s="177"/>
    </row>
    <row r="6661" spans="7:24" s="168" customFormat="1" ht="15" customHeight="1">
      <c r="G6661" s="175"/>
      <c r="I6661" s="176"/>
      <c r="J6661" s="176"/>
      <c r="K6661" s="176"/>
      <c r="L6661" s="665"/>
      <c r="M6661" s="175"/>
      <c r="N6661" s="177"/>
      <c r="P6661" s="176"/>
      <c r="R6661" s="178"/>
      <c r="S6661" s="177"/>
      <c r="U6661" s="177"/>
      <c r="W6661" s="178"/>
      <c r="X6661" s="177"/>
    </row>
    <row r="6662" spans="7:24" s="168" customFormat="1" ht="15" customHeight="1">
      <c r="G6662" s="175"/>
      <c r="I6662" s="176"/>
      <c r="J6662" s="176"/>
      <c r="K6662" s="176"/>
      <c r="L6662" s="665"/>
      <c r="M6662" s="175"/>
      <c r="N6662" s="177"/>
      <c r="P6662" s="176"/>
      <c r="R6662" s="178"/>
      <c r="S6662" s="177"/>
      <c r="U6662" s="177"/>
      <c r="W6662" s="178"/>
      <c r="X6662" s="177"/>
    </row>
    <row r="6663" spans="7:24" s="168" customFormat="1" ht="15" customHeight="1">
      <c r="G6663" s="175"/>
      <c r="I6663" s="176"/>
      <c r="J6663" s="176"/>
      <c r="K6663" s="176"/>
      <c r="L6663" s="665"/>
      <c r="M6663" s="175"/>
      <c r="N6663" s="177"/>
      <c r="P6663" s="176"/>
      <c r="R6663" s="178"/>
      <c r="S6663" s="177"/>
      <c r="U6663" s="177"/>
      <c r="W6663" s="178"/>
      <c r="X6663" s="177"/>
    </row>
    <row r="6664" spans="7:24" s="168" customFormat="1" ht="15" customHeight="1">
      <c r="G6664" s="175"/>
      <c r="I6664" s="176"/>
      <c r="J6664" s="176"/>
      <c r="K6664" s="176"/>
      <c r="L6664" s="665"/>
      <c r="M6664" s="175"/>
      <c r="N6664" s="177"/>
      <c r="P6664" s="176"/>
      <c r="R6664" s="178"/>
      <c r="S6664" s="177"/>
      <c r="U6664" s="177"/>
      <c r="W6664" s="178"/>
      <c r="X6664" s="177"/>
    </row>
    <row r="6665" spans="7:24" s="168" customFormat="1" ht="15" customHeight="1">
      <c r="G6665" s="175"/>
      <c r="I6665" s="176"/>
      <c r="J6665" s="176"/>
      <c r="K6665" s="176"/>
      <c r="L6665" s="665"/>
      <c r="M6665" s="175"/>
      <c r="N6665" s="177"/>
      <c r="P6665" s="176"/>
      <c r="R6665" s="178"/>
      <c r="S6665" s="177"/>
      <c r="U6665" s="177"/>
      <c r="W6665" s="178"/>
      <c r="X6665" s="177"/>
    </row>
    <row r="6666" spans="7:24" s="168" customFormat="1" ht="15" customHeight="1">
      <c r="G6666" s="175"/>
      <c r="I6666" s="176"/>
      <c r="J6666" s="176"/>
      <c r="K6666" s="176"/>
      <c r="L6666" s="665"/>
      <c r="M6666" s="175"/>
      <c r="N6666" s="177"/>
      <c r="P6666" s="176"/>
      <c r="R6666" s="178"/>
      <c r="S6666" s="177"/>
      <c r="U6666" s="177"/>
      <c r="W6666" s="178"/>
      <c r="X6666" s="177"/>
    </row>
    <row r="6667" spans="7:24" s="168" customFormat="1" ht="15" customHeight="1">
      <c r="G6667" s="175"/>
      <c r="I6667" s="176"/>
      <c r="J6667" s="176"/>
      <c r="K6667" s="176"/>
      <c r="L6667" s="665"/>
      <c r="M6667" s="175"/>
      <c r="N6667" s="177"/>
      <c r="P6667" s="176"/>
      <c r="R6667" s="178"/>
      <c r="S6667" s="177"/>
      <c r="U6667" s="177"/>
      <c r="W6667" s="178"/>
      <c r="X6667" s="177"/>
    </row>
    <row r="6668" spans="7:24" s="168" customFormat="1" ht="15" customHeight="1">
      <c r="G6668" s="175"/>
      <c r="I6668" s="176"/>
      <c r="J6668" s="176"/>
      <c r="K6668" s="176"/>
      <c r="L6668" s="665"/>
      <c r="M6668" s="175"/>
      <c r="N6668" s="177"/>
      <c r="P6668" s="176"/>
      <c r="R6668" s="178"/>
      <c r="S6668" s="177"/>
      <c r="U6668" s="177"/>
      <c r="W6668" s="178"/>
      <c r="X6668" s="177"/>
    </row>
    <row r="6669" spans="7:24" s="168" customFormat="1" ht="15" customHeight="1">
      <c r="G6669" s="175"/>
      <c r="I6669" s="176"/>
      <c r="J6669" s="176"/>
      <c r="K6669" s="176"/>
      <c r="L6669" s="665"/>
      <c r="M6669" s="175"/>
      <c r="N6669" s="177"/>
      <c r="P6669" s="176"/>
      <c r="R6669" s="178"/>
      <c r="S6669" s="177"/>
      <c r="U6669" s="177"/>
      <c r="W6669" s="178"/>
      <c r="X6669" s="177"/>
    </row>
    <row r="6670" spans="7:24" s="168" customFormat="1" ht="15" customHeight="1">
      <c r="G6670" s="175"/>
      <c r="I6670" s="176"/>
      <c r="J6670" s="176"/>
      <c r="K6670" s="176"/>
      <c r="L6670" s="665"/>
      <c r="M6670" s="175"/>
      <c r="N6670" s="177"/>
      <c r="P6670" s="176"/>
      <c r="R6670" s="178"/>
      <c r="S6670" s="177"/>
      <c r="U6670" s="177"/>
      <c r="W6670" s="178"/>
      <c r="X6670" s="177"/>
    </row>
    <row r="6671" spans="7:24" s="168" customFormat="1" ht="15" customHeight="1">
      <c r="G6671" s="175"/>
      <c r="I6671" s="176"/>
      <c r="J6671" s="176"/>
      <c r="K6671" s="176"/>
      <c r="L6671" s="665"/>
      <c r="M6671" s="175"/>
      <c r="N6671" s="177"/>
      <c r="P6671" s="176"/>
      <c r="R6671" s="178"/>
      <c r="S6671" s="177"/>
      <c r="U6671" s="177"/>
      <c r="W6671" s="178"/>
      <c r="X6671" s="177"/>
    </row>
    <row r="6672" spans="7:24" s="168" customFormat="1" ht="15" customHeight="1">
      <c r="G6672" s="175"/>
      <c r="I6672" s="176"/>
      <c r="J6672" s="176"/>
      <c r="K6672" s="176"/>
      <c r="L6672" s="665"/>
      <c r="M6672" s="175"/>
      <c r="N6672" s="177"/>
      <c r="P6672" s="176"/>
      <c r="R6672" s="178"/>
      <c r="S6672" s="177"/>
      <c r="U6672" s="177"/>
      <c r="W6672" s="178"/>
      <c r="X6672" s="177"/>
    </row>
    <row r="6673" spans="7:24" s="168" customFormat="1" ht="15" customHeight="1">
      <c r="G6673" s="175"/>
      <c r="I6673" s="176"/>
      <c r="J6673" s="176"/>
      <c r="K6673" s="176"/>
      <c r="L6673" s="665"/>
      <c r="M6673" s="175"/>
      <c r="N6673" s="177"/>
      <c r="P6673" s="176"/>
      <c r="R6673" s="178"/>
      <c r="S6673" s="177"/>
      <c r="U6673" s="177"/>
      <c r="W6673" s="178"/>
      <c r="X6673" s="177"/>
    </row>
    <row r="6674" spans="7:24" s="168" customFormat="1" ht="15" customHeight="1">
      <c r="G6674" s="175"/>
      <c r="I6674" s="176"/>
      <c r="J6674" s="176"/>
      <c r="K6674" s="176"/>
      <c r="L6674" s="665"/>
      <c r="M6674" s="175"/>
      <c r="N6674" s="177"/>
      <c r="P6674" s="176"/>
      <c r="R6674" s="178"/>
      <c r="S6674" s="177"/>
      <c r="U6674" s="177"/>
      <c r="W6674" s="178"/>
      <c r="X6674" s="177"/>
    </row>
    <row r="6675" spans="7:24" s="168" customFormat="1" ht="15" customHeight="1">
      <c r="G6675" s="175"/>
      <c r="I6675" s="176"/>
      <c r="J6675" s="176"/>
      <c r="K6675" s="176"/>
      <c r="L6675" s="665"/>
      <c r="M6675" s="175"/>
      <c r="N6675" s="177"/>
      <c r="P6675" s="176"/>
      <c r="R6675" s="178"/>
      <c r="S6675" s="177"/>
      <c r="U6675" s="177"/>
      <c r="W6675" s="178"/>
      <c r="X6675" s="177"/>
    </row>
    <row r="6676" spans="7:24" s="168" customFormat="1" ht="15" customHeight="1">
      <c r="G6676" s="175"/>
      <c r="I6676" s="176"/>
      <c r="J6676" s="176"/>
      <c r="K6676" s="176"/>
      <c r="L6676" s="665"/>
      <c r="M6676" s="175"/>
      <c r="N6676" s="177"/>
      <c r="P6676" s="176"/>
      <c r="R6676" s="178"/>
      <c r="S6676" s="177"/>
      <c r="U6676" s="177"/>
      <c r="W6676" s="178"/>
      <c r="X6676" s="177"/>
    </row>
    <row r="6677" spans="7:24" s="168" customFormat="1" ht="15" customHeight="1">
      <c r="G6677" s="175"/>
      <c r="I6677" s="176"/>
      <c r="J6677" s="176"/>
      <c r="K6677" s="176"/>
      <c r="L6677" s="665"/>
      <c r="M6677" s="175"/>
      <c r="N6677" s="177"/>
      <c r="P6677" s="176"/>
      <c r="R6677" s="178"/>
      <c r="S6677" s="177"/>
      <c r="U6677" s="177"/>
      <c r="W6677" s="178"/>
      <c r="X6677" s="177"/>
    </row>
    <row r="6678" spans="7:24" s="168" customFormat="1" ht="15" customHeight="1">
      <c r="G6678" s="175"/>
      <c r="I6678" s="176"/>
      <c r="J6678" s="176"/>
      <c r="K6678" s="176"/>
      <c r="L6678" s="665"/>
      <c r="M6678" s="175"/>
      <c r="N6678" s="177"/>
      <c r="P6678" s="176"/>
      <c r="R6678" s="178"/>
      <c r="S6678" s="177"/>
      <c r="U6678" s="177"/>
      <c r="W6678" s="178"/>
      <c r="X6678" s="177"/>
    </row>
    <row r="6679" spans="7:24" s="168" customFormat="1" ht="15" customHeight="1">
      <c r="G6679" s="175"/>
      <c r="I6679" s="176"/>
      <c r="J6679" s="176"/>
      <c r="K6679" s="176"/>
      <c r="L6679" s="665"/>
      <c r="M6679" s="175"/>
      <c r="N6679" s="177"/>
      <c r="P6679" s="176"/>
      <c r="R6679" s="178"/>
      <c r="S6679" s="177"/>
      <c r="U6679" s="177"/>
      <c r="W6679" s="178"/>
      <c r="X6679" s="177"/>
    </row>
    <row r="6680" spans="7:24" s="168" customFormat="1" ht="15" customHeight="1">
      <c r="G6680" s="175"/>
      <c r="I6680" s="176"/>
      <c r="J6680" s="176"/>
      <c r="K6680" s="176"/>
      <c r="L6680" s="665"/>
      <c r="M6680" s="175"/>
      <c r="N6680" s="177"/>
      <c r="P6680" s="176"/>
      <c r="R6680" s="178"/>
      <c r="S6680" s="177"/>
      <c r="U6680" s="177"/>
      <c r="W6680" s="178"/>
      <c r="X6680" s="177"/>
    </row>
    <row r="6681" spans="7:24" s="168" customFormat="1" ht="15" customHeight="1">
      <c r="G6681" s="175"/>
      <c r="I6681" s="176"/>
      <c r="J6681" s="176"/>
      <c r="K6681" s="176"/>
      <c r="L6681" s="665"/>
      <c r="M6681" s="175"/>
      <c r="N6681" s="177"/>
      <c r="P6681" s="176"/>
      <c r="R6681" s="178"/>
      <c r="S6681" s="177"/>
      <c r="U6681" s="177"/>
      <c r="W6681" s="178"/>
      <c r="X6681" s="177"/>
    </row>
    <row r="6682" spans="7:24" s="168" customFormat="1" ht="15" customHeight="1">
      <c r="G6682" s="175"/>
      <c r="I6682" s="176"/>
      <c r="J6682" s="176"/>
      <c r="K6682" s="176"/>
      <c r="L6682" s="665"/>
      <c r="M6682" s="175"/>
      <c r="N6682" s="177"/>
      <c r="P6682" s="176"/>
      <c r="R6682" s="178"/>
      <c r="S6682" s="177"/>
      <c r="U6682" s="177"/>
      <c r="W6682" s="178"/>
      <c r="X6682" s="177"/>
    </row>
    <row r="6683" spans="7:24" s="168" customFormat="1" ht="15" customHeight="1">
      <c r="G6683" s="175"/>
      <c r="I6683" s="176"/>
      <c r="J6683" s="176"/>
      <c r="K6683" s="176"/>
      <c r="L6683" s="665"/>
      <c r="M6683" s="175"/>
      <c r="N6683" s="177"/>
      <c r="P6683" s="176"/>
      <c r="R6683" s="178"/>
      <c r="S6683" s="177"/>
      <c r="U6683" s="177"/>
      <c r="W6683" s="178"/>
      <c r="X6683" s="177"/>
    </row>
    <row r="6684" spans="7:24" s="168" customFormat="1" ht="15" customHeight="1">
      <c r="G6684" s="175"/>
      <c r="I6684" s="176"/>
      <c r="J6684" s="176"/>
      <c r="K6684" s="176"/>
      <c r="L6684" s="665"/>
      <c r="M6684" s="175"/>
      <c r="N6684" s="177"/>
      <c r="P6684" s="176"/>
      <c r="R6684" s="178"/>
      <c r="S6684" s="177"/>
      <c r="U6684" s="177"/>
      <c r="W6684" s="178"/>
      <c r="X6684" s="177"/>
    </row>
    <row r="6685" spans="7:24" s="168" customFormat="1" ht="15" customHeight="1">
      <c r="G6685" s="175"/>
      <c r="I6685" s="176"/>
      <c r="J6685" s="176"/>
      <c r="K6685" s="176"/>
      <c r="L6685" s="665"/>
      <c r="M6685" s="175"/>
      <c r="N6685" s="177"/>
      <c r="P6685" s="176"/>
      <c r="R6685" s="178"/>
      <c r="S6685" s="177"/>
      <c r="U6685" s="177"/>
      <c r="W6685" s="178"/>
      <c r="X6685" s="177"/>
    </row>
    <row r="6686" spans="7:24" s="168" customFormat="1" ht="15" customHeight="1">
      <c r="G6686" s="175"/>
      <c r="I6686" s="176"/>
      <c r="J6686" s="176"/>
      <c r="K6686" s="176"/>
      <c r="L6686" s="665"/>
      <c r="M6686" s="175"/>
      <c r="N6686" s="177"/>
      <c r="P6686" s="176"/>
      <c r="R6686" s="178"/>
      <c r="S6686" s="177"/>
      <c r="U6686" s="177"/>
      <c r="W6686" s="178"/>
      <c r="X6686" s="177"/>
    </row>
    <row r="6687" spans="7:24" s="168" customFormat="1" ht="15" customHeight="1">
      <c r="G6687" s="175"/>
      <c r="I6687" s="176"/>
      <c r="J6687" s="176"/>
      <c r="K6687" s="176"/>
      <c r="L6687" s="665"/>
      <c r="M6687" s="175"/>
      <c r="N6687" s="177"/>
      <c r="P6687" s="176"/>
      <c r="R6687" s="178"/>
      <c r="S6687" s="177"/>
      <c r="U6687" s="177"/>
      <c r="W6687" s="178"/>
      <c r="X6687" s="177"/>
    </row>
    <row r="6688" spans="7:24" s="168" customFormat="1" ht="15" customHeight="1">
      <c r="G6688" s="175"/>
      <c r="I6688" s="176"/>
      <c r="J6688" s="176"/>
      <c r="K6688" s="176"/>
      <c r="L6688" s="665"/>
      <c r="M6688" s="175"/>
      <c r="N6688" s="177"/>
      <c r="P6688" s="176"/>
      <c r="R6688" s="178"/>
      <c r="S6688" s="177"/>
      <c r="U6688" s="177"/>
      <c r="W6688" s="178"/>
      <c r="X6688" s="177"/>
    </row>
    <row r="6689" spans="7:24" s="168" customFormat="1" ht="15" customHeight="1">
      <c r="G6689" s="175"/>
      <c r="I6689" s="176"/>
      <c r="J6689" s="176"/>
      <c r="K6689" s="176"/>
      <c r="L6689" s="665"/>
      <c r="M6689" s="175"/>
      <c r="N6689" s="177"/>
      <c r="P6689" s="176"/>
      <c r="R6689" s="178"/>
      <c r="S6689" s="177"/>
      <c r="U6689" s="177"/>
      <c r="W6689" s="178"/>
      <c r="X6689" s="177"/>
    </row>
    <row r="6690" spans="7:24" s="168" customFormat="1" ht="15" customHeight="1">
      <c r="G6690" s="175"/>
      <c r="I6690" s="176"/>
      <c r="J6690" s="176"/>
      <c r="K6690" s="176"/>
      <c r="L6690" s="665"/>
      <c r="M6690" s="175"/>
      <c r="N6690" s="177"/>
      <c r="P6690" s="176"/>
      <c r="R6690" s="178"/>
      <c r="S6690" s="177"/>
      <c r="U6690" s="177"/>
      <c r="W6690" s="178"/>
      <c r="X6690" s="177"/>
    </row>
    <row r="6691" spans="7:24" s="168" customFormat="1" ht="15" customHeight="1">
      <c r="G6691" s="175"/>
      <c r="I6691" s="176"/>
      <c r="J6691" s="176"/>
      <c r="K6691" s="176"/>
      <c r="L6691" s="665"/>
      <c r="M6691" s="175"/>
      <c r="N6691" s="177"/>
      <c r="P6691" s="176"/>
      <c r="R6691" s="178"/>
      <c r="S6691" s="177"/>
      <c r="U6691" s="177"/>
      <c r="W6691" s="178"/>
      <c r="X6691" s="177"/>
    </row>
    <row r="6692" spans="7:24" s="168" customFormat="1" ht="15" customHeight="1">
      <c r="G6692" s="175"/>
      <c r="I6692" s="176"/>
      <c r="J6692" s="176"/>
      <c r="K6692" s="176"/>
      <c r="L6692" s="665"/>
      <c r="M6692" s="175"/>
      <c r="N6692" s="177"/>
      <c r="P6692" s="176"/>
      <c r="R6692" s="178"/>
      <c r="S6692" s="177"/>
      <c r="U6692" s="177"/>
      <c r="W6692" s="178"/>
      <c r="X6692" s="177"/>
    </row>
    <row r="6693" spans="7:24" s="168" customFormat="1" ht="15" customHeight="1">
      <c r="G6693" s="175"/>
      <c r="I6693" s="176"/>
      <c r="J6693" s="176"/>
      <c r="K6693" s="176"/>
      <c r="L6693" s="665"/>
      <c r="M6693" s="175"/>
      <c r="N6693" s="177"/>
      <c r="P6693" s="176"/>
      <c r="R6693" s="178"/>
      <c r="S6693" s="177"/>
      <c r="U6693" s="177"/>
      <c r="W6693" s="178"/>
      <c r="X6693" s="177"/>
    </row>
    <row r="6694" spans="7:24" s="168" customFormat="1" ht="15" customHeight="1">
      <c r="G6694" s="175"/>
      <c r="I6694" s="176"/>
      <c r="J6694" s="176"/>
      <c r="K6694" s="176"/>
      <c r="L6694" s="665"/>
      <c r="M6694" s="175"/>
      <c r="N6694" s="177"/>
      <c r="P6694" s="176"/>
      <c r="R6694" s="178"/>
      <c r="S6694" s="177"/>
      <c r="U6694" s="177"/>
      <c r="W6694" s="178"/>
      <c r="X6694" s="177"/>
    </row>
    <row r="6695" spans="7:24" s="168" customFormat="1" ht="15" customHeight="1">
      <c r="G6695" s="175"/>
      <c r="I6695" s="176"/>
      <c r="J6695" s="176"/>
      <c r="K6695" s="176"/>
      <c r="L6695" s="665"/>
      <c r="M6695" s="175"/>
      <c r="N6695" s="177"/>
      <c r="P6695" s="176"/>
      <c r="R6695" s="178"/>
      <c r="S6695" s="177"/>
      <c r="U6695" s="177"/>
      <c r="W6695" s="178"/>
      <c r="X6695" s="177"/>
    </row>
    <row r="6696" spans="7:24" s="168" customFormat="1" ht="15" customHeight="1">
      <c r="G6696" s="175"/>
      <c r="I6696" s="176"/>
      <c r="J6696" s="176"/>
      <c r="K6696" s="176"/>
      <c r="L6696" s="665"/>
      <c r="M6696" s="175"/>
      <c r="N6696" s="177"/>
      <c r="P6696" s="176"/>
      <c r="R6696" s="178"/>
      <c r="S6696" s="177"/>
      <c r="U6696" s="177"/>
      <c r="W6696" s="178"/>
      <c r="X6696" s="177"/>
    </row>
    <row r="6697" spans="7:24" s="168" customFormat="1" ht="15" customHeight="1">
      <c r="G6697" s="175"/>
      <c r="I6697" s="176"/>
      <c r="J6697" s="176"/>
      <c r="K6697" s="176"/>
      <c r="L6697" s="665"/>
      <c r="M6697" s="175"/>
      <c r="N6697" s="177"/>
      <c r="P6697" s="176"/>
      <c r="R6697" s="178"/>
      <c r="S6697" s="177"/>
      <c r="U6697" s="177"/>
      <c r="W6697" s="178"/>
      <c r="X6697" s="177"/>
    </row>
    <row r="6698" spans="7:24" s="168" customFormat="1" ht="15" customHeight="1">
      <c r="G6698" s="175"/>
      <c r="I6698" s="176"/>
      <c r="J6698" s="176"/>
      <c r="K6698" s="176"/>
      <c r="L6698" s="665"/>
      <c r="M6698" s="175"/>
      <c r="N6698" s="177"/>
      <c r="P6698" s="176"/>
      <c r="R6698" s="178"/>
      <c r="S6698" s="177"/>
      <c r="U6698" s="177"/>
      <c r="W6698" s="178"/>
      <c r="X6698" s="177"/>
    </row>
    <row r="6699" spans="7:24" s="168" customFormat="1" ht="15" customHeight="1">
      <c r="G6699" s="175"/>
      <c r="I6699" s="176"/>
      <c r="J6699" s="176"/>
      <c r="K6699" s="176"/>
      <c r="L6699" s="665"/>
      <c r="M6699" s="175"/>
      <c r="N6699" s="177"/>
      <c r="P6699" s="176"/>
      <c r="R6699" s="178"/>
      <c r="S6699" s="177"/>
      <c r="U6699" s="177"/>
      <c r="W6699" s="178"/>
      <c r="X6699" s="177"/>
    </row>
    <row r="6700" spans="7:24" s="168" customFormat="1" ht="15" customHeight="1">
      <c r="G6700" s="175"/>
      <c r="I6700" s="176"/>
      <c r="J6700" s="176"/>
      <c r="K6700" s="176"/>
      <c r="L6700" s="665"/>
      <c r="M6700" s="175"/>
      <c r="N6700" s="177"/>
      <c r="P6700" s="176"/>
      <c r="R6700" s="178"/>
      <c r="S6700" s="177"/>
      <c r="U6700" s="177"/>
      <c r="W6700" s="178"/>
      <c r="X6700" s="177"/>
    </row>
    <row r="6701" spans="7:24" s="168" customFormat="1" ht="15" customHeight="1">
      <c r="G6701" s="175"/>
      <c r="I6701" s="176"/>
      <c r="J6701" s="176"/>
      <c r="K6701" s="176"/>
      <c r="L6701" s="665"/>
      <c r="M6701" s="175"/>
      <c r="N6701" s="177"/>
      <c r="P6701" s="176"/>
      <c r="R6701" s="178"/>
      <c r="S6701" s="177"/>
      <c r="U6701" s="177"/>
      <c r="W6701" s="178"/>
      <c r="X6701" s="177"/>
    </row>
    <row r="6702" spans="7:24" s="168" customFormat="1" ht="15" customHeight="1">
      <c r="G6702" s="175"/>
      <c r="I6702" s="176"/>
      <c r="J6702" s="176"/>
      <c r="K6702" s="176"/>
      <c r="L6702" s="665"/>
      <c r="M6702" s="175"/>
      <c r="N6702" s="177"/>
      <c r="P6702" s="176"/>
      <c r="R6702" s="178"/>
      <c r="S6702" s="177"/>
      <c r="U6702" s="177"/>
      <c r="W6702" s="178"/>
      <c r="X6702" s="177"/>
    </row>
    <row r="6703" spans="7:24" s="168" customFormat="1" ht="15" customHeight="1">
      <c r="G6703" s="175"/>
      <c r="I6703" s="176"/>
      <c r="J6703" s="176"/>
      <c r="K6703" s="176"/>
      <c r="L6703" s="665"/>
      <c r="M6703" s="175"/>
      <c r="N6703" s="177"/>
      <c r="P6703" s="176"/>
      <c r="R6703" s="178"/>
      <c r="S6703" s="177"/>
      <c r="U6703" s="177"/>
      <c r="W6703" s="178"/>
      <c r="X6703" s="177"/>
    </row>
    <row r="6704" spans="7:24" s="168" customFormat="1" ht="15" customHeight="1">
      <c r="G6704" s="175"/>
      <c r="I6704" s="176"/>
      <c r="J6704" s="176"/>
      <c r="K6704" s="176"/>
      <c r="L6704" s="665"/>
      <c r="M6704" s="175"/>
      <c r="N6704" s="177"/>
      <c r="P6704" s="176"/>
      <c r="R6704" s="178"/>
      <c r="S6704" s="177"/>
      <c r="U6704" s="177"/>
      <c r="W6704" s="178"/>
      <c r="X6704" s="177"/>
    </row>
    <row r="6705" spans="7:24" s="168" customFormat="1" ht="15" customHeight="1">
      <c r="G6705" s="175"/>
      <c r="I6705" s="176"/>
      <c r="J6705" s="176"/>
      <c r="K6705" s="176"/>
      <c r="L6705" s="665"/>
      <c r="M6705" s="175"/>
      <c r="N6705" s="177"/>
      <c r="P6705" s="176"/>
      <c r="R6705" s="178"/>
      <c r="S6705" s="177"/>
      <c r="U6705" s="177"/>
      <c r="W6705" s="178"/>
      <c r="X6705" s="177"/>
    </row>
    <row r="6706" spans="7:24" s="168" customFormat="1" ht="15" customHeight="1">
      <c r="G6706" s="175"/>
      <c r="I6706" s="176"/>
      <c r="J6706" s="176"/>
      <c r="K6706" s="176"/>
      <c r="L6706" s="665"/>
      <c r="M6706" s="175"/>
      <c r="N6706" s="177"/>
      <c r="P6706" s="176"/>
      <c r="R6706" s="178"/>
      <c r="S6706" s="177"/>
      <c r="U6706" s="177"/>
      <c r="W6706" s="178"/>
      <c r="X6706" s="177"/>
    </row>
    <row r="6707" spans="7:24" s="168" customFormat="1" ht="15" customHeight="1">
      <c r="G6707" s="175"/>
      <c r="I6707" s="176"/>
      <c r="J6707" s="176"/>
      <c r="K6707" s="176"/>
      <c r="L6707" s="665"/>
      <c r="M6707" s="175"/>
      <c r="N6707" s="177"/>
      <c r="P6707" s="176"/>
      <c r="R6707" s="178"/>
      <c r="S6707" s="177"/>
      <c r="U6707" s="177"/>
      <c r="W6707" s="178"/>
      <c r="X6707" s="177"/>
    </row>
    <row r="6708" spans="7:24" s="168" customFormat="1" ht="15" customHeight="1">
      <c r="G6708" s="175"/>
      <c r="I6708" s="176"/>
      <c r="J6708" s="176"/>
      <c r="K6708" s="176"/>
      <c r="L6708" s="665"/>
      <c r="M6708" s="175"/>
      <c r="N6708" s="177"/>
      <c r="P6708" s="176"/>
      <c r="R6708" s="178"/>
      <c r="S6708" s="177"/>
      <c r="U6708" s="177"/>
      <c r="W6708" s="178"/>
      <c r="X6708" s="177"/>
    </row>
    <row r="6709" spans="7:24" s="168" customFormat="1" ht="15" customHeight="1">
      <c r="G6709" s="175"/>
      <c r="I6709" s="176"/>
      <c r="J6709" s="176"/>
      <c r="K6709" s="176"/>
      <c r="L6709" s="665"/>
      <c r="M6709" s="175"/>
      <c r="N6709" s="177"/>
      <c r="P6709" s="176"/>
      <c r="R6709" s="178"/>
      <c r="S6709" s="177"/>
      <c r="U6709" s="177"/>
      <c r="W6709" s="178"/>
      <c r="X6709" s="177"/>
    </row>
    <row r="6710" spans="7:24" s="168" customFormat="1" ht="15" customHeight="1">
      <c r="G6710" s="175"/>
      <c r="I6710" s="176"/>
      <c r="J6710" s="176"/>
      <c r="K6710" s="176"/>
      <c r="L6710" s="665"/>
      <c r="M6710" s="175"/>
      <c r="N6710" s="177"/>
      <c r="P6710" s="176"/>
      <c r="R6710" s="178"/>
      <c r="S6710" s="177"/>
      <c r="U6710" s="177"/>
      <c r="W6710" s="178"/>
      <c r="X6710" s="177"/>
    </row>
    <row r="6711" spans="7:24" s="168" customFormat="1" ht="15" customHeight="1">
      <c r="G6711" s="175"/>
      <c r="I6711" s="176"/>
      <c r="J6711" s="176"/>
      <c r="K6711" s="176"/>
      <c r="L6711" s="665"/>
      <c r="M6711" s="175"/>
      <c r="N6711" s="177"/>
      <c r="P6711" s="176"/>
      <c r="R6711" s="178"/>
      <c r="S6711" s="177"/>
      <c r="U6711" s="177"/>
      <c r="W6711" s="178"/>
      <c r="X6711" s="177"/>
    </row>
    <row r="6712" spans="7:24" s="168" customFormat="1" ht="15" customHeight="1">
      <c r="G6712" s="175"/>
      <c r="I6712" s="176"/>
      <c r="J6712" s="176"/>
      <c r="K6712" s="176"/>
      <c r="L6712" s="665"/>
      <c r="M6712" s="175"/>
      <c r="N6712" s="177"/>
      <c r="P6712" s="176"/>
      <c r="R6712" s="178"/>
      <c r="S6712" s="177"/>
      <c r="U6712" s="177"/>
      <c r="W6712" s="178"/>
      <c r="X6712" s="177"/>
    </row>
    <row r="6713" spans="7:24" s="168" customFormat="1" ht="15" customHeight="1">
      <c r="G6713" s="175"/>
      <c r="I6713" s="176"/>
      <c r="J6713" s="176"/>
      <c r="K6713" s="176"/>
      <c r="L6713" s="665"/>
      <c r="M6713" s="175"/>
      <c r="N6713" s="177"/>
      <c r="P6713" s="176"/>
      <c r="R6713" s="178"/>
      <c r="S6713" s="177"/>
      <c r="U6713" s="177"/>
      <c r="W6713" s="178"/>
      <c r="X6713" s="177"/>
    </row>
    <row r="6714" spans="7:24" s="168" customFormat="1" ht="15" customHeight="1">
      <c r="G6714" s="175"/>
      <c r="I6714" s="176"/>
      <c r="J6714" s="176"/>
      <c r="K6714" s="176"/>
      <c r="L6714" s="665"/>
      <c r="M6714" s="175"/>
      <c r="N6714" s="177"/>
      <c r="P6714" s="176"/>
      <c r="R6714" s="178"/>
      <c r="S6714" s="177"/>
      <c r="U6714" s="177"/>
      <c r="W6714" s="178"/>
      <c r="X6714" s="177"/>
    </row>
    <row r="6715" spans="7:24" s="168" customFormat="1" ht="15" customHeight="1">
      <c r="G6715" s="175"/>
      <c r="I6715" s="176"/>
      <c r="J6715" s="176"/>
      <c r="K6715" s="176"/>
      <c r="L6715" s="665"/>
      <c r="M6715" s="175"/>
      <c r="N6715" s="177"/>
      <c r="P6715" s="176"/>
      <c r="R6715" s="178"/>
      <c r="S6715" s="177"/>
      <c r="U6715" s="177"/>
      <c r="W6715" s="178"/>
      <c r="X6715" s="177"/>
    </row>
    <row r="6716" spans="7:24" s="168" customFormat="1" ht="15" customHeight="1">
      <c r="G6716" s="175"/>
      <c r="I6716" s="176"/>
      <c r="J6716" s="176"/>
      <c r="K6716" s="176"/>
      <c r="L6716" s="665"/>
      <c r="M6716" s="175"/>
      <c r="N6716" s="177"/>
      <c r="P6716" s="176"/>
      <c r="R6716" s="178"/>
      <c r="S6716" s="177"/>
      <c r="U6716" s="177"/>
      <c r="W6716" s="178"/>
      <c r="X6716" s="177"/>
    </row>
    <row r="6717" spans="7:24" s="168" customFormat="1" ht="15" customHeight="1">
      <c r="G6717" s="175"/>
      <c r="I6717" s="176"/>
      <c r="J6717" s="176"/>
      <c r="K6717" s="176"/>
      <c r="L6717" s="665"/>
      <c r="M6717" s="175"/>
      <c r="N6717" s="177"/>
      <c r="P6717" s="176"/>
      <c r="R6717" s="178"/>
      <c r="S6717" s="177"/>
      <c r="U6717" s="177"/>
      <c r="W6717" s="178"/>
      <c r="X6717" s="177"/>
    </row>
    <row r="6718" spans="7:24" s="168" customFormat="1" ht="15" customHeight="1">
      <c r="G6718" s="175"/>
      <c r="I6718" s="176"/>
      <c r="J6718" s="176"/>
      <c r="K6718" s="176"/>
      <c r="L6718" s="665"/>
      <c r="M6718" s="175"/>
      <c r="N6718" s="177"/>
      <c r="P6718" s="176"/>
      <c r="R6718" s="178"/>
      <c r="S6718" s="177"/>
      <c r="U6718" s="177"/>
      <c r="W6718" s="178"/>
      <c r="X6718" s="177"/>
    </row>
    <row r="6719" spans="7:24" s="168" customFormat="1" ht="15" customHeight="1">
      <c r="G6719" s="175"/>
      <c r="I6719" s="176"/>
      <c r="J6719" s="176"/>
      <c r="K6719" s="176"/>
      <c r="L6719" s="665"/>
      <c r="M6719" s="175"/>
      <c r="N6719" s="177"/>
      <c r="P6719" s="176"/>
      <c r="R6719" s="178"/>
      <c r="S6719" s="177"/>
      <c r="U6719" s="177"/>
      <c r="W6719" s="178"/>
      <c r="X6719" s="177"/>
    </row>
    <row r="6720" spans="7:24" s="168" customFormat="1" ht="15" customHeight="1">
      <c r="G6720" s="175"/>
      <c r="I6720" s="176"/>
      <c r="J6720" s="176"/>
      <c r="K6720" s="176"/>
      <c r="L6720" s="665"/>
      <c r="M6720" s="175"/>
      <c r="N6720" s="177"/>
      <c r="P6720" s="176"/>
      <c r="R6720" s="178"/>
      <c r="S6720" s="177"/>
      <c r="U6720" s="177"/>
      <c r="W6720" s="178"/>
      <c r="X6720" s="177"/>
    </row>
    <row r="6721" spans="7:24" s="168" customFormat="1" ht="15" customHeight="1">
      <c r="G6721" s="175"/>
      <c r="I6721" s="176"/>
      <c r="J6721" s="176"/>
      <c r="K6721" s="176"/>
      <c r="L6721" s="665"/>
      <c r="M6721" s="175"/>
      <c r="N6721" s="177"/>
      <c r="P6721" s="176"/>
      <c r="R6721" s="178"/>
      <c r="S6721" s="177"/>
      <c r="U6721" s="177"/>
      <c r="W6721" s="178"/>
      <c r="X6721" s="177"/>
    </row>
    <row r="6722" spans="7:24" s="168" customFormat="1" ht="15" customHeight="1">
      <c r="G6722" s="175"/>
      <c r="I6722" s="176"/>
      <c r="J6722" s="176"/>
      <c r="K6722" s="176"/>
      <c r="L6722" s="665"/>
      <c r="M6722" s="175"/>
      <c r="N6722" s="177"/>
      <c r="P6722" s="176"/>
      <c r="R6722" s="178"/>
      <c r="S6722" s="177"/>
      <c r="U6722" s="177"/>
      <c r="W6722" s="178"/>
      <c r="X6722" s="177"/>
    </row>
    <row r="6723" spans="7:24" s="168" customFormat="1" ht="15" customHeight="1">
      <c r="G6723" s="175"/>
      <c r="I6723" s="176"/>
      <c r="J6723" s="176"/>
      <c r="K6723" s="176"/>
      <c r="L6723" s="665"/>
      <c r="M6723" s="175"/>
      <c r="N6723" s="177"/>
      <c r="P6723" s="176"/>
      <c r="R6723" s="178"/>
      <c r="S6723" s="177"/>
      <c r="U6723" s="177"/>
      <c r="W6723" s="178"/>
      <c r="X6723" s="177"/>
    </row>
    <row r="6724" spans="7:24" s="168" customFormat="1" ht="15" customHeight="1">
      <c r="G6724" s="175"/>
      <c r="I6724" s="176"/>
      <c r="J6724" s="176"/>
      <c r="K6724" s="176"/>
      <c r="L6724" s="665"/>
      <c r="M6724" s="175"/>
      <c r="N6724" s="177"/>
      <c r="P6724" s="176"/>
      <c r="R6724" s="178"/>
      <c r="S6724" s="177"/>
      <c r="U6724" s="177"/>
      <c r="W6724" s="178"/>
      <c r="X6724" s="177"/>
    </row>
    <row r="6725" spans="7:24" s="168" customFormat="1" ht="15" customHeight="1">
      <c r="G6725" s="175"/>
      <c r="I6725" s="176"/>
      <c r="J6725" s="176"/>
      <c r="K6725" s="176"/>
      <c r="L6725" s="665"/>
      <c r="M6725" s="175"/>
      <c r="N6725" s="177"/>
      <c r="P6725" s="176"/>
      <c r="R6725" s="178"/>
      <c r="S6725" s="177"/>
      <c r="U6725" s="177"/>
      <c r="W6725" s="178"/>
      <c r="X6725" s="177"/>
    </row>
    <row r="6726" spans="7:24" s="168" customFormat="1" ht="15" customHeight="1">
      <c r="G6726" s="175"/>
      <c r="I6726" s="176"/>
      <c r="J6726" s="176"/>
      <c r="K6726" s="176"/>
      <c r="L6726" s="665"/>
      <c r="M6726" s="175"/>
      <c r="N6726" s="177"/>
      <c r="P6726" s="176"/>
      <c r="R6726" s="178"/>
      <c r="S6726" s="177"/>
      <c r="U6726" s="177"/>
      <c r="W6726" s="178"/>
      <c r="X6726" s="177"/>
    </row>
    <row r="6727" spans="7:24" s="168" customFormat="1" ht="15" customHeight="1">
      <c r="G6727" s="175"/>
      <c r="I6727" s="176"/>
      <c r="J6727" s="176"/>
      <c r="K6727" s="176"/>
      <c r="L6727" s="665"/>
      <c r="M6727" s="175"/>
      <c r="N6727" s="177"/>
      <c r="P6727" s="176"/>
      <c r="R6727" s="178"/>
      <c r="S6727" s="177"/>
      <c r="U6727" s="177"/>
      <c r="W6727" s="178"/>
      <c r="X6727" s="177"/>
    </row>
    <row r="6728" spans="7:24" s="168" customFormat="1" ht="15" customHeight="1">
      <c r="G6728" s="175"/>
      <c r="I6728" s="176"/>
      <c r="J6728" s="176"/>
      <c r="K6728" s="176"/>
      <c r="L6728" s="665"/>
      <c r="M6728" s="175"/>
      <c r="N6728" s="177"/>
      <c r="P6728" s="176"/>
      <c r="R6728" s="178"/>
      <c r="S6728" s="177"/>
      <c r="U6728" s="177"/>
      <c r="W6728" s="178"/>
      <c r="X6728" s="177"/>
    </row>
    <row r="6729" spans="7:24" s="168" customFormat="1" ht="15" customHeight="1">
      <c r="G6729" s="175"/>
      <c r="I6729" s="176"/>
      <c r="J6729" s="176"/>
      <c r="K6729" s="176"/>
      <c r="L6729" s="665"/>
      <c r="M6729" s="175"/>
      <c r="N6729" s="177"/>
      <c r="P6729" s="176"/>
      <c r="R6729" s="178"/>
      <c r="S6729" s="177"/>
      <c r="U6729" s="177"/>
      <c r="W6729" s="178"/>
      <c r="X6729" s="177"/>
    </row>
    <row r="6730" spans="7:24" s="168" customFormat="1" ht="15" customHeight="1">
      <c r="G6730" s="175"/>
      <c r="I6730" s="176"/>
      <c r="J6730" s="176"/>
      <c r="K6730" s="176"/>
      <c r="L6730" s="665"/>
      <c r="M6730" s="175"/>
      <c r="N6730" s="177"/>
      <c r="P6730" s="176"/>
      <c r="R6730" s="178"/>
      <c r="S6730" s="177"/>
      <c r="U6730" s="177"/>
      <c r="W6730" s="178"/>
      <c r="X6730" s="177"/>
    </row>
    <row r="6731" spans="7:24" s="168" customFormat="1" ht="15" customHeight="1">
      <c r="G6731" s="175"/>
      <c r="I6731" s="176"/>
      <c r="J6731" s="176"/>
      <c r="K6731" s="176"/>
      <c r="L6731" s="665"/>
      <c r="M6731" s="175"/>
      <c r="N6731" s="177"/>
      <c r="P6731" s="176"/>
      <c r="R6731" s="178"/>
      <c r="S6731" s="177"/>
      <c r="U6731" s="177"/>
      <c r="W6731" s="178"/>
      <c r="X6731" s="177"/>
    </row>
    <row r="6732" spans="7:24" s="168" customFormat="1" ht="15" customHeight="1">
      <c r="G6732" s="175"/>
      <c r="I6732" s="176"/>
      <c r="J6732" s="176"/>
      <c r="K6732" s="176"/>
      <c r="L6732" s="665"/>
      <c r="M6732" s="175"/>
      <c r="N6732" s="177"/>
      <c r="P6732" s="176"/>
      <c r="R6732" s="178"/>
      <c r="S6732" s="177"/>
      <c r="U6732" s="177"/>
      <c r="W6732" s="178"/>
      <c r="X6732" s="177"/>
    </row>
    <row r="6733" spans="7:24" s="168" customFormat="1" ht="15" customHeight="1">
      <c r="G6733" s="175"/>
      <c r="I6733" s="176"/>
      <c r="J6733" s="176"/>
      <c r="K6733" s="176"/>
      <c r="L6733" s="665"/>
      <c r="M6733" s="175"/>
      <c r="N6733" s="177"/>
      <c r="P6733" s="176"/>
      <c r="R6733" s="178"/>
      <c r="S6733" s="177"/>
      <c r="U6733" s="177"/>
      <c r="W6733" s="178"/>
      <c r="X6733" s="177"/>
    </row>
    <row r="6734" spans="7:24" s="168" customFormat="1" ht="15" customHeight="1">
      <c r="G6734" s="175"/>
      <c r="I6734" s="176"/>
      <c r="J6734" s="176"/>
      <c r="K6734" s="176"/>
      <c r="L6734" s="665"/>
      <c r="M6734" s="175"/>
      <c r="N6734" s="177"/>
      <c r="P6734" s="176"/>
      <c r="R6734" s="178"/>
      <c r="S6734" s="177"/>
      <c r="U6734" s="177"/>
      <c r="W6734" s="178"/>
      <c r="X6734" s="177"/>
    </row>
    <row r="6735" spans="7:24" s="168" customFormat="1" ht="15" customHeight="1">
      <c r="G6735" s="175"/>
      <c r="I6735" s="176"/>
      <c r="J6735" s="176"/>
      <c r="K6735" s="176"/>
      <c r="L6735" s="665"/>
      <c r="M6735" s="175"/>
      <c r="N6735" s="177"/>
      <c r="P6735" s="176"/>
      <c r="R6735" s="178"/>
      <c r="S6735" s="177"/>
      <c r="U6735" s="177"/>
      <c r="W6735" s="178"/>
      <c r="X6735" s="177"/>
    </row>
    <row r="6736" spans="7:24" s="168" customFormat="1" ht="15" customHeight="1">
      <c r="G6736" s="175"/>
      <c r="I6736" s="176"/>
      <c r="J6736" s="176"/>
      <c r="K6736" s="176"/>
      <c r="L6736" s="665"/>
      <c r="M6736" s="175"/>
      <c r="N6736" s="177"/>
      <c r="P6736" s="176"/>
      <c r="R6736" s="178"/>
      <c r="S6736" s="177"/>
      <c r="U6736" s="177"/>
      <c r="W6736" s="178"/>
      <c r="X6736" s="177"/>
    </row>
    <row r="6737" spans="7:24" s="168" customFormat="1" ht="15" customHeight="1">
      <c r="G6737" s="175"/>
      <c r="I6737" s="176"/>
      <c r="J6737" s="176"/>
      <c r="K6737" s="176"/>
      <c r="L6737" s="665"/>
      <c r="M6737" s="175"/>
      <c r="N6737" s="177"/>
      <c r="P6737" s="176"/>
      <c r="R6737" s="178"/>
      <c r="S6737" s="177"/>
      <c r="U6737" s="177"/>
      <c r="W6737" s="178"/>
      <c r="X6737" s="177"/>
    </row>
    <row r="6738" spans="7:24" s="168" customFormat="1" ht="15" customHeight="1">
      <c r="G6738" s="175"/>
      <c r="I6738" s="176"/>
      <c r="J6738" s="176"/>
      <c r="K6738" s="176"/>
      <c r="L6738" s="665"/>
      <c r="M6738" s="175"/>
      <c r="N6738" s="177"/>
      <c r="P6738" s="176"/>
      <c r="R6738" s="178"/>
      <c r="S6738" s="177"/>
      <c r="U6738" s="177"/>
      <c r="W6738" s="178"/>
      <c r="X6738" s="177"/>
    </row>
    <row r="6739" spans="7:24" s="168" customFormat="1" ht="15" customHeight="1">
      <c r="G6739" s="175"/>
      <c r="I6739" s="176"/>
      <c r="J6739" s="176"/>
      <c r="K6739" s="176"/>
      <c r="L6739" s="665"/>
      <c r="M6739" s="175"/>
      <c r="N6739" s="177"/>
      <c r="P6739" s="176"/>
      <c r="R6739" s="178"/>
      <c r="S6739" s="177"/>
      <c r="U6739" s="177"/>
      <c r="W6739" s="178"/>
      <c r="X6739" s="177"/>
    </row>
    <row r="6740" spans="7:24" s="168" customFormat="1" ht="15" customHeight="1">
      <c r="G6740" s="175"/>
      <c r="I6740" s="176"/>
      <c r="J6740" s="176"/>
      <c r="K6740" s="176"/>
      <c r="L6740" s="665"/>
      <c r="M6740" s="175"/>
      <c r="N6740" s="177"/>
      <c r="P6740" s="176"/>
      <c r="R6740" s="178"/>
      <c r="S6740" s="177"/>
      <c r="U6740" s="177"/>
      <c r="W6740" s="178"/>
      <c r="X6740" s="177"/>
    </row>
    <row r="6741" spans="7:24" s="168" customFormat="1" ht="15" customHeight="1">
      <c r="G6741" s="175"/>
      <c r="I6741" s="176"/>
      <c r="J6741" s="176"/>
      <c r="K6741" s="176"/>
      <c r="L6741" s="665"/>
      <c r="M6741" s="175"/>
      <c r="N6741" s="177"/>
      <c r="P6741" s="176"/>
      <c r="R6741" s="178"/>
      <c r="S6741" s="177"/>
      <c r="U6741" s="177"/>
      <c r="W6741" s="178"/>
      <c r="X6741" s="177"/>
    </row>
    <row r="6742" spans="7:24" s="168" customFormat="1" ht="15" customHeight="1">
      <c r="G6742" s="175"/>
      <c r="I6742" s="176"/>
      <c r="J6742" s="176"/>
      <c r="K6742" s="176"/>
      <c r="L6742" s="665"/>
      <c r="M6742" s="175"/>
      <c r="N6742" s="177"/>
      <c r="P6742" s="176"/>
      <c r="R6742" s="178"/>
      <c r="S6742" s="177"/>
      <c r="U6742" s="177"/>
      <c r="W6742" s="178"/>
      <c r="X6742" s="177"/>
    </row>
    <row r="6743" spans="7:24" s="168" customFormat="1" ht="15" customHeight="1">
      <c r="G6743" s="175"/>
      <c r="I6743" s="176"/>
      <c r="J6743" s="176"/>
      <c r="K6743" s="176"/>
      <c r="L6743" s="665"/>
      <c r="M6743" s="175"/>
      <c r="N6743" s="177"/>
      <c r="P6743" s="176"/>
      <c r="R6743" s="178"/>
      <c r="S6743" s="177"/>
      <c r="U6743" s="177"/>
      <c r="W6743" s="178"/>
      <c r="X6743" s="177"/>
    </row>
    <row r="6744" spans="7:24" s="168" customFormat="1" ht="15" customHeight="1">
      <c r="G6744" s="175"/>
      <c r="I6744" s="176"/>
      <c r="J6744" s="176"/>
      <c r="K6744" s="176"/>
      <c r="L6744" s="665"/>
      <c r="M6744" s="175"/>
      <c r="N6744" s="177"/>
      <c r="P6744" s="176"/>
      <c r="R6744" s="178"/>
      <c r="S6744" s="177"/>
      <c r="U6744" s="177"/>
      <c r="W6744" s="178"/>
      <c r="X6744" s="177"/>
    </row>
    <row r="6745" spans="7:24" s="168" customFormat="1" ht="15" customHeight="1">
      <c r="G6745" s="175"/>
      <c r="I6745" s="176"/>
      <c r="J6745" s="176"/>
      <c r="K6745" s="176"/>
      <c r="L6745" s="665"/>
      <c r="M6745" s="175"/>
      <c r="N6745" s="177"/>
      <c r="P6745" s="176"/>
      <c r="R6745" s="178"/>
      <c r="S6745" s="177"/>
      <c r="U6745" s="177"/>
      <c r="W6745" s="178"/>
      <c r="X6745" s="177"/>
    </row>
    <row r="6746" spans="7:24" s="168" customFormat="1" ht="15" customHeight="1">
      <c r="G6746" s="175"/>
      <c r="I6746" s="176"/>
      <c r="J6746" s="176"/>
      <c r="K6746" s="176"/>
      <c r="L6746" s="665"/>
      <c r="M6746" s="175"/>
      <c r="N6746" s="177"/>
      <c r="P6746" s="176"/>
      <c r="R6746" s="178"/>
      <c r="S6746" s="177"/>
      <c r="U6746" s="177"/>
      <c r="W6746" s="178"/>
      <c r="X6746" s="177"/>
    </row>
    <row r="6747" spans="7:24" s="168" customFormat="1" ht="15" customHeight="1">
      <c r="G6747" s="175"/>
      <c r="I6747" s="176"/>
      <c r="J6747" s="176"/>
      <c r="K6747" s="176"/>
      <c r="L6747" s="665"/>
      <c r="M6747" s="175"/>
      <c r="N6747" s="177"/>
      <c r="P6747" s="176"/>
      <c r="R6747" s="178"/>
      <c r="S6747" s="177"/>
      <c r="U6747" s="177"/>
      <c r="W6747" s="178"/>
      <c r="X6747" s="177"/>
    </row>
    <row r="6748" spans="7:24" s="168" customFormat="1" ht="15" customHeight="1">
      <c r="G6748" s="175"/>
      <c r="I6748" s="176"/>
      <c r="J6748" s="176"/>
      <c r="K6748" s="176"/>
      <c r="L6748" s="665"/>
      <c r="M6748" s="175"/>
      <c r="N6748" s="177"/>
      <c r="P6748" s="176"/>
      <c r="R6748" s="178"/>
      <c r="S6748" s="177"/>
      <c r="U6748" s="177"/>
      <c r="W6748" s="178"/>
      <c r="X6748" s="177"/>
    </row>
    <row r="6749" spans="7:24" s="168" customFormat="1" ht="15" customHeight="1">
      <c r="G6749" s="175"/>
      <c r="I6749" s="176"/>
      <c r="J6749" s="176"/>
      <c r="K6749" s="176"/>
      <c r="L6749" s="665"/>
      <c r="M6749" s="175"/>
      <c r="N6749" s="177"/>
      <c r="P6749" s="176"/>
      <c r="R6749" s="178"/>
      <c r="S6749" s="177"/>
      <c r="U6749" s="177"/>
      <c r="W6749" s="178"/>
      <c r="X6749" s="177"/>
    </row>
    <row r="6750" spans="7:24" s="168" customFormat="1" ht="15" customHeight="1">
      <c r="G6750" s="175"/>
      <c r="I6750" s="176"/>
      <c r="J6750" s="176"/>
      <c r="K6750" s="176"/>
      <c r="L6750" s="665"/>
      <c r="M6750" s="175"/>
      <c r="N6750" s="177"/>
      <c r="P6750" s="176"/>
      <c r="R6750" s="178"/>
      <c r="S6750" s="177"/>
      <c r="U6750" s="177"/>
      <c r="W6750" s="178"/>
      <c r="X6750" s="177"/>
    </row>
    <row r="6751" spans="7:24" s="168" customFormat="1" ht="15" customHeight="1">
      <c r="G6751" s="175"/>
      <c r="I6751" s="176"/>
      <c r="J6751" s="176"/>
      <c r="K6751" s="176"/>
      <c r="L6751" s="665"/>
      <c r="M6751" s="175"/>
      <c r="N6751" s="177"/>
      <c r="P6751" s="176"/>
      <c r="R6751" s="178"/>
      <c r="S6751" s="177"/>
      <c r="U6751" s="177"/>
      <c r="W6751" s="178"/>
      <c r="X6751" s="177"/>
    </row>
    <row r="6752" spans="7:24" s="168" customFormat="1" ht="15" customHeight="1">
      <c r="G6752" s="175"/>
      <c r="I6752" s="176"/>
      <c r="J6752" s="176"/>
      <c r="K6752" s="176"/>
      <c r="L6752" s="665"/>
      <c r="M6752" s="175"/>
      <c r="N6752" s="177"/>
      <c r="P6752" s="176"/>
      <c r="R6752" s="178"/>
      <c r="S6752" s="177"/>
      <c r="U6752" s="177"/>
      <c r="W6752" s="178"/>
      <c r="X6752" s="177"/>
    </row>
    <row r="6753" spans="7:24" s="168" customFormat="1" ht="15" customHeight="1">
      <c r="G6753" s="175"/>
      <c r="I6753" s="176"/>
      <c r="J6753" s="176"/>
      <c r="K6753" s="176"/>
      <c r="L6753" s="665"/>
      <c r="M6753" s="175"/>
      <c r="N6753" s="177"/>
      <c r="P6753" s="176"/>
      <c r="R6753" s="178"/>
      <c r="S6753" s="177"/>
      <c r="U6753" s="177"/>
      <c r="W6753" s="178"/>
      <c r="X6753" s="177"/>
    </row>
    <row r="6754" spans="7:24" s="168" customFormat="1" ht="15" customHeight="1">
      <c r="G6754" s="175"/>
      <c r="I6754" s="176"/>
      <c r="J6754" s="176"/>
      <c r="K6754" s="176"/>
      <c r="L6754" s="665"/>
      <c r="M6754" s="175"/>
      <c r="N6754" s="177"/>
      <c r="P6754" s="176"/>
      <c r="R6754" s="178"/>
      <c r="S6754" s="177"/>
      <c r="U6754" s="177"/>
      <c r="W6754" s="178"/>
      <c r="X6754" s="177"/>
    </row>
    <row r="6755" spans="7:24" s="168" customFormat="1" ht="15" customHeight="1">
      <c r="G6755" s="175"/>
      <c r="I6755" s="176"/>
      <c r="J6755" s="176"/>
      <c r="K6755" s="176"/>
      <c r="L6755" s="665"/>
      <c r="M6755" s="175"/>
      <c r="N6755" s="177"/>
      <c r="P6755" s="176"/>
      <c r="R6755" s="178"/>
      <c r="S6755" s="177"/>
      <c r="U6755" s="177"/>
      <c r="W6755" s="178"/>
      <c r="X6755" s="177"/>
    </row>
    <row r="6756" spans="7:24" s="168" customFormat="1" ht="15" customHeight="1">
      <c r="G6756" s="175"/>
      <c r="I6756" s="176"/>
      <c r="J6756" s="176"/>
      <c r="K6756" s="176"/>
      <c r="L6756" s="665"/>
      <c r="M6756" s="175"/>
      <c r="N6756" s="177"/>
      <c r="P6756" s="176"/>
      <c r="R6756" s="178"/>
      <c r="S6756" s="177"/>
      <c r="U6756" s="177"/>
      <c r="W6756" s="178"/>
      <c r="X6756" s="177"/>
    </row>
    <row r="6757" spans="7:24" s="168" customFormat="1" ht="15" customHeight="1">
      <c r="G6757" s="175"/>
      <c r="I6757" s="176"/>
      <c r="J6757" s="176"/>
      <c r="K6757" s="176"/>
      <c r="L6757" s="665"/>
      <c r="M6757" s="175"/>
      <c r="N6757" s="177"/>
      <c r="P6757" s="176"/>
      <c r="R6757" s="178"/>
      <c r="S6757" s="177"/>
      <c r="U6757" s="177"/>
      <c r="W6757" s="178"/>
      <c r="X6757" s="177"/>
    </row>
    <row r="6758" spans="7:24" s="168" customFormat="1" ht="15" customHeight="1">
      <c r="G6758" s="175"/>
      <c r="I6758" s="176"/>
      <c r="J6758" s="176"/>
      <c r="K6758" s="176"/>
      <c r="L6758" s="665"/>
      <c r="M6758" s="175"/>
      <c r="N6758" s="177"/>
      <c r="P6758" s="176"/>
      <c r="R6758" s="178"/>
      <c r="S6758" s="177"/>
      <c r="U6758" s="177"/>
      <c r="W6758" s="178"/>
      <c r="X6758" s="177"/>
    </row>
    <row r="6759" spans="7:24" s="168" customFormat="1" ht="15" customHeight="1">
      <c r="G6759" s="175"/>
      <c r="I6759" s="176"/>
      <c r="J6759" s="176"/>
      <c r="K6759" s="176"/>
      <c r="L6759" s="665"/>
      <c r="M6759" s="175"/>
      <c r="N6759" s="177"/>
      <c r="P6759" s="176"/>
      <c r="R6759" s="178"/>
      <c r="S6759" s="177"/>
      <c r="U6759" s="177"/>
      <c r="W6759" s="178"/>
      <c r="X6759" s="177"/>
    </row>
    <row r="6760" spans="7:24" s="168" customFormat="1" ht="15" customHeight="1">
      <c r="G6760" s="175"/>
      <c r="I6760" s="176"/>
      <c r="J6760" s="176"/>
      <c r="K6760" s="176"/>
      <c r="L6760" s="665"/>
      <c r="M6760" s="175"/>
      <c r="N6760" s="177"/>
      <c r="P6760" s="176"/>
      <c r="R6760" s="178"/>
      <c r="S6760" s="177"/>
      <c r="U6760" s="177"/>
      <c r="W6760" s="178"/>
      <c r="X6760" s="177"/>
    </row>
    <row r="6761" spans="7:24" s="168" customFormat="1" ht="15" customHeight="1">
      <c r="G6761" s="175"/>
      <c r="I6761" s="176"/>
      <c r="J6761" s="176"/>
      <c r="K6761" s="176"/>
      <c r="L6761" s="665"/>
      <c r="M6761" s="175"/>
      <c r="N6761" s="177"/>
      <c r="P6761" s="176"/>
      <c r="R6761" s="178"/>
      <c r="S6761" s="177"/>
      <c r="U6761" s="177"/>
      <c r="W6761" s="178"/>
      <c r="X6761" s="177"/>
    </row>
    <row r="6762" spans="7:24" s="168" customFormat="1" ht="15" customHeight="1">
      <c r="G6762" s="175"/>
      <c r="I6762" s="176"/>
      <c r="J6762" s="176"/>
      <c r="K6762" s="176"/>
      <c r="L6762" s="665"/>
      <c r="M6762" s="175"/>
      <c r="N6762" s="177"/>
      <c r="P6762" s="176"/>
      <c r="R6762" s="178"/>
      <c r="S6762" s="177"/>
      <c r="U6762" s="177"/>
      <c r="W6762" s="178"/>
      <c r="X6762" s="177"/>
    </row>
    <row r="6763" spans="7:24" s="168" customFormat="1" ht="15" customHeight="1">
      <c r="G6763" s="175"/>
      <c r="I6763" s="176"/>
      <c r="J6763" s="176"/>
      <c r="K6763" s="176"/>
      <c r="L6763" s="665"/>
      <c r="M6763" s="175"/>
      <c r="N6763" s="177"/>
      <c r="P6763" s="176"/>
      <c r="R6763" s="178"/>
      <c r="S6763" s="177"/>
      <c r="U6763" s="177"/>
      <c r="W6763" s="178"/>
      <c r="X6763" s="177"/>
    </row>
    <row r="6764" spans="7:24" s="168" customFormat="1" ht="15" customHeight="1">
      <c r="G6764" s="175"/>
      <c r="I6764" s="176"/>
      <c r="J6764" s="176"/>
      <c r="K6764" s="176"/>
      <c r="L6764" s="665"/>
      <c r="M6764" s="175"/>
      <c r="N6764" s="177"/>
      <c r="P6764" s="176"/>
      <c r="R6764" s="178"/>
      <c r="S6764" s="177"/>
      <c r="U6764" s="177"/>
      <c r="W6764" s="178"/>
      <c r="X6764" s="177"/>
    </row>
    <row r="6765" spans="7:24" s="168" customFormat="1" ht="15" customHeight="1">
      <c r="G6765" s="175"/>
      <c r="I6765" s="176"/>
      <c r="J6765" s="176"/>
      <c r="K6765" s="176"/>
      <c r="L6765" s="665"/>
      <c r="M6765" s="175"/>
      <c r="N6765" s="177"/>
      <c r="P6765" s="176"/>
      <c r="R6765" s="178"/>
      <c r="S6765" s="177"/>
      <c r="U6765" s="177"/>
      <c r="W6765" s="178"/>
      <c r="X6765" s="177"/>
    </row>
    <row r="6766" spans="7:24" s="168" customFormat="1" ht="15" customHeight="1">
      <c r="G6766" s="175"/>
      <c r="I6766" s="176"/>
      <c r="J6766" s="176"/>
      <c r="K6766" s="176"/>
      <c r="L6766" s="665"/>
      <c r="M6766" s="175"/>
      <c r="N6766" s="177"/>
      <c r="P6766" s="176"/>
      <c r="R6766" s="178"/>
      <c r="S6766" s="177"/>
      <c r="U6766" s="177"/>
      <c r="W6766" s="178"/>
      <c r="X6766" s="177"/>
    </row>
    <row r="6767" spans="7:24" s="168" customFormat="1" ht="15" customHeight="1">
      <c r="G6767" s="175"/>
      <c r="I6767" s="176"/>
      <c r="J6767" s="176"/>
      <c r="K6767" s="176"/>
      <c r="L6767" s="665"/>
      <c r="M6767" s="175"/>
      <c r="N6767" s="177"/>
      <c r="P6767" s="176"/>
      <c r="R6767" s="178"/>
      <c r="S6767" s="177"/>
      <c r="U6767" s="177"/>
      <c r="W6767" s="178"/>
      <c r="X6767" s="177"/>
    </row>
    <row r="6768" spans="7:24" s="168" customFormat="1" ht="15" customHeight="1">
      <c r="G6768" s="175"/>
      <c r="I6768" s="176"/>
      <c r="J6768" s="176"/>
      <c r="K6768" s="176"/>
      <c r="L6768" s="665"/>
      <c r="M6768" s="175"/>
      <c r="N6768" s="177"/>
      <c r="P6768" s="176"/>
      <c r="R6768" s="178"/>
      <c r="S6768" s="177"/>
      <c r="U6768" s="177"/>
      <c r="W6768" s="178"/>
      <c r="X6768" s="177"/>
    </row>
    <row r="6769" spans="7:24" s="168" customFormat="1" ht="15" customHeight="1">
      <c r="G6769" s="175"/>
      <c r="I6769" s="176"/>
      <c r="J6769" s="176"/>
      <c r="K6769" s="176"/>
      <c r="L6769" s="665"/>
      <c r="M6769" s="175"/>
      <c r="N6769" s="177"/>
      <c r="P6769" s="176"/>
      <c r="R6769" s="178"/>
      <c r="S6769" s="177"/>
      <c r="U6769" s="177"/>
      <c r="W6769" s="178"/>
      <c r="X6769" s="177"/>
    </row>
    <row r="6770" spans="7:24" s="168" customFormat="1" ht="15" customHeight="1">
      <c r="G6770" s="175"/>
      <c r="I6770" s="176"/>
      <c r="J6770" s="176"/>
      <c r="K6770" s="176"/>
      <c r="L6770" s="665"/>
      <c r="M6770" s="175"/>
      <c r="N6770" s="177"/>
      <c r="P6770" s="176"/>
      <c r="R6770" s="178"/>
      <c r="S6770" s="177"/>
      <c r="U6770" s="177"/>
      <c r="W6770" s="178"/>
      <c r="X6770" s="177"/>
    </row>
    <row r="6771" spans="7:24" s="168" customFormat="1" ht="15" customHeight="1">
      <c r="G6771" s="175"/>
      <c r="I6771" s="176"/>
      <c r="J6771" s="176"/>
      <c r="K6771" s="176"/>
      <c r="L6771" s="665"/>
      <c r="M6771" s="175"/>
      <c r="N6771" s="177"/>
      <c r="P6771" s="176"/>
      <c r="R6771" s="178"/>
      <c r="S6771" s="177"/>
      <c r="U6771" s="177"/>
      <c r="W6771" s="178"/>
      <c r="X6771" s="177"/>
    </row>
    <row r="6772" spans="7:24" s="168" customFormat="1" ht="15" customHeight="1">
      <c r="G6772" s="175"/>
      <c r="I6772" s="176"/>
      <c r="J6772" s="176"/>
      <c r="K6772" s="176"/>
      <c r="L6772" s="665"/>
      <c r="M6772" s="175"/>
      <c r="N6772" s="177"/>
      <c r="P6772" s="176"/>
      <c r="R6772" s="178"/>
      <c r="S6772" s="177"/>
      <c r="U6772" s="177"/>
      <c r="W6772" s="178"/>
      <c r="X6772" s="177"/>
    </row>
    <row r="6773" spans="7:24" s="168" customFormat="1" ht="15" customHeight="1">
      <c r="G6773" s="175"/>
      <c r="I6773" s="176"/>
      <c r="J6773" s="176"/>
      <c r="K6773" s="176"/>
      <c r="L6773" s="665"/>
      <c r="M6773" s="175"/>
      <c r="N6773" s="177"/>
      <c r="P6773" s="176"/>
      <c r="R6773" s="178"/>
      <c r="S6773" s="177"/>
      <c r="U6773" s="177"/>
      <c r="W6773" s="178"/>
      <c r="X6773" s="177"/>
    </row>
    <row r="6774" spans="7:24" s="168" customFormat="1" ht="15" customHeight="1">
      <c r="G6774" s="175"/>
      <c r="I6774" s="176"/>
      <c r="J6774" s="176"/>
      <c r="K6774" s="176"/>
      <c r="L6774" s="665"/>
      <c r="M6774" s="175"/>
      <c r="N6774" s="177"/>
      <c r="P6774" s="176"/>
      <c r="R6774" s="178"/>
      <c r="S6774" s="177"/>
      <c r="U6774" s="177"/>
      <c r="W6774" s="178"/>
      <c r="X6774" s="177"/>
    </row>
    <row r="6775" spans="7:24" s="168" customFormat="1" ht="15" customHeight="1">
      <c r="G6775" s="175"/>
      <c r="I6775" s="176"/>
      <c r="J6775" s="176"/>
      <c r="K6775" s="176"/>
      <c r="L6775" s="665"/>
      <c r="M6775" s="175"/>
      <c r="N6775" s="177"/>
      <c r="P6775" s="176"/>
      <c r="R6775" s="178"/>
      <c r="S6775" s="177"/>
      <c r="U6775" s="177"/>
      <c r="W6775" s="178"/>
      <c r="X6775" s="177"/>
    </row>
    <row r="6776" spans="7:24" s="168" customFormat="1" ht="15" customHeight="1">
      <c r="G6776" s="175"/>
      <c r="I6776" s="176"/>
      <c r="J6776" s="176"/>
      <c r="K6776" s="176"/>
      <c r="L6776" s="665"/>
      <c r="M6776" s="175"/>
      <c r="N6776" s="177"/>
      <c r="P6776" s="176"/>
      <c r="R6776" s="178"/>
      <c r="S6776" s="177"/>
      <c r="U6776" s="177"/>
      <c r="W6776" s="178"/>
      <c r="X6776" s="177"/>
    </row>
    <row r="6777" spans="7:24" s="168" customFormat="1" ht="15" customHeight="1">
      <c r="G6777" s="175"/>
      <c r="I6777" s="176"/>
      <c r="J6777" s="176"/>
      <c r="K6777" s="176"/>
      <c r="L6777" s="665"/>
      <c r="M6777" s="175"/>
      <c r="N6777" s="177"/>
      <c r="P6777" s="176"/>
      <c r="R6777" s="178"/>
      <c r="S6777" s="177"/>
      <c r="U6777" s="177"/>
      <c r="W6777" s="178"/>
      <c r="X6777" s="177"/>
    </row>
    <row r="6778" spans="7:24" s="168" customFormat="1" ht="15" customHeight="1">
      <c r="G6778" s="175"/>
      <c r="I6778" s="176"/>
      <c r="J6778" s="176"/>
      <c r="K6778" s="176"/>
      <c r="L6778" s="665"/>
      <c r="M6778" s="175"/>
      <c r="N6778" s="177"/>
      <c r="P6778" s="176"/>
      <c r="R6778" s="178"/>
      <c r="S6778" s="177"/>
      <c r="U6778" s="177"/>
      <c r="W6778" s="178"/>
      <c r="X6778" s="177"/>
    </row>
    <row r="6779" spans="7:24" s="168" customFormat="1" ht="15" customHeight="1">
      <c r="G6779" s="175"/>
      <c r="I6779" s="176"/>
      <c r="J6779" s="176"/>
      <c r="K6779" s="176"/>
      <c r="L6779" s="665"/>
      <c r="M6779" s="175"/>
      <c r="N6779" s="177"/>
      <c r="P6779" s="176"/>
      <c r="R6779" s="178"/>
      <c r="S6779" s="177"/>
      <c r="U6779" s="177"/>
      <c r="W6779" s="178"/>
      <c r="X6779" s="177"/>
    </row>
    <row r="6780" spans="7:24" s="168" customFormat="1" ht="15" customHeight="1">
      <c r="G6780" s="175"/>
      <c r="I6780" s="176"/>
      <c r="J6780" s="176"/>
      <c r="K6780" s="176"/>
      <c r="L6780" s="665"/>
      <c r="M6780" s="175"/>
      <c r="N6780" s="177"/>
      <c r="P6780" s="176"/>
      <c r="R6780" s="178"/>
      <c r="S6780" s="177"/>
      <c r="U6780" s="177"/>
      <c r="W6780" s="178"/>
      <c r="X6780" s="177"/>
    </row>
    <row r="6781" spans="7:24" s="168" customFormat="1" ht="15" customHeight="1">
      <c r="G6781" s="175"/>
      <c r="I6781" s="176"/>
      <c r="J6781" s="176"/>
      <c r="K6781" s="176"/>
      <c r="L6781" s="665"/>
      <c r="M6781" s="175"/>
      <c r="N6781" s="177"/>
      <c r="P6781" s="176"/>
      <c r="R6781" s="178"/>
      <c r="S6781" s="177"/>
      <c r="U6781" s="177"/>
      <c r="W6781" s="178"/>
      <c r="X6781" s="177"/>
    </row>
    <row r="6782" spans="7:24" s="168" customFormat="1" ht="15" customHeight="1">
      <c r="G6782" s="175"/>
      <c r="I6782" s="176"/>
      <c r="J6782" s="176"/>
      <c r="K6782" s="176"/>
      <c r="L6782" s="665"/>
      <c r="M6782" s="175"/>
      <c r="N6782" s="177"/>
      <c r="P6782" s="176"/>
      <c r="R6782" s="178"/>
      <c r="S6782" s="177"/>
      <c r="U6782" s="177"/>
      <c r="W6782" s="178"/>
      <c r="X6782" s="177"/>
    </row>
    <row r="6783" spans="7:24" s="168" customFormat="1" ht="15" customHeight="1">
      <c r="G6783" s="175"/>
      <c r="I6783" s="176"/>
      <c r="J6783" s="176"/>
      <c r="K6783" s="176"/>
      <c r="L6783" s="665"/>
      <c r="M6783" s="175"/>
      <c r="N6783" s="177"/>
      <c r="P6783" s="176"/>
      <c r="R6783" s="178"/>
      <c r="S6783" s="177"/>
      <c r="U6783" s="177"/>
      <c r="W6783" s="178"/>
      <c r="X6783" s="177"/>
    </row>
    <row r="6784" spans="7:24" s="168" customFormat="1" ht="15" customHeight="1">
      <c r="G6784" s="175"/>
      <c r="I6784" s="176"/>
      <c r="J6784" s="176"/>
      <c r="K6784" s="176"/>
      <c r="L6784" s="665"/>
      <c r="M6784" s="175"/>
      <c r="N6784" s="177"/>
      <c r="P6784" s="176"/>
      <c r="R6784" s="178"/>
      <c r="S6784" s="177"/>
      <c r="U6784" s="177"/>
      <c r="W6784" s="178"/>
      <c r="X6784" s="177"/>
    </row>
    <row r="6785" spans="7:24" s="168" customFormat="1" ht="15" customHeight="1">
      <c r="G6785" s="175"/>
      <c r="I6785" s="176"/>
      <c r="J6785" s="176"/>
      <c r="K6785" s="176"/>
      <c r="L6785" s="665"/>
      <c r="M6785" s="175"/>
      <c r="N6785" s="177"/>
      <c r="P6785" s="176"/>
      <c r="R6785" s="178"/>
      <c r="S6785" s="177"/>
      <c r="U6785" s="177"/>
      <c r="W6785" s="178"/>
      <c r="X6785" s="177"/>
    </row>
    <row r="6786" spans="7:24" s="168" customFormat="1" ht="15" customHeight="1">
      <c r="G6786" s="175"/>
      <c r="I6786" s="176"/>
      <c r="J6786" s="176"/>
      <c r="K6786" s="176"/>
      <c r="L6786" s="665"/>
      <c r="M6786" s="175"/>
      <c r="N6786" s="177"/>
      <c r="P6786" s="176"/>
      <c r="R6786" s="178"/>
      <c r="S6786" s="177"/>
      <c r="U6786" s="177"/>
      <c r="W6786" s="178"/>
      <c r="X6786" s="177"/>
    </row>
    <row r="6787" spans="7:24" s="168" customFormat="1" ht="15" customHeight="1">
      <c r="G6787" s="175"/>
      <c r="I6787" s="176"/>
      <c r="J6787" s="176"/>
      <c r="K6787" s="176"/>
      <c r="L6787" s="665"/>
      <c r="M6787" s="175"/>
      <c r="N6787" s="177"/>
      <c r="P6787" s="176"/>
      <c r="R6787" s="178"/>
      <c r="S6787" s="177"/>
      <c r="U6787" s="177"/>
      <c r="W6787" s="178"/>
      <c r="X6787" s="177"/>
    </row>
    <row r="6788" spans="7:24" s="168" customFormat="1" ht="15" customHeight="1">
      <c r="G6788" s="175"/>
      <c r="I6788" s="176"/>
      <c r="J6788" s="176"/>
      <c r="K6788" s="176"/>
      <c r="L6788" s="665"/>
      <c r="M6788" s="175"/>
      <c r="N6788" s="177"/>
      <c r="P6788" s="176"/>
      <c r="R6788" s="178"/>
      <c r="S6788" s="177"/>
      <c r="U6788" s="177"/>
      <c r="W6788" s="178"/>
      <c r="X6788" s="177"/>
    </row>
    <row r="6789" spans="7:24" s="168" customFormat="1" ht="15" customHeight="1">
      <c r="G6789" s="175"/>
      <c r="I6789" s="176"/>
      <c r="J6789" s="176"/>
      <c r="K6789" s="176"/>
      <c r="L6789" s="665"/>
      <c r="M6789" s="175"/>
      <c r="N6789" s="177"/>
      <c r="P6789" s="176"/>
      <c r="R6789" s="178"/>
      <c r="S6789" s="177"/>
      <c r="U6789" s="177"/>
      <c r="W6789" s="178"/>
      <c r="X6789" s="177"/>
    </row>
    <row r="6790" spans="7:24" s="168" customFormat="1" ht="15" customHeight="1">
      <c r="G6790" s="175"/>
      <c r="I6790" s="176"/>
      <c r="J6790" s="176"/>
      <c r="K6790" s="176"/>
      <c r="L6790" s="665"/>
      <c r="M6790" s="175"/>
      <c r="N6790" s="177"/>
      <c r="P6790" s="176"/>
      <c r="R6790" s="178"/>
      <c r="S6790" s="177"/>
      <c r="U6790" s="177"/>
      <c r="W6790" s="178"/>
      <c r="X6790" s="177"/>
    </row>
    <row r="6791" spans="7:24" s="168" customFormat="1" ht="15" customHeight="1">
      <c r="G6791" s="175"/>
      <c r="I6791" s="176"/>
      <c r="J6791" s="176"/>
      <c r="K6791" s="176"/>
      <c r="L6791" s="665"/>
      <c r="M6791" s="175"/>
      <c r="N6791" s="177"/>
      <c r="P6791" s="176"/>
      <c r="R6791" s="178"/>
      <c r="S6791" s="177"/>
      <c r="U6791" s="177"/>
      <c r="W6791" s="178"/>
      <c r="X6791" s="177"/>
    </row>
    <row r="6792" spans="7:24" s="168" customFormat="1" ht="15" customHeight="1">
      <c r="G6792" s="175"/>
      <c r="I6792" s="176"/>
      <c r="J6792" s="176"/>
      <c r="K6792" s="176"/>
      <c r="L6792" s="665"/>
      <c r="M6792" s="175"/>
      <c r="N6792" s="177"/>
      <c r="P6792" s="176"/>
      <c r="R6792" s="178"/>
      <c r="S6792" s="177"/>
      <c r="U6792" s="177"/>
      <c r="W6792" s="178"/>
      <c r="X6792" s="177"/>
    </row>
    <row r="6793" spans="7:24" s="168" customFormat="1" ht="15" customHeight="1">
      <c r="G6793" s="175"/>
      <c r="I6793" s="176"/>
      <c r="J6793" s="176"/>
      <c r="K6793" s="176"/>
      <c r="L6793" s="665"/>
      <c r="M6793" s="175"/>
      <c r="N6793" s="177"/>
      <c r="P6793" s="176"/>
      <c r="R6793" s="178"/>
      <c r="S6793" s="177"/>
      <c r="U6793" s="177"/>
      <c r="W6793" s="178"/>
      <c r="X6793" s="177"/>
    </row>
    <row r="6794" spans="7:24" s="168" customFormat="1" ht="15" customHeight="1">
      <c r="G6794" s="175"/>
      <c r="I6794" s="176"/>
      <c r="J6794" s="176"/>
      <c r="K6794" s="176"/>
      <c r="L6794" s="665"/>
      <c r="M6794" s="175"/>
      <c r="N6794" s="177"/>
      <c r="P6794" s="176"/>
      <c r="R6794" s="178"/>
      <c r="S6794" s="177"/>
      <c r="U6794" s="177"/>
      <c r="W6794" s="178"/>
      <c r="X6794" s="177"/>
    </row>
    <row r="6795" spans="7:24" s="168" customFormat="1" ht="15" customHeight="1">
      <c r="G6795" s="175"/>
      <c r="I6795" s="176"/>
      <c r="J6795" s="176"/>
      <c r="K6795" s="176"/>
      <c r="L6795" s="665"/>
      <c r="M6795" s="175"/>
      <c r="N6795" s="177"/>
      <c r="P6795" s="176"/>
      <c r="R6795" s="178"/>
      <c r="S6795" s="177"/>
      <c r="U6795" s="177"/>
      <c r="W6795" s="178"/>
      <c r="X6795" s="177"/>
    </row>
    <row r="6796" spans="7:24" s="168" customFormat="1" ht="15" customHeight="1">
      <c r="G6796" s="175"/>
      <c r="I6796" s="176"/>
      <c r="J6796" s="176"/>
      <c r="K6796" s="176"/>
      <c r="L6796" s="665"/>
      <c r="M6796" s="175"/>
      <c r="N6796" s="177"/>
      <c r="P6796" s="176"/>
      <c r="R6796" s="178"/>
      <c r="S6796" s="177"/>
      <c r="U6796" s="177"/>
      <c r="W6796" s="178"/>
      <c r="X6796" s="177"/>
    </row>
    <row r="6797" spans="7:24" s="168" customFormat="1" ht="15" customHeight="1">
      <c r="G6797" s="175"/>
      <c r="I6797" s="176"/>
      <c r="J6797" s="176"/>
      <c r="K6797" s="176"/>
      <c r="L6797" s="665"/>
      <c r="M6797" s="175"/>
      <c r="N6797" s="177"/>
      <c r="P6797" s="176"/>
      <c r="R6797" s="178"/>
      <c r="S6797" s="177"/>
      <c r="U6797" s="177"/>
      <c r="W6797" s="178"/>
      <c r="X6797" s="177"/>
    </row>
    <row r="6798" spans="7:24" s="168" customFormat="1" ht="15" customHeight="1">
      <c r="G6798" s="175"/>
      <c r="I6798" s="176"/>
      <c r="J6798" s="176"/>
      <c r="K6798" s="176"/>
      <c r="L6798" s="665"/>
      <c r="M6798" s="175"/>
      <c r="N6798" s="177"/>
      <c r="P6798" s="176"/>
      <c r="R6798" s="178"/>
      <c r="S6798" s="177"/>
      <c r="U6798" s="177"/>
      <c r="W6798" s="178"/>
      <c r="X6798" s="177"/>
    </row>
    <row r="6799" spans="7:24" s="168" customFormat="1" ht="15" customHeight="1">
      <c r="G6799" s="175"/>
      <c r="I6799" s="176"/>
      <c r="J6799" s="176"/>
      <c r="K6799" s="176"/>
      <c r="L6799" s="665"/>
      <c r="M6799" s="175"/>
      <c r="N6799" s="177"/>
      <c r="P6799" s="176"/>
      <c r="R6799" s="178"/>
      <c r="S6799" s="177"/>
      <c r="U6799" s="177"/>
      <c r="W6799" s="178"/>
      <c r="X6799" s="177"/>
    </row>
    <row r="6800" spans="7:24" s="168" customFormat="1" ht="15" customHeight="1">
      <c r="G6800" s="175"/>
      <c r="I6800" s="176"/>
      <c r="J6800" s="176"/>
      <c r="K6800" s="176"/>
      <c r="L6800" s="665"/>
      <c r="M6800" s="175"/>
      <c r="N6800" s="177"/>
      <c r="P6800" s="176"/>
      <c r="R6800" s="178"/>
      <c r="S6800" s="177"/>
      <c r="U6800" s="177"/>
      <c r="W6800" s="178"/>
      <c r="X6800" s="177"/>
    </row>
    <row r="6801" spans="7:24" s="168" customFormat="1" ht="15" customHeight="1">
      <c r="G6801" s="175"/>
      <c r="I6801" s="176"/>
      <c r="J6801" s="176"/>
      <c r="K6801" s="176"/>
      <c r="L6801" s="665"/>
      <c r="M6801" s="175"/>
      <c r="N6801" s="177"/>
      <c r="P6801" s="176"/>
      <c r="R6801" s="178"/>
      <c r="S6801" s="177"/>
      <c r="U6801" s="177"/>
      <c r="W6801" s="178"/>
      <c r="X6801" s="177"/>
    </row>
    <row r="6802" spans="7:24" s="168" customFormat="1" ht="15" customHeight="1">
      <c r="G6802" s="175"/>
      <c r="I6802" s="176"/>
      <c r="J6802" s="176"/>
      <c r="K6802" s="176"/>
      <c r="L6802" s="665"/>
      <c r="M6802" s="175"/>
      <c r="N6802" s="177"/>
      <c r="P6802" s="176"/>
      <c r="R6802" s="178"/>
      <c r="S6802" s="177"/>
      <c r="U6802" s="177"/>
      <c r="W6802" s="178"/>
      <c r="X6802" s="177"/>
    </row>
    <row r="6803" spans="7:24" s="168" customFormat="1" ht="15" customHeight="1">
      <c r="G6803" s="175"/>
      <c r="I6803" s="176"/>
      <c r="J6803" s="176"/>
      <c r="K6803" s="176"/>
      <c r="L6803" s="665"/>
      <c r="M6803" s="175"/>
      <c r="N6803" s="177"/>
      <c r="P6803" s="176"/>
      <c r="R6803" s="178"/>
      <c r="S6803" s="177"/>
      <c r="U6803" s="177"/>
      <c r="W6803" s="178"/>
      <c r="X6803" s="177"/>
    </row>
    <row r="6804" spans="7:24" s="168" customFormat="1" ht="15" customHeight="1">
      <c r="G6804" s="175"/>
      <c r="I6804" s="176"/>
      <c r="J6804" s="176"/>
      <c r="K6804" s="176"/>
      <c r="L6804" s="665"/>
      <c r="M6804" s="175"/>
      <c r="N6804" s="177"/>
      <c r="P6804" s="176"/>
      <c r="R6804" s="178"/>
      <c r="S6804" s="177"/>
      <c r="U6804" s="177"/>
      <c r="W6804" s="178"/>
      <c r="X6804" s="177"/>
    </row>
    <row r="6805" spans="7:24" s="168" customFormat="1" ht="15" customHeight="1">
      <c r="G6805" s="175"/>
      <c r="I6805" s="176"/>
      <c r="J6805" s="176"/>
      <c r="K6805" s="176"/>
      <c r="L6805" s="665"/>
      <c r="M6805" s="175"/>
      <c r="N6805" s="177"/>
      <c r="P6805" s="176"/>
      <c r="R6805" s="178"/>
      <c r="S6805" s="177"/>
      <c r="U6805" s="177"/>
      <c r="W6805" s="178"/>
      <c r="X6805" s="177"/>
    </row>
    <row r="6806" spans="7:24" s="168" customFormat="1" ht="15" customHeight="1">
      <c r="G6806" s="175"/>
      <c r="I6806" s="176"/>
      <c r="J6806" s="176"/>
      <c r="K6806" s="176"/>
      <c r="L6806" s="665"/>
      <c r="M6806" s="175"/>
      <c r="N6806" s="177"/>
      <c r="P6806" s="176"/>
      <c r="R6806" s="178"/>
      <c r="S6806" s="177"/>
      <c r="U6806" s="177"/>
      <c r="W6806" s="178"/>
      <c r="X6806" s="177"/>
    </row>
    <row r="6807" spans="7:24" s="168" customFormat="1" ht="15" customHeight="1">
      <c r="G6807" s="175"/>
      <c r="I6807" s="176"/>
      <c r="J6807" s="176"/>
      <c r="K6807" s="176"/>
      <c r="L6807" s="665"/>
      <c r="M6807" s="175"/>
      <c r="N6807" s="177"/>
      <c r="P6807" s="176"/>
      <c r="R6807" s="178"/>
      <c r="S6807" s="177"/>
      <c r="U6807" s="177"/>
      <c r="W6807" s="178"/>
      <c r="X6807" s="177"/>
    </row>
    <row r="6808" spans="7:24" s="168" customFormat="1" ht="15" customHeight="1">
      <c r="G6808" s="175"/>
      <c r="I6808" s="176"/>
      <c r="J6808" s="176"/>
      <c r="K6808" s="176"/>
      <c r="L6808" s="665"/>
      <c r="M6808" s="175"/>
      <c r="N6808" s="177"/>
      <c r="P6808" s="176"/>
      <c r="R6808" s="178"/>
      <c r="S6808" s="177"/>
      <c r="U6808" s="177"/>
      <c r="W6808" s="178"/>
      <c r="X6808" s="177"/>
    </row>
    <row r="6809" spans="7:24" s="168" customFormat="1" ht="15" customHeight="1">
      <c r="G6809" s="175"/>
      <c r="I6809" s="176"/>
      <c r="J6809" s="176"/>
      <c r="K6809" s="176"/>
      <c r="L6809" s="665"/>
      <c r="M6809" s="175"/>
      <c r="N6809" s="177"/>
      <c r="P6809" s="176"/>
      <c r="R6809" s="178"/>
      <c r="S6809" s="177"/>
      <c r="U6809" s="177"/>
      <c r="W6809" s="178"/>
      <c r="X6809" s="177"/>
    </row>
    <row r="6810" spans="7:24" s="168" customFormat="1" ht="15" customHeight="1">
      <c r="G6810" s="175"/>
      <c r="I6810" s="176"/>
      <c r="J6810" s="176"/>
      <c r="K6810" s="176"/>
      <c r="L6810" s="665"/>
      <c r="M6810" s="175"/>
      <c r="N6810" s="177"/>
      <c r="P6810" s="176"/>
      <c r="R6810" s="178"/>
      <c r="S6810" s="177"/>
      <c r="U6810" s="177"/>
      <c r="W6810" s="178"/>
      <c r="X6810" s="177"/>
    </row>
    <row r="6811" spans="7:24" s="168" customFormat="1" ht="15" customHeight="1">
      <c r="G6811" s="175"/>
      <c r="I6811" s="176"/>
      <c r="J6811" s="176"/>
      <c r="K6811" s="176"/>
      <c r="L6811" s="665"/>
      <c r="M6811" s="175"/>
      <c r="N6811" s="177"/>
      <c r="P6811" s="176"/>
      <c r="R6811" s="178"/>
      <c r="S6811" s="177"/>
      <c r="U6811" s="177"/>
      <c r="W6811" s="178"/>
      <c r="X6811" s="177"/>
    </row>
    <row r="6812" spans="7:24" s="168" customFormat="1" ht="15" customHeight="1">
      <c r="G6812" s="175"/>
      <c r="I6812" s="176"/>
      <c r="J6812" s="176"/>
      <c r="K6812" s="176"/>
      <c r="L6812" s="665"/>
      <c r="M6812" s="175"/>
      <c r="N6812" s="177"/>
      <c r="P6812" s="176"/>
      <c r="R6812" s="178"/>
      <c r="S6812" s="177"/>
      <c r="U6812" s="177"/>
      <c r="W6812" s="178"/>
      <c r="X6812" s="177"/>
    </row>
    <row r="6813" spans="7:24" s="168" customFormat="1" ht="15" customHeight="1">
      <c r="G6813" s="175"/>
      <c r="I6813" s="176"/>
      <c r="J6813" s="176"/>
      <c r="K6813" s="176"/>
      <c r="L6813" s="665"/>
      <c r="M6813" s="175"/>
      <c r="N6813" s="177"/>
      <c r="P6813" s="176"/>
      <c r="R6813" s="178"/>
      <c r="S6813" s="177"/>
      <c r="U6813" s="177"/>
      <c r="W6813" s="178"/>
      <c r="X6813" s="177"/>
    </row>
    <row r="6814" spans="7:24" s="168" customFormat="1" ht="15" customHeight="1">
      <c r="G6814" s="175"/>
      <c r="I6814" s="176"/>
      <c r="J6814" s="176"/>
      <c r="K6814" s="176"/>
      <c r="L6814" s="665"/>
      <c r="M6814" s="175"/>
      <c r="N6814" s="177"/>
      <c r="P6814" s="176"/>
      <c r="R6814" s="178"/>
      <c r="S6814" s="177"/>
      <c r="U6814" s="177"/>
      <c r="W6814" s="178"/>
      <c r="X6814" s="177"/>
    </row>
    <row r="6815" spans="7:24" s="168" customFormat="1" ht="15" customHeight="1">
      <c r="G6815" s="175"/>
      <c r="I6815" s="176"/>
      <c r="J6815" s="176"/>
      <c r="K6815" s="176"/>
      <c r="L6815" s="665"/>
      <c r="M6815" s="175"/>
      <c r="N6815" s="177"/>
      <c r="P6815" s="176"/>
      <c r="R6815" s="178"/>
      <c r="S6815" s="177"/>
      <c r="U6815" s="177"/>
      <c r="W6815" s="178"/>
      <c r="X6815" s="177"/>
    </row>
    <row r="6816" spans="7:24" s="168" customFormat="1" ht="15" customHeight="1">
      <c r="G6816" s="175"/>
      <c r="I6816" s="176"/>
      <c r="J6816" s="176"/>
      <c r="K6816" s="176"/>
      <c r="L6816" s="665"/>
      <c r="M6816" s="175"/>
      <c r="N6816" s="177"/>
      <c r="P6816" s="176"/>
      <c r="R6816" s="178"/>
      <c r="S6816" s="177"/>
      <c r="U6816" s="177"/>
      <c r="W6816" s="178"/>
      <c r="X6816" s="177"/>
    </row>
    <row r="6817" spans="7:24" s="168" customFormat="1" ht="15" customHeight="1">
      <c r="G6817" s="175"/>
      <c r="I6817" s="176"/>
      <c r="J6817" s="176"/>
      <c r="K6817" s="176"/>
      <c r="L6817" s="665"/>
      <c r="M6817" s="175"/>
      <c r="N6817" s="177"/>
      <c r="P6817" s="176"/>
      <c r="R6817" s="178"/>
      <c r="S6817" s="177"/>
      <c r="U6817" s="177"/>
      <c r="W6817" s="178"/>
      <c r="X6817" s="177"/>
    </row>
    <row r="6818" spans="7:24" s="168" customFormat="1" ht="15" customHeight="1">
      <c r="G6818" s="175"/>
      <c r="I6818" s="176"/>
      <c r="J6818" s="176"/>
      <c r="K6818" s="176"/>
      <c r="L6818" s="665"/>
      <c r="M6818" s="175"/>
      <c r="N6818" s="177"/>
      <c r="P6818" s="176"/>
      <c r="R6818" s="178"/>
      <c r="S6818" s="177"/>
      <c r="U6818" s="177"/>
      <c r="W6818" s="178"/>
      <c r="X6818" s="177"/>
    </row>
    <row r="6819" spans="7:24" s="168" customFormat="1" ht="15" customHeight="1">
      <c r="G6819" s="175"/>
      <c r="I6819" s="176"/>
      <c r="J6819" s="176"/>
      <c r="K6819" s="176"/>
      <c r="L6819" s="665"/>
      <c r="M6819" s="175"/>
      <c r="N6819" s="177"/>
      <c r="P6819" s="176"/>
      <c r="R6819" s="178"/>
      <c r="S6819" s="177"/>
      <c r="U6819" s="177"/>
      <c r="W6819" s="178"/>
      <c r="X6819" s="177"/>
    </row>
    <row r="6820" spans="7:24" s="168" customFormat="1" ht="15" customHeight="1">
      <c r="G6820" s="175"/>
      <c r="I6820" s="176"/>
      <c r="J6820" s="176"/>
      <c r="K6820" s="176"/>
      <c r="L6820" s="665"/>
      <c r="M6820" s="175"/>
      <c r="N6820" s="177"/>
      <c r="P6820" s="176"/>
      <c r="R6820" s="178"/>
      <c r="S6820" s="177"/>
      <c r="U6820" s="177"/>
      <c r="W6820" s="178"/>
      <c r="X6820" s="177"/>
    </row>
    <row r="6821" spans="7:24" s="168" customFormat="1" ht="15" customHeight="1">
      <c r="G6821" s="175"/>
      <c r="I6821" s="176"/>
      <c r="J6821" s="176"/>
      <c r="K6821" s="176"/>
      <c r="L6821" s="665"/>
      <c r="M6821" s="175"/>
      <c r="N6821" s="177"/>
      <c r="P6821" s="176"/>
      <c r="R6821" s="178"/>
      <c r="S6821" s="177"/>
      <c r="U6821" s="177"/>
      <c r="W6821" s="178"/>
      <c r="X6821" s="177"/>
    </row>
    <row r="6822" spans="7:24" s="168" customFormat="1" ht="15" customHeight="1">
      <c r="G6822" s="175"/>
      <c r="I6822" s="176"/>
      <c r="J6822" s="176"/>
      <c r="K6822" s="176"/>
      <c r="L6822" s="665"/>
      <c r="M6822" s="175"/>
      <c r="N6822" s="177"/>
      <c r="P6822" s="176"/>
      <c r="R6822" s="178"/>
      <c r="S6822" s="177"/>
      <c r="U6822" s="177"/>
      <c r="W6822" s="178"/>
      <c r="X6822" s="177"/>
    </row>
    <row r="6823" spans="7:24" s="168" customFormat="1" ht="15" customHeight="1">
      <c r="G6823" s="175"/>
      <c r="I6823" s="176"/>
      <c r="J6823" s="176"/>
      <c r="K6823" s="176"/>
      <c r="L6823" s="665"/>
      <c r="M6823" s="175"/>
      <c r="N6823" s="177"/>
      <c r="P6823" s="176"/>
      <c r="R6823" s="178"/>
      <c r="S6823" s="177"/>
      <c r="U6823" s="177"/>
      <c r="W6823" s="178"/>
      <c r="X6823" s="177"/>
    </row>
    <row r="6824" spans="7:24" s="168" customFormat="1" ht="15" customHeight="1">
      <c r="G6824" s="175"/>
      <c r="I6824" s="176"/>
      <c r="J6824" s="176"/>
      <c r="K6824" s="176"/>
      <c r="L6824" s="665"/>
      <c r="M6824" s="175"/>
      <c r="N6824" s="177"/>
      <c r="P6824" s="176"/>
      <c r="R6824" s="178"/>
      <c r="S6824" s="177"/>
      <c r="U6824" s="177"/>
      <c r="W6824" s="178"/>
      <c r="X6824" s="177"/>
    </row>
    <row r="6825" spans="7:24" s="168" customFormat="1" ht="15" customHeight="1">
      <c r="G6825" s="175"/>
      <c r="I6825" s="176"/>
      <c r="J6825" s="176"/>
      <c r="K6825" s="176"/>
      <c r="L6825" s="665"/>
      <c r="M6825" s="175"/>
      <c r="N6825" s="177"/>
      <c r="P6825" s="176"/>
      <c r="R6825" s="178"/>
      <c r="S6825" s="177"/>
      <c r="U6825" s="177"/>
      <c r="W6825" s="178"/>
      <c r="X6825" s="177"/>
    </row>
    <row r="6826" spans="7:24" s="168" customFormat="1" ht="15" customHeight="1">
      <c r="G6826" s="175"/>
      <c r="I6826" s="176"/>
      <c r="J6826" s="176"/>
      <c r="K6826" s="176"/>
      <c r="L6826" s="665"/>
      <c r="M6826" s="175"/>
      <c r="N6826" s="177"/>
      <c r="P6826" s="176"/>
      <c r="R6826" s="178"/>
      <c r="S6826" s="177"/>
      <c r="U6826" s="177"/>
      <c r="W6826" s="178"/>
      <c r="X6826" s="177"/>
    </row>
    <row r="6827" spans="7:24" s="168" customFormat="1" ht="15" customHeight="1">
      <c r="G6827" s="175"/>
      <c r="I6827" s="176"/>
      <c r="J6827" s="176"/>
      <c r="K6827" s="176"/>
      <c r="L6827" s="665"/>
      <c r="M6827" s="175"/>
      <c r="N6827" s="177"/>
      <c r="P6827" s="176"/>
      <c r="R6827" s="178"/>
      <c r="S6827" s="177"/>
      <c r="U6827" s="177"/>
      <c r="W6827" s="178"/>
      <c r="X6827" s="177"/>
    </row>
    <row r="6828" spans="7:24" s="168" customFormat="1" ht="15" customHeight="1">
      <c r="G6828" s="175"/>
      <c r="I6828" s="176"/>
      <c r="J6828" s="176"/>
      <c r="K6828" s="176"/>
      <c r="L6828" s="665"/>
      <c r="M6828" s="175"/>
      <c r="N6828" s="177"/>
      <c r="P6828" s="176"/>
      <c r="R6828" s="178"/>
      <c r="S6828" s="177"/>
      <c r="U6828" s="177"/>
      <c r="W6828" s="178"/>
      <c r="X6828" s="177"/>
    </row>
    <row r="6829" spans="7:24" s="168" customFormat="1" ht="15" customHeight="1">
      <c r="G6829" s="175"/>
      <c r="I6829" s="176"/>
      <c r="J6829" s="176"/>
      <c r="K6829" s="176"/>
      <c r="L6829" s="665"/>
      <c r="M6829" s="175"/>
      <c r="N6829" s="177"/>
      <c r="P6829" s="176"/>
      <c r="R6829" s="178"/>
      <c r="S6829" s="177"/>
      <c r="U6829" s="177"/>
      <c r="W6829" s="178"/>
      <c r="X6829" s="177"/>
    </row>
    <row r="6830" spans="7:24" s="168" customFormat="1" ht="15" customHeight="1">
      <c r="G6830" s="175"/>
      <c r="I6830" s="176"/>
      <c r="J6830" s="176"/>
      <c r="K6830" s="176"/>
      <c r="L6830" s="665"/>
      <c r="M6830" s="175"/>
      <c r="N6830" s="177"/>
      <c r="P6830" s="176"/>
      <c r="R6830" s="178"/>
      <c r="S6830" s="177"/>
      <c r="U6830" s="177"/>
      <c r="W6830" s="178"/>
      <c r="X6830" s="177"/>
    </row>
    <row r="6831" spans="7:24" s="168" customFormat="1" ht="15" customHeight="1">
      <c r="G6831" s="175"/>
      <c r="I6831" s="176"/>
      <c r="J6831" s="176"/>
      <c r="K6831" s="176"/>
      <c r="L6831" s="665"/>
      <c r="M6831" s="175"/>
      <c r="N6831" s="177"/>
      <c r="P6831" s="176"/>
      <c r="R6831" s="178"/>
      <c r="S6831" s="177"/>
      <c r="U6831" s="177"/>
      <c r="W6831" s="178"/>
      <c r="X6831" s="177"/>
    </row>
    <row r="6832" spans="7:24" s="168" customFormat="1" ht="15" customHeight="1">
      <c r="G6832" s="175"/>
      <c r="I6832" s="176"/>
      <c r="J6832" s="176"/>
      <c r="K6832" s="176"/>
      <c r="L6832" s="665"/>
      <c r="M6832" s="175"/>
      <c r="N6832" s="177"/>
      <c r="P6832" s="176"/>
      <c r="R6832" s="178"/>
      <c r="S6832" s="177"/>
      <c r="U6832" s="177"/>
      <c r="W6832" s="178"/>
      <c r="X6832" s="177"/>
    </row>
    <row r="6833" spans="7:24" s="168" customFormat="1" ht="15" customHeight="1">
      <c r="G6833" s="175"/>
      <c r="I6833" s="176"/>
      <c r="J6833" s="176"/>
      <c r="K6833" s="176"/>
      <c r="L6833" s="665"/>
      <c r="M6833" s="175"/>
      <c r="N6833" s="177"/>
      <c r="P6833" s="176"/>
      <c r="R6833" s="178"/>
      <c r="S6833" s="177"/>
      <c r="U6833" s="177"/>
      <c r="W6833" s="178"/>
      <c r="X6833" s="177"/>
    </row>
    <row r="6834" spans="7:24" s="168" customFormat="1" ht="15" customHeight="1">
      <c r="G6834" s="175"/>
      <c r="I6834" s="176"/>
      <c r="J6834" s="176"/>
      <c r="K6834" s="176"/>
      <c r="L6834" s="665"/>
      <c r="M6834" s="175"/>
      <c r="N6834" s="177"/>
      <c r="P6834" s="176"/>
      <c r="R6834" s="178"/>
      <c r="S6834" s="177"/>
      <c r="U6834" s="177"/>
      <c r="W6834" s="178"/>
      <c r="X6834" s="177"/>
    </row>
    <row r="6835" spans="7:24" s="168" customFormat="1" ht="15" customHeight="1">
      <c r="G6835" s="175"/>
      <c r="I6835" s="176"/>
      <c r="J6835" s="176"/>
      <c r="K6835" s="176"/>
      <c r="L6835" s="665"/>
      <c r="M6835" s="175"/>
      <c r="N6835" s="177"/>
      <c r="P6835" s="176"/>
      <c r="R6835" s="178"/>
      <c r="S6835" s="177"/>
      <c r="U6835" s="177"/>
      <c r="W6835" s="178"/>
      <c r="X6835" s="177"/>
    </row>
    <row r="6836" spans="7:24" s="168" customFormat="1" ht="15" customHeight="1">
      <c r="G6836" s="175"/>
      <c r="I6836" s="176"/>
      <c r="J6836" s="176"/>
      <c r="K6836" s="176"/>
      <c r="L6836" s="665"/>
      <c r="M6836" s="175"/>
      <c r="N6836" s="177"/>
      <c r="P6836" s="176"/>
      <c r="R6836" s="178"/>
      <c r="S6836" s="177"/>
      <c r="U6836" s="177"/>
      <c r="W6836" s="178"/>
      <c r="X6836" s="177"/>
    </row>
    <row r="6837" spans="7:24" s="168" customFormat="1" ht="15" customHeight="1">
      <c r="G6837" s="175"/>
      <c r="I6837" s="176"/>
      <c r="J6837" s="176"/>
      <c r="K6837" s="176"/>
      <c r="L6837" s="665"/>
      <c r="M6837" s="175"/>
      <c r="N6837" s="177"/>
      <c r="P6837" s="176"/>
      <c r="R6837" s="178"/>
      <c r="S6837" s="177"/>
      <c r="U6837" s="177"/>
      <c r="W6837" s="178"/>
      <c r="X6837" s="177"/>
    </row>
    <row r="6838" spans="7:24" s="168" customFormat="1" ht="15" customHeight="1">
      <c r="G6838" s="175"/>
      <c r="I6838" s="176"/>
      <c r="J6838" s="176"/>
      <c r="K6838" s="176"/>
      <c r="L6838" s="665"/>
      <c r="M6838" s="175"/>
      <c r="N6838" s="177"/>
      <c r="P6838" s="176"/>
      <c r="R6838" s="178"/>
      <c r="S6838" s="177"/>
      <c r="U6838" s="177"/>
      <c r="W6838" s="178"/>
      <c r="X6838" s="177"/>
    </row>
    <row r="6839" spans="7:24" s="168" customFormat="1" ht="15" customHeight="1">
      <c r="G6839" s="175"/>
      <c r="I6839" s="176"/>
      <c r="J6839" s="176"/>
      <c r="K6839" s="176"/>
      <c r="L6839" s="665"/>
      <c r="M6839" s="175"/>
      <c r="N6839" s="177"/>
      <c r="P6839" s="176"/>
      <c r="R6839" s="178"/>
      <c r="S6839" s="177"/>
      <c r="U6839" s="177"/>
      <c r="W6839" s="178"/>
      <c r="X6839" s="177"/>
    </row>
    <row r="6840" spans="7:24" s="168" customFormat="1" ht="15" customHeight="1">
      <c r="G6840" s="175"/>
      <c r="I6840" s="176"/>
      <c r="J6840" s="176"/>
      <c r="K6840" s="176"/>
      <c r="L6840" s="665"/>
      <c r="M6840" s="175"/>
      <c r="N6840" s="177"/>
      <c r="P6840" s="176"/>
      <c r="R6840" s="178"/>
      <c r="S6840" s="177"/>
      <c r="U6840" s="177"/>
      <c r="W6840" s="178"/>
      <c r="X6840" s="177"/>
    </row>
    <row r="6841" spans="7:24" s="168" customFormat="1" ht="15" customHeight="1">
      <c r="G6841" s="175"/>
      <c r="I6841" s="176"/>
      <c r="J6841" s="176"/>
      <c r="K6841" s="176"/>
      <c r="L6841" s="665"/>
      <c r="M6841" s="175"/>
      <c r="N6841" s="177"/>
      <c r="P6841" s="176"/>
      <c r="R6841" s="178"/>
      <c r="S6841" s="177"/>
      <c r="U6841" s="177"/>
      <c r="W6841" s="178"/>
      <c r="X6841" s="177"/>
    </row>
    <row r="6842" spans="7:24" s="168" customFormat="1" ht="15" customHeight="1">
      <c r="G6842" s="175"/>
      <c r="I6842" s="176"/>
      <c r="J6842" s="176"/>
      <c r="K6842" s="176"/>
      <c r="L6842" s="665"/>
      <c r="M6842" s="175"/>
      <c r="N6842" s="177"/>
      <c r="P6842" s="176"/>
      <c r="R6842" s="178"/>
      <c r="S6842" s="177"/>
      <c r="U6842" s="177"/>
      <c r="W6842" s="178"/>
      <c r="X6842" s="177"/>
    </row>
    <row r="6843" spans="7:24" s="168" customFormat="1" ht="15" customHeight="1">
      <c r="G6843" s="175"/>
      <c r="I6843" s="176"/>
      <c r="J6843" s="176"/>
      <c r="K6843" s="176"/>
      <c r="L6843" s="665"/>
      <c r="M6843" s="175"/>
      <c r="N6843" s="177"/>
      <c r="P6843" s="176"/>
      <c r="R6843" s="178"/>
      <c r="S6843" s="177"/>
      <c r="U6843" s="177"/>
      <c r="W6843" s="178"/>
      <c r="X6843" s="177"/>
    </row>
    <row r="6844" spans="7:24" s="168" customFormat="1" ht="15" customHeight="1">
      <c r="G6844" s="175"/>
      <c r="I6844" s="176"/>
      <c r="J6844" s="176"/>
      <c r="K6844" s="176"/>
      <c r="L6844" s="665"/>
      <c r="M6844" s="175"/>
      <c r="N6844" s="177"/>
      <c r="P6844" s="176"/>
      <c r="R6844" s="178"/>
      <c r="S6844" s="177"/>
      <c r="U6844" s="177"/>
      <c r="W6844" s="178"/>
      <c r="X6844" s="177"/>
    </row>
    <row r="6845" spans="7:24" s="168" customFormat="1" ht="15" customHeight="1">
      <c r="G6845" s="175"/>
      <c r="I6845" s="176"/>
      <c r="J6845" s="176"/>
      <c r="K6845" s="176"/>
      <c r="L6845" s="665"/>
      <c r="M6845" s="175"/>
      <c r="N6845" s="177"/>
      <c r="P6845" s="176"/>
      <c r="R6845" s="178"/>
      <c r="S6845" s="177"/>
      <c r="U6845" s="177"/>
      <c r="W6845" s="178"/>
      <c r="X6845" s="177"/>
    </row>
    <row r="6846" spans="7:24" s="168" customFormat="1" ht="15" customHeight="1">
      <c r="G6846" s="175"/>
      <c r="I6846" s="176"/>
      <c r="J6846" s="176"/>
      <c r="K6846" s="176"/>
      <c r="L6846" s="665"/>
      <c r="M6846" s="175"/>
      <c r="N6846" s="177"/>
      <c r="P6846" s="176"/>
      <c r="R6846" s="178"/>
      <c r="S6846" s="177"/>
      <c r="U6846" s="177"/>
      <c r="W6846" s="178"/>
      <c r="X6846" s="177"/>
    </row>
    <row r="6847" spans="7:24" s="168" customFormat="1" ht="15" customHeight="1">
      <c r="G6847" s="175"/>
      <c r="I6847" s="176"/>
      <c r="J6847" s="176"/>
      <c r="K6847" s="176"/>
      <c r="L6847" s="665"/>
      <c r="M6847" s="175"/>
      <c r="N6847" s="177"/>
      <c r="P6847" s="176"/>
      <c r="R6847" s="178"/>
      <c r="S6847" s="177"/>
      <c r="U6847" s="177"/>
      <c r="W6847" s="178"/>
      <c r="X6847" s="177"/>
    </row>
    <row r="6848" spans="7:24" s="168" customFormat="1" ht="15" customHeight="1">
      <c r="G6848" s="175"/>
      <c r="I6848" s="176"/>
      <c r="J6848" s="176"/>
      <c r="K6848" s="176"/>
      <c r="L6848" s="665"/>
      <c r="M6848" s="175"/>
      <c r="N6848" s="177"/>
      <c r="P6848" s="176"/>
      <c r="R6848" s="178"/>
      <c r="S6848" s="177"/>
      <c r="U6848" s="177"/>
      <c r="W6848" s="178"/>
      <c r="X6848" s="177"/>
    </row>
    <row r="6849" spans="7:24" s="168" customFormat="1" ht="15" customHeight="1">
      <c r="G6849" s="175"/>
      <c r="I6849" s="176"/>
      <c r="J6849" s="176"/>
      <c r="K6849" s="176"/>
      <c r="L6849" s="665"/>
      <c r="M6849" s="175"/>
      <c r="N6849" s="177"/>
      <c r="P6849" s="176"/>
      <c r="R6849" s="178"/>
      <c r="S6849" s="177"/>
      <c r="U6849" s="177"/>
      <c r="W6849" s="178"/>
      <c r="X6849" s="177"/>
    </row>
    <row r="6850" spans="7:24" s="168" customFormat="1" ht="15" customHeight="1">
      <c r="G6850" s="175"/>
      <c r="I6850" s="176"/>
      <c r="J6850" s="176"/>
      <c r="K6850" s="176"/>
      <c r="L6850" s="665"/>
      <c r="M6850" s="175"/>
      <c r="N6850" s="177"/>
      <c r="P6850" s="176"/>
      <c r="R6850" s="178"/>
      <c r="S6850" s="177"/>
      <c r="U6850" s="177"/>
      <c r="W6850" s="178"/>
      <c r="X6850" s="177"/>
    </row>
    <row r="6851" spans="7:24" s="168" customFormat="1" ht="15" customHeight="1">
      <c r="G6851" s="175"/>
      <c r="I6851" s="176"/>
      <c r="J6851" s="176"/>
      <c r="K6851" s="176"/>
      <c r="L6851" s="665"/>
      <c r="M6851" s="175"/>
      <c r="N6851" s="177"/>
      <c r="P6851" s="176"/>
      <c r="R6851" s="178"/>
      <c r="S6851" s="177"/>
      <c r="U6851" s="177"/>
      <c r="W6851" s="178"/>
      <c r="X6851" s="177"/>
    </row>
    <row r="6852" spans="7:24" s="168" customFormat="1" ht="15" customHeight="1">
      <c r="G6852" s="175"/>
      <c r="I6852" s="176"/>
      <c r="J6852" s="176"/>
      <c r="K6852" s="176"/>
      <c r="L6852" s="665"/>
      <c r="M6852" s="175"/>
      <c r="N6852" s="177"/>
      <c r="P6852" s="176"/>
      <c r="R6852" s="178"/>
      <c r="S6852" s="177"/>
      <c r="U6852" s="177"/>
      <c r="W6852" s="178"/>
      <c r="X6852" s="177"/>
    </row>
    <row r="6853" spans="7:24" s="168" customFormat="1" ht="15" customHeight="1">
      <c r="G6853" s="175"/>
      <c r="I6853" s="176"/>
      <c r="J6853" s="176"/>
      <c r="K6853" s="176"/>
      <c r="L6853" s="665"/>
      <c r="M6853" s="175"/>
      <c r="N6853" s="177"/>
      <c r="P6853" s="176"/>
      <c r="R6853" s="178"/>
      <c r="S6853" s="177"/>
      <c r="U6853" s="177"/>
      <c r="W6853" s="178"/>
      <c r="X6853" s="177"/>
    </row>
    <row r="6854" spans="7:24" s="168" customFormat="1" ht="15" customHeight="1">
      <c r="G6854" s="175"/>
      <c r="I6854" s="176"/>
      <c r="J6854" s="176"/>
      <c r="K6854" s="176"/>
      <c r="L6854" s="665"/>
      <c r="M6854" s="175"/>
      <c r="N6854" s="177"/>
      <c r="P6854" s="176"/>
      <c r="R6854" s="178"/>
      <c r="S6854" s="177"/>
      <c r="U6854" s="177"/>
      <c r="W6854" s="178"/>
      <c r="X6854" s="177"/>
    </row>
    <row r="6855" spans="7:24" s="168" customFormat="1" ht="15" customHeight="1">
      <c r="G6855" s="175"/>
      <c r="I6855" s="176"/>
      <c r="J6855" s="176"/>
      <c r="K6855" s="176"/>
      <c r="L6855" s="665"/>
      <c r="M6855" s="175"/>
      <c r="N6855" s="177"/>
      <c r="P6855" s="176"/>
      <c r="R6855" s="178"/>
      <c r="S6855" s="177"/>
      <c r="U6855" s="177"/>
      <c r="W6855" s="178"/>
      <c r="X6855" s="177"/>
    </row>
    <row r="6856" spans="7:24" s="168" customFormat="1" ht="15" customHeight="1">
      <c r="G6856" s="175"/>
      <c r="I6856" s="176"/>
      <c r="J6856" s="176"/>
      <c r="K6856" s="176"/>
      <c r="L6856" s="665"/>
      <c r="M6856" s="175"/>
      <c r="N6856" s="177"/>
      <c r="P6856" s="176"/>
      <c r="R6856" s="178"/>
      <c r="S6856" s="177"/>
      <c r="U6856" s="177"/>
      <c r="W6856" s="178"/>
      <c r="X6856" s="177"/>
    </row>
    <row r="6857" spans="7:24" s="168" customFormat="1" ht="15" customHeight="1">
      <c r="G6857" s="175"/>
      <c r="I6857" s="176"/>
      <c r="J6857" s="176"/>
      <c r="K6857" s="176"/>
      <c r="L6857" s="665"/>
      <c r="M6857" s="175"/>
      <c r="N6857" s="177"/>
      <c r="P6857" s="176"/>
      <c r="R6857" s="178"/>
      <c r="S6857" s="177"/>
      <c r="U6857" s="177"/>
      <c r="W6857" s="178"/>
      <c r="X6857" s="177"/>
    </row>
    <row r="6858" spans="7:24" s="168" customFormat="1" ht="15" customHeight="1">
      <c r="G6858" s="175"/>
      <c r="I6858" s="176"/>
      <c r="J6858" s="176"/>
      <c r="K6858" s="176"/>
      <c r="L6858" s="665"/>
      <c r="M6858" s="175"/>
      <c r="N6858" s="177"/>
      <c r="P6858" s="176"/>
      <c r="R6858" s="178"/>
      <c r="S6858" s="177"/>
      <c r="U6858" s="177"/>
      <c r="W6858" s="178"/>
      <c r="X6858" s="177"/>
    </row>
    <row r="6859" spans="7:24" s="168" customFormat="1" ht="15" customHeight="1">
      <c r="G6859" s="175"/>
      <c r="I6859" s="176"/>
      <c r="J6859" s="176"/>
      <c r="K6859" s="176"/>
      <c r="L6859" s="665"/>
      <c r="M6859" s="175"/>
      <c r="N6859" s="177"/>
      <c r="P6859" s="176"/>
      <c r="R6859" s="178"/>
      <c r="S6859" s="177"/>
      <c r="U6859" s="177"/>
      <c r="W6859" s="178"/>
      <c r="X6859" s="177"/>
    </row>
    <row r="6860" spans="7:24" s="168" customFormat="1" ht="15" customHeight="1">
      <c r="G6860" s="175"/>
      <c r="I6860" s="176"/>
      <c r="J6860" s="176"/>
      <c r="K6860" s="176"/>
      <c r="L6860" s="665"/>
      <c r="M6860" s="175"/>
      <c r="N6860" s="177"/>
      <c r="P6860" s="176"/>
      <c r="R6860" s="178"/>
      <c r="S6860" s="177"/>
      <c r="U6860" s="177"/>
      <c r="W6860" s="178"/>
      <c r="X6860" s="177"/>
    </row>
    <row r="6861" spans="7:24" s="168" customFormat="1" ht="15" customHeight="1">
      <c r="G6861" s="175"/>
      <c r="I6861" s="176"/>
      <c r="J6861" s="176"/>
      <c r="K6861" s="176"/>
      <c r="L6861" s="665"/>
      <c r="M6861" s="175"/>
      <c r="N6861" s="177"/>
      <c r="P6861" s="176"/>
      <c r="R6861" s="178"/>
      <c r="S6861" s="177"/>
      <c r="U6861" s="177"/>
      <c r="W6861" s="178"/>
      <c r="X6861" s="177"/>
    </row>
    <row r="6862" spans="7:24" s="168" customFormat="1" ht="15" customHeight="1">
      <c r="G6862" s="175"/>
      <c r="I6862" s="176"/>
      <c r="J6862" s="176"/>
      <c r="K6862" s="176"/>
      <c r="L6862" s="665"/>
      <c r="M6862" s="175"/>
      <c r="N6862" s="177"/>
      <c r="P6862" s="176"/>
      <c r="R6862" s="178"/>
      <c r="S6862" s="177"/>
      <c r="U6862" s="177"/>
      <c r="W6862" s="178"/>
      <c r="X6862" s="177"/>
    </row>
    <row r="6863" spans="7:24" s="168" customFormat="1" ht="15" customHeight="1">
      <c r="G6863" s="175"/>
      <c r="I6863" s="176"/>
      <c r="J6863" s="176"/>
      <c r="K6863" s="176"/>
      <c r="L6863" s="665"/>
      <c r="M6863" s="175"/>
      <c r="N6863" s="177"/>
      <c r="P6863" s="176"/>
      <c r="R6863" s="178"/>
      <c r="S6863" s="177"/>
      <c r="U6863" s="177"/>
      <c r="W6863" s="178"/>
      <c r="X6863" s="177"/>
    </row>
    <row r="6864" spans="7:24" s="168" customFormat="1" ht="15" customHeight="1">
      <c r="G6864" s="175"/>
      <c r="I6864" s="176"/>
      <c r="J6864" s="176"/>
      <c r="K6864" s="176"/>
      <c r="L6864" s="665"/>
      <c r="M6864" s="175"/>
      <c r="N6864" s="177"/>
      <c r="P6864" s="176"/>
      <c r="R6864" s="178"/>
      <c r="S6864" s="177"/>
      <c r="U6864" s="177"/>
      <c r="W6864" s="178"/>
      <c r="X6864" s="177"/>
    </row>
    <row r="6865" spans="7:24" s="168" customFormat="1" ht="15" customHeight="1">
      <c r="G6865" s="175"/>
      <c r="I6865" s="176"/>
      <c r="J6865" s="176"/>
      <c r="K6865" s="176"/>
      <c r="L6865" s="665"/>
      <c r="M6865" s="175"/>
      <c r="N6865" s="177"/>
      <c r="P6865" s="176"/>
      <c r="R6865" s="178"/>
      <c r="S6865" s="177"/>
      <c r="U6865" s="177"/>
      <c r="W6865" s="178"/>
      <c r="X6865" s="177"/>
    </row>
    <row r="6866" spans="7:24" s="168" customFormat="1" ht="15" customHeight="1">
      <c r="G6866" s="175"/>
      <c r="I6866" s="176"/>
      <c r="J6866" s="176"/>
      <c r="K6866" s="176"/>
      <c r="L6866" s="665"/>
      <c r="M6866" s="175"/>
      <c r="N6866" s="177"/>
      <c r="P6866" s="176"/>
      <c r="R6866" s="178"/>
      <c r="S6866" s="177"/>
      <c r="U6866" s="177"/>
      <c r="W6866" s="178"/>
      <c r="X6866" s="177"/>
    </row>
    <row r="6867" spans="7:24" s="168" customFormat="1" ht="15" customHeight="1">
      <c r="G6867" s="175"/>
      <c r="I6867" s="176"/>
      <c r="J6867" s="176"/>
      <c r="K6867" s="176"/>
      <c r="L6867" s="665"/>
      <c r="M6867" s="175"/>
      <c r="N6867" s="177"/>
      <c r="P6867" s="176"/>
      <c r="R6867" s="178"/>
      <c r="S6867" s="177"/>
      <c r="U6867" s="177"/>
      <c r="W6867" s="178"/>
      <c r="X6867" s="177"/>
    </row>
    <row r="6868" spans="7:24" s="168" customFormat="1" ht="15" customHeight="1">
      <c r="G6868" s="175"/>
      <c r="I6868" s="176"/>
      <c r="J6868" s="176"/>
      <c r="K6868" s="176"/>
      <c r="L6868" s="665"/>
      <c r="M6868" s="175"/>
      <c r="N6868" s="177"/>
      <c r="P6868" s="176"/>
      <c r="R6868" s="178"/>
      <c r="S6868" s="177"/>
      <c r="U6868" s="177"/>
      <c r="W6868" s="178"/>
      <c r="X6868" s="177"/>
    </row>
    <row r="6869" spans="7:24" s="168" customFormat="1" ht="15" customHeight="1">
      <c r="G6869" s="175"/>
      <c r="I6869" s="176"/>
      <c r="J6869" s="176"/>
      <c r="K6869" s="176"/>
      <c r="L6869" s="665"/>
      <c r="M6869" s="175"/>
      <c r="N6869" s="177"/>
      <c r="P6869" s="176"/>
      <c r="R6869" s="178"/>
      <c r="S6869" s="177"/>
      <c r="U6869" s="177"/>
      <c r="W6869" s="178"/>
      <c r="X6869" s="177"/>
    </row>
    <row r="6870" spans="7:24" s="168" customFormat="1" ht="15" customHeight="1">
      <c r="G6870" s="175"/>
      <c r="I6870" s="176"/>
      <c r="J6870" s="176"/>
      <c r="K6870" s="176"/>
      <c r="L6870" s="665"/>
      <c r="M6870" s="175"/>
      <c r="N6870" s="177"/>
      <c r="P6870" s="176"/>
      <c r="R6870" s="178"/>
      <c r="S6870" s="177"/>
      <c r="U6870" s="177"/>
      <c r="W6870" s="178"/>
      <c r="X6870" s="177"/>
    </row>
    <row r="6871" spans="7:24" s="168" customFormat="1" ht="15" customHeight="1">
      <c r="G6871" s="175"/>
      <c r="I6871" s="176"/>
      <c r="J6871" s="176"/>
      <c r="K6871" s="176"/>
      <c r="L6871" s="665"/>
      <c r="M6871" s="175"/>
      <c r="N6871" s="177"/>
      <c r="P6871" s="176"/>
      <c r="R6871" s="178"/>
      <c r="S6871" s="177"/>
      <c r="U6871" s="177"/>
      <c r="W6871" s="178"/>
      <c r="X6871" s="177"/>
    </row>
    <row r="6872" spans="7:24" s="168" customFormat="1" ht="15" customHeight="1">
      <c r="G6872" s="175"/>
      <c r="I6872" s="176"/>
      <c r="J6872" s="176"/>
      <c r="K6872" s="176"/>
      <c r="L6872" s="665"/>
      <c r="M6872" s="175"/>
      <c r="N6872" s="177"/>
      <c r="P6872" s="176"/>
      <c r="R6872" s="178"/>
      <c r="S6872" s="177"/>
      <c r="U6872" s="177"/>
      <c r="W6872" s="178"/>
      <c r="X6872" s="177"/>
    </row>
    <row r="6873" spans="7:24" s="168" customFormat="1" ht="15" customHeight="1">
      <c r="G6873" s="175"/>
      <c r="I6873" s="176"/>
      <c r="J6873" s="176"/>
      <c r="K6873" s="176"/>
      <c r="L6873" s="665"/>
      <c r="M6873" s="175"/>
      <c r="N6873" s="177"/>
      <c r="P6873" s="176"/>
      <c r="R6873" s="178"/>
      <c r="S6873" s="177"/>
      <c r="U6873" s="177"/>
      <c r="W6873" s="178"/>
      <c r="X6873" s="177"/>
    </row>
    <row r="6874" spans="7:24" s="168" customFormat="1" ht="15" customHeight="1">
      <c r="G6874" s="175"/>
      <c r="I6874" s="176"/>
      <c r="J6874" s="176"/>
      <c r="K6874" s="176"/>
      <c r="L6874" s="665"/>
      <c r="M6874" s="175"/>
      <c r="N6874" s="177"/>
      <c r="P6874" s="176"/>
      <c r="R6874" s="178"/>
      <c r="S6874" s="177"/>
      <c r="U6874" s="177"/>
      <c r="W6874" s="178"/>
      <c r="X6874" s="177"/>
    </row>
    <row r="6875" spans="7:24" s="168" customFormat="1" ht="15" customHeight="1">
      <c r="G6875" s="175"/>
      <c r="I6875" s="176"/>
      <c r="J6875" s="176"/>
      <c r="K6875" s="176"/>
      <c r="L6875" s="665"/>
      <c r="M6875" s="175"/>
      <c r="N6875" s="177"/>
      <c r="P6875" s="176"/>
      <c r="R6875" s="178"/>
      <c r="S6875" s="177"/>
      <c r="U6875" s="177"/>
      <c r="W6875" s="178"/>
      <c r="X6875" s="177"/>
    </row>
    <row r="6876" spans="7:24" s="168" customFormat="1" ht="15" customHeight="1">
      <c r="G6876" s="175"/>
      <c r="I6876" s="176"/>
      <c r="J6876" s="176"/>
      <c r="K6876" s="176"/>
      <c r="L6876" s="665"/>
      <c r="M6876" s="175"/>
      <c r="N6876" s="177"/>
      <c r="P6876" s="176"/>
      <c r="R6876" s="178"/>
      <c r="S6876" s="177"/>
      <c r="U6876" s="177"/>
      <c r="W6876" s="178"/>
      <c r="X6876" s="177"/>
    </row>
    <row r="6877" spans="7:24" s="168" customFormat="1" ht="15" customHeight="1">
      <c r="G6877" s="175"/>
      <c r="I6877" s="176"/>
      <c r="J6877" s="176"/>
      <c r="K6877" s="176"/>
      <c r="L6877" s="665"/>
      <c r="M6877" s="175"/>
      <c r="N6877" s="177"/>
      <c r="P6877" s="176"/>
      <c r="R6877" s="178"/>
      <c r="S6877" s="177"/>
      <c r="U6877" s="177"/>
      <c r="W6877" s="178"/>
      <c r="X6877" s="177"/>
    </row>
    <row r="6878" spans="7:24" s="168" customFormat="1" ht="15" customHeight="1">
      <c r="G6878" s="175"/>
      <c r="I6878" s="176"/>
      <c r="J6878" s="176"/>
      <c r="K6878" s="176"/>
      <c r="L6878" s="665"/>
      <c r="M6878" s="175"/>
      <c r="N6878" s="177"/>
      <c r="P6878" s="176"/>
      <c r="R6878" s="178"/>
      <c r="S6878" s="177"/>
      <c r="U6878" s="177"/>
      <c r="W6878" s="178"/>
      <c r="X6878" s="177"/>
    </row>
    <row r="6879" spans="7:24" s="168" customFormat="1" ht="15" customHeight="1">
      <c r="G6879" s="175"/>
      <c r="I6879" s="176"/>
      <c r="J6879" s="176"/>
      <c r="K6879" s="176"/>
      <c r="L6879" s="665"/>
      <c r="M6879" s="175"/>
      <c r="N6879" s="177"/>
      <c r="P6879" s="176"/>
      <c r="R6879" s="178"/>
      <c r="S6879" s="177"/>
      <c r="U6879" s="177"/>
      <c r="W6879" s="178"/>
      <c r="X6879" s="177"/>
    </row>
    <row r="6880" spans="7:24" s="168" customFormat="1" ht="15" customHeight="1">
      <c r="G6880" s="175"/>
      <c r="I6880" s="176"/>
      <c r="J6880" s="176"/>
      <c r="K6880" s="176"/>
      <c r="L6880" s="665"/>
      <c r="M6880" s="175"/>
      <c r="N6880" s="177"/>
      <c r="P6880" s="176"/>
      <c r="R6880" s="178"/>
      <c r="S6880" s="177"/>
      <c r="U6880" s="177"/>
      <c r="W6880" s="178"/>
      <c r="X6880" s="177"/>
    </row>
    <row r="6881" spans="7:24" s="168" customFormat="1" ht="15" customHeight="1">
      <c r="G6881" s="175"/>
      <c r="I6881" s="176"/>
      <c r="J6881" s="176"/>
      <c r="K6881" s="176"/>
      <c r="L6881" s="665"/>
      <c r="M6881" s="175"/>
      <c r="N6881" s="177"/>
      <c r="P6881" s="176"/>
      <c r="R6881" s="178"/>
      <c r="S6881" s="177"/>
      <c r="U6881" s="177"/>
      <c r="W6881" s="178"/>
      <c r="X6881" s="177"/>
    </row>
    <row r="6882" spans="7:24" s="168" customFormat="1" ht="15" customHeight="1">
      <c r="G6882" s="175"/>
      <c r="I6882" s="176"/>
      <c r="J6882" s="176"/>
      <c r="K6882" s="176"/>
      <c r="L6882" s="665"/>
      <c r="M6882" s="175"/>
      <c r="N6882" s="177"/>
      <c r="P6882" s="176"/>
      <c r="R6882" s="178"/>
      <c r="S6882" s="177"/>
      <c r="U6882" s="177"/>
      <c r="W6882" s="178"/>
      <c r="X6882" s="177"/>
    </row>
    <row r="6883" spans="7:24" s="168" customFormat="1" ht="15" customHeight="1">
      <c r="G6883" s="175"/>
      <c r="I6883" s="176"/>
      <c r="J6883" s="176"/>
      <c r="K6883" s="176"/>
      <c r="L6883" s="665"/>
      <c r="M6883" s="175"/>
      <c r="N6883" s="177"/>
      <c r="P6883" s="176"/>
      <c r="R6883" s="178"/>
      <c r="S6883" s="177"/>
      <c r="U6883" s="177"/>
      <c r="W6883" s="178"/>
      <c r="X6883" s="177"/>
    </row>
    <row r="6884" spans="7:24" s="168" customFormat="1" ht="15" customHeight="1">
      <c r="G6884" s="175"/>
      <c r="I6884" s="176"/>
      <c r="J6884" s="176"/>
      <c r="K6884" s="176"/>
      <c r="L6884" s="665"/>
      <c r="M6884" s="175"/>
      <c r="N6884" s="177"/>
      <c r="P6884" s="176"/>
      <c r="R6884" s="178"/>
      <c r="S6884" s="177"/>
      <c r="U6884" s="177"/>
      <c r="W6884" s="178"/>
      <c r="X6884" s="177"/>
    </row>
    <row r="6885" spans="7:24" s="168" customFormat="1" ht="15" customHeight="1">
      <c r="G6885" s="175"/>
      <c r="I6885" s="176"/>
      <c r="J6885" s="176"/>
      <c r="K6885" s="176"/>
      <c r="L6885" s="665"/>
      <c r="M6885" s="175"/>
      <c r="N6885" s="177"/>
      <c r="P6885" s="176"/>
      <c r="R6885" s="178"/>
      <c r="S6885" s="177"/>
      <c r="U6885" s="177"/>
      <c r="W6885" s="178"/>
      <c r="X6885" s="177"/>
    </row>
    <row r="6886" spans="7:24" s="168" customFormat="1" ht="15" customHeight="1">
      <c r="G6886" s="175"/>
      <c r="I6886" s="176"/>
      <c r="J6886" s="176"/>
      <c r="K6886" s="176"/>
      <c r="L6886" s="665"/>
      <c r="M6886" s="175"/>
      <c r="N6886" s="177"/>
      <c r="P6886" s="176"/>
      <c r="R6886" s="178"/>
      <c r="S6886" s="177"/>
      <c r="U6886" s="177"/>
      <c r="W6886" s="178"/>
      <c r="X6886" s="177"/>
    </row>
    <row r="6887" spans="7:24" s="168" customFormat="1" ht="15" customHeight="1">
      <c r="G6887" s="175"/>
      <c r="I6887" s="176"/>
      <c r="J6887" s="176"/>
      <c r="K6887" s="176"/>
      <c r="L6887" s="665"/>
      <c r="M6887" s="175"/>
      <c r="N6887" s="177"/>
      <c r="P6887" s="176"/>
      <c r="R6887" s="178"/>
      <c r="S6887" s="177"/>
      <c r="U6887" s="177"/>
      <c r="W6887" s="178"/>
      <c r="X6887" s="177"/>
    </row>
    <row r="6888" spans="7:24" s="168" customFormat="1" ht="15" customHeight="1">
      <c r="G6888" s="175"/>
      <c r="I6888" s="176"/>
      <c r="J6888" s="176"/>
      <c r="K6888" s="176"/>
      <c r="L6888" s="665"/>
      <c r="M6888" s="175"/>
      <c r="N6888" s="177"/>
      <c r="P6888" s="176"/>
      <c r="R6888" s="178"/>
      <c r="S6888" s="177"/>
      <c r="U6888" s="177"/>
      <c r="W6888" s="178"/>
      <c r="X6888" s="177"/>
    </row>
    <row r="6889" spans="7:24" s="168" customFormat="1" ht="15" customHeight="1">
      <c r="G6889" s="175"/>
      <c r="I6889" s="176"/>
      <c r="J6889" s="176"/>
      <c r="K6889" s="176"/>
      <c r="L6889" s="665"/>
      <c r="M6889" s="175"/>
      <c r="N6889" s="177"/>
      <c r="P6889" s="176"/>
      <c r="R6889" s="178"/>
      <c r="S6889" s="177"/>
      <c r="U6889" s="177"/>
      <c r="W6889" s="178"/>
      <c r="X6889" s="177"/>
    </row>
    <row r="6890" spans="7:24" s="168" customFormat="1" ht="15" customHeight="1">
      <c r="G6890" s="175"/>
      <c r="I6890" s="176"/>
      <c r="J6890" s="176"/>
      <c r="K6890" s="176"/>
      <c r="L6890" s="665"/>
      <c r="M6890" s="175"/>
      <c r="N6890" s="177"/>
      <c r="P6890" s="176"/>
      <c r="R6890" s="178"/>
      <c r="S6890" s="177"/>
      <c r="U6890" s="177"/>
      <c r="W6890" s="178"/>
      <c r="X6890" s="177"/>
    </row>
    <row r="6891" spans="7:24" s="168" customFormat="1" ht="15" customHeight="1">
      <c r="G6891" s="175"/>
      <c r="I6891" s="176"/>
      <c r="J6891" s="176"/>
      <c r="K6891" s="176"/>
      <c r="L6891" s="665"/>
      <c r="M6891" s="175"/>
      <c r="N6891" s="177"/>
      <c r="P6891" s="176"/>
      <c r="R6891" s="178"/>
      <c r="S6891" s="177"/>
      <c r="U6891" s="177"/>
      <c r="W6891" s="178"/>
      <c r="X6891" s="177"/>
    </row>
    <row r="6892" spans="7:24" s="168" customFormat="1" ht="15" customHeight="1">
      <c r="G6892" s="175"/>
      <c r="I6892" s="176"/>
      <c r="J6892" s="176"/>
      <c r="K6892" s="176"/>
      <c r="L6892" s="665"/>
      <c r="M6892" s="175"/>
      <c r="N6892" s="177"/>
      <c r="P6892" s="176"/>
      <c r="R6892" s="178"/>
      <c r="S6892" s="177"/>
      <c r="U6892" s="177"/>
      <c r="W6892" s="178"/>
      <c r="X6892" s="177"/>
    </row>
    <row r="6893" spans="7:24" s="168" customFormat="1" ht="15" customHeight="1">
      <c r="G6893" s="175"/>
      <c r="I6893" s="176"/>
      <c r="J6893" s="176"/>
      <c r="K6893" s="176"/>
      <c r="L6893" s="665"/>
      <c r="M6893" s="175"/>
      <c r="N6893" s="177"/>
      <c r="P6893" s="176"/>
      <c r="R6893" s="178"/>
      <c r="S6893" s="177"/>
      <c r="U6893" s="177"/>
      <c r="W6893" s="178"/>
      <c r="X6893" s="177"/>
    </row>
    <row r="6894" spans="7:24" s="168" customFormat="1" ht="15" customHeight="1">
      <c r="G6894" s="175"/>
      <c r="I6894" s="176"/>
      <c r="J6894" s="176"/>
      <c r="K6894" s="176"/>
      <c r="L6894" s="665"/>
      <c r="M6894" s="175"/>
      <c r="N6894" s="177"/>
      <c r="P6894" s="176"/>
      <c r="R6894" s="178"/>
      <c r="S6894" s="177"/>
      <c r="U6894" s="177"/>
      <c r="W6894" s="178"/>
      <c r="X6894" s="177"/>
    </row>
    <row r="6895" spans="7:24" s="168" customFormat="1" ht="15" customHeight="1">
      <c r="G6895" s="175"/>
      <c r="I6895" s="176"/>
      <c r="J6895" s="176"/>
      <c r="K6895" s="176"/>
      <c r="L6895" s="665"/>
      <c r="M6895" s="175"/>
      <c r="N6895" s="177"/>
      <c r="P6895" s="176"/>
      <c r="R6895" s="178"/>
      <c r="S6895" s="177"/>
      <c r="U6895" s="177"/>
      <c r="W6895" s="178"/>
      <c r="X6895" s="177"/>
    </row>
    <row r="6896" spans="7:24" s="168" customFormat="1" ht="15" customHeight="1">
      <c r="G6896" s="175"/>
      <c r="I6896" s="176"/>
      <c r="J6896" s="176"/>
      <c r="K6896" s="176"/>
      <c r="L6896" s="665"/>
      <c r="M6896" s="175"/>
      <c r="N6896" s="177"/>
      <c r="P6896" s="176"/>
      <c r="R6896" s="178"/>
      <c r="S6896" s="177"/>
      <c r="U6896" s="177"/>
      <c r="W6896" s="178"/>
      <c r="X6896" s="177"/>
    </row>
    <row r="6897" spans="7:24" s="168" customFormat="1" ht="15" customHeight="1">
      <c r="G6897" s="175"/>
      <c r="I6897" s="176"/>
      <c r="J6897" s="176"/>
      <c r="K6897" s="176"/>
      <c r="L6897" s="665"/>
      <c r="M6897" s="175"/>
      <c r="N6897" s="177"/>
      <c r="P6897" s="176"/>
      <c r="R6897" s="178"/>
      <c r="S6897" s="177"/>
      <c r="U6897" s="177"/>
      <c r="W6897" s="178"/>
      <c r="X6897" s="177"/>
    </row>
    <row r="6898" spans="7:24" s="168" customFormat="1" ht="15" customHeight="1">
      <c r="G6898" s="175"/>
      <c r="I6898" s="176"/>
      <c r="J6898" s="176"/>
      <c r="K6898" s="176"/>
      <c r="L6898" s="665"/>
      <c r="M6898" s="175"/>
      <c r="N6898" s="177"/>
      <c r="P6898" s="176"/>
      <c r="R6898" s="178"/>
      <c r="S6898" s="177"/>
      <c r="U6898" s="177"/>
      <c r="W6898" s="178"/>
      <c r="X6898" s="177"/>
    </row>
    <row r="6899" spans="7:24" s="168" customFormat="1" ht="15" customHeight="1">
      <c r="G6899" s="175"/>
      <c r="I6899" s="176"/>
      <c r="J6899" s="176"/>
      <c r="K6899" s="176"/>
      <c r="L6899" s="665"/>
      <c r="M6899" s="175"/>
      <c r="N6899" s="177"/>
      <c r="P6899" s="176"/>
      <c r="R6899" s="178"/>
      <c r="S6899" s="177"/>
      <c r="U6899" s="177"/>
      <c r="W6899" s="178"/>
      <c r="X6899" s="177"/>
    </row>
    <row r="6900" spans="7:24" s="168" customFormat="1" ht="15" customHeight="1">
      <c r="G6900" s="175"/>
      <c r="I6900" s="176"/>
      <c r="J6900" s="176"/>
      <c r="K6900" s="176"/>
      <c r="L6900" s="665"/>
      <c r="M6900" s="175"/>
      <c r="N6900" s="177"/>
      <c r="P6900" s="176"/>
      <c r="R6900" s="178"/>
      <c r="S6900" s="177"/>
      <c r="U6900" s="177"/>
      <c r="W6900" s="178"/>
      <c r="X6900" s="177"/>
    </row>
    <row r="6901" spans="7:24" s="168" customFormat="1" ht="15" customHeight="1">
      <c r="G6901" s="175"/>
      <c r="I6901" s="176"/>
      <c r="J6901" s="176"/>
      <c r="K6901" s="176"/>
      <c r="L6901" s="665"/>
      <c r="M6901" s="175"/>
      <c r="N6901" s="177"/>
      <c r="P6901" s="176"/>
      <c r="R6901" s="178"/>
      <c r="S6901" s="177"/>
      <c r="U6901" s="177"/>
      <c r="W6901" s="178"/>
      <c r="X6901" s="177"/>
    </row>
    <row r="6902" spans="7:24" s="168" customFormat="1" ht="15" customHeight="1">
      <c r="G6902" s="175"/>
      <c r="I6902" s="176"/>
      <c r="J6902" s="176"/>
      <c r="K6902" s="176"/>
      <c r="L6902" s="665"/>
      <c r="M6902" s="175"/>
      <c r="N6902" s="177"/>
      <c r="P6902" s="176"/>
      <c r="R6902" s="178"/>
      <c r="S6902" s="177"/>
      <c r="U6902" s="177"/>
      <c r="W6902" s="178"/>
      <c r="X6902" s="177"/>
    </row>
    <row r="6903" spans="7:24" s="168" customFormat="1" ht="15" customHeight="1">
      <c r="G6903" s="175"/>
      <c r="I6903" s="176"/>
      <c r="J6903" s="176"/>
      <c r="K6903" s="176"/>
      <c r="L6903" s="665"/>
      <c r="M6903" s="175"/>
      <c r="N6903" s="177"/>
      <c r="P6903" s="176"/>
      <c r="R6903" s="178"/>
      <c r="S6903" s="177"/>
      <c r="U6903" s="177"/>
      <c r="W6903" s="178"/>
      <c r="X6903" s="177"/>
    </row>
  </sheetData>
  <autoFilter ref="A5:BJF69" xr:uid="{00000000-0001-0000-0700-000000000000}"/>
  <mergeCells count="21">
    <mergeCell ref="A4:A5"/>
    <mergeCell ref="A1:A3"/>
    <mergeCell ref="B1:W3"/>
    <mergeCell ref="N4:O4"/>
    <mergeCell ref="S4:T4"/>
    <mergeCell ref="P4:R4"/>
    <mergeCell ref="F4:F5"/>
    <mergeCell ref="X4:Y4"/>
    <mergeCell ref="X1:Y1"/>
    <mergeCell ref="X2:Y2"/>
    <mergeCell ref="X3:Y3"/>
    <mergeCell ref="B4:B5"/>
    <mergeCell ref="C4:C5"/>
    <mergeCell ref="D4:D5"/>
    <mergeCell ref="E4:E5"/>
    <mergeCell ref="I4:I5"/>
    <mergeCell ref="U4:W4"/>
    <mergeCell ref="G4:G5"/>
    <mergeCell ref="H4:H5"/>
    <mergeCell ref="J4:J5"/>
    <mergeCell ref="K4:M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B6:B72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7"/>
  <sheetViews>
    <sheetView zoomScale="92" zoomScaleNormal="92" workbookViewId="0">
      <selection activeCell="C8" sqref="C8"/>
    </sheetView>
  </sheetViews>
  <sheetFormatPr baseColWidth="10" defaultColWidth="10.77734375" defaultRowHeight="13.8"/>
  <cols>
    <col min="1" max="1" width="7.44140625" style="56" customWidth="1"/>
    <col min="2" max="2" width="53.6640625" style="57" customWidth="1"/>
    <col min="3" max="3" width="78" style="57" customWidth="1"/>
    <col min="4" max="5" width="10.77734375" style="57"/>
    <col min="6" max="6" width="13.109375" style="57" customWidth="1"/>
    <col min="7" max="7" width="10.77734375" style="57"/>
    <col min="8" max="8" width="12.6640625" style="57" customWidth="1"/>
    <col min="9" max="16" width="10.77734375" style="57"/>
    <col min="17" max="17" width="17" style="57" customWidth="1"/>
    <col min="18" max="18" width="14.33203125" style="57"/>
    <col min="19" max="19" width="46" style="57" customWidth="1"/>
    <col min="20" max="16384" width="10.77734375" style="57"/>
  </cols>
  <sheetData>
    <row r="1" spans="1:20">
      <c r="B1" s="57">
        <v>1</v>
      </c>
      <c r="C1" s="57">
        <v>2</v>
      </c>
    </row>
    <row r="2" spans="1:20" ht="14.4" thickBot="1">
      <c r="A2" s="58" t="s">
        <v>166</v>
      </c>
      <c r="B2" s="59" t="s">
        <v>147</v>
      </c>
      <c r="C2" s="90"/>
      <c r="E2" s="1635" t="s">
        <v>67</v>
      </c>
      <c r="F2" s="1635"/>
      <c r="G2" s="1635"/>
      <c r="H2" s="1635"/>
      <c r="I2" s="1635"/>
      <c r="J2" s="1635"/>
      <c r="K2" s="1635"/>
      <c r="L2" s="1635"/>
      <c r="M2" s="1635"/>
    </row>
    <row r="3" spans="1:20" ht="14.4" thickBot="1">
      <c r="A3" s="55">
        <v>1</v>
      </c>
      <c r="B3" s="60" t="s">
        <v>148</v>
      </c>
      <c r="C3" s="89" t="s">
        <v>418</v>
      </c>
      <c r="E3" s="1641" t="s">
        <v>183</v>
      </c>
      <c r="F3" s="1641"/>
      <c r="G3" s="1641" t="s">
        <v>72</v>
      </c>
      <c r="H3" s="1641"/>
      <c r="I3" s="1645" t="s">
        <v>73</v>
      </c>
      <c r="J3" s="1645"/>
      <c r="K3" s="1642" t="s">
        <v>74</v>
      </c>
      <c r="L3" s="1643"/>
      <c r="M3" s="1644"/>
      <c r="P3" s="1646" t="s">
        <v>320</v>
      </c>
      <c r="Q3" s="1647"/>
      <c r="R3" s="1647"/>
      <c r="S3" s="1647"/>
      <c r="T3" s="1648"/>
    </row>
    <row r="4" spans="1:20" ht="28.2" thickBot="1">
      <c r="A4" s="55">
        <v>2</v>
      </c>
      <c r="B4" s="60" t="s">
        <v>149</v>
      </c>
      <c r="C4" s="89" t="s">
        <v>419</v>
      </c>
      <c r="E4" s="55" t="s">
        <v>181</v>
      </c>
      <c r="F4" s="55">
        <v>15</v>
      </c>
      <c r="G4" s="55" t="s">
        <v>82</v>
      </c>
      <c r="H4" s="55">
        <v>15</v>
      </c>
      <c r="I4" s="55" t="s">
        <v>84</v>
      </c>
      <c r="J4" s="55">
        <v>15</v>
      </c>
      <c r="K4" s="55" t="s">
        <v>86</v>
      </c>
      <c r="L4" s="55" t="s">
        <v>87</v>
      </c>
      <c r="M4" s="54" t="s">
        <v>88</v>
      </c>
      <c r="P4" s="53"/>
      <c r="Q4" s="53"/>
      <c r="R4" s="53"/>
      <c r="S4" s="53"/>
      <c r="T4" s="53"/>
    </row>
    <row r="5" spans="1:20" ht="28.2" thickBot="1">
      <c r="A5" s="55">
        <v>3</v>
      </c>
      <c r="B5" s="60" t="s">
        <v>189</v>
      </c>
      <c r="C5" s="89" t="s">
        <v>420</v>
      </c>
      <c r="E5" s="54" t="s">
        <v>182</v>
      </c>
      <c r="F5" s="55">
        <v>0</v>
      </c>
      <c r="G5" s="55" t="s">
        <v>83</v>
      </c>
      <c r="H5" s="55">
        <v>0</v>
      </c>
      <c r="I5" s="55" t="s">
        <v>85</v>
      </c>
      <c r="J5" s="55">
        <v>0</v>
      </c>
      <c r="K5" s="55">
        <v>15</v>
      </c>
      <c r="L5" s="55">
        <v>10</v>
      </c>
      <c r="M5" s="55">
        <v>0</v>
      </c>
      <c r="P5" s="1649" t="s">
        <v>321</v>
      </c>
      <c r="Q5" s="1650"/>
      <c r="R5" s="1650"/>
      <c r="S5" s="61" t="s">
        <v>322</v>
      </c>
      <c r="T5" s="62" t="s">
        <v>323</v>
      </c>
    </row>
    <row r="6" spans="1:20" ht="27.6">
      <c r="A6" s="55">
        <v>4</v>
      </c>
      <c r="B6" s="60" t="s">
        <v>150</v>
      </c>
      <c r="C6" s="89" t="s">
        <v>421</v>
      </c>
      <c r="E6" s="1641" t="s">
        <v>75</v>
      </c>
      <c r="F6" s="1641"/>
      <c r="G6" s="1641" t="s">
        <v>76</v>
      </c>
      <c r="H6" s="1641"/>
      <c r="I6" s="1641" t="s">
        <v>77</v>
      </c>
      <c r="J6" s="1641"/>
      <c r="K6" s="1641"/>
      <c r="L6" s="63"/>
      <c r="M6" s="63"/>
      <c r="P6" s="1651" t="s">
        <v>324</v>
      </c>
      <c r="Q6" s="1653" t="s">
        <v>271</v>
      </c>
      <c r="R6" s="64" t="s">
        <v>100</v>
      </c>
      <c r="S6" s="65" t="s">
        <v>325</v>
      </c>
      <c r="T6" s="66">
        <v>0.25</v>
      </c>
    </row>
    <row r="7" spans="1:20" ht="55.2">
      <c r="A7" s="55">
        <v>5</v>
      </c>
      <c r="B7" s="60" t="s">
        <v>151</v>
      </c>
      <c r="C7" s="89" t="s">
        <v>1741</v>
      </c>
      <c r="E7" s="55" t="s">
        <v>89</v>
      </c>
      <c r="F7" s="55" t="s">
        <v>90</v>
      </c>
      <c r="G7" s="54" t="s">
        <v>91</v>
      </c>
      <c r="H7" s="54" t="s">
        <v>92</v>
      </c>
      <c r="I7" s="55" t="s">
        <v>93</v>
      </c>
      <c r="J7" s="55" t="s">
        <v>94</v>
      </c>
      <c r="K7" s="55" t="s">
        <v>95</v>
      </c>
      <c r="L7" s="67"/>
      <c r="M7" s="68"/>
      <c r="P7" s="1652"/>
      <c r="Q7" s="1654"/>
      <c r="R7" s="69" t="s">
        <v>145</v>
      </c>
      <c r="S7" s="70" t="s">
        <v>326</v>
      </c>
      <c r="T7" s="71">
        <v>0.15</v>
      </c>
    </row>
    <row r="8" spans="1:20" ht="27.6">
      <c r="A8" s="55">
        <v>6</v>
      </c>
      <c r="B8" s="60" t="s">
        <v>152</v>
      </c>
      <c r="C8" s="89" t="s">
        <v>1957</v>
      </c>
      <c r="E8" s="55">
        <v>15</v>
      </c>
      <c r="F8" s="55">
        <v>0</v>
      </c>
      <c r="G8" s="55">
        <v>15</v>
      </c>
      <c r="H8" s="55">
        <v>0</v>
      </c>
      <c r="I8" s="55">
        <v>10</v>
      </c>
      <c r="J8" s="55">
        <v>5</v>
      </c>
      <c r="K8" s="72">
        <v>0</v>
      </c>
      <c r="L8" s="68"/>
      <c r="M8" s="68"/>
      <c r="P8" s="1652"/>
      <c r="Q8" s="1654"/>
      <c r="R8" s="69" t="s">
        <v>327</v>
      </c>
      <c r="S8" s="70" t="s">
        <v>328</v>
      </c>
      <c r="T8" s="71">
        <v>0.1</v>
      </c>
    </row>
    <row r="9" spans="1:20" ht="41.4">
      <c r="A9" s="55">
        <v>7</v>
      </c>
      <c r="B9" s="73" t="s">
        <v>153</v>
      </c>
      <c r="C9" s="89"/>
      <c r="E9" s="1641" t="s">
        <v>185</v>
      </c>
      <c r="F9" s="1641"/>
      <c r="G9" s="1641"/>
      <c r="H9" s="1641" t="s">
        <v>185</v>
      </c>
      <c r="I9" s="1641"/>
      <c r="J9" s="1641"/>
      <c r="K9" s="1641" t="s">
        <v>206</v>
      </c>
      <c r="L9" s="1641"/>
      <c r="M9" s="1641"/>
      <c r="P9" s="1652"/>
      <c r="Q9" s="1654" t="s">
        <v>272</v>
      </c>
      <c r="R9" s="69" t="s">
        <v>329</v>
      </c>
      <c r="S9" s="70" t="s">
        <v>330</v>
      </c>
      <c r="T9" s="71">
        <v>0.25</v>
      </c>
    </row>
    <row r="10" spans="1:20" ht="27.6">
      <c r="A10" s="55">
        <v>8</v>
      </c>
      <c r="B10" s="60" t="s">
        <v>154</v>
      </c>
      <c r="C10" s="89"/>
      <c r="E10" s="74" t="s">
        <v>96</v>
      </c>
      <c r="F10" s="74" t="s">
        <v>97</v>
      </c>
      <c r="G10" s="74" t="s">
        <v>98</v>
      </c>
      <c r="H10" s="74" t="s">
        <v>96</v>
      </c>
      <c r="I10" s="74" t="s">
        <v>97</v>
      </c>
      <c r="J10" s="74" t="s">
        <v>98</v>
      </c>
      <c r="K10" s="74" t="s">
        <v>96</v>
      </c>
      <c r="L10" s="74" t="s">
        <v>97</v>
      </c>
      <c r="M10" s="74" t="s">
        <v>98</v>
      </c>
      <c r="P10" s="1652"/>
      <c r="Q10" s="1654"/>
      <c r="R10" s="69" t="s">
        <v>316</v>
      </c>
      <c r="S10" s="70" t="s">
        <v>331</v>
      </c>
      <c r="T10" s="71">
        <v>0.15</v>
      </c>
    </row>
    <row r="11" spans="1:20" ht="41.4">
      <c r="A11" s="55">
        <v>9</v>
      </c>
      <c r="B11" s="60" t="s">
        <v>155</v>
      </c>
      <c r="C11" s="89"/>
      <c r="P11" s="1652" t="s">
        <v>366</v>
      </c>
      <c r="Q11" s="1654" t="s">
        <v>274</v>
      </c>
      <c r="R11" s="69" t="s">
        <v>317</v>
      </c>
      <c r="S11" s="70" t="s">
        <v>332</v>
      </c>
      <c r="T11" s="75" t="s">
        <v>333</v>
      </c>
    </row>
    <row r="12" spans="1:20" ht="41.4">
      <c r="A12" s="55">
        <v>10</v>
      </c>
      <c r="B12" s="60" t="s">
        <v>156</v>
      </c>
      <c r="C12" s="89"/>
      <c r="E12" s="1632" t="s">
        <v>186</v>
      </c>
      <c r="F12" s="1632"/>
      <c r="G12" s="1632"/>
      <c r="P12" s="1652"/>
      <c r="Q12" s="1654"/>
      <c r="R12" s="69" t="s">
        <v>334</v>
      </c>
      <c r="S12" s="70" t="s">
        <v>335</v>
      </c>
      <c r="T12" s="75" t="s">
        <v>333</v>
      </c>
    </row>
    <row r="13" spans="1:20" ht="27.6">
      <c r="A13" s="55">
        <v>11</v>
      </c>
      <c r="B13" s="60" t="s">
        <v>157</v>
      </c>
      <c r="C13" s="89"/>
      <c r="E13" s="55" t="s">
        <v>96</v>
      </c>
      <c r="F13" s="55" t="s">
        <v>97</v>
      </c>
      <c r="G13" s="55" t="s">
        <v>98</v>
      </c>
      <c r="P13" s="1652"/>
      <c r="Q13" s="1654" t="s">
        <v>275</v>
      </c>
      <c r="R13" s="69" t="s">
        <v>318</v>
      </c>
      <c r="S13" s="70" t="s">
        <v>336</v>
      </c>
      <c r="T13" s="75" t="s">
        <v>333</v>
      </c>
    </row>
    <row r="14" spans="1:20" ht="27.6">
      <c r="A14" s="55">
        <v>12</v>
      </c>
      <c r="B14" s="60" t="s">
        <v>158</v>
      </c>
      <c r="C14" s="89"/>
      <c r="E14" s="55">
        <v>100</v>
      </c>
      <c r="F14" s="55">
        <v>50</v>
      </c>
      <c r="G14" s="55">
        <v>0</v>
      </c>
      <c r="P14" s="1652"/>
      <c r="Q14" s="1654"/>
      <c r="R14" s="69" t="s">
        <v>337</v>
      </c>
      <c r="S14" s="70" t="s">
        <v>338</v>
      </c>
      <c r="T14" s="75" t="s">
        <v>333</v>
      </c>
    </row>
    <row r="15" spans="1:20" ht="27.6">
      <c r="A15" s="55">
        <v>13</v>
      </c>
      <c r="B15" s="60" t="s">
        <v>159</v>
      </c>
      <c r="C15" s="89"/>
      <c r="F15" s="57" t="s">
        <v>8</v>
      </c>
      <c r="G15" s="68" t="s">
        <v>9</v>
      </c>
      <c r="P15" s="1652"/>
      <c r="Q15" s="1654" t="s">
        <v>276</v>
      </c>
      <c r="R15" s="69" t="s">
        <v>319</v>
      </c>
      <c r="S15" s="70" t="s">
        <v>339</v>
      </c>
      <c r="T15" s="75" t="s">
        <v>333</v>
      </c>
    </row>
    <row r="16" spans="1:20" ht="14.4" thickBot="1">
      <c r="A16" s="55">
        <v>14</v>
      </c>
      <c r="B16" s="60" t="s">
        <v>160</v>
      </c>
      <c r="C16" s="89"/>
      <c r="F16" s="57">
        <v>1</v>
      </c>
      <c r="G16" s="57">
        <v>1</v>
      </c>
      <c r="H16" s="76"/>
      <c r="P16" s="1655"/>
      <c r="Q16" s="1656"/>
      <c r="R16" s="77" t="s">
        <v>340</v>
      </c>
      <c r="S16" s="78" t="s">
        <v>341</v>
      </c>
      <c r="T16" s="79" t="s">
        <v>333</v>
      </c>
    </row>
    <row r="17" spans="1:20">
      <c r="A17" s="55">
        <v>15</v>
      </c>
      <c r="B17" s="60" t="s">
        <v>161</v>
      </c>
      <c r="C17" s="89"/>
      <c r="F17" s="57">
        <v>2</v>
      </c>
      <c r="G17" s="57">
        <v>2</v>
      </c>
      <c r="H17" s="80" t="s">
        <v>191</v>
      </c>
      <c r="P17" s="1657" t="s">
        <v>367</v>
      </c>
      <c r="Q17" s="1657"/>
      <c r="R17" s="1657"/>
      <c r="S17" s="1657"/>
      <c r="T17" s="1657"/>
    </row>
    <row r="18" spans="1:20">
      <c r="A18" s="55">
        <v>16</v>
      </c>
      <c r="B18" s="60" t="s">
        <v>162</v>
      </c>
      <c r="C18" s="89"/>
      <c r="F18" s="57">
        <v>3</v>
      </c>
      <c r="G18" s="57">
        <v>3</v>
      </c>
      <c r="H18" s="81" t="s">
        <v>192</v>
      </c>
    </row>
    <row r="19" spans="1:20">
      <c r="A19" s="55">
        <v>17</v>
      </c>
      <c r="B19" s="60" t="s">
        <v>163</v>
      </c>
      <c r="C19" s="89"/>
      <c r="F19" s="57">
        <v>4</v>
      </c>
      <c r="G19" s="57">
        <v>4</v>
      </c>
      <c r="H19" s="82" t="s">
        <v>193</v>
      </c>
    </row>
    <row r="20" spans="1:20">
      <c r="A20" s="55">
        <v>18</v>
      </c>
      <c r="B20" s="60" t="s">
        <v>164</v>
      </c>
      <c r="C20" s="89"/>
      <c r="F20" s="57">
        <v>5</v>
      </c>
      <c r="G20" s="57">
        <v>5</v>
      </c>
    </row>
    <row r="21" spans="1:20">
      <c r="A21" s="55">
        <v>19</v>
      </c>
      <c r="B21" s="73" t="s">
        <v>165</v>
      </c>
      <c r="C21" s="89"/>
    </row>
    <row r="22" spans="1:20">
      <c r="B22" s="68" t="s">
        <v>229</v>
      </c>
      <c r="C22" s="68"/>
    </row>
    <row r="23" spans="1:20">
      <c r="B23" s="1631" t="s">
        <v>70</v>
      </c>
      <c r="C23" s="1631"/>
      <c r="F23" s="1633" t="s">
        <v>198</v>
      </c>
      <c r="I23" s="83" t="s">
        <v>208</v>
      </c>
    </row>
    <row r="24" spans="1:20">
      <c r="B24" s="84" t="s">
        <v>167</v>
      </c>
      <c r="C24" s="85" t="s">
        <v>144</v>
      </c>
      <c r="F24" s="1634"/>
      <c r="I24" s="57" t="s">
        <v>209</v>
      </c>
    </row>
    <row r="25" spans="1:20">
      <c r="B25" s="84" t="s">
        <v>168</v>
      </c>
      <c r="C25" s="85" t="s">
        <v>173</v>
      </c>
      <c r="F25" s="57" t="s">
        <v>199</v>
      </c>
      <c r="I25" s="57" t="s">
        <v>210</v>
      </c>
    </row>
    <row r="26" spans="1:20">
      <c r="B26" s="84" t="s">
        <v>169</v>
      </c>
      <c r="C26" s="85" t="s">
        <v>174</v>
      </c>
      <c r="E26" s="57" t="s">
        <v>113</v>
      </c>
      <c r="F26" s="57" t="s">
        <v>200</v>
      </c>
      <c r="I26" s="57" t="s">
        <v>230</v>
      </c>
    </row>
    <row r="27" spans="1:20">
      <c r="B27" s="84" t="s">
        <v>170</v>
      </c>
      <c r="C27" s="85" t="s">
        <v>176</v>
      </c>
      <c r="F27" s="57" t="s">
        <v>201</v>
      </c>
      <c r="I27" s="57" t="s">
        <v>211</v>
      </c>
    </row>
    <row r="28" spans="1:20">
      <c r="B28" s="84" t="s">
        <v>171</v>
      </c>
      <c r="C28" s="85" t="s">
        <v>177</v>
      </c>
    </row>
    <row r="29" spans="1:20">
      <c r="B29" s="84" t="s">
        <v>172</v>
      </c>
      <c r="C29" s="85" t="s">
        <v>175</v>
      </c>
    </row>
    <row r="31" spans="1:20">
      <c r="B31" s="1639" t="s">
        <v>180</v>
      </c>
      <c r="C31" s="1640"/>
    </row>
    <row r="32" spans="1:20">
      <c r="B32" s="84" t="s">
        <v>145</v>
      </c>
      <c r="C32" s="84" t="s">
        <v>100</v>
      </c>
      <c r="D32" s="57" t="s">
        <v>229</v>
      </c>
    </row>
    <row r="35" spans="1:4">
      <c r="B35" s="1633" t="s">
        <v>8</v>
      </c>
      <c r="C35" s="1637" t="s">
        <v>9</v>
      </c>
      <c r="D35" s="74"/>
    </row>
    <row r="36" spans="1:4">
      <c r="B36" s="1636"/>
      <c r="C36" s="1638"/>
      <c r="D36" s="74"/>
    </row>
    <row r="37" spans="1:4">
      <c r="A37" s="56">
        <v>5</v>
      </c>
      <c r="B37" s="86" t="s">
        <v>42</v>
      </c>
      <c r="C37" s="87" t="s">
        <v>0</v>
      </c>
      <c r="D37" s="74">
        <v>1</v>
      </c>
    </row>
    <row r="38" spans="1:4">
      <c r="A38" s="56">
        <v>4</v>
      </c>
      <c r="B38" s="86" t="s">
        <v>7</v>
      </c>
      <c r="C38" s="87" t="s">
        <v>1</v>
      </c>
      <c r="D38" s="74">
        <v>2</v>
      </c>
    </row>
    <row r="39" spans="1:4">
      <c r="A39" s="56">
        <v>3</v>
      </c>
      <c r="B39" s="86" t="s">
        <v>6</v>
      </c>
      <c r="C39" s="87" t="s">
        <v>2</v>
      </c>
      <c r="D39" s="74">
        <v>3</v>
      </c>
    </row>
    <row r="40" spans="1:4">
      <c r="A40" s="56">
        <v>2</v>
      </c>
      <c r="B40" s="86" t="s">
        <v>5</v>
      </c>
      <c r="C40" s="87" t="s">
        <v>3</v>
      </c>
      <c r="D40" s="74">
        <v>4</v>
      </c>
    </row>
    <row r="41" spans="1:4">
      <c r="A41" s="56">
        <v>1</v>
      </c>
      <c r="B41" s="86" t="s">
        <v>4</v>
      </c>
      <c r="C41" s="88" t="s">
        <v>45</v>
      </c>
      <c r="D41" s="74">
        <v>5</v>
      </c>
    </row>
    <row r="43" spans="1:4">
      <c r="B43" s="57" t="str">
        <f t="shared" ref="B43:B48" si="0">(UPPER(C43))</f>
        <v>DIRECCIÓN TERRITORIAL  PACÍFICO</v>
      </c>
      <c r="C43" s="57" t="s">
        <v>234</v>
      </c>
    </row>
    <row r="44" spans="1:4">
      <c r="B44" s="57" t="str">
        <f t="shared" si="0"/>
        <v>DIRECCIÓN TERRITORIAL  ANDES NORORIENTALES</v>
      </c>
      <c r="C44" s="57" t="s">
        <v>235</v>
      </c>
    </row>
    <row r="45" spans="1:4">
      <c r="B45" s="57" t="str">
        <f t="shared" si="0"/>
        <v>DIRECCIÓN TERRITORIAL  CARIBE</v>
      </c>
      <c r="C45" s="57" t="s">
        <v>236</v>
      </c>
    </row>
    <row r="46" spans="1:4">
      <c r="B46" s="57" t="str">
        <f t="shared" si="0"/>
        <v xml:space="preserve">DIRECCIÓN TERRITORIAL  AMAZONÍA </v>
      </c>
      <c r="C46" s="57" t="s">
        <v>237</v>
      </c>
    </row>
    <row r="47" spans="1:4">
      <c r="B47" s="57" t="str">
        <f t="shared" si="0"/>
        <v>DIRECCIÓN TERRITORIAL  ORINOQUÍA</v>
      </c>
      <c r="C47" s="57" t="s">
        <v>238</v>
      </c>
    </row>
    <row r="48" spans="1:4">
      <c r="B48" s="57" t="str">
        <f t="shared" si="0"/>
        <v>DIRECCIÓN TERRITORIAL  ANDES OCCIDENTALES</v>
      </c>
      <c r="C48" s="57" t="s">
        <v>239</v>
      </c>
    </row>
    <row r="49" spans="2:2">
      <c r="B49" s="57" t="s">
        <v>229</v>
      </c>
    </row>
    <row r="51" spans="2:2" ht="19.95" customHeight="1">
      <c r="B51" s="45" t="s">
        <v>279</v>
      </c>
    </row>
    <row r="52" spans="2:2">
      <c r="B52" s="74" t="s">
        <v>280</v>
      </c>
    </row>
    <row r="53" spans="2:2">
      <c r="B53" s="74" t="s">
        <v>365</v>
      </c>
    </row>
    <row r="54" spans="2:2">
      <c r="B54" s="74" t="s">
        <v>281</v>
      </c>
    </row>
    <row r="57" spans="2:2" ht="27" customHeight="1">
      <c r="B57" s="45" t="s">
        <v>285</v>
      </c>
    </row>
    <row r="58" spans="2:2" ht="22.05" customHeight="1">
      <c r="B58" s="60" t="s">
        <v>286</v>
      </c>
    </row>
    <row r="59" spans="2:2" ht="22.05" customHeight="1">
      <c r="B59" s="60" t="s">
        <v>287</v>
      </c>
    </row>
    <row r="60" spans="2:2" ht="22.05" customHeight="1">
      <c r="B60" s="60" t="s">
        <v>288</v>
      </c>
    </row>
    <row r="61" spans="2:2" ht="22.05" customHeight="1">
      <c r="B61" s="60" t="s">
        <v>289</v>
      </c>
    </row>
    <row r="62" spans="2:2" ht="22.05" customHeight="1">
      <c r="B62" s="60" t="s">
        <v>290</v>
      </c>
    </row>
    <row r="63" spans="2:2" ht="22.05" customHeight="1">
      <c r="B63" s="60" t="s">
        <v>291</v>
      </c>
    </row>
    <row r="64" spans="2:2" ht="22.05" customHeight="1">
      <c r="B64" s="60" t="s">
        <v>292</v>
      </c>
    </row>
    <row r="65" spans="2:2" ht="22.05" customHeight="1">
      <c r="B65" s="60" t="s">
        <v>293</v>
      </c>
    </row>
    <row r="68" spans="2:2" ht="22.95" customHeight="1">
      <c r="B68" s="45" t="s">
        <v>259</v>
      </c>
    </row>
    <row r="69" spans="2:2" ht="22.95" customHeight="1">
      <c r="B69" s="60" t="s">
        <v>296</v>
      </c>
    </row>
    <row r="70" spans="2:2" ht="22.95" customHeight="1">
      <c r="B70" s="60" t="s">
        <v>299</v>
      </c>
    </row>
    <row r="71" spans="2:2" ht="22.95" customHeight="1">
      <c r="B71" s="60" t="s">
        <v>300</v>
      </c>
    </row>
    <row r="72" spans="2:2" ht="22.95" customHeight="1">
      <c r="B72" s="60" t="s">
        <v>297</v>
      </c>
    </row>
    <row r="73" spans="2:2" ht="22.95" customHeight="1">
      <c r="B73" s="60" t="s">
        <v>298</v>
      </c>
    </row>
    <row r="76" spans="2:2">
      <c r="B76" s="45" t="s">
        <v>347</v>
      </c>
    </row>
    <row r="77" spans="2:2">
      <c r="B77" s="73" t="s">
        <v>302</v>
      </c>
    </row>
    <row r="78" spans="2:2">
      <c r="B78" s="73" t="s">
        <v>303</v>
      </c>
    </row>
    <row r="79" spans="2:2">
      <c r="B79" s="73" t="s">
        <v>304</v>
      </c>
    </row>
    <row r="80" spans="2:2">
      <c r="B80" s="73" t="s">
        <v>305</v>
      </c>
    </row>
    <row r="81" spans="2:2">
      <c r="B81" s="73" t="s">
        <v>306</v>
      </c>
    </row>
    <row r="82" spans="2:2">
      <c r="B82" s="73" t="s">
        <v>307</v>
      </c>
    </row>
    <row r="83" spans="2:2">
      <c r="B83" s="73" t="s">
        <v>308</v>
      </c>
    </row>
    <row r="84" spans="2:2">
      <c r="B84" s="73" t="s">
        <v>309</v>
      </c>
    </row>
    <row r="85" spans="2:2" ht="27.6">
      <c r="B85" s="73" t="s">
        <v>310</v>
      </c>
    </row>
    <row r="86" spans="2:2" ht="27.6">
      <c r="B86" s="73" t="s">
        <v>311</v>
      </c>
    </row>
    <row r="87" spans="2:2" ht="27.6">
      <c r="B87" s="73" t="s">
        <v>312</v>
      </c>
    </row>
    <row r="88" spans="2:2" ht="27.6">
      <c r="B88" s="73" t="s">
        <v>313</v>
      </c>
    </row>
    <row r="91" spans="2:2">
      <c r="B91" s="45" t="s">
        <v>346</v>
      </c>
    </row>
    <row r="92" spans="2:2">
      <c r="B92" s="60" t="s">
        <v>342</v>
      </c>
    </row>
    <row r="93" spans="2:2">
      <c r="B93" s="60" t="s">
        <v>343</v>
      </c>
    </row>
    <row r="94" spans="2:2">
      <c r="B94" s="60" t="s">
        <v>344</v>
      </c>
    </row>
    <row r="95" spans="2:2">
      <c r="B95" s="60" t="s">
        <v>345</v>
      </c>
    </row>
    <row r="98" spans="2:2">
      <c r="B98" s="45" t="s">
        <v>358</v>
      </c>
    </row>
    <row r="99" spans="2:2">
      <c r="B99" s="74" t="s">
        <v>99</v>
      </c>
    </row>
    <row r="100" spans="2:2">
      <c r="B100" s="74" t="s">
        <v>359</v>
      </c>
    </row>
    <row r="101" spans="2:2">
      <c r="B101" s="74" t="s">
        <v>360</v>
      </c>
    </row>
    <row r="102" spans="2:2">
      <c r="B102" s="74" t="s">
        <v>101</v>
      </c>
    </row>
    <row r="103" spans="2:2">
      <c r="B103" s="74" t="s">
        <v>120</v>
      </c>
    </row>
    <row r="104" spans="2:2">
      <c r="B104" s="74" t="s">
        <v>361</v>
      </c>
    </row>
    <row r="105" spans="2:2">
      <c r="B105" s="74" t="s">
        <v>362</v>
      </c>
    </row>
    <row r="106" spans="2:2">
      <c r="B106" s="74" t="s">
        <v>363</v>
      </c>
    </row>
    <row r="107" spans="2:2">
      <c r="B107" s="74" t="s">
        <v>364</v>
      </c>
    </row>
  </sheetData>
  <sheetProtection algorithmName="SHA-512" hashValue="xh9LkAOuYe1eJqrtAyjh7YF0CfvapeAPauuuxOgHtLUfk53gHMRar/Vmtev68Sn3q55Pn48thQOAFv6SEt2JQA==" saltValue="K9SOQzg2a5tiiygMw1diag==" spinCount="100000" sheet="1" objects="1" scenarios="1"/>
  <mergeCells count="27">
    <mergeCell ref="P11:P16"/>
    <mergeCell ref="Q11:Q12"/>
    <mergeCell ref="Q13:Q14"/>
    <mergeCell ref="Q15:Q16"/>
    <mergeCell ref="P17:T17"/>
    <mergeCell ref="I3:J3"/>
    <mergeCell ref="P3:T3"/>
    <mergeCell ref="P5:R5"/>
    <mergeCell ref="P6:P10"/>
    <mergeCell ref="Q6:Q8"/>
    <mergeCell ref="Q9:Q10"/>
    <mergeCell ref="B23:C23"/>
    <mergeCell ref="E12:G12"/>
    <mergeCell ref="F23:F24"/>
    <mergeCell ref="E2:M2"/>
    <mergeCell ref="B35:B36"/>
    <mergeCell ref="C35:C36"/>
    <mergeCell ref="B31:C31"/>
    <mergeCell ref="E3:F3"/>
    <mergeCell ref="G3:H3"/>
    <mergeCell ref="K9:M9"/>
    <mergeCell ref="K3:M3"/>
    <mergeCell ref="E6:F6"/>
    <mergeCell ref="G6:H6"/>
    <mergeCell ref="I6:K6"/>
    <mergeCell ref="E9:G9"/>
    <mergeCell ref="H9:J9"/>
  </mergeCells>
  <dataValidations disablePrompts="1" count="3">
    <dataValidation type="list" allowBlank="1" showInputMessage="1" showErrorMessage="1" sqref="C41" xr:uid="{00000000-0002-0000-0900-000000000000}">
      <formula1>$I$4:$J$4</formula1>
    </dataValidation>
    <dataValidation type="list" allowBlank="1" showInputMessage="1" showErrorMessage="1" sqref="C40" xr:uid="{00000000-0002-0000-0900-000001000000}">
      <formula1>$G$4:$H$4</formula1>
    </dataValidation>
    <dataValidation type="list" allowBlank="1" showInputMessage="1" showErrorMessage="1" sqref="C39" xr:uid="{00000000-0002-0000-0900-000002000000}">
      <formula1>$F$4:$F$5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F1" zoomScale="75" workbookViewId="0">
      <selection activeCell="T26" sqref="T26"/>
    </sheetView>
  </sheetViews>
  <sheetFormatPr baseColWidth="10" defaultColWidth="14.44140625" defaultRowHeight="15" customHeight="1"/>
  <cols>
    <col min="1" max="1" width="10.109375" customWidth="1"/>
    <col min="2" max="2" width="7" customWidth="1"/>
    <col min="3" max="3" width="12.44140625" customWidth="1"/>
    <col min="4" max="4" width="10.33203125" customWidth="1"/>
    <col min="5" max="5" width="16.77734375" customWidth="1"/>
    <col min="6" max="7" width="15.44140625" customWidth="1"/>
    <col min="8" max="8" width="17" customWidth="1"/>
    <col min="9" max="9" width="16.77734375" customWidth="1"/>
    <col min="10" max="10" width="19.109375" customWidth="1"/>
    <col min="11" max="11" width="10.77734375" customWidth="1"/>
    <col min="12" max="12" width="7" customWidth="1"/>
    <col min="13" max="13" width="15.6640625" customWidth="1"/>
    <col min="14" max="15" width="17.33203125" customWidth="1"/>
    <col min="16" max="16" width="15.77734375" customWidth="1"/>
    <col min="17" max="17" width="17.6640625" customWidth="1"/>
    <col min="18" max="18" width="3.33203125" customWidth="1"/>
    <col min="19" max="19" width="14.77734375" style="51" customWidth="1"/>
    <col min="20" max="20" width="13.44140625" style="51" customWidth="1"/>
    <col min="21" max="25" width="10.77734375" style="51" customWidth="1"/>
    <col min="26" max="26" width="10.77734375" customWidth="1"/>
  </cols>
  <sheetData>
    <row r="1" spans="1:26" ht="50.25" customHeight="1">
      <c r="A1" s="1"/>
      <c r="B1" s="1"/>
      <c r="C1" s="1666"/>
      <c r="D1" s="1667"/>
      <c r="E1" s="1667"/>
      <c r="F1" s="1667"/>
      <c r="G1" s="1667"/>
      <c r="H1" s="1667"/>
      <c r="I1" s="1667"/>
      <c r="J1" s="1"/>
      <c r="K1" s="1"/>
      <c r="L1" s="1"/>
      <c r="M1" s="1668"/>
      <c r="N1" s="1669"/>
      <c r="O1" s="1669"/>
      <c r="P1" s="1669"/>
      <c r="Q1" s="1669"/>
      <c r="R1" s="1"/>
      <c r="S1" s="52"/>
      <c r="T1" s="52"/>
      <c r="U1" s="52"/>
      <c r="V1" s="52"/>
      <c r="W1" s="52"/>
      <c r="X1" s="52"/>
      <c r="Y1" s="52"/>
      <c r="Z1" s="2"/>
    </row>
    <row r="2" spans="1:26" ht="38.25" customHeight="1">
      <c r="A2" s="1"/>
      <c r="B2" s="1"/>
      <c r="C2" s="1670" t="s">
        <v>40</v>
      </c>
      <c r="D2" s="1671"/>
      <c r="E2" s="1671"/>
      <c r="F2" s="1671"/>
      <c r="G2" s="1671"/>
      <c r="H2" s="1671"/>
      <c r="I2" s="1672"/>
      <c r="J2" s="1"/>
      <c r="K2" s="1"/>
      <c r="L2" s="1"/>
      <c r="M2" s="1670" t="s">
        <v>41</v>
      </c>
      <c r="N2" s="1671"/>
      <c r="O2" s="1671"/>
      <c r="P2" s="1671"/>
      <c r="Q2" s="1672"/>
      <c r="R2" s="1"/>
      <c r="S2" s="52"/>
      <c r="T2" s="52"/>
      <c r="U2" s="52"/>
      <c r="V2" s="52"/>
      <c r="W2" s="52"/>
      <c r="X2" s="52"/>
      <c r="Y2" s="52"/>
      <c r="Z2" s="2"/>
    </row>
    <row r="3" spans="1:26" ht="16.5" customHeight="1">
      <c r="A3" s="1"/>
      <c r="B3" s="1"/>
      <c r="C3" s="1663"/>
      <c r="D3" s="1664"/>
      <c r="E3" s="1664"/>
      <c r="F3" s="1664"/>
      <c r="G3" s="1664"/>
      <c r="H3" s="1664"/>
      <c r="I3" s="1665"/>
      <c r="J3" s="1"/>
      <c r="K3" s="1"/>
      <c r="L3" s="1"/>
      <c r="M3" s="1663"/>
      <c r="N3" s="1664"/>
      <c r="O3" s="1664"/>
      <c r="P3" s="1664"/>
      <c r="Q3" s="1665"/>
      <c r="R3" s="1"/>
      <c r="S3" s="52"/>
      <c r="T3" s="52"/>
      <c r="U3" s="52"/>
      <c r="V3" s="52"/>
      <c r="W3" s="52"/>
      <c r="X3" s="52"/>
      <c r="Y3" s="52"/>
      <c r="Z3" s="2"/>
    </row>
    <row r="4" spans="1:26" ht="45" customHeight="1">
      <c r="A4" s="1658" t="s">
        <v>199</v>
      </c>
      <c r="B4" s="3"/>
      <c r="C4" s="4" t="s">
        <v>298</v>
      </c>
      <c r="D4" s="46">
        <v>1</v>
      </c>
      <c r="E4" s="6"/>
      <c r="F4" s="6"/>
      <c r="G4" s="6"/>
      <c r="H4" s="6"/>
      <c r="I4" s="7"/>
      <c r="J4" s="1"/>
      <c r="K4" s="1658" t="s">
        <v>247</v>
      </c>
      <c r="L4" s="3"/>
      <c r="M4" s="4" t="s">
        <v>42</v>
      </c>
      <c r="N4" s="5">
        <v>5</v>
      </c>
      <c r="O4" s="7"/>
      <c r="P4" s="7"/>
      <c r="Q4" s="7"/>
      <c r="R4" s="1"/>
      <c r="S4" s="52"/>
      <c r="T4" s="52"/>
      <c r="U4" s="52"/>
      <c r="V4" s="52"/>
      <c r="W4" s="52"/>
      <c r="X4" s="52"/>
      <c r="Y4" s="52"/>
      <c r="Z4" s="2"/>
    </row>
    <row r="5" spans="1:26" ht="38.25" customHeight="1">
      <c r="A5" s="1659"/>
      <c r="B5" s="3"/>
      <c r="C5" s="4" t="s">
        <v>297</v>
      </c>
      <c r="D5" s="46">
        <v>0.8</v>
      </c>
      <c r="E5" s="8"/>
      <c r="F5" s="8"/>
      <c r="G5" s="6"/>
      <c r="H5" s="6"/>
      <c r="I5" s="7"/>
      <c r="J5" s="1"/>
      <c r="K5" s="1659"/>
      <c r="L5" s="3"/>
      <c r="M5" s="4" t="s">
        <v>7</v>
      </c>
      <c r="N5" s="5">
        <v>4</v>
      </c>
      <c r="O5" s="6"/>
      <c r="P5" s="7"/>
      <c r="Q5" s="7"/>
      <c r="R5" s="1"/>
      <c r="S5" s="52"/>
      <c r="T5" s="52"/>
      <c r="U5" s="52"/>
      <c r="V5" s="52"/>
      <c r="W5" s="52"/>
      <c r="X5" s="52"/>
      <c r="Y5" s="52"/>
      <c r="Z5" s="2"/>
    </row>
    <row r="6" spans="1:26" ht="37.5" customHeight="1">
      <c r="A6" s="1659"/>
      <c r="B6" s="3"/>
      <c r="C6" s="4" t="s">
        <v>300</v>
      </c>
      <c r="D6" s="46">
        <v>0.6</v>
      </c>
      <c r="E6" s="8"/>
      <c r="F6" s="8"/>
      <c r="G6" s="8"/>
      <c r="H6" s="6"/>
      <c r="I6" s="7"/>
      <c r="J6" s="1"/>
      <c r="K6" s="1659"/>
      <c r="L6" s="3"/>
      <c r="M6" s="4" t="s">
        <v>6</v>
      </c>
      <c r="N6" s="5">
        <v>3</v>
      </c>
      <c r="O6" s="6"/>
      <c r="P6" s="7"/>
      <c r="Q6" s="7"/>
      <c r="R6" s="1"/>
      <c r="S6" s="52"/>
      <c r="T6" s="52"/>
      <c r="U6" s="52"/>
      <c r="V6" s="52"/>
      <c r="W6" s="52"/>
      <c r="X6" s="52"/>
      <c r="Y6" s="52"/>
      <c r="Z6" s="2"/>
    </row>
    <row r="7" spans="1:26" ht="48.75" customHeight="1">
      <c r="A7" s="1659"/>
      <c r="B7" s="3"/>
      <c r="C7" s="4" t="s">
        <v>299</v>
      </c>
      <c r="D7" s="46">
        <v>0.4</v>
      </c>
      <c r="E7" s="9"/>
      <c r="F7" s="8"/>
      <c r="G7" s="8"/>
      <c r="H7" s="6"/>
      <c r="I7" s="7"/>
      <c r="J7" s="1"/>
      <c r="K7" s="1659"/>
      <c r="L7" s="3"/>
      <c r="M7" s="4" t="s">
        <v>5</v>
      </c>
      <c r="N7" s="5">
        <v>2</v>
      </c>
      <c r="O7" s="8"/>
      <c r="P7" s="6"/>
      <c r="Q7" s="7"/>
      <c r="R7" s="1"/>
      <c r="S7" s="52"/>
      <c r="T7" s="52"/>
      <c r="U7" s="52"/>
      <c r="V7" s="52"/>
      <c r="W7" s="52"/>
      <c r="X7" s="52"/>
      <c r="Y7" s="52"/>
      <c r="Z7" s="2"/>
    </row>
    <row r="8" spans="1:26" ht="45.75" customHeight="1">
      <c r="A8" s="1659"/>
      <c r="B8" s="3"/>
      <c r="C8" s="4" t="s">
        <v>353</v>
      </c>
      <c r="D8" s="46">
        <v>0.2</v>
      </c>
      <c r="E8" s="9"/>
      <c r="F8" s="9"/>
      <c r="G8" s="8"/>
      <c r="H8" s="6"/>
      <c r="I8" s="7"/>
      <c r="J8" s="1"/>
      <c r="K8" s="1659"/>
      <c r="L8" s="3"/>
      <c r="M8" s="4" t="s">
        <v>4</v>
      </c>
      <c r="N8" s="5">
        <v>1</v>
      </c>
      <c r="O8" s="8"/>
      <c r="P8" s="6"/>
      <c r="Q8" s="7"/>
      <c r="R8" s="1"/>
      <c r="S8" s="44" t="s">
        <v>191</v>
      </c>
      <c r="T8" s="39"/>
      <c r="U8" s="52"/>
      <c r="V8" s="52"/>
      <c r="W8" s="52"/>
      <c r="X8" s="52"/>
      <c r="Y8" s="52"/>
      <c r="Z8" s="2"/>
    </row>
    <row r="9" spans="1:26" ht="22.95" customHeight="1">
      <c r="A9" s="1"/>
      <c r="B9" s="1"/>
      <c r="C9" s="10"/>
      <c r="D9" s="11"/>
      <c r="E9" s="47">
        <v>0.2</v>
      </c>
      <c r="F9" s="47">
        <v>0.4</v>
      </c>
      <c r="G9" s="47">
        <v>0.6</v>
      </c>
      <c r="H9" s="47">
        <v>0.8</v>
      </c>
      <c r="I9" s="47">
        <v>1</v>
      </c>
      <c r="J9" s="1"/>
      <c r="K9" s="1"/>
      <c r="L9" s="1"/>
      <c r="M9" s="10"/>
      <c r="N9" s="11"/>
      <c r="O9" s="5">
        <v>3</v>
      </c>
      <c r="P9" s="5">
        <v>4</v>
      </c>
      <c r="Q9" s="5">
        <v>5</v>
      </c>
      <c r="R9" s="1"/>
      <c r="S9" s="44" t="s">
        <v>192</v>
      </c>
      <c r="T9" s="40"/>
      <c r="U9" s="52"/>
      <c r="V9" s="52"/>
      <c r="W9" s="52"/>
      <c r="X9" s="52"/>
      <c r="Y9" s="52"/>
      <c r="Z9" s="2"/>
    </row>
    <row r="10" spans="1:26" ht="22.95" customHeight="1">
      <c r="A10" s="1"/>
      <c r="B10" s="1"/>
      <c r="C10" s="12"/>
      <c r="D10" s="12"/>
      <c r="E10" s="5" t="s">
        <v>354</v>
      </c>
      <c r="F10" s="5" t="s">
        <v>1</v>
      </c>
      <c r="G10" s="5" t="s">
        <v>2</v>
      </c>
      <c r="H10" s="5" t="s">
        <v>3</v>
      </c>
      <c r="I10" s="13" t="s">
        <v>45</v>
      </c>
      <c r="J10" s="1"/>
      <c r="K10" s="1"/>
      <c r="L10" s="1"/>
      <c r="M10" s="12"/>
      <c r="N10" s="12"/>
      <c r="O10" s="5" t="s">
        <v>2</v>
      </c>
      <c r="P10" s="5" t="s">
        <v>3</v>
      </c>
      <c r="Q10" s="13" t="s">
        <v>45</v>
      </c>
      <c r="R10" s="1"/>
      <c r="S10" s="44" t="s">
        <v>193</v>
      </c>
      <c r="T10" s="41"/>
      <c r="U10" s="52"/>
      <c r="V10" s="52"/>
      <c r="W10" s="52"/>
      <c r="X10" s="52"/>
      <c r="Y10" s="52"/>
      <c r="Z10" s="2"/>
    </row>
    <row r="11" spans="1:26" ht="16.5" customHeight="1">
      <c r="A11" s="1"/>
      <c r="B11" s="1"/>
      <c r="C11" s="12"/>
      <c r="D11" s="12"/>
      <c r="E11" s="12"/>
      <c r="F11" s="12"/>
      <c r="G11" s="12"/>
      <c r="H11" s="1"/>
      <c r="I11" s="1"/>
      <c r="J11" s="1"/>
      <c r="K11" s="1"/>
      <c r="L11" s="1"/>
      <c r="M11" s="12"/>
      <c r="N11" s="12"/>
      <c r="O11" s="12"/>
      <c r="P11" s="1"/>
      <c r="Q11" s="1"/>
      <c r="R11" s="1"/>
      <c r="S11" s="52"/>
      <c r="T11" s="52"/>
      <c r="U11" s="52"/>
      <c r="V11" s="52"/>
      <c r="W11" s="52"/>
      <c r="X11" s="52"/>
      <c r="Y11" s="52"/>
      <c r="Z11" s="2"/>
    </row>
    <row r="12" spans="1:26" ht="16.5" customHeight="1">
      <c r="A12" s="1"/>
      <c r="B12" s="1"/>
      <c r="C12" s="12"/>
      <c r="D12" s="12"/>
      <c r="E12" s="12"/>
      <c r="F12" s="12"/>
      <c r="G12" s="12"/>
      <c r="H12" s="1"/>
      <c r="I12" s="1"/>
      <c r="J12" s="1"/>
      <c r="K12" s="1"/>
      <c r="L12" s="1"/>
      <c r="M12" s="12"/>
      <c r="N12" s="12"/>
      <c r="O12" s="12"/>
      <c r="P12" s="1"/>
      <c r="Q12" s="1"/>
      <c r="R12" s="1"/>
      <c r="S12" s="52"/>
      <c r="T12" s="52"/>
      <c r="U12" s="52"/>
      <c r="V12" s="52"/>
      <c r="W12" s="52"/>
      <c r="X12" s="52"/>
      <c r="Y12" s="52"/>
      <c r="Z12" s="2"/>
    </row>
    <row r="13" spans="1:26" ht="16.05" customHeight="1">
      <c r="A13" s="1"/>
      <c r="B13" s="1"/>
      <c r="C13" s="1660" t="s">
        <v>46</v>
      </c>
      <c r="D13" s="1661"/>
      <c r="E13" s="1661"/>
      <c r="F13" s="1661"/>
      <c r="G13" s="1661"/>
      <c r="H13" s="1661"/>
      <c r="I13" s="1662"/>
      <c r="J13" s="1"/>
      <c r="K13" s="1"/>
      <c r="L13" s="1"/>
      <c r="M13" s="1660" t="s">
        <v>248</v>
      </c>
      <c r="N13" s="1661"/>
      <c r="O13" s="1661"/>
      <c r="P13" s="1661"/>
      <c r="Q13" s="1662"/>
      <c r="R13" s="1"/>
      <c r="S13" s="52"/>
      <c r="T13" s="52"/>
      <c r="U13" s="52"/>
      <c r="V13" s="52"/>
      <c r="W13" s="52"/>
      <c r="X13" s="52"/>
      <c r="Y13" s="52"/>
      <c r="Z13" s="2"/>
    </row>
    <row r="14" spans="1:26" ht="16.5" customHeight="1">
      <c r="A14" s="1"/>
      <c r="B14" s="1"/>
      <c r="C14" s="12"/>
      <c r="D14" s="12"/>
      <c r="E14" s="12"/>
      <c r="F14" s="12"/>
      <c r="G14" s="12"/>
      <c r="H14" s="1"/>
      <c r="I14" s="1"/>
      <c r="J14" s="1"/>
      <c r="K14" s="1"/>
      <c r="L14" s="1"/>
      <c r="M14" s="1"/>
      <c r="N14" s="1"/>
      <c r="O14" s="1"/>
      <c r="P14" s="1"/>
      <c r="Q14" s="1"/>
      <c r="R14" s="1"/>
      <c r="S14" s="52"/>
      <c r="T14" s="52"/>
      <c r="U14" s="52"/>
      <c r="V14" s="52"/>
      <c r="W14" s="52"/>
      <c r="X14" s="52"/>
      <c r="Y14" s="52"/>
      <c r="Z14" s="2"/>
    </row>
    <row r="15" spans="1:26" ht="16.5" customHeight="1">
      <c r="A15" s="1"/>
      <c r="B15" s="1"/>
      <c r="C15" s="12"/>
      <c r="D15" s="12"/>
      <c r="E15" s="12"/>
      <c r="F15" s="12"/>
      <c r="G15" s="12"/>
      <c r="H15" s="1"/>
      <c r="I15" s="1"/>
      <c r="J15" s="1"/>
      <c r="K15" s="1"/>
      <c r="L15" s="1"/>
      <c r="M15" s="1"/>
      <c r="N15" s="1"/>
      <c r="O15" s="1"/>
      <c r="P15" s="1"/>
      <c r="Q15" s="1"/>
      <c r="R15" s="1"/>
      <c r="S15" s="52"/>
      <c r="T15" s="52"/>
      <c r="U15" s="52"/>
      <c r="V15" s="52"/>
      <c r="W15" s="52"/>
      <c r="X15" s="52"/>
      <c r="Y15" s="52"/>
      <c r="Z15" s="2"/>
    </row>
    <row r="16" spans="1:26" ht="27" customHeight="1">
      <c r="A16" s="49"/>
      <c r="B16" s="49"/>
      <c r="C16" s="50"/>
      <c r="D16" s="50"/>
      <c r="E16" s="51"/>
      <c r="F16" s="41"/>
      <c r="G16" s="44" t="s">
        <v>193</v>
      </c>
      <c r="H16" s="51"/>
      <c r="I16" s="51"/>
      <c r="J16" s="1"/>
      <c r="K16" s="1"/>
      <c r="L16" s="1"/>
      <c r="M16" s="1"/>
      <c r="N16" s="1"/>
      <c r="Q16" s="1"/>
      <c r="R16" s="1"/>
      <c r="S16" s="52"/>
      <c r="T16" s="52"/>
      <c r="U16" s="52"/>
      <c r="V16" s="52"/>
      <c r="W16" s="52"/>
      <c r="X16" s="52"/>
      <c r="Y16" s="52"/>
      <c r="Z16" s="2"/>
    </row>
    <row r="17" spans="1:26" ht="27" customHeight="1">
      <c r="A17" s="52"/>
      <c r="B17" s="52"/>
      <c r="C17" s="53"/>
      <c r="D17" s="53"/>
      <c r="E17" s="51"/>
      <c r="F17" s="40"/>
      <c r="G17" s="44" t="s">
        <v>192</v>
      </c>
      <c r="H17" s="52"/>
      <c r="I17" s="52"/>
      <c r="J17" s="52"/>
      <c r="K17" s="52"/>
      <c r="L17" s="52"/>
      <c r="M17" s="52"/>
      <c r="N17" s="52"/>
      <c r="Q17" s="52"/>
      <c r="R17" s="52"/>
      <c r="S17" s="52"/>
      <c r="T17" s="52"/>
      <c r="U17" s="52"/>
      <c r="V17" s="52"/>
      <c r="W17" s="52"/>
      <c r="X17" s="52"/>
      <c r="Y17" s="52"/>
      <c r="Z17" s="2"/>
    </row>
    <row r="18" spans="1:26" ht="27" customHeight="1">
      <c r="A18" s="52"/>
      <c r="B18" s="52"/>
      <c r="C18" s="53"/>
      <c r="D18" s="53"/>
      <c r="E18" s="51"/>
      <c r="F18" s="39"/>
      <c r="G18" s="44" t="s">
        <v>191</v>
      </c>
      <c r="H18" s="52"/>
      <c r="I18" s="52"/>
      <c r="J18" s="52"/>
      <c r="K18" s="52"/>
      <c r="L18" s="52"/>
      <c r="M18" s="52"/>
      <c r="N18" s="52"/>
      <c r="Q18" s="52"/>
      <c r="R18" s="52"/>
      <c r="S18" s="52"/>
      <c r="T18" s="52"/>
      <c r="U18" s="52"/>
      <c r="V18" s="52"/>
      <c r="W18" s="52"/>
      <c r="X18" s="52"/>
      <c r="Y18" s="52"/>
      <c r="Z18" s="2"/>
    </row>
    <row r="19" spans="1:26" ht="27" customHeight="1">
      <c r="A19" s="52"/>
      <c r="B19" s="52"/>
      <c r="C19" s="53"/>
      <c r="D19" s="53"/>
      <c r="E19" s="51"/>
      <c r="F19" s="42"/>
      <c r="G19" s="48" t="s">
        <v>190</v>
      </c>
      <c r="H19" s="52"/>
      <c r="I19" s="52"/>
      <c r="J19" s="52"/>
      <c r="K19" s="52"/>
      <c r="L19" s="52"/>
      <c r="M19" s="52"/>
      <c r="N19" s="52"/>
      <c r="O19" s="2"/>
      <c r="P19" s="52"/>
      <c r="Q19" s="52"/>
      <c r="R19" s="52"/>
      <c r="S19" s="52"/>
      <c r="T19" s="52"/>
      <c r="U19" s="52"/>
      <c r="V19" s="52"/>
      <c r="W19" s="52"/>
      <c r="X19" s="52"/>
      <c r="Y19" s="52"/>
      <c r="Z19" s="2"/>
    </row>
    <row r="20" spans="1:26" s="51" customFormat="1" ht="16.5" customHeight="1">
      <c r="A20" s="52"/>
      <c r="B20" s="52"/>
      <c r="C20" s="53"/>
      <c r="D20" s="53"/>
      <c r="E20" s="53"/>
      <c r="F20" s="53"/>
      <c r="G20" s="53"/>
      <c r="H20" s="52"/>
      <c r="I20" s="52"/>
      <c r="J20" s="52"/>
      <c r="K20" s="52"/>
      <c r="L20" s="52"/>
      <c r="M20" s="52"/>
      <c r="N20" s="52"/>
      <c r="O20" s="52"/>
      <c r="P20" s="52"/>
      <c r="Q20" s="52"/>
      <c r="R20" s="52"/>
      <c r="S20" s="52"/>
      <c r="T20" s="52"/>
      <c r="U20" s="52"/>
      <c r="V20" s="52"/>
      <c r="W20" s="52"/>
      <c r="X20" s="52"/>
      <c r="Y20" s="52"/>
      <c r="Z20" s="52"/>
    </row>
    <row r="21" spans="1:26" s="51" customFormat="1" ht="16.5" customHeight="1">
      <c r="A21" s="52"/>
      <c r="B21" s="52"/>
      <c r="C21" s="53"/>
      <c r="D21" s="53"/>
      <c r="E21" s="53"/>
      <c r="F21" s="53"/>
      <c r="G21" s="53"/>
      <c r="H21" s="52"/>
      <c r="I21" s="52"/>
      <c r="J21" s="52"/>
      <c r="K21" s="52"/>
      <c r="L21" s="52"/>
      <c r="M21" s="52"/>
      <c r="N21" s="52"/>
      <c r="O21" s="52"/>
      <c r="P21" s="52"/>
      <c r="Q21" s="52"/>
      <c r="R21" s="52"/>
      <c r="S21" s="52"/>
      <c r="T21" s="52"/>
      <c r="U21" s="52"/>
      <c r="V21" s="52"/>
      <c r="W21" s="52"/>
      <c r="X21" s="52"/>
      <c r="Y21" s="52"/>
      <c r="Z21" s="52"/>
    </row>
    <row r="22" spans="1:26" s="51" customFormat="1" ht="16.5" customHeight="1">
      <c r="A22" s="52"/>
      <c r="B22" s="52"/>
      <c r="C22" s="53"/>
      <c r="D22" s="53"/>
      <c r="E22" s="53"/>
      <c r="F22" s="53"/>
      <c r="G22" s="53"/>
      <c r="H22" s="52"/>
      <c r="I22" s="52"/>
      <c r="J22" s="52"/>
      <c r="K22" s="52"/>
      <c r="L22" s="52"/>
      <c r="M22" s="52"/>
      <c r="N22" s="52"/>
      <c r="O22" s="52"/>
      <c r="P22" s="52"/>
      <c r="Q22" s="52"/>
      <c r="R22" s="52"/>
      <c r="S22" s="52"/>
      <c r="T22" s="52"/>
      <c r="U22" s="52"/>
      <c r="V22" s="52"/>
      <c r="W22" s="52"/>
      <c r="X22" s="52"/>
      <c r="Y22" s="52"/>
      <c r="Z22" s="52"/>
    </row>
    <row r="23" spans="1:26" s="51" customFormat="1" ht="16.5" customHeight="1">
      <c r="A23" s="52"/>
      <c r="B23" s="52"/>
      <c r="C23" s="53"/>
      <c r="D23" s="53"/>
      <c r="E23" s="53"/>
      <c r="F23" s="53"/>
      <c r="G23" s="53"/>
      <c r="H23" s="52"/>
      <c r="I23" s="52"/>
      <c r="J23" s="52"/>
      <c r="K23" s="52"/>
      <c r="L23" s="52"/>
      <c r="M23" s="52"/>
      <c r="N23" s="52"/>
      <c r="O23" s="52"/>
      <c r="P23" s="52"/>
      <c r="Q23" s="52"/>
      <c r="R23" s="52"/>
      <c r="S23" s="52"/>
      <c r="T23" s="52"/>
      <c r="U23" s="52"/>
      <c r="V23" s="52"/>
      <c r="W23" s="52"/>
      <c r="X23" s="52"/>
      <c r="Y23" s="52"/>
      <c r="Z23" s="52"/>
    </row>
    <row r="24" spans="1:26" s="51" customFormat="1" ht="16.5" customHeight="1">
      <c r="A24" s="52"/>
      <c r="B24" s="52"/>
      <c r="C24" s="53"/>
      <c r="D24" s="53"/>
      <c r="E24" s="53"/>
      <c r="F24" s="53"/>
      <c r="G24" s="53"/>
      <c r="H24" s="52"/>
      <c r="I24" s="52"/>
      <c r="J24" s="52"/>
      <c r="K24" s="52"/>
      <c r="L24" s="52"/>
      <c r="M24" s="52"/>
      <c r="N24" s="52"/>
      <c r="O24" s="52"/>
      <c r="P24" s="52"/>
      <c r="Q24" s="52"/>
      <c r="R24" s="52"/>
      <c r="S24" s="52"/>
      <c r="T24" s="52"/>
      <c r="U24" s="52"/>
      <c r="V24" s="52"/>
      <c r="W24" s="52"/>
      <c r="X24" s="52"/>
      <c r="Y24" s="52"/>
      <c r="Z24" s="52"/>
    </row>
    <row r="25" spans="1:26" s="51" customFormat="1" ht="16.5" customHeight="1">
      <c r="A25" s="52"/>
      <c r="B25" s="52"/>
      <c r="C25" s="53"/>
      <c r="D25" s="53"/>
      <c r="E25" s="53"/>
      <c r="F25" s="53"/>
      <c r="G25" s="53"/>
      <c r="H25" s="52"/>
      <c r="I25" s="52"/>
      <c r="J25" s="52"/>
      <c r="K25" s="52"/>
      <c r="L25" s="52"/>
      <c r="M25" s="52"/>
      <c r="N25" s="52"/>
      <c r="O25" s="52"/>
      <c r="P25" s="52"/>
      <c r="Q25" s="52"/>
      <c r="R25" s="52"/>
      <c r="S25" s="52"/>
      <c r="T25" s="52"/>
      <c r="U25" s="52"/>
      <c r="V25" s="52"/>
      <c r="W25" s="52"/>
      <c r="X25" s="52"/>
      <c r="Y25" s="52"/>
      <c r="Z25" s="52"/>
    </row>
    <row r="26" spans="1:26" s="51" customFormat="1" ht="16.5" customHeight="1">
      <c r="A26" s="52"/>
      <c r="B26" s="52"/>
      <c r="C26" s="53"/>
      <c r="D26" s="53"/>
      <c r="E26" s="53"/>
      <c r="F26" s="53"/>
      <c r="G26" s="53"/>
      <c r="H26" s="52"/>
      <c r="I26" s="52"/>
      <c r="J26" s="52"/>
      <c r="K26" s="52"/>
      <c r="L26" s="52"/>
      <c r="M26" s="52"/>
      <c r="N26" s="52"/>
      <c r="O26" s="52"/>
      <c r="P26" s="52"/>
      <c r="Q26" s="52"/>
      <c r="R26" s="52"/>
      <c r="S26" s="52"/>
      <c r="T26" s="52"/>
      <c r="U26" s="52"/>
      <c r="V26" s="52"/>
      <c r="W26" s="52"/>
      <c r="X26" s="52"/>
      <c r="Y26" s="52"/>
      <c r="Z26" s="52"/>
    </row>
    <row r="27" spans="1:26" s="51" customFormat="1" ht="16.5" customHeight="1">
      <c r="A27" s="52"/>
      <c r="B27" s="52"/>
      <c r="C27" s="53"/>
      <c r="D27" s="53"/>
      <c r="E27" s="53"/>
      <c r="F27" s="53"/>
      <c r="G27" s="53"/>
      <c r="H27" s="52"/>
      <c r="I27" s="52"/>
      <c r="J27" s="52"/>
      <c r="K27" s="52"/>
      <c r="L27" s="52"/>
      <c r="M27" s="52"/>
      <c r="N27" s="52"/>
      <c r="O27" s="52"/>
      <c r="P27" s="52"/>
      <c r="Q27" s="52"/>
      <c r="R27" s="52"/>
      <c r="S27" s="52"/>
      <c r="T27" s="52"/>
      <c r="U27" s="52"/>
      <c r="V27" s="52"/>
      <c r="W27" s="52"/>
      <c r="X27" s="52"/>
      <c r="Y27" s="52"/>
      <c r="Z27" s="52"/>
    </row>
    <row r="28" spans="1:26" s="51" customFormat="1" ht="16.5" customHeight="1">
      <c r="A28" s="52"/>
      <c r="B28" s="52"/>
      <c r="C28" s="53"/>
      <c r="D28" s="53"/>
      <c r="E28" s="53"/>
      <c r="F28" s="53"/>
      <c r="G28" s="53"/>
      <c r="H28" s="52"/>
      <c r="I28" s="52"/>
      <c r="J28" s="52"/>
      <c r="K28" s="52"/>
      <c r="L28" s="52"/>
      <c r="M28" s="52"/>
      <c r="N28" s="52"/>
      <c r="O28" s="52"/>
      <c r="P28" s="52"/>
      <c r="Q28" s="52"/>
      <c r="R28" s="52"/>
      <c r="S28" s="52"/>
      <c r="T28" s="52"/>
      <c r="U28" s="52"/>
      <c r="V28" s="52"/>
      <c r="W28" s="52"/>
      <c r="X28" s="52"/>
      <c r="Y28" s="52"/>
      <c r="Z28" s="52"/>
    </row>
    <row r="29" spans="1:26" s="51" customFormat="1" ht="16.5" customHeight="1">
      <c r="A29" s="52"/>
      <c r="B29" s="52"/>
      <c r="C29" s="53"/>
      <c r="D29" s="53"/>
      <c r="E29" s="53"/>
      <c r="F29" s="53"/>
      <c r="G29" s="53"/>
      <c r="H29" s="52"/>
      <c r="I29" s="52"/>
      <c r="J29" s="52"/>
      <c r="K29" s="52"/>
      <c r="L29" s="52"/>
      <c r="M29" s="52"/>
      <c r="N29" s="52"/>
      <c r="O29" s="52"/>
      <c r="P29" s="52"/>
      <c r="Q29" s="52"/>
      <c r="R29" s="52"/>
      <c r="S29" s="52"/>
      <c r="T29" s="52"/>
      <c r="U29" s="52"/>
      <c r="V29" s="52"/>
      <c r="W29" s="52"/>
      <c r="X29" s="52"/>
      <c r="Y29" s="52"/>
      <c r="Z29" s="52"/>
    </row>
    <row r="30" spans="1:26" s="51" customFormat="1" ht="16.5" customHeight="1">
      <c r="A30" s="52"/>
      <c r="B30" s="52"/>
      <c r="C30" s="53"/>
      <c r="D30" s="53"/>
      <c r="E30" s="53"/>
      <c r="F30" s="53"/>
      <c r="G30" s="53"/>
      <c r="H30" s="52"/>
      <c r="I30" s="52"/>
      <c r="J30" s="52"/>
      <c r="K30" s="52"/>
      <c r="L30" s="52"/>
      <c r="M30" s="52"/>
      <c r="N30" s="52"/>
      <c r="O30" s="52"/>
      <c r="P30" s="52"/>
      <c r="Q30" s="52"/>
      <c r="R30" s="52"/>
      <c r="S30" s="52"/>
      <c r="T30" s="52"/>
      <c r="U30" s="52"/>
      <c r="V30" s="52"/>
      <c r="W30" s="52"/>
      <c r="X30" s="52"/>
      <c r="Y30" s="52"/>
      <c r="Z30" s="52"/>
    </row>
    <row r="31" spans="1:26" s="51" customFormat="1" ht="16.5" customHeight="1">
      <c r="A31" s="52"/>
      <c r="B31" s="52"/>
      <c r="C31" s="53"/>
      <c r="D31" s="53"/>
      <c r="E31" s="53"/>
      <c r="F31" s="53"/>
      <c r="G31" s="53"/>
      <c r="H31" s="52"/>
      <c r="I31" s="52"/>
      <c r="J31" s="52"/>
      <c r="K31" s="52"/>
      <c r="L31" s="52"/>
      <c r="M31" s="52"/>
      <c r="N31" s="52"/>
      <c r="O31" s="52"/>
      <c r="P31" s="52"/>
      <c r="Q31" s="52"/>
      <c r="R31" s="52"/>
      <c r="S31" s="52"/>
      <c r="T31" s="52"/>
      <c r="U31" s="52"/>
      <c r="V31" s="52"/>
      <c r="W31" s="52"/>
      <c r="X31" s="52"/>
      <c r="Y31" s="52"/>
      <c r="Z31" s="52"/>
    </row>
    <row r="32" spans="1:26" s="51" customFormat="1" ht="16.5" customHeight="1">
      <c r="A32" s="52"/>
      <c r="B32" s="52"/>
      <c r="C32" s="53"/>
      <c r="D32" s="53"/>
      <c r="E32" s="53"/>
      <c r="F32" s="53"/>
      <c r="G32" s="53"/>
      <c r="H32" s="52"/>
      <c r="I32" s="52"/>
      <c r="J32" s="52"/>
      <c r="K32" s="52"/>
      <c r="L32" s="52"/>
      <c r="M32" s="52"/>
      <c r="N32" s="52"/>
      <c r="O32" s="52"/>
      <c r="P32" s="52"/>
      <c r="Q32" s="52"/>
      <c r="R32" s="52"/>
      <c r="S32" s="52"/>
      <c r="T32" s="52"/>
      <c r="U32" s="52"/>
      <c r="V32" s="52"/>
      <c r="W32" s="52"/>
      <c r="X32" s="52"/>
      <c r="Y32" s="52"/>
      <c r="Z32" s="52"/>
    </row>
    <row r="33" spans="1:26" s="51" customFormat="1" ht="16.5" customHeight="1">
      <c r="A33" s="52"/>
      <c r="B33" s="52"/>
      <c r="C33" s="53"/>
      <c r="D33" s="53"/>
      <c r="E33" s="53"/>
      <c r="F33" s="53"/>
      <c r="G33" s="53"/>
      <c r="H33" s="52"/>
      <c r="I33" s="52"/>
      <c r="J33" s="52"/>
      <c r="K33" s="52"/>
      <c r="L33" s="52"/>
      <c r="M33" s="52"/>
      <c r="N33" s="52"/>
      <c r="O33" s="52"/>
      <c r="P33" s="52"/>
      <c r="Q33" s="52"/>
      <c r="R33" s="52"/>
      <c r="S33" s="52"/>
      <c r="T33" s="52"/>
      <c r="U33" s="52"/>
      <c r="V33" s="52"/>
      <c r="W33" s="52"/>
      <c r="X33" s="52"/>
      <c r="Y33" s="52"/>
      <c r="Z33" s="52"/>
    </row>
    <row r="34" spans="1:26" s="51" customFormat="1" ht="16.5" customHeight="1">
      <c r="A34" s="52"/>
      <c r="B34" s="52"/>
      <c r="C34" s="53"/>
      <c r="D34" s="53"/>
      <c r="E34" s="53"/>
      <c r="F34" s="53"/>
      <c r="G34" s="53"/>
      <c r="H34" s="52"/>
      <c r="I34" s="52"/>
      <c r="J34" s="52"/>
      <c r="K34" s="52"/>
      <c r="L34" s="52"/>
      <c r="M34" s="52"/>
      <c r="N34" s="52"/>
      <c r="O34" s="52"/>
      <c r="P34" s="52"/>
      <c r="Q34" s="52"/>
      <c r="R34" s="52"/>
      <c r="S34" s="52"/>
      <c r="T34" s="52"/>
      <c r="U34" s="52"/>
      <c r="V34" s="52"/>
      <c r="W34" s="52"/>
      <c r="X34" s="52"/>
      <c r="Y34" s="52"/>
      <c r="Z34" s="52"/>
    </row>
    <row r="35" spans="1:26" s="51" customFormat="1" ht="16.5" customHeight="1">
      <c r="A35" s="52"/>
      <c r="B35" s="52"/>
      <c r="C35" s="53"/>
      <c r="D35" s="53"/>
      <c r="E35" s="53"/>
      <c r="F35" s="53"/>
      <c r="G35" s="53"/>
      <c r="H35" s="52"/>
      <c r="I35" s="52"/>
      <c r="J35" s="52"/>
      <c r="K35" s="52"/>
      <c r="L35" s="52"/>
      <c r="M35" s="52"/>
      <c r="N35" s="52"/>
      <c r="O35" s="52"/>
      <c r="P35" s="52"/>
      <c r="Q35" s="52"/>
      <c r="R35" s="52"/>
      <c r="S35" s="52"/>
      <c r="T35" s="52"/>
      <c r="U35" s="52"/>
      <c r="V35" s="52"/>
      <c r="W35" s="52"/>
      <c r="X35" s="52"/>
      <c r="Y35" s="52"/>
      <c r="Z35" s="52"/>
    </row>
    <row r="36" spans="1:26" s="51" customFormat="1" ht="16.5" customHeight="1">
      <c r="A36" s="52"/>
      <c r="B36" s="52"/>
      <c r="C36" s="53"/>
      <c r="D36" s="53"/>
      <c r="E36" s="53"/>
      <c r="F36" s="53"/>
      <c r="G36" s="53"/>
      <c r="H36" s="52"/>
      <c r="I36" s="52"/>
      <c r="J36" s="52"/>
      <c r="K36" s="52"/>
      <c r="L36" s="52"/>
      <c r="M36" s="52"/>
      <c r="N36" s="52"/>
      <c r="O36" s="52"/>
      <c r="P36" s="52"/>
      <c r="Q36" s="52"/>
      <c r="R36" s="52"/>
      <c r="S36" s="52"/>
      <c r="T36" s="52"/>
      <c r="U36" s="52"/>
      <c r="V36" s="52"/>
      <c r="W36" s="52"/>
      <c r="X36" s="52"/>
      <c r="Y36" s="52"/>
      <c r="Z36" s="52"/>
    </row>
    <row r="37" spans="1:26" s="51" customFormat="1" ht="16.5" customHeight="1">
      <c r="A37" s="52"/>
      <c r="B37" s="52"/>
      <c r="C37" s="53"/>
      <c r="D37" s="53"/>
      <c r="E37" s="53"/>
      <c r="F37" s="53"/>
      <c r="G37" s="53"/>
      <c r="H37" s="52"/>
      <c r="I37" s="52"/>
      <c r="J37" s="52"/>
      <c r="K37" s="52"/>
      <c r="L37" s="52"/>
      <c r="M37" s="52"/>
      <c r="N37" s="52"/>
      <c r="O37" s="52"/>
      <c r="P37" s="52"/>
      <c r="Q37" s="52"/>
      <c r="R37" s="52"/>
      <c r="S37" s="52"/>
      <c r="T37" s="52"/>
      <c r="U37" s="52"/>
      <c r="V37" s="52"/>
      <c r="W37" s="52"/>
      <c r="X37" s="52"/>
      <c r="Y37" s="52"/>
      <c r="Z37" s="52"/>
    </row>
    <row r="38" spans="1:26" s="51" customFormat="1" ht="16.5" customHeight="1">
      <c r="A38" s="52"/>
      <c r="B38" s="52"/>
      <c r="C38" s="53"/>
      <c r="D38" s="53"/>
      <c r="E38" s="53"/>
      <c r="F38" s="53"/>
      <c r="G38" s="53"/>
      <c r="H38" s="52"/>
      <c r="I38" s="52"/>
      <c r="J38" s="52"/>
      <c r="K38" s="52"/>
      <c r="L38" s="52"/>
      <c r="M38" s="52"/>
      <c r="N38" s="52"/>
      <c r="O38" s="52"/>
      <c r="P38" s="52"/>
      <c r="Q38" s="52"/>
      <c r="R38" s="52"/>
      <c r="S38" s="52"/>
      <c r="T38" s="52"/>
      <c r="U38" s="52"/>
      <c r="V38" s="52"/>
      <c r="W38" s="52"/>
      <c r="X38" s="52"/>
      <c r="Y38" s="52"/>
      <c r="Z38" s="52"/>
    </row>
    <row r="39" spans="1:26" s="51" customFormat="1" ht="16.5" customHeight="1">
      <c r="A39" s="52"/>
      <c r="B39" s="52"/>
      <c r="C39" s="53"/>
      <c r="D39" s="53"/>
      <c r="E39" s="53"/>
      <c r="F39" s="53"/>
      <c r="G39" s="53"/>
      <c r="H39" s="52"/>
      <c r="I39" s="52"/>
      <c r="J39" s="52"/>
      <c r="K39" s="52"/>
      <c r="L39" s="52"/>
      <c r="M39" s="52"/>
      <c r="N39" s="52"/>
      <c r="O39" s="52"/>
      <c r="P39" s="52"/>
      <c r="Q39" s="52"/>
      <c r="R39" s="52"/>
      <c r="S39" s="52"/>
      <c r="T39" s="52"/>
      <c r="U39" s="52"/>
      <c r="V39" s="52"/>
      <c r="W39" s="52"/>
      <c r="X39" s="52"/>
      <c r="Y39" s="52"/>
      <c r="Z39" s="52"/>
    </row>
    <row r="40" spans="1:26" s="51" customFormat="1" ht="16.5" customHeight="1">
      <c r="A40" s="52"/>
      <c r="B40" s="52"/>
      <c r="C40" s="53"/>
      <c r="D40" s="53"/>
      <c r="E40" s="53"/>
      <c r="F40" s="53"/>
      <c r="G40" s="53"/>
      <c r="H40" s="52"/>
      <c r="I40" s="52"/>
      <c r="J40" s="52"/>
      <c r="K40" s="52"/>
      <c r="L40" s="52"/>
      <c r="M40" s="52"/>
      <c r="N40" s="52"/>
      <c r="O40" s="52"/>
      <c r="P40" s="52"/>
      <c r="Q40" s="52"/>
      <c r="R40" s="52"/>
      <c r="S40" s="52"/>
      <c r="T40" s="52"/>
      <c r="U40" s="52"/>
      <c r="V40" s="52"/>
      <c r="W40" s="52"/>
      <c r="X40" s="52"/>
      <c r="Y40" s="52"/>
      <c r="Z40" s="52"/>
    </row>
    <row r="41" spans="1:26" s="51" customFormat="1" ht="16.5" customHeight="1">
      <c r="A41" s="52"/>
      <c r="B41" s="52"/>
      <c r="C41" s="53"/>
      <c r="D41" s="53"/>
      <c r="E41" s="53"/>
      <c r="F41" s="53"/>
      <c r="G41" s="53"/>
      <c r="H41" s="52"/>
      <c r="I41" s="52"/>
      <c r="J41" s="52"/>
      <c r="K41" s="52"/>
      <c r="L41" s="52"/>
      <c r="M41" s="52"/>
      <c r="N41" s="52"/>
      <c r="O41" s="52"/>
      <c r="P41" s="52"/>
      <c r="Q41" s="52"/>
      <c r="R41" s="52"/>
      <c r="S41" s="52"/>
      <c r="T41" s="52"/>
      <c r="U41" s="52"/>
      <c r="V41" s="52"/>
      <c r="W41" s="52"/>
      <c r="X41" s="52"/>
      <c r="Y41" s="52"/>
      <c r="Z41" s="52"/>
    </row>
    <row r="42" spans="1:26" s="51" customFormat="1" ht="16.5" customHeight="1">
      <c r="A42" s="52"/>
      <c r="B42" s="52"/>
      <c r="C42" s="53"/>
      <c r="D42" s="53"/>
      <c r="E42" s="53"/>
      <c r="F42" s="53"/>
      <c r="G42" s="53"/>
      <c r="H42" s="52"/>
      <c r="I42" s="52"/>
      <c r="J42" s="52"/>
      <c r="K42" s="52"/>
      <c r="L42" s="52"/>
      <c r="M42" s="52"/>
      <c r="N42" s="52"/>
      <c r="O42" s="52"/>
      <c r="P42" s="52"/>
      <c r="Q42" s="52"/>
      <c r="R42" s="52"/>
      <c r="S42" s="52"/>
      <c r="T42" s="52"/>
      <c r="U42" s="52"/>
      <c r="V42" s="52"/>
      <c r="W42" s="52"/>
      <c r="X42" s="52"/>
      <c r="Y42" s="52"/>
      <c r="Z42" s="52"/>
    </row>
    <row r="43" spans="1:26" s="51" customFormat="1" ht="16.5" customHeight="1">
      <c r="A43" s="52"/>
      <c r="B43" s="52"/>
      <c r="C43" s="53"/>
      <c r="D43" s="53"/>
      <c r="E43" s="53"/>
      <c r="F43" s="53"/>
      <c r="G43" s="53"/>
      <c r="H43" s="52"/>
      <c r="I43" s="52"/>
      <c r="J43" s="52"/>
      <c r="K43" s="52"/>
      <c r="L43" s="52"/>
      <c r="M43" s="52"/>
      <c r="N43" s="52"/>
      <c r="O43" s="52"/>
      <c r="P43" s="52"/>
      <c r="Q43" s="52"/>
      <c r="R43" s="52"/>
      <c r="S43" s="52"/>
      <c r="T43" s="52"/>
      <c r="U43" s="52"/>
      <c r="V43" s="52"/>
      <c r="W43" s="52"/>
      <c r="X43" s="52"/>
      <c r="Y43" s="52"/>
      <c r="Z43" s="52"/>
    </row>
    <row r="44" spans="1:26" s="51" customFormat="1" ht="16.5" customHeight="1">
      <c r="A44" s="52"/>
      <c r="B44" s="52"/>
      <c r="C44" s="53"/>
      <c r="D44" s="53"/>
      <c r="E44" s="53"/>
      <c r="F44" s="53"/>
      <c r="G44" s="53"/>
      <c r="H44" s="52"/>
      <c r="I44" s="52"/>
      <c r="J44" s="52"/>
      <c r="K44" s="52"/>
      <c r="L44" s="52"/>
      <c r="M44" s="52"/>
      <c r="N44" s="52"/>
      <c r="O44" s="52"/>
      <c r="P44" s="52"/>
      <c r="Q44" s="52"/>
      <c r="R44" s="52"/>
      <c r="S44" s="52"/>
      <c r="T44" s="52"/>
      <c r="U44" s="52"/>
      <c r="V44" s="52"/>
      <c r="W44" s="52"/>
      <c r="X44" s="52"/>
      <c r="Y44" s="52"/>
      <c r="Z44" s="52"/>
    </row>
    <row r="45" spans="1:26" s="51" customFormat="1" ht="16.5" customHeight="1">
      <c r="A45" s="52"/>
      <c r="B45" s="52"/>
      <c r="C45" s="53"/>
      <c r="D45" s="53"/>
      <c r="E45" s="53"/>
      <c r="F45" s="53"/>
      <c r="G45" s="53"/>
      <c r="H45" s="52"/>
      <c r="I45" s="52"/>
      <c r="J45" s="52"/>
      <c r="K45" s="52"/>
      <c r="L45" s="52"/>
      <c r="M45" s="52"/>
      <c r="N45" s="52"/>
      <c r="O45" s="52"/>
      <c r="P45" s="52"/>
      <c r="Q45" s="52"/>
      <c r="R45" s="52"/>
      <c r="S45" s="52"/>
      <c r="T45" s="52"/>
      <c r="U45" s="52"/>
      <c r="V45" s="52"/>
      <c r="W45" s="52"/>
      <c r="X45" s="52"/>
      <c r="Y45" s="52"/>
      <c r="Z45" s="52"/>
    </row>
    <row r="46" spans="1:26" s="51" customFormat="1" ht="16.5" customHeight="1">
      <c r="A46" s="52"/>
      <c r="B46" s="52"/>
      <c r="C46" s="53"/>
      <c r="D46" s="53"/>
      <c r="E46" s="53"/>
      <c r="F46" s="53"/>
      <c r="G46" s="53"/>
      <c r="H46" s="52"/>
      <c r="I46" s="52"/>
      <c r="J46" s="52"/>
      <c r="K46" s="52"/>
      <c r="L46" s="52"/>
      <c r="M46" s="52"/>
      <c r="N46" s="52"/>
      <c r="O46" s="52"/>
      <c r="P46" s="52"/>
      <c r="Q46" s="52"/>
      <c r="R46" s="52"/>
      <c r="S46" s="52"/>
      <c r="T46" s="52"/>
      <c r="U46" s="52"/>
      <c r="V46" s="52"/>
      <c r="W46" s="52"/>
      <c r="X46" s="52"/>
      <c r="Y46" s="52"/>
      <c r="Z46" s="52"/>
    </row>
    <row r="47" spans="1:26" s="51" customFormat="1" ht="16.5" customHeight="1">
      <c r="A47" s="52"/>
      <c r="B47" s="52"/>
      <c r="C47" s="53"/>
      <c r="D47" s="53"/>
      <c r="E47" s="53"/>
      <c r="F47" s="53"/>
      <c r="G47" s="53"/>
      <c r="H47" s="52"/>
      <c r="I47" s="52"/>
      <c r="J47" s="52"/>
      <c r="K47" s="52"/>
      <c r="L47" s="52"/>
      <c r="M47" s="52"/>
      <c r="N47" s="52"/>
      <c r="O47" s="52"/>
      <c r="P47" s="52"/>
      <c r="Q47" s="52"/>
      <c r="R47" s="52"/>
      <c r="S47" s="52"/>
      <c r="T47" s="52"/>
      <c r="U47" s="52"/>
      <c r="V47" s="52"/>
      <c r="W47" s="52"/>
      <c r="X47" s="52"/>
      <c r="Y47" s="52"/>
      <c r="Z47" s="52"/>
    </row>
    <row r="48" spans="1:26" s="51" customFormat="1" ht="16.5" customHeight="1">
      <c r="A48" s="52"/>
      <c r="B48" s="52"/>
      <c r="C48" s="53"/>
      <c r="D48" s="53"/>
      <c r="E48" s="53"/>
      <c r="F48" s="53"/>
      <c r="G48" s="53"/>
      <c r="H48" s="52"/>
      <c r="I48" s="52"/>
      <c r="J48" s="52"/>
      <c r="K48" s="52"/>
      <c r="L48" s="52"/>
      <c r="M48" s="52"/>
      <c r="N48" s="52"/>
      <c r="O48" s="52"/>
      <c r="P48" s="52"/>
      <c r="Q48" s="52"/>
      <c r="R48" s="52"/>
      <c r="S48" s="52"/>
      <c r="T48" s="52"/>
      <c r="U48" s="52"/>
      <c r="V48" s="52"/>
      <c r="W48" s="52"/>
      <c r="X48" s="52"/>
      <c r="Y48" s="52"/>
      <c r="Z48" s="52"/>
    </row>
    <row r="49" spans="1:26" s="51" customFormat="1" ht="16.5" customHeight="1">
      <c r="A49" s="52"/>
      <c r="B49" s="52"/>
      <c r="C49" s="53"/>
      <c r="D49" s="53"/>
      <c r="E49" s="53"/>
      <c r="F49" s="53"/>
      <c r="G49" s="53"/>
      <c r="H49" s="52"/>
      <c r="I49" s="52"/>
      <c r="J49" s="52"/>
      <c r="K49" s="52"/>
      <c r="L49" s="52"/>
      <c r="M49" s="52"/>
      <c r="N49" s="52"/>
      <c r="O49" s="52"/>
      <c r="P49" s="52"/>
      <c r="Q49" s="52"/>
      <c r="R49" s="52"/>
      <c r="S49" s="52"/>
      <c r="T49" s="52"/>
      <c r="U49" s="52"/>
      <c r="V49" s="52"/>
      <c r="W49" s="52"/>
      <c r="X49" s="52"/>
      <c r="Y49" s="52"/>
      <c r="Z49" s="52"/>
    </row>
    <row r="50" spans="1:26" s="51" customFormat="1" ht="16.5" customHeight="1">
      <c r="A50" s="52"/>
      <c r="B50" s="52"/>
      <c r="C50" s="53"/>
      <c r="D50" s="53"/>
      <c r="E50" s="53"/>
      <c r="F50" s="53"/>
      <c r="G50" s="53"/>
      <c r="H50" s="52"/>
      <c r="I50" s="52"/>
      <c r="J50" s="52"/>
      <c r="K50" s="52"/>
      <c r="L50" s="52"/>
      <c r="M50" s="52"/>
      <c r="N50" s="52"/>
      <c r="O50" s="52"/>
      <c r="P50" s="52"/>
      <c r="Q50" s="52"/>
      <c r="R50" s="52"/>
      <c r="S50" s="52"/>
      <c r="T50" s="52"/>
      <c r="U50" s="52"/>
      <c r="V50" s="52"/>
      <c r="W50" s="52"/>
      <c r="X50" s="52"/>
      <c r="Y50" s="52"/>
      <c r="Z50" s="52"/>
    </row>
    <row r="51" spans="1:26" s="51" customFormat="1" ht="16.5" customHeight="1">
      <c r="A51" s="52"/>
      <c r="B51" s="52"/>
      <c r="C51" s="53"/>
      <c r="D51" s="53"/>
      <c r="E51" s="53"/>
      <c r="F51" s="53"/>
      <c r="G51" s="53"/>
      <c r="H51" s="52"/>
      <c r="I51" s="52"/>
      <c r="J51" s="52"/>
      <c r="K51" s="52"/>
      <c r="L51" s="52"/>
      <c r="M51" s="52"/>
      <c r="N51" s="52"/>
      <c r="O51" s="52"/>
      <c r="P51" s="52"/>
      <c r="Q51" s="52"/>
      <c r="R51" s="52"/>
      <c r="S51" s="52"/>
      <c r="T51" s="52"/>
      <c r="U51" s="52"/>
      <c r="V51" s="52"/>
      <c r="W51" s="52"/>
      <c r="X51" s="52"/>
      <c r="Y51" s="52"/>
      <c r="Z51" s="52"/>
    </row>
    <row r="52" spans="1:26" s="51" customFormat="1" ht="16.5" customHeight="1">
      <c r="A52" s="52"/>
      <c r="B52" s="52"/>
      <c r="C52" s="53"/>
      <c r="D52" s="53"/>
      <c r="E52" s="53"/>
      <c r="F52" s="53"/>
      <c r="G52" s="53"/>
      <c r="H52" s="52"/>
      <c r="I52" s="52"/>
      <c r="J52" s="52"/>
      <c r="K52" s="52"/>
      <c r="L52" s="52"/>
      <c r="M52" s="52"/>
      <c r="N52" s="52"/>
      <c r="O52" s="52"/>
      <c r="P52" s="52"/>
      <c r="Q52" s="52"/>
      <c r="R52" s="52"/>
      <c r="S52" s="52"/>
      <c r="T52" s="52"/>
      <c r="U52" s="52"/>
      <c r="V52" s="52"/>
      <c r="W52" s="52"/>
      <c r="X52" s="52"/>
      <c r="Y52" s="52"/>
      <c r="Z52" s="52"/>
    </row>
    <row r="53" spans="1:26" s="51" customFormat="1" ht="16.5" customHeight="1">
      <c r="A53" s="52"/>
      <c r="B53" s="52"/>
      <c r="C53" s="53"/>
      <c r="D53" s="53"/>
      <c r="E53" s="53"/>
      <c r="F53" s="53"/>
      <c r="G53" s="53"/>
      <c r="H53" s="52"/>
      <c r="I53" s="52"/>
      <c r="J53" s="52"/>
      <c r="K53" s="52"/>
      <c r="L53" s="52"/>
      <c r="M53" s="52"/>
      <c r="N53" s="52"/>
      <c r="O53" s="52"/>
      <c r="P53" s="52"/>
      <c r="Q53" s="52"/>
      <c r="R53" s="52"/>
      <c r="S53" s="52"/>
      <c r="T53" s="52"/>
      <c r="U53" s="52"/>
      <c r="V53" s="52"/>
      <c r="W53" s="52"/>
      <c r="X53" s="52"/>
      <c r="Y53" s="52"/>
      <c r="Z53" s="52"/>
    </row>
    <row r="54" spans="1:26" s="51" customFormat="1" ht="16.5" customHeight="1">
      <c r="A54" s="52"/>
      <c r="B54" s="52"/>
      <c r="C54" s="53"/>
      <c r="D54" s="53"/>
      <c r="E54" s="53"/>
      <c r="F54" s="53"/>
      <c r="G54" s="53"/>
      <c r="H54" s="52"/>
      <c r="I54" s="52"/>
      <c r="J54" s="52"/>
      <c r="K54" s="52"/>
      <c r="L54" s="52"/>
      <c r="M54" s="52"/>
      <c r="N54" s="52"/>
      <c r="O54" s="52"/>
      <c r="P54" s="52"/>
      <c r="Q54" s="52"/>
      <c r="R54" s="52"/>
      <c r="S54" s="52"/>
      <c r="T54" s="52"/>
      <c r="U54" s="52"/>
      <c r="V54" s="52"/>
      <c r="W54" s="52"/>
      <c r="X54" s="52"/>
      <c r="Y54" s="52"/>
      <c r="Z54" s="52"/>
    </row>
    <row r="55" spans="1:26" s="51" customFormat="1" ht="16.5" customHeight="1">
      <c r="A55" s="52"/>
      <c r="B55" s="52"/>
      <c r="C55" s="53"/>
      <c r="D55" s="53"/>
      <c r="E55" s="53"/>
      <c r="F55" s="53"/>
      <c r="G55" s="53"/>
      <c r="H55" s="52"/>
      <c r="I55" s="52"/>
      <c r="J55" s="52"/>
      <c r="K55" s="52"/>
      <c r="L55" s="52"/>
      <c r="M55" s="52"/>
      <c r="N55" s="52"/>
      <c r="O55" s="52"/>
      <c r="P55" s="52"/>
      <c r="Q55" s="52"/>
      <c r="R55" s="52"/>
      <c r="S55" s="52"/>
      <c r="T55" s="52"/>
      <c r="U55" s="52"/>
      <c r="V55" s="52"/>
      <c r="W55" s="52"/>
      <c r="X55" s="52"/>
      <c r="Y55" s="52"/>
      <c r="Z55" s="52"/>
    </row>
    <row r="56" spans="1:26" s="51" customFormat="1" ht="16.5" customHeight="1">
      <c r="A56" s="52"/>
      <c r="B56" s="52"/>
      <c r="C56" s="53"/>
      <c r="D56" s="53"/>
      <c r="E56" s="53"/>
      <c r="F56" s="53"/>
      <c r="G56" s="53"/>
      <c r="H56" s="52"/>
      <c r="I56" s="52"/>
      <c r="J56" s="52"/>
      <c r="K56" s="52"/>
      <c r="L56" s="52"/>
      <c r="M56" s="52"/>
      <c r="N56" s="52"/>
      <c r="O56" s="52"/>
      <c r="P56" s="52"/>
      <c r="Q56" s="52"/>
      <c r="R56" s="52"/>
      <c r="S56" s="52"/>
      <c r="T56" s="52"/>
      <c r="U56" s="52"/>
      <c r="V56" s="52"/>
      <c r="W56" s="52"/>
      <c r="X56" s="52"/>
      <c r="Y56" s="52"/>
      <c r="Z56" s="52"/>
    </row>
    <row r="57" spans="1:26" s="51" customFormat="1" ht="16.5" customHeight="1">
      <c r="A57" s="52"/>
      <c r="B57" s="52"/>
      <c r="C57" s="53"/>
      <c r="D57" s="53"/>
      <c r="E57" s="53"/>
      <c r="F57" s="53"/>
      <c r="G57" s="53"/>
      <c r="H57" s="52"/>
      <c r="I57" s="52"/>
      <c r="J57" s="52"/>
      <c r="K57" s="52"/>
      <c r="L57" s="52"/>
      <c r="M57" s="52"/>
      <c r="N57" s="52"/>
      <c r="O57" s="52"/>
      <c r="P57" s="52"/>
      <c r="Q57" s="52"/>
      <c r="R57" s="52"/>
      <c r="S57" s="52"/>
      <c r="T57" s="52"/>
      <c r="U57" s="52"/>
      <c r="V57" s="52"/>
      <c r="W57" s="52"/>
      <c r="X57" s="52"/>
      <c r="Y57" s="52"/>
      <c r="Z57" s="52"/>
    </row>
    <row r="58" spans="1:26" s="51" customFormat="1" ht="16.5" customHeight="1">
      <c r="A58" s="52"/>
      <c r="B58" s="52"/>
      <c r="C58" s="53"/>
      <c r="D58" s="53"/>
      <c r="E58" s="53"/>
      <c r="F58" s="53"/>
      <c r="G58" s="53"/>
      <c r="H58" s="52"/>
      <c r="I58" s="52"/>
      <c r="J58" s="52"/>
      <c r="K58" s="52"/>
      <c r="L58" s="52"/>
      <c r="M58" s="52"/>
      <c r="N58" s="52"/>
      <c r="O58" s="52"/>
      <c r="P58" s="52"/>
      <c r="Q58" s="52"/>
      <c r="R58" s="52"/>
      <c r="S58" s="52"/>
      <c r="T58" s="52"/>
      <c r="U58" s="52"/>
      <c r="V58" s="52"/>
      <c r="W58" s="52"/>
      <c r="X58" s="52"/>
      <c r="Y58" s="52"/>
      <c r="Z58" s="52"/>
    </row>
    <row r="59" spans="1:26" s="51" customFormat="1" ht="16.5" customHeight="1">
      <c r="A59" s="52"/>
      <c r="B59" s="52"/>
      <c r="C59" s="53"/>
      <c r="D59" s="53"/>
      <c r="E59" s="53"/>
      <c r="F59" s="53"/>
      <c r="G59" s="53"/>
      <c r="H59" s="52"/>
      <c r="I59" s="52"/>
      <c r="J59" s="52"/>
      <c r="K59" s="52"/>
      <c r="L59" s="52"/>
      <c r="M59" s="52"/>
      <c r="N59" s="52"/>
      <c r="O59" s="52"/>
      <c r="P59" s="52"/>
      <c r="Q59" s="52"/>
      <c r="R59" s="52"/>
      <c r="S59" s="52"/>
      <c r="T59" s="52"/>
      <c r="U59" s="52"/>
      <c r="V59" s="52"/>
      <c r="W59" s="52"/>
      <c r="X59" s="52"/>
      <c r="Y59" s="52"/>
      <c r="Z59" s="52"/>
    </row>
    <row r="60" spans="1:26" s="51" customFormat="1" ht="16.5" customHeight="1">
      <c r="A60" s="52"/>
      <c r="B60" s="52"/>
      <c r="C60" s="53"/>
      <c r="D60" s="53"/>
      <c r="E60" s="53"/>
      <c r="F60" s="53"/>
      <c r="G60" s="53"/>
      <c r="H60" s="52"/>
      <c r="I60" s="52"/>
      <c r="J60" s="52"/>
      <c r="K60" s="52"/>
      <c r="L60" s="52"/>
      <c r="M60" s="52"/>
      <c r="N60" s="52"/>
      <c r="O60" s="52"/>
      <c r="P60" s="52"/>
      <c r="Q60" s="52"/>
      <c r="R60" s="52"/>
      <c r="S60" s="52"/>
      <c r="T60" s="52"/>
      <c r="U60" s="52"/>
      <c r="V60" s="52"/>
      <c r="W60" s="52"/>
      <c r="X60" s="52"/>
      <c r="Y60" s="52"/>
      <c r="Z60" s="52"/>
    </row>
    <row r="61" spans="1:26" s="51" customFormat="1" ht="16.5" customHeight="1">
      <c r="A61" s="52"/>
      <c r="B61" s="52"/>
      <c r="C61" s="53"/>
      <c r="D61" s="53"/>
      <c r="E61" s="53"/>
      <c r="F61" s="53"/>
      <c r="G61" s="53"/>
      <c r="H61" s="52"/>
      <c r="I61" s="52"/>
      <c r="J61" s="52"/>
      <c r="K61" s="52"/>
      <c r="L61" s="52"/>
      <c r="M61" s="52"/>
      <c r="N61" s="52"/>
      <c r="O61" s="52"/>
      <c r="P61" s="52"/>
      <c r="Q61" s="52"/>
      <c r="R61" s="52"/>
      <c r="S61" s="52"/>
      <c r="T61" s="52"/>
      <c r="U61" s="52"/>
      <c r="V61" s="52"/>
      <c r="W61" s="52"/>
      <c r="X61" s="52"/>
      <c r="Y61" s="52"/>
      <c r="Z61" s="52"/>
    </row>
    <row r="62" spans="1:26" s="51" customFormat="1" ht="16.5" customHeight="1">
      <c r="A62" s="52"/>
      <c r="B62" s="52"/>
      <c r="C62" s="53"/>
      <c r="D62" s="53"/>
      <c r="E62" s="53"/>
      <c r="F62" s="53"/>
      <c r="G62" s="53"/>
      <c r="H62" s="52"/>
      <c r="I62" s="52"/>
      <c r="J62" s="52"/>
      <c r="K62" s="52"/>
      <c r="L62" s="52"/>
      <c r="M62" s="52"/>
      <c r="N62" s="52"/>
      <c r="O62" s="52"/>
      <c r="P62" s="52"/>
      <c r="Q62" s="52"/>
      <c r="R62" s="52"/>
      <c r="S62" s="52"/>
      <c r="T62" s="52"/>
      <c r="U62" s="52"/>
      <c r="V62" s="52"/>
      <c r="W62" s="52"/>
      <c r="X62" s="52"/>
      <c r="Y62" s="52"/>
      <c r="Z62" s="52"/>
    </row>
    <row r="63" spans="1:26" s="51" customFormat="1" ht="16.5" customHeight="1">
      <c r="A63" s="52"/>
      <c r="B63" s="52"/>
      <c r="C63" s="53"/>
      <c r="D63" s="53"/>
      <c r="E63" s="53"/>
      <c r="F63" s="53"/>
      <c r="G63" s="53"/>
      <c r="H63" s="52"/>
      <c r="I63" s="52"/>
      <c r="J63" s="52"/>
      <c r="K63" s="52"/>
      <c r="L63" s="52"/>
      <c r="M63" s="52"/>
      <c r="N63" s="52"/>
      <c r="O63" s="52"/>
      <c r="P63" s="52"/>
      <c r="Q63" s="52"/>
      <c r="R63" s="52"/>
      <c r="S63" s="52"/>
      <c r="T63" s="52"/>
      <c r="U63" s="52"/>
      <c r="V63" s="52"/>
      <c r="W63" s="52"/>
      <c r="X63" s="52"/>
      <c r="Y63" s="52"/>
      <c r="Z63" s="52"/>
    </row>
    <row r="64" spans="1:26" s="51" customFormat="1" ht="16.5" customHeight="1">
      <c r="A64" s="52"/>
      <c r="B64" s="52"/>
      <c r="C64" s="53"/>
      <c r="D64" s="53"/>
      <c r="E64" s="53"/>
      <c r="F64" s="53"/>
      <c r="G64" s="53"/>
      <c r="H64" s="52"/>
      <c r="I64" s="52"/>
      <c r="J64" s="52"/>
      <c r="K64" s="52"/>
      <c r="L64" s="52"/>
      <c r="M64" s="52"/>
      <c r="N64" s="52"/>
      <c r="O64" s="52"/>
      <c r="P64" s="52"/>
      <c r="Q64" s="52"/>
      <c r="R64" s="52"/>
      <c r="S64" s="52"/>
      <c r="T64" s="52"/>
      <c r="U64" s="52"/>
      <c r="V64" s="52"/>
      <c r="W64" s="52"/>
      <c r="X64" s="52"/>
      <c r="Y64" s="52"/>
      <c r="Z64" s="52"/>
    </row>
    <row r="65" spans="1:26" s="51" customFormat="1" ht="16.5" customHeight="1">
      <c r="A65" s="52"/>
      <c r="B65" s="52"/>
      <c r="C65" s="53"/>
      <c r="D65" s="53"/>
      <c r="E65" s="53"/>
      <c r="F65" s="53"/>
      <c r="G65" s="53"/>
      <c r="H65" s="52"/>
      <c r="I65" s="52"/>
      <c r="J65" s="52"/>
      <c r="K65" s="52"/>
      <c r="L65" s="52"/>
      <c r="M65" s="52"/>
      <c r="N65" s="52"/>
      <c r="O65" s="52"/>
      <c r="P65" s="52"/>
      <c r="Q65" s="52"/>
      <c r="R65" s="52"/>
      <c r="S65" s="52"/>
      <c r="T65" s="52"/>
      <c r="U65" s="52"/>
      <c r="V65" s="52"/>
      <c r="W65" s="52"/>
      <c r="X65" s="52"/>
      <c r="Y65" s="52"/>
      <c r="Z65" s="52"/>
    </row>
    <row r="66" spans="1:26" s="51" customFormat="1" ht="16.5" customHeight="1">
      <c r="A66" s="52"/>
      <c r="B66" s="52"/>
      <c r="C66" s="53"/>
      <c r="D66" s="53"/>
      <c r="E66" s="53"/>
      <c r="F66" s="53"/>
      <c r="G66" s="53"/>
      <c r="H66" s="52"/>
      <c r="I66" s="52"/>
      <c r="J66" s="52"/>
      <c r="K66" s="52"/>
      <c r="L66" s="52"/>
      <c r="M66" s="52"/>
      <c r="N66" s="52"/>
      <c r="O66" s="52"/>
      <c r="P66" s="52"/>
      <c r="Q66" s="52"/>
      <c r="R66" s="52"/>
      <c r="S66" s="52"/>
      <c r="T66" s="52"/>
      <c r="U66" s="52"/>
      <c r="V66" s="52"/>
      <c r="W66" s="52"/>
      <c r="X66" s="52"/>
      <c r="Y66" s="52"/>
      <c r="Z66" s="52"/>
    </row>
    <row r="67" spans="1:26" s="51" customFormat="1" ht="16.5" customHeight="1">
      <c r="A67" s="52"/>
      <c r="B67" s="52"/>
      <c r="C67" s="53"/>
      <c r="D67" s="53"/>
      <c r="E67" s="53"/>
      <c r="F67" s="53"/>
      <c r="G67" s="53"/>
      <c r="H67" s="52"/>
      <c r="I67" s="52"/>
      <c r="J67" s="52"/>
      <c r="K67" s="52"/>
      <c r="L67" s="52"/>
      <c r="M67" s="52"/>
      <c r="N67" s="52"/>
      <c r="O67" s="52"/>
      <c r="P67" s="52"/>
      <c r="Q67" s="52"/>
      <c r="R67" s="52"/>
      <c r="S67" s="52"/>
      <c r="T67" s="52"/>
      <c r="U67" s="52"/>
      <c r="V67" s="52"/>
      <c r="W67" s="52"/>
      <c r="X67" s="52"/>
      <c r="Y67" s="52"/>
      <c r="Z67" s="52"/>
    </row>
    <row r="68" spans="1:26" s="51" customFormat="1" ht="16.5" customHeight="1">
      <c r="A68" s="52"/>
      <c r="B68" s="52"/>
      <c r="C68" s="53"/>
      <c r="D68" s="53"/>
      <c r="E68" s="53"/>
      <c r="F68" s="53"/>
      <c r="G68" s="53"/>
      <c r="H68" s="52"/>
      <c r="I68" s="52"/>
      <c r="J68" s="52"/>
      <c r="K68" s="52"/>
      <c r="L68" s="52"/>
      <c r="M68" s="52"/>
      <c r="N68" s="52"/>
      <c r="O68" s="52"/>
      <c r="P68" s="52"/>
      <c r="Q68" s="52"/>
      <c r="R68" s="52"/>
      <c r="S68" s="52"/>
      <c r="T68" s="52"/>
      <c r="U68" s="52"/>
      <c r="V68" s="52"/>
      <c r="W68" s="52"/>
      <c r="X68" s="52"/>
      <c r="Y68" s="52"/>
      <c r="Z68" s="52"/>
    </row>
    <row r="69" spans="1:26" s="51" customFormat="1" ht="16.5" customHeight="1">
      <c r="A69" s="52"/>
      <c r="B69" s="52"/>
      <c r="C69" s="53"/>
      <c r="D69" s="53"/>
      <c r="E69" s="53"/>
      <c r="F69" s="53"/>
      <c r="G69" s="53"/>
      <c r="H69" s="52"/>
      <c r="I69" s="52"/>
      <c r="J69" s="52"/>
      <c r="K69" s="52"/>
      <c r="L69" s="52"/>
      <c r="M69" s="52"/>
      <c r="N69" s="52"/>
      <c r="O69" s="52"/>
      <c r="P69" s="52"/>
      <c r="Q69" s="52"/>
      <c r="R69" s="52"/>
      <c r="S69" s="52"/>
      <c r="T69" s="52"/>
      <c r="U69" s="52"/>
      <c r="V69" s="52"/>
      <c r="W69" s="52"/>
      <c r="X69" s="52"/>
      <c r="Y69" s="52"/>
      <c r="Z69" s="52"/>
    </row>
    <row r="70" spans="1:26" s="51" customFormat="1" ht="16.5" customHeight="1">
      <c r="A70" s="52"/>
      <c r="B70" s="52"/>
      <c r="C70" s="53"/>
      <c r="D70" s="53"/>
      <c r="E70" s="53"/>
      <c r="F70" s="53"/>
      <c r="G70" s="53"/>
      <c r="H70" s="52"/>
      <c r="I70" s="52"/>
      <c r="J70" s="52"/>
      <c r="K70" s="52"/>
      <c r="L70" s="52"/>
      <c r="M70" s="52"/>
      <c r="N70" s="52"/>
      <c r="O70" s="52"/>
      <c r="P70" s="52"/>
      <c r="Q70" s="52"/>
      <c r="R70" s="52"/>
      <c r="S70" s="52"/>
      <c r="T70" s="52"/>
      <c r="U70" s="52"/>
      <c r="V70" s="52"/>
      <c r="W70" s="52"/>
      <c r="X70" s="52"/>
      <c r="Y70" s="52"/>
      <c r="Z70" s="52"/>
    </row>
    <row r="71" spans="1:26" s="51" customFormat="1" ht="16.5" customHeight="1">
      <c r="A71" s="52"/>
      <c r="B71" s="52"/>
      <c r="C71" s="53"/>
      <c r="D71" s="53"/>
      <c r="E71" s="53"/>
      <c r="F71" s="53"/>
      <c r="G71" s="53"/>
      <c r="H71" s="52"/>
      <c r="I71" s="52"/>
      <c r="J71" s="52"/>
      <c r="K71" s="52"/>
      <c r="L71" s="52"/>
      <c r="M71" s="52"/>
      <c r="N71" s="52"/>
      <c r="O71" s="52"/>
      <c r="P71" s="52"/>
      <c r="Q71" s="52"/>
      <c r="R71" s="52"/>
      <c r="S71" s="52"/>
      <c r="T71" s="52"/>
      <c r="U71" s="52"/>
      <c r="V71" s="52"/>
      <c r="W71" s="52"/>
      <c r="X71" s="52"/>
      <c r="Y71" s="52"/>
      <c r="Z71" s="52"/>
    </row>
    <row r="72" spans="1:26" s="51" customFormat="1" ht="16.5" customHeight="1">
      <c r="A72" s="52"/>
      <c r="B72" s="52"/>
      <c r="C72" s="53"/>
      <c r="D72" s="53"/>
      <c r="E72" s="53"/>
      <c r="F72" s="53"/>
      <c r="G72" s="53"/>
      <c r="H72" s="52"/>
      <c r="I72" s="52"/>
      <c r="J72" s="52"/>
      <c r="K72" s="52"/>
      <c r="L72" s="52"/>
      <c r="M72" s="52"/>
      <c r="N72" s="52"/>
      <c r="O72" s="52"/>
      <c r="P72" s="52"/>
      <c r="Q72" s="52"/>
      <c r="R72" s="52"/>
      <c r="S72" s="52"/>
      <c r="T72" s="52"/>
      <c r="U72" s="52"/>
      <c r="V72" s="52"/>
      <c r="W72" s="52"/>
      <c r="X72" s="52"/>
      <c r="Y72" s="52"/>
      <c r="Z72" s="52"/>
    </row>
    <row r="73" spans="1:26" s="51" customFormat="1" ht="16.5" customHeight="1">
      <c r="A73" s="52"/>
      <c r="B73" s="52"/>
      <c r="C73" s="53"/>
      <c r="D73" s="53"/>
      <c r="E73" s="53"/>
      <c r="F73" s="53"/>
      <c r="G73" s="53"/>
      <c r="H73" s="52"/>
      <c r="I73" s="52"/>
      <c r="J73" s="52"/>
      <c r="K73" s="52"/>
      <c r="L73" s="52"/>
      <c r="M73" s="52"/>
      <c r="N73" s="52"/>
      <c r="O73" s="52"/>
      <c r="P73" s="52"/>
      <c r="Q73" s="52"/>
      <c r="R73" s="52"/>
      <c r="S73" s="52"/>
      <c r="T73" s="52"/>
      <c r="U73" s="52"/>
      <c r="V73" s="52"/>
      <c r="W73" s="52"/>
      <c r="X73" s="52"/>
      <c r="Y73" s="52"/>
      <c r="Z73" s="52"/>
    </row>
    <row r="74" spans="1:26" s="51" customFormat="1" ht="16.5" customHeight="1">
      <c r="A74" s="52"/>
      <c r="B74" s="52"/>
      <c r="C74" s="53"/>
      <c r="D74" s="53"/>
      <c r="E74" s="53"/>
      <c r="F74" s="53"/>
      <c r="G74" s="53"/>
      <c r="H74" s="52"/>
      <c r="I74" s="52"/>
      <c r="J74" s="52"/>
      <c r="K74" s="52"/>
      <c r="L74" s="52"/>
      <c r="M74" s="52"/>
      <c r="N74" s="52"/>
      <c r="O74" s="52"/>
      <c r="P74" s="52"/>
      <c r="Q74" s="52"/>
      <c r="R74" s="52"/>
      <c r="S74" s="52"/>
      <c r="T74" s="52"/>
      <c r="U74" s="52"/>
      <c r="V74" s="52"/>
      <c r="W74" s="52"/>
      <c r="X74" s="52"/>
      <c r="Y74" s="52"/>
      <c r="Z74" s="52"/>
    </row>
    <row r="75" spans="1:26" s="51" customFormat="1" ht="16.5" customHeight="1">
      <c r="A75" s="52"/>
      <c r="B75" s="52"/>
      <c r="C75" s="53"/>
      <c r="D75" s="53"/>
      <c r="E75" s="53"/>
      <c r="F75" s="53"/>
      <c r="G75" s="53"/>
      <c r="H75" s="52"/>
      <c r="I75" s="52"/>
      <c r="J75" s="52"/>
      <c r="K75" s="52"/>
      <c r="L75" s="52"/>
      <c r="M75" s="52"/>
      <c r="N75" s="52"/>
      <c r="O75" s="52"/>
      <c r="P75" s="52"/>
      <c r="Q75" s="52"/>
      <c r="R75" s="52"/>
      <c r="S75" s="52"/>
      <c r="T75" s="52"/>
      <c r="U75" s="52"/>
      <c r="V75" s="52"/>
      <c r="W75" s="52"/>
      <c r="X75" s="52"/>
      <c r="Y75" s="52"/>
      <c r="Z75" s="52"/>
    </row>
    <row r="76" spans="1:26" s="51" customFormat="1" ht="16.5" customHeight="1">
      <c r="A76" s="52"/>
      <c r="B76" s="52"/>
      <c r="C76" s="53"/>
      <c r="D76" s="53"/>
      <c r="E76" s="53"/>
      <c r="F76" s="53"/>
      <c r="G76" s="53"/>
      <c r="H76" s="52"/>
      <c r="I76" s="52"/>
      <c r="J76" s="52"/>
      <c r="K76" s="52"/>
      <c r="L76" s="52"/>
      <c r="M76" s="52"/>
      <c r="N76" s="52"/>
      <c r="O76" s="52"/>
      <c r="P76" s="52"/>
      <c r="Q76" s="52"/>
      <c r="R76" s="52"/>
      <c r="S76" s="52"/>
      <c r="T76" s="52"/>
      <c r="U76" s="52"/>
      <c r="V76" s="52"/>
      <c r="W76" s="52"/>
      <c r="X76" s="52"/>
      <c r="Y76" s="52"/>
      <c r="Z76" s="52"/>
    </row>
    <row r="77" spans="1:26" s="51" customFormat="1" ht="16.5" customHeight="1">
      <c r="A77" s="52"/>
      <c r="B77" s="52"/>
      <c r="C77" s="53"/>
      <c r="D77" s="53"/>
      <c r="E77" s="53"/>
      <c r="F77" s="53"/>
      <c r="G77" s="53"/>
      <c r="H77" s="52"/>
      <c r="I77" s="52"/>
      <c r="J77" s="52"/>
      <c r="K77" s="52"/>
      <c r="L77" s="52"/>
      <c r="M77" s="52"/>
      <c r="N77" s="52"/>
      <c r="O77" s="52"/>
      <c r="P77" s="52"/>
      <c r="Q77" s="52"/>
      <c r="R77" s="52"/>
      <c r="S77" s="52"/>
      <c r="T77" s="52"/>
      <c r="U77" s="52"/>
      <c r="V77" s="52"/>
      <c r="W77" s="52"/>
      <c r="X77" s="52"/>
      <c r="Y77" s="52"/>
      <c r="Z77" s="52"/>
    </row>
    <row r="78" spans="1:26" s="51" customFormat="1" ht="16.5" customHeight="1">
      <c r="A78" s="52"/>
      <c r="B78" s="52"/>
      <c r="C78" s="53"/>
      <c r="D78" s="53"/>
      <c r="E78" s="53"/>
      <c r="F78" s="53"/>
      <c r="G78" s="53"/>
      <c r="H78" s="52"/>
      <c r="I78" s="52"/>
      <c r="J78" s="52"/>
      <c r="K78" s="52"/>
      <c r="L78" s="52"/>
      <c r="M78" s="52"/>
      <c r="N78" s="52"/>
      <c r="O78" s="52"/>
      <c r="P78" s="52"/>
      <c r="Q78" s="52"/>
      <c r="R78" s="52"/>
      <c r="S78" s="52"/>
      <c r="T78" s="52"/>
      <c r="U78" s="52"/>
      <c r="V78" s="52"/>
      <c r="W78" s="52"/>
      <c r="X78" s="52"/>
      <c r="Y78" s="52"/>
      <c r="Z78" s="52"/>
    </row>
    <row r="79" spans="1:26" s="51" customFormat="1" ht="16.5" customHeight="1">
      <c r="A79" s="52"/>
      <c r="B79" s="52"/>
      <c r="C79" s="53"/>
      <c r="D79" s="53"/>
      <c r="E79" s="53"/>
      <c r="F79" s="53"/>
      <c r="G79" s="53"/>
      <c r="H79" s="52"/>
      <c r="I79" s="52"/>
      <c r="J79" s="52"/>
      <c r="K79" s="52"/>
      <c r="L79" s="52"/>
      <c r="M79" s="52"/>
      <c r="N79" s="52"/>
      <c r="O79" s="52"/>
      <c r="P79" s="52"/>
      <c r="Q79" s="52"/>
      <c r="R79" s="52"/>
      <c r="S79" s="52"/>
      <c r="T79" s="52"/>
      <c r="U79" s="52"/>
      <c r="V79" s="52"/>
      <c r="W79" s="52"/>
      <c r="X79" s="52"/>
      <c r="Y79" s="52"/>
      <c r="Z79" s="52"/>
    </row>
    <row r="80" spans="1:26" s="51" customFormat="1" ht="16.5" customHeight="1">
      <c r="A80" s="52"/>
      <c r="B80" s="52"/>
      <c r="C80" s="53"/>
      <c r="D80" s="53"/>
      <c r="E80" s="53"/>
      <c r="F80" s="53"/>
      <c r="G80" s="53"/>
      <c r="H80" s="52"/>
      <c r="I80" s="52"/>
      <c r="J80" s="52"/>
      <c r="K80" s="52"/>
      <c r="L80" s="52"/>
      <c r="M80" s="52"/>
      <c r="N80" s="52"/>
      <c r="O80" s="52"/>
      <c r="P80" s="52"/>
      <c r="Q80" s="52"/>
      <c r="R80" s="52"/>
      <c r="S80" s="52"/>
      <c r="T80" s="52"/>
      <c r="U80" s="52"/>
      <c r="V80" s="52"/>
      <c r="W80" s="52"/>
      <c r="X80" s="52"/>
      <c r="Y80" s="52"/>
      <c r="Z80" s="52"/>
    </row>
    <row r="81" spans="1:26" s="51" customFormat="1" ht="16.5" customHeight="1">
      <c r="A81" s="52"/>
      <c r="B81" s="52"/>
      <c r="C81" s="53"/>
      <c r="D81" s="53"/>
      <c r="E81" s="53"/>
      <c r="F81" s="53"/>
      <c r="G81" s="53"/>
      <c r="H81" s="52"/>
      <c r="I81" s="52"/>
      <c r="J81" s="52"/>
      <c r="K81" s="52"/>
      <c r="L81" s="52"/>
      <c r="M81" s="52"/>
      <c r="N81" s="52"/>
      <c r="O81" s="52"/>
      <c r="P81" s="52"/>
      <c r="Q81" s="52"/>
      <c r="R81" s="52"/>
      <c r="S81" s="52"/>
      <c r="T81" s="52"/>
      <c r="U81" s="52"/>
      <c r="V81" s="52"/>
      <c r="W81" s="52"/>
      <c r="X81" s="52"/>
      <c r="Y81" s="52"/>
      <c r="Z81" s="52"/>
    </row>
    <row r="82" spans="1:26" s="51" customFormat="1" ht="16.5" customHeight="1">
      <c r="A82" s="52"/>
      <c r="B82" s="52"/>
      <c r="C82" s="53"/>
      <c r="D82" s="53"/>
      <c r="E82" s="53"/>
      <c r="F82" s="53"/>
      <c r="G82" s="53"/>
      <c r="H82" s="52"/>
      <c r="I82" s="52"/>
      <c r="J82" s="52"/>
      <c r="K82" s="52"/>
      <c r="L82" s="52"/>
      <c r="M82" s="52"/>
      <c r="N82" s="52"/>
      <c r="O82" s="52"/>
      <c r="P82" s="52"/>
      <c r="Q82" s="52"/>
      <c r="R82" s="52"/>
      <c r="S82" s="52"/>
      <c r="T82" s="52"/>
      <c r="U82" s="52"/>
      <c r="V82" s="52"/>
      <c r="W82" s="52"/>
      <c r="X82" s="52"/>
      <c r="Y82" s="52"/>
      <c r="Z82" s="52"/>
    </row>
    <row r="83" spans="1:26" s="51" customFormat="1" ht="16.5" customHeight="1">
      <c r="A83" s="52"/>
      <c r="B83" s="52"/>
      <c r="C83" s="53"/>
      <c r="D83" s="53"/>
      <c r="E83" s="53"/>
      <c r="F83" s="53"/>
      <c r="G83" s="53"/>
      <c r="H83" s="52"/>
      <c r="I83" s="52"/>
      <c r="J83" s="52"/>
      <c r="K83" s="52"/>
      <c r="L83" s="52"/>
      <c r="M83" s="52"/>
      <c r="N83" s="52"/>
      <c r="O83" s="52"/>
      <c r="P83" s="52"/>
      <c r="Q83" s="52"/>
      <c r="R83" s="52"/>
      <c r="S83" s="52"/>
      <c r="T83" s="52"/>
      <c r="U83" s="52"/>
      <c r="V83" s="52"/>
      <c r="W83" s="52"/>
      <c r="X83" s="52"/>
      <c r="Y83" s="52"/>
      <c r="Z83" s="52"/>
    </row>
    <row r="84" spans="1:26" s="51" customFormat="1" ht="16.5" customHeight="1">
      <c r="A84" s="52"/>
      <c r="B84" s="52"/>
      <c r="C84" s="53"/>
      <c r="D84" s="53"/>
      <c r="E84" s="53"/>
      <c r="F84" s="53"/>
      <c r="G84" s="53"/>
      <c r="H84" s="52"/>
      <c r="I84" s="52"/>
      <c r="J84" s="52"/>
      <c r="K84" s="52"/>
      <c r="L84" s="52"/>
      <c r="M84" s="52"/>
      <c r="N84" s="52"/>
      <c r="O84" s="52"/>
      <c r="P84" s="52"/>
      <c r="Q84" s="52"/>
      <c r="R84" s="52"/>
      <c r="S84" s="52"/>
      <c r="T84" s="52"/>
      <c r="U84" s="52"/>
      <c r="V84" s="52"/>
      <c r="W84" s="52"/>
      <c r="X84" s="52"/>
      <c r="Y84" s="52"/>
      <c r="Z84" s="52"/>
    </row>
    <row r="85" spans="1:26" s="51" customFormat="1" ht="16.5" customHeight="1">
      <c r="A85" s="52"/>
      <c r="B85" s="52"/>
      <c r="C85" s="53"/>
      <c r="D85" s="53"/>
      <c r="E85" s="53"/>
      <c r="F85" s="53"/>
      <c r="G85" s="53"/>
      <c r="H85" s="52"/>
      <c r="I85" s="52"/>
      <c r="J85" s="52"/>
      <c r="K85" s="52"/>
      <c r="L85" s="52"/>
      <c r="M85" s="52"/>
      <c r="N85" s="52"/>
      <c r="O85" s="52"/>
      <c r="P85" s="52"/>
      <c r="Q85" s="52"/>
      <c r="R85" s="52"/>
      <c r="S85" s="52"/>
      <c r="T85" s="52"/>
      <c r="U85" s="52"/>
      <c r="V85" s="52"/>
      <c r="W85" s="52"/>
      <c r="X85" s="52"/>
      <c r="Y85" s="52"/>
      <c r="Z85" s="52"/>
    </row>
    <row r="86" spans="1:26" s="51" customFormat="1" ht="16.5" customHeight="1">
      <c r="A86" s="52"/>
      <c r="B86" s="52"/>
      <c r="C86" s="53"/>
      <c r="D86" s="53"/>
      <c r="E86" s="53"/>
      <c r="F86" s="53"/>
      <c r="G86" s="53"/>
      <c r="H86" s="52"/>
      <c r="I86" s="52"/>
      <c r="J86" s="52"/>
      <c r="K86" s="52"/>
      <c r="L86" s="52"/>
      <c r="M86" s="52"/>
      <c r="N86" s="52"/>
      <c r="O86" s="52"/>
      <c r="P86" s="52"/>
      <c r="Q86" s="52"/>
      <c r="R86" s="52"/>
      <c r="S86" s="52"/>
      <c r="T86" s="52"/>
      <c r="U86" s="52"/>
      <c r="V86" s="52"/>
      <c r="W86" s="52"/>
      <c r="X86" s="52"/>
      <c r="Y86" s="52"/>
      <c r="Z86" s="52"/>
    </row>
    <row r="87" spans="1:26" s="51" customFormat="1" ht="16.5" customHeight="1">
      <c r="A87" s="52"/>
      <c r="B87" s="52"/>
      <c r="C87" s="53"/>
      <c r="D87" s="53"/>
      <c r="E87" s="53"/>
      <c r="F87" s="53"/>
      <c r="G87" s="53"/>
      <c r="H87" s="52"/>
      <c r="I87" s="52"/>
      <c r="J87" s="52"/>
      <c r="K87" s="52"/>
      <c r="L87" s="52"/>
      <c r="M87" s="52"/>
      <c r="N87" s="52"/>
      <c r="O87" s="52"/>
      <c r="P87" s="52"/>
      <c r="Q87" s="52"/>
      <c r="R87" s="52"/>
      <c r="S87" s="52"/>
      <c r="T87" s="52"/>
      <c r="U87" s="52"/>
      <c r="V87" s="52"/>
      <c r="W87" s="52"/>
      <c r="X87" s="52"/>
      <c r="Y87" s="52"/>
      <c r="Z87" s="52"/>
    </row>
    <row r="88" spans="1:26" s="51" customFormat="1" ht="16.5" customHeight="1">
      <c r="A88" s="52"/>
      <c r="B88" s="52"/>
      <c r="C88" s="53"/>
      <c r="D88" s="53"/>
      <c r="E88" s="53"/>
      <c r="F88" s="53"/>
      <c r="G88" s="53"/>
      <c r="H88" s="52"/>
      <c r="I88" s="52"/>
      <c r="J88" s="52"/>
      <c r="K88" s="52"/>
      <c r="L88" s="52"/>
      <c r="M88" s="52"/>
      <c r="N88" s="52"/>
      <c r="O88" s="52"/>
      <c r="P88" s="52"/>
      <c r="Q88" s="52"/>
      <c r="R88" s="52"/>
      <c r="S88" s="52"/>
      <c r="T88" s="52"/>
      <c r="U88" s="52"/>
      <c r="V88" s="52"/>
      <c r="W88" s="52"/>
      <c r="X88" s="52"/>
      <c r="Y88" s="52"/>
      <c r="Z88" s="52"/>
    </row>
    <row r="89" spans="1:26" s="51" customFormat="1" ht="16.5" customHeight="1">
      <c r="A89" s="52"/>
      <c r="B89" s="52"/>
      <c r="C89" s="53"/>
      <c r="D89" s="53"/>
      <c r="E89" s="53"/>
      <c r="F89" s="53"/>
      <c r="G89" s="53"/>
      <c r="H89" s="52"/>
      <c r="I89" s="52"/>
      <c r="J89" s="52"/>
      <c r="K89" s="52"/>
      <c r="L89" s="52"/>
      <c r="M89" s="52"/>
      <c r="N89" s="52"/>
      <c r="O89" s="52"/>
      <c r="P89" s="52"/>
      <c r="Q89" s="52"/>
      <c r="R89" s="52"/>
      <c r="S89" s="52"/>
      <c r="T89" s="52"/>
      <c r="U89" s="52"/>
      <c r="V89" s="52"/>
      <c r="W89" s="52"/>
      <c r="X89" s="52"/>
      <c r="Y89" s="52"/>
      <c r="Z89" s="52"/>
    </row>
    <row r="90" spans="1:26" s="51" customFormat="1" ht="16.5" customHeight="1">
      <c r="A90" s="52"/>
      <c r="B90" s="52"/>
      <c r="C90" s="53"/>
      <c r="D90" s="53"/>
      <c r="E90" s="53"/>
      <c r="F90" s="53"/>
      <c r="G90" s="53"/>
      <c r="H90" s="52"/>
      <c r="I90" s="52"/>
      <c r="J90" s="52"/>
      <c r="K90" s="52"/>
      <c r="L90" s="52"/>
      <c r="M90" s="52"/>
      <c r="N90" s="52"/>
      <c r="O90" s="52"/>
      <c r="P90" s="52"/>
      <c r="Q90" s="52"/>
      <c r="R90" s="52"/>
      <c r="S90" s="52"/>
      <c r="T90" s="52"/>
      <c r="U90" s="52"/>
      <c r="V90" s="52"/>
      <c r="W90" s="52"/>
      <c r="X90" s="52"/>
      <c r="Y90" s="52"/>
      <c r="Z90" s="52"/>
    </row>
    <row r="91" spans="1:26" s="51" customFormat="1" ht="16.5" customHeight="1">
      <c r="A91" s="52"/>
      <c r="B91" s="52"/>
      <c r="C91" s="53"/>
      <c r="D91" s="53"/>
      <c r="E91" s="53"/>
      <c r="F91" s="53"/>
      <c r="G91" s="53"/>
      <c r="H91" s="52"/>
      <c r="I91" s="52"/>
      <c r="J91" s="52"/>
      <c r="K91" s="52"/>
      <c r="L91" s="52"/>
      <c r="M91" s="52"/>
      <c r="N91" s="52"/>
      <c r="O91" s="52"/>
      <c r="P91" s="52"/>
      <c r="Q91" s="52"/>
      <c r="R91" s="52"/>
      <c r="S91" s="52"/>
      <c r="T91" s="52"/>
      <c r="U91" s="52"/>
      <c r="V91" s="52"/>
      <c r="W91" s="52"/>
      <c r="X91" s="52"/>
      <c r="Y91" s="52"/>
      <c r="Z91" s="52"/>
    </row>
    <row r="92" spans="1:26" s="51" customFormat="1" ht="16.5" customHeight="1">
      <c r="A92" s="52"/>
      <c r="B92" s="52"/>
      <c r="C92" s="53"/>
      <c r="D92" s="53"/>
      <c r="E92" s="53"/>
      <c r="F92" s="53"/>
      <c r="G92" s="53"/>
      <c r="H92" s="52"/>
      <c r="I92" s="52"/>
      <c r="J92" s="52"/>
      <c r="K92" s="52"/>
      <c r="L92" s="52"/>
      <c r="M92" s="52"/>
      <c r="N92" s="52"/>
      <c r="O92" s="52"/>
      <c r="P92" s="52"/>
      <c r="Q92" s="52"/>
      <c r="R92" s="52"/>
      <c r="S92" s="52"/>
      <c r="T92" s="52"/>
      <c r="U92" s="52"/>
      <c r="V92" s="52"/>
      <c r="W92" s="52"/>
      <c r="X92" s="52"/>
      <c r="Y92" s="52"/>
      <c r="Z92" s="52"/>
    </row>
    <row r="93" spans="1:26" s="51" customFormat="1" ht="16.5" customHeight="1">
      <c r="A93" s="52"/>
      <c r="B93" s="52"/>
      <c r="C93" s="53"/>
      <c r="D93" s="53"/>
      <c r="E93" s="53"/>
      <c r="F93" s="53"/>
      <c r="G93" s="53"/>
      <c r="H93" s="52"/>
      <c r="I93" s="52"/>
      <c r="J93" s="52"/>
      <c r="K93" s="52"/>
      <c r="L93" s="52"/>
      <c r="M93" s="52"/>
      <c r="N93" s="52"/>
      <c r="O93" s="52"/>
      <c r="P93" s="52"/>
      <c r="Q93" s="52"/>
      <c r="R93" s="52"/>
      <c r="S93" s="52"/>
      <c r="T93" s="52"/>
      <c r="U93" s="52"/>
      <c r="V93" s="52"/>
      <c r="W93" s="52"/>
      <c r="X93" s="52"/>
      <c r="Y93" s="52"/>
      <c r="Z93" s="52"/>
    </row>
    <row r="94" spans="1:26" s="51" customFormat="1" ht="16.5" customHeight="1">
      <c r="A94" s="52"/>
      <c r="B94" s="52"/>
      <c r="C94" s="53"/>
      <c r="D94" s="53"/>
      <c r="E94" s="53"/>
      <c r="F94" s="53"/>
      <c r="G94" s="53"/>
      <c r="H94" s="52"/>
      <c r="I94" s="52"/>
      <c r="J94" s="52"/>
      <c r="K94" s="52"/>
      <c r="L94" s="52"/>
      <c r="M94" s="52"/>
      <c r="N94" s="52"/>
      <c r="O94" s="52"/>
      <c r="P94" s="52"/>
      <c r="Q94" s="52"/>
      <c r="R94" s="52"/>
      <c r="S94" s="52"/>
      <c r="T94" s="52"/>
      <c r="U94" s="52"/>
      <c r="V94" s="52"/>
      <c r="W94" s="52"/>
      <c r="X94" s="52"/>
      <c r="Y94" s="52"/>
      <c r="Z94" s="52"/>
    </row>
    <row r="95" spans="1:26" s="51" customFormat="1" ht="16.5" customHeight="1">
      <c r="A95" s="52"/>
      <c r="B95" s="52"/>
      <c r="C95" s="53"/>
      <c r="D95" s="53"/>
      <c r="E95" s="53"/>
      <c r="F95" s="53"/>
      <c r="G95" s="53"/>
      <c r="H95" s="52"/>
      <c r="I95" s="52"/>
      <c r="J95" s="52"/>
      <c r="K95" s="52"/>
      <c r="L95" s="52"/>
      <c r="M95" s="52"/>
      <c r="N95" s="52"/>
      <c r="O95" s="52"/>
      <c r="P95" s="52"/>
      <c r="Q95" s="52"/>
      <c r="R95" s="52"/>
      <c r="S95" s="52"/>
      <c r="T95" s="52"/>
      <c r="U95" s="52"/>
      <c r="V95" s="52"/>
      <c r="W95" s="52"/>
      <c r="X95" s="52"/>
      <c r="Y95" s="52"/>
      <c r="Z95" s="52"/>
    </row>
    <row r="96" spans="1:26" s="51" customFormat="1" ht="16.5" customHeight="1">
      <c r="A96" s="52"/>
      <c r="B96" s="52"/>
      <c r="C96" s="53"/>
      <c r="D96" s="53"/>
      <c r="E96" s="53"/>
      <c r="F96" s="53"/>
      <c r="G96" s="53"/>
      <c r="H96" s="52"/>
      <c r="I96" s="52"/>
      <c r="J96" s="52"/>
      <c r="K96" s="52"/>
      <c r="L96" s="52"/>
      <c r="M96" s="52"/>
      <c r="N96" s="52"/>
      <c r="O96" s="52"/>
      <c r="P96" s="52"/>
      <c r="Q96" s="52"/>
      <c r="R96" s="52"/>
      <c r="S96" s="52"/>
      <c r="T96" s="52"/>
      <c r="U96" s="52"/>
      <c r="V96" s="52"/>
      <c r="W96" s="52"/>
      <c r="X96" s="52"/>
      <c r="Y96" s="52"/>
      <c r="Z96" s="52"/>
    </row>
    <row r="97" spans="1:26" s="51" customFormat="1" ht="16.5" customHeight="1">
      <c r="A97" s="52"/>
      <c r="B97" s="52"/>
      <c r="C97" s="53"/>
      <c r="D97" s="53"/>
      <c r="E97" s="53"/>
      <c r="F97" s="53"/>
      <c r="G97" s="53"/>
      <c r="H97" s="52"/>
      <c r="I97" s="52"/>
      <c r="J97" s="52"/>
      <c r="K97" s="52"/>
      <c r="L97" s="52"/>
      <c r="M97" s="52"/>
      <c r="N97" s="52"/>
      <c r="O97" s="52"/>
      <c r="P97" s="52"/>
      <c r="Q97" s="52"/>
      <c r="R97" s="52"/>
      <c r="S97" s="52"/>
      <c r="T97" s="52"/>
      <c r="U97" s="52"/>
      <c r="V97" s="52"/>
      <c r="W97" s="52"/>
      <c r="X97" s="52"/>
      <c r="Y97" s="52"/>
      <c r="Z97" s="52"/>
    </row>
    <row r="98" spans="1:26" s="51" customFormat="1" ht="16.5" customHeight="1">
      <c r="A98" s="52"/>
      <c r="B98" s="52"/>
      <c r="C98" s="53"/>
      <c r="D98" s="53"/>
      <c r="E98" s="53"/>
      <c r="F98" s="53"/>
      <c r="G98" s="53"/>
      <c r="H98" s="52"/>
      <c r="I98" s="52"/>
      <c r="J98" s="52"/>
      <c r="K98" s="52"/>
      <c r="L98" s="52"/>
      <c r="M98" s="52"/>
      <c r="N98" s="52"/>
      <c r="O98" s="52"/>
      <c r="P98" s="52"/>
      <c r="Q98" s="52"/>
      <c r="R98" s="52"/>
      <c r="S98" s="52"/>
      <c r="T98" s="52"/>
      <c r="U98" s="52"/>
      <c r="V98" s="52"/>
      <c r="W98" s="52"/>
      <c r="X98" s="52"/>
      <c r="Y98" s="52"/>
      <c r="Z98" s="52"/>
    </row>
    <row r="99" spans="1:26" s="51" customFormat="1" ht="16.5" customHeight="1">
      <c r="A99" s="52"/>
      <c r="B99" s="52"/>
      <c r="C99" s="53"/>
      <c r="D99" s="53"/>
      <c r="E99" s="53"/>
      <c r="F99" s="53"/>
      <c r="G99" s="53"/>
      <c r="H99" s="52"/>
      <c r="I99" s="52"/>
      <c r="J99" s="52"/>
      <c r="K99" s="52"/>
      <c r="L99" s="52"/>
      <c r="M99" s="52"/>
      <c r="N99" s="52"/>
      <c r="O99" s="52"/>
      <c r="P99" s="52"/>
      <c r="Q99" s="52"/>
      <c r="R99" s="52"/>
      <c r="S99" s="52"/>
      <c r="T99" s="52"/>
      <c r="U99" s="52"/>
      <c r="V99" s="52"/>
      <c r="W99" s="52"/>
      <c r="X99" s="52"/>
      <c r="Y99" s="52"/>
      <c r="Z99" s="52"/>
    </row>
    <row r="100" spans="1:26" s="51" customFormat="1" ht="16.5" customHeight="1">
      <c r="A100" s="52"/>
      <c r="B100" s="52"/>
      <c r="C100" s="53"/>
      <c r="D100" s="53"/>
      <c r="E100" s="53"/>
      <c r="F100" s="53"/>
      <c r="G100" s="53"/>
      <c r="H100" s="52"/>
      <c r="I100" s="52"/>
      <c r="J100" s="52"/>
      <c r="K100" s="52"/>
      <c r="L100" s="52"/>
      <c r="M100" s="52"/>
      <c r="N100" s="52"/>
      <c r="O100" s="52"/>
      <c r="P100" s="52"/>
      <c r="Q100" s="52"/>
      <c r="R100" s="52"/>
      <c r="S100" s="52"/>
      <c r="T100" s="52"/>
      <c r="U100" s="52"/>
      <c r="V100" s="52"/>
      <c r="W100" s="52"/>
      <c r="X100" s="52"/>
      <c r="Y100" s="52"/>
      <c r="Z100" s="52"/>
    </row>
    <row r="101" spans="1:26" s="51" customFormat="1" ht="16.5" customHeight="1">
      <c r="A101" s="52"/>
      <c r="B101" s="52"/>
      <c r="C101" s="53"/>
      <c r="D101" s="53"/>
      <c r="E101" s="53"/>
      <c r="F101" s="53"/>
      <c r="G101" s="53"/>
      <c r="H101" s="52"/>
      <c r="I101" s="52"/>
      <c r="J101" s="52"/>
      <c r="K101" s="52"/>
      <c r="L101" s="52"/>
      <c r="M101" s="52"/>
      <c r="N101" s="52"/>
      <c r="O101" s="52"/>
      <c r="P101" s="52"/>
      <c r="Q101" s="52"/>
      <c r="R101" s="52"/>
      <c r="S101" s="52"/>
      <c r="T101" s="52"/>
      <c r="U101" s="52"/>
      <c r="V101" s="52"/>
      <c r="W101" s="52"/>
      <c r="X101" s="52"/>
      <c r="Y101" s="52"/>
      <c r="Z101" s="52"/>
    </row>
    <row r="102" spans="1:26" s="51" customFormat="1" ht="16.5" customHeight="1">
      <c r="A102" s="52"/>
      <c r="B102" s="52"/>
      <c r="C102" s="53"/>
      <c r="D102" s="53"/>
      <c r="E102" s="53"/>
      <c r="F102" s="53"/>
      <c r="G102" s="53"/>
      <c r="H102" s="52"/>
      <c r="I102" s="52"/>
      <c r="J102" s="52"/>
      <c r="K102" s="52"/>
      <c r="L102" s="52"/>
      <c r="M102" s="52"/>
      <c r="N102" s="52"/>
      <c r="O102" s="52"/>
      <c r="P102" s="52"/>
      <c r="Q102" s="52"/>
      <c r="R102" s="52"/>
      <c r="S102" s="52"/>
      <c r="T102" s="52"/>
      <c r="U102" s="52"/>
      <c r="V102" s="52"/>
      <c r="W102" s="52"/>
      <c r="X102" s="52"/>
      <c r="Y102" s="52"/>
      <c r="Z102" s="52"/>
    </row>
    <row r="103" spans="1:26" s="51" customFormat="1" ht="16.5" customHeight="1">
      <c r="A103" s="52"/>
      <c r="B103" s="52"/>
      <c r="C103" s="53"/>
      <c r="D103" s="53"/>
      <c r="E103" s="53"/>
      <c r="F103" s="53"/>
      <c r="G103" s="53"/>
      <c r="H103" s="52"/>
      <c r="I103" s="52"/>
      <c r="J103" s="52"/>
      <c r="K103" s="52"/>
      <c r="L103" s="52"/>
      <c r="M103" s="52"/>
      <c r="N103" s="52"/>
      <c r="O103" s="52"/>
      <c r="P103" s="52"/>
      <c r="Q103" s="52"/>
      <c r="R103" s="52"/>
      <c r="S103" s="52"/>
      <c r="T103" s="52"/>
      <c r="U103" s="52"/>
      <c r="V103" s="52"/>
      <c r="W103" s="52"/>
      <c r="X103" s="52"/>
      <c r="Y103" s="52"/>
      <c r="Z103" s="52"/>
    </row>
    <row r="104" spans="1:26" s="51" customFormat="1" ht="16.5" customHeight="1">
      <c r="A104" s="52"/>
      <c r="B104" s="52"/>
      <c r="C104" s="53"/>
      <c r="D104" s="53"/>
      <c r="E104" s="53"/>
      <c r="F104" s="53"/>
      <c r="G104" s="53"/>
      <c r="H104" s="52"/>
      <c r="I104" s="52"/>
      <c r="J104" s="52"/>
      <c r="K104" s="52"/>
      <c r="L104" s="52"/>
      <c r="M104" s="52"/>
      <c r="N104" s="52"/>
      <c r="O104" s="52"/>
      <c r="P104" s="52"/>
      <c r="Q104" s="52"/>
      <c r="R104" s="52"/>
      <c r="S104" s="52"/>
      <c r="T104" s="52"/>
      <c r="U104" s="52"/>
      <c r="V104" s="52"/>
      <c r="W104" s="52"/>
      <c r="X104" s="52"/>
      <c r="Y104" s="52"/>
      <c r="Z104" s="52"/>
    </row>
    <row r="105" spans="1:26" s="51" customFormat="1" ht="16.5" customHeight="1">
      <c r="A105" s="52"/>
      <c r="B105" s="52"/>
      <c r="C105" s="53"/>
      <c r="D105" s="53"/>
      <c r="E105" s="53"/>
      <c r="F105" s="53"/>
      <c r="G105" s="53"/>
      <c r="H105" s="52"/>
      <c r="I105" s="52"/>
      <c r="J105" s="52"/>
      <c r="K105" s="52"/>
      <c r="L105" s="52"/>
      <c r="M105" s="52"/>
      <c r="N105" s="52"/>
      <c r="O105" s="52"/>
      <c r="P105" s="52"/>
      <c r="Q105" s="52"/>
      <c r="R105" s="52"/>
      <c r="S105" s="52"/>
      <c r="T105" s="52"/>
      <c r="U105" s="52"/>
      <c r="V105" s="52"/>
      <c r="W105" s="52"/>
      <c r="X105" s="52"/>
      <c r="Y105" s="52"/>
      <c r="Z105" s="52"/>
    </row>
    <row r="106" spans="1:26" s="51" customFormat="1" ht="16.5" customHeight="1">
      <c r="A106" s="52"/>
      <c r="B106" s="52"/>
      <c r="C106" s="53"/>
      <c r="D106" s="53"/>
      <c r="E106" s="53"/>
      <c r="F106" s="53"/>
      <c r="G106" s="53"/>
      <c r="H106" s="52"/>
      <c r="I106" s="52"/>
      <c r="J106" s="52"/>
      <c r="K106" s="52"/>
      <c r="L106" s="52"/>
      <c r="M106" s="52"/>
      <c r="N106" s="52"/>
      <c r="O106" s="52"/>
      <c r="P106" s="52"/>
      <c r="Q106" s="52"/>
      <c r="R106" s="52"/>
      <c r="S106" s="52"/>
      <c r="T106" s="52"/>
      <c r="U106" s="52"/>
      <c r="V106" s="52"/>
      <c r="W106" s="52"/>
      <c r="X106" s="52"/>
      <c r="Y106" s="52"/>
      <c r="Z106" s="52"/>
    </row>
    <row r="107" spans="1:26" s="51" customFormat="1" ht="16.5" customHeight="1">
      <c r="A107" s="52"/>
      <c r="B107" s="52"/>
      <c r="C107" s="53"/>
      <c r="D107" s="53"/>
      <c r="E107" s="53"/>
      <c r="F107" s="53"/>
      <c r="G107" s="53"/>
      <c r="H107" s="52"/>
      <c r="I107" s="52"/>
      <c r="J107" s="52"/>
      <c r="K107" s="52"/>
      <c r="L107" s="52"/>
      <c r="M107" s="52"/>
      <c r="N107" s="52"/>
      <c r="O107" s="52"/>
      <c r="P107" s="52"/>
      <c r="Q107" s="52"/>
      <c r="R107" s="52"/>
      <c r="S107" s="52"/>
      <c r="T107" s="52"/>
      <c r="U107" s="52"/>
      <c r="V107" s="52"/>
      <c r="W107" s="52"/>
      <c r="X107" s="52"/>
      <c r="Y107" s="52"/>
      <c r="Z107" s="52"/>
    </row>
    <row r="108" spans="1:26" s="51" customFormat="1" ht="16.5" customHeight="1">
      <c r="A108" s="52"/>
      <c r="B108" s="52"/>
      <c r="C108" s="53"/>
      <c r="D108" s="53"/>
      <c r="E108" s="53"/>
      <c r="F108" s="53"/>
      <c r="G108" s="53"/>
      <c r="H108" s="52"/>
      <c r="I108" s="52"/>
      <c r="J108" s="52"/>
      <c r="K108" s="52"/>
      <c r="L108" s="52"/>
      <c r="M108" s="52"/>
      <c r="N108" s="52"/>
      <c r="O108" s="52"/>
      <c r="P108" s="52"/>
      <c r="Q108" s="52"/>
      <c r="R108" s="52"/>
      <c r="S108" s="52"/>
      <c r="T108" s="52"/>
      <c r="U108" s="52"/>
      <c r="V108" s="52"/>
      <c r="W108" s="52"/>
      <c r="X108" s="52"/>
      <c r="Y108" s="52"/>
      <c r="Z108" s="52"/>
    </row>
    <row r="109" spans="1:26" s="51" customFormat="1" ht="16.5" customHeight="1">
      <c r="A109" s="52"/>
      <c r="B109" s="52"/>
      <c r="C109" s="53"/>
      <c r="D109" s="53"/>
      <c r="E109" s="53"/>
      <c r="F109" s="53"/>
      <c r="G109" s="53"/>
      <c r="H109" s="52"/>
      <c r="I109" s="52"/>
      <c r="J109" s="52"/>
      <c r="K109" s="52"/>
      <c r="L109" s="52"/>
      <c r="M109" s="52"/>
      <c r="N109" s="52"/>
      <c r="O109" s="52"/>
      <c r="P109" s="52"/>
      <c r="Q109" s="52"/>
      <c r="R109" s="52"/>
      <c r="S109" s="52"/>
      <c r="T109" s="52"/>
      <c r="U109" s="52"/>
      <c r="V109" s="52"/>
      <c r="W109" s="52"/>
      <c r="X109" s="52"/>
      <c r="Y109" s="52"/>
      <c r="Z109" s="52"/>
    </row>
    <row r="110" spans="1:26" s="51" customFormat="1" ht="16.5" customHeight="1">
      <c r="A110" s="52"/>
      <c r="B110" s="52"/>
      <c r="C110" s="53"/>
      <c r="D110" s="53"/>
      <c r="E110" s="53"/>
      <c r="F110" s="53"/>
      <c r="G110" s="53"/>
      <c r="H110" s="52"/>
      <c r="I110" s="52"/>
      <c r="J110" s="52"/>
      <c r="K110" s="52"/>
      <c r="L110" s="52"/>
      <c r="M110" s="52"/>
      <c r="N110" s="52"/>
      <c r="O110" s="52"/>
      <c r="P110" s="52"/>
      <c r="Q110" s="52"/>
      <c r="R110" s="52"/>
      <c r="S110" s="52"/>
      <c r="T110" s="52"/>
      <c r="U110" s="52"/>
      <c r="V110" s="52"/>
      <c r="W110" s="52"/>
      <c r="X110" s="52"/>
      <c r="Y110" s="52"/>
      <c r="Z110" s="52"/>
    </row>
    <row r="111" spans="1:26" s="51" customFormat="1" ht="16.5" customHeight="1">
      <c r="A111" s="52"/>
      <c r="B111" s="52"/>
      <c r="C111" s="53"/>
      <c r="D111" s="53"/>
      <c r="E111" s="53"/>
      <c r="F111" s="53"/>
      <c r="G111" s="53"/>
      <c r="H111" s="52"/>
      <c r="I111" s="52"/>
      <c r="J111" s="52"/>
      <c r="K111" s="52"/>
      <c r="L111" s="52"/>
      <c r="M111" s="52"/>
      <c r="N111" s="52"/>
      <c r="O111" s="52"/>
      <c r="P111" s="52"/>
      <c r="Q111" s="52"/>
      <c r="R111" s="52"/>
      <c r="S111" s="52"/>
      <c r="T111" s="52"/>
      <c r="U111" s="52"/>
      <c r="V111" s="52"/>
      <c r="W111" s="52"/>
      <c r="X111" s="52"/>
      <c r="Y111" s="52"/>
      <c r="Z111" s="52"/>
    </row>
    <row r="112" spans="1:26" s="51" customFormat="1" ht="16.5" customHeight="1">
      <c r="A112" s="52"/>
      <c r="B112" s="52"/>
      <c r="C112" s="53"/>
      <c r="D112" s="53"/>
      <c r="E112" s="53"/>
      <c r="F112" s="53"/>
      <c r="G112" s="53"/>
      <c r="H112" s="52"/>
      <c r="I112" s="52"/>
      <c r="J112" s="52"/>
      <c r="K112" s="52"/>
      <c r="L112" s="52"/>
      <c r="M112" s="52"/>
      <c r="N112" s="52"/>
      <c r="O112" s="52"/>
      <c r="P112" s="52"/>
      <c r="Q112" s="52"/>
      <c r="R112" s="52"/>
      <c r="S112" s="52"/>
      <c r="T112" s="52"/>
      <c r="U112" s="52"/>
      <c r="V112" s="52"/>
      <c r="W112" s="52"/>
      <c r="X112" s="52"/>
      <c r="Y112" s="52"/>
      <c r="Z112" s="52"/>
    </row>
    <row r="113" spans="1:26" s="51" customFormat="1" ht="16.5" customHeight="1">
      <c r="A113" s="52"/>
      <c r="B113" s="52"/>
      <c r="C113" s="53"/>
      <c r="D113" s="53"/>
      <c r="E113" s="53"/>
      <c r="F113" s="53"/>
      <c r="G113" s="53"/>
      <c r="H113" s="52"/>
      <c r="I113" s="52"/>
      <c r="J113" s="52"/>
      <c r="K113" s="52"/>
      <c r="L113" s="52"/>
      <c r="M113" s="52"/>
      <c r="N113" s="52"/>
      <c r="O113" s="52"/>
      <c r="P113" s="52"/>
      <c r="Q113" s="52"/>
      <c r="R113" s="52"/>
      <c r="S113" s="52"/>
      <c r="T113" s="52"/>
      <c r="U113" s="52"/>
      <c r="V113" s="52"/>
      <c r="W113" s="52"/>
      <c r="X113" s="52"/>
      <c r="Y113" s="52"/>
      <c r="Z113" s="52"/>
    </row>
    <row r="114" spans="1:26" s="51" customFormat="1" ht="16.5" customHeight="1">
      <c r="A114" s="52"/>
      <c r="B114" s="52"/>
      <c r="C114" s="53"/>
      <c r="D114" s="53"/>
      <c r="E114" s="53"/>
      <c r="F114" s="53"/>
      <c r="G114" s="53"/>
      <c r="H114" s="52"/>
      <c r="I114" s="52"/>
      <c r="J114" s="52"/>
      <c r="K114" s="52"/>
      <c r="L114" s="52"/>
      <c r="M114" s="52"/>
      <c r="N114" s="52"/>
      <c r="O114" s="52"/>
      <c r="P114" s="52"/>
      <c r="Q114" s="52"/>
      <c r="R114" s="52"/>
      <c r="S114" s="52"/>
      <c r="T114" s="52"/>
      <c r="U114" s="52"/>
      <c r="V114" s="52"/>
      <c r="W114" s="52"/>
      <c r="X114" s="52"/>
      <c r="Y114" s="52"/>
      <c r="Z114" s="52"/>
    </row>
    <row r="115" spans="1:26" s="51" customFormat="1" ht="16.5" customHeight="1">
      <c r="A115" s="52"/>
      <c r="B115" s="52"/>
      <c r="C115" s="53"/>
      <c r="D115" s="53"/>
      <c r="E115" s="53"/>
      <c r="F115" s="53"/>
      <c r="G115" s="53"/>
      <c r="H115" s="52"/>
      <c r="I115" s="52"/>
      <c r="J115" s="52"/>
      <c r="K115" s="52"/>
      <c r="L115" s="52"/>
      <c r="M115" s="52"/>
      <c r="N115" s="52"/>
      <c r="O115" s="52"/>
      <c r="P115" s="52"/>
      <c r="Q115" s="52"/>
      <c r="R115" s="52"/>
      <c r="S115" s="52"/>
      <c r="T115" s="52"/>
      <c r="U115" s="52"/>
      <c r="V115" s="52"/>
      <c r="W115" s="52"/>
      <c r="X115" s="52"/>
      <c r="Y115" s="52"/>
      <c r="Z115" s="52"/>
    </row>
    <row r="116" spans="1:26" s="51" customFormat="1" ht="16.5" customHeight="1">
      <c r="A116" s="52"/>
      <c r="B116" s="52"/>
      <c r="C116" s="53"/>
      <c r="D116" s="53"/>
      <c r="E116" s="53"/>
      <c r="F116" s="53"/>
      <c r="G116" s="53"/>
      <c r="H116" s="52"/>
      <c r="I116" s="52"/>
      <c r="J116" s="52"/>
      <c r="K116" s="52"/>
      <c r="L116" s="52"/>
      <c r="M116" s="52"/>
      <c r="N116" s="52"/>
      <c r="O116" s="52"/>
      <c r="P116" s="52"/>
      <c r="Q116" s="52"/>
      <c r="R116" s="52"/>
      <c r="S116" s="52"/>
      <c r="T116" s="52"/>
      <c r="U116" s="52"/>
      <c r="V116" s="52"/>
      <c r="W116" s="52"/>
      <c r="X116" s="52"/>
      <c r="Y116" s="52"/>
      <c r="Z116" s="52"/>
    </row>
    <row r="117" spans="1:26" s="51" customFormat="1" ht="16.5" customHeight="1">
      <c r="A117" s="52"/>
      <c r="B117" s="52"/>
      <c r="C117" s="53"/>
      <c r="D117" s="53"/>
      <c r="E117" s="53"/>
      <c r="F117" s="53"/>
      <c r="G117" s="53"/>
      <c r="H117" s="52"/>
      <c r="I117" s="52"/>
      <c r="J117" s="52"/>
      <c r="K117" s="52"/>
      <c r="L117" s="52"/>
      <c r="M117" s="52"/>
      <c r="N117" s="52"/>
      <c r="O117" s="52"/>
      <c r="P117" s="52"/>
      <c r="Q117" s="52"/>
      <c r="R117" s="52"/>
      <c r="S117" s="52"/>
      <c r="T117" s="52"/>
      <c r="U117" s="52"/>
      <c r="V117" s="52"/>
      <c r="W117" s="52"/>
      <c r="X117" s="52"/>
      <c r="Y117" s="52"/>
      <c r="Z117" s="52"/>
    </row>
    <row r="118" spans="1:26" s="51" customFormat="1" ht="16.5" customHeight="1">
      <c r="A118" s="52"/>
      <c r="B118" s="52"/>
      <c r="C118" s="53"/>
      <c r="D118" s="53"/>
      <c r="E118" s="53"/>
      <c r="F118" s="53"/>
      <c r="G118" s="53"/>
      <c r="H118" s="52"/>
      <c r="I118" s="52"/>
      <c r="J118" s="52"/>
      <c r="K118" s="52"/>
      <c r="L118" s="52"/>
      <c r="M118" s="52"/>
      <c r="N118" s="52"/>
      <c r="O118" s="52"/>
      <c r="P118" s="52"/>
      <c r="Q118" s="52"/>
      <c r="R118" s="52"/>
      <c r="S118" s="52"/>
      <c r="T118" s="52"/>
      <c r="U118" s="52"/>
      <c r="V118" s="52"/>
      <c r="W118" s="52"/>
      <c r="X118" s="52"/>
      <c r="Y118" s="52"/>
      <c r="Z118" s="52"/>
    </row>
    <row r="119" spans="1:26" s="51" customFormat="1" ht="16.5" customHeight="1">
      <c r="A119" s="52"/>
      <c r="B119" s="52"/>
      <c r="C119" s="53"/>
      <c r="D119" s="53"/>
      <c r="E119" s="53"/>
      <c r="F119" s="53"/>
      <c r="G119" s="53"/>
      <c r="H119" s="52"/>
      <c r="I119" s="52"/>
      <c r="J119" s="52"/>
      <c r="K119" s="52"/>
      <c r="L119" s="52"/>
      <c r="M119" s="52"/>
      <c r="N119" s="52"/>
      <c r="O119" s="52"/>
      <c r="P119" s="52"/>
      <c r="Q119" s="52"/>
      <c r="R119" s="52"/>
      <c r="S119" s="52"/>
      <c r="T119" s="52"/>
      <c r="U119" s="52"/>
      <c r="V119" s="52"/>
      <c r="W119" s="52"/>
      <c r="X119" s="52"/>
      <c r="Y119" s="52"/>
      <c r="Z119" s="52"/>
    </row>
    <row r="120" spans="1:26" s="51" customFormat="1" ht="16.5" customHeight="1">
      <c r="A120" s="52"/>
      <c r="B120" s="52"/>
      <c r="C120" s="53"/>
      <c r="D120" s="53"/>
      <c r="E120" s="53"/>
      <c r="F120" s="53"/>
      <c r="G120" s="53"/>
      <c r="H120" s="52"/>
      <c r="I120" s="52"/>
      <c r="J120" s="52"/>
      <c r="K120" s="52"/>
      <c r="L120" s="52"/>
      <c r="M120" s="52"/>
      <c r="N120" s="52"/>
      <c r="O120" s="52"/>
      <c r="P120" s="52"/>
      <c r="Q120" s="52"/>
      <c r="R120" s="52"/>
      <c r="S120" s="52"/>
      <c r="T120" s="52"/>
      <c r="U120" s="52"/>
      <c r="V120" s="52"/>
      <c r="W120" s="52"/>
      <c r="X120" s="52"/>
      <c r="Y120" s="52"/>
      <c r="Z120" s="52"/>
    </row>
    <row r="121" spans="1:26" s="51" customFormat="1" ht="16.5" customHeight="1">
      <c r="A121" s="52"/>
      <c r="B121" s="52"/>
      <c r="C121" s="53"/>
      <c r="D121" s="53"/>
      <c r="E121" s="53"/>
      <c r="F121" s="53"/>
      <c r="G121" s="53"/>
      <c r="H121" s="52"/>
      <c r="I121" s="52"/>
      <c r="J121" s="52"/>
      <c r="K121" s="52"/>
      <c r="L121" s="52"/>
      <c r="M121" s="52"/>
      <c r="N121" s="52"/>
      <c r="O121" s="52"/>
      <c r="P121" s="52"/>
      <c r="Q121" s="52"/>
      <c r="R121" s="52"/>
      <c r="S121" s="52"/>
      <c r="T121" s="52"/>
      <c r="U121" s="52"/>
      <c r="V121" s="52"/>
      <c r="W121" s="52"/>
      <c r="X121" s="52"/>
      <c r="Y121" s="52"/>
      <c r="Z121" s="52"/>
    </row>
    <row r="122" spans="1:26" s="51" customFormat="1" ht="16.5" customHeight="1">
      <c r="A122" s="52"/>
      <c r="B122" s="52"/>
      <c r="C122" s="53"/>
      <c r="D122" s="53"/>
      <c r="E122" s="53"/>
      <c r="F122" s="53"/>
      <c r="G122" s="53"/>
      <c r="H122" s="52"/>
      <c r="I122" s="52"/>
      <c r="J122" s="52"/>
      <c r="K122" s="52"/>
      <c r="L122" s="52"/>
      <c r="M122" s="52"/>
      <c r="N122" s="52"/>
      <c r="O122" s="52"/>
      <c r="P122" s="52"/>
      <c r="Q122" s="52"/>
      <c r="R122" s="52"/>
      <c r="S122" s="52"/>
      <c r="T122" s="52"/>
      <c r="U122" s="52"/>
      <c r="V122" s="52"/>
      <c r="W122" s="52"/>
      <c r="X122" s="52"/>
      <c r="Y122" s="52"/>
      <c r="Z122" s="52"/>
    </row>
    <row r="123" spans="1:26" s="51" customFormat="1" ht="16.5" customHeight="1">
      <c r="A123" s="52"/>
      <c r="B123" s="52"/>
      <c r="C123" s="53"/>
      <c r="D123" s="53"/>
      <c r="E123" s="53"/>
      <c r="F123" s="53"/>
      <c r="G123" s="53"/>
      <c r="H123" s="52"/>
      <c r="I123" s="52"/>
      <c r="J123" s="52"/>
      <c r="K123" s="52"/>
      <c r="L123" s="52"/>
      <c r="M123" s="52"/>
      <c r="N123" s="52"/>
      <c r="O123" s="52"/>
      <c r="P123" s="52"/>
      <c r="Q123" s="52"/>
      <c r="R123" s="52"/>
      <c r="S123" s="52"/>
      <c r="T123" s="52"/>
      <c r="U123" s="52"/>
      <c r="V123" s="52"/>
      <c r="W123" s="52"/>
      <c r="X123" s="52"/>
      <c r="Y123" s="52"/>
      <c r="Z123" s="52"/>
    </row>
    <row r="124" spans="1:26" s="51" customFormat="1" ht="16.5" customHeight="1">
      <c r="A124" s="52"/>
      <c r="B124" s="52"/>
      <c r="C124" s="53"/>
      <c r="D124" s="53"/>
      <c r="E124" s="53"/>
      <c r="F124" s="53"/>
      <c r="G124" s="53"/>
      <c r="H124" s="52"/>
      <c r="I124" s="52"/>
      <c r="J124" s="52"/>
      <c r="K124" s="52"/>
      <c r="L124" s="52"/>
      <c r="M124" s="52"/>
      <c r="N124" s="52"/>
      <c r="O124" s="52"/>
      <c r="P124" s="52"/>
      <c r="Q124" s="52"/>
      <c r="R124" s="52"/>
      <c r="S124" s="52"/>
      <c r="T124" s="52"/>
      <c r="U124" s="52"/>
      <c r="V124" s="52"/>
      <c r="W124" s="52"/>
      <c r="X124" s="52"/>
      <c r="Y124" s="52"/>
      <c r="Z124" s="52"/>
    </row>
    <row r="125" spans="1:26" s="51" customFormat="1" ht="16.5" customHeight="1">
      <c r="A125" s="52"/>
      <c r="B125" s="52"/>
      <c r="C125" s="53"/>
      <c r="D125" s="53"/>
      <c r="E125" s="53"/>
      <c r="F125" s="53"/>
      <c r="G125" s="53"/>
      <c r="H125" s="52"/>
      <c r="I125" s="52"/>
      <c r="J125" s="52"/>
      <c r="K125" s="52"/>
      <c r="L125" s="52"/>
      <c r="M125" s="52"/>
      <c r="N125" s="52"/>
      <c r="O125" s="52"/>
      <c r="P125" s="52"/>
      <c r="Q125" s="52"/>
      <c r="R125" s="52"/>
      <c r="S125" s="52"/>
      <c r="T125" s="52"/>
      <c r="U125" s="52"/>
      <c r="V125" s="52"/>
      <c r="W125" s="52"/>
      <c r="X125" s="52"/>
      <c r="Y125" s="52"/>
      <c r="Z125" s="52"/>
    </row>
    <row r="126" spans="1:26" s="51" customFormat="1" ht="16.5" customHeight="1">
      <c r="A126" s="52"/>
      <c r="B126" s="52"/>
      <c r="C126" s="53"/>
      <c r="D126" s="53"/>
      <c r="E126" s="53"/>
      <c r="F126" s="53"/>
      <c r="G126" s="53"/>
      <c r="H126" s="52"/>
      <c r="I126" s="52"/>
      <c r="J126" s="52"/>
      <c r="K126" s="52"/>
      <c r="L126" s="52"/>
      <c r="M126" s="52"/>
      <c r="N126" s="52"/>
      <c r="O126" s="52"/>
      <c r="P126" s="52"/>
      <c r="Q126" s="52"/>
      <c r="R126" s="52"/>
      <c r="S126" s="52"/>
      <c r="T126" s="52"/>
      <c r="U126" s="52"/>
      <c r="V126" s="52"/>
      <c r="W126" s="52"/>
      <c r="X126" s="52"/>
      <c r="Y126" s="52"/>
      <c r="Z126" s="52"/>
    </row>
    <row r="127" spans="1:26" s="51" customFormat="1" ht="16.5" customHeight="1">
      <c r="A127" s="52"/>
      <c r="B127" s="52"/>
      <c r="C127" s="53"/>
      <c r="D127" s="53"/>
      <c r="E127" s="53"/>
      <c r="F127" s="53"/>
      <c r="G127" s="53"/>
      <c r="H127" s="52"/>
      <c r="I127" s="52"/>
      <c r="J127" s="52"/>
      <c r="K127" s="52"/>
      <c r="L127" s="52"/>
      <c r="M127" s="52"/>
      <c r="N127" s="52"/>
      <c r="O127" s="52"/>
      <c r="P127" s="52"/>
      <c r="Q127" s="52"/>
      <c r="R127" s="52"/>
      <c r="S127" s="52"/>
      <c r="T127" s="52"/>
      <c r="U127" s="52"/>
      <c r="V127" s="52"/>
      <c r="W127" s="52"/>
      <c r="X127" s="52"/>
      <c r="Y127" s="52"/>
      <c r="Z127" s="52"/>
    </row>
    <row r="128" spans="1:26" s="51" customFormat="1" ht="16.5" customHeight="1">
      <c r="A128" s="52"/>
      <c r="B128" s="52"/>
      <c r="C128" s="53"/>
      <c r="D128" s="53"/>
      <c r="E128" s="53"/>
      <c r="F128" s="53"/>
      <c r="G128" s="53"/>
      <c r="H128" s="52"/>
      <c r="I128" s="52"/>
      <c r="J128" s="52"/>
      <c r="K128" s="52"/>
      <c r="L128" s="52"/>
      <c r="M128" s="52"/>
      <c r="N128" s="52"/>
      <c r="O128" s="52"/>
      <c r="P128" s="52"/>
      <c r="Q128" s="52"/>
      <c r="R128" s="52"/>
      <c r="S128" s="52"/>
      <c r="T128" s="52"/>
      <c r="U128" s="52"/>
      <c r="V128" s="52"/>
      <c r="W128" s="52"/>
      <c r="X128" s="52"/>
      <c r="Y128" s="52"/>
      <c r="Z128" s="52"/>
    </row>
    <row r="129" spans="1:26" s="51" customFormat="1" ht="16.5" customHeight="1">
      <c r="A129" s="52"/>
      <c r="B129" s="52"/>
      <c r="C129" s="53"/>
      <c r="D129" s="53"/>
      <c r="E129" s="53"/>
      <c r="F129" s="53"/>
      <c r="G129" s="53"/>
      <c r="H129" s="52"/>
      <c r="I129" s="52"/>
      <c r="J129" s="52"/>
      <c r="K129" s="52"/>
      <c r="L129" s="52"/>
      <c r="M129" s="52"/>
      <c r="N129" s="52"/>
      <c r="O129" s="52"/>
      <c r="P129" s="52"/>
      <c r="Q129" s="52"/>
      <c r="R129" s="52"/>
      <c r="S129" s="52"/>
      <c r="T129" s="52"/>
      <c r="U129" s="52"/>
      <c r="V129" s="52"/>
      <c r="W129" s="52"/>
      <c r="X129" s="52"/>
      <c r="Y129" s="52"/>
      <c r="Z129" s="52"/>
    </row>
    <row r="130" spans="1:26" s="51" customFormat="1" ht="16.5" customHeight="1">
      <c r="A130" s="52"/>
      <c r="B130" s="52"/>
      <c r="C130" s="53"/>
      <c r="D130" s="53"/>
      <c r="E130" s="53"/>
      <c r="F130" s="53"/>
      <c r="G130" s="53"/>
      <c r="H130" s="52"/>
      <c r="I130" s="52"/>
      <c r="J130" s="52"/>
      <c r="K130" s="52"/>
      <c r="L130" s="52"/>
      <c r="M130" s="52"/>
      <c r="N130" s="52"/>
      <c r="O130" s="52"/>
      <c r="P130" s="52"/>
      <c r="Q130" s="52"/>
      <c r="R130" s="52"/>
      <c r="S130" s="52"/>
      <c r="T130" s="52"/>
      <c r="U130" s="52"/>
      <c r="V130" s="52"/>
      <c r="W130" s="52"/>
      <c r="X130" s="52"/>
      <c r="Y130" s="52"/>
      <c r="Z130" s="52"/>
    </row>
    <row r="131" spans="1:26" s="51" customFormat="1" ht="16.5" customHeight="1">
      <c r="A131" s="52"/>
      <c r="B131" s="52"/>
      <c r="C131" s="53"/>
      <c r="D131" s="53"/>
      <c r="E131" s="53"/>
      <c r="F131" s="53"/>
      <c r="G131" s="53"/>
      <c r="H131" s="52"/>
      <c r="I131" s="52"/>
      <c r="J131" s="52"/>
      <c r="K131" s="52"/>
      <c r="L131" s="52"/>
      <c r="M131" s="52"/>
      <c r="N131" s="52"/>
      <c r="O131" s="52"/>
      <c r="P131" s="52"/>
      <c r="Q131" s="52"/>
      <c r="R131" s="52"/>
      <c r="S131" s="52"/>
      <c r="T131" s="52"/>
      <c r="U131" s="52"/>
      <c r="V131" s="52"/>
      <c r="W131" s="52"/>
      <c r="X131" s="52"/>
      <c r="Y131" s="52"/>
      <c r="Z131" s="52"/>
    </row>
    <row r="132" spans="1:26" s="51" customFormat="1" ht="16.5" customHeight="1">
      <c r="A132" s="52"/>
      <c r="B132" s="52"/>
      <c r="C132" s="53"/>
      <c r="D132" s="53"/>
      <c r="E132" s="53"/>
      <c r="F132" s="53"/>
      <c r="G132" s="53"/>
      <c r="H132" s="52"/>
      <c r="I132" s="52"/>
      <c r="J132" s="52"/>
      <c r="K132" s="52"/>
      <c r="L132" s="52"/>
      <c r="M132" s="52"/>
      <c r="N132" s="52"/>
      <c r="O132" s="52"/>
      <c r="P132" s="52"/>
      <c r="Q132" s="52"/>
      <c r="R132" s="52"/>
      <c r="S132" s="52"/>
      <c r="T132" s="52"/>
      <c r="U132" s="52"/>
      <c r="V132" s="52"/>
      <c r="W132" s="52"/>
      <c r="X132" s="52"/>
      <c r="Y132" s="52"/>
      <c r="Z132" s="52"/>
    </row>
    <row r="133" spans="1:26" s="51" customFormat="1" ht="16.5" customHeight="1">
      <c r="A133" s="52"/>
      <c r="B133" s="52"/>
      <c r="C133" s="53"/>
      <c r="D133" s="53"/>
      <c r="E133" s="53"/>
      <c r="F133" s="53"/>
      <c r="G133" s="53"/>
      <c r="H133" s="52"/>
      <c r="I133" s="52"/>
      <c r="J133" s="52"/>
      <c r="K133" s="52"/>
      <c r="L133" s="52"/>
      <c r="M133" s="52"/>
      <c r="N133" s="52"/>
      <c r="O133" s="52"/>
      <c r="P133" s="52"/>
      <c r="Q133" s="52"/>
      <c r="R133" s="52"/>
      <c r="S133" s="52"/>
      <c r="T133" s="52"/>
      <c r="U133" s="52"/>
      <c r="V133" s="52"/>
      <c r="W133" s="52"/>
      <c r="X133" s="52"/>
      <c r="Y133" s="52"/>
      <c r="Z133" s="52"/>
    </row>
    <row r="134" spans="1:26" s="51" customFormat="1" ht="16.5" customHeight="1">
      <c r="A134" s="52"/>
      <c r="B134" s="52"/>
      <c r="C134" s="53"/>
      <c r="D134" s="53"/>
      <c r="E134" s="53"/>
      <c r="F134" s="53"/>
      <c r="G134" s="53"/>
      <c r="H134" s="52"/>
      <c r="I134" s="52"/>
      <c r="J134" s="52"/>
      <c r="K134" s="52"/>
      <c r="L134" s="52"/>
      <c r="M134" s="52"/>
      <c r="N134" s="52"/>
      <c r="O134" s="52"/>
      <c r="P134" s="52"/>
      <c r="Q134" s="52"/>
      <c r="R134" s="52"/>
      <c r="S134" s="52"/>
      <c r="T134" s="52"/>
      <c r="U134" s="52"/>
      <c r="V134" s="52"/>
      <c r="W134" s="52"/>
      <c r="X134" s="52"/>
      <c r="Y134" s="52"/>
      <c r="Z134" s="52"/>
    </row>
    <row r="135" spans="1:26" s="51" customFormat="1" ht="16.5" customHeight="1">
      <c r="A135" s="52"/>
      <c r="B135" s="52"/>
      <c r="C135" s="53"/>
      <c r="D135" s="53"/>
      <c r="E135" s="53"/>
      <c r="F135" s="53"/>
      <c r="G135" s="53"/>
      <c r="H135" s="52"/>
      <c r="I135" s="52"/>
      <c r="J135" s="52"/>
      <c r="K135" s="52"/>
      <c r="L135" s="52"/>
      <c r="M135" s="52"/>
      <c r="N135" s="52"/>
      <c r="O135" s="52"/>
      <c r="P135" s="52"/>
      <c r="Q135" s="52"/>
      <c r="R135" s="52"/>
      <c r="S135" s="52"/>
      <c r="T135" s="52"/>
      <c r="U135" s="52"/>
      <c r="V135" s="52"/>
      <c r="W135" s="52"/>
      <c r="X135" s="52"/>
      <c r="Y135" s="52"/>
      <c r="Z135" s="52"/>
    </row>
    <row r="136" spans="1:26" s="51" customFormat="1" ht="16.5" customHeight="1">
      <c r="A136" s="52"/>
      <c r="B136" s="52"/>
      <c r="C136" s="53"/>
      <c r="D136" s="53"/>
      <c r="E136" s="53"/>
      <c r="F136" s="53"/>
      <c r="G136" s="53"/>
      <c r="H136" s="52"/>
      <c r="I136" s="52"/>
      <c r="J136" s="52"/>
      <c r="K136" s="52"/>
      <c r="L136" s="52"/>
      <c r="M136" s="52"/>
      <c r="N136" s="52"/>
      <c r="O136" s="52"/>
      <c r="P136" s="52"/>
      <c r="Q136" s="52"/>
      <c r="R136" s="52"/>
      <c r="S136" s="52"/>
      <c r="T136" s="52"/>
      <c r="U136" s="52"/>
      <c r="V136" s="52"/>
      <c r="W136" s="52"/>
      <c r="X136" s="52"/>
      <c r="Y136" s="52"/>
      <c r="Z136" s="52"/>
    </row>
    <row r="137" spans="1:26" s="51" customFormat="1" ht="16.5" customHeight="1">
      <c r="A137" s="52"/>
      <c r="B137" s="52"/>
      <c r="C137" s="53"/>
      <c r="D137" s="53"/>
      <c r="E137" s="53"/>
      <c r="F137" s="53"/>
      <c r="G137" s="53"/>
      <c r="H137" s="52"/>
      <c r="I137" s="52"/>
      <c r="J137" s="52"/>
      <c r="K137" s="52"/>
      <c r="L137" s="52"/>
      <c r="M137" s="52"/>
      <c r="N137" s="52"/>
      <c r="O137" s="52"/>
      <c r="P137" s="52"/>
      <c r="Q137" s="52"/>
      <c r="R137" s="52"/>
      <c r="S137" s="52"/>
      <c r="T137" s="52"/>
      <c r="U137" s="52"/>
      <c r="V137" s="52"/>
      <c r="W137" s="52"/>
      <c r="X137" s="52"/>
      <c r="Y137" s="52"/>
      <c r="Z137" s="52"/>
    </row>
    <row r="138" spans="1:26" s="51" customFormat="1" ht="16.5" customHeight="1">
      <c r="A138" s="52"/>
      <c r="B138" s="52"/>
      <c r="C138" s="53"/>
      <c r="D138" s="53"/>
      <c r="E138" s="53"/>
      <c r="F138" s="53"/>
      <c r="G138" s="53"/>
      <c r="H138" s="52"/>
      <c r="I138" s="52"/>
      <c r="J138" s="52"/>
      <c r="K138" s="52"/>
      <c r="L138" s="52"/>
      <c r="M138" s="52"/>
      <c r="N138" s="52"/>
      <c r="O138" s="52"/>
      <c r="P138" s="52"/>
      <c r="Q138" s="52"/>
      <c r="R138" s="52"/>
      <c r="S138" s="52"/>
      <c r="T138" s="52"/>
      <c r="U138" s="52"/>
      <c r="V138" s="52"/>
      <c r="W138" s="52"/>
      <c r="X138" s="52"/>
      <c r="Y138" s="52"/>
      <c r="Z138" s="52"/>
    </row>
    <row r="139" spans="1:26" s="51" customFormat="1" ht="16.5" customHeight="1">
      <c r="A139" s="52"/>
      <c r="B139" s="52"/>
      <c r="C139" s="53"/>
      <c r="D139" s="53"/>
      <c r="E139" s="53"/>
      <c r="F139" s="53"/>
      <c r="G139" s="53"/>
      <c r="H139" s="52"/>
      <c r="I139" s="52"/>
      <c r="J139" s="52"/>
      <c r="K139" s="52"/>
      <c r="L139" s="52"/>
      <c r="M139" s="52"/>
      <c r="N139" s="52"/>
      <c r="O139" s="52"/>
      <c r="P139" s="52"/>
      <c r="Q139" s="52"/>
      <c r="R139" s="52"/>
      <c r="S139" s="52"/>
      <c r="T139" s="52"/>
      <c r="U139" s="52"/>
      <c r="V139" s="52"/>
      <c r="W139" s="52"/>
      <c r="X139" s="52"/>
      <c r="Y139" s="52"/>
      <c r="Z139" s="52"/>
    </row>
    <row r="140" spans="1:26" s="51" customFormat="1" ht="16.5" customHeight="1">
      <c r="A140" s="52"/>
      <c r="B140" s="52"/>
      <c r="C140" s="53"/>
      <c r="D140" s="53"/>
      <c r="E140" s="53"/>
      <c r="F140" s="53"/>
      <c r="G140" s="53"/>
      <c r="H140" s="52"/>
      <c r="I140" s="52"/>
      <c r="J140" s="52"/>
      <c r="K140" s="52"/>
      <c r="L140" s="52"/>
      <c r="M140" s="52"/>
      <c r="N140" s="52"/>
      <c r="O140" s="52"/>
      <c r="P140" s="52"/>
      <c r="Q140" s="52"/>
      <c r="R140" s="52"/>
      <c r="S140" s="52"/>
      <c r="T140" s="52"/>
      <c r="U140" s="52"/>
      <c r="V140" s="52"/>
      <c r="W140" s="52"/>
      <c r="X140" s="52"/>
      <c r="Y140" s="52"/>
      <c r="Z140" s="52"/>
    </row>
    <row r="141" spans="1:26" ht="16.5" customHeight="1">
      <c r="A141" s="2"/>
      <c r="B141" s="2"/>
      <c r="C141" s="14"/>
      <c r="D141" s="14"/>
      <c r="E141" s="14"/>
      <c r="F141" s="14"/>
      <c r="G141" s="14"/>
      <c r="H141" s="2"/>
      <c r="I141" s="2"/>
      <c r="J141" s="2"/>
      <c r="K141" s="2"/>
      <c r="L141" s="2"/>
      <c r="M141" s="2"/>
      <c r="N141" s="2"/>
      <c r="O141" s="2"/>
      <c r="P141" s="2"/>
      <c r="Q141" s="2"/>
      <c r="R141" s="2"/>
      <c r="S141" s="52"/>
      <c r="T141" s="52"/>
      <c r="U141" s="52"/>
      <c r="V141" s="52"/>
      <c r="W141" s="52"/>
      <c r="X141" s="52"/>
      <c r="Y141" s="52"/>
      <c r="Z141" s="2"/>
    </row>
    <row r="142" spans="1:26" ht="16.5" customHeight="1">
      <c r="A142" s="2"/>
      <c r="B142" s="2"/>
      <c r="C142" s="14"/>
      <c r="D142" s="14"/>
      <c r="E142" s="14"/>
      <c r="F142" s="14"/>
      <c r="G142" s="14"/>
      <c r="H142" s="2"/>
      <c r="I142" s="2"/>
      <c r="J142" s="2"/>
      <c r="K142" s="2"/>
      <c r="L142" s="2"/>
      <c r="M142" s="2"/>
      <c r="N142" s="2"/>
      <c r="O142" s="2"/>
      <c r="P142" s="2"/>
      <c r="Q142" s="2"/>
      <c r="R142" s="2"/>
      <c r="S142" s="52"/>
      <c r="T142" s="52"/>
      <c r="U142" s="52"/>
      <c r="V142" s="52"/>
      <c r="W142" s="52"/>
      <c r="X142" s="52"/>
      <c r="Y142" s="52"/>
      <c r="Z142" s="2"/>
    </row>
    <row r="143" spans="1:26" ht="16.5" customHeight="1">
      <c r="A143" s="2"/>
      <c r="B143" s="2"/>
      <c r="C143" s="14"/>
      <c r="D143" s="14"/>
      <c r="E143" s="14"/>
      <c r="F143" s="14"/>
      <c r="G143" s="14"/>
      <c r="H143" s="2"/>
      <c r="I143" s="2"/>
      <c r="J143" s="2"/>
      <c r="K143" s="2"/>
      <c r="L143" s="2"/>
      <c r="M143" s="2"/>
      <c r="N143" s="2"/>
      <c r="O143" s="2"/>
      <c r="P143" s="2"/>
      <c r="Q143" s="2"/>
      <c r="R143" s="2"/>
      <c r="S143" s="52"/>
      <c r="T143" s="52"/>
      <c r="U143" s="52"/>
      <c r="V143" s="52"/>
      <c r="W143" s="52"/>
      <c r="X143" s="52"/>
      <c r="Y143" s="52"/>
      <c r="Z143" s="2"/>
    </row>
    <row r="144" spans="1:26" ht="16.5" customHeight="1">
      <c r="A144" s="2"/>
      <c r="B144" s="2"/>
      <c r="C144" s="14"/>
      <c r="D144" s="14"/>
      <c r="E144" s="14"/>
      <c r="F144" s="14"/>
      <c r="G144" s="14"/>
      <c r="H144" s="2"/>
      <c r="I144" s="2"/>
      <c r="J144" s="2"/>
      <c r="K144" s="2"/>
      <c r="L144" s="2"/>
      <c r="M144" s="2"/>
      <c r="N144" s="2"/>
      <c r="O144" s="2"/>
      <c r="P144" s="2"/>
      <c r="Q144" s="2"/>
      <c r="R144" s="2"/>
      <c r="S144" s="52"/>
      <c r="T144" s="52"/>
      <c r="U144" s="52"/>
      <c r="V144" s="52"/>
      <c r="W144" s="52"/>
      <c r="X144" s="52"/>
      <c r="Y144" s="52"/>
      <c r="Z144" s="2"/>
    </row>
    <row r="145" spans="1:26" ht="16.5" customHeight="1">
      <c r="A145" s="2"/>
      <c r="B145" s="2"/>
      <c r="C145" s="14"/>
      <c r="D145" s="14"/>
      <c r="E145" s="14"/>
      <c r="F145" s="14"/>
      <c r="G145" s="14"/>
      <c r="H145" s="2"/>
      <c r="I145" s="2"/>
      <c r="J145" s="2"/>
      <c r="K145" s="2"/>
      <c r="L145" s="2"/>
      <c r="M145" s="2"/>
      <c r="N145" s="2"/>
      <c r="O145" s="2"/>
      <c r="P145" s="2"/>
      <c r="Q145" s="2"/>
      <c r="R145" s="2"/>
      <c r="S145" s="52"/>
      <c r="T145" s="52"/>
      <c r="U145" s="52"/>
      <c r="V145" s="52"/>
      <c r="W145" s="52"/>
      <c r="X145" s="52"/>
      <c r="Y145" s="52"/>
      <c r="Z145" s="2"/>
    </row>
    <row r="146" spans="1:26" ht="16.5" customHeight="1">
      <c r="A146" s="2"/>
      <c r="B146" s="2"/>
      <c r="C146" s="14"/>
      <c r="D146" s="14"/>
      <c r="E146" s="14"/>
      <c r="F146" s="14"/>
      <c r="G146" s="14"/>
      <c r="H146" s="2"/>
      <c r="I146" s="2"/>
      <c r="J146" s="2"/>
      <c r="K146" s="2"/>
      <c r="L146" s="2"/>
      <c r="M146" s="2"/>
      <c r="N146" s="2"/>
      <c r="O146" s="2"/>
      <c r="P146" s="2"/>
      <c r="Q146" s="2"/>
      <c r="R146" s="2"/>
      <c r="S146" s="52"/>
      <c r="T146" s="52"/>
      <c r="U146" s="52"/>
      <c r="V146" s="52"/>
      <c r="W146" s="52"/>
      <c r="X146" s="52"/>
      <c r="Y146" s="52"/>
      <c r="Z146" s="2"/>
    </row>
    <row r="147" spans="1:26" ht="16.5" customHeight="1">
      <c r="A147" s="2"/>
      <c r="B147" s="2"/>
      <c r="C147" s="14"/>
      <c r="D147" s="14"/>
      <c r="E147" s="14"/>
      <c r="F147" s="14"/>
      <c r="G147" s="14"/>
      <c r="H147" s="2"/>
      <c r="I147" s="2"/>
      <c r="J147" s="2"/>
      <c r="K147" s="2"/>
      <c r="L147" s="2"/>
      <c r="M147" s="2"/>
      <c r="N147" s="2"/>
      <c r="O147" s="2"/>
      <c r="P147" s="2"/>
      <c r="Q147" s="2"/>
      <c r="R147" s="2"/>
      <c r="S147" s="52"/>
      <c r="T147" s="52"/>
      <c r="U147" s="52"/>
      <c r="V147" s="52"/>
      <c r="W147" s="52"/>
      <c r="X147" s="52"/>
      <c r="Y147" s="52"/>
      <c r="Z147" s="2"/>
    </row>
    <row r="148" spans="1:26" ht="16.5" customHeight="1">
      <c r="A148" s="2"/>
      <c r="B148" s="2"/>
      <c r="C148" s="14"/>
      <c r="D148" s="14"/>
      <c r="E148" s="14"/>
      <c r="F148" s="14"/>
      <c r="G148" s="14"/>
      <c r="H148" s="2"/>
      <c r="I148" s="2"/>
      <c r="J148" s="2"/>
      <c r="K148" s="2"/>
      <c r="L148" s="2"/>
      <c r="M148" s="2"/>
      <c r="N148" s="2"/>
      <c r="O148" s="2"/>
      <c r="P148" s="2"/>
      <c r="Q148" s="2"/>
      <c r="R148" s="2"/>
      <c r="S148" s="52"/>
      <c r="T148" s="52"/>
      <c r="U148" s="52"/>
      <c r="V148" s="52"/>
      <c r="W148" s="52"/>
      <c r="X148" s="52"/>
      <c r="Y148" s="52"/>
      <c r="Z148" s="2"/>
    </row>
    <row r="149" spans="1:26" ht="16.5" customHeight="1">
      <c r="A149" s="2"/>
      <c r="B149" s="2"/>
      <c r="C149" s="14"/>
      <c r="D149" s="14"/>
      <c r="E149" s="14"/>
      <c r="F149" s="14"/>
      <c r="G149" s="14"/>
      <c r="H149" s="2"/>
      <c r="I149" s="2"/>
      <c r="J149" s="2"/>
      <c r="K149" s="2"/>
      <c r="L149" s="2"/>
      <c r="M149" s="2"/>
      <c r="N149" s="2"/>
      <c r="O149" s="2"/>
      <c r="P149" s="2"/>
      <c r="Q149" s="2"/>
      <c r="R149" s="2"/>
      <c r="S149" s="52"/>
      <c r="T149" s="52"/>
      <c r="U149" s="52"/>
      <c r="V149" s="52"/>
      <c r="W149" s="52"/>
      <c r="X149" s="52"/>
      <c r="Y149" s="52"/>
      <c r="Z149" s="2"/>
    </row>
    <row r="150" spans="1:26" ht="16.5" customHeight="1">
      <c r="A150" s="2"/>
      <c r="B150" s="2"/>
      <c r="C150" s="14"/>
      <c r="D150" s="14"/>
      <c r="E150" s="14"/>
      <c r="F150" s="14"/>
      <c r="G150" s="14"/>
      <c r="H150" s="2"/>
      <c r="I150" s="2"/>
      <c r="J150" s="2"/>
      <c r="K150" s="2"/>
      <c r="L150" s="2"/>
      <c r="M150" s="2"/>
      <c r="N150" s="2"/>
      <c r="O150" s="2"/>
      <c r="P150" s="2"/>
      <c r="Q150" s="2"/>
      <c r="R150" s="2"/>
      <c r="S150" s="52"/>
      <c r="T150" s="52"/>
      <c r="U150" s="52"/>
      <c r="V150" s="52"/>
      <c r="W150" s="52"/>
      <c r="X150" s="52"/>
      <c r="Y150" s="52"/>
      <c r="Z150" s="2"/>
    </row>
    <row r="151" spans="1:26" ht="16.5" customHeight="1">
      <c r="A151" s="2"/>
      <c r="B151" s="2"/>
      <c r="C151" s="14"/>
      <c r="D151" s="14"/>
      <c r="E151" s="14"/>
      <c r="F151" s="14"/>
      <c r="G151" s="14"/>
      <c r="H151" s="2"/>
      <c r="I151" s="2"/>
      <c r="J151" s="2"/>
      <c r="K151" s="2"/>
      <c r="L151" s="2"/>
      <c r="M151" s="2"/>
      <c r="N151" s="2"/>
      <c r="O151" s="2"/>
      <c r="P151" s="2"/>
      <c r="Q151" s="2"/>
      <c r="R151" s="2"/>
      <c r="S151" s="52"/>
      <c r="T151" s="52"/>
      <c r="U151" s="52"/>
      <c r="V151" s="52"/>
      <c r="W151" s="52"/>
      <c r="X151" s="52"/>
      <c r="Y151" s="52"/>
      <c r="Z151" s="2"/>
    </row>
    <row r="152" spans="1:26" ht="16.5" customHeight="1">
      <c r="A152" s="2"/>
      <c r="B152" s="2"/>
      <c r="C152" s="14"/>
      <c r="D152" s="14"/>
      <c r="E152" s="14"/>
      <c r="F152" s="14"/>
      <c r="G152" s="14"/>
      <c r="H152" s="2"/>
      <c r="I152" s="2"/>
      <c r="J152" s="2"/>
      <c r="K152" s="2"/>
      <c r="L152" s="2"/>
      <c r="M152" s="2"/>
      <c r="N152" s="2"/>
      <c r="O152" s="2"/>
      <c r="P152" s="2"/>
      <c r="Q152" s="2"/>
      <c r="R152" s="2"/>
      <c r="S152" s="52"/>
      <c r="T152" s="52"/>
      <c r="U152" s="52"/>
      <c r="V152" s="52"/>
      <c r="W152" s="52"/>
      <c r="X152" s="52"/>
      <c r="Y152" s="52"/>
      <c r="Z152" s="2"/>
    </row>
    <row r="153" spans="1:26" ht="16.5" customHeight="1">
      <c r="A153" s="2"/>
      <c r="B153" s="2"/>
      <c r="C153" s="14"/>
      <c r="D153" s="14"/>
      <c r="E153" s="14"/>
      <c r="F153" s="14"/>
      <c r="G153" s="14"/>
      <c r="H153" s="2"/>
      <c r="I153" s="2"/>
      <c r="J153" s="2"/>
      <c r="K153" s="2"/>
      <c r="L153" s="2"/>
      <c r="M153" s="2"/>
      <c r="N153" s="2"/>
      <c r="O153" s="2"/>
      <c r="P153" s="2"/>
      <c r="Q153" s="2"/>
      <c r="R153" s="2"/>
      <c r="S153" s="52"/>
      <c r="T153" s="52"/>
      <c r="U153" s="52"/>
      <c r="V153" s="52"/>
      <c r="W153" s="52"/>
      <c r="X153" s="52"/>
      <c r="Y153" s="52"/>
      <c r="Z153" s="2"/>
    </row>
    <row r="154" spans="1:26" ht="16.5" customHeight="1">
      <c r="A154" s="2"/>
      <c r="B154" s="2"/>
      <c r="C154" s="14"/>
      <c r="D154" s="14"/>
      <c r="E154" s="14"/>
      <c r="F154" s="14"/>
      <c r="G154" s="14"/>
      <c r="H154" s="2"/>
      <c r="I154" s="2"/>
      <c r="J154" s="2"/>
      <c r="K154" s="2"/>
      <c r="L154" s="2"/>
      <c r="M154" s="2"/>
      <c r="N154" s="2"/>
      <c r="O154" s="2"/>
      <c r="P154" s="2"/>
      <c r="Q154" s="2"/>
      <c r="R154" s="2"/>
      <c r="S154" s="52"/>
      <c r="T154" s="52"/>
      <c r="U154" s="52"/>
      <c r="V154" s="52"/>
      <c r="W154" s="52"/>
      <c r="X154" s="52"/>
      <c r="Y154" s="52"/>
      <c r="Z154" s="2"/>
    </row>
    <row r="155" spans="1:26" ht="16.5" customHeight="1">
      <c r="A155" s="2"/>
      <c r="B155" s="2"/>
      <c r="C155" s="14"/>
      <c r="D155" s="14"/>
      <c r="E155" s="14"/>
      <c r="F155" s="14"/>
      <c r="G155" s="14"/>
      <c r="H155" s="2"/>
      <c r="I155" s="2"/>
      <c r="J155" s="2"/>
      <c r="K155" s="2"/>
      <c r="L155" s="2"/>
      <c r="M155" s="2"/>
      <c r="N155" s="2"/>
      <c r="O155" s="2"/>
      <c r="P155" s="2"/>
      <c r="Q155" s="2"/>
      <c r="R155" s="2"/>
      <c r="S155" s="52"/>
      <c r="T155" s="52"/>
      <c r="U155" s="52"/>
      <c r="V155" s="52"/>
      <c r="W155" s="52"/>
      <c r="X155" s="52"/>
      <c r="Y155" s="52"/>
      <c r="Z155" s="2"/>
    </row>
    <row r="156" spans="1:26" ht="16.5" customHeight="1">
      <c r="A156" s="2"/>
      <c r="B156" s="2"/>
      <c r="C156" s="14"/>
      <c r="D156" s="14"/>
      <c r="E156" s="14"/>
      <c r="F156" s="14"/>
      <c r="G156" s="14"/>
      <c r="H156" s="2"/>
      <c r="I156" s="2"/>
      <c r="J156" s="2"/>
      <c r="K156" s="2"/>
      <c r="L156" s="2"/>
      <c r="M156" s="2"/>
      <c r="N156" s="2"/>
      <c r="O156" s="2"/>
      <c r="P156" s="2"/>
      <c r="Q156" s="2"/>
      <c r="R156" s="2"/>
      <c r="S156" s="52"/>
      <c r="T156" s="52"/>
      <c r="U156" s="52"/>
      <c r="V156" s="52"/>
      <c r="W156" s="52"/>
      <c r="X156" s="52"/>
      <c r="Y156" s="52"/>
      <c r="Z156" s="2"/>
    </row>
    <row r="157" spans="1:26" ht="16.5" customHeight="1">
      <c r="A157" s="2"/>
      <c r="B157" s="2"/>
      <c r="C157" s="14"/>
      <c r="D157" s="14"/>
      <c r="E157" s="14"/>
      <c r="F157" s="14"/>
      <c r="G157" s="14"/>
      <c r="H157" s="2"/>
      <c r="I157" s="2"/>
      <c r="J157" s="2"/>
      <c r="K157" s="2"/>
      <c r="L157" s="2"/>
      <c r="M157" s="2"/>
      <c r="N157" s="2"/>
      <c r="O157" s="2"/>
      <c r="P157" s="2"/>
      <c r="Q157" s="2"/>
      <c r="R157" s="2"/>
      <c r="S157" s="52"/>
      <c r="T157" s="52"/>
      <c r="U157" s="52"/>
      <c r="V157" s="52"/>
      <c r="W157" s="52"/>
      <c r="X157" s="52"/>
      <c r="Y157" s="52"/>
      <c r="Z157" s="2"/>
    </row>
    <row r="158" spans="1:26" ht="16.5" customHeight="1">
      <c r="A158" s="2"/>
      <c r="B158" s="2"/>
      <c r="C158" s="14"/>
      <c r="D158" s="14"/>
      <c r="E158" s="14"/>
      <c r="F158" s="14"/>
      <c r="G158" s="14"/>
      <c r="H158" s="2"/>
      <c r="I158" s="2"/>
      <c r="J158" s="2"/>
      <c r="K158" s="2"/>
      <c r="L158" s="2"/>
      <c r="M158" s="2"/>
      <c r="N158" s="2"/>
      <c r="O158" s="2"/>
      <c r="P158" s="2"/>
      <c r="Q158" s="2"/>
      <c r="R158" s="2"/>
      <c r="S158" s="52"/>
      <c r="T158" s="52"/>
      <c r="U158" s="52"/>
      <c r="V158" s="52"/>
      <c r="W158" s="52"/>
      <c r="X158" s="52"/>
      <c r="Y158" s="52"/>
      <c r="Z158" s="2"/>
    </row>
    <row r="159" spans="1:26" ht="16.5" customHeight="1">
      <c r="A159" s="2"/>
      <c r="B159" s="2"/>
      <c r="C159" s="14"/>
      <c r="D159" s="14"/>
      <c r="E159" s="14"/>
      <c r="F159" s="14"/>
      <c r="G159" s="14"/>
      <c r="H159" s="2"/>
      <c r="I159" s="2"/>
      <c r="J159" s="2"/>
      <c r="K159" s="2"/>
      <c r="L159" s="2"/>
      <c r="M159" s="2"/>
      <c r="N159" s="2"/>
      <c r="O159" s="2"/>
      <c r="P159" s="2"/>
      <c r="Q159" s="2"/>
      <c r="R159" s="2"/>
      <c r="S159" s="52"/>
      <c r="T159" s="52"/>
      <c r="U159" s="52"/>
      <c r="V159" s="52"/>
      <c r="W159" s="52"/>
      <c r="X159" s="52"/>
      <c r="Y159" s="52"/>
      <c r="Z159" s="2"/>
    </row>
    <row r="160" spans="1:26" ht="16.5" customHeight="1">
      <c r="A160" s="2"/>
      <c r="B160" s="2"/>
      <c r="C160" s="14"/>
      <c r="D160" s="14"/>
      <c r="E160" s="14"/>
      <c r="F160" s="14"/>
      <c r="G160" s="14"/>
      <c r="H160" s="2"/>
      <c r="I160" s="2"/>
      <c r="J160" s="2"/>
      <c r="K160" s="2"/>
      <c r="L160" s="2"/>
      <c r="M160" s="2"/>
      <c r="N160" s="2"/>
      <c r="O160" s="2"/>
      <c r="P160" s="2"/>
      <c r="Q160" s="2"/>
      <c r="R160" s="2"/>
      <c r="S160" s="52"/>
      <c r="T160" s="52"/>
      <c r="U160" s="52"/>
      <c r="V160" s="52"/>
      <c r="W160" s="52"/>
      <c r="X160" s="52"/>
      <c r="Y160" s="52"/>
      <c r="Z160" s="2"/>
    </row>
    <row r="161" spans="1:26" ht="16.5" customHeight="1">
      <c r="A161" s="2"/>
      <c r="B161" s="2"/>
      <c r="C161" s="14"/>
      <c r="D161" s="14"/>
      <c r="E161" s="14"/>
      <c r="F161" s="14"/>
      <c r="G161" s="14"/>
      <c r="H161" s="2"/>
      <c r="I161" s="2"/>
      <c r="J161" s="2"/>
      <c r="K161" s="2"/>
      <c r="L161" s="2"/>
      <c r="M161" s="2"/>
      <c r="N161" s="2"/>
      <c r="O161" s="2"/>
      <c r="P161" s="2"/>
      <c r="Q161" s="2"/>
      <c r="R161" s="2"/>
      <c r="S161" s="52"/>
      <c r="T161" s="52"/>
      <c r="U161" s="52"/>
      <c r="V161" s="52"/>
      <c r="W161" s="52"/>
      <c r="X161" s="52"/>
      <c r="Y161" s="52"/>
      <c r="Z161" s="2"/>
    </row>
    <row r="162" spans="1:26" ht="16.5" customHeight="1">
      <c r="A162" s="2"/>
      <c r="B162" s="2"/>
      <c r="C162" s="14"/>
      <c r="D162" s="14"/>
      <c r="E162" s="14"/>
      <c r="F162" s="14"/>
      <c r="G162" s="14"/>
      <c r="H162" s="2"/>
      <c r="I162" s="2"/>
      <c r="J162" s="2"/>
      <c r="K162" s="2"/>
      <c r="L162" s="2"/>
      <c r="M162" s="2"/>
      <c r="N162" s="2"/>
      <c r="O162" s="2"/>
      <c r="P162" s="2"/>
      <c r="Q162" s="2"/>
      <c r="R162" s="2"/>
      <c r="S162" s="52"/>
      <c r="T162" s="52"/>
      <c r="U162" s="52"/>
      <c r="V162" s="52"/>
      <c r="W162" s="52"/>
      <c r="X162" s="52"/>
      <c r="Y162" s="52"/>
      <c r="Z162" s="2"/>
    </row>
    <row r="163" spans="1:26" ht="16.5" customHeight="1">
      <c r="A163" s="2"/>
      <c r="B163" s="2"/>
      <c r="C163" s="14"/>
      <c r="D163" s="14"/>
      <c r="E163" s="14"/>
      <c r="F163" s="14"/>
      <c r="G163" s="14"/>
      <c r="H163" s="2"/>
      <c r="I163" s="2"/>
      <c r="J163" s="2"/>
      <c r="K163" s="2"/>
      <c r="L163" s="2"/>
      <c r="M163" s="2"/>
      <c r="N163" s="2"/>
      <c r="O163" s="2"/>
      <c r="P163" s="2"/>
      <c r="Q163" s="2"/>
      <c r="R163" s="2"/>
      <c r="S163" s="52"/>
      <c r="T163" s="52"/>
      <c r="U163" s="52"/>
      <c r="V163" s="52"/>
      <c r="W163" s="52"/>
      <c r="X163" s="52"/>
      <c r="Y163" s="52"/>
      <c r="Z163" s="2"/>
    </row>
    <row r="164" spans="1:26" ht="16.5" customHeight="1">
      <c r="A164" s="2"/>
      <c r="B164" s="2"/>
      <c r="C164" s="14"/>
      <c r="D164" s="14"/>
      <c r="E164" s="14"/>
      <c r="F164" s="14"/>
      <c r="G164" s="14"/>
      <c r="H164" s="2"/>
      <c r="I164" s="2"/>
      <c r="J164" s="2"/>
      <c r="K164" s="2"/>
      <c r="L164" s="2"/>
      <c r="M164" s="2"/>
      <c r="N164" s="2"/>
      <c r="O164" s="2"/>
      <c r="P164" s="2"/>
      <c r="Q164" s="2"/>
      <c r="R164" s="2"/>
      <c r="S164" s="52"/>
      <c r="T164" s="52"/>
      <c r="U164" s="52"/>
      <c r="V164" s="52"/>
      <c r="W164" s="52"/>
      <c r="X164" s="52"/>
      <c r="Y164" s="52"/>
      <c r="Z164" s="2"/>
    </row>
    <row r="165" spans="1:26" ht="16.5" customHeight="1">
      <c r="A165" s="2"/>
      <c r="B165" s="2"/>
      <c r="C165" s="14"/>
      <c r="D165" s="14"/>
      <c r="E165" s="14"/>
      <c r="F165" s="14"/>
      <c r="G165" s="14"/>
      <c r="H165" s="2"/>
      <c r="I165" s="2"/>
      <c r="J165" s="2"/>
      <c r="K165" s="2"/>
      <c r="L165" s="2"/>
      <c r="M165" s="2"/>
      <c r="N165" s="2"/>
      <c r="O165" s="2"/>
      <c r="P165" s="2"/>
      <c r="Q165" s="2"/>
      <c r="R165" s="2"/>
      <c r="S165" s="52"/>
      <c r="T165" s="52"/>
      <c r="U165" s="52"/>
      <c r="V165" s="52"/>
      <c r="W165" s="52"/>
      <c r="X165" s="52"/>
      <c r="Y165" s="52"/>
      <c r="Z165" s="2"/>
    </row>
    <row r="166" spans="1:26" ht="16.5" customHeight="1">
      <c r="A166" s="2"/>
      <c r="B166" s="2"/>
      <c r="C166" s="14"/>
      <c r="D166" s="14"/>
      <c r="E166" s="14"/>
      <c r="F166" s="14"/>
      <c r="G166" s="14"/>
      <c r="H166" s="2"/>
      <c r="I166" s="2"/>
      <c r="J166" s="2"/>
      <c r="K166" s="2"/>
      <c r="L166" s="2"/>
      <c r="M166" s="2"/>
      <c r="N166" s="2"/>
      <c r="O166" s="2"/>
      <c r="P166" s="2"/>
      <c r="Q166" s="2"/>
      <c r="R166" s="2"/>
      <c r="S166" s="52"/>
      <c r="T166" s="52"/>
      <c r="U166" s="52"/>
      <c r="V166" s="52"/>
      <c r="W166" s="52"/>
      <c r="X166" s="52"/>
      <c r="Y166" s="52"/>
      <c r="Z166" s="2"/>
    </row>
    <row r="167" spans="1:26" ht="16.5" customHeight="1">
      <c r="A167" s="2"/>
      <c r="B167" s="2"/>
      <c r="C167" s="14"/>
      <c r="D167" s="14"/>
      <c r="E167" s="14"/>
      <c r="F167" s="14"/>
      <c r="G167" s="14"/>
      <c r="H167" s="2"/>
      <c r="I167" s="2"/>
      <c r="J167" s="2"/>
      <c r="K167" s="2"/>
      <c r="L167" s="2"/>
      <c r="M167" s="2"/>
      <c r="N167" s="2"/>
      <c r="O167" s="2"/>
      <c r="P167" s="2"/>
      <c r="Q167" s="2"/>
      <c r="R167" s="2"/>
      <c r="S167" s="52"/>
      <c r="T167" s="52"/>
      <c r="U167" s="52"/>
      <c r="V167" s="52"/>
      <c r="W167" s="52"/>
      <c r="X167" s="52"/>
      <c r="Y167" s="52"/>
      <c r="Z167" s="2"/>
    </row>
    <row r="168" spans="1:26" ht="16.5" customHeight="1">
      <c r="A168" s="2"/>
      <c r="B168" s="2"/>
      <c r="C168" s="14"/>
      <c r="D168" s="14"/>
      <c r="E168" s="14"/>
      <c r="F168" s="14"/>
      <c r="G168" s="14"/>
      <c r="H168" s="2"/>
      <c r="I168" s="2"/>
      <c r="J168" s="2"/>
      <c r="K168" s="2"/>
      <c r="L168" s="2"/>
      <c r="M168" s="2"/>
      <c r="N168" s="2"/>
      <c r="O168" s="2"/>
      <c r="P168" s="2"/>
      <c r="Q168" s="2"/>
      <c r="R168" s="2"/>
      <c r="S168" s="52"/>
      <c r="T168" s="52"/>
      <c r="U168" s="52"/>
      <c r="V168" s="52"/>
      <c r="W168" s="52"/>
      <c r="X168" s="52"/>
      <c r="Y168" s="52"/>
      <c r="Z168" s="2"/>
    </row>
    <row r="169" spans="1:26" ht="16.5" customHeight="1">
      <c r="A169" s="2"/>
      <c r="B169" s="2"/>
      <c r="C169" s="14"/>
      <c r="D169" s="14"/>
      <c r="E169" s="14"/>
      <c r="F169" s="14"/>
      <c r="G169" s="14"/>
      <c r="H169" s="2"/>
      <c r="I169" s="2"/>
      <c r="J169" s="2"/>
      <c r="K169" s="2"/>
      <c r="L169" s="2"/>
      <c r="M169" s="2"/>
      <c r="N169" s="2"/>
      <c r="O169" s="2"/>
      <c r="P169" s="2"/>
      <c r="Q169" s="2"/>
      <c r="R169" s="2"/>
      <c r="S169" s="52"/>
      <c r="T169" s="52"/>
      <c r="U169" s="52"/>
      <c r="V169" s="52"/>
      <c r="W169" s="52"/>
      <c r="X169" s="52"/>
      <c r="Y169" s="52"/>
      <c r="Z169" s="2"/>
    </row>
    <row r="170" spans="1:26" ht="16.5" customHeight="1">
      <c r="A170" s="2"/>
      <c r="B170" s="2"/>
      <c r="C170" s="14"/>
      <c r="D170" s="14"/>
      <c r="E170" s="14"/>
      <c r="F170" s="14"/>
      <c r="G170" s="14"/>
      <c r="H170" s="2"/>
      <c r="I170" s="2"/>
      <c r="J170" s="2"/>
      <c r="K170" s="2"/>
      <c r="L170" s="2"/>
      <c r="M170" s="2"/>
      <c r="N170" s="2"/>
      <c r="O170" s="2"/>
      <c r="P170" s="2"/>
      <c r="Q170" s="2"/>
      <c r="R170" s="2"/>
      <c r="S170" s="52"/>
      <c r="T170" s="52"/>
      <c r="U170" s="52"/>
      <c r="V170" s="52"/>
      <c r="W170" s="52"/>
      <c r="X170" s="52"/>
      <c r="Y170" s="52"/>
      <c r="Z170" s="2"/>
    </row>
    <row r="171" spans="1:26" ht="16.5" customHeight="1">
      <c r="A171" s="2"/>
      <c r="B171" s="2"/>
      <c r="C171" s="14"/>
      <c r="D171" s="14"/>
      <c r="E171" s="14"/>
      <c r="F171" s="14"/>
      <c r="G171" s="14"/>
      <c r="H171" s="2"/>
      <c r="I171" s="2"/>
      <c r="J171" s="2"/>
      <c r="K171" s="2"/>
      <c r="L171" s="2"/>
      <c r="M171" s="2"/>
      <c r="N171" s="2"/>
      <c r="O171" s="2"/>
      <c r="P171" s="2"/>
      <c r="Q171" s="2"/>
      <c r="R171" s="2"/>
      <c r="S171" s="52"/>
      <c r="T171" s="52"/>
      <c r="U171" s="52"/>
      <c r="V171" s="52"/>
      <c r="W171" s="52"/>
      <c r="X171" s="52"/>
      <c r="Y171" s="52"/>
      <c r="Z171" s="2"/>
    </row>
    <row r="172" spans="1:26" ht="16.5" customHeight="1">
      <c r="A172" s="2"/>
      <c r="B172" s="2"/>
      <c r="C172" s="14"/>
      <c r="D172" s="14"/>
      <c r="E172" s="14"/>
      <c r="F172" s="14"/>
      <c r="G172" s="14"/>
      <c r="H172" s="2"/>
      <c r="I172" s="2"/>
      <c r="J172" s="2"/>
      <c r="K172" s="2"/>
      <c r="L172" s="2"/>
      <c r="M172" s="2"/>
      <c r="N172" s="2"/>
      <c r="O172" s="2"/>
      <c r="P172" s="2"/>
      <c r="Q172" s="2"/>
      <c r="R172" s="2"/>
      <c r="S172" s="52"/>
      <c r="T172" s="52"/>
      <c r="U172" s="52"/>
      <c r="V172" s="52"/>
      <c r="W172" s="52"/>
      <c r="X172" s="52"/>
      <c r="Y172" s="52"/>
      <c r="Z172" s="2"/>
    </row>
    <row r="173" spans="1:26" ht="16.5" customHeight="1">
      <c r="A173" s="2"/>
      <c r="B173" s="2"/>
      <c r="C173" s="14"/>
      <c r="D173" s="14"/>
      <c r="E173" s="14"/>
      <c r="F173" s="14"/>
      <c r="G173" s="14"/>
      <c r="H173" s="2"/>
      <c r="I173" s="2"/>
      <c r="J173" s="2"/>
      <c r="K173" s="2"/>
      <c r="L173" s="2"/>
      <c r="M173" s="2"/>
      <c r="N173" s="2"/>
      <c r="O173" s="2"/>
      <c r="P173" s="2"/>
      <c r="Q173" s="2"/>
      <c r="R173" s="2"/>
      <c r="S173" s="52"/>
      <c r="T173" s="52"/>
      <c r="U173" s="52"/>
      <c r="V173" s="52"/>
      <c r="W173" s="52"/>
      <c r="X173" s="52"/>
      <c r="Y173" s="52"/>
      <c r="Z173" s="2"/>
    </row>
    <row r="174" spans="1:26" ht="16.5" customHeight="1">
      <c r="A174" s="2"/>
      <c r="B174" s="2"/>
      <c r="C174" s="14"/>
      <c r="D174" s="14"/>
      <c r="E174" s="14"/>
      <c r="F174" s="14"/>
      <c r="G174" s="14"/>
      <c r="H174" s="2"/>
      <c r="I174" s="2"/>
      <c r="J174" s="2"/>
      <c r="K174" s="2"/>
      <c r="L174" s="2"/>
      <c r="M174" s="2"/>
      <c r="N174" s="2"/>
      <c r="O174" s="2"/>
      <c r="P174" s="2"/>
      <c r="Q174" s="2"/>
      <c r="R174" s="2"/>
      <c r="S174" s="52"/>
      <c r="T174" s="52"/>
      <c r="U174" s="52"/>
      <c r="V174" s="52"/>
      <c r="W174" s="52"/>
      <c r="X174" s="52"/>
      <c r="Y174" s="52"/>
      <c r="Z174" s="2"/>
    </row>
    <row r="175" spans="1:26" ht="16.5" customHeight="1">
      <c r="A175" s="2"/>
      <c r="B175" s="2"/>
      <c r="C175" s="14"/>
      <c r="D175" s="14"/>
      <c r="E175" s="14"/>
      <c r="F175" s="14"/>
      <c r="G175" s="14"/>
      <c r="H175" s="2"/>
      <c r="I175" s="2"/>
      <c r="J175" s="2"/>
      <c r="K175" s="2"/>
      <c r="L175" s="2"/>
      <c r="M175" s="2"/>
      <c r="N175" s="2"/>
      <c r="O175" s="2"/>
      <c r="P175" s="2"/>
      <c r="Q175" s="2"/>
      <c r="R175" s="2"/>
      <c r="S175" s="52"/>
      <c r="T175" s="52"/>
      <c r="U175" s="52"/>
      <c r="V175" s="52"/>
      <c r="W175" s="52"/>
      <c r="X175" s="52"/>
      <c r="Y175" s="52"/>
      <c r="Z175" s="2"/>
    </row>
    <row r="176" spans="1:26" ht="16.5" customHeight="1">
      <c r="A176" s="2"/>
      <c r="B176" s="2"/>
      <c r="C176" s="14"/>
      <c r="D176" s="14"/>
      <c r="E176" s="14"/>
      <c r="F176" s="14"/>
      <c r="G176" s="14"/>
      <c r="H176" s="2"/>
      <c r="I176" s="2"/>
      <c r="J176" s="2"/>
      <c r="K176" s="2"/>
      <c r="L176" s="2"/>
      <c r="M176" s="2"/>
      <c r="N176" s="2"/>
      <c r="O176" s="2"/>
      <c r="P176" s="2"/>
      <c r="Q176" s="2"/>
      <c r="R176" s="2"/>
      <c r="S176" s="52"/>
      <c r="T176" s="52"/>
      <c r="U176" s="52"/>
      <c r="V176" s="52"/>
      <c r="W176" s="52"/>
      <c r="X176" s="52"/>
      <c r="Y176" s="52"/>
      <c r="Z176" s="2"/>
    </row>
    <row r="177" spans="1:26" ht="16.5" customHeight="1">
      <c r="A177" s="2"/>
      <c r="B177" s="2"/>
      <c r="C177" s="14"/>
      <c r="D177" s="14"/>
      <c r="E177" s="14"/>
      <c r="F177" s="14"/>
      <c r="G177" s="14"/>
      <c r="H177" s="2"/>
      <c r="I177" s="2"/>
      <c r="J177" s="2"/>
      <c r="K177" s="2"/>
      <c r="L177" s="2"/>
      <c r="M177" s="2"/>
      <c r="N177" s="2"/>
      <c r="O177" s="2"/>
      <c r="P177" s="2"/>
      <c r="Q177" s="2"/>
      <c r="R177" s="2"/>
      <c r="S177" s="52"/>
      <c r="T177" s="52"/>
      <c r="U177" s="52"/>
      <c r="V177" s="52"/>
      <c r="W177" s="52"/>
      <c r="X177" s="52"/>
      <c r="Y177" s="52"/>
      <c r="Z177" s="2"/>
    </row>
    <row r="178" spans="1:26" ht="16.5" customHeight="1">
      <c r="A178" s="2"/>
      <c r="B178" s="2"/>
      <c r="C178" s="14"/>
      <c r="D178" s="14"/>
      <c r="E178" s="14"/>
      <c r="F178" s="14"/>
      <c r="G178" s="14"/>
      <c r="H178" s="2"/>
      <c r="I178" s="2"/>
      <c r="J178" s="2"/>
      <c r="K178" s="2"/>
      <c r="L178" s="2"/>
      <c r="M178" s="2"/>
      <c r="N178" s="2"/>
      <c r="O178" s="2"/>
      <c r="P178" s="2"/>
      <c r="Q178" s="2"/>
      <c r="R178" s="2"/>
      <c r="S178" s="52"/>
      <c r="T178" s="52"/>
      <c r="U178" s="52"/>
      <c r="V178" s="52"/>
      <c r="W178" s="52"/>
      <c r="X178" s="52"/>
      <c r="Y178" s="52"/>
      <c r="Z178" s="2"/>
    </row>
    <row r="179" spans="1:26" ht="16.5" customHeight="1">
      <c r="A179" s="2"/>
      <c r="B179" s="2"/>
      <c r="C179" s="14"/>
      <c r="D179" s="14"/>
      <c r="E179" s="14"/>
      <c r="F179" s="14"/>
      <c r="G179" s="14"/>
      <c r="H179" s="2"/>
      <c r="I179" s="2"/>
      <c r="J179" s="2"/>
      <c r="K179" s="2"/>
      <c r="L179" s="2"/>
      <c r="M179" s="2"/>
      <c r="N179" s="2"/>
      <c r="O179" s="2"/>
      <c r="P179" s="2"/>
      <c r="Q179" s="2"/>
      <c r="R179" s="2"/>
      <c r="S179" s="52"/>
      <c r="T179" s="52"/>
      <c r="U179" s="52"/>
      <c r="V179" s="52"/>
      <c r="W179" s="52"/>
      <c r="X179" s="52"/>
      <c r="Y179" s="52"/>
      <c r="Z179" s="2"/>
    </row>
    <row r="180" spans="1:26" ht="16.5" customHeight="1">
      <c r="A180" s="2"/>
      <c r="B180" s="2"/>
      <c r="C180" s="14"/>
      <c r="D180" s="14"/>
      <c r="E180" s="14"/>
      <c r="F180" s="14"/>
      <c r="G180" s="14"/>
      <c r="H180" s="2"/>
      <c r="I180" s="2"/>
      <c r="J180" s="2"/>
      <c r="K180" s="2"/>
      <c r="L180" s="2"/>
      <c r="M180" s="2"/>
      <c r="N180" s="2"/>
      <c r="O180" s="2"/>
      <c r="P180" s="2"/>
      <c r="Q180" s="2"/>
      <c r="R180" s="2"/>
      <c r="S180" s="52"/>
      <c r="T180" s="52"/>
      <c r="U180" s="52"/>
      <c r="V180" s="52"/>
      <c r="W180" s="52"/>
      <c r="X180" s="52"/>
      <c r="Y180" s="52"/>
      <c r="Z180" s="2"/>
    </row>
    <row r="181" spans="1:26" ht="16.5" customHeight="1">
      <c r="A181" s="2"/>
      <c r="B181" s="2"/>
      <c r="C181" s="14"/>
      <c r="D181" s="14"/>
      <c r="E181" s="14"/>
      <c r="F181" s="14"/>
      <c r="G181" s="14"/>
      <c r="H181" s="2"/>
      <c r="I181" s="2"/>
      <c r="J181" s="2"/>
      <c r="K181" s="2"/>
      <c r="L181" s="2"/>
      <c r="M181" s="2"/>
      <c r="N181" s="2"/>
      <c r="O181" s="2"/>
      <c r="P181" s="2"/>
      <c r="Q181" s="2"/>
      <c r="R181" s="2"/>
      <c r="S181" s="52"/>
      <c r="T181" s="52"/>
      <c r="U181" s="52"/>
      <c r="V181" s="52"/>
      <c r="W181" s="52"/>
      <c r="X181" s="52"/>
      <c r="Y181" s="52"/>
      <c r="Z181" s="2"/>
    </row>
    <row r="182" spans="1:26" ht="16.5" customHeight="1">
      <c r="A182" s="2"/>
      <c r="B182" s="2"/>
      <c r="C182" s="14"/>
      <c r="D182" s="14"/>
      <c r="E182" s="14"/>
      <c r="F182" s="14"/>
      <c r="G182" s="14"/>
      <c r="H182" s="2"/>
      <c r="I182" s="2"/>
      <c r="J182" s="2"/>
      <c r="K182" s="2"/>
      <c r="L182" s="2"/>
      <c r="M182" s="2"/>
      <c r="N182" s="2"/>
      <c r="O182" s="2"/>
      <c r="P182" s="2"/>
      <c r="Q182" s="2"/>
      <c r="R182" s="2"/>
      <c r="S182" s="52"/>
      <c r="T182" s="52"/>
      <c r="U182" s="52"/>
      <c r="V182" s="52"/>
      <c r="W182" s="52"/>
      <c r="X182" s="52"/>
      <c r="Y182" s="52"/>
      <c r="Z182" s="2"/>
    </row>
    <row r="183" spans="1:26" ht="16.5" customHeight="1">
      <c r="A183" s="2"/>
      <c r="B183" s="2"/>
      <c r="C183" s="14"/>
      <c r="D183" s="14"/>
      <c r="E183" s="14"/>
      <c r="F183" s="14"/>
      <c r="G183" s="14"/>
      <c r="H183" s="2"/>
      <c r="I183" s="2"/>
      <c r="J183" s="2"/>
      <c r="K183" s="2"/>
      <c r="L183" s="2"/>
      <c r="M183" s="2"/>
      <c r="N183" s="2"/>
      <c r="O183" s="2"/>
      <c r="P183" s="2"/>
      <c r="Q183" s="2"/>
      <c r="R183" s="2"/>
      <c r="S183" s="52"/>
      <c r="T183" s="52"/>
      <c r="U183" s="52"/>
      <c r="V183" s="52"/>
      <c r="W183" s="52"/>
      <c r="X183" s="52"/>
      <c r="Y183" s="52"/>
      <c r="Z183" s="2"/>
    </row>
    <row r="184" spans="1:26" ht="16.5" customHeight="1">
      <c r="A184" s="2"/>
      <c r="B184" s="2"/>
      <c r="C184" s="14"/>
      <c r="D184" s="14"/>
      <c r="E184" s="14"/>
      <c r="F184" s="14"/>
      <c r="G184" s="14"/>
      <c r="H184" s="2"/>
      <c r="I184" s="2"/>
      <c r="J184" s="2"/>
      <c r="K184" s="2"/>
      <c r="L184" s="2"/>
      <c r="M184" s="2"/>
      <c r="N184" s="2"/>
      <c r="O184" s="2"/>
      <c r="P184" s="2"/>
      <c r="Q184" s="2"/>
      <c r="R184" s="2"/>
      <c r="S184" s="52"/>
      <c r="T184" s="52"/>
      <c r="U184" s="52"/>
      <c r="V184" s="52"/>
      <c r="W184" s="52"/>
      <c r="X184" s="52"/>
      <c r="Y184" s="52"/>
      <c r="Z184" s="2"/>
    </row>
    <row r="185" spans="1:26" ht="16.5" customHeight="1">
      <c r="A185" s="2"/>
      <c r="B185" s="2"/>
      <c r="C185" s="14"/>
      <c r="D185" s="14"/>
      <c r="E185" s="14"/>
      <c r="F185" s="14"/>
      <c r="G185" s="14"/>
      <c r="H185" s="2"/>
      <c r="I185" s="2"/>
      <c r="J185" s="2"/>
      <c r="K185" s="2"/>
      <c r="L185" s="2"/>
      <c r="M185" s="2"/>
      <c r="N185" s="2"/>
      <c r="O185" s="2"/>
      <c r="P185" s="2"/>
      <c r="Q185" s="2"/>
      <c r="R185" s="2"/>
      <c r="S185" s="52"/>
      <c r="T185" s="52"/>
      <c r="U185" s="52"/>
      <c r="V185" s="52"/>
      <c r="W185" s="52"/>
      <c r="X185" s="52"/>
      <c r="Y185" s="52"/>
      <c r="Z185" s="2"/>
    </row>
    <row r="186" spans="1:26" ht="16.5" customHeight="1">
      <c r="A186" s="2"/>
      <c r="B186" s="2"/>
      <c r="C186" s="14"/>
      <c r="D186" s="14"/>
      <c r="E186" s="14"/>
      <c r="F186" s="14"/>
      <c r="G186" s="14"/>
      <c r="H186" s="2"/>
      <c r="I186" s="2"/>
      <c r="J186" s="2"/>
      <c r="K186" s="2"/>
      <c r="L186" s="2"/>
      <c r="M186" s="2"/>
      <c r="N186" s="2"/>
      <c r="O186" s="2"/>
      <c r="P186" s="2"/>
      <c r="Q186" s="2"/>
      <c r="R186" s="2"/>
      <c r="S186" s="52"/>
      <c r="T186" s="52"/>
      <c r="U186" s="52"/>
      <c r="V186" s="52"/>
      <c r="W186" s="52"/>
      <c r="X186" s="52"/>
      <c r="Y186" s="52"/>
      <c r="Z186" s="2"/>
    </row>
    <row r="187" spans="1:26" ht="16.5" customHeight="1">
      <c r="A187" s="2"/>
      <c r="B187" s="2"/>
      <c r="C187" s="14"/>
      <c r="D187" s="14"/>
      <c r="E187" s="14"/>
      <c r="F187" s="14"/>
      <c r="G187" s="14"/>
      <c r="H187" s="2"/>
      <c r="I187" s="2"/>
      <c r="J187" s="2"/>
      <c r="K187" s="2"/>
      <c r="L187" s="2"/>
      <c r="M187" s="2"/>
      <c r="N187" s="2"/>
      <c r="O187" s="2"/>
      <c r="P187" s="2"/>
      <c r="Q187" s="2"/>
      <c r="R187" s="2"/>
      <c r="S187" s="52"/>
      <c r="T187" s="52"/>
      <c r="U187" s="52"/>
      <c r="V187" s="52"/>
      <c r="W187" s="52"/>
      <c r="X187" s="52"/>
      <c r="Y187" s="52"/>
      <c r="Z187" s="2"/>
    </row>
    <row r="188" spans="1:26" ht="16.5" customHeight="1">
      <c r="A188" s="2"/>
      <c r="B188" s="2"/>
      <c r="C188" s="14"/>
      <c r="D188" s="14"/>
      <c r="E188" s="14"/>
      <c r="F188" s="14"/>
      <c r="G188" s="14"/>
      <c r="H188" s="2"/>
      <c r="I188" s="2"/>
      <c r="J188" s="2"/>
      <c r="K188" s="2"/>
      <c r="L188" s="2"/>
      <c r="M188" s="2"/>
      <c r="N188" s="2"/>
      <c r="O188" s="2"/>
      <c r="P188" s="2"/>
      <c r="Q188" s="2"/>
      <c r="R188" s="2"/>
      <c r="S188" s="52"/>
      <c r="T188" s="52"/>
      <c r="U188" s="52"/>
      <c r="V188" s="52"/>
      <c r="W188" s="52"/>
      <c r="X188" s="52"/>
      <c r="Y188" s="52"/>
      <c r="Z188" s="2"/>
    </row>
    <row r="189" spans="1:26" ht="16.5" customHeight="1">
      <c r="A189" s="2"/>
      <c r="B189" s="2"/>
      <c r="C189" s="14"/>
      <c r="D189" s="14"/>
      <c r="E189" s="14"/>
      <c r="F189" s="14"/>
      <c r="G189" s="14"/>
      <c r="H189" s="2"/>
      <c r="I189" s="2"/>
      <c r="J189" s="2"/>
      <c r="K189" s="2"/>
      <c r="L189" s="2"/>
      <c r="M189" s="2"/>
      <c r="N189" s="2"/>
      <c r="O189" s="2"/>
      <c r="P189" s="2"/>
      <c r="Q189" s="2"/>
      <c r="R189" s="2"/>
      <c r="S189" s="52"/>
      <c r="T189" s="52"/>
      <c r="U189" s="52"/>
      <c r="V189" s="52"/>
      <c r="W189" s="52"/>
      <c r="X189" s="52"/>
      <c r="Y189" s="52"/>
      <c r="Z189" s="2"/>
    </row>
    <row r="190" spans="1:26" ht="16.5" customHeight="1">
      <c r="A190" s="2"/>
      <c r="B190" s="2"/>
      <c r="C190" s="14"/>
      <c r="D190" s="14"/>
      <c r="E190" s="14"/>
      <c r="F190" s="14"/>
      <c r="G190" s="14"/>
      <c r="H190" s="2"/>
      <c r="I190" s="2"/>
      <c r="J190" s="2"/>
      <c r="K190" s="2"/>
      <c r="L190" s="2"/>
      <c r="M190" s="2"/>
      <c r="N190" s="2"/>
      <c r="O190" s="2"/>
      <c r="P190" s="2"/>
      <c r="Q190" s="2"/>
      <c r="R190" s="2"/>
      <c r="S190" s="52"/>
      <c r="T190" s="52"/>
      <c r="U190" s="52"/>
      <c r="V190" s="52"/>
      <c r="W190" s="52"/>
      <c r="X190" s="52"/>
      <c r="Y190" s="52"/>
      <c r="Z190" s="2"/>
    </row>
    <row r="191" spans="1:26" ht="16.5" customHeight="1">
      <c r="A191" s="2"/>
      <c r="B191" s="2"/>
      <c r="C191" s="14"/>
      <c r="D191" s="14"/>
      <c r="E191" s="14"/>
      <c r="F191" s="14"/>
      <c r="G191" s="14"/>
      <c r="H191" s="2"/>
      <c r="I191" s="2"/>
      <c r="J191" s="2"/>
      <c r="K191" s="2"/>
      <c r="L191" s="2"/>
      <c r="M191" s="2"/>
      <c r="N191" s="2"/>
      <c r="O191" s="2"/>
      <c r="P191" s="2"/>
      <c r="Q191" s="2"/>
      <c r="R191" s="2"/>
      <c r="S191" s="52"/>
      <c r="T191" s="52"/>
      <c r="U191" s="52"/>
      <c r="V191" s="52"/>
      <c r="W191" s="52"/>
      <c r="X191" s="52"/>
      <c r="Y191" s="52"/>
      <c r="Z191" s="2"/>
    </row>
    <row r="192" spans="1:26" ht="16.5" customHeight="1">
      <c r="A192" s="2"/>
      <c r="B192" s="2"/>
      <c r="C192" s="14"/>
      <c r="D192" s="14"/>
      <c r="E192" s="14"/>
      <c r="F192" s="14"/>
      <c r="G192" s="14"/>
      <c r="H192" s="2"/>
      <c r="I192" s="2"/>
      <c r="J192" s="2"/>
      <c r="K192" s="2"/>
      <c r="L192" s="2"/>
      <c r="M192" s="2"/>
      <c r="N192" s="2"/>
      <c r="O192" s="2"/>
      <c r="P192" s="2"/>
      <c r="Q192" s="2"/>
      <c r="R192" s="2"/>
      <c r="S192" s="52"/>
      <c r="T192" s="52"/>
      <c r="U192" s="52"/>
      <c r="V192" s="52"/>
      <c r="W192" s="52"/>
      <c r="X192" s="52"/>
      <c r="Y192" s="52"/>
      <c r="Z192" s="2"/>
    </row>
    <row r="193" spans="1:26" ht="16.5" customHeight="1">
      <c r="A193" s="2"/>
      <c r="B193" s="2"/>
      <c r="C193" s="14"/>
      <c r="D193" s="14"/>
      <c r="E193" s="14"/>
      <c r="F193" s="14"/>
      <c r="G193" s="14"/>
      <c r="H193" s="2"/>
      <c r="I193" s="2"/>
      <c r="J193" s="2"/>
      <c r="K193" s="2"/>
      <c r="L193" s="2"/>
      <c r="M193" s="2"/>
      <c r="N193" s="2"/>
      <c r="O193" s="2"/>
      <c r="P193" s="2"/>
      <c r="Q193" s="2"/>
      <c r="R193" s="2"/>
      <c r="S193" s="52"/>
      <c r="T193" s="52"/>
      <c r="U193" s="52"/>
      <c r="V193" s="52"/>
      <c r="W193" s="52"/>
      <c r="X193" s="52"/>
      <c r="Y193" s="52"/>
      <c r="Z193" s="2"/>
    </row>
    <row r="194" spans="1:26" ht="16.5" customHeight="1">
      <c r="A194" s="2"/>
      <c r="B194" s="2"/>
      <c r="C194" s="14"/>
      <c r="D194" s="14"/>
      <c r="E194" s="14"/>
      <c r="F194" s="14"/>
      <c r="G194" s="14"/>
      <c r="H194" s="2"/>
      <c r="I194" s="2"/>
      <c r="J194" s="2"/>
      <c r="K194" s="2"/>
      <c r="L194" s="2"/>
      <c r="M194" s="2"/>
      <c r="N194" s="2"/>
      <c r="O194" s="2"/>
      <c r="P194" s="2"/>
      <c r="Q194" s="2"/>
      <c r="R194" s="2"/>
      <c r="S194" s="52"/>
      <c r="T194" s="52"/>
      <c r="U194" s="52"/>
      <c r="V194" s="52"/>
      <c r="W194" s="52"/>
      <c r="X194" s="52"/>
      <c r="Y194" s="52"/>
      <c r="Z194" s="2"/>
    </row>
    <row r="195" spans="1:26" ht="16.5" customHeight="1">
      <c r="A195" s="2"/>
      <c r="B195" s="2"/>
      <c r="C195" s="14"/>
      <c r="D195" s="14"/>
      <c r="E195" s="14"/>
      <c r="F195" s="14"/>
      <c r="G195" s="14"/>
      <c r="H195" s="2"/>
      <c r="I195" s="2"/>
      <c r="J195" s="2"/>
      <c r="K195" s="2"/>
      <c r="L195" s="2"/>
      <c r="M195" s="2"/>
      <c r="N195" s="2"/>
      <c r="O195" s="2"/>
      <c r="P195" s="2"/>
      <c r="Q195" s="2"/>
      <c r="R195" s="2"/>
      <c r="S195" s="52"/>
      <c r="T195" s="52"/>
      <c r="U195" s="52"/>
      <c r="V195" s="52"/>
      <c r="W195" s="52"/>
      <c r="X195" s="52"/>
      <c r="Y195" s="52"/>
      <c r="Z195" s="2"/>
    </row>
    <row r="196" spans="1:26" ht="16.5" customHeight="1">
      <c r="A196" s="2"/>
      <c r="B196" s="2"/>
      <c r="C196" s="14"/>
      <c r="D196" s="14"/>
      <c r="E196" s="14"/>
      <c r="F196" s="14"/>
      <c r="G196" s="14"/>
      <c r="H196" s="2"/>
      <c r="I196" s="2"/>
      <c r="J196" s="2"/>
      <c r="K196" s="2"/>
      <c r="L196" s="2"/>
      <c r="M196" s="2"/>
      <c r="N196" s="2"/>
      <c r="O196" s="2"/>
      <c r="P196" s="2"/>
      <c r="Q196" s="2"/>
      <c r="R196" s="2"/>
      <c r="S196" s="52"/>
      <c r="T196" s="52"/>
      <c r="U196" s="52"/>
      <c r="V196" s="52"/>
      <c r="W196" s="52"/>
      <c r="X196" s="52"/>
      <c r="Y196" s="52"/>
      <c r="Z196" s="2"/>
    </row>
    <row r="197" spans="1:26" ht="16.5" customHeight="1">
      <c r="A197" s="2"/>
      <c r="B197" s="2"/>
      <c r="C197" s="14"/>
      <c r="D197" s="14"/>
      <c r="E197" s="14"/>
      <c r="F197" s="14"/>
      <c r="G197" s="14"/>
      <c r="H197" s="2"/>
      <c r="I197" s="2"/>
      <c r="J197" s="2"/>
      <c r="K197" s="2"/>
      <c r="L197" s="2"/>
      <c r="M197" s="2"/>
      <c r="N197" s="2"/>
      <c r="O197" s="2"/>
      <c r="P197" s="2"/>
      <c r="Q197" s="2"/>
      <c r="R197" s="2"/>
      <c r="S197" s="52"/>
      <c r="T197" s="52"/>
      <c r="U197" s="52"/>
      <c r="V197" s="52"/>
      <c r="W197" s="52"/>
      <c r="X197" s="52"/>
      <c r="Y197" s="52"/>
      <c r="Z197" s="2"/>
    </row>
    <row r="198" spans="1:26" ht="16.5" customHeight="1">
      <c r="A198" s="2"/>
      <c r="B198" s="2"/>
      <c r="C198" s="14"/>
      <c r="D198" s="14"/>
      <c r="E198" s="14"/>
      <c r="F198" s="14"/>
      <c r="G198" s="14"/>
      <c r="H198" s="2"/>
      <c r="I198" s="2"/>
      <c r="J198" s="2"/>
      <c r="K198" s="2"/>
      <c r="L198" s="2"/>
      <c r="M198" s="2"/>
      <c r="N198" s="2"/>
      <c r="O198" s="2"/>
      <c r="P198" s="2"/>
      <c r="Q198" s="2"/>
      <c r="R198" s="2"/>
      <c r="S198" s="52"/>
      <c r="T198" s="52"/>
      <c r="U198" s="52"/>
      <c r="V198" s="52"/>
      <c r="W198" s="52"/>
      <c r="X198" s="52"/>
      <c r="Y198" s="52"/>
      <c r="Z198" s="2"/>
    </row>
    <row r="199" spans="1:26" ht="16.5" customHeight="1">
      <c r="A199" s="2"/>
      <c r="B199" s="2"/>
      <c r="C199" s="14"/>
      <c r="D199" s="14"/>
      <c r="E199" s="14"/>
      <c r="F199" s="14"/>
      <c r="G199" s="14"/>
      <c r="H199" s="2"/>
      <c r="I199" s="2"/>
      <c r="J199" s="2"/>
      <c r="K199" s="2"/>
      <c r="L199" s="2"/>
      <c r="M199" s="2"/>
      <c r="N199" s="2"/>
      <c r="O199" s="2"/>
      <c r="P199" s="2"/>
      <c r="Q199" s="2"/>
      <c r="R199" s="2"/>
      <c r="S199" s="52"/>
      <c r="T199" s="52"/>
      <c r="U199" s="52"/>
      <c r="V199" s="52"/>
      <c r="W199" s="52"/>
      <c r="X199" s="52"/>
      <c r="Y199" s="52"/>
      <c r="Z199" s="2"/>
    </row>
    <row r="200" spans="1:26" ht="16.5" customHeight="1">
      <c r="A200" s="2"/>
      <c r="B200" s="2"/>
      <c r="C200" s="14"/>
      <c r="D200" s="14"/>
      <c r="E200" s="14"/>
      <c r="F200" s="14"/>
      <c r="G200" s="14"/>
      <c r="H200" s="2"/>
      <c r="I200" s="2"/>
      <c r="J200" s="2"/>
      <c r="K200" s="2"/>
      <c r="L200" s="2"/>
      <c r="M200" s="2"/>
      <c r="N200" s="2"/>
      <c r="O200" s="2"/>
      <c r="P200" s="2"/>
      <c r="Q200" s="2"/>
      <c r="R200" s="2"/>
      <c r="S200" s="52"/>
      <c r="T200" s="52"/>
      <c r="U200" s="52"/>
      <c r="V200" s="52"/>
      <c r="W200" s="52"/>
      <c r="X200" s="52"/>
      <c r="Y200" s="52"/>
      <c r="Z200" s="2"/>
    </row>
    <row r="201" spans="1:26" ht="16.5" customHeight="1">
      <c r="A201" s="2"/>
      <c r="B201" s="2"/>
      <c r="C201" s="14"/>
      <c r="D201" s="14"/>
      <c r="E201" s="14"/>
      <c r="F201" s="14"/>
      <c r="G201" s="14"/>
      <c r="H201" s="2"/>
      <c r="I201" s="2"/>
      <c r="J201" s="2"/>
      <c r="K201" s="2"/>
      <c r="L201" s="2"/>
      <c r="M201" s="2"/>
      <c r="N201" s="2"/>
      <c r="O201" s="2"/>
      <c r="P201" s="2"/>
      <c r="Q201" s="2"/>
      <c r="R201" s="2"/>
      <c r="S201" s="52"/>
      <c r="T201" s="52"/>
      <c r="U201" s="52"/>
      <c r="V201" s="52"/>
      <c r="W201" s="52"/>
      <c r="X201" s="52"/>
      <c r="Y201" s="52"/>
      <c r="Z201" s="2"/>
    </row>
    <row r="202" spans="1:26" ht="16.5" customHeight="1">
      <c r="A202" s="2"/>
      <c r="B202" s="2"/>
      <c r="C202" s="14"/>
      <c r="D202" s="14"/>
      <c r="E202" s="14"/>
      <c r="F202" s="14"/>
      <c r="G202" s="14"/>
      <c r="H202" s="2"/>
      <c r="I202" s="2"/>
      <c r="J202" s="2"/>
      <c r="K202" s="2"/>
      <c r="L202" s="2"/>
      <c r="M202" s="2"/>
      <c r="N202" s="2"/>
      <c r="O202" s="2"/>
      <c r="P202" s="2"/>
      <c r="Q202" s="2"/>
      <c r="R202" s="2"/>
      <c r="S202" s="52"/>
      <c r="T202" s="52"/>
      <c r="U202" s="52"/>
      <c r="V202" s="52"/>
      <c r="W202" s="52"/>
      <c r="X202" s="52"/>
      <c r="Y202" s="52"/>
      <c r="Z202" s="2"/>
    </row>
    <row r="203" spans="1:26" ht="16.5" customHeight="1">
      <c r="A203" s="2"/>
      <c r="B203" s="2"/>
      <c r="C203" s="14"/>
      <c r="D203" s="14"/>
      <c r="E203" s="14"/>
      <c r="F203" s="14"/>
      <c r="G203" s="14"/>
      <c r="H203" s="2"/>
      <c r="I203" s="2"/>
      <c r="J203" s="2"/>
      <c r="K203" s="2"/>
      <c r="L203" s="2"/>
      <c r="M203" s="2"/>
      <c r="N203" s="2"/>
      <c r="O203" s="2"/>
      <c r="P203" s="2"/>
      <c r="Q203" s="2"/>
      <c r="R203" s="2"/>
      <c r="S203" s="52"/>
      <c r="T203" s="52"/>
      <c r="U203" s="52"/>
      <c r="V203" s="52"/>
      <c r="W203" s="52"/>
      <c r="X203" s="52"/>
      <c r="Y203" s="52"/>
      <c r="Z203" s="2"/>
    </row>
    <row r="204" spans="1:26" ht="16.5" customHeight="1">
      <c r="A204" s="2"/>
      <c r="B204" s="2"/>
      <c r="C204" s="14"/>
      <c r="D204" s="14"/>
      <c r="E204" s="14"/>
      <c r="F204" s="14"/>
      <c r="G204" s="14"/>
      <c r="H204" s="2"/>
      <c r="I204" s="2"/>
      <c r="J204" s="2"/>
      <c r="K204" s="2"/>
      <c r="L204" s="2"/>
      <c r="M204" s="2"/>
      <c r="N204" s="2"/>
      <c r="O204" s="2"/>
      <c r="P204" s="2"/>
      <c r="Q204" s="2"/>
      <c r="R204" s="2"/>
      <c r="S204" s="52"/>
      <c r="T204" s="52"/>
      <c r="U204" s="52"/>
      <c r="V204" s="52"/>
      <c r="W204" s="52"/>
      <c r="X204" s="52"/>
      <c r="Y204" s="52"/>
      <c r="Z204" s="2"/>
    </row>
    <row r="205" spans="1:26" ht="16.5" customHeight="1">
      <c r="A205" s="2"/>
      <c r="B205" s="2"/>
      <c r="C205" s="14"/>
      <c r="D205" s="14"/>
      <c r="E205" s="14"/>
      <c r="F205" s="14"/>
      <c r="G205" s="14"/>
      <c r="H205" s="2"/>
      <c r="I205" s="2"/>
      <c r="J205" s="2"/>
      <c r="K205" s="2"/>
      <c r="L205" s="2"/>
      <c r="M205" s="2"/>
      <c r="N205" s="2"/>
      <c r="O205" s="2"/>
      <c r="P205" s="2"/>
      <c r="Q205" s="2"/>
      <c r="R205" s="2"/>
      <c r="S205" s="52"/>
      <c r="T205" s="52"/>
      <c r="U205" s="52"/>
      <c r="V205" s="52"/>
      <c r="W205" s="52"/>
      <c r="X205" s="52"/>
      <c r="Y205" s="52"/>
      <c r="Z205" s="2"/>
    </row>
    <row r="206" spans="1:26" ht="16.5" customHeight="1">
      <c r="A206" s="2"/>
      <c r="B206" s="2"/>
      <c r="C206" s="14"/>
      <c r="D206" s="14"/>
      <c r="E206" s="14"/>
      <c r="F206" s="14"/>
      <c r="G206" s="14"/>
      <c r="H206" s="2"/>
      <c r="I206" s="2"/>
      <c r="J206" s="2"/>
      <c r="K206" s="2"/>
      <c r="L206" s="2"/>
      <c r="M206" s="2"/>
      <c r="N206" s="2"/>
      <c r="O206" s="2"/>
      <c r="P206" s="2"/>
      <c r="Q206" s="2"/>
      <c r="R206" s="2"/>
      <c r="S206" s="52"/>
      <c r="T206" s="52"/>
      <c r="U206" s="52"/>
      <c r="V206" s="52"/>
      <c r="W206" s="52"/>
      <c r="X206" s="52"/>
      <c r="Y206" s="52"/>
      <c r="Z206" s="2"/>
    </row>
    <row r="207" spans="1:26" ht="16.5" customHeight="1">
      <c r="A207" s="2"/>
      <c r="B207" s="2"/>
      <c r="C207" s="14"/>
      <c r="D207" s="14"/>
      <c r="E207" s="14"/>
      <c r="F207" s="14"/>
      <c r="G207" s="14"/>
      <c r="H207" s="2"/>
      <c r="I207" s="2"/>
      <c r="J207" s="2"/>
      <c r="K207" s="2"/>
      <c r="L207" s="2"/>
      <c r="M207" s="2"/>
      <c r="N207" s="2"/>
      <c r="O207" s="2"/>
      <c r="P207" s="2"/>
      <c r="Q207" s="2"/>
      <c r="R207" s="2"/>
      <c r="S207" s="52"/>
      <c r="T207" s="52"/>
      <c r="U207" s="52"/>
      <c r="V207" s="52"/>
      <c r="W207" s="52"/>
      <c r="X207" s="52"/>
      <c r="Y207" s="52"/>
      <c r="Z207" s="2"/>
    </row>
    <row r="208" spans="1:26" ht="16.5" customHeight="1">
      <c r="A208" s="2"/>
      <c r="B208" s="2"/>
      <c r="C208" s="14"/>
      <c r="D208" s="14"/>
      <c r="E208" s="14"/>
      <c r="F208" s="14"/>
      <c r="G208" s="14"/>
      <c r="H208" s="2"/>
      <c r="I208" s="2"/>
      <c r="J208" s="2"/>
      <c r="K208" s="2"/>
      <c r="L208" s="2"/>
      <c r="M208" s="2"/>
      <c r="N208" s="2"/>
      <c r="O208" s="2"/>
      <c r="P208" s="2"/>
      <c r="Q208" s="2"/>
      <c r="R208" s="2"/>
      <c r="S208" s="52"/>
      <c r="T208" s="52"/>
      <c r="U208" s="52"/>
      <c r="V208" s="52"/>
      <c r="W208" s="52"/>
      <c r="X208" s="52"/>
      <c r="Y208" s="52"/>
      <c r="Z208" s="2"/>
    </row>
    <row r="209" spans="1:26" ht="16.5" customHeight="1">
      <c r="A209" s="2"/>
      <c r="B209" s="2"/>
      <c r="C209" s="14"/>
      <c r="D209" s="14"/>
      <c r="E209" s="14"/>
      <c r="F209" s="14"/>
      <c r="G209" s="14"/>
      <c r="H209" s="2"/>
      <c r="I209" s="2"/>
      <c r="J209" s="2"/>
      <c r="K209" s="2"/>
      <c r="L209" s="2"/>
      <c r="M209" s="2"/>
      <c r="N209" s="2"/>
      <c r="O209" s="2"/>
      <c r="P209" s="2"/>
      <c r="Q209" s="2"/>
      <c r="R209" s="2"/>
      <c r="S209" s="52"/>
      <c r="T209" s="52"/>
      <c r="U209" s="52"/>
      <c r="V209" s="52"/>
      <c r="W209" s="52"/>
      <c r="X209" s="52"/>
      <c r="Y209" s="52"/>
      <c r="Z209" s="2"/>
    </row>
    <row r="210" spans="1:26" ht="16.5" customHeight="1">
      <c r="A210" s="2"/>
      <c r="B210" s="2"/>
      <c r="C210" s="14"/>
      <c r="D210" s="14"/>
      <c r="E210" s="14"/>
      <c r="F210" s="14"/>
      <c r="G210" s="14"/>
      <c r="H210" s="2"/>
      <c r="I210" s="2"/>
      <c r="J210" s="2"/>
      <c r="K210" s="2"/>
      <c r="L210" s="2"/>
      <c r="M210" s="2"/>
      <c r="N210" s="2"/>
      <c r="O210" s="2"/>
      <c r="P210" s="2"/>
      <c r="Q210" s="2"/>
      <c r="R210" s="2"/>
      <c r="S210" s="52"/>
      <c r="T210" s="52"/>
      <c r="U210" s="52"/>
      <c r="V210" s="52"/>
      <c r="W210" s="52"/>
      <c r="X210" s="52"/>
      <c r="Y210" s="52"/>
      <c r="Z210" s="2"/>
    </row>
    <row r="211" spans="1:26" ht="16.5" customHeight="1">
      <c r="A211" s="2"/>
      <c r="B211" s="2"/>
      <c r="C211" s="14"/>
      <c r="D211" s="14"/>
      <c r="E211" s="14"/>
      <c r="F211" s="14"/>
      <c r="G211" s="14"/>
      <c r="H211" s="2"/>
      <c r="I211" s="2"/>
      <c r="J211" s="2"/>
      <c r="K211" s="2"/>
      <c r="L211" s="2"/>
      <c r="M211" s="2"/>
      <c r="N211" s="2"/>
      <c r="O211" s="2"/>
      <c r="P211" s="2"/>
      <c r="Q211" s="2"/>
      <c r="R211" s="2"/>
      <c r="S211" s="52"/>
      <c r="T211" s="52"/>
      <c r="U211" s="52"/>
      <c r="V211" s="52"/>
      <c r="W211" s="52"/>
      <c r="X211" s="52"/>
      <c r="Y211" s="52"/>
      <c r="Z211" s="2"/>
    </row>
    <row r="212" spans="1:26" ht="16.5" customHeight="1">
      <c r="A212" s="2"/>
      <c r="B212" s="2"/>
      <c r="C212" s="14"/>
      <c r="D212" s="14"/>
      <c r="E212" s="14"/>
      <c r="F212" s="14"/>
      <c r="G212" s="14"/>
      <c r="H212" s="2"/>
      <c r="I212" s="2"/>
      <c r="J212" s="2"/>
      <c r="K212" s="2"/>
      <c r="L212" s="2"/>
      <c r="M212" s="2"/>
      <c r="N212" s="2"/>
      <c r="O212" s="2"/>
      <c r="P212" s="2"/>
      <c r="Q212" s="2"/>
      <c r="R212" s="2"/>
      <c r="S212" s="52"/>
      <c r="T212" s="52"/>
      <c r="U212" s="52"/>
      <c r="V212" s="52"/>
      <c r="W212" s="52"/>
      <c r="X212" s="52"/>
      <c r="Y212" s="52"/>
      <c r="Z212" s="2"/>
    </row>
    <row r="213" spans="1:26" ht="16.5" customHeight="1">
      <c r="A213" s="2"/>
      <c r="B213" s="2"/>
      <c r="C213" s="14"/>
      <c r="D213" s="14"/>
      <c r="E213" s="14"/>
      <c r="F213" s="14"/>
      <c r="G213" s="14"/>
      <c r="H213" s="2"/>
      <c r="I213" s="2"/>
      <c r="J213" s="2"/>
      <c r="K213" s="2"/>
      <c r="L213" s="2"/>
      <c r="M213" s="2"/>
      <c r="N213" s="2"/>
      <c r="O213" s="2"/>
      <c r="P213" s="2"/>
      <c r="Q213" s="2"/>
      <c r="R213" s="2"/>
      <c r="S213" s="52"/>
      <c r="T213" s="52"/>
      <c r="U213" s="52"/>
      <c r="V213" s="52"/>
      <c r="W213" s="52"/>
      <c r="X213" s="52"/>
      <c r="Y213" s="52"/>
      <c r="Z213" s="2"/>
    </row>
    <row r="214" spans="1:26" ht="16.5" customHeight="1">
      <c r="A214" s="2"/>
      <c r="B214" s="2"/>
      <c r="C214" s="14"/>
      <c r="D214" s="14"/>
      <c r="E214" s="14"/>
      <c r="F214" s="14"/>
      <c r="G214" s="14"/>
      <c r="H214" s="2"/>
      <c r="I214" s="2"/>
      <c r="J214" s="2"/>
      <c r="K214" s="2"/>
      <c r="L214" s="2"/>
      <c r="M214" s="2"/>
      <c r="N214" s="2"/>
      <c r="O214" s="2"/>
      <c r="P214" s="2"/>
      <c r="Q214" s="2"/>
      <c r="R214" s="2"/>
      <c r="S214" s="52"/>
      <c r="T214" s="52"/>
      <c r="U214" s="52"/>
      <c r="V214" s="52"/>
      <c r="W214" s="52"/>
      <c r="X214" s="52"/>
      <c r="Y214" s="52"/>
      <c r="Z214" s="2"/>
    </row>
    <row r="215" spans="1:26" ht="16.5" customHeight="1">
      <c r="A215" s="2"/>
      <c r="B215" s="2"/>
      <c r="C215" s="14"/>
      <c r="D215" s="14"/>
      <c r="E215" s="14"/>
      <c r="F215" s="14"/>
      <c r="G215" s="14"/>
      <c r="H215" s="2"/>
      <c r="I215" s="2"/>
      <c r="J215" s="2"/>
      <c r="K215" s="2"/>
      <c r="L215" s="2"/>
      <c r="M215" s="2"/>
      <c r="N215" s="2"/>
      <c r="O215" s="2"/>
      <c r="P215" s="2"/>
      <c r="Q215" s="2"/>
      <c r="R215" s="2"/>
      <c r="S215" s="52"/>
      <c r="T215" s="52"/>
      <c r="U215" s="52"/>
      <c r="V215" s="52"/>
      <c r="W215" s="52"/>
      <c r="X215" s="52"/>
      <c r="Y215" s="52"/>
      <c r="Z215" s="2"/>
    </row>
    <row r="216" spans="1:26" ht="16.5" customHeight="1">
      <c r="A216" s="2"/>
      <c r="B216" s="2"/>
      <c r="C216" s="14"/>
      <c r="D216" s="14"/>
      <c r="E216" s="14"/>
      <c r="F216" s="14"/>
      <c r="G216" s="14"/>
      <c r="H216" s="2"/>
      <c r="I216" s="2"/>
      <c r="J216" s="2"/>
      <c r="K216" s="2"/>
      <c r="L216" s="2"/>
      <c r="M216" s="2"/>
      <c r="N216" s="2"/>
      <c r="O216" s="2"/>
      <c r="P216" s="2"/>
      <c r="Q216" s="2"/>
      <c r="R216" s="2"/>
      <c r="S216" s="52"/>
      <c r="T216" s="52"/>
      <c r="U216" s="52"/>
      <c r="V216" s="52"/>
      <c r="W216" s="52"/>
      <c r="X216" s="52"/>
      <c r="Y216" s="52"/>
      <c r="Z216" s="2"/>
    </row>
    <row r="217" spans="1:26" ht="16.5" customHeight="1">
      <c r="A217" s="2"/>
      <c r="B217" s="2"/>
      <c r="C217" s="14"/>
      <c r="D217" s="14"/>
      <c r="E217" s="14"/>
      <c r="F217" s="14"/>
      <c r="G217" s="14"/>
      <c r="H217" s="2"/>
      <c r="I217" s="2"/>
      <c r="J217" s="2"/>
      <c r="K217" s="2"/>
      <c r="L217" s="2"/>
      <c r="M217" s="2"/>
      <c r="N217" s="2"/>
      <c r="O217" s="2"/>
      <c r="P217" s="2"/>
      <c r="Q217" s="2"/>
      <c r="R217" s="2"/>
      <c r="S217" s="52"/>
      <c r="T217" s="52"/>
      <c r="U217" s="52"/>
      <c r="V217" s="52"/>
      <c r="W217" s="52"/>
      <c r="X217" s="52"/>
      <c r="Y217" s="52"/>
      <c r="Z217" s="2"/>
    </row>
    <row r="218" spans="1:26" ht="16.5" customHeight="1">
      <c r="A218" s="2"/>
      <c r="B218" s="2"/>
      <c r="C218" s="14"/>
      <c r="D218" s="14"/>
      <c r="E218" s="14"/>
      <c r="F218" s="14"/>
      <c r="G218" s="14"/>
      <c r="H218" s="2"/>
      <c r="I218" s="2"/>
      <c r="J218" s="2"/>
      <c r="K218" s="2"/>
      <c r="L218" s="2"/>
      <c r="M218" s="2"/>
      <c r="N218" s="2"/>
      <c r="O218" s="2"/>
      <c r="P218" s="2"/>
      <c r="Q218" s="2"/>
      <c r="R218" s="2"/>
      <c r="S218" s="52"/>
      <c r="T218" s="52"/>
      <c r="U218" s="52"/>
      <c r="V218" s="52"/>
      <c r="W218" s="52"/>
      <c r="X218" s="52"/>
      <c r="Y218" s="52"/>
      <c r="Z218" s="2"/>
    </row>
    <row r="219" spans="1:26" ht="16.5" customHeight="1">
      <c r="A219" s="2"/>
      <c r="B219" s="2"/>
      <c r="C219" s="14"/>
      <c r="D219" s="14"/>
      <c r="E219" s="14"/>
      <c r="F219" s="14"/>
      <c r="G219" s="14"/>
      <c r="H219" s="2"/>
      <c r="I219" s="2"/>
      <c r="J219" s="2"/>
      <c r="K219" s="2"/>
      <c r="L219" s="2"/>
      <c r="M219" s="2"/>
      <c r="N219" s="2"/>
      <c r="O219" s="2"/>
      <c r="P219" s="2"/>
      <c r="Q219" s="2"/>
      <c r="R219" s="2"/>
      <c r="S219" s="52"/>
      <c r="T219" s="52"/>
      <c r="U219" s="52"/>
      <c r="V219" s="52"/>
      <c r="W219" s="52"/>
      <c r="X219" s="52"/>
      <c r="Y219" s="52"/>
      <c r="Z219" s="2"/>
    </row>
    <row r="220" spans="1:26" ht="16.5" customHeight="1">
      <c r="A220" s="2"/>
      <c r="B220" s="2"/>
      <c r="C220" s="14"/>
      <c r="D220" s="14"/>
      <c r="E220" s="14"/>
      <c r="F220" s="14"/>
      <c r="G220" s="14"/>
      <c r="H220" s="2"/>
      <c r="I220" s="2"/>
      <c r="J220" s="2"/>
      <c r="K220" s="2"/>
      <c r="L220" s="2"/>
      <c r="M220" s="2"/>
      <c r="N220" s="2"/>
      <c r="O220" s="2"/>
      <c r="P220" s="2"/>
      <c r="Q220" s="2"/>
      <c r="R220" s="2"/>
      <c r="S220" s="52"/>
      <c r="T220" s="52"/>
      <c r="U220" s="52"/>
      <c r="V220" s="52"/>
      <c r="W220" s="52"/>
      <c r="X220" s="52"/>
      <c r="Y220" s="52"/>
      <c r="Z220" s="2"/>
    </row>
    <row r="221" spans="1:26" ht="16.5" customHeight="1">
      <c r="A221" s="2"/>
      <c r="B221" s="2"/>
      <c r="C221" s="14"/>
      <c r="D221" s="14"/>
      <c r="E221" s="14"/>
      <c r="F221" s="14"/>
      <c r="G221" s="14"/>
      <c r="H221" s="2"/>
      <c r="I221" s="2"/>
      <c r="J221" s="2"/>
      <c r="K221" s="2"/>
      <c r="L221" s="2"/>
      <c r="M221" s="2"/>
      <c r="N221" s="2"/>
      <c r="O221" s="2"/>
      <c r="P221" s="2"/>
      <c r="Q221" s="2"/>
      <c r="R221" s="2"/>
      <c r="S221" s="52"/>
      <c r="T221" s="52"/>
      <c r="U221" s="52"/>
      <c r="V221" s="52"/>
      <c r="W221" s="52"/>
      <c r="X221" s="52"/>
      <c r="Y221" s="52"/>
      <c r="Z221" s="2"/>
    </row>
    <row r="222" spans="1:26" ht="16.5" customHeight="1">
      <c r="A222" s="2"/>
      <c r="B222" s="2"/>
      <c r="C222" s="14"/>
      <c r="D222" s="14"/>
      <c r="E222" s="14"/>
      <c r="F222" s="14"/>
      <c r="G222" s="14"/>
      <c r="H222" s="2"/>
      <c r="I222" s="2"/>
      <c r="J222" s="2"/>
      <c r="K222" s="2"/>
      <c r="L222" s="2"/>
      <c r="M222" s="2"/>
      <c r="N222" s="2"/>
      <c r="O222" s="2"/>
      <c r="P222" s="2"/>
      <c r="Q222" s="2"/>
      <c r="R222" s="2"/>
      <c r="S222" s="52"/>
      <c r="T222" s="52"/>
      <c r="U222" s="52"/>
      <c r="V222" s="52"/>
      <c r="W222" s="52"/>
      <c r="X222" s="52"/>
      <c r="Y222" s="52"/>
      <c r="Z222" s="2"/>
    </row>
    <row r="223" spans="1:26" ht="16.5" customHeight="1">
      <c r="A223" s="2"/>
      <c r="B223" s="2"/>
      <c r="C223" s="14"/>
      <c r="D223" s="14"/>
      <c r="E223" s="14"/>
      <c r="F223" s="14"/>
      <c r="G223" s="14"/>
      <c r="H223" s="2"/>
      <c r="I223" s="2"/>
      <c r="J223" s="2"/>
      <c r="K223" s="2"/>
      <c r="L223" s="2"/>
      <c r="M223" s="2"/>
      <c r="N223" s="2"/>
      <c r="O223" s="2"/>
      <c r="P223" s="2"/>
      <c r="Q223" s="2"/>
      <c r="R223" s="2"/>
      <c r="S223" s="52"/>
      <c r="T223" s="52"/>
      <c r="U223" s="52"/>
      <c r="V223" s="52"/>
      <c r="W223" s="52"/>
      <c r="X223" s="52"/>
      <c r="Y223" s="52"/>
      <c r="Z223" s="2"/>
    </row>
    <row r="224" spans="1:26" ht="16.5" customHeight="1">
      <c r="A224" s="2"/>
      <c r="B224" s="2"/>
      <c r="C224" s="14"/>
      <c r="D224" s="14"/>
      <c r="E224" s="14"/>
      <c r="F224" s="14"/>
      <c r="G224" s="14"/>
      <c r="H224" s="2"/>
      <c r="I224" s="2"/>
      <c r="J224" s="2"/>
      <c r="K224" s="2"/>
      <c r="L224" s="2"/>
      <c r="M224" s="2"/>
      <c r="N224" s="2"/>
      <c r="O224" s="2"/>
      <c r="P224" s="2"/>
      <c r="Q224" s="2"/>
      <c r="R224" s="2"/>
      <c r="S224" s="52"/>
      <c r="T224" s="52"/>
      <c r="U224" s="52"/>
      <c r="V224" s="52"/>
      <c r="W224" s="52"/>
      <c r="X224" s="52"/>
      <c r="Y224" s="52"/>
      <c r="Z224" s="2"/>
    </row>
    <row r="225" spans="1:26" ht="16.5" customHeight="1">
      <c r="A225" s="2"/>
      <c r="B225" s="2"/>
      <c r="C225" s="14"/>
      <c r="D225" s="14"/>
      <c r="E225" s="14"/>
      <c r="F225" s="14"/>
      <c r="G225" s="14"/>
      <c r="H225" s="2"/>
      <c r="I225" s="2"/>
      <c r="J225" s="2"/>
      <c r="K225" s="2"/>
      <c r="L225" s="2"/>
      <c r="M225" s="2"/>
      <c r="N225" s="2"/>
      <c r="O225" s="2"/>
      <c r="P225" s="2"/>
      <c r="Q225" s="2"/>
      <c r="R225" s="2"/>
      <c r="S225" s="52"/>
      <c r="T225" s="52"/>
      <c r="U225" s="52"/>
      <c r="V225" s="52"/>
      <c r="W225" s="52"/>
      <c r="X225" s="52"/>
      <c r="Y225" s="52"/>
      <c r="Z225" s="2"/>
    </row>
    <row r="226" spans="1:26" ht="16.5" customHeight="1">
      <c r="A226" s="2"/>
      <c r="B226" s="2"/>
      <c r="C226" s="14"/>
      <c r="D226" s="14"/>
      <c r="E226" s="14"/>
      <c r="F226" s="14"/>
      <c r="G226" s="14"/>
      <c r="H226" s="2"/>
      <c r="I226" s="2"/>
      <c r="J226" s="2"/>
      <c r="K226" s="2"/>
      <c r="L226" s="2"/>
      <c r="M226" s="2"/>
      <c r="N226" s="2"/>
      <c r="O226" s="2"/>
      <c r="P226" s="2"/>
      <c r="Q226" s="2"/>
      <c r="R226" s="2"/>
      <c r="S226" s="52"/>
      <c r="T226" s="52"/>
      <c r="U226" s="52"/>
      <c r="V226" s="52"/>
      <c r="W226" s="52"/>
      <c r="X226" s="52"/>
      <c r="Y226" s="52"/>
      <c r="Z226" s="2"/>
    </row>
    <row r="227" spans="1:26" ht="16.5" customHeight="1">
      <c r="A227" s="2"/>
      <c r="B227" s="2"/>
      <c r="C227" s="14"/>
      <c r="D227" s="14"/>
      <c r="E227" s="14"/>
      <c r="F227" s="14"/>
      <c r="G227" s="14"/>
      <c r="H227" s="2"/>
      <c r="I227" s="2"/>
      <c r="J227" s="2"/>
      <c r="K227" s="2"/>
      <c r="L227" s="2"/>
      <c r="M227" s="2"/>
      <c r="N227" s="2"/>
      <c r="O227" s="2"/>
      <c r="P227" s="2"/>
      <c r="Q227" s="2"/>
      <c r="R227" s="2"/>
      <c r="S227" s="52"/>
      <c r="T227" s="52"/>
      <c r="U227" s="52"/>
      <c r="V227" s="52"/>
      <c r="W227" s="52"/>
      <c r="X227" s="52"/>
      <c r="Y227" s="52"/>
      <c r="Z227" s="2"/>
    </row>
    <row r="228" spans="1:26" ht="16.5" customHeight="1">
      <c r="A228" s="2"/>
      <c r="B228" s="2"/>
      <c r="C228" s="14"/>
      <c r="D228" s="14"/>
      <c r="E228" s="14"/>
      <c r="F228" s="14"/>
      <c r="G228" s="14"/>
      <c r="H228" s="2"/>
      <c r="I228" s="2"/>
      <c r="J228" s="2"/>
      <c r="K228" s="2"/>
      <c r="L228" s="2"/>
      <c r="M228" s="2"/>
      <c r="N228" s="2"/>
      <c r="O228" s="2"/>
      <c r="P228" s="2"/>
      <c r="Q228" s="2"/>
      <c r="R228" s="2"/>
      <c r="S228" s="52"/>
      <c r="T228" s="52"/>
      <c r="U228" s="52"/>
      <c r="V228" s="52"/>
      <c r="W228" s="52"/>
      <c r="X228" s="52"/>
      <c r="Y228" s="52"/>
      <c r="Z228" s="2"/>
    </row>
    <row r="229" spans="1:26" ht="16.5" customHeight="1">
      <c r="A229" s="2"/>
      <c r="B229" s="2"/>
      <c r="C229" s="14"/>
      <c r="D229" s="14"/>
      <c r="E229" s="14"/>
      <c r="F229" s="14"/>
      <c r="G229" s="14"/>
      <c r="H229" s="2"/>
      <c r="I229" s="2"/>
      <c r="J229" s="2"/>
      <c r="K229" s="2"/>
      <c r="L229" s="2"/>
      <c r="M229" s="2"/>
      <c r="N229" s="2"/>
      <c r="O229" s="2"/>
      <c r="P229" s="2"/>
      <c r="Q229" s="2"/>
      <c r="R229" s="2"/>
      <c r="S229" s="52"/>
      <c r="T229" s="52"/>
      <c r="U229" s="52"/>
      <c r="V229" s="52"/>
      <c r="W229" s="52"/>
      <c r="X229" s="52"/>
      <c r="Y229" s="52"/>
      <c r="Z229" s="2"/>
    </row>
    <row r="230" spans="1:26" ht="16.5" customHeight="1">
      <c r="A230" s="2"/>
      <c r="B230" s="2"/>
      <c r="C230" s="14"/>
      <c r="D230" s="14"/>
      <c r="E230" s="14"/>
      <c r="F230" s="14"/>
      <c r="G230" s="14"/>
      <c r="H230" s="2"/>
      <c r="I230" s="2"/>
      <c r="J230" s="2"/>
      <c r="K230" s="2"/>
      <c r="L230" s="2"/>
      <c r="M230" s="2"/>
      <c r="N230" s="2"/>
      <c r="O230" s="2"/>
      <c r="P230" s="2"/>
      <c r="Q230" s="2"/>
      <c r="R230" s="2"/>
      <c r="S230" s="52"/>
      <c r="T230" s="52"/>
      <c r="U230" s="52"/>
      <c r="V230" s="52"/>
      <c r="W230" s="52"/>
      <c r="X230" s="52"/>
      <c r="Y230" s="52"/>
      <c r="Z230" s="2"/>
    </row>
    <row r="231" spans="1:26" ht="16.5" customHeight="1">
      <c r="A231" s="2"/>
      <c r="B231" s="2"/>
      <c r="C231" s="14"/>
      <c r="D231" s="14"/>
      <c r="E231" s="14"/>
      <c r="F231" s="14"/>
      <c r="G231" s="14"/>
      <c r="H231" s="2"/>
      <c r="I231" s="2"/>
      <c r="J231" s="2"/>
      <c r="K231" s="2"/>
      <c r="L231" s="2"/>
      <c r="M231" s="2"/>
      <c r="N231" s="2"/>
      <c r="O231" s="2"/>
      <c r="P231" s="2"/>
      <c r="Q231" s="2"/>
      <c r="R231" s="2"/>
      <c r="S231" s="52"/>
      <c r="T231" s="52"/>
      <c r="U231" s="52"/>
      <c r="V231" s="52"/>
      <c r="W231" s="52"/>
      <c r="X231" s="52"/>
      <c r="Y231" s="52"/>
      <c r="Z231" s="2"/>
    </row>
    <row r="232" spans="1:26" ht="16.5" customHeight="1">
      <c r="A232" s="2"/>
      <c r="B232" s="2"/>
      <c r="C232" s="14"/>
      <c r="D232" s="14"/>
      <c r="E232" s="14"/>
      <c r="F232" s="14"/>
      <c r="G232" s="14"/>
      <c r="H232" s="2"/>
      <c r="I232" s="2"/>
      <c r="J232" s="2"/>
      <c r="K232" s="2"/>
      <c r="L232" s="2"/>
      <c r="M232" s="2"/>
      <c r="N232" s="2"/>
      <c r="O232" s="2"/>
      <c r="P232" s="2"/>
      <c r="Q232" s="2"/>
      <c r="R232" s="2"/>
      <c r="S232" s="52"/>
      <c r="T232" s="52"/>
      <c r="U232" s="52"/>
      <c r="V232" s="52"/>
      <c r="W232" s="52"/>
      <c r="X232" s="52"/>
      <c r="Y232" s="52"/>
      <c r="Z232" s="2"/>
    </row>
    <row r="233" spans="1:26" ht="16.5" customHeight="1">
      <c r="A233" s="2"/>
      <c r="B233" s="2"/>
      <c r="C233" s="14"/>
      <c r="D233" s="14"/>
      <c r="E233" s="14"/>
      <c r="F233" s="14"/>
      <c r="G233" s="14"/>
      <c r="H233" s="2"/>
      <c r="I233" s="2"/>
      <c r="J233" s="2"/>
      <c r="K233" s="2"/>
      <c r="L233" s="2"/>
      <c r="M233" s="2"/>
      <c r="N233" s="2"/>
      <c r="O233" s="2"/>
      <c r="P233" s="2"/>
      <c r="Q233" s="2"/>
      <c r="R233" s="2"/>
      <c r="S233" s="52"/>
      <c r="T233" s="52"/>
      <c r="U233" s="52"/>
      <c r="V233" s="52"/>
      <c r="W233" s="52"/>
      <c r="X233" s="52"/>
      <c r="Y233" s="52"/>
      <c r="Z233" s="2"/>
    </row>
    <row r="234" spans="1:26" ht="16.5" customHeight="1">
      <c r="A234" s="2"/>
      <c r="B234" s="2"/>
      <c r="C234" s="14"/>
      <c r="D234" s="14"/>
      <c r="E234" s="14"/>
      <c r="F234" s="14"/>
      <c r="G234" s="14"/>
      <c r="H234" s="2"/>
      <c r="I234" s="2"/>
      <c r="J234" s="2"/>
      <c r="K234" s="2"/>
      <c r="L234" s="2"/>
      <c r="M234" s="2"/>
      <c r="N234" s="2"/>
      <c r="O234" s="2"/>
      <c r="P234" s="2"/>
      <c r="Q234" s="2"/>
      <c r="R234" s="2"/>
      <c r="S234" s="52"/>
      <c r="T234" s="52"/>
      <c r="U234" s="52"/>
      <c r="V234" s="52"/>
      <c r="W234" s="52"/>
      <c r="X234" s="52"/>
      <c r="Y234" s="52"/>
      <c r="Z234" s="2"/>
    </row>
    <row r="235" spans="1:26" ht="16.5" customHeight="1">
      <c r="A235" s="2"/>
      <c r="B235" s="2"/>
      <c r="C235" s="14"/>
      <c r="D235" s="14"/>
      <c r="E235" s="14"/>
      <c r="F235" s="14"/>
      <c r="G235" s="14"/>
      <c r="H235" s="2"/>
      <c r="I235" s="2"/>
      <c r="J235" s="2"/>
      <c r="K235" s="2"/>
      <c r="L235" s="2"/>
      <c r="M235" s="2"/>
      <c r="N235" s="2"/>
      <c r="O235" s="2"/>
      <c r="P235" s="2"/>
      <c r="Q235" s="2"/>
      <c r="R235" s="2"/>
      <c r="S235" s="52"/>
      <c r="T235" s="52"/>
      <c r="U235" s="52"/>
      <c r="V235" s="52"/>
      <c r="W235" s="52"/>
      <c r="X235" s="52"/>
      <c r="Y235" s="52"/>
      <c r="Z235" s="2"/>
    </row>
    <row r="236" spans="1:26" ht="16.5" customHeight="1">
      <c r="A236" s="2"/>
      <c r="B236" s="2"/>
      <c r="C236" s="14"/>
      <c r="D236" s="14"/>
      <c r="E236" s="14"/>
      <c r="F236" s="14"/>
      <c r="G236" s="14"/>
      <c r="H236" s="2"/>
      <c r="I236" s="2"/>
      <c r="J236" s="2"/>
      <c r="K236" s="2"/>
      <c r="L236" s="2"/>
      <c r="M236" s="2"/>
      <c r="N236" s="2"/>
      <c r="O236" s="2"/>
      <c r="P236" s="2"/>
      <c r="Q236" s="2"/>
      <c r="R236" s="2"/>
      <c r="S236" s="52"/>
      <c r="T236" s="52"/>
      <c r="U236" s="52"/>
      <c r="V236" s="52"/>
      <c r="W236" s="52"/>
      <c r="X236" s="52"/>
      <c r="Y236" s="52"/>
      <c r="Z236" s="2"/>
    </row>
    <row r="237" spans="1:26" ht="16.5" customHeight="1">
      <c r="A237" s="2"/>
      <c r="B237" s="2"/>
      <c r="C237" s="14"/>
      <c r="D237" s="14"/>
      <c r="E237" s="14"/>
      <c r="F237" s="14"/>
      <c r="G237" s="14"/>
      <c r="H237" s="2"/>
      <c r="I237" s="2"/>
      <c r="J237" s="2"/>
      <c r="K237" s="2"/>
      <c r="L237" s="2"/>
      <c r="M237" s="2"/>
      <c r="N237" s="2"/>
      <c r="O237" s="2"/>
      <c r="P237" s="2"/>
      <c r="Q237" s="2"/>
      <c r="R237" s="2"/>
      <c r="S237" s="52"/>
      <c r="T237" s="52"/>
      <c r="U237" s="52"/>
      <c r="V237" s="52"/>
      <c r="W237" s="52"/>
      <c r="X237" s="52"/>
      <c r="Y237" s="52"/>
      <c r="Z237" s="2"/>
    </row>
    <row r="238" spans="1:26" ht="16.5" customHeight="1">
      <c r="A238" s="2"/>
      <c r="B238" s="2"/>
      <c r="C238" s="14"/>
      <c r="D238" s="14"/>
      <c r="E238" s="14"/>
      <c r="F238" s="14"/>
      <c r="G238" s="14"/>
      <c r="H238" s="2"/>
      <c r="I238" s="2"/>
      <c r="J238" s="2"/>
      <c r="K238" s="2"/>
      <c r="L238" s="2"/>
      <c r="M238" s="2"/>
      <c r="N238" s="2"/>
      <c r="O238" s="2"/>
      <c r="P238" s="2"/>
      <c r="Q238" s="2"/>
      <c r="R238" s="2"/>
      <c r="S238" s="52"/>
      <c r="T238" s="52"/>
      <c r="U238" s="52"/>
      <c r="V238" s="52"/>
      <c r="W238" s="52"/>
      <c r="X238" s="52"/>
      <c r="Y238" s="52"/>
      <c r="Z238" s="2"/>
    </row>
    <row r="239" spans="1:26" ht="16.5" customHeight="1">
      <c r="A239" s="2"/>
      <c r="B239" s="2"/>
      <c r="C239" s="14"/>
      <c r="D239" s="14"/>
      <c r="E239" s="14"/>
      <c r="F239" s="14"/>
      <c r="G239" s="14"/>
      <c r="H239" s="2"/>
      <c r="I239" s="2"/>
      <c r="J239" s="2"/>
      <c r="K239" s="2"/>
      <c r="L239" s="2"/>
      <c r="M239" s="2"/>
      <c r="N239" s="2"/>
      <c r="O239" s="2"/>
      <c r="P239" s="2"/>
      <c r="Q239" s="2"/>
      <c r="R239" s="2"/>
      <c r="S239" s="52"/>
      <c r="T239" s="52"/>
      <c r="U239" s="52"/>
      <c r="V239" s="52"/>
      <c r="W239" s="52"/>
      <c r="X239" s="52"/>
      <c r="Y239" s="52"/>
      <c r="Z239" s="2"/>
    </row>
    <row r="240" spans="1:26" ht="16.5" customHeight="1">
      <c r="A240" s="2"/>
      <c r="B240" s="2"/>
      <c r="C240" s="14"/>
      <c r="D240" s="14"/>
      <c r="E240" s="14"/>
      <c r="F240" s="14"/>
      <c r="G240" s="14"/>
      <c r="H240" s="2"/>
      <c r="I240" s="2"/>
      <c r="J240" s="2"/>
      <c r="K240" s="2"/>
      <c r="L240" s="2"/>
      <c r="M240" s="2"/>
      <c r="N240" s="2"/>
      <c r="O240" s="2"/>
      <c r="P240" s="2"/>
      <c r="Q240" s="2"/>
      <c r="R240" s="2"/>
      <c r="S240" s="52"/>
      <c r="T240" s="52"/>
      <c r="U240" s="52"/>
      <c r="V240" s="52"/>
      <c r="W240" s="52"/>
      <c r="X240" s="52"/>
      <c r="Y240" s="52"/>
      <c r="Z240" s="2"/>
    </row>
    <row r="241" spans="1:26" ht="16.5" customHeight="1">
      <c r="A241" s="2"/>
      <c r="B241" s="2"/>
      <c r="C241" s="14"/>
      <c r="D241" s="14"/>
      <c r="E241" s="14"/>
      <c r="F241" s="14"/>
      <c r="G241" s="14"/>
      <c r="H241" s="2"/>
      <c r="I241" s="2"/>
      <c r="J241" s="2"/>
      <c r="K241" s="2"/>
      <c r="L241" s="2"/>
      <c r="M241" s="2"/>
      <c r="N241" s="2"/>
      <c r="O241" s="2"/>
      <c r="P241" s="2"/>
      <c r="Q241" s="2"/>
      <c r="R241" s="2"/>
      <c r="S241" s="52"/>
      <c r="T241" s="52"/>
      <c r="U241" s="52"/>
      <c r="V241" s="52"/>
      <c r="W241" s="52"/>
      <c r="X241" s="52"/>
      <c r="Y241" s="52"/>
      <c r="Z241" s="2"/>
    </row>
    <row r="242" spans="1:26" ht="16.5" customHeight="1">
      <c r="A242" s="2"/>
      <c r="B242" s="2"/>
      <c r="C242" s="14"/>
      <c r="D242" s="14"/>
      <c r="E242" s="14"/>
      <c r="F242" s="14"/>
      <c r="G242" s="14"/>
      <c r="H242" s="2"/>
      <c r="I242" s="2"/>
      <c r="J242" s="2"/>
      <c r="K242" s="2"/>
      <c r="L242" s="2"/>
      <c r="M242" s="2"/>
      <c r="N242" s="2"/>
      <c r="O242" s="2"/>
      <c r="P242" s="2"/>
      <c r="Q242" s="2"/>
      <c r="R242" s="2"/>
      <c r="S242" s="52"/>
      <c r="T242" s="52"/>
      <c r="U242" s="52"/>
      <c r="V242" s="52"/>
      <c r="W242" s="52"/>
      <c r="X242" s="52"/>
      <c r="Y242" s="52"/>
      <c r="Z242" s="2"/>
    </row>
    <row r="243" spans="1:26" ht="16.5" customHeight="1">
      <c r="A243" s="2"/>
      <c r="B243" s="2"/>
      <c r="C243" s="14"/>
      <c r="D243" s="14"/>
      <c r="E243" s="14"/>
      <c r="F243" s="14"/>
      <c r="G243" s="14"/>
      <c r="H243" s="2"/>
      <c r="I243" s="2"/>
      <c r="J243" s="2"/>
      <c r="K243" s="2"/>
      <c r="L243" s="2"/>
      <c r="M243" s="2"/>
      <c r="N243" s="2"/>
      <c r="O243" s="2"/>
      <c r="P243" s="2"/>
      <c r="Q243" s="2"/>
      <c r="R243" s="2"/>
      <c r="S243" s="52"/>
      <c r="T243" s="52"/>
      <c r="U243" s="52"/>
      <c r="V243" s="52"/>
      <c r="W243" s="52"/>
      <c r="X243" s="52"/>
      <c r="Y243" s="52"/>
      <c r="Z243" s="2"/>
    </row>
    <row r="244" spans="1:26" ht="16.5" customHeight="1">
      <c r="A244" s="2"/>
      <c r="B244" s="2"/>
      <c r="C244" s="14"/>
      <c r="D244" s="14"/>
      <c r="E244" s="14"/>
      <c r="F244" s="14"/>
      <c r="G244" s="14"/>
      <c r="H244" s="2"/>
      <c r="I244" s="2"/>
      <c r="J244" s="2"/>
      <c r="K244" s="2"/>
      <c r="L244" s="2"/>
      <c r="M244" s="2"/>
      <c r="N244" s="2"/>
      <c r="O244" s="2"/>
      <c r="P244" s="2"/>
      <c r="Q244" s="2"/>
      <c r="R244" s="2"/>
      <c r="S244" s="52"/>
      <c r="T244" s="52"/>
      <c r="U244" s="52"/>
      <c r="V244" s="52"/>
      <c r="W244" s="52"/>
      <c r="X244" s="52"/>
      <c r="Y244" s="52"/>
      <c r="Z244" s="2"/>
    </row>
    <row r="245" spans="1:26" ht="16.5" customHeight="1">
      <c r="A245" s="2"/>
      <c r="B245" s="2"/>
      <c r="C245" s="14"/>
      <c r="D245" s="14"/>
      <c r="E245" s="14"/>
      <c r="F245" s="14"/>
      <c r="G245" s="14"/>
      <c r="H245" s="2"/>
      <c r="I245" s="2"/>
      <c r="J245" s="2"/>
      <c r="K245" s="2"/>
      <c r="L245" s="2"/>
      <c r="M245" s="2"/>
      <c r="N245" s="2"/>
      <c r="O245" s="2"/>
      <c r="P245" s="2"/>
      <c r="Q245" s="2"/>
      <c r="R245" s="2"/>
      <c r="S245" s="52"/>
      <c r="T245" s="52"/>
      <c r="U245" s="52"/>
      <c r="V245" s="52"/>
      <c r="W245" s="52"/>
      <c r="X245" s="52"/>
      <c r="Y245" s="52"/>
      <c r="Z245" s="2"/>
    </row>
    <row r="246" spans="1:26" ht="16.5" customHeight="1">
      <c r="A246" s="2"/>
      <c r="B246" s="2"/>
      <c r="C246" s="14"/>
      <c r="D246" s="14"/>
      <c r="E246" s="14"/>
      <c r="F246" s="14"/>
      <c r="G246" s="14"/>
      <c r="H246" s="2"/>
      <c r="I246" s="2"/>
      <c r="J246" s="2"/>
      <c r="K246" s="2"/>
      <c r="L246" s="2"/>
      <c r="M246" s="2"/>
      <c r="N246" s="2"/>
      <c r="O246" s="2"/>
      <c r="P246" s="2"/>
      <c r="Q246" s="2"/>
      <c r="R246" s="2"/>
      <c r="S246" s="52"/>
      <c r="T246" s="52"/>
      <c r="U246" s="52"/>
      <c r="V246" s="52"/>
      <c r="W246" s="52"/>
      <c r="X246" s="52"/>
      <c r="Y246" s="52"/>
      <c r="Z246" s="2"/>
    </row>
    <row r="247" spans="1:26" ht="16.5" customHeight="1">
      <c r="A247" s="2"/>
      <c r="B247" s="2"/>
      <c r="C247" s="14"/>
      <c r="D247" s="14"/>
      <c r="E247" s="14"/>
      <c r="F247" s="14"/>
      <c r="G247" s="14"/>
      <c r="H247" s="2"/>
      <c r="I247" s="2"/>
      <c r="J247" s="2"/>
      <c r="K247" s="2"/>
      <c r="L247" s="2"/>
      <c r="M247" s="2"/>
      <c r="N247" s="2"/>
      <c r="O247" s="2"/>
      <c r="P247" s="2"/>
      <c r="Q247" s="2"/>
      <c r="R247" s="2"/>
      <c r="S247" s="52"/>
      <c r="T247" s="52"/>
      <c r="U247" s="52"/>
      <c r="V247" s="52"/>
      <c r="W247" s="52"/>
      <c r="X247" s="52"/>
      <c r="Y247" s="52"/>
      <c r="Z247" s="2"/>
    </row>
    <row r="248" spans="1:26" ht="16.5" customHeight="1">
      <c r="A248" s="2"/>
      <c r="B248" s="2"/>
      <c r="C248" s="14"/>
      <c r="D248" s="14"/>
      <c r="E248" s="14"/>
      <c r="F248" s="14"/>
      <c r="G248" s="14"/>
      <c r="H248" s="2"/>
      <c r="I248" s="2"/>
      <c r="J248" s="2"/>
      <c r="K248" s="2"/>
      <c r="L248" s="2"/>
      <c r="M248" s="2"/>
      <c r="N248" s="2"/>
      <c r="O248" s="2"/>
      <c r="P248" s="2"/>
      <c r="Q248" s="2"/>
      <c r="R248" s="2"/>
      <c r="S248" s="52"/>
      <c r="T248" s="52"/>
      <c r="U248" s="52"/>
      <c r="V248" s="52"/>
      <c r="W248" s="52"/>
      <c r="X248" s="52"/>
      <c r="Y248" s="52"/>
      <c r="Z248" s="2"/>
    </row>
    <row r="249" spans="1:26" ht="16.5" customHeight="1">
      <c r="A249" s="2"/>
      <c r="B249" s="2"/>
      <c r="C249" s="14"/>
      <c r="D249" s="14"/>
      <c r="E249" s="14"/>
      <c r="F249" s="14"/>
      <c r="G249" s="14"/>
      <c r="H249" s="2"/>
      <c r="I249" s="2"/>
      <c r="J249" s="2"/>
      <c r="K249" s="2"/>
      <c r="L249" s="2"/>
      <c r="M249" s="2"/>
      <c r="N249" s="2"/>
      <c r="O249" s="2"/>
      <c r="P249" s="2"/>
      <c r="Q249" s="2"/>
      <c r="R249" s="2"/>
      <c r="S249" s="52"/>
      <c r="T249" s="52"/>
      <c r="U249" s="52"/>
      <c r="V249" s="52"/>
      <c r="W249" s="52"/>
      <c r="X249" s="52"/>
      <c r="Y249" s="52"/>
      <c r="Z249" s="2"/>
    </row>
    <row r="250" spans="1:26" ht="16.5" customHeight="1">
      <c r="A250" s="2"/>
      <c r="B250" s="2"/>
      <c r="C250" s="14"/>
      <c r="D250" s="14"/>
      <c r="E250" s="14"/>
      <c r="F250" s="14"/>
      <c r="G250" s="14"/>
      <c r="H250" s="2"/>
      <c r="I250" s="2"/>
      <c r="J250" s="2"/>
      <c r="K250" s="2"/>
      <c r="L250" s="2"/>
      <c r="M250" s="2"/>
      <c r="N250" s="2"/>
      <c r="O250" s="2"/>
      <c r="P250" s="2"/>
      <c r="Q250" s="2"/>
      <c r="R250" s="2"/>
      <c r="S250" s="52"/>
      <c r="T250" s="52"/>
      <c r="U250" s="52"/>
      <c r="V250" s="52"/>
      <c r="W250" s="52"/>
      <c r="X250" s="52"/>
      <c r="Y250" s="52"/>
      <c r="Z250" s="2"/>
    </row>
    <row r="251" spans="1:26" ht="16.5" customHeight="1">
      <c r="A251" s="2"/>
      <c r="B251" s="2"/>
      <c r="C251" s="14"/>
      <c r="D251" s="14"/>
      <c r="E251" s="14"/>
      <c r="F251" s="14"/>
      <c r="G251" s="14"/>
      <c r="H251" s="2"/>
      <c r="I251" s="2"/>
      <c r="J251" s="2"/>
      <c r="K251" s="2"/>
      <c r="L251" s="2"/>
      <c r="M251" s="2"/>
      <c r="N251" s="2"/>
      <c r="O251" s="2"/>
      <c r="P251" s="2"/>
      <c r="Q251" s="2"/>
      <c r="R251" s="2"/>
      <c r="S251" s="52"/>
      <c r="T251" s="52"/>
      <c r="U251" s="52"/>
      <c r="V251" s="52"/>
      <c r="W251" s="52"/>
      <c r="X251" s="52"/>
      <c r="Y251" s="52"/>
      <c r="Z251" s="2"/>
    </row>
    <row r="252" spans="1:26" ht="16.5" customHeight="1">
      <c r="A252" s="2"/>
      <c r="B252" s="2"/>
      <c r="C252" s="14"/>
      <c r="D252" s="14"/>
      <c r="E252" s="14"/>
      <c r="F252" s="14"/>
      <c r="G252" s="14"/>
      <c r="H252" s="2"/>
      <c r="I252" s="2"/>
      <c r="J252" s="2"/>
      <c r="K252" s="2"/>
      <c r="L252" s="2"/>
      <c r="M252" s="2"/>
      <c r="N252" s="2"/>
      <c r="O252" s="2"/>
      <c r="P252" s="2"/>
      <c r="Q252" s="2"/>
      <c r="R252" s="2"/>
      <c r="S252" s="52"/>
      <c r="T252" s="52"/>
      <c r="U252" s="52"/>
      <c r="V252" s="52"/>
      <c r="W252" s="52"/>
      <c r="X252" s="52"/>
      <c r="Y252" s="52"/>
      <c r="Z252" s="2"/>
    </row>
    <row r="253" spans="1:26" ht="16.5" customHeight="1">
      <c r="A253" s="2"/>
      <c r="B253" s="2"/>
      <c r="C253" s="14"/>
      <c r="D253" s="14"/>
      <c r="E253" s="14"/>
      <c r="F253" s="14"/>
      <c r="G253" s="14"/>
      <c r="H253" s="2"/>
      <c r="I253" s="2"/>
      <c r="J253" s="2"/>
      <c r="K253" s="2"/>
      <c r="L253" s="2"/>
      <c r="M253" s="2"/>
      <c r="N253" s="2"/>
      <c r="O253" s="2"/>
      <c r="P253" s="2"/>
      <c r="Q253" s="2"/>
      <c r="R253" s="2"/>
      <c r="S253" s="52"/>
      <c r="T253" s="52"/>
      <c r="U253" s="52"/>
      <c r="V253" s="52"/>
      <c r="W253" s="52"/>
      <c r="X253" s="52"/>
      <c r="Y253" s="52"/>
      <c r="Z253" s="2"/>
    </row>
    <row r="254" spans="1:26" ht="16.5" customHeight="1">
      <c r="A254" s="2"/>
      <c r="B254" s="2"/>
      <c r="C254" s="14"/>
      <c r="D254" s="14"/>
      <c r="E254" s="14"/>
      <c r="F254" s="14"/>
      <c r="G254" s="14"/>
      <c r="H254" s="2"/>
      <c r="I254" s="2"/>
      <c r="J254" s="2"/>
      <c r="K254" s="2"/>
      <c r="L254" s="2"/>
      <c r="M254" s="2"/>
      <c r="N254" s="2"/>
      <c r="O254" s="2"/>
      <c r="P254" s="2"/>
      <c r="Q254" s="2"/>
      <c r="R254" s="2"/>
      <c r="S254" s="52"/>
      <c r="T254" s="52"/>
      <c r="U254" s="52"/>
      <c r="V254" s="52"/>
      <c r="W254" s="52"/>
      <c r="X254" s="52"/>
      <c r="Y254" s="52"/>
      <c r="Z254" s="2"/>
    </row>
    <row r="255" spans="1:26" ht="16.5" customHeight="1">
      <c r="A255" s="2"/>
      <c r="B255" s="2"/>
      <c r="C255" s="14"/>
      <c r="D255" s="14"/>
      <c r="E255" s="14"/>
      <c r="F255" s="14"/>
      <c r="G255" s="14"/>
      <c r="H255" s="2"/>
      <c r="I255" s="2"/>
      <c r="J255" s="2"/>
      <c r="K255" s="2"/>
      <c r="L255" s="2"/>
      <c r="M255" s="2"/>
      <c r="N255" s="2"/>
      <c r="O255" s="2"/>
      <c r="P255" s="2"/>
      <c r="Q255" s="2"/>
      <c r="R255" s="2"/>
      <c r="S255" s="52"/>
      <c r="T255" s="52"/>
      <c r="U255" s="52"/>
      <c r="V255" s="52"/>
      <c r="W255" s="52"/>
      <c r="X255" s="52"/>
      <c r="Y255" s="52"/>
      <c r="Z255" s="2"/>
    </row>
    <row r="256" spans="1:26" ht="16.5" customHeight="1">
      <c r="A256" s="2"/>
      <c r="B256" s="2"/>
      <c r="C256" s="14"/>
      <c r="D256" s="14"/>
      <c r="E256" s="14"/>
      <c r="F256" s="14"/>
      <c r="G256" s="14"/>
      <c r="H256" s="2"/>
      <c r="I256" s="2"/>
      <c r="J256" s="2"/>
      <c r="K256" s="2"/>
      <c r="L256" s="2"/>
      <c r="M256" s="2"/>
      <c r="N256" s="2"/>
      <c r="O256" s="2"/>
      <c r="P256" s="2"/>
      <c r="Q256" s="2"/>
      <c r="R256" s="2"/>
      <c r="S256" s="52"/>
      <c r="T256" s="52"/>
      <c r="U256" s="52"/>
      <c r="V256" s="52"/>
      <c r="W256" s="52"/>
      <c r="X256" s="52"/>
      <c r="Y256" s="52"/>
      <c r="Z256" s="2"/>
    </row>
    <row r="257" spans="1:26" ht="16.5" customHeight="1">
      <c r="A257" s="2"/>
      <c r="B257" s="2"/>
      <c r="C257" s="14"/>
      <c r="D257" s="14"/>
      <c r="E257" s="14"/>
      <c r="F257" s="14"/>
      <c r="G257" s="14"/>
      <c r="H257" s="2"/>
      <c r="I257" s="2"/>
      <c r="J257" s="2"/>
      <c r="K257" s="2"/>
      <c r="L257" s="2"/>
      <c r="M257" s="2"/>
      <c r="N257" s="2"/>
      <c r="O257" s="2"/>
      <c r="P257" s="2"/>
      <c r="Q257" s="2"/>
      <c r="R257" s="2"/>
      <c r="S257" s="52"/>
      <c r="T257" s="52"/>
      <c r="U257" s="52"/>
      <c r="V257" s="52"/>
      <c r="W257" s="52"/>
      <c r="X257" s="52"/>
      <c r="Y257" s="52"/>
      <c r="Z257" s="2"/>
    </row>
    <row r="258" spans="1:26" ht="16.5" customHeight="1">
      <c r="A258" s="2"/>
      <c r="B258" s="2"/>
      <c r="C258" s="14"/>
      <c r="D258" s="14"/>
      <c r="E258" s="14"/>
      <c r="F258" s="14"/>
      <c r="G258" s="14"/>
      <c r="H258" s="2"/>
      <c r="I258" s="2"/>
      <c r="J258" s="2"/>
      <c r="K258" s="2"/>
      <c r="L258" s="2"/>
      <c r="M258" s="2"/>
      <c r="N258" s="2"/>
      <c r="O258" s="2"/>
      <c r="P258" s="2"/>
      <c r="Q258" s="2"/>
      <c r="R258" s="2"/>
      <c r="S258" s="52"/>
      <c r="T258" s="52"/>
      <c r="U258" s="52"/>
      <c r="V258" s="52"/>
      <c r="W258" s="52"/>
      <c r="X258" s="52"/>
      <c r="Y258" s="52"/>
      <c r="Z258" s="2"/>
    </row>
    <row r="259" spans="1:26" ht="16.5" customHeight="1">
      <c r="A259" s="2"/>
      <c r="B259" s="2"/>
      <c r="C259" s="14"/>
      <c r="D259" s="14"/>
      <c r="E259" s="14"/>
      <c r="F259" s="14"/>
      <c r="G259" s="14"/>
      <c r="H259" s="2"/>
      <c r="I259" s="2"/>
      <c r="J259" s="2"/>
      <c r="K259" s="2"/>
      <c r="L259" s="2"/>
      <c r="M259" s="2"/>
      <c r="N259" s="2"/>
      <c r="O259" s="2"/>
      <c r="P259" s="2"/>
      <c r="Q259" s="2"/>
      <c r="R259" s="2"/>
      <c r="S259" s="52"/>
      <c r="T259" s="52"/>
      <c r="U259" s="52"/>
      <c r="V259" s="52"/>
      <c r="W259" s="52"/>
      <c r="X259" s="52"/>
      <c r="Y259" s="52"/>
      <c r="Z259" s="2"/>
    </row>
    <row r="260" spans="1:26" ht="16.5" customHeight="1">
      <c r="A260" s="2"/>
      <c r="B260" s="2"/>
      <c r="C260" s="14"/>
      <c r="D260" s="14"/>
      <c r="E260" s="14"/>
      <c r="F260" s="14"/>
      <c r="G260" s="14"/>
      <c r="H260" s="2"/>
      <c r="I260" s="2"/>
      <c r="J260" s="2"/>
      <c r="K260" s="2"/>
      <c r="L260" s="2"/>
      <c r="M260" s="2"/>
      <c r="N260" s="2"/>
      <c r="O260" s="2"/>
      <c r="P260" s="2"/>
      <c r="Q260" s="2"/>
      <c r="R260" s="2"/>
      <c r="S260" s="52"/>
      <c r="T260" s="52"/>
      <c r="U260" s="52"/>
      <c r="V260" s="52"/>
      <c r="W260" s="52"/>
      <c r="X260" s="52"/>
      <c r="Y260" s="52"/>
      <c r="Z260" s="2"/>
    </row>
    <row r="261" spans="1:26" ht="16.5" customHeight="1">
      <c r="A261" s="2"/>
      <c r="B261" s="2"/>
      <c r="C261" s="14"/>
      <c r="D261" s="14"/>
      <c r="E261" s="14"/>
      <c r="F261" s="14"/>
      <c r="G261" s="14"/>
      <c r="H261" s="2"/>
      <c r="I261" s="2"/>
      <c r="J261" s="2"/>
      <c r="K261" s="2"/>
      <c r="L261" s="2"/>
      <c r="M261" s="2"/>
      <c r="N261" s="2"/>
      <c r="O261" s="2"/>
      <c r="P261" s="2"/>
      <c r="Q261" s="2"/>
      <c r="R261" s="2"/>
      <c r="S261" s="52"/>
      <c r="T261" s="52"/>
      <c r="U261" s="52"/>
      <c r="V261" s="52"/>
      <c r="W261" s="52"/>
      <c r="X261" s="52"/>
      <c r="Y261" s="52"/>
      <c r="Z261" s="2"/>
    </row>
    <row r="262" spans="1:26" ht="16.5" customHeight="1">
      <c r="A262" s="2"/>
      <c r="B262" s="2"/>
      <c r="C262" s="14"/>
      <c r="D262" s="14"/>
      <c r="E262" s="14"/>
      <c r="F262" s="14"/>
      <c r="G262" s="14"/>
      <c r="H262" s="2"/>
      <c r="I262" s="2"/>
      <c r="J262" s="2"/>
      <c r="K262" s="2"/>
      <c r="L262" s="2"/>
      <c r="M262" s="2"/>
      <c r="N262" s="2"/>
      <c r="O262" s="2"/>
      <c r="P262" s="2"/>
      <c r="Q262" s="2"/>
      <c r="R262" s="2"/>
      <c r="S262" s="52"/>
      <c r="T262" s="52"/>
      <c r="U262" s="52"/>
      <c r="V262" s="52"/>
      <c r="W262" s="52"/>
      <c r="X262" s="52"/>
      <c r="Y262" s="52"/>
      <c r="Z262" s="2"/>
    </row>
    <row r="263" spans="1:26" ht="16.5" customHeight="1">
      <c r="A263" s="2"/>
      <c r="B263" s="2"/>
      <c r="C263" s="14"/>
      <c r="D263" s="14"/>
      <c r="E263" s="14"/>
      <c r="F263" s="14"/>
      <c r="G263" s="14"/>
      <c r="H263" s="2"/>
      <c r="I263" s="2"/>
      <c r="J263" s="2"/>
      <c r="K263" s="2"/>
      <c r="L263" s="2"/>
      <c r="M263" s="2"/>
      <c r="N263" s="2"/>
      <c r="O263" s="2"/>
      <c r="P263" s="2"/>
      <c r="Q263" s="2"/>
      <c r="R263" s="2"/>
      <c r="S263" s="52"/>
      <c r="T263" s="52"/>
      <c r="U263" s="52"/>
      <c r="V263" s="52"/>
      <c r="W263" s="52"/>
      <c r="X263" s="52"/>
      <c r="Y263" s="52"/>
      <c r="Z263" s="2"/>
    </row>
    <row r="264" spans="1:26" ht="16.5" customHeight="1">
      <c r="A264" s="2"/>
      <c r="B264" s="2"/>
      <c r="C264" s="14"/>
      <c r="D264" s="14"/>
      <c r="E264" s="14"/>
      <c r="F264" s="14"/>
      <c r="G264" s="14"/>
      <c r="H264" s="2"/>
      <c r="I264" s="2"/>
      <c r="J264" s="2"/>
      <c r="K264" s="2"/>
      <c r="L264" s="2"/>
      <c r="M264" s="2"/>
      <c r="N264" s="2"/>
      <c r="O264" s="2"/>
      <c r="P264" s="2"/>
      <c r="Q264" s="2"/>
      <c r="R264" s="2"/>
      <c r="S264" s="52"/>
      <c r="T264" s="52"/>
      <c r="U264" s="52"/>
      <c r="V264" s="52"/>
      <c r="W264" s="52"/>
      <c r="X264" s="52"/>
      <c r="Y264" s="52"/>
      <c r="Z264" s="2"/>
    </row>
    <row r="265" spans="1:26" ht="16.5" customHeight="1">
      <c r="A265" s="2"/>
      <c r="B265" s="2"/>
      <c r="C265" s="14"/>
      <c r="D265" s="14"/>
      <c r="E265" s="14"/>
      <c r="F265" s="14"/>
      <c r="G265" s="14"/>
      <c r="H265" s="2"/>
      <c r="I265" s="2"/>
      <c r="J265" s="2"/>
      <c r="K265" s="2"/>
      <c r="L265" s="2"/>
      <c r="M265" s="2"/>
      <c r="N265" s="2"/>
      <c r="O265" s="2"/>
      <c r="P265" s="2"/>
      <c r="Q265" s="2"/>
      <c r="R265" s="2"/>
      <c r="S265" s="52"/>
      <c r="T265" s="52"/>
      <c r="U265" s="52"/>
      <c r="V265" s="52"/>
      <c r="W265" s="52"/>
      <c r="X265" s="52"/>
      <c r="Y265" s="52"/>
      <c r="Z265" s="2"/>
    </row>
    <row r="266" spans="1:26" ht="16.5" customHeight="1">
      <c r="A266" s="2"/>
      <c r="B266" s="2"/>
      <c r="C266" s="14"/>
      <c r="D266" s="14"/>
      <c r="E266" s="14"/>
      <c r="F266" s="14"/>
      <c r="G266" s="14"/>
      <c r="H266" s="2"/>
      <c r="I266" s="2"/>
      <c r="J266" s="2"/>
      <c r="K266" s="2"/>
      <c r="L266" s="2"/>
      <c r="M266" s="2"/>
      <c r="N266" s="2"/>
      <c r="O266" s="2"/>
      <c r="P266" s="2"/>
      <c r="Q266" s="2"/>
      <c r="R266" s="2"/>
      <c r="S266" s="52"/>
      <c r="T266" s="52"/>
      <c r="U266" s="52"/>
      <c r="V266" s="52"/>
      <c r="W266" s="52"/>
      <c r="X266" s="52"/>
      <c r="Y266" s="52"/>
      <c r="Z266" s="2"/>
    </row>
    <row r="267" spans="1:26" ht="16.5" customHeight="1">
      <c r="A267" s="2"/>
      <c r="B267" s="2"/>
      <c r="C267" s="14"/>
      <c r="D267" s="14"/>
      <c r="E267" s="14"/>
      <c r="F267" s="14"/>
      <c r="G267" s="14"/>
      <c r="H267" s="2"/>
      <c r="I267" s="2"/>
      <c r="J267" s="2"/>
      <c r="K267" s="2"/>
      <c r="L267" s="2"/>
      <c r="M267" s="2"/>
      <c r="N267" s="2"/>
      <c r="O267" s="2"/>
      <c r="P267" s="2"/>
      <c r="Q267" s="2"/>
      <c r="R267" s="2"/>
      <c r="S267" s="52"/>
      <c r="T267" s="52"/>
      <c r="U267" s="52"/>
      <c r="V267" s="52"/>
      <c r="W267" s="52"/>
      <c r="X267" s="52"/>
      <c r="Y267" s="52"/>
      <c r="Z267" s="2"/>
    </row>
    <row r="268" spans="1:26" ht="16.5" customHeight="1">
      <c r="A268" s="2"/>
      <c r="B268" s="2"/>
      <c r="C268" s="14"/>
      <c r="D268" s="14"/>
      <c r="E268" s="14"/>
      <c r="F268" s="14"/>
      <c r="G268" s="14"/>
      <c r="H268" s="2"/>
      <c r="I268" s="2"/>
      <c r="J268" s="2"/>
      <c r="K268" s="2"/>
      <c r="L268" s="2"/>
      <c r="M268" s="2"/>
      <c r="N268" s="2"/>
      <c r="O268" s="2"/>
      <c r="P268" s="2"/>
      <c r="Q268" s="2"/>
      <c r="R268" s="2"/>
      <c r="S268" s="52"/>
      <c r="T268" s="52"/>
      <c r="U268" s="52"/>
      <c r="V268" s="52"/>
      <c r="W268" s="52"/>
      <c r="X268" s="52"/>
      <c r="Y268" s="52"/>
      <c r="Z268" s="2"/>
    </row>
    <row r="269" spans="1:26" ht="16.5" customHeight="1">
      <c r="A269" s="2"/>
      <c r="B269" s="2"/>
      <c r="C269" s="14"/>
      <c r="D269" s="14"/>
      <c r="E269" s="14"/>
      <c r="F269" s="14"/>
      <c r="G269" s="14"/>
      <c r="H269" s="2"/>
      <c r="I269" s="2"/>
      <c r="J269" s="2"/>
      <c r="K269" s="2"/>
      <c r="L269" s="2"/>
      <c r="M269" s="2"/>
      <c r="N269" s="2"/>
      <c r="O269" s="2"/>
      <c r="P269" s="2"/>
      <c r="Q269" s="2"/>
      <c r="R269" s="2"/>
      <c r="S269" s="52"/>
      <c r="T269" s="52"/>
      <c r="U269" s="52"/>
      <c r="V269" s="52"/>
      <c r="W269" s="52"/>
      <c r="X269" s="52"/>
      <c r="Y269" s="52"/>
      <c r="Z269" s="2"/>
    </row>
    <row r="270" spans="1:26" ht="16.5" customHeight="1">
      <c r="A270" s="2"/>
      <c r="B270" s="2"/>
      <c r="C270" s="14"/>
      <c r="D270" s="14"/>
      <c r="E270" s="14"/>
      <c r="F270" s="14"/>
      <c r="G270" s="14"/>
      <c r="H270" s="2"/>
      <c r="I270" s="2"/>
      <c r="J270" s="2"/>
      <c r="K270" s="2"/>
      <c r="L270" s="2"/>
      <c r="M270" s="2"/>
      <c r="N270" s="2"/>
      <c r="O270" s="2"/>
      <c r="P270" s="2"/>
      <c r="Q270" s="2"/>
      <c r="R270" s="2"/>
      <c r="S270" s="52"/>
      <c r="T270" s="52"/>
      <c r="U270" s="52"/>
      <c r="V270" s="52"/>
      <c r="W270" s="52"/>
      <c r="X270" s="52"/>
      <c r="Y270" s="52"/>
      <c r="Z270" s="2"/>
    </row>
    <row r="271" spans="1:26" ht="16.5" customHeight="1">
      <c r="A271" s="2"/>
      <c r="B271" s="2"/>
      <c r="C271" s="14"/>
      <c r="D271" s="14"/>
      <c r="E271" s="14"/>
      <c r="F271" s="14"/>
      <c r="G271" s="14"/>
      <c r="H271" s="2"/>
      <c r="I271" s="2"/>
      <c r="J271" s="2"/>
      <c r="K271" s="2"/>
      <c r="L271" s="2"/>
      <c r="M271" s="2"/>
      <c r="N271" s="2"/>
      <c r="O271" s="2"/>
      <c r="P271" s="2"/>
      <c r="Q271" s="2"/>
      <c r="R271" s="2"/>
      <c r="S271" s="52"/>
      <c r="T271" s="52"/>
      <c r="U271" s="52"/>
      <c r="V271" s="52"/>
      <c r="W271" s="52"/>
      <c r="X271" s="52"/>
      <c r="Y271" s="52"/>
      <c r="Z271" s="2"/>
    </row>
    <row r="272" spans="1:26" ht="16.5" customHeight="1">
      <c r="A272" s="2"/>
      <c r="B272" s="2"/>
      <c r="C272" s="14"/>
      <c r="D272" s="14"/>
      <c r="E272" s="14"/>
      <c r="F272" s="14"/>
      <c r="G272" s="14"/>
      <c r="H272" s="2"/>
      <c r="I272" s="2"/>
      <c r="J272" s="2"/>
      <c r="K272" s="2"/>
      <c r="L272" s="2"/>
      <c r="M272" s="2"/>
      <c r="N272" s="2"/>
      <c r="O272" s="2"/>
      <c r="P272" s="2"/>
      <c r="Q272" s="2"/>
      <c r="R272" s="2"/>
      <c r="S272" s="52"/>
      <c r="T272" s="52"/>
      <c r="U272" s="52"/>
      <c r="V272" s="52"/>
      <c r="W272" s="52"/>
      <c r="X272" s="52"/>
      <c r="Y272" s="52"/>
      <c r="Z272" s="2"/>
    </row>
    <row r="273" spans="1:26" ht="16.5" customHeight="1">
      <c r="A273" s="2"/>
      <c r="B273" s="2"/>
      <c r="C273" s="14"/>
      <c r="D273" s="14"/>
      <c r="E273" s="14"/>
      <c r="F273" s="14"/>
      <c r="G273" s="14"/>
      <c r="H273" s="2"/>
      <c r="I273" s="2"/>
      <c r="J273" s="2"/>
      <c r="K273" s="2"/>
      <c r="L273" s="2"/>
      <c r="M273" s="2"/>
      <c r="N273" s="2"/>
      <c r="O273" s="2"/>
      <c r="P273" s="2"/>
      <c r="Q273" s="2"/>
      <c r="R273" s="2"/>
      <c r="S273" s="52"/>
      <c r="T273" s="52"/>
      <c r="U273" s="52"/>
      <c r="V273" s="52"/>
      <c r="W273" s="52"/>
      <c r="X273" s="52"/>
      <c r="Y273" s="52"/>
      <c r="Z273" s="2"/>
    </row>
    <row r="274" spans="1:26" ht="16.5" customHeight="1">
      <c r="A274" s="2"/>
      <c r="B274" s="2"/>
      <c r="C274" s="14"/>
      <c r="D274" s="14"/>
      <c r="E274" s="14"/>
      <c r="F274" s="14"/>
      <c r="G274" s="14"/>
      <c r="H274" s="2"/>
      <c r="I274" s="2"/>
      <c r="J274" s="2"/>
      <c r="K274" s="2"/>
      <c r="L274" s="2"/>
      <c r="M274" s="2"/>
      <c r="N274" s="2"/>
      <c r="O274" s="2"/>
      <c r="P274" s="2"/>
      <c r="Q274" s="2"/>
      <c r="R274" s="2"/>
      <c r="S274" s="52"/>
      <c r="T274" s="52"/>
      <c r="U274" s="52"/>
      <c r="V274" s="52"/>
      <c r="W274" s="52"/>
      <c r="X274" s="52"/>
      <c r="Y274" s="52"/>
      <c r="Z274" s="2"/>
    </row>
    <row r="275" spans="1:26" ht="16.5" customHeight="1">
      <c r="A275" s="2"/>
      <c r="B275" s="2"/>
      <c r="C275" s="14"/>
      <c r="D275" s="14"/>
      <c r="E275" s="14"/>
      <c r="F275" s="14"/>
      <c r="G275" s="14"/>
      <c r="H275" s="2"/>
      <c r="I275" s="2"/>
      <c r="J275" s="2"/>
      <c r="K275" s="2"/>
      <c r="L275" s="2"/>
      <c r="M275" s="2"/>
      <c r="N275" s="2"/>
      <c r="O275" s="2"/>
      <c r="P275" s="2"/>
      <c r="Q275" s="2"/>
      <c r="R275" s="2"/>
      <c r="S275" s="52"/>
      <c r="T275" s="52"/>
      <c r="U275" s="52"/>
      <c r="V275" s="52"/>
      <c r="W275" s="52"/>
      <c r="X275" s="52"/>
      <c r="Y275" s="52"/>
      <c r="Z275" s="2"/>
    </row>
    <row r="276" spans="1:26" ht="16.5" customHeight="1">
      <c r="A276" s="2"/>
      <c r="B276" s="2"/>
      <c r="C276" s="14"/>
      <c r="D276" s="14"/>
      <c r="E276" s="14"/>
      <c r="F276" s="14"/>
      <c r="G276" s="14"/>
      <c r="H276" s="2"/>
      <c r="I276" s="2"/>
      <c r="J276" s="2"/>
      <c r="K276" s="2"/>
      <c r="L276" s="2"/>
      <c r="M276" s="2"/>
      <c r="N276" s="2"/>
      <c r="O276" s="2"/>
      <c r="P276" s="2"/>
      <c r="Q276" s="2"/>
      <c r="R276" s="2"/>
      <c r="S276" s="52"/>
      <c r="T276" s="52"/>
      <c r="U276" s="52"/>
      <c r="V276" s="52"/>
      <c r="W276" s="52"/>
      <c r="X276" s="52"/>
      <c r="Y276" s="52"/>
      <c r="Z276" s="2"/>
    </row>
    <row r="277" spans="1:26" ht="16.5" customHeight="1">
      <c r="A277" s="2"/>
      <c r="B277" s="2"/>
      <c r="C277" s="14"/>
      <c r="D277" s="14"/>
      <c r="E277" s="14"/>
      <c r="F277" s="14"/>
      <c r="G277" s="14"/>
      <c r="H277" s="2"/>
      <c r="I277" s="2"/>
      <c r="J277" s="2"/>
      <c r="K277" s="2"/>
      <c r="L277" s="2"/>
      <c r="M277" s="2"/>
      <c r="N277" s="2"/>
      <c r="O277" s="2"/>
      <c r="P277" s="2"/>
      <c r="Q277" s="2"/>
      <c r="R277" s="2"/>
      <c r="S277" s="52"/>
      <c r="T277" s="52"/>
      <c r="U277" s="52"/>
      <c r="V277" s="52"/>
      <c r="W277" s="52"/>
      <c r="X277" s="52"/>
      <c r="Y277" s="52"/>
      <c r="Z277" s="2"/>
    </row>
    <row r="278" spans="1:26" ht="16.5" customHeight="1">
      <c r="A278" s="2"/>
      <c r="B278" s="2"/>
      <c r="C278" s="14"/>
      <c r="D278" s="14"/>
      <c r="E278" s="14"/>
      <c r="F278" s="14"/>
      <c r="G278" s="14"/>
      <c r="H278" s="2"/>
      <c r="I278" s="2"/>
      <c r="J278" s="2"/>
      <c r="K278" s="2"/>
      <c r="L278" s="2"/>
      <c r="M278" s="2"/>
      <c r="N278" s="2"/>
      <c r="O278" s="2"/>
      <c r="P278" s="2"/>
      <c r="Q278" s="2"/>
      <c r="R278" s="2"/>
      <c r="S278" s="52"/>
      <c r="T278" s="52"/>
      <c r="U278" s="52"/>
      <c r="V278" s="52"/>
      <c r="W278" s="52"/>
      <c r="X278" s="52"/>
      <c r="Y278" s="52"/>
      <c r="Z278" s="2"/>
    </row>
    <row r="279" spans="1:26" ht="16.5" customHeight="1">
      <c r="A279" s="2"/>
      <c r="B279" s="2"/>
      <c r="C279" s="14"/>
      <c r="D279" s="14"/>
      <c r="E279" s="14"/>
      <c r="F279" s="14"/>
      <c r="G279" s="14"/>
      <c r="H279" s="2"/>
      <c r="I279" s="2"/>
      <c r="J279" s="2"/>
      <c r="K279" s="2"/>
      <c r="L279" s="2"/>
      <c r="M279" s="2"/>
      <c r="N279" s="2"/>
      <c r="O279" s="2"/>
      <c r="P279" s="2"/>
      <c r="Q279" s="2"/>
      <c r="R279" s="2"/>
      <c r="S279" s="52"/>
      <c r="T279" s="52"/>
      <c r="U279" s="52"/>
      <c r="V279" s="52"/>
      <c r="W279" s="52"/>
      <c r="X279" s="52"/>
      <c r="Y279" s="52"/>
      <c r="Z279" s="2"/>
    </row>
    <row r="280" spans="1:26" ht="16.5" customHeight="1">
      <c r="A280" s="2"/>
      <c r="B280" s="2"/>
      <c r="C280" s="14"/>
      <c r="D280" s="14"/>
      <c r="E280" s="14"/>
      <c r="F280" s="14"/>
      <c r="G280" s="14"/>
      <c r="H280" s="2"/>
      <c r="I280" s="2"/>
      <c r="J280" s="2"/>
      <c r="K280" s="2"/>
      <c r="L280" s="2"/>
      <c r="M280" s="2"/>
      <c r="N280" s="2"/>
      <c r="O280" s="2"/>
      <c r="P280" s="2"/>
      <c r="Q280" s="2"/>
      <c r="R280" s="2"/>
      <c r="S280" s="52"/>
      <c r="T280" s="52"/>
      <c r="U280" s="52"/>
      <c r="V280" s="52"/>
      <c r="W280" s="52"/>
      <c r="X280" s="52"/>
      <c r="Y280" s="52"/>
      <c r="Z280" s="2"/>
    </row>
    <row r="281" spans="1:26" ht="16.5" customHeight="1">
      <c r="A281" s="2"/>
      <c r="B281" s="2"/>
      <c r="C281" s="14"/>
      <c r="D281" s="14"/>
      <c r="E281" s="14"/>
      <c r="F281" s="14"/>
      <c r="G281" s="14"/>
      <c r="H281" s="2"/>
      <c r="I281" s="2"/>
      <c r="J281" s="2"/>
      <c r="K281" s="2"/>
      <c r="L281" s="2"/>
      <c r="M281" s="2"/>
      <c r="N281" s="2"/>
      <c r="O281" s="2"/>
      <c r="P281" s="2"/>
      <c r="Q281" s="2"/>
      <c r="R281" s="2"/>
      <c r="S281" s="52"/>
      <c r="T281" s="52"/>
      <c r="U281" s="52"/>
      <c r="V281" s="52"/>
      <c r="W281" s="52"/>
      <c r="X281" s="52"/>
      <c r="Y281" s="52"/>
      <c r="Z281" s="2"/>
    </row>
    <row r="282" spans="1:26" ht="16.5" customHeight="1">
      <c r="A282" s="2"/>
      <c r="B282" s="2"/>
      <c r="C282" s="14"/>
      <c r="D282" s="14"/>
      <c r="E282" s="14"/>
      <c r="F282" s="14"/>
      <c r="G282" s="14"/>
      <c r="H282" s="2"/>
      <c r="I282" s="2"/>
      <c r="J282" s="2"/>
      <c r="K282" s="2"/>
      <c r="L282" s="2"/>
      <c r="M282" s="2"/>
      <c r="N282" s="2"/>
      <c r="O282" s="2"/>
      <c r="P282" s="2"/>
      <c r="Q282" s="2"/>
      <c r="R282" s="2"/>
      <c r="S282" s="52"/>
      <c r="T282" s="52"/>
      <c r="U282" s="52"/>
      <c r="V282" s="52"/>
      <c r="W282" s="52"/>
      <c r="X282" s="52"/>
      <c r="Y282" s="52"/>
      <c r="Z282" s="2"/>
    </row>
    <row r="283" spans="1:26" ht="16.5" customHeight="1">
      <c r="A283" s="2"/>
      <c r="B283" s="2"/>
      <c r="C283" s="14"/>
      <c r="D283" s="14"/>
      <c r="E283" s="14"/>
      <c r="F283" s="14"/>
      <c r="G283" s="14"/>
      <c r="H283" s="2"/>
      <c r="I283" s="2"/>
      <c r="J283" s="2"/>
      <c r="K283" s="2"/>
      <c r="L283" s="2"/>
      <c r="M283" s="2"/>
      <c r="N283" s="2"/>
      <c r="O283" s="2"/>
      <c r="P283" s="2"/>
      <c r="Q283" s="2"/>
      <c r="R283" s="2"/>
      <c r="S283" s="52"/>
      <c r="T283" s="52"/>
      <c r="U283" s="52"/>
      <c r="V283" s="52"/>
      <c r="W283" s="52"/>
      <c r="X283" s="52"/>
      <c r="Y283" s="52"/>
      <c r="Z283" s="2"/>
    </row>
    <row r="284" spans="1:26" ht="16.5" customHeight="1">
      <c r="A284" s="2"/>
      <c r="B284" s="2"/>
      <c r="C284" s="14"/>
      <c r="D284" s="14"/>
      <c r="E284" s="14"/>
      <c r="F284" s="14"/>
      <c r="G284" s="14"/>
      <c r="H284" s="2"/>
      <c r="I284" s="2"/>
      <c r="J284" s="2"/>
      <c r="K284" s="2"/>
      <c r="L284" s="2"/>
      <c r="M284" s="2"/>
      <c r="N284" s="2"/>
      <c r="O284" s="2"/>
      <c r="P284" s="2"/>
      <c r="Q284" s="2"/>
      <c r="R284" s="2"/>
      <c r="S284" s="52"/>
      <c r="T284" s="52"/>
      <c r="U284" s="52"/>
      <c r="V284" s="52"/>
      <c r="W284" s="52"/>
      <c r="X284" s="52"/>
      <c r="Y284" s="52"/>
      <c r="Z284" s="2"/>
    </row>
    <row r="285" spans="1:26" ht="16.5" customHeight="1">
      <c r="A285" s="2"/>
      <c r="B285" s="2"/>
      <c r="C285" s="14"/>
      <c r="D285" s="14"/>
      <c r="E285" s="14"/>
      <c r="F285" s="14"/>
      <c r="G285" s="14"/>
      <c r="H285" s="2"/>
      <c r="I285" s="2"/>
      <c r="J285" s="2"/>
      <c r="K285" s="2"/>
      <c r="L285" s="2"/>
      <c r="M285" s="2"/>
      <c r="N285" s="2"/>
      <c r="O285" s="2"/>
      <c r="P285" s="2"/>
      <c r="Q285" s="2"/>
      <c r="R285" s="2"/>
      <c r="S285" s="52"/>
      <c r="T285" s="52"/>
      <c r="U285" s="52"/>
      <c r="V285" s="52"/>
      <c r="W285" s="52"/>
      <c r="X285" s="52"/>
      <c r="Y285" s="52"/>
      <c r="Z285" s="2"/>
    </row>
    <row r="286" spans="1:26" ht="16.5" customHeight="1">
      <c r="A286" s="2"/>
      <c r="B286" s="2"/>
      <c r="C286" s="14"/>
      <c r="D286" s="14"/>
      <c r="E286" s="14"/>
      <c r="F286" s="14"/>
      <c r="G286" s="14"/>
      <c r="H286" s="2"/>
      <c r="I286" s="2"/>
      <c r="J286" s="2"/>
      <c r="K286" s="2"/>
      <c r="L286" s="2"/>
      <c r="M286" s="2"/>
      <c r="N286" s="2"/>
      <c r="O286" s="2"/>
      <c r="P286" s="2"/>
      <c r="Q286" s="2"/>
      <c r="R286" s="2"/>
      <c r="S286" s="52"/>
      <c r="T286" s="52"/>
      <c r="U286" s="52"/>
      <c r="V286" s="52"/>
      <c r="W286" s="52"/>
      <c r="X286" s="52"/>
      <c r="Y286" s="52"/>
      <c r="Z286" s="2"/>
    </row>
    <row r="287" spans="1:26" ht="16.5" customHeight="1">
      <c r="A287" s="2"/>
      <c r="B287" s="2"/>
      <c r="C287" s="14"/>
      <c r="D287" s="14"/>
      <c r="E287" s="14"/>
      <c r="F287" s="14"/>
      <c r="G287" s="14"/>
      <c r="H287" s="2"/>
      <c r="I287" s="2"/>
      <c r="J287" s="2"/>
      <c r="K287" s="2"/>
      <c r="L287" s="2"/>
      <c r="M287" s="2"/>
      <c r="N287" s="2"/>
      <c r="O287" s="2"/>
      <c r="P287" s="2"/>
      <c r="Q287" s="2"/>
      <c r="R287" s="2"/>
      <c r="S287" s="52"/>
      <c r="T287" s="52"/>
      <c r="U287" s="52"/>
      <c r="V287" s="52"/>
      <c r="W287" s="52"/>
      <c r="X287" s="52"/>
      <c r="Y287" s="52"/>
      <c r="Z287" s="2"/>
    </row>
    <row r="288" spans="1:26" ht="16.5" customHeight="1">
      <c r="A288" s="2"/>
      <c r="B288" s="2"/>
      <c r="C288" s="14"/>
      <c r="D288" s="14"/>
      <c r="E288" s="14"/>
      <c r="F288" s="14"/>
      <c r="G288" s="14"/>
      <c r="H288" s="2"/>
      <c r="I288" s="2"/>
      <c r="J288" s="2"/>
      <c r="K288" s="2"/>
      <c r="L288" s="2"/>
      <c r="M288" s="2"/>
      <c r="N288" s="2"/>
      <c r="O288" s="2"/>
      <c r="P288" s="2"/>
      <c r="Q288" s="2"/>
      <c r="R288" s="2"/>
      <c r="S288" s="52"/>
      <c r="T288" s="52"/>
      <c r="U288" s="52"/>
      <c r="V288" s="52"/>
      <c r="W288" s="52"/>
      <c r="X288" s="52"/>
      <c r="Y288" s="52"/>
      <c r="Z288" s="2"/>
    </row>
    <row r="289" spans="1:26" ht="16.5" customHeight="1">
      <c r="A289" s="2"/>
      <c r="B289" s="2"/>
      <c r="C289" s="14"/>
      <c r="D289" s="14"/>
      <c r="E289" s="14"/>
      <c r="F289" s="14"/>
      <c r="G289" s="14"/>
      <c r="H289" s="2"/>
      <c r="I289" s="2"/>
      <c r="J289" s="2"/>
      <c r="K289" s="2"/>
      <c r="L289" s="2"/>
      <c r="M289" s="2"/>
      <c r="N289" s="2"/>
      <c r="O289" s="2"/>
      <c r="P289" s="2"/>
      <c r="Q289" s="2"/>
      <c r="R289" s="2"/>
      <c r="S289" s="52"/>
      <c r="T289" s="52"/>
      <c r="U289" s="52"/>
      <c r="V289" s="52"/>
      <c r="W289" s="52"/>
      <c r="X289" s="52"/>
      <c r="Y289" s="52"/>
      <c r="Z289" s="2"/>
    </row>
    <row r="290" spans="1:26" ht="16.5" customHeight="1">
      <c r="A290" s="2"/>
      <c r="B290" s="2"/>
      <c r="C290" s="14"/>
      <c r="D290" s="14"/>
      <c r="E290" s="14"/>
      <c r="F290" s="14"/>
      <c r="G290" s="14"/>
      <c r="H290" s="2"/>
      <c r="I290" s="2"/>
      <c r="J290" s="2"/>
      <c r="K290" s="2"/>
      <c r="L290" s="2"/>
      <c r="M290" s="2"/>
      <c r="N290" s="2"/>
      <c r="O290" s="2"/>
      <c r="P290" s="2"/>
      <c r="Q290" s="2"/>
      <c r="R290" s="2"/>
      <c r="S290" s="52"/>
      <c r="T290" s="52"/>
      <c r="U290" s="52"/>
      <c r="V290" s="52"/>
      <c r="W290" s="52"/>
      <c r="X290" s="52"/>
      <c r="Y290" s="52"/>
      <c r="Z290" s="2"/>
    </row>
    <row r="291" spans="1:26" ht="16.5" customHeight="1">
      <c r="A291" s="2"/>
      <c r="B291" s="2"/>
      <c r="C291" s="14"/>
      <c r="D291" s="14"/>
      <c r="E291" s="14"/>
      <c r="F291" s="14"/>
      <c r="G291" s="14"/>
      <c r="H291" s="2"/>
      <c r="I291" s="2"/>
      <c r="J291" s="2"/>
      <c r="K291" s="2"/>
      <c r="L291" s="2"/>
      <c r="M291" s="2"/>
      <c r="N291" s="2"/>
      <c r="O291" s="2"/>
      <c r="P291" s="2"/>
      <c r="Q291" s="2"/>
      <c r="R291" s="2"/>
      <c r="S291" s="52"/>
      <c r="T291" s="52"/>
      <c r="U291" s="52"/>
      <c r="V291" s="52"/>
      <c r="W291" s="52"/>
      <c r="X291" s="52"/>
      <c r="Y291" s="52"/>
      <c r="Z291" s="2"/>
    </row>
    <row r="292" spans="1:26" ht="16.5" customHeight="1">
      <c r="A292" s="2"/>
      <c r="B292" s="2"/>
      <c r="C292" s="14"/>
      <c r="D292" s="14"/>
      <c r="E292" s="14"/>
      <c r="F292" s="14"/>
      <c r="G292" s="14"/>
      <c r="H292" s="2"/>
      <c r="I292" s="2"/>
      <c r="J292" s="2"/>
      <c r="K292" s="2"/>
      <c r="L292" s="2"/>
      <c r="M292" s="2"/>
      <c r="N292" s="2"/>
      <c r="O292" s="2"/>
      <c r="P292" s="2"/>
      <c r="Q292" s="2"/>
      <c r="R292" s="2"/>
      <c r="S292" s="52"/>
      <c r="T292" s="52"/>
      <c r="U292" s="52"/>
      <c r="V292" s="52"/>
      <c r="W292" s="52"/>
      <c r="X292" s="52"/>
      <c r="Y292" s="52"/>
      <c r="Z292" s="2"/>
    </row>
    <row r="293" spans="1:26" ht="16.5" customHeight="1">
      <c r="A293" s="2"/>
      <c r="B293" s="2"/>
      <c r="C293" s="14"/>
      <c r="D293" s="14"/>
      <c r="E293" s="14"/>
      <c r="F293" s="14"/>
      <c r="G293" s="14"/>
      <c r="H293" s="2"/>
      <c r="I293" s="2"/>
      <c r="J293" s="2"/>
      <c r="K293" s="2"/>
      <c r="L293" s="2"/>
      <c r="M293" s="2"/>
      <c r="N293" s="2"/>
      <c r="O293" s="2"/>
      <c r="P293" s="2"/>
      <c r="Q293" s="2"/>
      <c r="R293" s="2"/>
      <c r="S293" s="52"/>
      <c r="T293" s="52"/>
      <c r="U293" s="52"/>
      <c r="V293" s="52"/>
      <c r="W293" s="52"/>
      <c r="X293" s="52"/>
      <c r="Y293" s="52"/>
      <c r="Z293" s="2"/>
    </row>
    <row r="294" spans="1:26" ht="16.5" customHeight="1">
      <c r="A294" s="2"/>
      <c r="B294" s="2"/>
      <c r="C294" s="14"/>
      <c r="D294" s="14"/>
      <c r="E294" s="14"/>
      <c r="F294" s="14"/>
      <c r="G294" s="14"/>
      <c r="H294" s="2"/>
      <c r="I294" s="2"/>
      <c r="J294" s="2"/>
      <c r="K294" s="2"/>
      <c r="L294" s="2"/>
      <c r="M294" s="2"/>
      <c r="N294" s="2"/>
      <c r="O294" s="2"/>
      <c r="P294" s="2"/>
      <c r="Q294" s="2"/>
      <c r="R294" s="2"/>
      <c r="S294" s="52"/>
      <c r="T294" s="52"/>
      <c r="U294" s="52"/>
      <c r="V294" s="52"/>
      <c r="W294" s="52"/>
      <c r="X294" s="52"/>
      <c r="Y294" s="52"/>
      <c r="Z294" s="2"/>
    </row>
    <row r="295" spans="1:26" ht="16.5" customHeight="1">
      <c r="A295" s="2"/>
      <c r="B295" s="2"/>
      <c r="C295" s="14"/>
      <c r="D295" s="14"/>
      <c r="E295" s="14"/>
      <c r="F295" s="14"/>
      <c r="G295" s="14"/>
      <c r="H295" s="2"/>
      <c r="I295" s="2"/>
      <c r="J295" s="2"/>
      <c r="K295" s="2"/>
      <c r="L295" s="2"/>
      <c r="M295" s="2"/>
      <c r="N295" s="2"/>
      <c r="O295" s="2"/>
      <c r="P295" s="2"/>
      <c r="Q295" s="2"/>
      <c r="R295" s="2"/>
      <c r="S295" s="52"/>
      <c r="T295" s="52"/>
      <c r="U295" s="52"/>
      <c r="V295" s="52"/>
      <c r="W295" s="52"/>
      <c r="X295" s="52"/>
      <c r="Y295" s="52"/>
      <c r="Z295" s="2"/>
    </row>
    <row r="296" spans="1:26" ht="16.5" customHeight="1">
      <c r="A296" s="2"/>
      <c r="B296" s="2"/>
      <c r="C296" s="14"/>
      <c r="D296" s="14"/>
      <c r="E296" s="14"/>
      <c r="F296" s="14"/>
      <c r="G296" s="14"/>
      <c r="H296" s="2"/>
      <c r="I296" s="2"/>
      <c r="J296" s="2"/>
      <c r="K296" s="2"/>
      <c r="L296" s="2"/>
      <c r="M296" s="2"/>
      <c r="N296" s="2"/>
      <c r="O296" s="2"/>
      <c r="P296" s="2"/>
      <c r="Q296" s="2"/>
      <c r="R296" s="2"/>
      <c r="S296" s="52"/>
      <c r="T296" s="52"/>
      <c r="U296" s="52"/>
      <c r="V296" s="52"/>
      <c r="W296" s="52"/>
      <c r="X296" s="52"/>
      <c r="Y296" s="52"/>
      <c r="Z296" s="2"/>
    </row>
    <row r="297" spans="1:26" ht="16.5" customHeight="1">
      <c r="A297" s="2"/>
      <c r="B297" s="2"/>
      <c r="C297" s="14"/>
      <c r="D297" s="14"/>
      <c r="E297" s="14"/>
      <c r="F297" s="14"/>
      <c r="G297" s="14"/>
      <c r="H297" s="2"/>
      <c r="I297" s="2"/>
      <c r="J297" s="2"/>
      <c r="K297" s="2"/>
      <c r="L297" s="2"/>
      <c r="M297" s="2"/>
      <c r="N297" s="2"/>
      <c r="O297" s="2"/>
      <c r="P297" s="2"/>
      <c r="Q297" s="2"/>
      <c r="R297" s="2"/>
      <c r="S297" s="52"/>
      <c r="T297" s="52"/>
      <c r="U297" s="52"/>
      <c r="V297" s="52"/>
      <c r="W297" s="52"/>
      <c r="X297" s="52"/>
      <c r="Y297" s="52"/>
      <c r="Z297" s="2"/>
    </row>
    <row r="298" spans="1:26" ht="16.5" customHeight="1">
      <c r="A298" s="2"/>
      <c r="B298" s="2"/>
      <c r="C298" s="14"/>
      <c r="D298" s="14"/>
      <c r="E298" s="14"/>
      <c r="F298" s="14"/>
      <c r="G298" s="14"/>
      <c r="H298" s="2"/>
      <c r="I298" s="2"/>
      <c r="J298" s="2"/>
      <c r="K298" s="2"/>
      <c r="L298" s="2"/>
      <c r="M298" s="2"/>
      <c r="N298" s="2"/>
      <c r="O298" s="2"/>
      <c r="P298" s="2"/>
      <c r="Q298" s="2"/>
      <c r="R298" s="2"/>
      <c r="S298" s="52"/>
      <c r="T298" s="52"/>
      <c r="U298" s="52"/>
      <c r="V298" s="52"/>
      <c r="W298" s="52"/>
      <c r="X298" s="52"/>
      <c r="Y298" s="52"/>
      <c r="Z298" s="2"/>
    </row>
    <row r="299" spans="1:26" ht="16.5" customHeight="1">
      <c r="A299" s="2"/>
      <c r="B299" s="2"/>
      <c r="C299" s="14"/>
      <c r="D299" s="14"/>
      <c r="E299" s="14"/>
      <c r="F299" s="14"/>
      <c r="G299" s="14"/>
      <c r="H299" s="2"/>
      <c r="I299" s="2"/>
      <c r="J299" s="2"/>
      <c r="K299" s="2"/>
      <c r="L299" s="2"/>
      <c r="M299" s="2"/>
      <c r="N299" s="2"/>
      <c r="O299" s="2"/>
      <c r="P299" s="2"/>
      <c r="Q299" s="2"/>
      <c r="R299" s="2"/>
      <c r="S299" s="52"/>
      <c r="T299" s="52"/>
      <c r="U299" s="52"/>
      <c r="V299" s="52"/>
      <c r="W299" s="52"/>
      <c r="X299" s="52"/>
      <c r="Y299" s="52"/>
      <c r="Z299" s="2"/>
    </row>
    <row r="300" spans="1:26" ht="16.5" customHeight="1">
      <c r="A300" s="2"/>
      <c r="B300" s="2"/>
      <c r="C300" s="14"/>
      <c r="D300" s="14"/>
      <c r="E300" s="14"/>
      <c r="F300" s="14"/>
      <c r="G300" s="14"/>
      <c r="H300" s="2"/>
      <c r="I300" s="2"/>
      <c r="J300" s="2"/>
      <c r="K300" s="2"/>
      <c r="L300" s="2"/>
      <c r="M300" s="2"/>
      <c r="N300" s="2"/>
      <c r="O300" s="2"/>
      <c r="P300" s="2"/>
      <c r="Q300" s="2"/>
      <c r="R300" s="2"/>
      <c r="S300" s="52"/>
      <c r="T300" s="52"/>
      <c r="U300" s="52"/>
      <c r="V300" s="52"/>
      <c r="W300" s="52"/>
      <c r="X300" s="52"/>
      <c r="Y300" s="52"/>
      <c r="Z300" s="2"/>
    </row>
    <row r="301" spans="1:26" ht="16.5" customHeight="1">
      <c r="A301" s="2"/>
      <c r="B301" s="2"/>
      <c r="C301" s="14"/>
      <c r="D301" s="14"/>
      <c r="E301" s="14"/>
      <c r="F301" s="14"/>
      <c r="G301" s="14"/>
      <c r="H301" s="2"/>
      <c r="I301" s="2"/>
      <c r="J301" s="2"/>
      <c r="K301" s="2"/>
      <c r="L301" s="2"/>
      <c r="M301" s="2"/>
      <c r="N301" s="2"/>
      <c r="O301" s="2"/>
      <c r="P301" s="2"/>
      <c r="Q301" s="2"/>
      <c r="R301" s="2"/>
      <c r="S301" s="52"/>
      <c r="T301" s="52"/>
      <c r="U301" s="52"/>
      <c r="V301" s="52"/>
      <c r="W301" s="52"/>
      <c r="X301" s="52"/>
      <c r="Y301" s="52"/>
      <c r="Z301" s="2"/>
    </row>
    <row r="302" spans="1:26" ht="16.5" customHeight="1">
      <c r="A302" s="2"/>
      <c r="B302" s="2"/>
      <c r="C302" s="14"/>
      <c r="D302" s="14"/>
      <c r="E302" s="14"/>
      <c r="F302" s="14"/>
      <c r="G302" s="14"/>
      <c r="H302" s="2"/>
      <c r="I302" s="2"/>
      <c r="J302" s="2"/>
      <c r="K302" s="2"/>
      <c r="L302" s="2"/>
      <c r="M302" s="2"/>
      <c r="N302" s="2"/>
      <c r="O302" s="2"/>
      <c r="P302" s="2"/>
      <c r="Q302" s="2"/>
      <c r="R302" s="2"/>
      <c r="S302" s="52"/>
      <c r="T302" s="52"/>
      <c r="U302" s="52"/>
      <c r="V302" s="52"/>
      <c r="W302" s="52"/>
      <c r="X302" s="52"/>
      <c r="Y302" s="52"/>
      <c r="Z302" s="2"/>
    </row>
    <row r="303" spans="1:26" ht="16.5" customHeight="1">
      <c r="A303" s="2"/>
      <c r="B303" s="2"/>
      <c r="C303" s="14"/>
      <c r="D303" s="14"/>
      <c r="E303" s="14"/>
      <c r="F303" s="14"/>
      <c r="G303" s="14"/>
      <c r="H303" s="2"/>
      <c r="I303" s="2"/>
      <c r="J303" s="2"/>
      <c r="K303" s="2"/>
      <c r="L303" s="2"/>
      <c r="M303" s="2"/>
      <c r="N303" s="2"/>
      <c r="O303" s="2"/>
      <c r="P303" s="2"/>
      <c r="Q303" s="2"/>
      <c r="R303" s="2"/>
      <c r="S303" s="52"/>
      <c r="T303" s="52"/>
      <c r="U303" s="52"/>
      <c r="V303" s="52"/>
      <c r="W303" s="52"/>
      <c r="X303" s="52"/>
      <c r="Y303" s="52"/>
      <c r="Z303" s="2"/>
    </row>
    <row r="304" spans="1:26" ht="16.5" customHeight="1">
      <c r="A304" s="2"/>
      <c r="B304" s="2"/>
      <c r="C304" s="14"/>
      <c r="D304" s="14"/>
      <c r="E304" s="14"/>
      <c r="F304" s="14"/>
      <c r="G304" s="14"/>
      <c r="H304" s="2"/>
      <c r="I304" s="2"/>
      <c r="J304" s="2"/>
      <c r="K304" s="2"/>
      <c r="L304" s="2"/>
      <c r="M304" s="2"/>
      <c r="N304" s="2"/>
      <c r="O304" s="2"/>
      <c r="P304" s="2"/>
      <c r="Q304" s="2"/>
      <c r="R304" s="2"/>
      <c r="S304" s="52"/>
      <c r="T304" s="52"/>
      <c r="U304" s="52"/>
      <c r="V304" s="52"/>
      <c r="W304" s="52"/>
      <c r="X304" s="52"/>
      <c r="Y304" s="52"/>
      <c r="Z304" s="2"/>
    </row>
    <row r="305" spans="1:26" ht="16.5" customHeight="1">
      <c r="A305" s="2"/>
      <c r="B305" s="2"/>
      <c r="C305" s="14"/>
      <c r="D305" s="14"/>
      <c r="E305" s="14"/>
      <c r="F305" s="14"/>
      <c r="G305" s="14"/>
      <c r="H305" s="2"/>
      <c r="I305" s="2"/>
      <c r="J305" s="2"/>
      <c r="K305" s="2"/>
      <c r="L305" s="2"/>
      <c r="M305" s="2"/>
      <c r="N305" s="2"/>
      <c r="O305" s="2"/>
      <c r="P305" s="2"/>
      <c r="Q305" s="2"/>
      <c r="R305" s="2"/>
      <c r="S305" s="52"/>
      <c r="T305" s="52"/>
      <c r="U305" s="52"/>
      <c r="V305" s="52"/>
      <c r="W305" s="52"/>
      <c r="X305" s="52"/>
      <c r="Y305" s="52"/>
      <c r="Z305" s="2"/>
    </row>
    <row r="306" spans="1:26" ht="16.5" customHeight="1">
      <c r="A306" s="2"/>
      <c r="B306" s="2"/>
      <c r="C306" s="14"/>
      <c r="D306" s="14"/>
      <c r="E306" s="14"/>
      <c r="F306" s="14"/>
      <c r="G306" s="14"/>
      <c r="H306" s="2"/>
      <c r="I306" s="2"/>
      <c r="J306" s="2"/>
      <c r="K306" s="2"/>
      <c r="L306" s="2"/>
      <c r="M306" s="2"/>
      <c r="N306" s="2"/>
      <c r="O306" s="2"/>
      <c r="P306" s="2"/>
      <c r="Q306" s="2"/>
      <c r="R306" s="2"/>
      <c r="S306" s="52"/>
      <c r="T306" s="52"/>
      <c r="U306" s="52"/>
      <c r="V306" s="52"/>
      <c r="W306" s="52"/>
      <c r="X306" s="52"/>
      <c r="Y306" s="52"/>
      <c r="Z306" s="2"/>
    </row>
    <row r="307" spans="1:26" ht="16.5" customHeight="1">
      <c r="A307" s="2"/>
      <c r="B307" s="2"/>
      <c r="C307" s="14"/>
      <c r="D307" s="14"/>
      <c r="E307" s="14"/>
      <c r="F307" s="14"/>
      <c r="G307" s="14"/>
      <c r="H307" s="2"/>
      <c r="I307" s="2"/>
      <c r="J307" s="2"/>
      <c r="K307" s="2"/>
      <c r="L307" s="2"/>
      <c r="M307" s="2"/>
      <c r="N307" s="2"/>
      <c r="O307" s="2"/>
      <c r="P307" s="2"/>
      <c r="Q307" s="2"/>
      <c r="R307" s="2"/>
      <c r="S307" s="52"/>
      <c r="T307" s="52"/>
      <c r="U307" s="52"/>
      <c r="V307" s="52"/>
      <c r="W307" s="52"/>
      <c r="X307" s="52"/>
      <c r="Y307" s="52"/>
      <c r="Z307" s="2"/>
    </row>
    <row r="308" spans="1:26" ht="16.5" customHeight="1">
      <c r="A308" s="2"/>
      <c r="B308" s="2"/>
      <c r="C308" s="14"/>
      <c r="D308" s="14"/>
      <c r="E308" s="14"/>
      <c r="F308" s="14"/>
      <c r="G308" s="14"/>
      <c r="H308" s="2"/>
      <c r="I308" s="2"/>
      <c r="J308" s="2"/>
      <c r="K308" s="2"/>
      <c r="L308" s="2"/>
      <c r="M308" s="2"/>
      <c r="N308" s="2"/>
      <c r="O308" s="2"/>
      <c r="P308" s="2"/>
      <c r="Q308" s="2"/>
      <c r="R308" s="2"/>
      <c r="S308" s="52"/>
      <c r="T308" s="52"/>
      <c r="U308" s="52"/>
      <c r="V308" s="52"/>
      <c r="W308" s="52"/>
      <c r="X308" s="52"/>
      <c r="Y308" s="52"/>
      <c r="Z308" s="2"/>
    </row>
    <row r="309" spans="1:26" ht="16.5" customHeight="1">
      <c r="A309" s="2"/>
      <c r="B309" s="2"/>
      <c r="C309" s="14"/>
      <c r="D309" s="14"/>
      <c r="E309" s="14"/>
      <c r="F309" s="14"/>
      <c r="G309" s="14"/>
      <c r="H309" s="2"/>
      <c r="I309" s="2"/>
      <c r="J309" s="2"/>
      <c r="K309" s="2"/>
      <c r="L309" s="2"/>
      <c r="M309" s="2"/>
      <c r="N309" s="2"/>
      <c r="O309" s="2"/>
      <c r="P309" s="2"/>
      <c r="Q309" s="2"/>
      <c r="R309" s="2"/>
      <c r="S309" s="52"/>
      <c r="T309" s="52"/>
      <c r="U309" s="52"/>
      <c r="V309" s="52"/>
      <c r="W309" s="52"/>
      <c r="X309" s="52"/>
      <c r="Y309" s="52"/>
      <c r="Z309" s="2"/>
    </row>
    <row r="310" spans="1:26" ht="16.5" customHeight="1">
      <c r="A310" s="2"/>
      <c r="B310" s="2"/>
      <c r="C310" s="14"/>
      <c r="D310" s="14"/>
      <c r="E310" s="14"/>
      <c r="F310" s="14"/>
      <c r="G310" s="14"/>
      <c r="H310" s="2"/>
      <c r="I310" s="2"/>
      <c r="J310" s="2"/>
      <c r="K310" s="2"/>
      <c r="L310" s="2"/>
      <c r="M310" s="2"/>
      <c r="N310" s="2"/>
      <c r="O310" s="2"/>
      <c r="P310" s="2"/>
      <c r="Q310" s="2"/>
      <c r="R310" s="2"/>
      <c r="S310" s="52"/>
      <c r="T310" s="52"/>
      <c r="U310" s="52"/>
      <c r="V310" s="52"/>
      <c r="W310" s="52"/>
      <c r="X310" s="52"/>
      <c r="Y310" s="52"/>
      <c r="Z310" s="2"/>
    </row>
    <row r="311" spans="1:26" ht="16.5" customHeight="1">
      <c r="A311" s="2"/>
      <c r="B311" s="2"/>
      <c r="C311" s="14"/>
      <c r="D311" s="14"/>
      <c r="E311" s="14"/>
      <c r="F311" s="14"/>
      <c r="G311" s="14"/>
      <c r="H311" s="2"/>
      <c r="I311" s="2"/>
      <c r="J311" s="2"/>
      <c r="K311" s="2"/>
      <c r="L311" s="2"/>
      <c r="M311" s="2"/>
      <c r="N311" s="2"/>
      <c r="O311" s="2"/>
      <c r="P311" s="2"/>
      <c r="Q311" s="2"/>
      <c r="R311" s="2"/>
      <c r="S311" s="52"/>
      <c r="T311" s="52"/>
      <c r="U311" s="52"/>
      <c r="V311" s="52"/>
      <c r="W311" s="52"/>
      <c r="X311" s="52"/>
      <c r="Y311" s="52"/>
      <c r="Z311" s="2"/>
    </row>
    <row r="312" spans="1:26" ht="16.5" customHeight="1">
      <c r="A312" s="2"/>
      <c r="B312" s="2"/>
      <c r="C312" s="14"/>
      <c r="D312" s="14"/>
      <c r="E312" s="14"/>
      <c r="F312" s="14"/>
      <c r="G312" s="14"/>
      <c r="H312" s="2"/>
      <c r="I312" s="2"/>
      <c r="J312" s="2"/>
      <c r="K312" s="2"/>
      <c r="L312" s="2"/>
      <c r="M312" s="2"/>
      <c r="N312" s="2"/>
      <c r="O312" s="2"/>
      <c r="P312" s="2"/>
      <c r="Q312" s="2"/>
      <c r="R312" s="2"/>
      <c r="S312" s="52"/>
      <c r="T312" s="52"/>
      <c r="U312" s="52"/>
      <c r="V312" s="52"/>
      <c r="W312" s="52"/>
      <c r="X312" s="52"/>
      <c r="Y312" s="52"/>
      <c r="Z312" s="2"/>
    </row>
    <row r="313" spans="1:26" ht="16.5" customHeight="1">
      <c r="A313" s="2"/>
      <c r="B313" s="2"/>
      <c r="C313" s="14"/>
      <c r="D313" s="14"/>
      <c r="E313" s="14"/>
      <c r="F313" s="14"/>
      <c r="G313" s="14"/>
      <c r="H313" s="2"/>
      <c r="I313" s="2"/>
      <c r="J313" s="2"/>
      <c r="K313" s="2"/>
      <c r="L313" s="2"/>
      <c r="M313" s="2"/>
      <c r="N313" s="2"/>
      <c r="O313" s="2"/>
      <c r="P313" s="2"/>
      <c r="Q313" s="2"/>
      <c r="R313" s="2"/>
      <c r="S313" s="52"/>
      <c r="T313" s="52"/>
      <c r="U313" s="52"/>
      <c r="V313" s="52"/>
      <c r="W313" s="52"/>
      <c r="X313" s="52"/>
      <c r="Y313" s="52"/>
      <c r="Z313" s="2"/>
    </row>
    <row r="314" spans="1:26" ht="16.5" customHeight="1">
      <c r="A314" s="2"/>
      <c r="B314" s="2"/>
      <c r="C314" s="14"/>
      <c r="D314" s="14"/>
      <c r="E314" s="14"/>
      <c r="F314" s="14"/>
      <c r="G314" s="14"/>
      <c r="H314" s="2"/>
      <c r="I314" s="2"/>
      <c r="J314" s="2"/>
      <c r="K314" s="2"/>
      <c r="L314" s="2"/>
      <c r="M314" s="2"/>
      <c r="N314" s="2"/>
      <c r="O314" s="2"/>
      <c r="P314" s="2"/>
      <c r="Q314" s="2"/>
      <c r="R314" s="2"/>
      <c r="S314" s="52"/>
      <c r="T314" s="52"/>
      <c r="U314" s="52"/>
      <c r="V314" s="52"/>
      <c r="W314" s="52"/>
      <c r="X314" s="52"/>
      <c r="Y314" s="52"/>
      <c r="Z314" s="2"/>
    </row>
    <row r="315" spans="1:26" ht="16.5" customHeight="1">
      <c r="A315" s="2"/>
      <c r="B315" s="2"/>
      <c r="C315" s="14"/>
      <c r="D315" s="14"/>
      <c r="E315" s="14"/>
      <c r="F315" s="14"/>
      <c r="G315" s="14"/>
      <c r="H315" s="2"/>
      <c r="I315" s="2"/>
      <c r="J315" s="2"/>
      <c r="K315" s="2"/>
      <c r="L315" s="2"/>
      <c r="M315" s="2"/>
      <c r="N315" s="2"/>
      <c r="O315" s="2"/>
      <c r="P315" s="2"/>
      <c r="Q315" s="2"/>
      <c r="R315" s="2"/>
      <c r="S315" s="52"/>
      <c r="T315" s="52"/>
      <c r="U315" s="52"/>
      <c r="V315" s="52"/>
      <c r="W315" s="52"/>
      <c r="X315" s="52"/>
      <c r="Y315" s="52"/>
      <c r="Z315" s="2"/>
    </row>
    <row r="316" spans="1:26" ht="16.5" customHeight="1">
      <c r="A316" s="2"/>
      <c r="B316" s="2"/>
      <c r="C316" s="14"/>
      <c r="D316" s="14"/>
      <c r="E316" s="14"/>
      <c r="F316" s="14"/>
      <c r="G316" s="14"/>
      <c r="H316" s="2"/>
      <c r="I316" s="2"/>
      <c r="J316" s="2"/>
      <c r="K316" s="2"/>
      <c r="L316" s="2"/>
      <c r="M316" s="2"/>
      <c r="N316" s="2"/>
      <c r="O316" s="2"/>
      <c r="P316" s="2"/>
      <c r="Q316" s="2"/>
      <c r="R316" s="2"/>
      <c r="S316" s="52"/>
      <c r="T316" s="52"/>
      <c r="U316" s="52"/>
      <c r="V316" s="52"/>
      <c r="W316" s="52"/>
      <c r="X316" s="52"/>
      <c r="Y316" s="52"/>
      <c r="Z316" s="2"/>
    </row>
    <row r="317" spans="1:26" ht="16.5" customHeight="1">
      <c r="A317" s="2"/>
      <c r="B317" s="2"/>
      <c r="C317" s="14"/>
      <c r="D317" s="14"/>
      <c r="E317" s="14"/>
      <c r="F317" s="14"/>
      <c r="G317" s="14"/>
      <c r="H317" s="2"/>
      <c r="I317" s="2"/>
      <c r="J317" s="2"/>
      <c r="K317" s="2"/>
      <c r="L317" s="2"/>
      <c r="M317" s="2"/>
      <c r="N317" s="2"/>
      <c r="O317" s="2"/>
      <c r="P317" s="2"/>
      <c r="Q317" s="2"/>
      <c r="R317" s="2"/>
      <c r="S317" s="52"/>
      <c r="T317" s="52"/>
      <c r="U317" s="52"/>
      <c r="V317" s="52"/>
      <c r="W317" s="52"/>
      <c r="X317" s="52"/>
      <c r="Y317" s="52"/>
      <c r="Z317" s="2"/>
    </row>
    <row r="318" spans="1:26" ht="16.5" customHeight="1">
      <c r="A318" s="2"/>
      <c r="B318" s="2"/>
      <c r="C318" s="14"/>
      <c r="D318" s="14"/>
      <c r="E318" s="14"/>
      <c r="F318" s="14"/>
      <c r="G318" s="14"/>
      <c r="H318" s="2"/>
      <c r="I318" s="2"/>
      <c r="J318" s="2"/>
      <c r="K318" s="2"/>
      <c r="L318" s="2"/>
      <c r="M318" s="2"/>
      <c r="N318" s="2"/>
      <c r="O318" s="2"/>
      <c r="P318" s="2"/>
      <c r="Q318" s="2"/>
      <c r="R318" s="2"/>
      <c r="S318" s="52"/>
      <c r="T318" s="52"/>
      <c r="U318" s="52"/>
      <c r="V318" s="52"/>
      <c r="W318" s="52"/>
      <c r="X318" s="52"/>
      <c r="Y318" s="52"/>
      <c r="Z318" s="2"/>
    </row>
    <row r="319" spans="1:26" ht="16.5" customHeight="1">
      <c r="A319" s="2"/>
      <c r="B319" s="2"/>
      <c r="C319" s="14"/>
      <c r="D319" s="14"/>
      <c r="E319" s="14"/>
      <c r="F319" s="14"/>
      <c r="G319" s="14"/>
      <c r="H319" s="2"/>
      <c r="I319" s="2"/>
      <c r="J319" s="2"/>
      <c r="K319" s="2"/>
      <c r="L319" s="2"/>
      <c r="M319" s="2"/>
      <c r="N319" s="2"/>
      <c r="O319" s="2"/>
      <c r="P319" s="2"/>
      <c r="Q319" s="2"/>
      <c r="R319" s="2"/>
      <c r="S319" s="52"/>
      <c r="T319" s="52"/>
      <c r="U319" s="52"/>
      <c r="V319" s="52"/>
      <c r="W319" s="52"/>
      <c r="X319" s="52"/>
      <c r="Y319" s="52"/>
      <c r="Z319" s="2"/>
    </row>
    <row r="320" spans="1:26" ht="16.5" customHeight="1">
      <c r="A320" s="2"/>
      <c r="B320" s="2"/>
      <c r="C320" s="14"/>
      <c r="D320" s="14"/>
      <c r="E320" s="14"/>
      <c r="F320" s="14"/>
      <c r="G320" s="14"/>
      <c r="H320" s="2"/>
      <c r="I320" s="2"/>
      <c r="J320" s="2"/>
      <c r="K320" s="2"/>
      <c r="L320" s="2"/>
      <c r="M320" s="2"/>
      <c r="N320" s="2"/>
      <c r="O320" s="2"/>
      <c r="P320" s="2"/>
      <c r="Q320" s="2"/>
      <c r="R320" s="2"/>
      <c r="S320" s="52"/>
      <c r="T320" s="52"/>
      <c r="U320" s="52"/>
      <c r="V320" s="52"/>
      <c r="W320" s="52"/>
      <c r="X320" s="52"/>
      <c r="Y320" s="52"/>
      <c r="Z320" s="2"/>
    </row>
    <row r="321" spans="1:26" ht="16.5" customHeight="1">
      <c r="A321" s="2"/>
      <c r="B321" s="2"/>
      <c r="C321" s="14"/>
      <c r="D321" s="14"/>
      <c r="E321" s="14"/>
      <c r="F321" s="14"/>
      <c r="G321" s="14"/>
      <c r="H321" s="2"/>
      <c r="I321" s="2"/>
      <c r="J321" s="2"/>
      <c r="K321" s="2"/>
      <c r="L321" s="2"/>
      <c r="M321" s="2"/>
      <c r="N321" s="2"/>
      <c r="O321" s="2"/>
      <c r="P321" s="2"/>
      <c r="Q321" s="2"/>
      <c r="R321" s="2"/>
      <c r="S321" s="52"/>
      <c r="T321" s="52"/>
      <c r="U321" s="52"/>
      <c r="V321" s="52"/>
      <c r="W321" s="52"/>
      <c r="X321" s="52"/>
      <c r="Y321" s="52"/>
      <c r="Z321" s="2"/>
    </row>
    <row r="322" spans="1:26" ht="16.5" customHeight="1">
      <c r="A322" s="2"/>
      <c r="B322" s="2"/>
      <c r="C322" s="14"/>
      <c r="D322" s="14"/>
      <c r="E322" s="14"/>
      <c r="F322" s="14"/>
      <c r="G322" s="14"/>
      <c r="H322" s="2"/>
      <c r="I322" s="2"/>
      <c r="J322" s="2"/>
      <c r="K322" s="2"/>
      <c r="L322" s="2"/>
      <c r="M322" s="2"/>
      <c r="N322" s="2"/>
      <c r="O322" s="2"/>
      <c r="P322" s="2"/>
      <c r="Q322" s="2"/>
      <c r="R322" s="2"/>
      <c r="S322" s="52"/>
      <c r="T322" s="52"/>
      <c r="U322" s="52"/>
      <c r="V322" s="52"/>
      <c r="W322" s="52"/>
      <c r="X322" s="52"/>
      <c r="Y322" s="52"/>
      <c r="Z322" s="2"/>
    </row>
    <row r="323" spans="1:26" ht="16.5" customHeight="1">
      <c r="A323" s="2"/>
      <c r="B323" s="2"/>
      <c r="C323" s="14"/>
      <c r="D323" s="14"/>
      <c r="E323" s="14"/>
      <c r="F323" s="14"/>
      <c r="G323" s="14"/>
      <c r="H323" s="2"/>
      <c r="I323" s="2"/>
      <c r="J323" s="2"/>
      <c r="K323" s="2"/>
      <c r="L323" s="2"/>
      <c r="M323" s="2"/>
      <c r="N323" s="2"/>
      <c r="O323" s="2"/>
      <c r="P323" s="2"/>
      <c r="Q323" s="2"/>
      <c r="R323" s="2"/>
      <c r="S323" s="52"/>
      <c r="T323" s="52"/>
      <c r="U323" s="52"/>
      <c r="V323" s="52"/>
      <c r="W323" s="52"/>
      <c r="X323" s="52"/>
      <c r="Y323" s="52"/>
      <c r="Z323" s="2"/>
    </row>
    <row r="324" spans="1:26" ht="16.5" customHeight="1">
      <c r="A324" s="2"/>
      <c r="B324" s="2"/>
      <c r="C324" s="14"/>
      <c r="D324" s="14"/>
      <c r="E324" s="14"/>
      <c r="F324" s="14"/>
      <c r="G324" s="14"/>
      <c r="H324" s="2"/>
      <c r="I324" s="2"/>
      <c r="J324" s="2"/>
      <c r="K324" s="2"/>
      <c r="L324" s="2"/>
      <c r="M324" s="2"/>
      <c r="N324" s="2"/>
      <c r="O324" s="2"/>
      <c r="P324" s="2"/>
      <c r="Q324" s="2"/>
      <c r="R324" s="2"/>
      <c r="S324" s="52"/>
      <c r="T324" s="52"/>
      <c r="U324" s="52"/>
      <c r="V324" s="52"/>
      <c r="W324" s="52"/>
      <c r="X324" s="52"/>
      <c r="Y324" s="52"/>
      <c r="Z324" s="2"/>
    </row>
    <row r="325" spans="1:26" ht="16.5" customHeight="1">
      <c r="A325" s="2"/>
      <c r="B325" s="2"/>
      <c r="C325" s="14"/>
      <c r="D325" s="14"/>
      <c r="E325" s="14"/>
      <c r="F325" s="14"/>
      <c r="G325" s="14"/>
      <c r="H325" s="2"/>
      <c r="I325" s="2"/>
      <c r="J325" s="2"/>
      <c r="K325" s="2"/>
      <c r="L325" s="2"/>
      <c r="M325" s="2"/>
      <c r="N325" s="2"/>
      <c r="O325" s="2"/>
      <c r="P325" s="2"/>
      <c r="Q325" s="2"/>
      <c r="R325" s="2"/>
      <c r="S325" s="52"/>
      <c r="T325" s="52"/>
      <c r="U325" s="52"/>
      <c r="V325" s="52"/>
      <c r="W325" s="52"/>
      <c r="X325" s="52"/>
      <c r="Y325" s="52"/>
      <c r="Z325" s="2"/>
    </row>
    <row r="326" spans="1:26" ht="16.5" customHeight="1">
      <c r="A326" s="2"/>
      <c r="B326" s="2"/>
      <c r="C326" s="14"/>
      <c r="D326" s="14"/>
      <c r="E326" s="14"/>
      <c r="F326" s="14"/>
      <c r="G326" s="14"/>
      <c r="H326" s="2"/>
      <c r="I326" s="2"/>
      <c r="J326" s="2"/>
      <c r="K326" s="2"/>
      <c r="L326" s="2"/>
      <c r="M326" s="2"/>
      <c r="N326" s="2"/>
      <c r="O326" s="2"/>
      <c r="P326" s="2"/>
      <c r="Q326" s="2"/>
      <c r="R326" s="2"/>
      <c r="S326" s="52"/>
      <c r="T326" s="52"/>
      <c r="U326" s="52"/>
      <c r="V326" s="52"/>
      <c r="W326" s="52"/>
      <c r="X326" s="52"/>
      <c r="Y326" s="52"/>
      <c r="Z326" s="2"/>
    </row>
    <row r="327" spans="1:26" ht="16.5" customHeight="1">
      <c r="A327" s="2"/>
      <c r="B327" s="2"/>
      <c r="C327" s="14"/>
      <c r="D327" s="14"/>
      <c r="E327" s="14"/>
      <c r="F327" s="14"/>
      <c r="G327" s="14"/>
      <c r="H327" s="2"/>
      <c r="I327" s="2"/>
      <c r="J327" s="2"/>
      <c r="K327" s="2"/>
      <c r="L327" s="2"/>
      <c r="M327" s="2"/>
      <c r="N327" s="2"/>
      <c r="O327" s="2"/>
      <c r="P327" s="2"/>
      <c r="Q327" s="2"/>
      <c r="R327" s="2"/>
      <c r="S327" s="52"/>
      <c r="T327" s="52"/>
      <c r="U327" s="52"/>
      <c r="V327" s="52"/>
      <c r="W327" s="52"/>
      <c r="X327" s="52"/>
      <c r="Y327" s="52"/>
      <c r="Z327" s="2"/>
    </row>
    <row r="328" spans="1:26" ht="16.5" customHeight="1">
      <c r="A328" s="2"/>
      <c r="B328" s="2"/>
      <c r="C328" s="14"/>
      <c r="D328" s="14"/>
      <c r="E328" s="14"/>
      <c r="F328" s="14"/>
      <c r="G328" s="14"/>
      <c r="H328" s="2"/>
      <c r="I328" s="2"/>
      <c r="J328" s="2"/>
      <c r="K328" s="2"/>
      <c r="L328" s="2"/>
      <c r="M328" s="2"/>
      <c r="N328" s="2"/>
      <c r="O328" s="2"/>
      <c r="P328" s="2"/>
      <c r="Q328" s="2"/>
      <c r="R328" s="2"/>
      <c r="S328" s="52"/>
      <c r="T328" s="52"/>
      <c r="U328" s="52"/>
      <c r="V328" s="52"/>
      <c r="W328" s="52"/>
      <c r="X328" s="52"/>
      <c r="Y328" s="52"/>
      <c r="Z328" s="2"/>
    </row>
    <row r="329" spans="1:26" ht="16.5" customHeight="1">
      <c r="A329" s="2"/>
      <c r="B329" s="2"/>
      <c r="C329" s="14"/>
      <c r="D329" s="14"/>
      <c r="E329" s="14"/>
      <c r="F329" s="14"/>
      <c r="G329" s="14"/>
      <c r="H329" s="2"/>
      <c r="I329" s="2"/>
      <c r="J329" s="2"/>
      <c r="K329" s="2"/>
      <c r="L329" s="2"/>
      <c r="M329" s="2"/>
      <c r="N329" s="2"/>
      <c r="O329" s="2"/>
      <c r="P329" s="2"/>
      <c r="Q329" s="2"/>
      <c r="R329" s="2"/>
      <c r="S329" s="52"/>
      <c r="T329" s="52"/>
      <c r="U329" s="52"/>
      <c r="V329" s="52"/>
      <c r="W329" s="52"/>
      <c r="X329" s="52"/>
      <c r="Y329" s="52"/>
      <c r="Z329" s="2"/>
    </row>
    <row r="330" spans="1:26" ht="16.5" customHeight="1">
      <c r="A330" s="2"/>
      <c r="B330" s="2"/>
      <c r="C330" s="14"/>
      <c r="D330" s="14"/>
      <c r="E330" s="14"/>
      <c r="F330" s="14"/>
      <c r="G330" s="14"/>
      <c r="H330" s="2"/>
      <c r="I330" s="2"/>
      <c r="J330" s="2"/>
      <c r="K330" s="2"/>
      <c r="L330" s="2"/>
      <c r="M330" s="2"/>
      <c r="N330" s="2"/>
      <c r="O330" s="2"/>
      <c r="P330" s="2"/>
      <c r="Q330" s="2"/>
      <c r="R330" s="2"/>
      <c r="S330" s="52"/>
      <c r="T330" s="52"/>
      <c r="U330" s="52"/>
      <c r="V330" s="52"/>
      <c r="W330" s="52"/>
      <c r="X330" s="52"/>
      <c r="Y330" s="52"/>
      <c r="Z330" s="2"/>
    </row>
    <row r="331" spans="1:26" ht="16.5" customHeight="1">
      <c r="A331" s="2"/>
      <c r="B331" s="2"/>
      <c r="C331" s="14"/>
      <c r="D331" s="14"/>
      <c r="E331" s="14"/>
      <c r="F331" s="14"/>
      <c r="G331" s="14"/>
      <c r="H331" s="2"/>
      <c r="I331" s="2"/>
      <c r="J331" s="2"/>
      <c r="K331" s="2"/>
      <c r="L331" s="2"/>
      <c r="M331" s="2"/>
      <c r="N331" s="2"/>
      <c r="O331" s="2"/>
      <c r="P331" s="2"/>
      <c r="Q331" s="2"/>
      <c r="R331" s="2"/>
      <c r="S331" s="52"/>
      <c r="T331" s="52"/>
      <c r="U331" s="52"/>
      <c r="V331" s="52"/>
      <c r="W331" s="52"/>
      <c r="X331" s="52"/>
      <c r="Y331" s="52"/>
      <c r="Z331" s="2"/>
    </row>
    <row r="332" spans="1:26" ht="16.5" customHeight="1">
      <c r="A332" s="2"/>
      <c r="B332" s="2"/>
      <c r="C332" s="14"/>
      <c r="D332" s="14"/>
      <c r="E332" s="14"/>
      <c r="F332" s="14"/>
      <c r="G332" s="14"/>
      <c r="H332" s="2"/>
      <c r="I332" s="2"/>
      <c r="J332" s="2"/>
      <c r="K332" s="2"/>
      <c r="L332" s="2"/>
      <c r="M332" s="2"/>
      <c r="N332" s="2"/>
      <c r="O332" s="2"/>
      <c r="P332" s="2"/>
      <c r="Q332" s="2"/>
      <c r="R332" s="2"/>
      <c r="S332" s="52"/>
      <c r="T332" s="52"/>
      <c r="U332" s="52"/>
      <c r="V332" s="52"/>
      <c r="W332" s="52"/>
      <c r="X332" s="52"/>
      <c r="Y332" s="52"/>
      <c r="Z332" s="2"/>
    </row>
    <row r="333" spans="1:26" ht="16.5" customHeight="1">
      <c r="A333" s="2"/>
      <c r="B333" s="2"/>
      <c r="C333" s="14"/>
      <c r="D333" s="14"/>
      <c r="E333" s="14"/>
      <c r="F333" s="14"/>
      <c r="G333" s="14"/>
      <c r="H333" s="2"/>
      <c r="I333" s="2"/>
      <c r="J333" s="2"/>
      <c r="K333" s="2"/>
      <c r="L333" s="2"/>
      <c r="M333" s="2"/>
      <c r="N333" s="2"/>
      <c r="O333" s="2"/>
      <c r="P333" s="2"/>
      <c r="Q333" s="2"/>
      <c r="R333" s="2"/>
      <c r="S333" s="52"/>
      <c r="T333" s="52"/>
      <c r="U333" s="52"/>
      <c r="V333" s="52"/>
      <c r="W333" s="52"/>
      <c r="X333" s="52"/>
      <c r="Y333" s="52"/>
      <c r="Z333" s="2"/>
    </row>
    <row r="334" spans="1:26" ht="16.5" customHeight="1">
      <c r="A334" s="2"/>
      <c r="B334" s="2"/>
      <c r="C334" s="14"/>
      <c r="D334" s="14"/>
      <c r="E334" s="14"/>
      <c r="F334" s="14"/>
      <c r="G334" s="14"/>
      <c r="H334" s="2"/>
      <c r="I334" s="2"/>
      <c r="J334" s="2"/>
      <c r="K334" s="2"/>
      <c r="L334" s="2"/>
      <c r="M334" s="2"/>
      <c r="N334" s="2"/>
      <c r="O334" s="2"/>
      <c r="P334" s="2"/>
      <c r="Q334" s="2"/>
      <c r="R334" s="2"/>
      <c r="S334" s="52"/>
      <c r="T334" s="52"/>
      <c r="U334" s="52"/>
      <c r="V334" s="52"/>
      <c r="W334" s="52"/>
      <c r="X334" s="52"/>
      <c r="Y334" s="52"/>
      <c r="Z334" s="2"/>
    </row>
    <row r="335" spans="1:26" ht="16.5" customHeight="1">
      <c r="A335" s="2"/>
      <c r="B335" s="2"/>
      <c r="C335" s="14"/>
      <c r="D335" s="14"/>
      <c r="E335" s="14"/>
      <c r="F335" s="14"/>
      <c r="G335" s="14"/>
      <c r="H335" s="2"/>
      <c r="I335" s="2"/>
      <c r="J335" s="2"/>
      <c r="K335" s="2"/>
      <c r="L335" s="2"/>
      <c r="M335" s="2"/>
      <c r="N335" s="2"/>
      <c r="O335" s="2"/>
      <c r="P335" s="2"/>
      <c r="Q335" s="2"/>
      <c r="R335" s="2"/>
      <c r="S335" s="52"/>
      <c r="T335" s="52"/>
      <c r="U335" s="52"/>
      <c r="V335" s="52"/>
      <c r="W335" s="52"/>
      <c r="X335" s="52"/>
      <c r="Y335" s="52"/>
      <c r="Z335" s="2"/>
    </row>
    <row r="336" spans="1:26" ht="16.5" customHeight="1">
      <c r="A336" s="2"/>
      <c r="B336" s="2"/>
      <c r="C336" s="14"/>
      <c r="D336" s="14"/>
      <c r="E336" s="14"/>
      <c r="F336" s="14"/>
      <c r="G336" s="14"/>
      <c r="H336" s="2"/>
      <c r="I336" s="2"/>
      <c r="J336" s="2"/>
      <c r="K336" s="2"/>
      <c r="L336" s="2"/>
      <c r="M336" s="2"/>
      <c r="N336" s="2"/>
      <c r="O336" s="2"/>
      <c r="P336" s="2"/>
      <c r="Q336" s="2"/>
      <c r="R336" s="2"/>
      <c r="S336" s="52"/>
      <c r="T336" s="52"/>
      <c r="U336" s="52"/>
      <c r="V336" s="52"/>
      <c r="W336" s="52"/>
      <c r="X336" s="52"/>
      <c r="Y336" s="52"/>
      <c r="Z336" s="2"/>
    </row>
    <row r="337" spans="1:26" ht="16.5" customHeight="1">
      <c r="A337" s="2"/>
      <c r="B337" s="2"/>
      <c r="C337" s="14"/>
      <c r="D337" s="14"/>
      <c r="E337" s="14"/>
      <c r="F337" s="14"/>
      <c r="G337" s="14"/>
      <c r="H337" s="2"/>
      <c r="I337" s="2"/>
      <c r="J337" s="2"/>
      <c r="K337" s="2"/>
      <c r="L337" s="2"/>
      <c r="M337" s="2"/>
      <c r="N337" s="2"/>
      <c r="O337" s="2"/>
      <c r="P337" s="2"/>
      <c r="Q337" s="2"/>
      <c r="R337" s="2"/>
      <c r="S337" s="52"/>
      <c r="T337" s="52"/>
      <c r="U337" s="52"/>
      <c r="V337" s="52"/>
      <c r="W337" s="52"/>
      <c r="X337" s="52"/>
      <c r="Y337" s="52"/>
      <c r="Z337" s="2"/>
    </row>
    <row r="338" spans="1:26" ht="16.5" customHeight="1">
      <c r="A338" s="2"/>
      <c r="B338" s="2"/>
      <c r="C338" s="14"/>
      <c r="D338" s="14"/>
      <c r="E338" s="14"/>
      <c r="F338" s="14"/>
      <c r="G338" s="14"/>
      <c r="H338" s="2"/>
      <c r="I338" s="2"/>
      <c r="J338" s="2"/>
      <c r="K338" s="2"/>
      <c r="L338" s="2"/>
      <c r="M338" s="2"/>
      <c r="N338" s="2"/>
      <c r="O338" s="2"/>
      <c r="P338" s="2"/>
      <c r="Q338" s="2"/>
      <c r="R338" s="2"/>
      <c r="S338" s="52"/>
      <c r="T338" s="52"/>
      <c r="U338" s="52"/>
      <c r="V338" s="52"/>
      <c r="W338" s="52"/>
      <c r="X338" s="52"/>
      <c r="Y338" s="52"/>
      <c r="Z338" s="2"/>
    </row>
    <row r="339" spans="1:26" ht="16.5" customHeight="1">
      <c r="A339" s="2"/>
      <c r="B339" s="2"/>
      <c r="C339" s="14"/>
      <c r="D339" s="14"/>
      <c r="E339" s="14"/>
      <c r="F339" s="14"/>
      <c r="G339" s="14"/>
      <c r="H339" s="2"/>
      <c r="I339" s="2"/>
      <c r="J339" s="2"/>
      <c r="K339" s="2"/>
      <c r="L339" s="2"/>
      <c r="M339" s="2"/>
      <c r="N339" s="2"/>
      <c r="O339" s="2"/>
      <c r="P339" s="2"/>
      <c r="Q339" s="2"/>
      <c r="R339" s="2"/>
      <c r="S339" s="52"/>
      <c r="T339" s="52"/>
      <c r="U339" s="52"/>
      <c r="V339" s="52"/>
      <c r="W339" s="52"/>
      <c r="X339" s="52"/>
      <c r="Y339" s="52"/>
      <c r="Z339" s="2"/>
    </row>
    <row r="340" spans="1:26" ht="16.5" customHeight="1">
      <c r="A340" s="2"/>
      <c r="B340" s="2"/>
      <c r="C340" s="14"/>
      <c r="D340" s="14"/>
      <c r="E340" s="14"/>
      <c r="F340" s="14"/>
      <c r="G340" s="14"/>
      <c r="H340" s="2"/>
      <c r="I340" s="2"/>
      <c r="J340" s="2"/>
      <c r="K340" s="2"/>
      <c r="L340" s="2"/>
      <c r="M340" s="2"/>
      <c r="N340" s="2"/>
      <c r="O340" s="2"/>
      <c r="P340" s="2"/>
      <c r="Q340" s="2"/>
      <c r="R340" s="2"/>
      <c r="S340" s="52"/>
      <c r="T340" s="52"/>
      <c r="U340" s="52"/>
      <c r="V340" s="52"/>
      <c r="W340" s="52"/>
      <c r="X340" s="52"/>
      <c r="Y340" s="52"/>
      <c r="Z340" s="2"/>
    </row>
    <row r="341" spans="1:26" ht="16.5" customHeight="1">
      <c r="A341" s="2"/>
      <c r="B341" s="2"/>
      <c r="C341" s="14"/>
      <c r="D341" s="14"/>
      <c r="E341" s="14"/>
      <c r="F341" s="14"/>
      <c r="G341" s="14"/>
      <c r="H341" s="2"/>
      <c r="I341" s="2"/>
      <c r="J341" s="2"/>
      <c r="K341" s="2"/>
      <c r="L341" s="2"/>
      <c r="M341" s="2"/>
      <c r="N341" s="2"/>
      <c r="O341" s="2"/>
      <c r="P341" s="2"/>
      <c r="Q341" s="2"/>
      <c r="R341" s="2"/>
      <c r="S341" s="52"/>
      <c r="T341" s="52"/>
      <c r="U341" s="52"/>
      <c r="V341" s="52"/>
      <c r="W341" s="52"/>
      <c r="X341" s="52"/>
      <c r="Y341" s="52"/>
      <c r="Z341" s="2"/>
    </row>
    <row r="342" spans="1:26" ht="16.5" customHeight="1">
      <c r="A342" s="2"/>
      <c r="B342" s="2"/>
      <c r="C342" s="14"/>
      <c r="D342" s="14"/>
      <c r="E342" s="14"/>
      <c r="F342" s="14"/>
      <c r="G342" s="14"/>
      <c r="H342" s="2"/>
      <c r="I342" s="2"/>
      <c r="J342" s="2"/>
      <c r="K342" s="2"/>
      <c r="L342" s="2"/>
      <c r="M342" s="2"/>
      <c r="N342" s="2"/>
      <c r="O342" s="2"/>
      <c r="P342" s="2"/>
      <c r="Q342" s="2"/>
      <c r="R342" s="2"/>
      <c r="S342" s="52"/>
      <c r="T342" s="52"/>
      <c r="U342" s="52"/>
      <c r="V342" s="52"/>
      <c r="W342" s="52"/>
      <c r="X342" s="52"/>
      <c r="Y342" s="52"/>
      <c r="Z342" s="2"/>
    </row>
    <row r="343" spans="1:26" ht="16.5" customHeight="1">
      <c r="A343" s="2"/>
      <c r="B343" s="2"/>
      <c r="C343" s="14"/>
      <c r="D343" s="14"/>
      <c r="E343" s="14"/>
      <c r="F343" s="14"/>
      <c r="G343" s="14"/>
      <c r="H343" s="2"/>
      <c r="I343" s="2"/>
      <c r="J343" s="2"/>
      <c r="K343" s="2"/>
      <c r="L343" s="2"/>
      <c r="M343" s="2"/>
      <c r="N343" s="2"/>
      <c r="O343" s="2"/>
      <c r="P343" s="2"/>
      <c r="Q343" s="2"/>
      <c r="R343" s="2"/>
      <c r="S343" s="52"/>
      <c r="T343" s="52"/>
      <c r="U343" s="52"/>
      <c r="V343" s="52"/>
      <c r="W343" s="52"/>
      <c r="X343" s="52"/>
      <c r="Y343" s="52"/>
      <c r="Z343" s="2"/>
    </row>
    <row r="344" spans="1:26" ht="16.5" customHeight="1">
      <c r="A344" s="2"/>
      <c r="B344" s="2"/>
      <c r="C344" s="14"/>
      <c r="D344" s="14"/>
      <c r="E344" s="14"/>
      <c r="F344" s="14"/>
      <c r="G344" s="14"/>
      <c r="H344" s="2"/>
      <c r="I344" s="2"/>
      <c r="J344" s="2"/>
      <c r="K344" s="2"/>
      <c r="L344" s="2"/>
      <c r="M344" s="2"/>
      <c r="N344" s="2"/>
      <c r="O344" s="2"/>
      <c r="P344" s="2"/>
      <c r="Q344" s="2"/>
      <c r="R344" s="2"/>
      <c r="S344" s="52"/>
      <c r="T344" s="52"/>
      <c r="U344" s="52"/>
      <c r="V344" s="52"/>
      <c r="W344" s="52"/>
      <c r="X344" s="52"/>
      <c r="Y344" s="52"/>
      <c r="Z344" s="2"/>
    </row>
    <row r="345" spans="1:26" ht="16.5" customHeight="1">
      <c r="A345" s="2"/>
      <c r="B345" s="2"/>
      <c r="C345" s="14"/>
      <c r="D345" s="14"/>
      <c r="E345" s="14"/>
      <c r="F345" s="14"/>
      <c r="G345" s="14"/>
      <c r="H345" s="2"/>
      <c r="I345" s="2"/>
      <c r="J345" s="2"/>
      <c r="K345" s="2"/>
      <c r="L345" s="2"/>
      <c r="M345" s="2"/>
      <c r="N345" s="2"/>
      <c r="O345" s="2"/>
      <c r="P345" s="2"/>
      <c r="Q345" s="2"/>
      <c r="R345" s="2"/>
      <c r="S345" s="52"/>
      <c r="T345" s="52"/>
      <c r="U345" s="52"/>
      <c r="V345" s="52"/>
      <c r="W345" s="52"/>
      <c r="X345" s="52"/>
      <c r="Y345" s="52"/>
      <c r="Z345" s="2"/>
    </row>
    <row r="346" spans="1:26" ht="16.5" customHeight="1">
      <c r="A346" s="2"/>
      <c r="B346" s="2"/>
      <c r="C346" s="14"/>
      <c r="D346" s="14"/>
      <c r="E346" s="14"/>
      <c r="F346" s="14"/>
      <c r="G346" s="14"/>
      <c r="H346" s="2"/>
      <c r="I346" s="2"/>
      <c r="J346" s="2"/>
      <c r="K346" s="2"/>
      <c r="L346" s="2"/>
      <c r="M346" s="2"/>
      <c r="N346" s="2"/>
      <c r="O346" s="2"/>
      <c r="P346" s="2"/>
      <c r="Q346" s="2"/>
      <c r="R346" s="2"/>
      <c r="S346" s="52"/>
      <c r="T346" s="52"/>
      <c r="U346" s="52"/>
      <c r="V346" s="52"/>
      <c r="W346" s="52"/>
      <c r="X346" s="52"/>
      <c r="Y346" s="52"/>
      <c r="Z346" s="2"/>
    </row>
    <row r="347" spans="1:26" ht="16.5" customHeight="1">
      <c r="A347" s="2"/>
      <c r="B347" s="2"/>
      <c r="C347" s="14"/>
      <c r="D347" s="14"/>
      <c r="E347" s="14"/>
      <c r="F347" s="14"/>
      <c r="G347" s="14"/>
      <c r="H347" s="2"/>
      <c r="I347" s="2"/>
      <c r="J347" s="2"/>
      <c r="K347" s="2"/>
      <c r="L347" s="2"/>
      <c r="M347" s="2"/>
      <c r="N347" s="2"/>
      <c r="O347" s="2"/>
      <c r="P347" s="2"/>
      <c r="Q347" s="2"/>
      <c r="R347" s="2"/>
      <c r="S347" s="52"/>
      <c r="T347" s="52"/>
      <c r="U347" s="52"/>
      <c r="V347" s="52"/>
      <c r="W347" s="52"/>
      <c r="X347" s="52"/>
      <c r="Y347" s="52"/>
      <c r="Z347" s="2"/>
    </row>
    <row r="348" spans="1:26" ht="16.5" customHeight="1">
      <c r="A348" s="2"/>
      <c r="B348" s="2"/>
      <c r="C348" s="14"/>
      <c r="D348" s="14"/>
      <c r="E348" s="14"/>
      <c r="F348" s="14"/>
      <c r="G348" s="14"/>
      <c r="H348" s="2"/>
      <c r="I348" s="2"/>
      <c r="J348" s="2"/>
      <c r="K348" s="2"/>
      <c r="L348" s="2"/>
      <c r="M348" s="2"/>
      <c r="N348" s="2"/>
      <c r="O348" s="2"/>
      <c r="P348" s="2"/>
      <c r="Q348" s="2"/>
      <c r="R348" s="2"/>
      <c r="S348" s="52"/>
      <c r="T348" s="52"/>
      <c r="U348" s="52"/>
      <c r="V348" s="52"/>
      <c r="W348" s="52"/>
      <c r="X348" s="52"/>
      <c r="Y348" s="52"/>
      <c r="Z348" s="2"/>
    </row>
    <row r="349" spans="1:26" ht="16.5" customHeight="1">
      <c r="A349" s="2"/>
      <c r="B349" s="2"/>
      <c r="C349" s="14"/>
      <c r="D349" s="14"/>
      <c r="E349" s="14"/>
      <c r="F349" s="14"/>
      <c r="G349" s="14"/>
      <c r="H349" s="2"/>
      <c r="I349" s="2"/>
      <c r="J349" s="2"/>
      <c r="K349" s="2"/>
      <c r="L349" s="2"/>
      <c r="M349" s="2"/>
      <c r="N349" s="2"/>
      <c r="O349" s="2"/>
      <c r="P349" s="2"/>
      <c r="Q349" s="2"/>
      <c r="R349" s="2"/>
      <c r="S349" s="52"/>
      <c r="T349" s="52"/>
      <c r="U349" s="52"/>
      <c r="V349" s="52"/>
      <c r="W349" s="52"/>
      <c r="X349" s="52"/>
      <c r="Y349" s="52"/>
      <c r="Z349" s="2"/>
    </row>
    <row r="350" spans="1:26" ht="16.5" customHeight="1">
      <c r="A350" s="2"/>
      <c r="B350" s="2"/>
      <c r="C350" s="14"/>
      <c r="D350" s="14"/>
      <c r="E350" s="14"/>
      <c r="F350" s="14"/>
      <c r="G350" s="14"/>
      <c r="H350" s="2"/>
      <c r="I350" s="2"/>
      <c r="J350" s="2"/>
      <c r="K350" s="2"/>
      <c r="L350" s="2"/>
      <c r="M350" s="2"/>
      <c r="N350" s="2"/>
      <c r="O350" s="2"/>
      <c r="P350" s="2"/>
      <c r="Q350" s="2"/>
      <c r="R350" s="2"/>
      <c r="S350" s="52"/>
      <c r="T350" s="52"/>
      <c r="U350" s="52"/>
      <c r="V350" s="52"/>
      <c r="W350" s="52"/>
      <c r="X350" s="52"/>
      <c r="Y350" s="52"/>
      <c r="Z350" s="2"/>
    </row>
    <row r="351" spans="1:26" ht="16.5" customHeight="1">
      <c r="A351" s="2"/>
      <c r="B351" s="2"/>
      <c r="C351" s="14"/>
      <c r="D351" s="14"/>
      <c r="E351" s="14"/>
      <c r="F351" s="14"/>
      <c r="G351" s="14"/>
      <c r="H351" s="2"/>
      <c r="I351" s="2"/>
      <c r="J351" s="2"/>
      <c r="K351" s="2"/>
      <c r="L351" s="2"/>
      <c r="M351" s="2"/>
      <c r="N351" s="2"/>
      <c r="O351" s="2"/>
      <c r="P351" s="2"/>
      <c r="Q351" s="2"/>
      <c r="R351" s="2"/>
      <c r="S351" s="52"/>
      <c r="T351" s="52"/>
      <c r="U351" s="52"/>
      <c r="V351" s="52"/>
      <c r="W351" s="52"/>
      <c r="X351" s="52"/>
      <c r="Y351" s="52"/>
      <c r="Z351" s="2"/>
    </row>
    <row r="352" spans="1:26" ht="16.5" customHeight="1">
      <c r="A352" s="2"/>
      <c r="B352" s="2"/>
      <c r="C352" s="14"/>
      <c r="D352" s="14"/>
      <c r="E352" s="14"/>
      <c r="F352" s="14"/>
      <c r="G352" s="14"/>
      <c r="H352" s="2"/>
      <c r="I352" s="2"/>
      <c r="J352" s="2"/>
      <c r="K352" s="2"/>
      <c r="L352" s="2"/>
      <c r="M352" s="2"/>
      <c r="N352" s="2"/>
      <c r="O352" s="2"/>
      <c r="P352" s="2"/>
      <c r="Q352" s="2"/>
      <c r="R352" s="2"/>
      <c r="S352" s="52"/>
      <c r="T352" s="52"/>
      <c r="U352" s="52"/>
      <c r="V352" s="52"/>
      <c r="W352" s="52"/>
      <c r="X352" s="52"/>
      <c r="Y352" s="52"/>
      <c r="Z352" s="2"/>
    </row>
    <row r="353" spans="1:26" ht="16.5" customHeight="1">
      <c r="A353" s="2"/>
      <c r="B353" s="2"/>
      <c r="C353" s="14"/>
      <c r="D353" s="14"/>
      <c r="E353" s="14"/>
      <c r="F353" s="14"/>
      <c r="G353" s="14"/>
      <c r="H353" s="2"/>
      <c r="I353" s="2"/>
      <c r="J353" s="2"/>
      <c r="K353" s="2"/>
      <c r="L353" s="2"/>
      <c r="M353" s="2"/>
      <c r="N353" s="2"/>
      <c r="O353" s="2"/>
      <c r="P353" s="2"/>
      <c r="Q353" s="2"/>
      <c r="R353" s="2"/>
      <c r="S353" s="52"/>
      <c r="T353" s="52"/>
      <c r="U353" s="52"/>
      <c r="V353" s="52"/>
      <c r="W353" s="52"/>
      <c r="X353" s="52"/>
      <c r="Y353" s="52"/>
      <c r="Z353" s="2"/>
    </row>
    <row r="354" spans="1:26" ht="16.5" customHeight="1">
      <c r="A354" s="2"/>
      <c r="B354" s="2"/>
      <c r="C354" s="14"/>
      <c r="D354" s="14"/>
      <c r="E354" s="14"/>
      <c r="F354" s="14"/>
      <c r="G354" s="14"/>
      <c r="H354" s="2"/>
      <c r="I354" s="2"/>
      <c r="J354" s="2"/>
      <c r="K354" s="2"/>
      <c r="L354" s="2"/>
      <c r="M354" s="2"/>
      <c r="N354" s="2"/>
      <c r="O354" s="2"/>
      <c r="P354" s="2"/>
      <c r="Q354" s="2"/>
      <c r="R354" s="2"/>
      <c r="S354" s="52"/>
      <c r="T354" s="52"/>
      <c r="U354" s="52"/>
      <c r="V354" s="52"/>
      <c r="W354" s="52"/>
      <c r="X354" s="52"/>
      <c r="Y354" s="52"/>
      <c r="Z354" s="2"/>
    </row>
    <row r="355" spans="1:26" ht="16.5" customHeight="1">
      <c r="A355" s="2"/>
      <c r="B355" s="2"/>
      <c r="C355" s="14"/>
      <c r="D355" s="14"/>
      <c r="E355" s="14"/>
      <c r="F355" s="14"/>
      <c r="G355" s="14"/>
      <c r="H355" s="2"/>
      <c r="I355" s="2"/>
      <c r="J355" s="2"/>
      <c r="K355" s="2"/>
      <c r="L355" s="2"/>
      <c r="M355" s="2"/>
      <c r="N355" s="2"/>
      <c r="O355" s="2"/>
      <c r="P355" s="2"/>
      <c r="Q355" s="2"/>
      <c r="R355" s="2"/>
      <c r="S355" s="52"/>
      <c r="T355" s="52"/>
      <c r="U355" s="52"/>
      <c r="V355" s="52"/>
      <c r="W355" s="52"/>
      <c r="X355" s="52"/>
      <c r="Y355" s="52"/>
      <c r="Z355" s="2"/>
    </row>
    <row r="356" spans="1:26" ht="16.5" customHeight="1">
      <c r="A356" s="2"/>
      <c r="B356" s="2"/>
      <c r="C356" s="14"/>
      <c r="D356" s="14"/>
      <c r="E356" s="14"/>
      <c r="F356" s="14"/>
      <c r="G356" s="14"/>
      <c r="H356" s="2"/>
      <c r="I356" s="2"/>
      <c r="J356" s="2"/>
      <c r="K356" s="2"/>
      <c r="L356" s="2"/>
      <c r="M356" s="2"/>
      <c r="N356" s="2"/>
      <c r="O356" s="2"/>
      <c r="P356" s="2"/>
      <c r="Q356" s="2"/>
      <c r="R356" s="2"/>
      <c r="S356" s="52"/>
      <c r="T356" s="52"/>
      <c r="U356" s="52"/>
      <c r="V356" s="52"/>
      <c r="W356" s="52"/>
      <c r="X356" s="52"/>
      <c r="Y356" s="52"/>
      <c r="Z356" s="2"/>
    </row>
    <row r="357" spans="1:26" ht="16.5" customHeight="1">
      <c r="A357" s="2"/>
      <c r="B357" s="2"/>
      <c r="C357" s="14"/>
      <c r="D357" s="14"/>
      <c r="E357" s="14"/>
      <c r="F357" s="14"/>
      <c r="G357" s="14"/>
      <c r="H357" s="2"/>
      <c r="I357" s="2"/>
      <c r="J357" s="2"/>
      <c r="K357" s="2"/>
      <c r="L357" s="2"/>
      <c r="M357" s="2"/>
      <c r="N357" s="2"/>
      <c r="O357" s="2"/>
      <c r="P357" s="2"/>
      <c r="Q357" s="2"/>
      <c r="R357" s="2"/>
      <c r="S357" s="52"/>
      <c r="T357" s="52"/>
      <c r="U357" s="52"/>
      <c r="V357" s="52"/>
      <c r="W357" s="52"/>
      <c r="X357" s="52"/>
      <c r="Y357" s="52"/>
      <c r="Z357" s="2"/>
    </row>
    <row r="358" spans="1:26" ht="16.5" customHeight="1">
      <c r="A358" s="2"/>
      <c r="B358" s="2"/>
      <c r="C358" s="14"/>
      <c r="D358" s="14"/>
      <c r="E358" s="14"/>
      <c r="F358" s="14"/>
      <c r="G358" s="14"/>
      <c r="H358" s="2"/>
      <c r="I358" s="2"/>
      <c r="J358" s="2"/>
      <c r="K358" s="2"/>
      <c r="L358" s="2"/>
      <c r="M358" s="2"/>
      <c r="N358" s="2"/>
      <c r="O358" s="2"/>
      <c r="P358" s="2"/>
      <c r="Q358" s="2"/>
      <c r="R358" s="2"/>
      <c r="S358" s="52"/>
      <c r="T358" s="52"/>
      <c r="U358" s="52"/>
      <c r="V358" s="52"/>
      <c r="W358" s="52"/>
      <c r="X358" s="52"/>
      <c r="Y358" s="52"/>
      <c r="Z358" s="2"/>
    </row>
    <row r="359" spans="1:26" ht="16.5" customHeight="1">
      <c r="A359" s="2"/>
      <c r="B359" s="2"/>
      <c r="C359" s="14"/>
      <c r="D359" s="14"/>
      <c r="E359" s="14"/>
      <c r="F359" s="14"/>
      <c r="G359" s="14"/>
      <c r="H359" s="2"/>
      <c r="I359" s="2"/>
      <c r="J359" s="2"/>
      <c r="K359" s="2"/>
      <c r="L359" s="2"/>
      <c r="M359" s="2"/>
      <c r="N359" s="2"/>
      <c r="O359" s="2"/>
      <c r="P359" s="2"/>
      <c r="Q359" s="2"/>
      <c r="R359" s="2"/>
      <c r="S359" s="52"/>
      <c r="T359" s="52"/>
      <c r="U359" s="52"/>
      <c r="V359" s="52"/>
      <c r="W359" s="52"/>
      <c r="X359" s="52"/>
      <c r="Y359" s="52"/>
      <c r="Z359" s="2"/>
    </row>
    <row r="360" spans="1:26" ht="16.5" customHeight="1">
      <c r="A360" s="2"/>
      <c r="B360" s="2"/>
      <c r="C360" s="14"/>
      <c r="D360" s="14"/>
      <c r="E360" s="14"/>
      <c r="F360" s="14"/>
      <c r="G360" s="14"/>
      <c r="H360" s="2"/>
      <c r="I360" s="2"/>
      <c r="J360" s="2"/>
      <c r="K360" s="2"/>
      <c r="L360" s="2"/>
      <c r="M360" s="2"/>
      <c r="N360" s="2"/>
      <c r="O360" s="2"/>
      <c r="P360" s="2"/>
      <c r="Q360" s="2"/>
      <c r="R360" s="2"/>
      <c r="S360" s="52"/>
      <c r="T360" s="52"/>
      <c r="U360" s="52"/>
      <c r="V360" s="52"/>
      <c r="W360" s="52"/>
      <c r="X360" s="52"/>
      <c r="Y360" s="52"/>
      <c r="Z360" s="2"/>
    </row>
    <row r="361" spans="1:26" ht="16.5" customHeight="1">
      <c r="A361" s="2"/>
      <c r="B361" s="2"/>
      <c r="C361" s="14"/>
      <c r="D361" s="14"/>
      <c r="E361" s="14"/>
      <c r="F361" s="14"/>
      <c r="G361" s="14"/>
      <c r="H361" s="2"/>
      <c r="I361" s="2"/>
      <c r="J361" s="2"/>
      <c r="K361" s="2"/>
      <c r="L361" s="2"/>
      <c r="M361" s="2"/>
      <c r="N361" s="2"/>
      <c r="O361" s="2"/>
      <c r="P361" s="2"/>
      <c r="Q361" s="2"/>
      <c r="R361" s="2"/>
      <c r="S361" s="52"/>
      <c r="T361" s="52"/>
      <c r="U361" s="52"/>
      <c r="V361" s="52"/>
      <c r="W361" s="52"/>
      <c r="X361" s="52"/>
      <c r="Y361" s="52"/>
      <c r="Z361" s="2"/>
    </row>
    <row r="362" spans="1:26" ht="16.5" customHeight="1">
      <c r="A362" s="2"/>
      <c r="B362" s="2"/>
      <c r="C362" s="14"/>
      <c r="D362" s="14"/>
      <c r="E362" s="14"/>
      <c r="F362" s="14"/>
      <c r="G362" s="14"/>
      <c r="H362" s="2"/>
      <c r="I362" s="2"/>
      <c r="J362" s="2"/>
      <c r="K362" s="2"/>
      <c r="L362" s="2"/>
      <c r="M362" s="2"/>
      <c r="N362" s="2"/>
      <c r="O362" s="2"/>
      <c r="P362" s="2"/>
      <c r="Q362" s="2"/>
      <c r="R362" s="2"/>
      <c r="S362" s="52"/>
      <c r="T362" s="52"/>
      <c r="U362" s="52"/>
      <c r="V362" s="52"/>
      <c r="W362" s="52"/>
      <c r="X362" s="52"/>
      <c r="Y362" s="52"/>
      <c r="Z362" s="2"/>
    </row>
    <row r="363" spans="1:26" ht="16.5" customHeight="1">
      <c r="A363" s="2"/>
      <c r="B363" s="2"/>
      <c r="C363" s="14"/>
      <c r="D363" s="14"/>
      <c r="E363" s="14"/>
      <c r="F363" s="14"/>
      <c r="G363" s="14"/>
      <c r="H363" s="2"/>
      <c r="I363" s="2"/>
      <c r="J363" s="2"/>
      <c r="K363" s="2"/>
      <c r="L363" s="2"/>
      <c r="M363" s="2"/>
      <c r="N363" s="2"/>
      <c r="O363" s="2"/>
      <c r="P363" s="2"/>
      <c r="Q363" s="2"/>
      <c r="R363" s="2"/>
      <c r="S363" s="52"/>
      <c r="T363" s="52"/>
      <c r="U363" s="52"/>
      <c r="V363" s="52"/>
      <c r="W363" s="52"/>
      <c r="X363" s="52"/>
      <c r="Y363" s="52"/>
      <c r="Z363" s="2"/>
    </row>
    <row r="364" spans="1:26" ht="16.5" customHeight="1">
      <c r="A364" s="2"/>
      <c r="B364" s="2"/>
      <c r="C364" s="14"/>
      <c r="D364" s="14"/>
      <c r="E364" s="14"/>
      <c r="F364" s="14"/>
      <c r="G364" s="14"/>
      <c r="H364" s="2"/>
      <c r="I364" s="2"/>
      <c r="J364" s="2"/>
      <c r="K364" s="2"/>
      <c r="L364" s="2"/>
      <c r="M364" s="2"/>
      <c r="N364" s="2"/>
      <c r="O364" s="2"/>
      <c r="P364" s="2"/>
      <c r="Q364" s="2"/>
      <c r="R364" s="2"/>
      <c r="S364" s="52"/>
      <c r="T364" s="52"/>
      <c r="U364" s="52"/>
      <c r="V364" s="52"/>
      <c r="W364" s="52"/>
      <c r="X364" s="52"/>
      <c r="Y364" s="52"/>
      <c r="Z364" s="2"/>
    </row>
    <row r="365" spans="1:26" ht="16.5" customHeight="1">
      <c r="A365" s="2"/>
      <c r="B365" s="2"/>
      <c r="C365" s="14"/>
      <c r="D365" s="14"/>
      <c r="E365" s="14"/>
      <c r="F365" s="14"/>
      <c r="G365" s="14"/>
      <c r="H365" s="2"/>
      <c r="I365" s="2"/>
      <c r="J365" s="2"/>
      <c r="K365" s="2"/>
      <c r="L365" s="2"/>
      <c r="M365" s="2"/>
      <c r="N365" s="2"/>
      <c r="O365" s="2"/>
      <c r="P365" s="2"/>
      <c r="Q365" s="2"/>
      <c r="R365" s="2"/>
      <c r="S365" s="52"/>
      <c r="T365" s="52"/>
      <c r="U365" s="52"/>
      <c r="V365" s="52"/>
      <c r="W365" s="52"/>
      <c r="X365" s="52"/>
      <c r="Y365" s="52"/>
      <c r="Z365" s="2"/>
    </row>
    <row r="366" spans="1:26" ht="16.5" customHeight="1">
      <c r="A366" s="2"/>
      <c r="B366" s="2"/>
      <c r="C366" s="14"/>
      <c r="D366" s="14"/>
      <c r="E366" s="14"/>
      <c r="F366" s="14"/>
      <c r="G366" s="14"/>
      <c r="H366" s="2"/>
      <c r="I366" s="2"/>
      <c r="J366" s="2"/>
      <c r="K366" s="2"/>
      <c r="L366" s="2"/>
      <c r="M366" s="2"/>
      <c r="N366" s="2"/>
      <c r="O366" s="2"/>
      <c r="P366" s="2"/>
      <c r="Q366" s="2"/>
      <c r="R366" s="2"/>
      <c r="S366" s="52"/>
      <c r="T366" s="52"/>
      <c r="U366" s="52"/>
      <c r="V366" s="52"/>
      <c r="W366" s="52"/>
      <c r="X366" s="52"/>
      <c r="Y366" s="52"/>
      <c r="Z366" s="2"/>
    </row>
    <row r="367" spans="1:26" ht="16.5" customHeight="1">
      <c r="A367" s="2"/>
      <c r="B367" s="2"/>
      <c r="C367" s="14"/>
      <c r="D367" s="14"/>
      <c r="E367" s="14"/>
      <c r="F367" s="14"/>
      <c r="G367" s="14"/>
      <c r="H367" s="2"/>
      <c r="I367" s="2"/>
      <c r="J367" s="2"/>
      <c r="K367" s="2"/>
      <c r="L367" s="2"/>
      <c r="M367" s="2"/>
      <c r="N367" s="2"/>
      <c r="O367" s="2"/>
      <c r="P367" s="2"/>
      <c r="Q367" s="2"/>
      <c r="R367" s="2"/>
      <c r="S367" s="52"/>
      <c r="T367" s="52"/>
      <c r="U367" s="52"/>
      <c r="V367" s="52"/>
      <c r="W367" s="52"/>
      <c r="X367" s="52"/>
      <c r="Y367" s="52"/>
      <c r="Z367" s="2"/>
    </row>
    <row r="368" spans="1:26" ht="16.5" customHeight="1">
      <c r="A368" s="2"/>
      <c r="B368" s="2"/>
      <c r="C368" s="14"/>
      <c r="D368" s="14"/>
      <c r="E368" s="14"/>
      <c r="F368" s="14"/>
      <c r="G368" s="14"/>
      <c r="H368" s="2"/>
      <c r="I368" s="2"/>
      <c r="J368" s="2"/>
      <c r="K368" s="2"/>
      <c r="L368" s="2"/>
      <c r="M368" s="2"/>
      <c r="N368" s="2"/>
      <c r="O368" s="2"/>
      <c r="P368" s="2"/>
      <c r="Q368" s="2"/>
      <c r="R368" s="2"/>
      <c r="S368" s="52"/>
      <c r="T368" s="52"/>
      <c r="U368" s="52"/>
      <c r="V368" s="52"/>
      <c r="W368" s="52"/>
      <c r="X368" s="52"/>
      <c r="Y368" s="52"/>
      <c r="Z368" s="2"/>
    </row>
    <row r="369" spans="1:26" ht="16.5" customHeight="1">
      <c r="A369" s="2"/>
      <c r="B369" s="2"/>
      <c r="C369" s="14"/>
      <c r="D369" s="14"/>
      <c r="E369" s="14"/>
      <c r="F369" s="14"/>
      <c r="G369" s="14"/>
      <c r="H369" s="2"/>
      <c r="I369" s="2"/>
      <c r="J369" s="2"/>
      <c r="K369" s="2"/>
      <c r="L369" s="2"/>
      <c r="M369" s="2"/>
      <c r="N369" s="2"/>
      <c r="O369" s="2"/>
      <c r="P369" s="2"/>
      <c r="Q369" s="2"/>
      <c r="R369" s="2"/>
      <c r="S369" s="52"/>
      <c r="T369" s="52"/>
      <c r="U369" s="52"/>
      <c r="V369" s="52"/>
      <c r="W369" s="52"/>
      <c r="X369" s="52"/>
      <c r="Y369" s="52"/>
      <c r="Z369" s="2"/>
    </row>
    <row r="370" spans="1:26" ht="16.5" customHeight="1">
      <c r="A370" s="2"/>
      <c r="B370" s="2"/>
      <c r="C370" s="14"/>
      <c r="D370" s="14"/>
      <c r="E370" s="14"/>
      <c r="F370" s="14"/>
      <c r="G370" s="14"/>
      <c r="H370" s="2"/>
      <c r="I370" s="2"/>
      <c r="J370" s="2"/>
      <c r="K370" s="2"/>
      <c r="L370" s="2"/>
      <c r="M370" s="2"/>
      <c r="N370" s="2"/>
      <c r="O370" s="2"/>
      <c r="P370" s="2"/>
      <c r="Q370" s="2"/>
      <c r="R370" s="2"/>
      <c r="S370" s="52"/>
      <c r="T370" s="52"/>
      <c r="U370" s="52"/>
      <c r="V370" s="52"/>
      <c r="W370" s="52"/>
      <c r="X370" s="52"/>
      <c r="Y370" s="52"/>
      <c r="Z370" s="2"/>
    </row>
    <row r="371" spans="1:26" ht="16.5" customHeight="1">
      <c r="A371" s="2"/>
      <c r="B371" s="2"/>
      <c r="C371" s="14"/>
      <c r="D371" s="14"/>
      <c r="E371" s="14"/>
      <c r="F371" s="14"/>
      <c r="G371" s="14"/>
      <c r="H371" s="2"/>
      <c r="I371" s="2"/>
      <c r="J371" s="2"/>
      <c r="K371" s="2"/>
      <c r="L371" s="2"/>
      <c r="M371" s="2"/>
      <c r="N371" s="2"/>
      <c r="O371" s="2"/>
      <c r="P371" s="2"/>
      <c r="Q371" s="2"/>
      <c r="R371" s="2"/>
      <c r="S371" s="52"/>
      <c r="T371" s="52"/>
      <c r="U371" s="52"/>
      <c r="V371" s="52"/>
      <c r="W371" s="52"/>
      <c r="X371" s="52"/>
      <c r="Y371" s="52"/>
      <c r="Z371" s="2"/>
    </row>
    <row r="372" spans="1:26" ht="16.5" customHeight="1">
      <c r="A372" s="2"/>
      <c r="B372" s="2"/>
      <c r="C372" s="14"/>
      <c r="D372" s="14"/>
      <c r="E372" s="14"/>
      <c r="F372" s="14"/>
      <c r="G372" s="14"/>
      <c r="H372" s="2"/>
      <c r="I372" s="2"/>
      <c r="J372" s="2"/>
      <c r="K372" s="2"/>
      <c r="L372" s="2"/>
      <c r="M372" s="2"/>
      <c r="N372" s="2"/>
      <c r="O372" s="2"/>
      <c r="P372" s="2"/>
      <c r="Q372" s="2"/>
      <c r="R372" s="2"/>
      <c r="S372" s="52"/>
      <c r="T372" s="52"/>
      <c r="U372" s="52"/>
      <c r="V372" s="52"/>
      <c r="W372" s="52"/>
      <c r="X372" s="52"/>
      <c r="Y372" s="52"/>
      <c r="Z372" s="2"/>
    </row>
    <row r="373" spans="1:26" ht="16.5" customHeight="1">
      <c r="A373" s="2"/>
      <c r="B373" s="2"/>
      <c r="C373" s="14"/>
      <c r="D373" s="14"/>
      <c r="E373" s="14"/>
      <c r="F373" s="14"/>
      <c r="G373" s="14"/>
      <c r="H373" s="2"/>
      <c r="I373" s="2"/>
      <c r="J373" s="2"/>
      <c r="K373" s="2"/>
      <c r="L373" s="2"/>
      <c r="M373" s="2"/>
      <c r="N373" s="2"/>
      <c r="O373" s="2"/>
      <c r="P373" s="2"/>
      <c r="Q373" s="2"/>
      <c r="R373" s="2"/>
      <c r="S373" s="52"/>
      <c r="T373" s="52"/>
      <c r="U373" s="52"/>
      <c r="V373" s="52"/>
      <c r="W373" s="52"/>
      <c r="X373" s="52"/>
      <c r="Y373" s="52"/>
      <c r="Z373" s="2"/>
    </row>
    <row r="374" spans="1:26" ht="16.5" customHeight="1">
      <c r="A374" s="2"/>
      <c r="B374" s="2"/>
      <c r="C374" s="14"/>
      <c r="D374" s="14"/>
      <c r="E374" s="14"/>
      <c r="F374" s="14"/>
      <c r="G374" s="14"/>
      <c r="H374" s="2"/>
      <c r="I374" s="2"/>
      <c r="J374" s="2"/>
      <c r="K374" s="2"/>
      <c r="L374" s="2"/>
      <c r="M374" s="2"/>
      <c r="N374" s="2"/>
      <c r="O374" s="2"/>
      <c r="P374" s="2"/>
      <c r="Q374" s="2"/>
      <c r="R374" s="2"/>
      <c r="S374" s="52"/>
      <c r="T374" s="52"/>
      <c r="U374" s="52"/>
      <c r="V374" s="52"/>
      <c r="W374" s="52"/>
      <c r="X374" s="52"/>
      <c r="Y374" s="52"/>
      <c r="Z374" s="2"/>
    </row>
    <row r="375" spans="1:26" ht="16.5" customHeight="1">
      <c r="A375" s="2"/>
      <c r="B375" s="2"/>
      <c r="C375" s="14"/>
      <c r="D375" s="14"/>
      <c r="E375" s="14"/>
      <c r="F375" s="14"/>
      <c r="G375" s="14"/>
      <c r="H375" s="2"/>
      <c r="I375" s="2"/>
      <c r="J375" s="2"/>
      <c r="K375" s="2"/>
      <c r="L375" s="2"/>
      <c r="M375" s="2"/>
      <c r="N375" s="2"/>
      <c r="O375" s="2"/>
      <c r="P375" s="2"/>
      <c r="Q375" s="2"/>
      <c r="R375" s="2"/>
      <c r="S375" s="52"/>
      <c r="T375" s="52"/>
      <c r="U375" s="52"/>
      <c r="V375" s="52"/>
      <c r="W375" s="52"/>
      <c r="X375" s="52"/>
      <c r="Y375" s="52"/>
      <c r="Z375" s="2"/>
    </row>
    <row r="376" spans="1:26" ht="16.5" customHeight="1">
      <c r="A376" s="2"/>
      <c r="B376" s="2"/>
      <c r="C376" s="14"/>
      <c r="D376" s="14"/>
      <c r="E376" s="14"/>
      <c r="F376" s="14"/>
      <c r="G376" s="14"/>
      <c r="H376" s="2"/>
      <c r="I376" s="2"/>
      <c r="J376" s="2"/>
      <c r="K376" s="2"/>
      <c r="L376" s="2"/>
      <c r="M376" s="2"/>
      <c r="N376" s="2"/>
      <c r="O376" s="2"/>
      <c r="P376" s="2"/>
      <c r="Q376" s="2"/>
      <c r="R376" s="2"/>
      <c r="S376" s="52"/>
      <c r="T376" s="52"/>
      <c r="U376" s="52"/>
      <c r="V376" s="52"/>
      <c r="W376" s="52"/>
      <c r="X376" s="52"/>
      <c r="Y376" s="52"/>
      <c r="Z376" s="2"/>
    </row>
    <row r="377" spans="1:26" ht="16.5" customHeight="1">
      <c r="A377" s="2"/>
      <c r="B377" s="2"/>
      <c r="C377" s="14"/>
      <c r="D377" s="14"/>
      <c r="E377" s="14"/>
      <c r="F377" s="14"/>
      <c r="G377" s="14"/>
      <c r="H377" s="2"/>
      <c r="I377" s="2"/>
      <c r="J377" s="2"/>
      <c r="K377" s="2"/>
      <c r="L377" s="2"/>
      <c r="M377" s="2"/>
      <c r="N377" s="2"/>
      <c r="O377" s="2"/>
      <c r="P377" s="2"/>
      <c r="Q377" s="2"/>
      <c r="R377" s="2"/>
      <c r="S377" s="52"/>
      <c r="T377" s="52"/>
      <c r="U377" s="52"/>
      <c r="V377" s="52"/>
      <c r="W377" s="52"/>
      <c r="X377" s="52"/>
      <c r="Y377" s="52"/>
      <c r="Z377" s="2"/>
    </row>
    <row r="378" spans="1:26" ht="16.5" customHeight="1">
      <c r="A378" s="2"/>
      <c r="B378" s="2"/>
      <c r="C378" s="14"/>
      <c r="D378" s="14"/>
      <c r="E378" s="14"/>
      <c r="F378" s="14"/>
      <c r="G378" s="14"/>
      <c r="H378" s="2"/>
      <c r="I378" s="2"/>
      <c r="J378" s="2"/>
      <c r="K378" s="2"/>
      <c r="L378" s="2"/>
      <c r="M378" s="2"/>
      <c r="N378" s="2"/>
      <c r="O378" s="2"/>
      <c r="P378" s="2"/>
      <c r="Q378" s="2"/>
      <c r="R378" s="2"/>
      <c r="S378" s="52"/>
      <c r="T378" s="52"/>
      <c r="U378" s="52"/>
      <c r="V378" s="52"/>
      <c r="W378" s="52"/>
      <c r="X378" s="52"/>
      <c r="Y378" s="52"/>
      <c r="Z378" s="2"/>
    </row>
    <row r="379" spans="1:26" ht="16.5" customHeight="1">
      <c r="A379" s="2"/>
      <c r="B379" s="2"/>
      <c r="C379" s="14"/>
      <c r="D379" s="14"/>
      <c r="E379" s="14"/>
      <c r="F379" s="14"/>
      <c r="G379" s="14"/>
      <c r="H379" s="2"/>
      <c r="I379" s="2"/>
      <c r="J379" s="2"/>
      <c r="K379" s="2"/>
      <c r="L379" s="2"/>
      <c r="M379" s="2"/>
      <c r="N379" s="2"/>
      <c r="O379" s="2"/>
      <c r="P379" s="2"/>
      <c r="Q379" s="2"/>
      <c r="R379" s="2"/>
      <c r="S379" s="52"/>
      <c r="T379" s="52"/>
      <c r="U379" s="52"/>
      <c r="V379" s="52"/>
      <c r="W379" s="52"/>
      <c r="X379" s="52"/>
      <c r="Y379" s="52"/>
      <c r="Z379" s="2"/>
    </row>
    <row r="380" spans="1:26" ht="16.5" customHeight="1">
      <c r="A380" s="2"/>
      <c r="B380" s="2"/>
      <c r="C380" s="14"/>
      <c r="D380" s="14"/>
      <c r="E380" s="14"/>
      <c r="F380" s="14"/>
      <c r="G380" s="14"/>
      <c r="H380" s="2"/>
      <c r="I380" s="2"/>
      <c r="J380" s="2"/>
      <c r="K380" s="2"/>
      <c r="L380" s="2"/>
      <c r="M380" s="2"/>
      <c r="N380" s="2"/>
      <c r="O380" s="2"/>
      <c r="P380" s="2"/>
      <c r="Q380" s="2"/>
      <c r="R380" s="2"/>
      <c r="S380" s="52"/>
      <c r="T380" s="52"/>
      <c r="U380" s="52"/>
      <c r="V380" s="52"/>
      <c r="W380" s="52"/>
      <c r="X380" s="52"/>
      <c r="Y380" s="52"/>
      <c r="Z380" s="2"/>
    </row>
    <row r="381" spans="1:26" ht="16.5" customHeight="1">
      <c r="A381" s="2"/>
      <c r="B381" s="2"/>
      <c r="C381" s="14"/>
      <c r="D381" s="14"/>
      <c r="E381" s="14"/>
      <c r="F381" s="14"/>
      <c r="G381" s="14"/>
      <c r="H381" s="2"/>
      <c r="I381" s="2"/>
      <c r="J381" s="2"/>
      <c r="K381" s="2"/>
      <c r="L381" s="2"/>
      <c r="M381" s="2"/>
      <c r="N381" s="2"/>
      <c r="O381" s="2"/>
      <c r="P381" s="2"/>
      <c r="Q381" s="2"/>
      <c r="R381" s="2"/>
      <c r="S381" s="52"/>
      <c r="T381" s="52"/>
      <c r="U381" s="52"/>
      <c r="V381" s="52"/>
      <c r="W381" s="52"/>
      <c r="X381" s="52"/>
      <c r="Y381" s="52"/>
      <c r="Z381" s="2"/>
    </row>
    <row r="382" spans="1:26" ht="16.5" customHeight="1">
      <c r="A382" s="2"/>
      <c r="B382" s="2"/>
      <c r="C382" s="14"/>
      <c r="D382" s="14"/>
      <c r="E382" s="14"/>
      <c r="F382" s="14"/>
      <c r="G382" s="14"/>
      <c r="H382" s="2"/>
      <c r="I382" s="2"/>
      <c r="J382" s="2"/>
      <c r="K382" s="2"/>
      <c r="L382" s="2"/>
      <c r="M382" s="2"/>
      <c r="N382" s="2"/>
      <c r="O382" s="2"/>
      <c r="P382" s="2"/>
      <c r="Q382" s="2"/>
      <c r="R382" s="2"/>
      <c r="S382" s="52"/>
      <c r="T382" s="52"/>
      <c r="U382" s="52"/>
      <c r="V382" s="52"/>
      <c r="W382" s="52"/>
      <c r="X382" s="52"/>
      <c r="Y382" s="52"/>
      <c r="Z382" s="2"/>
    </row>
    <row r="383" spans="1:26" ht="16.5" customHeight="1">
      <c r="A383" s="2"/>
      <c r="B383" s="2"/>
      <c r="C383" s="14"/>
      <c r="D383" s="14"/>
      <c r="E383" s="14"/>
      <c r="F383" s="14"/>
      <c r="G383" s="14"/>
      <c r="H383" s="2"/>
      <c r="I383" s="2"/>
      <c r="J383" s="2"/>
      <c r="K383" s="2"/>
      <c r="L383" s="2"/>
      <c r="M383" s="2"/>
      <c r="N383" s="2"/>
      <c r="O383" s="2"/>
      <c r="P383" s="2"/>
      <c r="Q383" s="2"/>
      <c r="R383" s="2"/>
      <c r="S383" s="52"/>
      <c r="T383" s="52"/>
      <c r="U383" s="52"/>
      <c r="V383" s="52"/>
      <c r="W383" s="52"/>
      <c r="X383" s="52"/>
      <c r="Y383" s="52"/>
      <c r="Z383" s="2"/>
    </row>
    <row r="384" spans="1:26" ht="16.5" customHeight="1">
      <c r="A384" s="2"/>
      <c r="B384" s="2"/>
      <c r="C384" s="14"/>
      <c r="D384" s="14"/>
      <c r="E384" s="14"/>
      <c r="F384" s="14"/>
      <c r="G384" s="14"/>
      <c r="H384" s="2"/>
      <c r="I384" s="2"/>
      <c r="J384" s="2"/>
      <c r="K384" s="2"/>
      <c r="L384" s="2"/>
      <c r="M384" s="2"/>
      <c r="N384" s="2"/>
      <c r="O384" s="2"/>
      <c r="P384" s="2"/>
      <c r="Q384" s="2"/>
      <c r="R384" s="2"/>
      <c r="S384" s="52"/>
      <c r="T384" s="52"/>
      <c r="U384" s="52"/>
      <c r="V384" s="52"/>
      <c r="W384" s="52"/>
      <c r="X384" s="52"/>
      <c r="Y384" s="52"/>
      <c r="Z384" s="2"/>
    </row>
    <row r="385" spans="1:26" ht="16.5" customHeight="1">
      <c r="A385" s="2"/>
      <c r="B385" s="2"/>
      <c r="C385" s="14"/>
      <c r="D385" s="14"/>
      <c r="E385" s="14"/>
      <c r="F385" s="14"/>
      <c r="G385" s="14"/>
      <c r="H385" s="2"/>
      <c r="I385" s="2"/>
      <c r="J385" s="2"/>
      <c r="K385" s="2"/>
      <c r="L385" s="2"/>
      <c r="M385" s="2"/>
      <c r="N385" s="2"/>
      <c r="O385" s="2"/>
      <c r="P385" s="2"/>
      <c r="Q385" s="2"/>
      <c r="R385" s="2"/>
      <c r="S385" s="52"/>
      <c r="T385" s="52"/>
      <c r="U385" s="52"/>
      <c r="V385" s="52"/>
      <c r="W385" s="52"/>
      <c r="X385" s="52"/>
      <c r="Y385" s="52"/>
      <c r="Z385" s="2"/>
    </row>
    <row r="386" spans="1:26" ht="16.5" customHeight="1">
      <c r="A386" s="2"/>
      <c r="B386" s="2"/>
      <c r="C386" s="14"/>
      <c r="D386" s="14"/>
      <c r="E386" s="14"/>
      <c r="F386" s="14"/>
      <c r="G386" s="14"/>
      <c r="H386" s="2"/>
      <c r="I386" s="2"/>
      <c r="J386" s="2"/>
      <c r="K386" s="2"/>
      <c r="L386" s="2"/>
      <c r="M386" s="2"/>
      <c r="N386" s="2"/>
      <c r="O386" s="2"/>
      <c r="P386" s="2"/>
      <c r="Q386" s="2"/>
      <c r="R386" s="2"/>
      <c r="S386" s="52"/>
      <c r="T386" s="52"/>
      <c r="U386" s="52"/>
      <c r="V386" s="52"/>
      <c r="W386" s="52"/>
      <c r="X386" s="52"/>
      <c r="Y386" s="52"/>
      <c r="Z386" s="2"/>
    </row>
    <row r="387" spans="1:26" ht="16.5" customHeight="1">
      <c r="A387" s="2"/>
      <c r="B387" s="2"/>
      <c r="C387" s="14"/>
      <c r="D387" s="14"/>
      <c r="E387" s="14"/>
      <c r="F387" s="14"/>
      <c r="G387" s="14"/>
      <c r="H387" s="2"/>
      <c r="I387" s="2"/>
      <c r="J387" s="2"/>
      <c r="K387" s="2"/>
      <c r="L387" s="2"/>
      <c r="M387" s="2"/>
      <c r="N387" s="2"/>
      <c r="O387" s="2"/>
      <c r="P387" s="2"/>
      <c r="Q387" s="2"/>
      <c r="R387" s="2"/>
      <c r="S387" s="52"/>
      <c r="T387" s="52"/>
      <c r="U387" s="52"/>
      <c r="V387" s="52"/>
      <c r="W387" s="52"/>
      <c r="X387" s="52"/>
      <c r="Y387" s="52"/>
      <c r="Z387" s="2"/>
    </row>
    <row r="388" spans="1:26" ht="16.5" customHeight="1">
      <c r="A388" s="2"/>
      <c r="B388" s="2"/>
      <c r="C388" s="14"/>
      <c r="D388" s="14"/>
      <c r="E388" s="14"/>
      <c r="F388" s="14"/>
      <c r="G388" s="14"/>
      <c r="H388" s="2"/>
      <c r="I388" s="2"/>
      <c r="J388" s="2"/>
      <c r="K388" s="2"/>
      <c r="L388" s="2"/>
      <c r="M388" s="2"/>
      <c r="N388" s="2"/>
      <c r="O388" s="2"/>
      <c r="P388" s="2"/>
      <c r="Q388" s="2"/>
      <c r="R388" s="2"/>
      <c r="S388" s="52"/>
      <c r="T388" s="52"/>
      <c r="U388" s="52"/>
      <c r="V388" s="52"/>
      <c r="W388" s="52"/>
      <c r="X388" s="52"/>
      <c r="Y388" s="52"/>
      <c r="Z388" s="2"/>
    </row>
    <row r="389" spans="1:26" ht="16.5" customHeight="1">
      <c r="A389" s="2"/>
      <c r="B389" s="2"/>
      <c r="C389" s="14"/>
      <c r="D389" s="14"/>
      <c r="E389" s="14"/>
      <c r="F389" s="14"/>
      <c r="G389" s="14"/>
      <c r="H389" s="2"/>
      <c r="I389" s="2"/>
      <c r="J389" s="2"/>
      <c r="K389" s="2"/>
      <c r="L389" s="2"/>
      <c r="M389" s="2"/>
      <c r="N389" s="2"/>
      <c r="O389" s="2"/>
      <c r="P389" s="2"/>
      <c r="Q389" s="2"/>
      <c r="R389" s="2"/>
      <c r="S389" s="52"/>
      <c r="T389" s="52"/>
      <c r="U389" s="52"/>
      <c r="V389" s="52"/>
      <c r="W389" s="52"/>
      <c r="X389" s="52"/>
      <c r="Y389" s="52"/>
      <c r="Z389" s="2"/>
    </row>
    <row r="390" spans="1:26" ht="16.5" customHeight="1">
      <c r="A390" s="2"/>
      <c r="B390" s="2"/>
      <c r="C390" s="14"/>
      <c r="D390" s="14"/>
      <c r="E390" s="14"/>
      <c r="F390" s="14"/>
      <c r="G390" s="14"/>
      <c r="H390" s="2"/>
      <c r="I390" s="2"/>
      <c r="J390" s="2"/>
      <c r="K390" s="2"/>
      <c r="L390" s="2"/>
      <c r="M390" s="2"/>
      <c r="N390" s="2"/>
      <c r="O390" s="2"/>
      <c r="P390" s="2"/>
      <c r="Q390" s="2"/>
      <c r="R390" s="2"/>
      <c r="S390" s="52"/>
      <c r="T390" s="52"/>
      <c r="U390" s="52"/>
      <c r="V390" s="52"/>
      <c r="W390" s="52"/>
      <c r="X390" s="52"/>
      <c r="Y390" s="52"/>
      <c r="Z390" s="2"/>
    </row>
    <row r="391" spans="1:26" ht="16.5" customHeight="1">
      <c r="A391" s="2"/>
      <c r="B391" s="2"/>
      <c r="C391" s="14"/>
      <c r="D391" s="14"/>
      <c r="E391" s="14"/>
      <c r="F391" s="14"/>
      <c r="G391" s="14"/>
      <c r="H391" s="2"/>
      <c r="I391" s="2"/>
      <c r="J391" s="2"/>
      <c r="K391" s="2"/>
      <c r="L391" s="2"/>
      <c r="M391" s="2"/>
      <c r="N391" s="2"/>
      <c r="O391" s="2"/>
      <c r="P391" s="2"/>
      <c r="Q391" s="2"/>
      <c r="R391" s="2"/>
      <c r="S391" s="52"/>
      <c r="T391" s="52"/>
      <c r="U391" s="52"/>
      <c r="V391" s="52"/>
      <c r="W391" s="52"/>
      <c r="X391" s="52"/>
      <c r="Y391" s="52"/>
      <c r="Z391" s="2"/>
    </row>
    <row r="392" spans="1:26" ht="16.5" customHeight="1">
      <c r="A392" s="2"/>
      <c r="B392" s="2"/>
      <c r="C392" s="14"/>
      <c r="D392" s="14"/>
      <c r="E392" s="14"/>
      <c r="F392" s="14"/>
      <c r="G392" s="14"/>
      <c r="H392" s="2"/>
      <c r="I392" s="2"/>
      <c r="J392" s="2"/>
      <c r="K392" s="2"/>
      <c r="L392" s="2"/>
      <c r="M392" s="2"/>
      <c r="N392" s="2"/>
      <c r="O392" s="2"/>
      <c r="P392" s="2"/>
      <c r="Q392" s="2"/>
      <c r="R392" s="2"/>
      <c r="S392" s="52"/>
      <c r="T392" s="52"/>
      <c r="U392" s="52"/>
      <c r="V392" s="52"/>
      <c r="W392" s="52"/>
      <c r="X392" s="52"/>
      <c r="Y392" s="52"/>
      <c r="Z392" s="2"/>
    </row>
    <row r="393" spans="1:26" ht="16.5" customHeight="1">
      <c r="A393" s="2"/>
      <c r="B393" s="2"/>
      <c r="C393" s="14"/>
      <c r="D393" s="14"/>
      <c r="E393" s="14"/>
      <c r="F393" s="14"/>
      <c r="G393" s="14"/>
      <c r="H393" s="2"/>
      <c r="I393" s="2"/>
      <c r="J393" s="2"/>
      <c r="K393" s="2"/>
      <c r="L393" s="2"/>
      <c r="M393" s="2"/>
      <c r="N393" s="2"/>
      <c r="O393" s="2"/>
      <c r="P393" s="2"/>
      <c r="Q393" s="2"/>
      <c r="R393" s="2"/>
      <c r="S393" s="52"/>
      <c r="T393" s="52"/>
      <c r="U393" s="52"/>
      <c r="V393" s="52"/>
      <c r="W393" s="52"/>
      <c r="X393" s="52"/>
      <c r="Y393" s="52"/>
      <c r="Z393" s="2"/>
    </row>
    <row r="394" spans="1:26" ht="16.5" customHeight="1">
      <c r="A394" s="2"/>
      <c r="B394" s="2"/>
      <c r="C394" s="14"/>
      <c r="D394" s="14"/>
      <c r="E394" s="14"/>
      <c r="F394" s="14"/>
      <c r="G394" s="14"/>
      <c r="H394" s="2"/>
      <c r="I394" s="2"/>
      <c r="J394" s="2"/>
      <c r="K394" s="2"/>
      <c r="L394" s="2"/>
      <c r="M394" s="2"/>
      <c r="N394" s="2"/>
      <c r="O394" s="2"/>
      <c r="P394" s="2"/>
      <c r="Q394" s="2"/>
      <c r="R394" s="2"/>
      <c r="S394" s="52"/>
      <c r="T394" s="52"/>
      <c r="U394" s="52"/>
      <c r="V394" s="52"/>
      <c r="W394" s="52"/>
      <c r="X394" s="52"/>
      <c r="Y394" s="52"/>
      <c r="Z394" s="2"/>
    </row>
    <row r="395" spans="1:26" ht="16.5" customHeight="1">
      <c r="A395" s="2"/>
      <c r="B395" s="2"/>
      <c r="C395" s="14"/>
      <c r="D395" s="14"/>
      <c r="E395" s="14"/>
      <c r="F395" s="14"/>
      <c r="G395" s="14"/>
      <c r="H395" s="2"/>
      <c r="I395" s="2"/>
      <c r="J395" s="2"/>
      <c r="K395" s="2"/>
      <c r="L395" s="2"/>
      <c r="M395" s="2"/>
      <c r="N395" s="2"/>
      <c r="O395" s="2"/>
      <c r="P395" s="2"/>
      <c r="Q395" s="2"/>
      <c r="R395" s="2"/>
      <c r="S395" s="52"/>
      <c r="T395" s="52"/>
      <c r="U395" s="52"/>
      <c r="V395" s="52"/>
      <c r="W395" s="52"/>
      <c r="X395" s="52"/>
      <c r="Y395" s="52"/>
      <c r="Z395" s="2"/>
    </row>
    <row r="396" spans="1:26" ht="16.5" customHeight="1">
      <c r="A396" s="2"/>
      <c r="B396" s="2"/>
      <c r="C396" s="14"/>
      <c r="D396" s="14"/>
      <c r="E396" s="14"/>
      <c r="F396" s="14"/>
      <c r="G396" s="14"/>
      <c r="H396" s="2"/>
      <c r="I396" s="2"/>
      <c r="J396" s="2"/>
      <c r="K396" s="2"/>
      <c r="L396" s="2"/>
      <c r="M396" s="2"/>
      <c r="N396" s="2"/>
      <c r="O396" s="2"/>
      <c r="P396" s="2"/>
      <c r="Q396" s="2"/>
      <c r="R396" s="2"/>
      <c r="S396" s="52"/>
      <c r="T396" s="52"/>
      <c r="U396" s="52"/>
      <c r="V396" s="52"/>
      <c r="W396" s="52"/>
      <c r="X396" s="52"/>
      <c r="Y396" s="52"/>
      <c r="Z396" s="2"/>
    </row>
    <row r="397" spans="1:26" ht="16.5" customHeight="1">
      <c r="A397" s="2"/>
      <c r="B397" s="2"/>
      <c r="C397" s="14"/>
      <c r="D397" s="14"/>
      <c r="E397" s="14"/>
      <c r="F397" s="14"/>
      <c r="G397" s="14"/>
      <c r="H397" s="2"/>
      <c r="I397" s="2"/>
      <c r="J397" s="2"/>
      <c r="K397" s="2"/>
      <c r="L397" s="2"/>
      <c r="M397" s="2"/>
      <c r="N397" s="2"/>
      <c r="O397" s="2"/>
      <c r="P397" s="2"/>
      <c r="Q397" s="2"/>
      <c r="R397" s="2"/>
      <c r="S397" s="52"/>
      <c r="T397" s="52"/>
      <c r="U397" s="52"/>
      <c r="V397" s="52"/>
      <c r="W397" s="52"/>
      <c r="X397" s="52"/>
      <c r="Y397" s="52"/>
      <c r="Z397" s="2"/>
    </row>
    <row r="398" spans="1:26" ht="16.5" customHeight="1">
      <c r="A398" s="2"/>
      <c r="B398" s="2"/>
      <c r="C398" s="14"/>
      <c r="D398" s="14"/>
      <c r="E398" s="14"/>
      <c r="F398" s="14"/>
      <c r="G398" s="14"/>
      <c r="H398" s="2"/>
      <c r="I398" s="2"/>
      <c r="J398" s="2"/>
      <c r="K398" s="2"/>
      <c r="L398" s="2"/>
      <c r="M398" s="2"/>
      <c r="N398" s="2"/>
      <c r="O398" s="2"/>
      <c r="P398" s="2"/>
      <c r="Q398" s="2"/>
      <c r="R398" s="2"/>
      <c r="S398" s="52"/>
      <c r="T398" s="52"/>
      <c r="U398" s="52"/>
      <c r="V398" s="52"/>
      <c r="W398" s="52"/>
      <c r="X398" s="52"/>
      <c r="Y398" s="52"/>
      <c r="Z398" s="2"/>
    </row>
    <row r="399" spans="1:26" ht="16.5" customHeight="1">
      <c r="A399" s="2"/>
      <c r="B399" s="2"/>
      <c r="C399" s="14"/>
      <c r="D399" s="14"/>
      <c r="E399" s="14"/>
      <c r="F399" s="14"/>
      <c r="G399" s="14"/>
      <c r="H399" s="2"/>
      <c r="I399" s="2"/>
      <c r="J399" s="2"/>
      <c r="K399" s="2"/>
      <c r="L399" s="2"/>
      <c r="M399" s="2"/>
      <c r="N399" s="2"/>
      <c r="O399" s="2"/>
      <c r="P399" s="2"/>
      <c r="Q399" s="2"/>
      <c r="R399" s="2"/>
      <c r="S399" s="52"/>
      <c r="T399" s="52"/>
      <c r="U399" s="52"/>
      <c r="V399" s="52"/>
      <c r="W399" s="52"/>
      <c r="X399" s="52"/>
      <c r="Y399" s="52"/>
      <c r="Z399" s="2"/>
    </row>
    <row r="400" spans="1:26" ht="16.5" customHeight="1">
      <c r="A400" s="2"/>
      <c r="B400" s="2"/>
      <c r="C400" s="14"/>
      <c r="D400" s="14"/>
      <c r="E400" s="14"/>
      <c r="F400" s="14"/>
      <c r="G400" s="14"/>
      <c r="H400" s="2"/>
      <c r="I400" s="2"/>
      <c r="J400" s="2"/>
      <c r="K400" s="2"/>
      <c r="L400" s="2"/>
      <c r="M400" s="2"/>
      <c r="N400" s="2"/>
      <c r="O400" s="2"/>
      <c r="P400" s="2"/>
      <c r="Q400" s="2"/>
      <c r="R400" s="2"/>
      <c r="S400" s="52"/>
      <c r="T400" s="52"/>
      <c r="U400" s="52"/>
      <c r="V400" s="52"/>
      <c r="W400" s="52"/>
      <c r="X400" s="52"/>
      <c r="Y400" s="52"/>
      <c r="Z400" s="2"/>
    </row>
    <row r="401" spans="1:26" ht="16.5" customHeight="1">
      <c r="A401" s="2"/>
      <c r="B401" s="2"/>
      <c r="C401" s="14"/>
      <c r="D401" s="14"/>
      <c r="E401" s="14"/>
      <c r="F401" s="14"/>
      <c r="G401" s="14"/>
      <c r="H401" s="2"/>
      <c r="I401" s="2"/>
      <c r="J401" s="2"/>
      <c r="K401" s="2"/>
      <c r="L401" s="2"/>
      <c r="M401" s="2"/>
      <c r="N401" s="2"/>
      <c r="O401" s="2"/>
      <c r="P401" s="2"/>
      <c r="Q401" s="2"/>
      <c r="R401" s="2"/>
      <c r="S401" s="52"/>
      <c r="T401" s="52"/>
      <c r="U401" s="52"/>
      <c r="V401" s="52"/>
      <c r="W401" s="52"/>
      <c r="X401" s="52"/>
      <c r="Y401" s="52"/>
      <c r="Z401" s="2"/>
    </row>
    <row r="402" spans="1:26" ht="16.5" customHeight="1">
      <c r="A402" s="2"/>
      <c r="B402" s="2"/>
      <c r="C402" s="14"/>
      <c r="D402" s="14"/>
      <c r="E402" s="14"/>
      <c r="F402" s="14"/>
      <c r="G402" s="14"/>
      <c r="H402" s="2"/>
      <c r="I402" s="2"/>
      <c r="J402" s="2"/>
      <c r="K402" s="2"/>
      <c r="L402" s="2"/>
      <c r="M402" s="2"/>
      <c r="N402" s="2"/>
      <c r="O402" s="2"/>
      <c r="P402" s="2"/>
      <c r="Q402" s="2"/>
      <c r="R402" s="2"/>
      <c r="S402" s="52"/>
      <c r="T402" s="52"/>
      <c r="U402" s="52"/>
      <c r="V402" s="52"/>
      <c r="W402" s="52"/>
      <c r="X402" s="52"/>
      <c r="Y402" s="52"/>
      <c r="Z402" s="2"/>
    </row>
    <row r="403" spans="1:26" ht="16.5" customHeight="1">
      <c r="A403" s="2"/>
      <c r="B403" s="2"/>
      <c r="C403" s="14"/>
      <c r="D403" s="14"/>
      <c r="E403" s="14"/>
      <c r="F403" s="14"/>
      <c r="G403" s="14"/>
      <c r="H403" s="2"/>
      <c r="I403" s="2"/>
      <c r="J403" s="2"/>
      <c r="K403" s="2"/>
      <c r="L403" s="2"/>
      <c r="M403" s="2"/>
      <c r="N403" s="2"/>
      <c r="O403" s="2"/>
      <c r="P403" s="2"/>
      <c r="Q403" s="2"/>
      <c r="R403" s="2"/>
      <c r="S403" s="52"/>
      <c r="T403" s="52"/>
      <c r="U403" s="52"/>
      <c r="V403" s="52"/>
      <c r="W403" s="52"/>
      <c r="X403" s="52"/>
      <c r="Y403" s="52"/>
      <c r="Z403" s="2"/>
    </row>
    <row r="404" spans="1:26" ht="16.5" customHeight="1">
      <c r="A404" s="2"/>
      <c r="B404" s="2"/>
      <c r="C404" s="14"/>
      <c r="D404" s="14"/>
      <c r="E404" s="14"/>
      <c r="F404" s="14"/>
      <c r="G404" s="14"/>
      <c r="H404" s="2"/>
      <c r="I404" s="2"/>
      <c r="J404" s="2"/>
      <c r="K404" s="2"/>
      <c r="L404" s="2"/>
      <c r="M404" s="2"/>
      <c r="N404" s="2"/>
      <c r="O404" s="2"/>
      <c r="P404" s="2"/>
      <c r="Q404" s="2"/>
      <c r="R404" s="2"/>
      <c r="S404" s="52"/>
      <c r="T404" s="52"/>
      <c r="U404" s="52"/>
      <c r="V404" s="52"/>
      <c r="W404" s="52"/>
      <c r="X404" s="52"/>
      <c r="Y404" s="52"/>
      <c r="Z404" s="2"/>
    </row>
    <row r="405" spans="1:26" ht="16.5" customHeight="1">
      <c r="A405" s="2"/>
      <c r="B405" s="2"/>
      <c r="C405" s="14"/>
      <c r="D405" s="14"/>
      <c r="E405" s="14"/>
      <c r="F405" s="14"/>
      <c r="G405" s="14"/>
      <c r="H405" s="2"/>
      <c r="I405" s="2"/>
      <c r="J405" s="2"/>
      <c r="K405" s="2"/>
      <c r="L405" s="2"/>
      <c r="M405" s="2"/>
      <c r="N405" s="2"/>
      <c r="O405" s="2"/>
      <c r="P405" s="2"/>
      <c r="Q405" s="2"/>
      <c r="R405" s="2"/>
      <c r="S405" s="52"/>
      <c r="T405" s="52"/>
      <c r="U405" s="52"/>
      <c r="V405" s="52"/>
      <c r="W405" s="52"/>
      <c r="X405" s="52"/>
      <c r="Y405" s="52"/>
      <c r="Z405" s="2"/>
    </row>
    <row r="406" spans="1:26" ht="16.5" customHeight="1">
      <c r="A406" s="2"/>
      <c r="B406" s="2"/>
      <c r="C406" s="14"/>
      <c r="D406" s="14"/>
      <c r="E406" s="14"/>
      <c r="F406" s="14"/>
      <c r="G406" s="14"/>
      <c r="H406" s="2"/>
      <c r="I406" s="2"/>
      <c r="J406" s="2"/>
      <c r="K406" s="2"/>
      <c r="L406" s="2"/>
      <c r="M406" s="2"/>
      <c r="N406" s="2"/>
      <c r="O406" s="2"/>
      <c r="P406" s="2"/>
      <c r="Q406" s="2"/>
      <c r="R406" s="2"/>
      <c r="S406" s="52"/>
      <c r="T406" s="52"/>
      <c r="U406" s="52"/>
      <c r="V406" s="52"/>
      <c r="W406" s="52"/>
      <c r="X406" s="52"/>
      <c r="Y406" s="52"/>
      <c r="Z406" s="2"/>
    </row>
    <row r="407" spans="1:26" ht="16.5" customHeight="1">
      <c r="A407" s="2"/>
      <c r="B407" s="2"/>
      <c r="C407" s="14"/>
      <c r="D407" s="14"/>
      <c r="E407" s="14"/>
      <c r="F407" s="14"/>
      <c r="G407" s="14"/>
      <c r="H407" s="2"/>
      <c r="I407" s="2"/>
      <c r="J407" s="2"/>
      <c r="K407" s="2"/>
      <c r="L407" s="2"/>
      <c r="M407" s="2"/>
      <c r="N407" s="2"/>
      <c r="O407" s="2"/>
      <c r="P407" s="2"/>
      <c r="Q407" s="2"/>
      <c r="R407" s="2"/>
      <c r="S407" s="52"/>
      <c r="T407" s="52"/>
      <c r="U407" s="52"/>
      <c r="V407" s="52"/>
      <c r="W407" s="52"/>
      <c r="X407" s="52"/>
      <c r="Y407" s="52"/>
      <c r="Z407" s="2"/>
    </row>
    <row r="408" spans="1:26" ht="16.5" customHeight="1">
      <c r="A408" s="2"/>
      <c r="B408" s="2"/>
      <c r="C408" s="14"/>
      <c r="D408" s="14"/>
      <c r="E408" s="14"/>
      <c r="F408" s="14"/>
      <c r="G408" s="14"/>
      <c r="H408" s="2"/>
      <c r="I408" s="2"/>
      <c r="J408" s="2"/>
      <c r="K408" s="2"/>
      <c r="L408" s="2"/>
      <c r="M408" s="2"/>
      <c r="N408" s="2"/>
      <c r="O408" s="2"/>
      <c r="P408" s="2"/>
      <c r="Q408" s="2"/>
      <c r="R408" s="2"/>
      <c r="S408" s="52"/>
      <c r="T408" s="52"/>
      <c r="U408" s="52"/>
      <c r="V408" s="52"/>
      <c r="W408" s="52"/>
      <c r="X408" s="52"/>
      <c r="Y408" s="52"/>
      <c r="Z408" s="2"/>
    </row>
    <row r="409" spans="1:26" ht="16.5" customHeight="1">
      <c r="A409" s="2"/>
      <c r="B409" s="2"/>
      <c r="C409" s="14"/>
      <c r="D409" s="14"/>
      <c r="E409" s="14"/>
      <c r="F409" s="14"/>
      <c r="G409" s="14"/>
      <c r="H409" s="2"/>
      <c r="I409" s="2"/>
      <c r="J409" s="2"/>
      <c r="K409" s="2"/>
      <c r="L409" s="2"/>
      <c r="M409" s="2"/>
      <c r="N409" s="2"/>
      <c r="O409" s="2"/>
      <c r="P409" s="2"/>
      <c r="Q409" s="2"/>
      <c r="R409" s="2"/>
      <c r="S409" s="52"/>
      <c r="T409" s="52"/>
      <c r="U409" s="52"/>
      <c r="V409" s="52"/>
      <c r="W409" s="52"/>
      <c r="X409" s="52"/>
      <c r="Y409" s="52"/>
      <c r="Z409" s="2"/>
    </row>
    <row r="410" spans="1:26" ht="16.5" customHeight="1">
      <c r="A410" s="2"/>
      <c r="B410" s="2"/>
      <c r="C410" s="14"/>
      <c r="D410" s="14"/>
      <c r="E410" s="14"/>
      <c r="F410" s="14"/>
      <c r="G410" s="14"/>
      <c r="H410" s="2"/>
      <c r="I410" s="2"/>
      <c r="J410" s="2"/>
      <c r="K410" s="2"/>
      <c r="L410" s="2"/>
      <c r="M410" s="2"/>
      <c r="N410" s="2"/>
      <c r="O410" s="2"/>
      <c r="P410" s="2"/>
      <c r="Q410" s="2"/>
      <c r="R410" s="2"/>
      <c r="S410" s="52"/>
      <c r="T410" s="52"/>
      <c r="U410" s="52"/>
      <c r="V410" s="52"/>
      <c r="W410" s="52"/>
      <c r="X410" s="52"/>
      <c r="Y410" s="52"/>
      <c r="Z410" s="2"/>
    </row>
    <row r="411" spans="1:26" ht="16.5" customHeight="1">
      <c r="A411" s="2"/>
      <c r="B411" s="2"/>
      <c r="C411" s="14"/>
      <c r="D411" s="14"/>
      <c r="E411" s="14"/>
      <c r="F411" s="14"/>
      <c r="G411" s="14"/>
      <c r="H411" s="2"/>
      <c r="I411" s="2"/>
      <c r="J411" s="2"/>
      <c r="K411" s="2"/>
      <c r="L411" s="2"/>
      <c r="M411" s="2"/>
      <c r="N411" s="2"/>
      <c r="O411" s="2"/>
      <c r="P411" s="2"/>
      <c r="Q411" s="2"/>
      <c r="R411" s="2"/>
      <c r="S411" s="52"/>
      <c r="T411" s="52"/>
      <c r="U411" s="52"/>
      <c r="V411" s="52"/>
      <c r="W411" s="52"/>
      <c r="X411" s="52"/>
      <c r="Y411" s="52"/>
      <c r="Z411" s="2"/>
    </row>
    <row r="412" spans="1:26" ht="16.5" customHeight="1">
      <c r="A412" s="2"/>
      <c r="B412" s="2"/>
      <c r="C412" s="14"/>
      <c r="D412" s="14"/>
      <c r="E412" s="14"/>
      <c r="F412" s="14"/>
      <c r="G412" s="14"/>
      <c r="H412" s="2"/>
      <c r="I412" s="2"/>
      <c r="J412" s="2"/>
      <c r="K412" s="2"/>
      <c r="L412" s="2"/>
      <c r="M412" s="2"/>
      <c r="N412" s="2"/>
      <c r="O412" s="2"/>
      <c r="P412" s="2"/>
      <c r="Q412" s="2"/>
      <c r="R412" s="2"/>
      <c r="S412" s="52"/>
      <c r="T412" s="52"/>
      <c r="U412" s="52"/>
      <c r="V412" s="52"/>
      <c r="W412" s="52"/>
      <c r="X412" s="52"/>
      <c r="Y412" s="52"/>
      <c r="Z412" s="2"/>
    </row>
    <row r="413" spans="1:26" ht="16.5" customHeight="1">
      <c r="A413" s="2"/>
      <c r="B413" s="2"/>
      <c r="C413" s="14"/>
      <c r="D413" s="14"/>
      <c r="E413" s="14"/>
      <c r="F413" s="14"/>
      <c r="G413" s="14"/>
      <c r="H413" s="2"/>
      <c r="I413" s="2"/>
      <c r="J413" s="2"/>
      <c r="K413" s="2"/>
      <c r="L413" s="2"/>
      <c r="M413" s="2"/>
      <c r="N413" s="2"/>
      <c r="O413" s="2"/>
      <c r="P413" s="2"/>
      <c r="Q413" s="2"/>
      <c r="R413" s="2"/>
      <c r="S413" s="52"/>
      <c r="T413" s="52"/>
      <c r="U413" s="52"/>
      <c r="V413" s="52"/>
      <c r="W413" s="52"/>
      <c r="X413" s="52"/>
      <c r="Y413" s="52"/>
      <c r="Z413" s="2"/>
    </row>
    <row r="414" spans="1:26" ht="16.5" customHeight="1">
      <c r="A414" s="2"/>
      <c r="B414" s="2"/>
      <c r="C414" s="14"/>
      <c r="D414" s="14"/>
      <c r="E414" s="14"/>
      <c r="F414" s="14"/>
      <c r="G414" s="14"/>
      <c r="H414" s="2"/>
      <c r="I414" s="2"/>
      <c r="J414" s="2"/>
      <c r="K414" s="2"/>
      <c r="L414" s="2"/>
      <c r="M414" s="2"/>
      <c r="N414" s="2"/>
      <c r="O414" s="2"/>
      <c r="P414" s="2"/>
      <c r="Q414" s="2"/>
      <c r="R414" s="2"/>
      <c r="S414" s="52"/>
      <c r="T414" s="52"/>
      <c r="U414" s="52"/>
      <c r="V414" s="52"/>
      <c r="W414" s="52"/>
      <c r="X414" s="52"/>
      <c r="Y414" s="52"/>
      <c r="Z414" s="2"/>
    </row>
    <row r="415" spans="1:26" ht="16.5" customHeight="1">
      <c r="A415" s="2"/>
      <c r="B415" s="2"/>
      <c r="C415" s="14"/>
      <c r="D415" s="14"/>
      <c r="E415" s="14"/>
      <c r="F415" s="14"/>
      <c r="G415" s="14"/>
      <c r="H415" s="2"/>
      <c r="I415" s="2"/>
      <c r="J415" s="2"/>
      <c r="K415" s="2"/>
      <c r="L415" s="2"/>
      <c r="M415" s="2"/>
      <c r="N415" s="2"/>
      <c r="O415" s="2"/>
      <c r="P415" s="2"/>
      <c r="Q415" s="2"/>
      <c r="R415" s="2"/>
      <c r="S415" s="52"/>
      <c r="T415" s="52"/>
      <c r="U415" s="52"/>
      <c r="V415" s="52"/>
      <c r="W415" s="52"/>
      <c r="X415" s="52"/>
      <c r="Y415" s="52"/>
      <c r="Z415" s="2"/>
    </row>
    <row r="416" spans="1:26" ht="16.5" customHeight="1">
      <c r="A416" s="2"/>
      <c r="B416" s="2"/>
      <c r="C416" s="14"/>
      <c r="D416" s="14"/>
      <c r="E416" s="14"/>
      <c r="F416" s="14"/>
      <c r="G416" s="14"/>
      <c r="H416" s="2"/>
      <c r="I416" s="2"/>
      <c r="J416" s="2"/>
      <c r="K416" s="2"/>
      <c r="L416" s="2"/>
      <c r="M416" s="2"/>
      <c r="N416" s="2"/>
      <c r="O416" s="2"/>
      <c r="P416" s="2"/>
      <c r="Q416" s="2"/>
      <c r="R416" s="2"/>
      <c r="S416" s="52"/>
      <c r="T416" s="52"/>
      <c r="U416" s="52"/>
      <c r="V416" s="52"/>
      <c r="W416" s="52"/>
      <c r="X416" s="52"/>
      <c r="Y416" s="52"/>
      <c r="Z416" s="2"/>
    </row>
    <row r="417" spans="1:26" ht="16.5" customHeight="1">
      <c r="A417" s="2"/>
      <c r="B417" s="2"/>
      <c r="C417" s="14"/>
      <c r="D417" s="14"/>
      <c r="E417" s="14"/>
      <c r="F417" s="14"/>
      <c r="G417" s="14"/>
      <c r="H417" s="2"/>
      <c r="I417" s="2"/>
      <c r="J417" s="2"/>
      <c r="K417" s="2"/>
      <c r="L417" s="2"/>
      <c r="M417" s="2"/>
      <c r="N417" s="2"/>
      <c r="O417" s="2"/>
      <c r="P417" s="2"/>
      <c r="Q417" s="2"/>
      <c r="R417" s="2"/>
      <c r="S417" s="52"/>
      <c r="T417" s="52"/>
      <c r="U417" s="52"/>
      <c r="V417" s="52"/>
      <c r="W417" s="52"/>
      <c r="X417" s="52"/>
      <c r="Y417" s="52"/>
      <c r="Z417" s="2"/>
    </row>
    <row r="418" spans="1:26" ht="16.5" customHeight="1">
      <c r="A418" s="2"/>
      <c r="B418" s="2"/>
      <c r="C418" s="14"/>
      <c r="D418" s="14"/>
      <c r="E418" s="14"/>
      <c r="F418" s="14"/>
      <c r="G418" s="14"/>
      <c r="H418" s="2"/>
      <c r="I418" s="2"/>
      <c r="J418" s="2"/>
      <c r="K418" s="2"/>
      <c r="L418" s="2"/>
      <c r="M418" s="2"/>
      <c r="N418" s="2"/>
      <c r="O418" s="2"/>
      <c r="P418" s="2"/>
      <c r="Q418" s="2"/>
      <c r="R418" s="2"/>
      <c r="S418" s="52"/>
      <c r="T418" s="52"/>
      <c r="U418" s="52"/>
      <c r="V418" s="52"/>
      <c r="W418" s="52"/>
      <c r="X418" s="52"/>
      <c r="Y418" s="52"/>
      <c r="Z418" s="2"/>
    </row>
    <row r="419" spans="1:26" ht="16.5" customHeight="1">
      <c r="A419" s="2"/>
      <c r="B419" s="2"/>
      <c r="C419" s="14"/>
      <c r="D419" s="14"/>
      <c r="E419" s="14"/>
      <c r="F419" s="14"/>
      <c r="G419" s="14"/>
      <c r="H419" s="2"/>
      <c r="I419" s="2"/>
      <c r="J419" s="2"/>
      <c r="K419" s="2"/>
      <c r="L419" s="2"/>
      <c r="M419" s="2"/>
      <c r="N419" s="2"/>
      <c r="O419" s="2"/>
      <c r="P419" s="2"/>
      <c r="Q419" s="2"/>
      <c r="R419" s="2"/>
      <c r="S419" s="52"/>
      <c r="T419" s="52"/>
      <c r="U419" s="52"/>
      <c r="V419" s="52"/>
      <c r="W419" s="52"/>
      <c r="X419" s="52"/>
      <c r="Y419" s="52"/>
      <c r="Z419" s="2"/>
    </row>
    <row r="420" spans="1:26" ht="16.5" customHeight="1">
      <c r="A420" s="2"/>
      <c r="B420" s="2"/>
      <c r="C420" s="14"/>
      <c r="D420" s="14"/>
      <c r="E420" s="14"/>
      <c r="F420" s="14"/>
      <c r="G420" s="14"/>
      <c r="H420" s="2"/>
      <c r="I420" s="2"/>
      <c r="J420" s="2"/>
      <c r="K420" s="2"/>
      <c r="L420" s="2"/>
      <c r="M420" s="2"/>
      <c r="N420" s="2"/>
      <c r="O420" s="2"/>
      <c r="P420" s="2"/>
      <c r="Q420" s="2"/>
      <c r="R420" s="2"/>
      <c r="S420" s="52"/>
      <c r="T420" s="52"/>
      <c r="U420" s="52"/>
      <c r="V420" s="52"/>
      <c r="W420" s="52"/>
      <c r="X420" s="52"/>
      <c r="Y420" s="52"/>
      <c r="Z420" s="2"/>
    </row>
    <row r="421" spans="1:26" ht="16.5" customHeight="1">
      <c r="A421" s="2"/>
      <c r="B421" s="2"/>
      <c r="C421" s="14"/>
      <c r="D421" s="14"/>
      <c r="E421" s="14"/>
      <c r="F421" s="14"/>
      <c r="G421" s="14"/>
      <c r="H421" s="2"/>
      <c r="I421" s="2"/>
      <c r="J421" s="2"/>
      <c r="K421" s="2"/>
      <c r="L421" s="2"/>
      <c r="M421" s="2"/>
      <c r="N421" s="2"/>
      <c r="O421" s="2"/>
      <c r="P421" s="2"/>
      <c r="Q421" s="2"/>
      <c r="R421" s="2"/>
      <c r="S421" s="52"/>
      <c r="T421" s="52"/>
      <c r="U421" s="52"/>
      <c r="V421" s="52"/>
      <c r="W421" s="52"/>
      <c r="X421" s="52"/>
      <c r="Y421" s="52"/>
      <c r="Z421" s="2"/>
    </row>
    <row r="422" spans="1:26" ht="16.5" customHeight="1">
      <c r="A422" s="2"/>
      <c r="B422" s="2"/>
      <c r="C422" s="14"/>
      <c r="D422" s="14"/>
      <c r="E422" s="14"/>
      <c r="F422" s="14"/>
      <c r="G422" s="14"/>
      <c r="H422" s="2"/>
      <c r="I422" s="2"/>
      <c r="J422" s="2"/>
      <c r="K422" s="2"/>
      <c r="L422" s="2"/>
      <c r="M422" s="2"/>
      <c r="N422" s="2"/>
      <c r="O422" s="2"/>
      <c r="P422" s="2"/>
      <c r="Q422" s="2"/>
      <c r="R422" s="2"/>
      <c r="S422" s="52"/>
      <c r="T422" s="52"/>
      <c r="U422" s="52"/>
      <c r="V422" s="52"/>
      <c r="W422" s="52"/>
      <c r="X422" s="52"/>
      <c r="Y422" s="52"/>
      <c r="Z422" s="2"/>
    </row>
    <row r="423" spans="1:26" ht="16.5" customHeight="1">
      <c r="A423" s="2"/>
      <c r="B423" s="2"/>
      <c r="C423" s="14"/>
      <c r="D423" s="14"/>
      <c r="E423" s="14"/>
      <c r="F423" s="14"/>
      <c r="G423" s="14"/>
      <c r="H423" s="2"/>
      <c r="I423" s="2"/>
      <c r="J423" s="2"/>
      <c r="K423" s="2"/>
      <c r="L423" s="2"/>
      <c r="M423" s="2"/>
      <c r="N423" s="2"/>
      <c r="O423" s="2"/>
      <c r="P423" s="2"/>
      <c r="Q423" s="2"/>
      <c r="R423" s="2"/>
      <c r="S423" s="52"/>
      <c r="T423" s="52"/>
      <c r="U423" s="52"/>
      <c r="V423" s="52"/>
      <c r="W423" s="52"/>
      <c r="X423" s="52"/>
      <c r="Y423" s="52"/>
      <c r="Z423" s="2"/>
    </row>
    <row r="424" spans="1:26" ht="16.5" customHeight="1">
      <c r="A424" s="2"/>
      <c r="B424" s="2"/>
      <c r="C424" s="14"/>
      <c r="D424" s="14"/>
      <c r="E424" s="14"/>
      <c r="F424" s="14"/>
      <c r="G424" s="14"/>
      <c r="H424" s="2"/>
      <c r="I424" s="2"/>
      <c r="J424" s="2"/>
      <c r="K424" s="2"/>
      <c r="L424" s="2"/>
      <c r="M424" s="2"/>
      <c r="N424" s="2"/>
      <c r="O424" s="2"/>
      <c r="P424" s="2"/>
      <c r="Q424" s="2"/>
      <c r="R424" s="2"/>
      <c r="S424" s="52"/>
      <c r="T424" s="52"/>
      <c r="U424" s="52"/>
      <c r="V424" s="52"/>
      <c r="W424" s="52"/>
      <c r="X424" s="52"/>
      <c r="Y424" s="52"/>
      <c r="Z424" s="2"/>
    </row>
    <row r="425" spans="1:26" ht="16.5" customHeight="1">
      <c r="A425" s="2"/>
      <c r="B425" s="2"/>
      <c r="C425" s="14"/>
      <c r="D425" s="14"/>
      <c r="E425" s="14"/>
      <c r="F425" s="14"/>
      <c r="G425" s="14"/>
      <c r="H425" s="2"/>
      <c r="I425" s="2"/>
      <c r="J425" s="2"/>
      <c r="K425" s="2"/>
      <c r="L425" s="2"/>
      <c r="M425" s="2"/>
      <c r="N425" s="2"/>
      <c r="O425" s="2"/>
      <c r="P425" s="2"/>
      <c r="Q425" s="2"/>
      <c r="R425" s="2"/>
      <c r="S425" s="52"/>
      <c r="T425" s="52"/>
      <c r="U425" s="52"/>
      <c r="V425" s="52"/>
      <c r="W425" s="52"/>
      <c r="X425" s="52"/>
      <c r="Y425" s="52"/>
      <c r="Z425" s="2"/>
    </row>
    <row r="426" spans="1:26" ht="16.5" customHeight="1">
      <c r="A426" s="2"/>
      <c r="B426" s="2"/>
      <c r="C426" s="14"/>
      <c r="D426" s="14"/>
      <c r="E426" s="14"/>
      <c r="F426" s="14"/>
      <c r="G426" s="14"/>
      <c r="H426" s="2"/>
      <c r="I426" s="2"/>
      <c r="J426" s="2"/>
      <c r="K426" s="2"/>
      <c r="L426" s="2"/>
      <c r="M426" s="2"/>
      <c r="N426" s="2"/>
      <c r="O426" s="2"/>
      <c r="P426" s="2"/>
      <c r="Q426" s="2"/>
      <c r="R426" s="2"/>
      <c r="S426" s="52"/>
      <c r="T426" s="52"/>
      <c r="U426" s="52"/>
      <c r="V426" s="52"/>
      <c r="W426" s="52"/>
      <c r="X426" s="52"/>
      <c r="Y426" s="52"/>
      <c r="Z426" s="2"/>
    </row>
    <row r="427" spans="1:26" ht="16.5" customHeight="1">
      <c r="A427" s="2"/>
      <c r="B427" s="2"/>
      <c r="C427" s="14"/>
      <c r="D427" s="14"/>
      <c r="E427" s="14"/>
      <c r="F427" s="14"/>
      <c r="G427" s="14"/>
      <c r="H427" s="2"/>
      <c r="I427" s="2"/>
      <c r="J427" s="2"/>
      <c r="K427" s="2"/>
      <c r="L427" s="2"/>
      <c r="M427" s="2"/>
      <c r="N427" s="2"/>
      <c r="O427" s="2"/>
      <c r="P427" s="2"/>
      <c r="Q427" s="2"/>
      <c r="R427" s="2"/>
      <c r="S427" s="52"/>
      <c r="T427" s="52"/>
      <c r="U427" s="52"/>
      <c r="V427" s="52"/>
      <c r="W427" s="52"/>
      <c r="X427" s="52"/>
      <c r="Y427" s="52"/>
      <c r="Z427" s="2"/>
    </row>
    <row r="428" spans="1:26" ht="16.5" customHeight="1">
      <c r="A428" s="2"/>
      <c r="B428" s="2"/>
      <c r="C428" s="14"/>
      <c r="D428" s="14"/>
      <c r="E428" s="14"/>
      <c r="F428" s="14"/>
      <c r="G428" s="14"/>
      <c r="H428" s="2"/>
      <c r="I428" s="2"/>
      <c r="J428" s="2"/>
      <c r="K428" s="2"/>
      <c r="L428" s="2"/>
      <c r="M428" s="2"/>
      <c r="N428" s="2"/>
      <c r="O428" s="2"/>
      <c r="P428" s="2"/>
      <c r="Q428" s="2"/>
      <c r="R428" s="2"/>
      <c r="S428" s="52"/>
      <c r="T428" s="52"/>
      <c r="U428" s="52"/>
      <c r="V428" s="52"/>
      <c r="W428" s="52"/>
      <c r="X428" s="52"/>
      <c r="Y428" s="52"/>
      <c r="Z428" s="2"/>
    </row>
    <row r="429" spans="1:26" ht="16.5" customHeight="1">
      <c r="A429" s="2"/>
      <c r="B429" s="2"/>
      <c r="C429" s="14"/>
      <c r="D429" s="14"/>
      <c r="E429" s="14"/>
      <c r="F429" s="14"/>
      <c r="G429" s="14"/>
      <c r="H429" s="2"/>
      <c r="I429" s="2"/>
      <c r="J429" s="2"/>
      <c r="K429" s="2"/>
      <c r="L429" s="2"/>
      <c r="M429" s="2"/>
      <c r="N429" s="2"/>
      <c r="O429" s="2"/>
      <c r="P429" s="2"/>
      <c r="Q429" s="2"/>
      <c r="R429" s="2"/>
      <c r="S429" s="52"/>
      <c r="T429" s="52"/>
      <c r="U429" s="52"/>
      <c r="V429" s="52"/>
      <c r="W429" s="52"/>
      <c r="X429" s="52"/>
      <c r="Y429" s="52"/>
      <c r="Z429" s="2"/>
    </row>
    <row r="430" spans="1:26" ht="16.5" customHeight="1">
      <c r="A430" s="2"/>
      <c r="B430" s="2"/>
      <c r="C430" s="14"/>
      <c r="D430" s="14"/>
      <c r="E430" s="14"/>
      <c r="F430" s="14"/>
      <c r="G430" s="14"/>
      <c r="H430" s="2"/>
      <c r="I430" s="2"/>
      <c r="J430" s="2"/>
      <c r="K430" s="2"/>
      <c r="L430" s="2"/>
      <c r="M430" s="2"/>
      <c r="N430" s="2"/>
      <c r="O430" s="2"/>
      <c r="P430" s="2"/>
      <c r="Q430" s="2"/>
      <c r="R430" s="2"/>
      <c r="S430" s="52"/>
      <c r="T430" s="52"/>
      <c r="U430" s="52"/>
      <c r="V430" s="52"/>
      <c r="W430" s="52"/>
      <c r="X430" s="52"/>
      <c r="Y430" s="52"/>
      <c r="Z430" s="2"/>
    </row>
    <row r="431" spans="1:26" ht="16.5" customHeight="1">
      <c r="A431" s="2"/>
      <c r="B431" s="2"/>
      <c r="C431" s="14"/>
      <c r="D431" s="14"/>
      <c r="E431" s="14"/>
      <c r="F431" s="14"/>
      <c r="G431" s="14"/>
      <c r="H431" s="2"/>
      <c r="I431" s="2"/>
      <c r="J431" s="2"/>
      <c r="K431" s="2"/>
      <c r="L431" s="2"/>
      <c r="M431" s="2"/>
      <c r="N431" s="2"/>
      <c r="O431" s="2"/>
      <c r="P431" s="2"/>
      <c r="Q431" s="2"/>
      <c r="R431" s="2"/>
      <c r="S431" s="52"/>
      <c r="T431" s="52"/>
      <c r="U431" s="52"/>
      <c r="V431" s="52"/>
      <c r="W431" s="52"/>
      <c r="X431" s="52"/>
      <c r="Y431" s="52"/>
      <c r="Z431" s="2"/>
    </row>
    <row r="432" spans="1:26" ht="16.5" customHeight="1">
      <c r="A432" s="2"/>
      <c r="B432" s="2"/>
      <c r="C432" s="14"/>
      <c r="D432" s="14"/>
      <c r="E432" s="14"/>
      <c r="F432" s="14"/>
      <c r="G432" s="14"/>
      <c r="H432" s="2"/>
      <c r="I432" s="2"/>
      <c r="J432" s="2"/>
      <c r="K432" s="2"/>
      <c r="L432" s="2"/>
      <c r="M432" s="2"/>
      <c r="N432" s="2"/>
      <c r="O432" s="2"/>
      <c r="P432" s="2"/>
      <c r="Q432" s="2"/>
      <c r="R432" s="2"/>
      <c r="S432" s="52"/>
      <c r="T432" s="52"/>
      <c r="U432" s="52"/>
      <c r="V432" s="52"/>
      <c r="W432" s="52"/>
      <c r="X432" s="52"/>
      <c r="Y432" s="52"/>
      <c r="Z432" s="2"/>
    </row>
    <row r="433" spans="1:26" ht="16.5" customHeight="1">
      <c r="A433" s="2"/>
      <c r="B433" s="2"/>
      <c r="C433" s="14"/>
      <c r="D433" s="14"/>
      <c r="E433" s="14"/>
      <c r="F433" s="14"/>
      <c r="G433" s="14"/>
      <c r="H433" s="2"/>
      <c r="I433" s="2"/>
      <c r="J433" s="2"/>
      <c r="K433" s="2"/>
      <c r="L433" s="2"/>
      <c r="M433" s="2"/>
      <c r="N433" s="2"/>
      <c r="O433" s="2"/>
      <c r="P433" s="2"/>
      <c r="Q433" s="2"/>
      <c r="R433" s="2"/>
      <c r="S433" s="52"/>
      <c r="T433" s="52"/>
      <c r="U433" s="52"/>
      <c r="V433" s="52"/>
      <c r="W433" s="52"/>
      <c r="X433" s="52"/>
      <c r="Y433" s="52"/>
      <c r="Z433" s="2"/>
    </row>
    <row r="434" spans="1:26" ht="16.5" customHeight="1">
      <c r="A434" s="2"/>
      <c r="B434" s="2"/>
      <c r="C434" s="14"/>
      <c r="D434" s="14"/>
      <c r="E434" s="14"/>
      <c r="F434" s="14"/>
      <c r="G434" s="14"/>
      <c r="H434" s="2"/>
      <c r="I434" s="2"/>
      <c r="J434" s="2"/>
      <c r="K434" s="2"/>
      <c r="L434" s="2"/>
      <c r="M434" s="2"/>
      <c r="N434" s="2"/>
      <c r="O434" s="2"/>
      <c r="P434" s="2"/>
      <c r="Q434" s="2"/>
      <c r="R434" s="2"/>
      <c r="S434" s="52"/>
      <c r="T434" s="52"/>
      <c r="U434" s="52"/>
      <c r="V434" s="52"/>
      <c r="W434" s="52"/>
      <c r="X434" s="52"/>
      <c r="Y434" s="52"/>
      <c r="Z434" s="2"/>
    </row>
    <row r="435" spans="1:26" ht="16.5" customHeight="1">
      <c r="A435" s="2"/>
      <c r="B435" s="2"/>
      <c r="C435" s="14"/>
      <c r="D435" s="14"/>
      <c r="E435" s="14"/>
      <c r="F435" s="14"/>
      <c r="G435" s="14"/>
      <c r="H435" s="2"/>
      <c r="I435" s="2"/>
      <c r="J435" s="2"/>
      <c r="K435" s="2"/>
      <c r="L435" s="2"/>
      <c r="M435" s="2"/>
      <c r="N435" s="2"/>
      <c r="O435" s="2"/>
      <c r="P435" s="2"/>
      <c r="Q435" s="2"/>
      <c r="R435" s="2"/>
      <c r="S435" s="52"/>
      <c r="T435" s="52"/>
      <c r="U435" s="52"/>
      <c r="V435" s="52"/>
      <c r="W435" s="52"/>
      <c r="X435" s="52"/>
      <c r="Y435" s="52"/>
      <c r="Z435" s="2"/>
    </row>
    <row r="436" spans="1:26" ht="16.5" customHeight="1">
      <c r="A436" s="2"/>
      <c r="B436" s="2"/>
      <c r="C436" s="14"/>
      <c r="D436" s="14"/>
      <c r="E436" s="14"/>
      <c r="F436" s="14"/>
      <c r="G436" s="14"/>
      <c r="H436" s="2"/>
      <c r="I436" s="2"/>
      <c r="J436" s="2"/>
      <c r="K436" s="2"/>
      <c r="L436" s="2"/>
      <c r="M436" s="2"/>
      <c r="N436" s="2"/>
      <c r="O436" s="2"/>
      <c r="P436" s="2"/>
      <c r="Q436" s="2"/>
      <c r="R436" s="2"/>
      <c r="S436" s="52"/>
      <c r="T436" s="52"/>
      <c r="U436" s="52"/>
      <c r="V436" s="52"/>
      <c r="W436" s="52"/>
      <c r="X436" s="52"/>
      <c r="Y436" s="52"/>
      <c r="Z436" s="2"/>
    </row>
    <row r="437" spans="1:26" ht="16.5" customHeight="1">
      <c r="A437" s="2"/>
      <c r="B437" s="2"/>
      <c r="C437" s="14"/>
      <c r="D437" s="14"/>
      <c r="E437" s="14"/>
      <c r="F437" s="14"/>
      <c r="G437" s="14"/>
      <c r="H437" s="2"/>
      <c r="I437" s="2"/>
      <c r="J437" s="2"/>
      <c r="K437" s="2"/>
      <c r="L437" s="2"/>
      <c r="M437" s="2"/>
      <c r="N437" s="2"/>
      <c r="O437" s="2"/>
      <c r="P437" s="2"/>
      <c r="Q437" s="2"/>
      <c r="R437" s="2"/>
      <c r="S437" s="52"/>
      <c r="T437" s="52"/>
      <c r="U437" s="52"/>
      <c r="V437" s="52"/>
      <c r="W437" s="52"/>
      <c r="X437" s="52"/>
      <c r="Y437" s="52"/>
      <c r="Z437" s="2"/>
    </row>
    <row r="438" spans="1:26" ht="16.5" customHeight="1">
      <c r="A438" s="2"/>
      <c r="B438" s="2"/>
      <c r="C438" s="14"/>
      <c r="D438" s="14"/>
      <c r="E438" s="14"/>
      <c r="F438" s="14"/>
      <c r="G438" s="14"/>
      <c r="H438" s="2"/>
      <c r="I438" s="2"/>
      <c r="J438" s="2"/>
      <c r="K438" s="2"/>
      <c r="L438" s="2"/>
      <c r="M438" s="2"/>
      <c r="N438" s="2"/>
      <c r="O438" s="2"/>
      <c r="P438" s="2"/>
      <c r="Q438" s="2"/>
      <c r="R438" s="2"/>
      <c r="S438" s="52"/>
      <c r="T438" s="52"/>
      <c r="U438" s="52"/>
      <c r="V438" s="52"/>
      <c r="W438" s="52"/>
      <c r="X438" s="52"/>
      <c r="Y438" s="52"/>
      <c r="Z438" s="2"/>
    </row>
    <row r="439" spans="1:26" ht="16.5" customHeight="1">
      <c r="A439" s="2"/>
      <c r="B439" s="2"/>
      <c r="C439" s="14"/>
      <c r="D439" s="14"/>
      <c r="E439" s="14"/>
      <c r="F439" s="14"/>
      <c r="G439" s="14"/>
      <c r="H439" s="2"/>
      <c r="I439" s="2"/>
      <c r="J439" s="2"/>
      <c r="K439" s="2"/>
      <c r="L439" s="2"/>
      <c r="M439" s="2"/>
      <c r="N439" s="2"/>
      <c r="O439" s="2"/>
      <c r="P439" s="2"/>
      <c r="Q439" s="2"/>
      <c r="R439" s="2"/>
      <c r="S439" s="52"/>
      <c r="T439" s="52"/>
      <c r="U439" s="52"/>
      <c r="V439" s="52"/>
      <c r="W439" s="52"/>
      <c r="X439" s="52"/>
      <c r="Y439" s="52"/>
      <c r="Z439" s="2"/>
    </row>
    <row r="440" spans="1:26" ht="16.5" customHeight="1">
      <c r="A440" s="2"/>
      <c r="B440" s="2"/>
      <c r="C440" s="14"/>
      <c r="D440" s="14"/>
      <c r="E440" s="14"/>
      <c r="F440" s="14"/>
      <c r="G440" s="14"/>
      <c r="H440" s="2"/>
      <c r="I440" s="2"/>
      <c r="J440" s="2"/>
      <c r="K440" s="2"/>
      <c r="L440" s="2"/>
      <c r="M440" s="2"/>
      <c r="N440" s="2"/>
      <c r="O440" s="2"/>
      <c r="P440" s="2"/>
      <c r="Q440" s="2"/>
      <c r="R440" s="2"/>
      <c r="S440" s="52"/>
      <c r="T440" s="52"/>
      <c r="U440" s="52"/>
      <c r="V440" s="52"/>
      <c r="W440" s="52"/>
      <c r="X440" s="52"/>
      <c r="Y440" s="52"/>
      <c r="Z440" s="2"/>
    </row>
    <row r="441" spans="1:26" ht="16.5" customHeight="1">
      <c r="A441" s="2"/>
      <c r="B441" s="2"/>
      <c r="C441" s="14"/>
      <c r="D441" s="14"/>
      <c r="E441" s="14"/>
      <c r="F441" s="14"/>
      <c r="G441" s="14"/>
      <c r="H441" s="2"/>
      <c r="I441" s="2"/>
      <c r="J441" s="2"/>
      <c r="K441" s="2"/>
      <c r="L441" s="2"/>
      <c r="M441" s="2"/>
      <c r="N441" s="2"/>
      <c r="O441" s="2"/>
      <c r="P441" s="2"/>
      <c r="Q441" s="2"/>
      <c r="R441" s="2"/>
      <c r="S441" s="52"/>
      <c r="T441" s="52"/>
      <c r="U441" s="52"/>
      <c r="V441" s="52"/>
      <c r="W441" s="52"/>
      <c r="X441" s="52"/>
      <c r="Y441" s="52"/>
      <c r="Z441" s="2"/>
    </row>
    <row r="442" spans="1:26" ht="16.5" customHeight="1">
      <c r="A442" s="2"/>
      <c r="B442" s="2"/>
      <c r="C442" s="14"/>
      <c r="D442" s="14"/>
      <c r="E442" s="14"/>
      <c r="F442" s="14"/>
      <c r="G442" s="14"/>
      <c r="H442" s="2"/>
      <c r="I442" s="2"/>
      <c r="J442" s="2"/>
      <c r="K442" s="2"/>
      <c r="L442" s="2"/>
      <c r="M442" s="2"/>
      <c r="N442" s="2"/>
      <c r="O442" s="2"/>
      <c r="P442" s="2"/>
      <c r="Q442" s="2"/>
      <c r="R442" s="2"/>
      <c r="S442" s="52"/>
      <c r="T442" s="52"/>
      <c r="U442" s="52"/>
      <c r="V442" s="52"/>
      <c r="W442" s="52"/>
      <c r="X442" s="52"/>
      <c r="Y442" s="52"/>
      <c r="Z442" s="2"/>
    </row>
    <row r="443" spans="1:26" ht="16.5" customHeight="1">
      <c r="A443" s="2"/>
      <c r="B443" s="2"/>
      <c r="C443" s="14"/>
      <c r="D443" s="14"/>
      <c r="E443" s="14"/>
      <c r="F443" s="14"/>
      <c r="G443" s="14"/>
      <c r="H443" s="2"/>
      <c r="I443" s="2"/>
      <c r="J443" s="2"/>
      <c r="K443" s="2"/>
      <c r="L443" s="2"/>
      <c r="M443" s="2"/>
      <c r="N443" s="2"/>
      <c r="O443" s="2"/>
      <c r="P443" s="2"/>
      <c r="Q443" s="2"/>
      <c r="R443" s="2"/>
      <c r="S443" s="52"/>
      <c r="T443" s="52"/>
      <c r="U443" s="52"/>
      <c r="V443" s="52"/>
      <c r="W443" s="52"/>
      <c r="X443" s="52"/>
      <c r="Y443" s="52"/>
      <c r="Z443" s="2"/>
    </row>
    <row r="444" spans="1:26" ht="16.5" customHeight="1">
      <c r="A444" s="2"/>
      <c r="B444" s="2"/>
      <c r="C444" s="14"/>
      <c r="D444" s="14"/>
      <c r="E444" s="14"/>
      <c r="F444" s="14"/>
      <c r="G444" s="14"/>
      <c r="H444" s="2"/>
      <c r="I444" s="2"/>
      <c r="J444" s="2"/>
      <c r="K444" s="2"/>
      <c r="L444" s="2"/>
      <c r="M444" s="2"/>
      <c r="N444" s="2"/>
      <c r="O444" s="2"/>
      <c r="P444" s="2"/>
      <c r="Q444" s="2"/>
      <c r="R444" s="2"/>
      <c r="S444" s="52"/>
      <c r="T444" s="52"/>
      <c r="U444" s="52"/>
      <c r="V444" s="52"/>
      <c r="W444" s="52"/>
      <c r="X444" s="52"/>
      <c r="Y444" s="52"/>
      <c r="Z444" s="2"/>
    </row>
    <row r="445" spans="1:26" ht="16.5" customHeight="1">
      <c r="A445" s="2"/>
      <c r="B445" s="2"/>
      <c r="C445" s="14"/>
      <c r="D445" s="14"/>
      <c r="E445" s="14"/>
      <c r="F445" s="14"/>
      <c r="G445" s="14"/>
      <c r="H445" s="2"/>
      <c r="I445" s="2"/>
      <c r="J445" s="2"/>
      <c r="K445" s="2"/>
      <c r="L445" s="2"/>
      <c r="M445" s="2"/>
      <c r="N445" s="2"/>
      <c r="O445" s="2"/>
      <c r="P445" s="2"/>
      <c r="Q445" s="2"/>
      <c r="R445" s="2"/>
      <c r="S445" s="52"/>
      <c r="T445" s="52"/>
      <c r="U445" s="52"/>
      <c r="V445" s="52"/>
      <c r="W445" s="52"/>
      <c r="X445" s="52"/>
      <c r="Y445" s="52"/>
      <c r="Z445" s="2"/>
    </row>
    <row r="446" spans="1:26" ht="16.5" customHeight="1">
      <c r="A446" s="2"/>
      <c r="B446" s="2"/>
      <c r="C446" s="14"/>
      <c r="D446" s="14"/>
      <c r="E446" s="14"/>
      <c r="F446" s="14"/>
      <c r="G446" s="14"/>
      <c r="H446" s="2"/>
      <c r="I446" s="2"/>
      <c r="J446" s="2"/>
      <c r="K446" s="2"/>
      <c r="L446" s="2"/>
      <c r="M446" s="2"/>
      <c r="N446" s="2"/>
      <c r="O446" s="2"/>
      <c r="P446" s="2"/>
      <c r="Q446" s="2"/>
      <c r="R446" s="2"/>
      <c r="S446" s="52"/>
      <c r="T446" s="52"/>
      <c r="U446" s="52"/>
      <c r="V446" s="52"/>
      <c r="W446" s="52"/>
      <c r="X446" s="52"/>
      <c r="Y446" s="52"/>
      <c r="Z446" s="2"/>
    </row>
    <row r="447" spans="1:26" ht="16.5" customHeight="1">
      <c r="A447" s="2"/>
      <c r="B447" s="2"/>
      <c r="C447" s="14"/>
      <c r="D447" s="14"/>
      <c r="E447" s="14"/>
      <c r="F447" s="14"/>
      <c r="G447" s="14"/>
      <c r="H447" s="2"/>
      <c r="I447" s="2"/>
      <c r="J447" s="2"/>
      <c r="K447" s="2"/>
      <c r="L447" s="2"/>
      <c r="M447" s="2"/>
      <c r="N447" s="2"/>
      <c r="O447" s="2"/>
      <c r="P447" s="2"/>
      <c r="Q447" s="2"/>
      <c r="R447" s="2"/>
      <c r="S447" s="52"/>
      <c r="T447" s="52"/>
      <c r="U447" s="52"/>
      <c r="V447" s="52"/>
      <c r="W447" s="52"/>
      <c r="X447" s="52"/>
      <c r="Y447" s="52"/>
      <c r="Z447" s="2"/>
    </row>
    <row r="448" spans="1:26" ht="16.5" customHeight="1">
      <c r="A448" s="2"/>
      <c r="B448" s="2"/>
      <c r="C448" s="14"/>
      <c r="D448" s="14"/>
      <c r="E448" s="14"/>
      <c r="F448" s="14"/>
      <c r="G448" s="14"/>
      <c r="H448" s="2"/>
      <c r="I448" s="2"/>
      <c r="J448" s="2"/>
      <c r="K448" s="2"/>
      <c r="L448" s="2"/>
      <c r="M448" s="2"/>
      <c r="N448" s="2"/>
      <c r="O448" s="2"/>
      <c r="P448" s="2"/>
      <c r="Q448" s="2"/>
      <c r="R448" s="2"/>
      <c r="S448" s="52"/>
      <c r="T448" s="52"/>
      <c r="U448" s="52"/>
      <c r="V448" s="52"/>
      <c r="W448" s="52"/>
      <c r="X448" s="52"/>
      <c r="Y448" s="52"/>
      <c r="Z448" s="2"/>
    </row>
    <row r="449" spans="1:26" ht="16.5" customHeight="1">
      <c r="A449" s="2"/>
      <c r="B449" s="2"/>
      <c r="C449" s="14"/>
      <c r="D449" s="14"/>
      <c r="E449" s="14"/>
      <c r="F449" s="14"/>
      <c r="G449" s="14"/>
      <c r="H449" s="2"/>
      <c r="I449" s="2"/>
      <c r="J449" s="2"/>
      <c r="K449" s="2"/>
      <c r="L449" s="2"/>
      <c r="M449" s="2"/>
      <c r="N449" s="2"/>
      <c r="O449" s="2"/>
      <c r="P449" s="2"/>
      <c r="Q449" s="2"/>
      <c r="R449" s="2"/>
      <c r="S449" s="52"/>
      <c r="T449" s="52"/>
      <c r="U449" s="52"/>
      <c r="V449" s="52"/>
      <c r="W449" s="52"/>
      <c r="X449" s="52"/>
      <c r="Y449" s="52"/>
      <c r="Z449" s="2"/>
    </row>
    <row r="450" spans="1:26" ht="16.5" customHeight="1">
      <c r="A450" s="2"/>
      <c r="B450" s="2"/>
      <c r="C450" s="14"/>
      <c r="D450" s="14"/>
      <c r="E450" s="14"/>
      <c r="F450" s="14"/>
      <c r="G450" s="14"/>
      <c r="H450" s="2"/>
      <c r="I450" s="2"/>
      <c r="J450" s="2"/>
      <c r="K450" s="2"/>
      <c r="L450" s="2"/>
      <c r="M450" s="2"/>
      <c r="N450" s="2"/>
      <c r="O450" s="2"/>
      <c r="P450" s="2"/>
      <c r="Q450" s="2"/>
      <c r="R450" s="2"/>
      <c r="S450" s="52"/>
      <c r="T450" s="52"/>
      <c r="U450" s="52"/>
      <c r="V450" s="52"/>
      <c r="W450" s="52"/>
      <c r="X450" s="52"/>
      <c r="Y450" s="52"/>
      <c r="Z450" s="2"/>
    </row>
    <row r="451" spans="1:26" ht="16.5" customHeight="1">
      <c r="A451" s="2"/>
      <c r="B451" s="2"/>
      <c r="C451" s="14"/>
      <c r="D451" s="14"/>
      <c r="E451" s="14"/>
      <c r="F451" s="14"/>
      <c r="G451" s="14"/>
      <c r="H451" s="2"/>
      <c r="I451" s="2"/>
      <c r="J451" s="2"/>
      <c r="K451" s="2"/>
      <c r="L451" s="2"/>
      <c r="M451" s="2"/>
      <c r="N451" s="2"/>
      <c r="O451" s="2"/>
      <c r="P451" s="2"/>
      <c r="Q451" s="2"/>
      <c r="R451" s="2"/>
      <c r="S451" s="52"/>
      <c r="T451" s="52"/>
      <c r="U451" s="52"/>
      <c r="V451" s="52"/>
      <c r="W451" s="52"/>
      <c r="X451" s="52"/>
      <c r="Y451" s="52"/>
      <c r="Z451" s="2"/>
    </row>
    <row r="452" spans="1:26" ht="16.5" customHeight="1">
      <c r="A452" s="2"/>
      <c r="B452" s="2"/>
      <c r="C452" s="14"/>
      <c r="D452" s="14"/>
      <c r="E452" s="14"/>
      <c r="F452" s="14"/>
      <c r="G452" s="14"/>
      <c r="H452" s="2"/>
      <c r="I452" s="2"/>
      <c r="J452" s="2"/>
      <c r="K452" s="2"/>
      <c r="L452" s="2"/>
      <c r="M452" s="2"/>
      <c r="N452" s="2"/>
      <c r="O452" s="2"/>
      <c r="P452" s="2"/>
      <c r="Q452" s="2"/>
      <c r="R452" s="2"/>
      <c r="S452" s="52"/>
      <c r="T452" s="52"/>
      <c r="U452" s="52"/>
      <c r="V452" s="52"/>
      <c r="W452" s="52"/>
      <c r="X452" s="52"/>
      <c r="Y452" s="52"/>
      <c r="Z452" s="2"/>
    </row>
    <row r="453" spans="1:26" ht="16.5" customHeight="1">
      <c r="A453" s="2"/>
      <c r="B453" s="2"/>
      <c r="C453" s="14"/>
      <c r="D453" s="14"/>
      <c r="E453" s="14"/>
      <c r="F453" s="14"/>
      <c r="G453" s="14"/>
      <c r="H453" s="2"/>
      <c r="I453" s="2"/>
      <c r="J453" s="2"/>
      <c r="K453" s="2"/>
      <c r="L453" s="2"/>
      <c r="M453" s="2"/>
      <c r="N453" s="2"/>
      <c r="O453" s="2"/>
      <c r="P453" s="2"/>
      <c r="Q453" s="2"/>
      <c r="R453" s="2"/>
      <c r="S453" s="52"/>
      <c r="T453" s="52"/>
      <c r="U453" s="52"/>
      <c r="V453" s="52"/>
      <c r="W453" s="52"/>
      <c r="X453" s="52"/>
      <c r="Y453" s="52"/>
      <c r="Z453" s="2"/>
    </row>
    <row r="454" spans="1:26" ht="16.5" customHeight="1">
      <c r="A454" s="2"/>
      <c r="B454" s="2"/>
      <c r="C454" s="14"/>
      <c r="D454" s="14"/>
      <c r="E454" s="14"/>
      <c r="F454" s="14"/>
      <c r="G454" s="14"/>
      <c r="H454" s="2"/>
      <c r="I454" s="2"/>
      <c r="J454" s="2"/>
      <c r="K454" s="2"/>
      <c r="L454" s="2"/>
      <c r="M454" s="2"/>
      <c r="N454" s="2"/>
      <c r="O454" s="2"/>
      <c r="P454" s="2"/>
      <c r="Q454" s="2"/>
      <c r="R454" s="2"/>
      <c r="S454" s="52"/>
      <c r="T454" s="52"/>
      <c r="U454" s="52"/>
      <c r="V454" s="52"/>
      <c r="W454" s="52"/>
      <c r="X454" s="52"/>
      <c r="Y454" s="52"/>
      <c r="Z454" s="2"/>
    </row>
    <row r="455" spans="1:26" ht="16.5" customHeight="1">
      <c r="A455" s="2"/>
      <c r="B455" s="2"/>
      <c r="C455" s="14"/>
      <c r="D455" s="14"/>
      <c r="E455" s="14"/>
      <c r="F455" s="14"/>
      <c r="G455" s="14"/>
      <c r="H455" s="2"/>
      <c r="I455" s="2"/>
      <c r="J455" s="2"/>
      <c r="K455" s="2"/>
      <c r="L455" s="2"/>
      <c r="M455" s="2"/>
      <c r="N455" s="2"/>
      <c r="O455" s="2"/>
      <c r="P455" s="2"/>
      <c r="Q455" s="2"/>
      <c r="R455" s="2"/>
      <c r="S455" s="52"/>
      <c r="T455" s="52"/>
      <c r="U455" s="52"/>
      <c r="V455" s="52"/>
      <c r="W455" s="52"/>
      <c r="X455" s="52"/>
      <c r="Y455" s="52"/>
      <c r="Z455" s="2"/>
    </row>
    <row r="456" spans="1:26" ht="16.5" customHeight="1">
      <c r="A456" s="2"/>
      <c r="B456" s="2"/>
      <c r="C456" s="14"/>
      <c r="D456" s="14"/>
      <c r="E456" s="14"/>
      <c r="F456" s="14"/>
      <c r="G456" s="14"/>
      <c r="H456" s="2"/>
      <c r="I456" s="2"/>
      <c r="J456" s="2"/>
      <c r="K456" s="2"/>
      <c r="L456" s="2"/>
      <c r="M456" s="2"/>
      <c r="N456" s="2"/>
      <c r="O456" s="2"/>
      <c r="P456" s="2"/>
      <c r="Q456" s="2"/>
      <c r="R456" s="2"/>
      <c r="S456" s="52"/>
      <c r="T456" s="52"/>
      <c r="U456" s="52"/>
      <c r="V456" s="52"/>
      <c r="W456" s="52"/>
      <c r="X456" s="52"/>
      <c r="Y456" s="52"/>
      <c r="Z456" s="2"/>
    </row>
    <row r="457" spans="1:26" ht="16.5" customHeight="1">
      <c r="A457" s="2"/>
      <c r="B457" s="2"/>
      <c r="C457" s="14"/>
      <c r="D457" s="14"/>
      <c r="E457" s="14"/>
      <c r="F457" s="14"/>
      <c r="G457" s="14"/>
      <c r="H457" s="2"/>
      <c r="I457" s="2"/>
      <c r="J457" s="2"/>
      <c r="K457" s="2"/>
      <c r="L457" s="2"/>
      <c r="M457" s="2"/>
      <c r="N457" s="2"/>
      <c r="O457" s="2"/>
      <c r="P457" s="2"/>
      <c r="Q457" s="2"/>
      <c r="R457" s="2"/>
      <c r="S457" s="52"/>
      <c r="T457" s="52"/>
      <c r="U457" s="52"/>
      <c r="V457" s="52"/>
      <c r="W457" s="52"/>
      <c r="X457" s="52"/>
      <c r="Y457" s="52"/>
      <c r="Z457" s="2"/>
    </row>
    <row r="458" spans="1:26" ht="16.5" customHeight="1">
      <c r="A458" s="2"/>
      <c r="B458" s="2"/>
      <c r="C458" s="14"/>
      <c r="D458" s="14"/>
      <c r="E458" s="14"/>
      <c r="F458" s="14"/>
      <c r="G458" s="14"/>
      <c r="H458" s="2"/>
      <c r="I458" s="2"/>
      <c r="J458" s="2"/>
      <c r="K458" s="2"/>
      <c r="L458" s="2"/>
      <c r="M458" s="2"/>
      <c r="N458" s="2"/>
      <c r="O458" s="2"/>
      <c r="P458" s="2"/>
      <c r="Q458" s="2"/>
      <c r="R458" s="2"/>
      <c r="S458" s="52"/>
      <c r="T458" s="52"/>
      <c r="U458" s="52"/>
      <c r="V458" s="52"/>
      <c r="W458" s="52"/>
      <c r="X458" s="52"/>
      <c r="Y458" s="52"/>
      <c r="Z458" s="2"/>
    </row>
    <row r="459" spans="1:26" ht="16.5" customHeight="1">
      <c r="A459" s="2"/>
      <c r="B459" s="2"/>
      <c r="C459" s="14"/>
      <c r="D459" s="14"/>
      <c r="E459" s="14"/>
      <c r="F459" s="14"/>
      <c r="G459" s="14"/>
      <c r="H459" s="2"/>
      <c r="I459" s="2"/>
      <c r="J459" s="2"/>
      <c r="K459" s="2"/>
      <c r="L459" s="2"/>
      <c r="M459" s="2"/>
      <c r="N459" s="2"/>
      <c r="O459" s="2"/>
      <c r="P459" s="2"/>
      <c r="Q459" s="2"/>
      <c r="R459" s="2"/>
      <c r="S459" s="52"/>
      <c r="T459" s="52"/>
      <c r="U459" s="52"/>
      <c r="V459" s="52"/>
      <c r="W459" s="52"/>
      <c r="X459" s="52"/>
      <c r="Y459" s="52"/>
      <c r="Z459" s="2"/>
    </row>
    <row r="460" spans="1:26" ht="16.5" customHeight="1">
      <c r="A460" s="2"/>
      <c r="B460" s="2"/>
      <c r="C460" s="14"/>
      <c r="D460" s="14"/>
      <c r="E460" s="14"/>
      <c r="F460" s="14"/>
      <c r="G460" s="14"/>
      <c r="H460" s="2"/>
      <c r="I460" s="2"/>
      <c r="J460" s="2"/>
      <c r="K460" s="2"/>
      <c r="L460" s="2"/>
      <c r="M460" s="2"/>
      <c r="N460" s="2"/>
      <c r="O460" s="2"/>
      <c r="P460" s="2"/>
      <c r="Q460" s="2"/>
      <c r="R460" s="2"/>
      <c r="S460" s="52"/>
      <c r="T460" s="52"/>
      <c r="U460" s="52"/>
      <c r="V460" s="52"/>
      <c r="W460" s="52"/>
      <c r="X460" s="52"/>
      <c r="Y460" s="52"/>
      <c r="Z460" s="2"/>
    </row>
    <row r="461" spans="1:26" ht="16.5" customHeight="1">
      <c r="A461" s="2"/>
      <c r="B461" s="2"/>
      <c r="C461" s="14"/>
      <c r="D461" s="14"/>
      <c r="E461" s="14"/>
      <c r="F461" s="14"/>
      <c r="G461" s="14"/>
      <c r="H461" s="2"/>
      <c r="I461" s="2"/>
      <c r="J461" s="2"/>
      <c r="K461" s="2"/>
      <c r="L461" s="2"/>
      <c r="M461" s="2"/>
      <c r="N461" s="2"/>
      <c r="O461" s="2"/>
      <c r="P461" s="2"/>
      <c r="Q461" s="2"/>
      <c r="R461" s="2"/>
      <c r="S461" s="52"/>
      <c r="T461" s="52"/>
      <c r="U461" s="52"/>
      <c r="V461" s="52"/>
      <c r="W461" s="52"/>
      <c r="X461" s="52"/>
      <c r="Y461" s="52"/>
      <c r="Z461" s="2"/>
    </row>
    <row r="462" spans="1:26" ht="16.5" customHeight="1">
      <c r="A462" s="2"/>
      <c r="B462" s="2"/>
      <c r="C462" s="14"/>
      <c r="D462" s="14"/>
      <c r="E462" s="14"/>
      <c r="F462" s="14"/>
      <c r="G462" s="14"/>
      <c r="H462" s="2"/>
      <c r="I462" s="2"/>
      <c r="J462" s="2"/>
      <c r="K462" s="2"/>
      <c r="L462" s="2"/>
      <c r="M462" s="2"/>
      <c r="N462" s="2"/>
      <c r="O462" s="2"/>
      <c r="P462" s="2"/>
      <c r="Q462" s="2"/>
      <c r="R462" s="2"/>
      <c r="S462" s="52"/>
      <c r="T462" s="52"/>
      <c r="U462" s="52"/>
      <c r="V462" s="52"/>
      <c r="W462" s="52"/>
      <c r="X462" s="52"/>
      <c r="Y462" s="52"/>
      <c r="Z462" s="2"/>
    </row>
    <row r="463" spans="1:26" ht="16.5" customHeight="1">
      <c r="A463" s="2"/>
      <c r="B463" s="2"/>
      <c r="C463" s="14"/>
      <c r="D463" s="14"/>
      <c r="E463" s="14"/>
      <c r="F463" s="14"/>
      <c r="G463" s="14"/>
      <c r="H463" s="2"/>
      <c r="I463" s="2"/>
      <c r="J463" s="2"/>
      <c r="K463" s="2"/>
      <c r="L463" s="2"/>
      <c r="M463" s="2"/>
      <c r="N463" s="2"/>
      <c r="O463" s="2"/>
      <c r="P463" s="2"/>
      <c r="Q463" s="2"/>
      <c r="R463" s="2"/>
      <c r="S463" s="52"/>
      <c r="T463" s="52"/>
      <c r="U463" s="52"/>
      <c r="V463" s="52"/>
      <c r="W463" s="52"/>
      <c r="X463" s="52"/>
      <c r="Y463" s="52"/>
      <c r="Z463" s="2"/>
    </row>
    <row r="464" spans="1:26" ht="16.5" customHeight="1">
      <c r="A464" s="2"/>
      <c r="B464" s="2"/>
      <c r="C464" s="14"/>
      <c r="D464" s="14"/>
      <c r="E464" s="14"/>
      <c r="F464" s="14"/>
      <c r="G464" s="14"/>
      <c r="H464" s="2"/>
      <c r="I464" s="2"/>
      <c r="J464" s="2"/>
      <c r="K464" s="2"/>
      <c r="L464" s="2"/>
      <c r="M464" s="2"/>
      <c r="N464" s="2"/>
      <c r="O464" s="2"/>
      <c r="P464" s="2"/>
      <c r="Q464" s="2"/>
      <c r="R464" s="2"/>
      <c r="S464" s="52"/>
      <c r="T464" s="52"/>
      <c r="U464" s="52"/>
      <c r="V464" s="52"/>
      <c r="W464" s="52"/>
      <c r="X464" s="52"/>
      <c r="Y464" s="52"/>
      <c r="Z464" s="2"/>
    </row>
    <row r="465" spans="1:26" ht="16.5" customHeight="1">
      <c r="A465" s="2"/>
      <c r="B465" s="2"/>
      <c r="C465" s="14"/>
      <c r="D465" s="14"/>
      <c r="E465" s="14"/>
      <c r="F465" s="14"/>
      <c r="G465" s="14"/>
      <c r="H465" s="2"/>
      <c r="I465" s="2"/>
      <c r="J465" s="2"/>
      <c r="K465" s="2"/>
      <c r="L465" s="2"/>
      <c r="M465" s="2"/>
      <c r="N465" s="2"/>
      <c r="O465" s="2"/>
      <c r="P465" s="2"/>
      <c r="Q465" s="2"/>
      <c r="R465" s="2"/>
      <c r="S465" s="52"/>
      <c r="T465" s="52"/>
      <c r="U465" s="52"/>
      <c r="V465" s="52"/>
      <c r="W465" s="52"/>
      <c r="X465" s="52"/>
      <c r="Y465" s="52"/>
      <c r="Z465" s="2"/>
    </row>
    <row r="466" spans="1:26" ht="16.5" customHeight="1">
      <c r="A466" s="2"/>
      <c r="B466" s="2"/>
      <c r="C466" s="14"/>
      <c r="D466" s="14"/>
      <c r="E466" s="14"/>
      <c r="F466" s="14"/>
      <c r="G466" s="14"/>
      <c r="H466" s="2"/>
      <c r="I466" s="2"/>
      <c r="J466" s="2"/>
      <c r="K466" s="2"/>
      <c r="L466" s="2"/>
      <c r="M466" s="2"/>
      <c r="N466" s="2"/>
      <c r="O466" s="2"/>
      <c r="P466" s="2"/>
      <c r="Q466" s="2"/>
      <c r="R466" s="2"/>
      <c r="S466" s="52"/>
      <c r="T466" s="52"/>
      <c r="U466" s="52"/>
      <c r="V466" s="52"/>
      <c r="W466" s="52"/>
      <c r="X466" s="52"/>
      <c r="Y466" s="52"/>
      <c r="Z466" s="2"/>
    </row>
    <row r="467" spans="1:26" ht="16.5" customHeight="1">
      <c r="A467" s="2"/>
      <c r="B467" s="2"/>
      <c r="C467" s="14"/>
      <c r="D467" s="14"/>
      <c r="E467" s="14"/>
      <c r="F467" s="14"/>
      <c r="G467" s="14"/>
      <c r="H467" s="2"/>
      <c r="I467" s="2"/>
      <c r="J467" s="2"/>
      <c r="K467" s="2"/>
      <c r="L467" s="2"/>
      <c r="M467" s="2"/>
      <c r="N467" s="2"/>
      <c r="O467" s="2"/>
      <c r="P467" s="2"/>
      <c r="Q467" s="2"/>
      <c r="R467" s="2"/>
      <c r="S467" s="52"/>
      <c r="T467" s="52"/>
      <c r="U467" s="52"/>
      <c r="V467" s="52"/>
      <c r="W467" s="52"/>
      <c r="X467" s="52"/>
      <c r="Y467" s="52"/>
      <c r="Z467" s="2"/>
    </row>
    <row r="468" spans="1:26" ht="16.5" customHeight="1">
      <c r="A468" s="2"/>
      <c r="B468" s="2"/>
      <c r="C468" s="14"/>
      <c r="D468" s="14"/>
      <c r="E468" s="14"/>
      <c r="F468" s="14"/>
      <c r="G468" s="14"/>
      <c r="H468" s="2"/>
      <c r="I468" s="2"/>
      <c r="J468" s="2"/>
      <c r="K468" s="2"/>
      <c r="L468" s="2"/>
      <c r="M468" s="2"/>
      <c r="N468" s="2"/>
      <c r="O468" s="2"/>
      <c r="P468" s="2"/>
      <c r="Q468" s="2"/>
      <c r="R468" s="2"/>
      <c r="S468" s="52"/>
      <c r="T468" s="52"/>
      <c r="U468" s="52"/>
      <c r="V468" s="52"/>
      <c r="W468" s="52"/>
      <c r="X468" s="52"/>
      <c r="Y468" s="52"/>
      <c r="Z468" s="2"/>
    </row>
    <row r="469" spans="1:26" ht="16.5" customHeight="1">
      <c r="A469" s="2"/>
      <c r="B469" s="2"/>
      <c r="C469" s="14"/>
      <c r="D469" s="14"/>
      <c r="E469" s="14"/>
      <c r="F469" s="14"/>
      <c r="G469" s="14"/>
      <c r="H469" s="2"/>
      <c r="I469" s="2"/>
      <c r="J469" s="2"/>
      <c r="K469" s="2"/>
      <c r="L469" s="2"/>
      <c r="M469" s="2"/>
      <c r="N469" s="2"/>
      <c r="O469" s="2"/>
      <c r="P469" s="2"/>
      <c r="Q469" s="2"/>
      <c r="R469" s="2"/>
      <c r="S469" s="52"/>
      <c r="T469" s="52"/>
      <c r="U469" s="52"/>
      <c r="V469" s="52"/>
      <c r="W469" s="52"/>
      <c r="X469" s="52"/>
      <c r="Y469" s="52"/>
      <c r="Z469" s="2"/>
    </row>
    <row r="470" spans="1:26" ht="16.5" customHeight="1">
      <c r="A470" s="2"/>
      <c r="B470" s="2"/>
      <c r="C470" s="14"/>
      <c r="D470" s="14"/>
      <c r="E470" s="14"/>
      <c r="F470" s="14"/>
      <c r="G470" s="14"/>
      <c r="H470" s="2"/>
      <c r="I470" s="2"/>
      <c r="J470" s="2"/>
      <c r="K470" s="2"/>
      <c r="L470" s="2"/>
      <c r="M470" s="2"/>
      <c r="N470" s="2"/>
      <c r="O470" s="2"/>
      <c r="P470" s="2"/>
      <c r="Q470" s="2"/>
      <c r="R470" s="2"/>
      <c r="S470" s="52"/>
      <c r="T470" s="52"/>
      <c r="U470" s="52"/>
      <c r="V470" s="52"/>
      <c r="W470" s="52"/>
      <c r="X470" s="52"/>
      <c r="Y470" s="52"/>
      <c r="Z470" s="2"/>
    </row>
    <row r="471" spans="1:26" ht="16.5" customHeight="1">
      <c r="A471" s="2"/>
      <c r="B471" s="2"/>
      <c r="C471" s="14"/>
      <c r="D471" s="14"/>
      <c r="E471" s="14"/>
      <c r="F471" s="14"/>
      <c r="G471" s="14"/>
      <c r="H471" s="2"/>
      <c r="I471" s="2"/>
      <c r="J471" s="2"/>
      <c r="K471" s="2"/>
      <c r="L471" s="2"/>
      <c r="M471" s="2"/>
      <c r="N471" s="2"/>
      <c r="O471" s="2"/>
      <c r="P471" s="2"/>
      <c r="Q471" s="2"/>
      <c r="R471" s="2"/>
      <c r="S471" s="52"/>
      <c r="T471" s="52"/>
      <c r="U471" s="52"/>
      <c r="V471" s="52"/>
      <c r="W471" s="52"/>
      <c r="X471" s="52"/>
      <c r="Y471" s="52"/>
      <c r="Z471" s="2"/>
    </row>
    <row r="472" spans="1:26" ht="16.5" customHeight="1">
      <c r="A472" s="2"/>
      <c r="B472" s="2"/>
      <c r="C472" s="14"/>
      <c r="D472" s="14"/>
      <c r="E472" s="14"/>
      <c r="F472" s="14"/>
      <c r="G472" s="14"/>
      <c r="H472" s="2"/>
      <c r="I472" s="2"/>
      <c r="J472" s="2"/>
      <c r="K472" s="2"/>
      <c r="L472" s="2"/>
      <c r="M472" s="2"/>
      <c r="N472" s="2"/>
      <c r="O472" s="2"/>
      <c r="P472" s="2"/>
      <c r="Q472" s="2"/>
      <c r="R472" s="2"/>
      <c r="S472" s="52"/>
      <c r="T472" s="52"/>
      <c r="U472" s="52"/>
      <c r="V472" s="52"/>
      <c r="W472" s="52"/>
      <c r="X472" s="52"/>
      <c r="Y472" s="52"/>
      <c r="Z472" s="2"/>
    </row>
    <row r="473" spans="1:26" ht="16.5" customHeight="1">
      <c r="A473" s="2"/>
      <c r="B473" s="2"/>
      <c r="C473" s="14"/>
      <c r="D473" s="14"/>
      <c r="E473" s="14"/>
      <c r="F473" s="14"/>
      <c r="G473" s="14"/>
      <c r="H473" s="2"/>
      <c r="I473" s="2"/>
      <c r="J473" s="2"/>
      <c r="K473" s="2"/>
      <c r="L473" s="2"/>
      <c r="M473" s="2"/>
      <c r="N473" s="2"/>
      <c r="O473" s="2"/>
      <c r="P473" s="2"/>
      <c r="Q473" s="2"/>
      <c r="R473" s="2"/>
      <c r="S473" s="52"/>
      <c r="T473" s="52"/>
      <c r="U473" s="52"/>
      <c r="V473" s="52"/>
      <c r="W473" s="52"/>
      <c r="X473" s="52"/>
      <c r="Y473" s="52"/>
      <c r="Z473" s="2"/>
    </row>
    <row r="474" spans="1:26" ht="16.5" customHeight="1">
      <c r="A474" s="2"/>
      <c r="B474" s="2"/>
      <c r="C474" s="14"/>
      <c r="D474" s="14"/>
      <c r="E474" s="14"/>
      <c r="F474" s="14"/>
      <c r="G474" s="14"/>
      <c r="H474" s="2"/>
      <c r="I474" s="2"/>
      <c r="J474" s="2"/>
      <c r="K474" s="2"/>
      <c r="L474" s="2"/>
      <c r="M474" s="2"/>
      <c r="N474" s="2"/>
      <c r="O474" s="2"/>
      <c r="P474" s="2"/>
      <c r="Q474" s="2"/>
      <c r="R474" s="2"/>
      <c r="S474" s="52"/>
      <c r="T474" s="52"/>
      <c r="U474" s="52"/>
      <c r="V474" s="52"/>
      <c r="W474" s="52"/>
      <c r="X474" s="52"/>
      <c r="Y474" s="52"/>
      <c r="Z474" s="2"/>
    </row>
    <row r="475" spans="1:26" ht="16.5" customHeight="1">
      <c r="A475" s="2"/>
      <c r="B475" s="2"/>
      <c r="C475" s="14"/>
      <c r="D475" s="14"/>
      <c r="E475" s="14"/>
      <c r="F475" s="14"/>
      <c r="G475" s="14"/>
      <c r="H475" s="2"/>
      <c r="I475" s="2"/>
      <c r="J475" s="2"/>
      <c r="K475" s="2"/>
      <c r="L475" s="2"/>
      <c r="M475" s="2"/>
      <c r="N475" s="2"/>
      <c r="O475" s="2"/>
      <c r="P475" s="2"/>
      <c r="Q475" s="2"/>
      <c r="R475" s="2"/>
      <c r="S475" s="52"/>
      <c r="T475" s="52"/>
      <c r="U475" s="52"/>
      <c r="V475" s="52"/>
      <c r="W475" s="52"/>
      <c r="X475" s="52"/>
      <c r="Y475" s="52"/>
      <c r="Z475" s="2"/>
    </row>
    <row r="476" spans="1:26" ht="16.5" customHeight="1">
      <c r="A476" s="2"/>
      <c r="B476" s="2"/>
      <c r="C476" s="14"/>
      <c r="D476" s="14"/>
      <c r="E476" s="14"/>
      <c r="F476" s="14"/>
      <c r="G476" s="14"/>
      <c r="H476" s="2"/>
      <c r="I476" s="2"/>
      <c r="J476" s="2"/>
      <c r="K476" s="2"/>
      <c r="L476" s="2"/>
      <c r="M476" s="2"/>
      <c r="N476" s="2"/>
      <c r="O476" s="2"/>
      <c r="P476" s="2"/>
      <c r="Q476" s="2"/>
      <c r="R476" s="2"/>
      <c r="S476" s="52"/>
      <c r="T476" s="52"/>
      <c r="U476" s="52"/>
      <c r="V476" s="52"/>
      <c r="W476" s="52"/>
      <c r="X476" s="52"/>
      <c r="Y476" s="52"/>
      <c r="Z476" s="2"/>
    </row>
    <row r="477" spans="1:26" ht="16.5" customHeight="1">
      <c r="A477" s="2"/>
      <c r="B477" s="2"/>
      <c r="C477" s="14"/>
      <c r="D477" s="14"/>
      <c r="E477" s="14"/>
      <c r="F477" s="14"/>
      <c r="G477" s="14"/>
      <c r="H477" s="2"/>
      <c r="I477" s="2"/>
      <c r="J477" s="2"/>
      <c r="K477" s="2"/>
      <c r="L477" s="2"/>
      <c r="M477" s="2"/>
      <c r="N477" s="2"/>
      <c r="O477" s="2"/>
      <c r="P477" s="2"/>
      <c r="Q477" s="2"/>
      <c r="R477" s="2"/>
      <c r="S477" s="52"/>
      <c r="T477" s="52"/>
      <c r="U477" s="52"/>
      <c r="V477" s="52"/>
      <c r="W477" s="52"/>
      <c r="X477" s="52"/>
      <c r="Y477" s="52"/>
      <c r="Z477" s="2"/>
    </row>
    <row r="478" spans="1:26" ht="16.5" customHeight="1">
      <c r="A478" s="2"/>
      <c r="B478" s="2"/>
      <c r="C478" s="14"/>
      <c r="D478" s="14"/>
      <c r="E478" s="14"/>
      <c r="F478" s="14"/>
      <c r="G478" s="14"/>
      <c r="H478" s="2"/>
      <c r="I478" s="2"/>
      <c r="J478" s="2"/>
      <c r="K478" s="2"/>
      <c r="L478" s="2"/>
      <c r="M478" s="2"/>
      <c r="N478" s="2"/>
      <c r="O478" s="2"/>
      <c r="P478" s="2"/>
      <c r="Q478" s="2"/>
      <c r="R478" s="2"/>
      <c r="S478" s="52"/>
      <c r="T478" s="52"/>
      <c r="U478" s="52"/>
      <c r="V478" s="52"/>
      <c r="W478" s="52"/>
      <c r="X478" s="52"/>
      <c r="Y478" s="52"/>
      <c r="Z478" s="2"/>
    </row>
    <row r="479" spans="1:26" ht="16.5" customHeight="1">
      <c r="A479" s="2"/>
      <c r="B479" s="2"/>
      <c r="C479" s="14"/>
      <c r="D479" s="14"/>
      <c r="E479" s="14"/>
      <c r="F479" s="14"/>
      <c r="G479" s="14"/>
      <c r="H479" s="2"/>
      <c r="I479" s="2"/>
      <c r="J479" s="2"/>
      <c r="K479" s="2"/>
      <c r="L479" s="2"/>
      <c r="M479" s="2"/>
      <c r="N479" s="2"/>
      <c r="O479" s="2"/>
      <c r="P479" s="2"/>
      <c r="Q479" s="2"/>
      <c r="R479" s="2"/>
      <c r="S479" s="52"/>
      <c r="T479" s="52"/>
      <c r="U479" s="52"/>
      <c r="V479" s="52"/>
      <c r="W479" s="52"/>
      <c r="X479" s="52"/>
      <c r="Y479" s="52"/>
      <c r="Z479" s="2"/>
    </row>
    <row r="480" spans="1:26" ht="16.5" customHeight="1">
      <c r="A480" s="2"/>
      <c r="B480" s="2"/>
      <c r="C480" s="14"/>
      <c r="D480" s="14"/>
      <c r="E480" s="14"/>
      <c r="F480" s="14"/>
      <c r="G480" s="14"/>
      <c r="H480" s="2"/>
      <c r="I480" s="2"/>
      <c r="J480" s="2"/>
      <c r="K480" s="2"/>
      <c r="L480" s="2"/>
      <c r="M480" s="2"/>
      <c r="N480" s="2"/>
      <c r="O480" s="2"/>
      <c r="P480" s="2"/>
      <c r="Q480" s="2"/>
      <c r="R480" s="2"/>
      <c r="S480" s="52"/>
      <c r="T480" s="52"/>
      <c r="U480" s="52"/>
      <c r="V480" s="52"/>
      <c r="W480" s="52"/>
      <c r="X480" s="52"/>
      <c r="Y480" s="52"/>
      <c r="Z480" s="2"/>
    </row>
    <row r="481" spans="1:26" ht="16.5" customHeight="1">
      <c r="A481" s="2"/>
      <c r="B481" s="2"/>
      <c r="C481" s="14"/>
      <c r="D481" s="14"/>
      <c r="E481" s="14"/>
      <c r="F481" s="14"/>
      <c r="G481" s="14"/>
      <c r="H481" s="2"/>
      <c r="I481" s="2"/>
      <c r="J481" s="2"/>
      <c r="K481" s="2"/>
      <c r="L481" s="2"/>
      <c r="M481" s="2"/>
      <c r="N481" s="2"/>
      <c r="O481" s="2"/>
      <c r="P481" s="2"/>
      <c r="Q481" s="2"/>
      <c r="R481" s="2"/>
      <c r="S481" s="52"/>
      <c r="T481" s="52"/>
      <c r="U481" s="52"/>
      <c r="V481" s="52"/>
      <c r="W481" s="52"/>
      <c r="X481" s="52"/>
      <c r="Y481" s="52"/>
      <c r="Z481" s="2"/>
    </row>
    <row r="482" spans="1:26" ht="16.5" customHeight="1">
      <c r="A482" s="2"/>
      <c r="B482" s="2"/>
      <c r="C482" s="14"/>
      <c r="D482" s="14"/>
      <c r="E482" s="14"/>
      <c r="F482" s="14"/>
      <c r="G482" s="14"/>
      <c r="H482" s="2"/>
      <c r="I482" s="2"/>
      <c r="J482" s="2"/>
      <c r="K482" s="2"/>
      <c r="L482" s="2"/>
      <c r="M482" s="2"/>
      <c r="N482" s="2"/>
      <c r="O482" s="2"/>
      <c r="P482" s="2"/>
      <c r="Q482" s="2"/>
      <c r="R482" s="2"/>
      <c r="S482" s="52"/>
      <c r="T482" s="52"/>
      <c r="U482" s="52"/>
      <c r="V482" s="52"/>
      <c r="W482" s="52"/>
      <c r="X482" s="52"/>
      <c r="Y482" s="52"/>
      <c r="Z482" s="2"/>
    </row>
    <row r="483" spans="1:26" ht="16.5" customHeight="1">
      <c r="A483" s="2"/>
      <c r="B483" s="2"/>
      <c r="C483" s="14"/>
      <c r="D483" s="14"/>
      <c r="E483" s="14"/>
      <c r="F483" s="14"/>
      <c r="G483" s="14"/>
      <c r="H483" s="2"/>
      <c r="I483" s="2"/>
      <c r="J483" s="2"/>
      <c r="K483" s="2"/>
      <c r="L483" s="2"/>
      <c r="M483" s="2"/>
      <c r="N483" s="2"/>
      <c r="O483" s="2"/>
      <c r="P483" s="2"/>
      <c r="Q483" s="2"/>
      <c r="R483" s="2"/>
      <c r="S483" s="52"/>
      <c r="T483" s="52"/>
      <c r="U483" s="52"/>
      <c r="V483" s="52"/>
      <c r="W483" s="52"/>
      <c r="X483" s="52"/>
      <c r="Y483" s="52"/>
      <c r="Z483" s="2"/>
    </row>
    <row r="484" spans="1:26" ht="16.5" customHeight="1">
      <c r="A484" s="2"/>
      <c r="B484" s="2"/>
      <c r="C484" s="14"/>
      <c r="D484" s="14"/>
      <c r="E484" s="14"/>
      <c r="F484" s="14"/>
      <c r="G484" s="14"/>
      <c r="H484" s="2"/>
      <c r="I484" s="2"/>
      <c r="J484" s="2"/>
      <c r="K484" s="2"/>
      <c r="L484" s="2"/>
      <c r="M484" s="2"/>
      <c r="N484" s="2"/>
      <c r="O484" s="2"/>
      <c r="P484" s="2"/>
      <c r="Q484" s="2"/>
      <c r="R484" s="2"/>
      <c r="S484" s="52"/>
      <c r="T484" s="52"/>
      <c r="U484" s="52"/>
      <c r="V484" s="52"/>
      <c r="W484" s="52"/>
      <c r="X484" s="52"/>
      <c r="Y484" s="52"/>
      <c r="Z484" s="2"/>
    </row>
    <row r="485" spans="1:26" ht="16.5" customHeight="1">
      <c r="A485" s="2"/>
      <c r="B485" s="2"/>
      <c r="C485" s="14"/>
      <c r="D485" s="14"/>
      <c r="E485" s="14"/>
      <c r="F485" s="14"/>
      <c r="G485" s="14"/>
      <c r="H485" s="2"/>
      <c r="I485" s="2"/>
      <c r="J485" s="2"/>
      <c r="K485" s="2"/>
      <c r="L485" s="2"/>
      <c r="M485" s="2"/>
      <c r="N485" s="2"/>
      <c r="O485" s="2"/>
      <c r="P485" s="2"/>
      <c r="Q485" s="2"/>
      <c r="R485" s="2"/>
      <c r="S485" s="52"/>
      <c r="T485" s="52"/>
      <c r="U485" s="52"/>
      <c r="V485" s="52"/>
      <c r="W485" s="52"/>
      <c r="X485" s="52"/>
      <c r="Y485" s="52"/>
      <c r="Z485" s="2"/>
    </row>
    <row r="486" spans="1:26" ht="16.5" customHeight="1">
      <c r="A486" s="2"/>
      <c r="B486" s="2"/>
      <c r="C486" s="14"/>
      <c r="D486" s="14"/>
      <c r="E486" s="14"/>
      <c r="F486" s="14"/>
      <c r="G486" s="14"/>
      <c r="H486" s="2"/>
      <c r="I486" s="2"/>
      <c r="J486" s="2"/>
      <c r="K486" s="2"/>
      <c r="L486" s="2"/>
      <c r="M486" s="2"/>
      <c r="N486" s="2"/>
      <c r="O486" s="2"/>
      <c r="P486" s="2"/>
      <c r="Q486" s="2"/>
      <c r="R486" s="2"/>
      <c r="S486" s="52"/>
      <c r="T486" s="52"/>
      <c r="U486" s="52"/>
      <c r="V486" s="52"/>
      <c r="W486" s="52"/>
      <c r="X486" s="52"/>
      <c r="Y486" s="52"/>
      <c r="Z486" s="2"/>
    </row>
    <row r="487" spans="1:26" ht="16.5" customHeight="1">
      <c r="A487" s="2"/>
      <c r="B487" s="2"/>
      <c r="C487" s="14"/>
      <c r="D487" s="14"/>
      <c r="E487" s="14"/>
      <c r="F487" s="14"/>
      <c r="G487" s="14"/>
      <c r="H487" s="2"/>
      <c r="I487" s="2"/>
      <c r="J487" s="2"/>
      <c r="K487" s="2"/>
      <c r="L487" s="2"/>
      <c r="M487" s="2"/>
      <c r="N487" s="2"/>
      <c r="O487" s="2"/>
      <c r="P487" s="2"/>
      <c r="Q487" s="2"/>
      <c r="R487" s="2"/>
      <c r="S487" s="52"/>
      <c r="T487" s="52"/>
      <c r="U487" s="52"/>
      <c r="V487" s="52"/>
      <c r="W487" s="52"/>
      <c r="X487" s="52"/>
      <c r="Y487" s="52"/>
      <c r="Z487" s="2"/>
    </row>
    <row r="488" spans="1:26" ht="16.5" customHeight="1">
      <c r="A488" s="2"/>
      <c r="B488" s="2"/>
      <c r="C488" s="14"/>
      <c r="D488" s="14"/>
      <c r="E488" s="14"/>
      <c r="F488" s="14"/>
      <c r="G488" s="14"/>
      <c r="H488" s="2"/>
      <c r="I488" s="2"/>
      <c r="J488" s="2"/>
      <c r="K488" s="2"/>
      <c r="L488" s="2"/>
      <c r="M488" s="2"/>
      <c r="N488" s="2"/>
      <c r="O488" s="2"/>
      <c r="P488" s="2"/>
      <c r="Q488" s="2"/>
      <c r="R488" s="2"/>
      <c r="S488" s="52"/>
      <c r="T488" s="52"/>
      <c r="U488" s="52"/>
      <c r="V488" s="52"/>
      <c r="W488" s="52"/>
      <c r="X488" s="52"/>
      <c r="Y488" s="52"/>
      <c r="Z488" s="2"/>
    </row>
    <row r="489" spans="1:26" ht="16.5" customHeight="1">
      <c r="A489" s="2"/>
      <c r="B489" s="2"/>
      <c r="C489" s="14"/>
      <c r="D489" s="14"/>
      <c r="E489" s="14"/>
      <c r="F489" s="14"/>
      <c r="G489" s="14"/>
      <c r="H489" s="2"/>
      <c r="I489" s="2"/>
      <c r="J489" s="2"/>
      <c r="K489" s="2"/>
      <c r="L489" s="2"/>
      <c r="M489" s="2"/>
      <c r="N489" s="2"/>
      <c r="O489" s="2"/>
      <c r="P489" s="2"/>
      <c r="Q489" s="2"/>
      <c r="R489" s="2"/>
      <c r="S489" s="52"/>
      <c r="T489" s="52"/>
      <c r="U489" s="52"/>
      <c r="V489" s="52"/>
      <c r="W489" s="52"/>
      <c r="X489" s="52"/>
      <c r="Y489" s="52"/>
      <c r="Z489" s="2"/>
    </row>
    <row r="490" spans="1:26" ht="16.5" customHeight="1">
      <c r="A490" s="2"/>
      <c r="B490" s="2"/>
      <c r="C490" s="14"/>
      <c r="D490" s="14"/>
      <c r="E490" s="14"/>
      <c r="F490" s="14"/>
      <c r="G490" s="14"/>
      <c r="H490" s="2"/>
      <c r="I490" s="2"/>
      <c r="J490" s="2"/>
      <c r="K490" s="2"/>
      <c r="L490" s="2"/>
      <c r="M490" s="2"/>
      <c r="N490" s="2"/>
      <c r="O490" s="2"/>
      <c r="P490" s="2"/>
      <c r="Q490" s="2"/>
      <c r="R490" s="2"/>
      <c r="S490" s="52"/>
      <c r="T490" s="52"/>
      <c r="U490" s="52"/>
      <c r="V490" s="52"/>
      <c r="W490" s="52"/>
      <c r="X490" s="52"/>
      <c r="Y490" s="52"/>
      <c r="Z490" s="2"/>
    </row>
    <row r="491" spans="1:26" ht="16.5" customHeight="1">
      <c r="A491" s="2"/>
      <c r="B491" s="2"/>
      <c r="C491" s="14"/>
      <c r="D491" s="14"/>
      <c r="E491" s="14"/>
      <c r="F491" s="14"/>
      <c r="G491" s="14"/>
      <c r="H491" s="2"/>
      <c r="I491" s="2"/>
      <c r="J491" s="2"/>
      <c r="K491" s="2"/>
      <c r="L491" s="2"/>
      <c r="M491" s="2"/>
      <c r="N491" s="2"/>
      <c r="O491" s="2"/>
      <c r="P491" s="2"/>
      <c r="Q491" s="2"/>
      <c r="R491" s="2"/>
      <c r="S491" s="52"/>
      <c r="T491" s="52"/>
      <c r="U491" s="52"/>
      <c r="V491" s="52"/>
      <c r="W491" s="52"/>
      <c r="X491" s="52"/>
      <c r="Y491" s="52"/>
      <c r="Z491" s="2"/>
    </row>
    <row r="492" spans="1:26" ht="16.5" customHeight="1">
      <c r="A492" s="2"/>
      <c r="B492" s="2"/>
      <c r="C492" s="14"/>
      <c r="D492" s="14"/>
      <c r="E492" s="14"/>
      <c r="F492" s="14"/>
      <c r="G492" s="14"/>
      <c r="H492" s="2"/>
      <c r="I492" s="2"/>
      <c r="J492" s="2"/>
      <c r="K492" s="2"/>
      <c r="L492" s="2"/>
      <c r="M492" s="2"/>
      <c r="N492" s="2"/>
      <c r="O492" s="2"/>
      <c r="P492" s="2"/>
      <c r="Q492" s="2"/>
      <c r="R492" s="2"/>
      <c r="S492" s="52"/>
      <c r="T492" s="52"/>
      <c r="U492" s="52"/>
      <c r="V492" s="52"/>
      <c r="W492" s="52"/>
      <c r="X492" s="52"/>
      <c r="Y492" s="52"/>
      <c r="Z492" s="2"/>
    </row>
    <row r="493" spans="1:26" ht="16.5" customHeight="1">
      <c r="A493" s="2"/>
      <c r="B493" s="2"/>
      <c r="C493" s="14"/>
      <c r="D493" s="14"/>
      <c r="E493" s="14"/>
      <c r="F493" s="14"/>
      <c r="G493" s="14"/>
      <c r="H493" s="2"/>
      <c r="I493" s="2"/>
      <c r="J493" s="2"/>
      <c r="K493" s="2"/>
      <c r="L493" s="2"/>
      <c r="M493" s="2"/>
      <c r="N493" s="2"/>
      <c r="O493" s="2"/>
      <c r="P493" s="2"/>
      <c r="Q493" s="2"/>
      <c r="R493" s="2"/>
      <c r="S493" s="52"/>
      <c r="T493" s="52"/>
      <c r="U493" s="52"/>
      <c r="V493" s="52"/>
      <c r="W493" s="52"/>
      <c r="X493" s="52"/>
      <c r="Y493" s="52"/>
      <c r="Z493" s="2"/>
    </row>
    <row r="494" spans="1:26" ht="16.5" customHeight="1">
      <c r="A494" s="2"/>
      <c r="B494" s="2"/>
      <c r="C494" s="14"/>
      <c r="D494" s="14"/>
      <c r="E494" s="14"/>
      <c r="F494" s="14"/>
      <c r="G494" s="14"/>
      <c r="H494" s="2"/>
      <c r="I494" s="2"/>
      <c r="J494" s="2"/>
      <c r="K494" s="2"/>
      <c r="L494" s="2"/>
      <c r="M494" s="2"/>
      <c r="N494" s="2"/>
      <c r="O494" s="2"/>
      <c r="P494" s="2"/>
      <c r="Q494" s="2"/>
      <c r="R494" s="2"/>
      <c r="S494" s="52"/>
      <c r="T494" s="52"/>
      <c r="U494" s="52"/>
      <c r="V494" s="52"/>
      <c r="W494" s="52"/>
      <c r="X494" s="52"/>
      <c r="Y494" s="52"/>
      <c r="Z494" s="2"/>
    </row>
    <row r="495" spans="1:26" ht="16.5" customHeight="1">
      <c r="A495" s="2"/>
      <c r="B495" s="2"/>
      <c r="C495" s="14"/>
      <c r="D495" s="14"/>
      <c r="E495" s="14"/>
      <c r="F495" s="14"/>
      <c r="G495" s="14"/>
      <c r="H495" s="2"/>
      <c r="I495" s="2"/>
      <c r="J495" s="2"/>
      <c r="K495" s="2"/>
      <c r="L495" s="2"/>
      <c r="M495" s="2"/>
      <c r="N495" s="2"/>
      <c r="O495" s="2"/>
      <c r="P495" s="2"/>
      <c r="Q495" s="2"/>
      <c r="R495" s="2"/>
      <c r="S495" s="52"/>
      <c r="T495" s="52"/>
      <c r="U495" s="52"/>
      <c r="V495" s="52"/>
      <c r="W495" s="52"/>
      <c r="X495" s="52"/>
      <c r="Y495" s="52"/>
      <c r="Z495" s="2"/>
    </row>
    <row r="496" spans="1:26" ht="16.5" customHeight="1">
      <c r="A496" s="2"/>
      <c r="B496" s="2"/>
      <c r="C496" s="14"/>
      <c r="D496" s="14"/>
      <c r="E496" s="14"/>
      <c r="F496" s="14"/>
      <c r="G496" s="14"/>
      <c r="H496" s="2"/>
      <c r="I496" s="2"/>
      <c r="J496" s="2"/>
      <c r="K496" s="2"/>
      <c r="L496" s="2"/>
      <c r="M496" s="2"/>
      <c r="N496" s="2"/>
      <c r="O496" s="2"/>
      <c r="P496" s="2"/>
      <c r="Q496" s="2"/>
      <c r="R496" s="2"/>
      <c r="S496" s="52"/>
      <c r="T496" s="52"/>
      <c r="U496" s="52"/>
      <c r="V496" s="52"/>
      <c r="W496" s="52"/>
      <c r="X496" s="52"/>
      <c r="Y496" s="52"/>
      <c r="Z496" s="2"/>
    </row>
    <row r="497" spans="1:26" ht="16.5" customHeight="1">
      <c r="A497" s="2"/>
      <c r="B497" s="2"/>
      <c r="C497" s="14"/>
      <c r="D497" s="14"/>
      <c r="E497" s="14"/>
      <c r="F497" s="14"/>
      <c r="G497" s="14"/>
      <c r="H497" s="2"/>
      <c r="I497" s="2"/>
      <c r="J497" s="2"/>
      <c r="K497" s="2"/>
      <c r="L497" s="2"/>
      <c r="M497" s="2"/>
      <c r="N497" s="2"/>
      <c r="O497" s="2"/>
      <c r="P497" s="2"/>
      <c r="Q497" s="2"/>
      <c r="R497" s="2"/>
      <c r="S497" s="52"/>
      <c r="T497" s="52"/>
      <c r="U497" s="52"/>
      <c r="V497" s="52"/>
      <c r="W497" s="52"/>
      <c r="X497" s="52"/>
      <c r="Y497" s="52"/>
      <c r="Z497" s="2"/>
    </row>
    <row r="498" spans="1:26" ht="16.5" customHeight="1">
      <c r="A498" s="2"/>
      <c r="B498" s="2"/>
      <c r="C498" s="14"/>
      <c r="D498" s="14"/>
      <c r="E498" s="14"/>
      <c r="F498" s="14"/>
      <c r="G498" s="14"/>
      <c r="H498" s="2"/>
      <c r="I498" s="2"/>
      <c r="J498" s="2"/>
      <c r="K498" s="2"/>
      <c r="L498" s="2"/>
      <c r="M498" s="2"/>
      <c r="N498" s="2"/>
      <c r="O498" s="2"/>
      <c r="P498" s="2"/>
      <c r="Q498" s="2"/>
      <c r="R498" s="2"/>
      <c r="S498" s="52"/>
      <c r="T498" s="52"/>
      <c r="U498" s="52"/>
      <c r="V498" s="52"/>
      <c r="W498" s="52"/>
      <c r="X498" s="52"/>
      <c r="Y498" s="52"/>
      <c r="Z498" s="2"/>
    </row>
    <row r="499" spans="1:26" ht="16.5" customHeight="1">
      <c r="A499" s="2"/>
      <c r="B499" s="2"/>
      <c r="C499" s="14"/>
      <c r="D499" s="14"/>
      <c r="E499" s="14"/>
      <c r="F499" s="14"/>
      <c r="G499" s="14"/>
      <c r="H499" s="2"/>
      <c r="I499" s="2"/>
      <c r="J499" s="2"/>
      <c r="K499" s="2"/>
      <c r="L499" s="2"/>
      <c r="M499" s="2"/>
      <c r="N499" s="2"/>
      <c r="O499" s="2"/>
      <c r="P499" s="2"/>
      <c r="Q499" s="2"/>
      <c r="R499" s="2"/>
      <c r="S499" s="52"/>
      <c r="T499" s="52"/>
      <c r="U499" s="52"/>
      <c r="V499" s="52"/>
      <c r="W499" s="52"/>
      <c r="X499" s="52"/>
      <c r="Y499" s="52"/>
      <c r="Z499" s="2"/>
    </row>
    <row r="500" spans="1:26" ht="16.5" customHeight="1">
      <c r="A500" s="2"/>
      <c r="B500" s="2"/>
      <c r="C500" s="14"/>
      <c r="D500" s="14"/>
      <c r="E500" s="14"/>
      <c r="F500" s="14"/>
      <c r="G500" s="14"/>
      <c r="H500" s="2"/>
      <c r="I500" s="2"/>
      <c r="J500" s="2"/>
      <c r="K500" s="2"/>
      <c r="L500" s="2"/>
      <c r="M500" s="2"/>
      <c r="N500" s="2"/>
      <c r="O500" s="2"/>
      <c r="P500" s="2"/>
      <c r="Q500" s="2"/>
      <c r="R500" s="2"/>
      <c r="S500" s="52"/>
      <c r="T500" s="52"/>
      <c r="U500" s="52"/>
      <c r="V500" s="52"/>
      <c r="W500" s="52"/>
      <c r="X500" s="52"/>
      <c r="Y500" s="52"/>
      <c r="Z500" s="2"/>
    </row>
    <row r="501" spans="1:26" ht="16.5" customHeight="1">
      <c r="A501" s="2"/>
      <c r="B501" s="2"/>
      <c r="C501" s="14"/>
      <c r="D501" s="14"/>
      <c r="E501" s="14"/>
      <c r="F501" s="14"/>
      <c r="G501" s="14"/>
      <c r="H501" s="2"/>
      <c r="I501" s="2"/>
      <c r="J501" s="2"/>
      <c r="K501" s="2"/>
      <c r="L501" s="2"/>
      <c r="M501" s="2"/>
      <c r="N501" s="2"/>
      <c r="O501" s="2"/>
      <c r="P501" s="2"/>
      <c r="Q501" s="2"/>
      <c r="R501" s="2"/>
      <c r="S501" s="52"/>
      <c r="T501" s="52"/>
      <c r="U501" s="52"/>
      <c r="V501" s="52"/>
      <c r="W501" s="52"/>
      <c r="X501" s="52"/>
      <c r="Y501" s="52"/>
      <c r="Z501" s="2"/>
    </row>
    <row r="502" spans="1:26" ht="16.5" customHeight="1">
      <c r="A502" s="2"/>
      <c r="B502" s="2"/>
      <c r="C502" s="14"/>
      <c r="D502" s="14"/>
      <c r="E502" s="14"/>
      <c r="F502" s="14"/>
      <c r="G502" s="14"/>
      <c r="H502" s="2"/>
      <c r="I502" s="2"/>
      <c r="J502" s="2"/>
      <c r="K502" s="2"/>
      <c r="L502" s="2"/>
      <c r="M502" s="2"/>
      <c r="N502" s="2"/>
      <c r="O502" s="2"/>
      <c r="P502" s="2"/>
      <c r="Q502" s="2"/>
      <c r="R502" s="2"/>
      <c r="S502" s="52"/>
      <c r="T502" s="52"/>
      <c r="U502" s="52"/>
      <c r="V502" s="52"/>
      <c r="W502" s="52"/>
      <c r="X502" s="52"/>
      <c r="Y502" s="52"/>
      <c r="Z502" s="2"/>
    </row>
    <row r="503" spans="1:26" ht="16.5" customHeight="1">
      <c r="A503" s="2"/>
      <c r="B503" s="2"/>
      <c r="C503" s="14"/>
      <c r="D503" s="14"/>
      <c r="E503" s="14"/>
      <c r="F503" s="14"/>
      <c r="G503" s="14"/>
      <c r="H503" s="2"/>
      <c r="I503" s="2"/>
      <c r="J503" s="2"/>
      <c r="K503" s="2"/>
      <c r="L503" s="2"/>
      <c r="M503" s="2"/>
      <c r="N503" s="2"/>
      <c r="O503" s="2"/>
      <c r="P503" s="2"/>
      <c r="Q503" s="2"/>
      <c r="R503" s="2"/>
      <c r="S503" s="52"/>
      <c r="T503" s="52"/>
      <c r="U503" s="52"/>
      <c r="V503" s="52"/>
      <c r="W503" s="52"/>
      <c r="X503" s="52"/>
      <c r="Y503" s="52"/>
      <c r="Z503" s="2"/>
    </row>
    <row r="504" spans="1:26" ht="16.5" customHeight="1">
      <c r="A504" s="2"/>
      <c r="B504" s="2"/>
      <c r="C504" s="14"/>
      <c r="D504" s="14"/>
      <c r="E504" s="14"/>
      <c r="F504" s="14"/>
      <c r="G504" s="14"/>
      <c r="H504" s="2"/>
      <c r="I504" s="2"/>
      <c r="J504" s="2"/>
      <c r="K504" s="2"/>
      <c r="L504" s="2"/>
      <c r="M504" s="2"/>
      <c r="N504" s="2"/>
      <c r="O504" s="2"/>
      <c r="P504" s="2"/>
      <c r="Q504" s="2"/>
      <c r="R504" s="2"/>
      <c r="S504" s="52"/>
      <c r="T504" s="52"/>
      <c r="U504" s="52"/>
      <c r="V504" s="52"/>
      <c r="W504" s="52"/>
      <c r="X504" s="52"/>
      <c r="Y504" s="52"/>
      <c r="Z504" s="2"/>
    </row>
    <row r="505" spans="1:26" ht="16.5" customHeight="1">
      <c r="A505" s="2"/>
      <c r="B505" s="2"/>
      <c r="C505" s="14"/>
      <c r="D505" s="14"/>
      <c r="E505" s="14"/>
      <c r="F505" s="14"/>
      <c r="G505" s="14"/>
      <c r="H505" s="2"/>
      <c r="I505" s="2"/>
      <c r="J505" s="2"/>
      <c r="K505" s="2"/>
      <c r="L505" s="2"/>
      <c r="M505" s="2"/>
      <c r="N505" s="2"/>
      <c r="O505" s="2"/>
      <c r="P505" s="2"/>
      <c r="Q505" s="2"/>
      <c r="R505" s="2"/>
      <c r="S505" s="52"/>
      <c r="T505" s="52"/>
      <c r="U505" s="52"/>
      <c r="V505" s="52"/>
      <c r="W505" s="52"/>
      <c r="X505" s="52"/>
      <c r="Y505" s="52"/>
      <c r="Z505" s="2"/>
    </row>
    <row r="506" spans="1:26" ht="16.5" customHeight="1">
      <c r="A506" s="2"/>
      <c r="B506" s="2"/>
      <c r="C506" s="14"/>
      <c r="D506" s="14"/>
      <c r="E506" s="14"/>
      <c r="F506" s="14"/>
      <c r="G506" s="14"/>
      <c r="H506" s="2"/>
      <c r="I506" s="2"/>
      <c r="J506" s="2"/>
      <c r="K506" s="2"/>
      <c r="L506" s="2"/>
      <c r="M506" s="2"/>
      <c r="N506" s="2"/>
      <c r="O506" s="2"/>
      <c r="P506" s="2"/>
      <c r="Q506" s="2"/>
      <c r="R506" s="2"/>
      <c r="S506" s="52"/>
      <c r="T506" s="52"/>
      <c r="U506" s="52"/>
      <c r="V506" s="52"/>
      <c r="W506" s="52"/>
      <c r="X506" s="52"/>
      <c r="Y506" s="52"/>
      <c r="Z506" s="2"/>
    </row>
    <row r="507" spans="1:26" ht="16.5" customHeight="1">
      <c r="A507" s="2"/>
      <c r="B507" s="2"/>
      <c r="C507" s="14"/>
      <c r="D507" s="14"/>
      <c r="E507" s="14"/>
      <c r="F507" s="14"/>
      <c r="G507" s="14"/>
      <c r="H507" s="2"/>
      <c r="I507" s="2"/>
      <c r="J507" s="2"/>
      <c r="K507" s="2"/>
      <c r="L507" s="2"/>
      <c r="M507" s="2"/>
      <c r="N507" s="2"/>
      <c r="O507" s="2"/>
      <c r="P507" s="2"/>
      <c r="Q507" s="2"/>
      <c r="R507" s="2"/>
      <c r="S507" s="52"/>
      <c r="T507" s="52"/>
      <c r="U507" s="52"/>
      <c r="V507" s="52"/>
      <c r="W507" s="52"/>
      <c r="X507" s="52"/>
      <c r="Y507" s="52"/>
      <c r="Z507" s="2"/>
    </row>
    <row r="508" spans="1:26" ht="16.5" customHeight="1">
      <c r="A508" s="2"/>
      <c r="B508" s="2"/>
      <c r="C508" s="14"/>
      <c r="D508" s="14"/>
      <c r="E508" s="14"/>
      <c r="F508" s="14"/>
      <c r="G508" s="14"/>
      <c r="H508" s="2"/>
      <c r="I508" s="2"/>
      <c r="J508" s="2"/>
      <c r="K508" s="2"/>
      <c r="L508" s="2"/>
      <c r="M508" s="2"/>
      <c r="N508" s="2"/>
      <c r="O508" s="2"/>
      <c r="P508" s="2"/>
      <c r="Q508" s="2"/>
      <c r="R508" s="2"/>
      <c r="S508" s="52"/>
      <c r="T508" s="52"/>
      <c r="U508" s="52"/>
      <c r="V508" s="52"/>
      <c r="W508" s="52"/>
      <c r="X508" s="52"/>
      <c r="Y508" s="52"/>
      <c r="Z508" s="2"/>
    </row>
    <row r="509" spans="1:26" ht="16.5" customHeight="1">
      <c r="A509" s="2"/>
      <c r="B509" s="2"/>
      <c r="C509" s="14"/>
      <c r="D509" s="14"/>
      <c r="E509" s="14"/>
      <c r="F509" s="14"/>
      <c r="G509" s="14"/>
      <c r="H509" s="2"/>
      <c r="I509" s="2"/>
      <c r="J509" s="2"/>
      <c r="K509" s="2"/>
      <c r="L509" s="2"/>
      <c r="M509" s="2"/>
      <c r="N509" s="2"/>
      <c r="O509" s="2"/>
      <c r="P509" s="2"/>
      <c r="Q509" s="2"/>
      <c r="R509" s="2"/>
      <c r="S509" s="52"/>
      <c r="T509" s="52"/>
      <c r="U509" s="52"/>
      <c r="V509" s="52"/>
      <c r="W509" s="52"/>
      <c r="X509" s="52"/>
      <c r="Y509" s="52"/>
      <c r="Z509" s="2"/>
    </row>
    <row r="510" spans="1:26" ht="16.5" customHeight="1">
      <c r="A510" s="2"/>
      <c r="B510" s="2"/>
      <c r="C510" s="14"/>
      <c r="D510" s="14"/>
      <c r="E510" s="14"/>
      <c r="F510" s="14"/>
      <c r="G510" s="14"/>
      <c r="H510" s="2"/>
      <c r="I510" s="2"/>
      <c r="J510" s="2"/>
      <c r="K510" s="2"/>
      <c r="L510" s="2"/>
      <c r="M510" s="2"/>
      <c r="N510" s="2"/>
      <c r="O510" s="2"/>
      <c r="P510" s="2"/>
      <c r="Q510" s="2"/>
      <c r="R510" s="2"/>
      <c r="S510" s="52"/>
      <c r="T510" s="52"/>
      <c r="U510" s="52"/>
      <c r="V510" s="52"/>
      <c r="W510" s="52"/>
      <c r="X510" s="52"/>
      <c r="Y510" s="52"/>
      <c r="Z510" s="2"/>
    </row>
    <row r="511" spans="1:26" ht="16.5" customHeight="1">
      <c r="A511" s="2"/>
      <c r="B511" s="2"/>
      <c r="C511" s="14"/>
      <c r="D511" s="14"/>
      <c r="E511" s="14"/>
      <c r="F511" s="14"/>
      <c r="G511" s="14"/>
      <c r="H511" s="2"/>
      <c r="I511" s="2"/>
      <c r="J511" s="2"/>
      <c r="K511" s="2"/>
      <c r="L511" s="2"/>
      <c r="M511" s="2"/>
      <c r="N511" s="2"/>
      <c r="O511" s="2"/>
      <c r="P511" s="2"/>
      <c r="Q511" s="2"/>
      <c r="R511" s="2"/>
      <c r="S511" s="52"/>
      <c r="T511" s="52"/>
      <c r="U511" s="52"/>
      <c r="V511" s="52"/>
      <c r="W511" s="52"/>
      <c r="X511" s="52"/>
      <c r="Y511" s="52"/>
      <c r="Z511" s="2"/>
    </row>
    <row r="512" spans="1:26" ht="16.5" customHeight="1">
      <c r="A512" s="2"/>
      <c r="B512" s="2"/>
      <c r="C512" s="14"/>
      <c r="D512" s="14"/>
      <c r="E512" s="14"/>
      <c r="F512" s="14"/>
      <c r="G512" s="14"/>
      <c r="H512" s="2"/>
      <c r="I512" s="2"/>
      <c r="J512" s="2"/>
      <c r="K512" s="2"/>
      <c r="L512" s="2"/>
      <c r="M512" s="2"/>
      <c r="N512" s="2"/>
      <c r="O512" s="2"/>
      <c r="P512" s="2"/>
      <c r="Q512" s="2"/>
      <c r="R512" s="2"/>
      <c r="S512" s="52"/>
      <c r="T512" s="52"/>
      <c r="U512" s="52"/>
      <c r="V512" s="52"/>
      <c r="W512" s="52"/>
      <c r="X512" s="52"/>
      <c r="Y512" s="52"/>
      <c r="Z512" s="2"/>
    </row>
    <row r="513" spans="1:26" ht="16.5" customHeight="1">
      <c r="A513" s="2"/>
      <c r="B513" s="2"/>
      <c r="C513" s="14"/>
      <c r="D513" s="14"/>
      <c r="E513" s="14"/>
      <c r="F513" s="14"/>
      <c r="G513" s="14"/>
      <c r="H513" s="2"/>
      <c r="I513" s="2"/>
      <c r="J513" s="2"/>
      <c r="K513" s="2"/>
      <c r="L513" s="2"/>
      <c r="M513" s="2"/>
      <c r="N513" s="2"/>
      <c r="O513" s="2"/>
      <c r="P513" s="2"/>
      <c r="Q513" s="2"/>
      <c r="R513" s="2"/>
      <c r="S513" s="52"/>
      <c r="T513" s="52"/>
      <c r="U513" s="52"/>
      <c r="V513" s="52"/>
      <c r="W513" s="52"/>
      <c r="X513" s="52"/>
      <c r="Y513" s="52"/>
      <c r="Z513" s="2"/>
    </row>
    <row r="514" spans="1:26" ht="16.5" customHeight="1">
      <c r="A514" s="2"/>
      <c r="B514" s="2"/>
      <c r="C514" s="14"/>
      <c r="D514" s="14"/>
      <c r="E514" s="14"/>
      <c r="F514" s="14"/>
      <c r="G514" s="14"/>
      <c r="H514" s="2"/>
      <c r="I514" s="2"/>
      <c r="J514" s="2"/>
      <c r="K514" s="2"/>
      <c r="L514" s="2"/>
      <c r="M514" s="2"/>
      <c r="N514" s="2"/>
      <c r="O514" s="2"/>
      <c r="P514" s="2"/>
      <c r="Q514" s="2"/>
      <c r="R514" s="2"/>
      <c r="S514" s="52"/>
      <c r="T514" s="52"/>
      <c r="U514" s="52"/>
      <c r="V514" s="52"/>
      <c r="W514" s="52"/>
      <c r="X514" s="52"/>
      <c r="Y514" s="52"/>
      <c r="Z514" s="2"/>
    </row>
    <row r="515" spans="1:26" ht="16.5" customHeight="1">
      <c r="A515" s="2"/>
      <c r="B515" s="2"/>
      <c r="C515" s="14"/>
      <c r="D515" s="14"/>
      <c r="E515" s="14"/>
      <c r="F515" s="14"/>
      <c r="G515" s="14"/>
      <c r="H515" s="2"/>
      <c r="I515" s="2"/>
      <c r="J515" s="2"/>
      <c r="K515" s="2"/>
      <c r="L515" s="2"/>
      <c r="M515" s="2"/>
      <c r="N515" s="2"/>
      <c r="O515" s="2"/>
      <c r="P515" s="2"/>
      <c r="Q515" s="2"/>
      <c r="R515" s="2"/>
      <c r="S515" s="52"/>
      <c r="T515" s="52"/>
      <c r="U515" s="52"/>
      <c r="V515" s="52"/>
      <c r="W515" s="52"/>
      <c r="X515" s="52"/>
      <c r="Y515" s="52"/>
      <c r="Z515" s="2"/>
    </row>
    <row r="516" spans="1:26" ht="16.5" customHeight="1">
      <c r="A516" s="2"/>
      <c r="B516" s="2"/>
      <c r="C516" s="14"/>
      <c r="D516" s="14"/>
      <c r="E516" s="14"/>
      <c r="F516" s="14"/>
      <c r="G516" s="14"/>
      <c r="H516" s="2"/>
      <c r="I516" s="2"/>
      <c r="J516" s="2"/>
      <c r="K516" s="2"/>
      <c r="L516" s="2"/>
      <c r="M516" s="2"/>
      <c r="N516" s="2"/>
      <c r="O516" s="2"/>
      <c r="P516" s="2"/>
      <c r="Q516" s="2"/>
      <c r="R516" s="2"/>
      <c r="S516" s="52"/>
      <c r="T516" s="52"/>
      <c r="U516" s="52"/>
      <c r="V516" s="52"/>
      <c r="W516" s="52"/>
      <c r="X516" s="52"/>
      <c r="Y516" s="52"/>
      <c r="Z516" s="2"/>
    </row>
    <row r="517" spans="1:26" ht="16.5" customHeight="1">
      <c r="A517" s="2"/>
      <c r="B517" s="2"/>
      <c r="C517" s="14"/>
      <c r="D517" s="14"/>
      <c r="E517" s="14"/>
      <c r="F517" s="14"/>
      <c r="G517" s="14"/>
      <c r="H517" s="2"/>
      <c r="I517" s="2"/>
      <c r="J517" s="2"/>
      <c r="K517" s="2"/>
      <c r="L517" s="2"/>
      <c r="M517" s="2"/>
      <c r="N517" s="2"/>
      <c r="O517" s="2"/>
      <c r="P517" s="2"/>
      <c r="Q517" s="2"/>
      <c r="R517" s="2"/>
      <c r="S517" s="52"/>
      <c r="T517" s="52"/>
      <c r="U517" s="52"/>
      <c r="V517" s="52"/>
      <c r="W517" s="52"/>
      <c r="X517" s="52"/>
      <c r="Y517" s="52"/>
      <c r="Z517" s="2"/>
    </row>
    <row r="518" spans="1:26" ht="16.5" customHeight="1">
      <c r="A518" s="2"/>
      <c r="B518" s="2"/>
      <c r="C518" s="14"/>
      <c r="D518" s="14"/>
      <c r="E518" s="14"/>
      <c r="F518" s="14"/>
      <c r="G518" s="14"/>
      <c r="H518" s="2"/>
      <c r="I518" s="2"/>
      <c r="J518" s="2"/>
      <c r="K518" s="2"/>
      <c r="L518" s="2"/>
      <c r="M518" s="2"/>
      <c r="N518" s="2"/>
      <c r="O518" s="2"/>
      <c r="P518" s="2"/>
      <c r="Q518" s="2"/>
      <c r="R518" s="2"/>
      <c r="S518" s="52"/>
      <c r="T518" s="52"/>
      <c r="U518" s="52"/>
      <c r="V518" s="52"/>
      <c r="W518" s="52"/>
      <c r="X518" s="52"/>
      <c r="Y518" s="52"/>
      <c r="Z518" s="2"/>
    </row>
    <row r="519" spans="1:26" ht="16.5" customHeight="1">
      <c r="A519" s="2"/>
      <c r="B519" s="2"/>
      <c r="C519" s="14"/>
      <c r="D519" s="14"/>
      <c r="E519" s="14"/>
      <c r="F519" s="14"/>
      <c r="G519" s="14"/>
      <c r="H519" s="2"/>
      <c r="I519" s="2"/>
      <c r="J519" s="2"/>
      <c r="K519" s="2"/>
      <c r="L519" s="2"/>
      <c r="M519" s="2"/>
      <c r="N519" s="2"/>
      <c r="O519" s="2"/>
      <c r="P519" s="2"/>
      <c r="Q519" s="2"/>
      <c r="R519" s="2"/>
      <c r="S519" s="52"/>
      <c r="T519" s="52"/>
      <c r="U519" s="52"/>
      <c r="V519" s="52"/>
      <c r="W519" s="52"/>
      <c r="X519" s="52"/>
      <c r="Y519" s="52"/>
      <c r="Z519" s="2"/>
    </row>
    <row r="520" spans="1:26" ht="16.5" customHeight="1">
      <c r="A520" s="2"/>
      <c r="B520" s="2"/>
      <c r="C520" s="14"/>
      <c r="D520" s="14"/>
      <c r="E520" s="14"/>
      <c r="F520" s="14"/>
      <c r="G520" s="14"/>
      <c r="H520" s="2"/>
      <c r="I520" s="2"/>
      <c r="J520" s="2"/>
      <c r="K520" s="2"/>
      <c r="L520" s="2"/>
      <c r="M520" s="2"/>
      <c r="N520" s="2"/>
      <c r="O520" s="2"/>
      <c r="P520" s="2"/>
      <c r="Q520" s="2"/>
      <c r="R520" s="2"/>
      <c r="S520" s="52"/>
      <c r="T520" s="52"/>
      <c r="U520" s="52"/>
      <c r="V520" s="52"/>
      <c r="W520" s="52"/>
      <c r="X520" s="52"/>
      <c r="Y520" s="52"/>
      <c r="Z520" s="2"/>
    </row>
    <row r="521" spans="1:26" ht="16.5" customHeight="1">
      <c r="A521" s="2"/>
      <c r="B521" s="2"/>
      <c r="C521" s="14"/>
      <c r="D521" s="14"/>
      <c r="E521" s="14"/>
      <c r="F521" s="14"/>
      <c r="G521" s="14"/>
      <c r="H521" s="2"/>
      <c r="I521" s="2"/>
      <c r="J521" s="2"/>
      <c r="K521" s="2"/>
      <c r="L521" s="2"/>
      <c r="M521" s="2"/>
      <c r="N521" s="2"/>
      <c r="O521" s="2"/>
      <c r="P521" s="2"/>
      <c r="Q521" s="2"/>
      <c r="R521" s="2"/>
      <c r="S521" s="52"/>
      <c r="T521" s="52"/>
      <c r="U521" s="52"/>
      <c r="V521" s="52"/>
      <c r="W521" s="52"/>
      <c r="X521" s="52"/>
      <c r="Y521" s="52"/>
      <c r="Z521" s="2"/>
    </row>
    <row r="522" spans="1:26" ht="16.5" customHeight="1">
      <c r="A522" s="2"/>
      <c r="B522" s="2"/>
      <c r="C522" s="14"/>
      <c r="D522" s="14"/>
      <c r="E522" s="14"/>
      <c r="F522" s="14"/>
      <c r="G522" s="14"/>
      <c r="H522" s="2"/>
      <c r="I522" s="2"/>
      <c r="J522" s="2"/>
      <c r="K522" s="2"/>
      <c r="L522" s="2"/>
      <c r="M522" s="2"/>
      <c r="N522" s="2"/>
      <c r="O522" s="2"/>
      <c r="P522" s="2"/>
      <c r="Q522" s="2"/>
      <c r="R522" s="2"/>
      <c r="S522" s="52"/>
      <c r="T522" s="52"/>
      <c r="U522" s="52"/>
      <c r="V522" s="52"/>
      <c r="W522" s="52"/>
      <c r="X522" s="52"/>
      <c r="Y522" s="52"/>
      <c r="Z522" s="2"/>
    </row>
    <row r="523" spans="1:26" ht="16.5" customHeight="1">
      <c r="A523" s="2"/>
      <c r="B523" s="2"/>
      <c r="C523" s="14"/>
      <c r="D523" s="14"/>
      <c r="E523" s="14"/>
      <c r="F523" s="14"/>
      <c r="G523" s="14"/>
      <c r="H523" s="2"/>
      <c r="I523" s="2"/>
      <c r="J523" s="2"/>
      <c r="K523" s="2"/>
      <c r="L523" s="2"/>
      <c r="M523" s="2"/>
      <c r="N523" s="2"/>
      <c r="O523" s="2"/>
      <c r="P523" s="2"/>
      <c r="Q523" s="2"/>
      <c r="R523" s="2"/>
      <c r="S523" s="52"/>
      <c r="T523" s="52"/>
      <c r="U523" s="52"/>
      <c r="V523" s="52"/>
      <c r="W523" s="52"/>
      <c r="X523" s="52"/>
      <c r="Y523" s="52"/>
      <c r="Z523" s="2"/>
    </row>
    <row r="524" spans="1:26" ht="16.5" customHeight="1">
      <c r="A524" s="2"/>
      <c r="B524" s="2"/>
      <c r="C524" s="14"/>
      <c r="D524" s="14"/>
      <c r="E524" s="14"/>
      <c r="F524" s="14"/>
      <c r="G524" s="14"/>
      <c r="H524" s="2"/>
      <c r="I524" s="2"/>
      <c r="J524" s="2"/>
      <c r="K524" s="2"/>
      <c r="L524" s="2"/>
      <c r="M524" s="2"/>
      <c r="N524" s="2"/>
      <c r="O524" s="2"/>
      <c r="P524" s="2"/>
      <c r="Q524" s="2"/>
      <c r="R524" s="2"/>
      <c r="S524" s="52"/>
      <c r="T524" s="52"/>
      <c r="U524" s="52"/>
      <c r="V524" s="52"/>
      <c r="W524" s="52"/>
      <c r="X524" s="52"/>
      <c r="Y524" s="52"/>
      <c r="Z524" s="2"/>
    </row>
    <row r="525" spans="1:26" ht="16.5" customHeight="1">
      <c r="A525" s="2"/>
      <c r="B525" s="2"/>
      <c r="C525" s="14"/>
      <c r="D525" s="14"/>
      <c r="E525" s="14"/>
      <c r="F525" s="14"/>
      <c r="G525" s="14"/>
      <c r="H525" s="2"/>
      <c r="I525" s="2"/>
      <c r="J525" s="2"/>
      <c r="K525" s="2"/>
      <c r="L525" s="2"/>
      <c r="M525" s="2"/>
      <c r="N525" s="2"/>
      <c r="O525" s="2"/>
      <c r="P525" s="2"/>
      <c r="Q525" s="2"/>
      <c r="R525" s="2"/>
      <c r="S525" s="52"/>
      <c r="T525" s="52"/>
      <c r="U525" s="52"/>
      <c r="V525" s="52"/>
      <c r="W525" s="52"/>
      <c r="X525" s="52"/>
      <c r="Y525" s="52"/>
      <c r="Z525" s="2"/>
    </row>
    <row r="526" spans="1:26" ht="16.5" customHeight="1">
      <c r="A526" s="2"/>
      <c r="B526" s="2"/>
      <c r="C526" s="14"/>
      <c r="D526" s="14"/>
      <c r="E526" s="14"/>
      <c r="F526" s="14"/>
      <c r="G526" s="14"/>
      <c r="H526" s="2"/>
      <c r="I526" s="2"/>
      <c r="J526" s="2"/>
      <c r="K526" s="2"/>
      <c r="L526" s="2"/>
      <c r="M526" s="2"/>
      <c r="N526" s="2"/>
      <c r="O526" s="2"/>
      <c r="P526" s="2"/>
      <c r="Q526" s="2"/>
      <c r="R526" s="2"/>
      <c r="S526" s="52"/>
      <c r="T526" s="52"/>
      <c r="U526" s="52"/>
      <c r="V526" s="52"/>
      <c r="W526" s="52"/>
      <c r="X526" s="52"/>
      <c r="Y526" s="52"/>
      <c r="Z526" s="2"/>
    </row>
    <row r="527" spans="1:26" ht="16.5" customHeight="1">
      <c r="A527" s="2"/>
      <c r="B527" s="2"/>
      <c r="C527" s="14"/>
      <c r="D527" s="14"/>
      <c r="E527" s="14"/>
      <c r="F527" s="14"/>
      <c r="G527" s="14"/>
      <c r="H527" s="2"/>
      <c r="I527" s="2"/>
      <c r="J527" s="2"/>
      <c r="K527" s="2"/>
      <c r="L527" s="2"/>
      <c r="M527" s="2"/>
      <c r="N527" s="2"/>
      <c r="O527" s="2"/>
      <c r="P527" s="2"/>
      <c r="Q527" s="2"/>
      <c r="R527" s="2"/>
      <c r="S527" s="52"/>
      <c r="T527" s="52"/>
      <c r="U527" s="52"/>
      <c r="V527" s="52"/>
      <c r="W527" s="52"/>
      <c r="X527" s="52"/>
      <c r="Y527" s="52"/>
      <c r="Z527" s="2"/>
    </row>
    <row r="528" spans="1:26" ht="16.5" customHeight="1">
      <c r="A528" s="2"/>
      <c r="B528" s="2"/>
      <c r="C528" s="14"/>
      <c r="D528" s="14"/>
      <c r="E528" s="14"/>
      <c r="F528" s="14"/>
      <c r="G528" s="14"/>
      <c r="H528" s="2"/>
      <c r="I528" s="2"/>
      <c r="J528" s="2"/>
      <c r="K528" s="2"/>
      <c r="L528" s="2"/>
      <c r="M528" s="2"/>
      <c r="N528" s="2"/>
      <c r="O528" s="2"/>
      <c r="P528" s="2"/>
      <c r="Q528" s="2"/>
      <c r="R528" s="2"/>
      <c r="S528" s="52"/>
      <c r="T528" s="52"/>
      <c r="U528" s="52"/>
      <c r="V528" s="52"/>
      <c r="W528" s="52"/>
      <c r="X528" s="52"/>
      <c r="Y528" s="52"/>
      <c r="Z528" s="2"/>
    </row>
    <row r="529" spans="1:26" ht="16.5" customHeight="1">
      <c r="A529" s="2"/>
      <c r="B529" s="2"/>
      <c r="C529" s="14"/>
      <c r="D529" s="14"/>
      <c r="E529" s="14"/>
      <c r="F529" s="14"/>
      <c r="G529" s="14"/>
      <c r="H529" s="2"/>
      <c r="I529" s="2"/>
      <c r="J529" s="2"/>
      <c r="K529" s="2"/>
      <c r="L529" s="2"/>
      <c r="M529" s="2"/>
      <c r="N529" s="2"/>
      <c r="O529" s="2"/>
      <c r="P529" s="2"/>
      <c r="Q529" s="2"/>
      <c r="R529" s="2"/>
      <c r="S529" s="52"/>
      <c r="T529" s="52"/>
      <c r="U529" s="52"/>
      <c r="V529" s="52"/>
      <c r="W529" s="52"/>
      <c r="X529" s="52"/>
      <c r="Y529" s="52"/>
      <c r="Z529" s="2"/>
    </row>
    <row r="530" spans="1:26" ht="16.5" customHeight="1">
      <c r="A530" s="2"/>
      <c r="B530" s="2"/>
      <c r="C530" s="14"/>
      <c r="D530" s="14"/>
      <c r="E530" s="14"/>
      <c r="F530" s="14"/>
      <c r="G530" s="14"/>
      <c r="H530" s="2"/>
      <c r="I530" s="2"/>
      <c r="J530" s="2"/>
      <c r="K530" s="2"/>
      <c r="L530" s="2"/>
      <c r="M530" s="2"/>
      <c r="N530" s="2"/>
      <c r="O530" s="2"/>
      <c r="P530" s="2"/>
      <c r="Q530" s="2"/>
      <c r="R530" s="2"/>
      <c r="S530" s="52"/>
      <c r="T530" s="52"/>
      <c r="U530" s="52"/>
      <c r="V530" s="52"/>
      <c r="W530" s="52"/>
      <c r="X530" s="52"/>
      <c r="Y530" s="52"/>
      <c r="Z530" s="2"/>
    </row>
    <row r="531" spans="1:26" ht="16.5" customHeight="1">
      <c r="A531" s="2"/>
      <c r="B531" s="2"/>
      <c r="C531" s="14"/>
      <c r="D531" s="14"/>
      <c r="E531" s="14"/>
      <c r="F531" s="14"/>
      <c r="G531" s="14"/>
      <c r="H531" s="2"/>
      <c r="I531" s="2"/>
      <c r="J531" s="2"/>
      <c r="K531" s="2"/>
      <c r="L531" s="2"/>
      <c r="M531" s="2"/>
      <c r="N531" s="2"/>
      <c r="O531" s="2"/>
      <c r="P531" s="2"/>
      <c r="Q531" s="2"/>
      <c r="R531" s="2"/>
      <c r="S531" s="52"/>
      <c r="T531" s="52"/>
      <c r="U531" s="52"/>
      <c r="V531" s="52"/>
      <c r="W531" s="52"/>
      <c r="X531" s="52"/>
      <c r="Y531" s="52"/>
      <c r="Z531" s="2"/>
    </row>
    <row r="532" spans="1:26" ht="16.5" customHeight="1">
      <c r="A532" s="2"/>
      <c r="B532" s="2"/>
      <c r="C532" s="14"/>
      <c r="D532" s="14"/>
      <c r="E532" s="14"/>
      <c r="F532" s="14"/>
      <c r="G532" s="14"/>
      <c r="H532" s="2"/>
      <c r="I532" s="2"/>
      <c r="J532" s="2"/>
      <c r="K532" s="2"/>
      <c r="L532" s="2"/>
      <c r="M532" s="2"/>
      <c r="N532" s="2"/>
      <c r="O532" s="2"/>
      <c r="P532" s="2"/>
      <c r="Q532" s="2"/>
      <c r="R532" s="2"/>
      <c r="S532" s="52"/>
      <c r="T532" s="52"/>
      <c r="U532" s="52"/>
      <c r="V532" s="52"/>
      <c r="W532" s="52"/>
      <c r="X532" s="52"/>
      <c r="Y532" s="52"/>
      <c r="Z532" s="2"/>
    </row>
    <row r="533" spans="1:26" ht="16.5" customHeight="1">
      <c r="A533" s="2"/>
      <c r="B533" s="2"/>
      <c r="C533" s="14"/>
      <c r="D533" s="14"/>
      <c r="E533" s="14"/>
      <c r="F533" s="14"/>
      <c r="G533" s="14"/>
      <c r="H533" s="2"/>
      <c r="I533" s="2"/>
      <c r="J533" s="2"/>
      <c r="K533" s="2"/>
      <c r="L533" s="2"/>
      <c r="M533" s="2"/>
      <c r="N533" s="2"/>
      <c r="O533" s="2"/>
      <c r="P533" s="2"/>
      <c r="Q533" s="2"/>
      <c r="R533" s="2"/>
      <c r="S533" s="52"/>
      <c r="T533" s="52"/>
      <c r="U533" s="52"/>
      <c r="V533" s="52"/>
      <c r="W533" s="52"/>
      <c r="X533" s="52"/>
      <c r="Y533" s="52"/>
      <c r="Z533" s="2"/>
    </row>
    <row r="534" spans="1:26" ht="16.5" customHeight="1">
      <c r="A534" s="2"/>
      <c r="B534" s="2"/>
      <c r="C534" s="14"/>
      <c r="D534" s="14"/>
      <c r="E534" s="14"/>
      <c r="F534" s="14"/>
      <c r="G534" s="14"/>
      <c r="H534" s="2"/>
      <c r="I534" s="2"/>
      <c r="J534" s="2"/>
      <c r="K534" s="2"/>
      <c r="L534" s="2"/>
      <c r="M534" s="2"/>
      <c r="N534" s="2"/>
      <c r="O534" s="2"/>
      <c r="P534" s="2"/>
      <c r="Q534" s="2"/>
      <c r="R534" s="2"/>
      <c r="S534" s="52"/>
      <c r="T534" s="52"/>
      <c r="U534" s="52"/>
      <c r="V534" s="52"/>
      <c r="W534" s="52"/>
      <c r="X534" s="52"/>
      <c r="Y534" s="52"/>
      <c r="Z534" s="2"/>
    </row>
    <row r="535" spans="1:26" ht="16.5" customHeight="1">
      <c r="A535" s="2"/>
      <c r="B535" s="2"/>
      <c r="C535" s="14"/>
      <c r="D535" s="14"/>
      <c r="E535" s="14"/>
      <c r="F535" s="14"/>
      <c r="G535" s="14"/>
      <c r="H535" s="2"/>
      <c r="I535" s="2"/>
      <c r="J535" s="2"/>
      <c r="K535" s="2"/>
      <c r="L535" s="2"/>
      <c r="M535" s="2"/>
      <c r="N535" s="2"/>
      <c r="O535" s="2"/>
      <c r="P535" s="2"/>
      <c r="Q535" s="2"/>
      <c r="R535" s="2"/>
      <c r="S535" s="52"/>
      <c r="T535" s="52"/>
      <c r="U535" s="52"/>
      <c r="V535" s="52"/>
      <c r="W535" s="52"/>
      <c r="X535" s="52"/>
      <c r="Y535" s="52"/>
      <c r="Z535" s="2"/>
    </row>
    <row r="536" spans="1:26" ht="16.5" customHeight="1">
      <c r="A536" s="2"/>
      <c r="B536" s="2"/>
      <c r="C536" s="14"/>
      <c r="D536" s="14"/>
      <c r="E536" s="14"/>
      <c r="F536" s="14"/>
      <c r="G536" s="14"/>
      <c r="H536" s="2"/>
      <c r="I536" s="2"/>
      <c r="J536" s="2"/>
      <c r="K536" s="2"/>
      <c r="L536" s="2"/>
      <c r="M536" s="2"/>
      <c r="N536" s="2"/>
      <c r="O536" s="2"/>
      <c r="P536" s="2"/>
      <c r="Q536" s="2"/>
      <c r="R536" s="2"/>
      <c r="S536" s="52"/>
      <c r="T536" s="52"/>
      <c r="U536" s="52"/>
      <c r="V536" s="52"/>
      <c r="W536" s="52"/>
      <c r="X536" s="52"/>
      <c r="Y536" s="52"/>
      <c r="Z536" s="2"/>
    </row>
    <row r="537" spans="1:26" ht="16.5" customHeight="1">
      <c r="A537" s="2"/>
      <c r="B537" s="2"/>
      <c r="C537" s="14"/>
      <c r="D537" s="14"/>
      <c r="E537" s="14"/>
      <c r="F537" s="14"/>
      <c r="G537" s="14"/>
      <c r="H537" s="2"/>
      <c r="I537" s="2"/>
      <c r="J537" s="2"/>
      <c r="K537" s="2"/>
      <c r="L537" s="2"/>
      <c r="M537" s="2"/>
      <c r="N537" s="2"/>
      <c r="O537" s="2"/>
      <c r="P537" s="2"/>
      <c r="Q537" s="2"/>
      <c r="R537" s="2"/>
      <c r="S537" s="52"/>
      <c r="T537" s="52"/>
      <c r="U537" s="52"/>
      <c r="V537" s="52"/>
      <c r="W537" s="52"/>
      <c r="X537" s="52"/>
      <c r="Y537" s="52"/>
      <c r="Z537" s="2"/>
    </row>
    <row r="538" spans="1:26" ht="16.5" customHeight="1">
      <c r="A538" s="2"/>
      <c r="B538" s="2"/>
      <c r="C538" s="14"/>
      <c r="D538" s="14"/>
      <c r="E538" s="14"/>
      <c r="F538" s="14"/>
      <c r="G538" s="14"/>
      <c r="H538" s="2"/>
      <c r="I538" s="2"/>
      <c r="J538" s="2"/>
      <c r="K538" s="2"/>
      <c r="L538" s="2"/>
      <c r="M538" s="2"/>
      <c r="N538" s="2"/>
      <c r="O538" s="2"/>
      <c r="P538" s="2"/>
      <c r="Q538" s="2"/>
      <c r="R538" s="2"/>
      <c r="S538" s="52"/>
      <c r="T538" s="52"/>
      <c r="U538" s="52"/>
      <c r="V538" s="52"/>
      <c r="W538" s="52"/>
      <c r="X538" s="52"/>
      <c r="Y538" s="52"/>
      <c r="Z538" s="2"/>
    </row>
    <row r="539" spans="1:26" ht="16.5" customHeight="1">
      <c r="A539" s="2"/>
      <c r="B539" s="2"/>
      <c r="C539" s="14"/>
      <c r="D539" s="14"/>
      <c r="E539" s="14"/>
      <c r="F539" s="14"/>
      <c r="G539" s="14"/>
      <c r="H539" s="2"/>
      <c r="I539" s="2"/>
      <c r="J539" s="2"/>
      <c r="K539" s="2"/>
      <c r="L539" s="2"/>
      <c r="M539" s="2"/>
      <c r="N539" s="2"/>
      <c r="O539" s="2"/>
      <c r="P539" s="2"/>
      <c r="Q539" s="2"/>
      <c r="R539" s="2"/>
      <c r="S539" s="52"/>
      <c r="T539" s="52"/>
      <c r="U539" s="52"/>
      <c r="V539" s="52"/>
      <c r="W539" s="52"/>
      <c r="X539" s="52"/>
      <c r="Y539" s="52"/>
      <c r="Z539" s="2"/>
    </row>
    <row r="540" spans="1:26" ht="16.5" customHeight="1">
      <c r="A540" s="2"/>
      <c r="B540" s="2"/>
      <c r="C540" s="14"/>
      <c r="D540" s="14"/>
      <c r="E540" s="14"/>
      <c r="F540" s="14"/>
      <c r="G540" s="14"/>
      <c r="H540" s="2"/>
      <c r="I540" s="2"/>
      <c r="J540" s="2"/>
      <c r="K540" s="2"/>
      <c r="L540" s="2"/>
      <c r="M540" s="2"/>
      <c r="N540" s="2"/>
      <c r="O540" s="2"/>
      <c r="P540" s="2"/>
      <c r="Q540" s="2"/>
      <c r="R540" s="2"/>
      <c r="S540" s="52"/>
      <c r="T540" s="52"/>
      <c r="U540" s="52"/>
      <c r="V540" s="52"/>
      <c r="W540" s="52"/>
      <c r="X540" s="52"/>
      <c r="Y540" s="52"/>
      <c r="Z540" s="2"/>
    </row>
    <row r="541" spans="1:26" ht="16.5" customHeight="1">
      <c r="A541" s="2"/>
      <c r="B541" s="2"/>
      <c r="C541" s="14"/>
      <c r="D541" s="14"/>
      <c r="E541" s="14"/>
      <c r="F541" s="14"/>
      <c r="G541" s="14"/>
      <c r="H541" s="2"/>
      <c r="I541" s="2"/>
      <c r="J541" s="2"/>
      <c r="K541" s="2"/>
      <c r="L541" s="2"/>
      <c r="M541" s="2"/>
      <c r="N541" s="2"/>
      <c r="O541" s="2"/>
      <c r="P541" s="2"/>
      <c r="Q541" s="2"/>
      <c r="R541" s="2"/>
      <c r="S541" s="52"/>
      <c r="T541" s="52"/>
      <c r="U541" s="52"/>
      <c r="V541" s="52"/>
      <c r="W541" s="52"/>
      <c r="X541" s="52"/>
      <c r="Y541" s="52"/>
      <c r="Z541" s="2"/>
    </row>
    <row r="542" spans="1:26" ht="16.5" customHeight="1">
      <c r="A542" s="2"/>
      <c r="B542" s="2"/>
      <c r="C542" s="14"/>
      <c r="D542" s="14"/>
      <c r="E542" s="14"/>
      <c r="F542" s="14"/>
      <c r="G542" s="14"/>
      <c r="H542" s="2"/>
      <c r="I542" s="2"/>
      <c r="J542" s="2"/>
      <c r="K542" s="2"/>
      <c r="L542" s="2"/>
      <c r="M542" s="2"/>
      <c r="N542" s="2"/>
      <c r="O542" s="2"/>
      <c r="P542" s="2"/>
      <c r="Q542" s="2"/>
      <c r="R542" s="2"/>
      <c r="S542" s="52"/>
      <c r="T542" s="52"/>
      <c r="U542" s="52"/>
      <c r="V542" s="52"/>
      <c r="W542" s="52"/>
      <c r="X542" s="52"/>
      <c r="Y542" s="52"/>
      <c r="Z542" s="2"/>
    </row>
    <row r="543" spans="1:26" ht="16.5" customHeight="1">
      <c r="A543" s="2"/>
      <c r="B543" s="2"/>
      <c r="C543" s="14"/>
      <c r="D543" s="14"/>
      <c r="E543" s="14"/>
      <c r="F543" s="14"/>
      <c r="G543" s="14"/>
      <c r="H543" s="2"/>
      <c r="I543" s="2"/>
      <c r="J543" s="2"/>
      <c r="K543" s="2"/>
      <c r="L543" s="2"/>
      <c r="M543" s="2"/>
      <c r="N543" s="2"/>
      <c r="O543" s="2"/>
      <c r="P543" s="2"/>
      <c r="Q543" s="2"/>
      <c r="R543" s="2"/>
      <c r="S543" s="52"/>
      <c r="T543" s="52"/>
      <c r="U543" s="52"/>
      <c r="V543" s="52"/>
      <c r="W543" s="52"/>
      <c r="X543" s="52"/>
      <c r="Y543" s="52"/>
      <c r="Z543" s="2"/>
    </row>
    <row r="544" spans="1:26" ht="16.5" customHeight="1">
      <c r="A544" s="2"/>
      <c r="B544" s="2"/>
      <c r="C544" s="14"/>
      <c r="D544" s="14"/>
      <c r="E544" s="14"/>
      <c r="F544" s="14"/>
      <c r="G544" s="14"/>
      <c r="H544" s="2"/>
      <c r="I544" s="2"/>
      <c r="J544" s="2"/>
      <c r="K544" s="2"/>
      <c r="L544" s="2"/>
      <c r="M544" s="2"/>
      <c r="N544" s="2"/>
      <c r="O544" s="2"/>
      <c r="P544" s="2"/>
      <c r="Q544" s="2"/>
      <c r="R544" s="2"/>
      <c r="S544" s="52"/>
      <c r="T544" s="52"/>
      <c r="U544" s="52"/>
      <c r="V544" s="52"/>
      <c r="W544" s="52"/>
      <c r="X544" s="52"/>
      <c r="Y544" s="52"/>
      <c r="Z544" s="2"/>
    </row>
    <row r="545" spans="1:26" ht="16.5" customHeight="1">
      <c r="A545" s="2"/>
      <c r="B545" s="2"/>
      <c r="C545" s="14"/>
      <c r="D545" s="14"/>
      <c r="E545" s="14"/>
      <c r="F545" s="14"/>
      <c r="G545" s="14"/>
      <c r="H545" s="2"/>
      <c r="I545" s="2"/>
      <c r="J545" s="2"/>
      <c r="K545" s="2"/>
      <c r="L545" s="2"/>
      <c r="M545" s="2"/>
      <c r="N545" s="2"/>
      <c r="O545" s="2"/>
      <c r="P545" s="2"/>
      <c r="Q545" s="2"/>
      <c r="R545" s="2"/>
      <c r="S545" s="52"/>
      <c r="T545" s="52"/>
      <c r="U545" s="52"/>
      <c r="V545" s="52"/>
      <c r="W545" s="52"/>
      <c r="X545" s="52"/>
      <c r="Y545" s="52"/>
      <c r="Z545" s="2"/>
    </row>
    <row r="546" spans="1:26" ht="16.5" customHeight="1">
      <c r="A546" s="2"/>
      <c r="B546" s="2"/>
      <c r="C546" s="14"/>
      <c r="D546" s="14"/>
      <c r="E546" s="14"/>
      <c r="F546" s="14"/>
      <c r="G546" s="14"/>
      <c r="H546" s="2"/>
      <c r="I546" s="2"/>
      <c r="J546" s="2"/>
      <c r="K546" s="2"/>
      <c r="L546" s="2"/>
      <c r="M546" s="2"/>
      <c r="N546" s="2"/>
      <c r="O546" s="2"/>
      <c r="P546" s="2"/>
      <c r="Q546" s="2"/>
      <c r="R546" s="2"/>
      <c r="S546" s="52"/>
      <c r="T546" s="52"/>
      <c r="U546" s="52"/>
      <c r="V546" s="52"/>
      <c r="W546" s="52"/>
      <c r="X546" s="52"/>
      <c r="Y546" s="52"/>
      <c r="Z546" s="2"/>
    </row>
    <row r="547" spans="1:26" ht="16.5" customHeight="1">
      <c r="A547" s="2"/>
      <c r="B547" s="2"/>
      <c r="C547" s="14"/>
      <c r="D547" s="14"/>
      <c r="E547" s="14"/>
      <c r="F547" s="14"/>
      <c r="G547" s="14"/>
      <c r="H547" s="2"/>
      <c r="I547" s="2"/>
      <c r="J547" s="2"/>
      <c r="K547" s="2"/>
      <c r="L547" s="2"/>
      <c r="M547" s="2"/>
      <c r="N547" s="2"/>
      <c r="O547" s="2"/>
      <c r="P547" s="2"/>
      <c r="Q547" s="2"/>
      <c r="R547" s="2"/>
      <c r="S547" s="52"/>
      <c r="T547" s="52"/>
      <c r="U547" s="52"/>
      <c r="V547" s="52"/>
      <c r="W547" s="52"/>
      <c r="X547" s="52"/>
      <c r="Y547" s="52"/>
      <c r="Z547" s="2"/>
    </row>
    <row r="548" spans="1:26" ht="16.5" customHeight="1">
      <c r="A548" s="2"/>
      <c r="B548" s="2"/>
      <c r="C548" s="14"/>
      <c r="D548" s="14"/>
      <c r="E548" s="14"/>
      <c r="F548" s="14"/>
      <c r="G548" s="14"/>
      <c r="H548" s="2"/>
      <c r="I548" s="2"/>
      <c r="J548" s="2"/>
      <c r="K548" s="2"/>
      <c r="L548" s="2"/>
      <c r="M548" s="2"/>
      <c r="N548" s="2"/>
      <c r="O548" s="2"/>
      <c r="P548" s="2"/>
      <c r="Q548" s="2"/>
      <c r="R548" s="2"/>
      <c r="S548" s="52"/>
      <c r="T548" s="52"/>
      <c r="U548" s="52"/>
      <c r="V548" s="52"/>
      <c r="W548" s="52"/>
      <c r="X548" s="52"/>
      <c r="Y548" s="52"/>
      <c r="Z548" s="2"/>
    </row>
    <row r="549" spans="1:26" ht="16.5" customHeight="1">
      <c r="A549" s="2"/>
      <c r="B549" s="2"/>
      <c r="C549" s="14"/>
      <c r="D549" s="14"/>
      <c r="E549" s="14"/>
      <c r="F549" s="14"/>
      <c r="G549" s="14"/>
      <c r="H549" s="2"/>
      <c r="I549" s="2"/>
      <c r="J549" s="2"/>
      <c r="K549" s="2"/>
      <c r="L549" s="2"/>
      <c r="M549" s="2"/>
      <c r="N549" s="2"/>
      <c r="O549" s="2"/>
      <c r="P549" s="2"/>
      <c r="Q549" s="2"/>
      <c r="R549" s="2"/>
      <c r="S549" s="52"/>
      <c r="T549" s="52"/>
      <c r="U549" s="52"/>
      <c r="V549" s="52"/>
      <c r="W549" s="52"/>
      <c r="X549" s="52"/>
      <c r="Y549" s="52"/>
      <c r="Z549" s="2"/>
    </row>
    <row r="550" spans="1:26" ht="16.5" customHeight="1">
      <c r="A550" s="2"/>
      <c r="B550" s="2"/>
      <c r="C550" s="14"/>
      <c r="D550" s="14"/>
      <c r="E550" s="14"/>
      <c r="F550" s="14"/>
      <c r="G550" s="14"/>
      <c r="H550" s="2"/>
      <c r="I550" s="2"/>
      <c r="J550" s="2"/>
      <c r="K550" s="2"/>
      <c r="L550" s="2"/>
      <c r="M550" s="2"/>
      <c r="N550" s="2"/>
      <c r="O550" s="2"/>
      <c r="P550" s="2"/>
      <c r="Q550" s="2"/>
      <c r="R550" s="2"/>
      <c r="S550" s="52"/>
      <c r="T550" s="52"/>
      <c r="U550" s="52"/>
      <c r="V550" s="52"/>
      <c r="W550" s="52"/>
      <c r="X550" s="52"/>
      <c r="Y550" s="52"/>
      <c r="Z550" s="2"/>
    </row>
    <row r="551" spans="1:26" ht="16.5" customHeight="1">
      <c r="A551" s="2"/>
      <c r="B551" s="2"/>
      <c r="C551" s="14"/>
      <c r="D551" s="14"/>
      <c r="E551" s="14"/>
      <c r="F551" s="14"/>
      <c r="G551" s="14"/>
      <c r="H551" s="2"/>
      <c r="I551" s="2"/>
      <c r="J551" s="2"/>
      <c r="K551" s="2"/>
      <c r="L551" s="2"/>
      <c r="M551" s="2"/>
      <c r="N551" s="2"/>
      <c r="O551" s="2"/>
      <c r="P551" s="2"/>
      <c r="Q551" s="2"/>
      <c r="R551" s="2"/>
      <c r="S551" s="52"/>
      <c r="T551" s="52"/>
      <c r="U551" s="52"/>
      <c r="V551" s="52"/>
      <c r="W551" s="52"/>
      <c r="X551" s="52"/>
      <c r="Y551" s="52"/>
      <c r="Z551" s="2"/>
    </row>
    <row r="552" spans="1:26" ht="16.5" customHeight="1">
      <c r="A552" s="2"/>
      <c r="B552" s="2"/>
      <c r="C552" s="14"/>
      <c r="D552" s="14"/>
      <c r="E552" s="14"/>
      <c r="F552" s="14"/>
      <c r="G552" s="14"/>
      <c r="H552" s="2"/>
      <c r="I552" s="2"/>
      <c r="J552" s="2"/>
      <c r="K552" s="2"/>
      <c r="L552" s="2"/>
      <c r="M552" s="2"/>
      <c r="N552" s="2"/>
      <c r="O552" s="2"/>
      <c r="P552" s="2"/>
      <c r="Q552" s="2"/>
      <c r="R552" s="2"/>
      <c r="S552" s="52"/>
      <c r="T552" s="52"/>
      <c r="U552" s="52"/>
      <c r="V552" s="52"/>
      <c r="W552" s="52"/>
      <c r="X552" s="52"/>
      <c r="Y552" s="52"/>
      <c r="Z552" s="2"/>
    </row>
    <row r="553" spans="1:26" ht="16.5" customHeight="1">
      <c r="A553" s="2"/>
      <c r="B553" s="2"/>
      <c r="C553" s="14"/>
      <c r="D553" s="14"/>
      <c r="E553" s="14"/>
      <c r="F553" s="14"/>
      <c r="G553" s="14"/>
      <c r="H553" s="2"/>
      <c r="I553" s="2"/>
      <c r="J553" s="2"/>
      <c r="K553" s="2"/>
      <c r="L553" s="2"/>
      <c r="M553" s="2"/>
      <c r="N553" s="2"/>
      <c r="O553" s="2"/>
      <c r="P553" s="2"/>
      <c r="Q553" s="2"/>
      <c r="R553" s="2"/>
      <c r="S553" s="52"/>
      <c r="T553" s="52"/>
      <c r="U553" s="52"/>
      <c r="V553" s="52"/>
      <c r="W553" s="52"/>
      <c r="X553" s="52"/>
      <c r="Y553" s="52"/>
      <c r="Z553" s="2"/>
    </row>
    <row r="554" spans="1:26" ht="16.5" customHeight="1">
      <c r="A554" s="2"/>
      <c r="B554" s="2"/>
      <c r="C554" s="14"/>
      <c r="D554" s="14"/>
      <c r="E554" s="14"/>
      <c r="F554" s="14"/>
      <c r="G554" s="14"/>
      <c r="H554" s="2"/>
      <c r="I554" s="2"/>
      <c r="J554" s="2"/>
      <c r="K554" s="2"/>
      <c r="L554" s="2"/>
      <c r="M554" s="2"/>
      <c r="N554" s="2"/>
      <c r="O554" s="2"/>
      <c r="P554" s="2"/>
      <c r="Q554" s="2"/>
      <c r="R554" s="2"/>
      <c r="S554" s="52"/>
      <c r="T554" s="52"/>
      <c r="U554" s="52"/>
      <c r="V554" s="52"/>
      <c r="W554" s="52"/>
      <c r="X554" s="52"/>
      <c r="Y554" s="52"/>
      <c r="Z554" s="2"/>
    </row>
    <row r="555" spans="1:26" ht="16.5" customHeight="1">
      <c r="A555" s="2"/>
      <c r="B555" s="2"/>
      <c r="C555" s="14"/>
      <c r="D555" s="14"/>
      <c r="E555" s="14"/>
      <c r="F555" s="14"/>
      <c r="G555" s="14"/>
      <c r="H555" s="2"/>
      <c r="I555" s="2"/>
      <c r="J555" s="2"/>
      <c r="K555" s="2"/>
      <c r="L555" s="2"/>
      <c r="M555" s="2"/>
      <c r="N555" s="2"/>
      <c r="O555" s="2"/>
      <c r="P555" s="2"/>
      <c r="Q555" s="2"/>
      <c r="R555" s="2"/>
      <c r="S555" s="52"/>
      <c r="T555" s="52"/>
      <c r="U555" s="52"/>
      <c r="V555" s="52"/>
      <c r="W555" s="52"/>
      <c r="X555" s="52"/>
      <c r="Y555" s="52"/>
      <c r="Z555" s="2"/>
    </row>
    <row r="556" spans="1:26" ht="16.5" customHeight="1">
      <c r="A556" s="2"/>
      <c r="B556" s="2"/>
      <c r="C556" s="14"/>
      <c r="D556" s="14"/>
      <c r="E556" s="14"/>
      <c r="F556" s="14"/>
      <c r="G556" s="14"/>
      <c r="H556" s="2"/>
      <c r="I556" s="2"/>
      <c r="J556" s="2"/>
      <c r="K556" s="2"/>
      <c r="L556" s="2"/>
      <c r="M556" s="2"/>
      <c r="N556" s="2"/>
      <c r="O556" s="2"/>
      <c r="P556" s="2"/>
      <c r="Q556" s="2"/>
      <c r="R556" s="2"/>
      <c r="S556" s="52"/>
      <c r="T556" s="52"/>
      <c r="U556" s="52"/>
      <c r="V556" s="52"/>
      <c r="W556" s="52"/>
      <c r="X556" s="52"/>
      <c r="Y556" s="52"/>
      <c r="Z556" s="2"/>
    </row>
    <row r="557" spans="1:26" ht="16.5" customHeight="1">
      <c r="A557" s="2"/>
      <c r="B557" s="2"/>
      <c r="C557" s="14"/>
      <c r="D557" s="14"/>
      <c r="E557" s="14"/>
      <c r="F557" s="14"/>
      <c r="G557" s="14"/>
      <c r="H557" s="2"/>
      <c r="I557" s="2"/>
      <c r="J557" s="2"/>
      <c r="K557" s="2"/>
      <c r="L557" s="2"/>
      <c r="M557" s="2"/>
      <c r="N557" s="2"/>
      <c r="O557" s="2"/>
      <c r="P557" s="2"/>
      <c r="Q557" s="2"/>
      <c r="R557" s="2"/>
      <c r="S557" s="52"/>
      <c r="T557" s="52"/>
      <c r="U557" s="52"/>
      <c r="V557" s="52"/>
      <c r="W557" s="52"/>
      <c r="X557" s="52"/>
      <c r="Y557" s="52"/>
      <c r="Z557" s="2"/>
    </row>
    <row r="558" spans="1:26" ht="16.5" customHeight="1">
      <c r="A558" s="2"/>
      <c r="B558" s="2"/>
      <c r="C558" s="14"/>
      <c r="D558" s="14"/>
      <c r="E558" s="14"/>
      <c r="F558" s="14"/>
      <c r="G558" s="14"/>
      <c r="H558" s="2"/>
      <c r="I558" s="2"/>
      <c r="J558" s="2"/>
      <c r="K558" s="2"/>
      <c r="L558" s="2"/>
      <c r="M558" s="2"/>
      <c r="N558" s="2"/>
      <c r="O558" s="2"/>
      <c r="P558" s="2"/>
      <c r="Q558" s="2"/>
      <c r="R558" s="2"/>
      <c r="S558" s="52"/>
      <c r="T558" s="52"/>
      <c r="U558" s="52"/>
      <c r="V558" s="52"/>
      <c r="W558" s="52"/>
      <c r="X558" s="52"/>
      <c r="Y558" s="52"/>
      <c r="Z558" s="2"/>
    </row>
    <row r="559" spans="1:26" ht="16.5" customHeight="1">
      <c r="A559" s="2"/>
      <c r="B559" s="2"/>
      <c r="C559" s="14"/>
      <c r="D559" s="14"/>
      <c r="E559" s="14"/>
      <c r="F559" s="14"/>
      <c r="G559" s="14"/>
      <c r="H559" s="2"/>
      <c r="I559" s="2"/>
      <c r="J559" s="2"/>
      <c r="K559" s="2"/>
      <c r="L559" s="2"/>
      <c r="M559" s="2"/>
      <c r="N559" s="2"/>
      <c r="O559" s="2"/>
      <c r="P559" s="2"/>
      <c r="Q559" s="2"/>
      <c r="R559" s="2"/>
      <c r="S559" s="52"/>
      <c r="T559" s="52"/>
      <c r="U559" s="52"/>
      <c r="V559" s="52"/>
      <c r="W559" s="52"/>
      <c r="X559" s="52"/>
      <c r="Y559" s="52"/>
      <c r="Z559" s="2"/>
    </row>
    <row r="560" spans="1:26" ht="16.5" customHeight="1">
      <c r="A560" s="2"/>
      <c r="B560" s="2"/>
      <c r="C560" s="14"/>
      <c r="D560" s="14"/>
      <c r="E560" s="14"/>
      <c r="F560" s="14"/>
      <c r="G560" s="14"/>
      <c r="H560" s="2"/>
      <c r="I560" s="2"/>
      <c r="J560" s="2"/>
      <c r="K560" s="2"/>
      <c r="L560" s="2"/>
      <c r="M560" s="2"/>
      <c r="N560" s="2"/>
      <c r="O560" s="2"/>
      <c r="P560" s="2"/>
      <c r="Q560" s="2"/>
      <c r="R560" s="2"/>
      <c r="S560" s="52"/>
      <c r="T560" s="52"/>
      <c r="U560" s="52"/>
      <c r="V560" s="52"/>
      <c r="W560" s="52"/>
      <c r="X560" s="52"/>
      <c r="Y560" s="52"/>
      <c r="Z560" s="2"/>
    </row>
    <row r="561" spans="1:26" ht="16.5" customHeight="1">
      <c r="A561" s="2"/>
      <c r="B561" s="2"/>
      <c r="C561" s="14"/>
      <c r="D561" s="14"/>
      <c r="E561" s="14"/>
      <c r="F561" s="14"/>
      <c r="G561" s="14"/>
      <c r="H561" s="2"/>
      <c r="I561" s="2"/>
      <c r="J561" s="2"/>
      <c r="K561" s="2"/>
      <c r="L561" s="2"/>
      <c r="M561" s="2"/>
      <c r="N561" s="2"/>
      <c r="O561" s="2"/>
      <c r="P561" s="2"/>
      <c r="Q561" s="2"/>
      <c r="R561" s="2"/>
      <c r="S561" s="52"/>
      <c r="T561" s="52"/>
      <c r="U561" s="52"/>
      <c r="V561" s="52"/>
      <c r="W561" s="52"/>
      <c r="X561" s="52"/>
      <c r="Y561" s="52"/>
      <c r="Z561" s="2"/>
    </row>
    <row r="562" spans="1:26" ht="16.5" customHeight="1">
      <c r="A562" s="2"/>
      <c r="B562" s="2"/>
      <c r="C562" s="14"/>
      <c r="D562" s="14"/>
      <c r="E562" s="14"/>
      <c r="F562" s="14"/>
      <c r="G562" s="14"/>
      <c r="H562" s="2"/>
      <c r="I562" s="2"/>
      <c r="J562" s="2"/>
      <c r="K562" s="2"/>
      <c r="L562" s="2"/>
      <c r="M562" s="2"/>
      <c r="N562" s="2"/>
      <c r="O562" s="2"/>
      <c r="P562" s="2"/>
      <c r="Q562" s="2"/>
      <c r="R562" s="2"/>
      <c r="S562" s="52"/>
      <c r="T562" s="52"/>
      <c r="U562" s="52"/>
      <c r="V562" s="52"/>
      <c r="W562" s="52"/>
      <c r="X562" s="52"/>
      <c r="Y562" s="52"/>
      <c r="Z562" s="2"/>
    </row>
    <row r="563" spans="1:26" ht="16.5" customHeight="1">
      <c r="A563" s="2"/>
      <c r="B563" s="2"/>
      <c r="C563" s="14"/>
      <c r="D563" s="14"/>
      <c r="E563" s="14"/>
      <c r="F563" s="14"/>
      <c r="G563" s="14"/>
      <c r="H563" s="2"/>
      <c r="I563" s="2"/>
      <c r="J563" s="2"/>
      <c r="K563" s="2"/>
      <c r="L563" s="2"/>
      <c r="M563" s="2"/>
      <c r="N563" s="2"/>
      <c r="O563" s="2"/>
      <c r="P563" s="2"/>
      <c r="Q563" s="2"/>
      <c r="R563" s="2"/>
      <c r="S563" s="52"/>
      <c r="T563" s="52"/>
      <c r="U563" s="52"/>
      <c r="V563" s="52"/>
      <c r="W563" s="52"/>
      <c r="X563" s="52"/>
      <c r="Y563" s="52"/>
      <c r="Z563" s="2"/>
    </row>
    <row r="564" spans="1:26" ht="16.5" customHeight="1">
      <c r="A564" s="2"/>
      <c r="B564" s="2"/>
      <c r="C564" s="14"/>
      <c r="D564" s="14"/>
      <c r="E564" s="14"/>
      <c r="F564" s="14"/>
      <c r="G564" s="14"/>
      <c r="H564" s="2"/>
      <c r="I564" s="2"/>
      <c r="J564" s="2"/>
      <c r="K564" s="2"/>
      <c r="L564" s="2"/>
      <c r="M564" s="2"/>
      <c r="N564" s="2"/>
      <c r="O564" s="2"/>
      <c r="P564" s="2"/>
      <c r="Q564" s="2"/>
      <c r="R564" s="2"/>
      <c r="S564" s="52"/>
      <c r="T564" s="52"/>
      <c r="U564" s="52"/>
      <c r="V564" s="52"/>
      <c r="W564" s="52"/>
      <c r="X564" s="52"/>
      <c r="Y564" s="52"/>
      <c r="Z564" s="2"/>
    </row>
    <row r="565" spans="1:26" ht="16.5" customHeight="1">
      <c r="A565" s="2"/>
      <c r="B565" s="2"/>
      <c r="C565" s="14"/>
      <c r="D565" s="14"/>
      <c r="E565" s="14"/>
      <c r="F565" s="14"/>
      <c r="G565" s="14"/>
      <c r="H565" s="2"/>
      <c r="I565" s="2"/>
      <c r="J565" s="2"/>
      <c r="K565" s="2"/>
      <c r="L565" s="2"/>
      <c r="M565" s="2"/>
      <c r="N565" s="2"/>
      <c r="O565" s="2"/>
      <c r="P565" s="2"/>
      <c r="Q565" s="2"/>
      <c r="R565" s="2"/>
      <c r="S565" s="52"/>
      <c r="T565" s="52"/>
      <c r="U565" s="52"/>
      <c r="V565" s="52"/>
      <c r="W565" s="52"/>
      <c r="X565" s="52"/>
      <c r="Y565" s="52"/>
      <c r="Z565" s="2"/>
    </row>
    <row r="566" spans="1:26" ht="16.5" customHeight="1">
      <c r="A566" s="2"/>
      <c r="B566" s="2"/>
      <c r="C566" s="14"/>
      <c r="D566" s="14"/>
      <c r="E566" s="14"/>
      <c r="F566" s="14"/>
      <c r="G566" s="14"/>
      <c r="H566" s="2"/>
      <c r="I566" s="2"/>
      <c r="J566" s="2"/>
      <c r="K566" s="2"/>
      <c r="L566" s="2"/>
      <c r="M566" s="2"/>
      <c r="N566" s="2"/>
      <c r="O566" s="2"/>
      <c r="P566" s="2"/>
      <c r="Q566" s="2"/>
      <c r="R566" s="2"/>
      <c r="S566" s="52"/>
      <c r="T566" s="52"/>
      <c r="U566" s="52"/>
      <c r="V566" s="52"/>
      <c r="W566" s="52"/>
      <c r="X566" s="52"/>
      <c r="Y566" s="52"/>
      <c r="Z566" s="2"/>
    </row>
    <row r="567" spans="1:26" ht="16.5" customHeight="1">
      <c r="A567" s="2"/>
      <c r="B567" s="2"/>
      <c r="C567" s="14"/>
      <c r="D567" s="14"/>
      <c r="E567" s="14"/>
      <c r="F567" s="14"/>
      <c r="G567" s="14"/>
      <c r="H567" s="2"/>
      <c r="I567" s="2"/>
      <c r="J567" s="2"/>
      <c r="K567" s="2"/>
      <c r="L567" s="2"/>
      <c r="M567" s="2"/>
      <c r="N567" s="2"/>
      <c r="O567" s="2"/>
      <c r="P567" s="2"/>
      <c r="Q567" s="2"/>
      <c r="R567" s="2"/>
      <c r="S567" s="52"/>
      <c r="T567" s="52"/>
      <c r="U567" s="52"/>
      <c r="V567" s="52"/>
      <c r="W567" s="52"/>
      <c r="X567" s="52"/>
      <c r="Y567" s="52"/>
      <c r="Z567" s="2"/>
    </row>
    <row r="568" spans="1:26" ht="16.5" customHeight="1">
      <c r="A568" s="2"/>
      <c r="B568" s="2"/>
      <c r="C568" s="14"/>
      <c r="D568" s="14"/>
      <c r="E568" s="14"/>
      <c r="F568" s="14"/>
      <c r="G568" s="14"/>
      <c r="H568" s="2"/>
      <c r="I568" s="2"/>
      <c r="J568" s="2"/>
      <c r="K568" s="2"/>
      <c r="L568" s="2"/>
      <c r="M568" s="2"/>
      <c r="N568" s="2"/>
      <c r="O568" s="2"/>
      <c r="P568" s="2"/>
      <c r="Q568" s="2"/>
      <c r="R568" s="2"/>
      <c r="S568" s="52"/>
      <c r="T568" s="52"/>
      <c r="U568" s="52"/>
      <c r="V568" s="52"/>
      <c r="W568" s="52"/>
      <c r="X568" s="52"/>
      <c r="Y568" s="52"/>
      <c r="Z568" s="2"/>
    </row>
    <row r="569" spans="1:26" ht="16.5" customHeight="1">
      <c r="A569" s="2"/>
      <c r="B569" s="2"/>
      <c r="C569" s="14"/>
      <c r="D569" s="14"/>
      <c r="E569" s="14"/>
      <c r="F569" s="14"/>
      <c r="G569" s="14"/>
      <c r="H569" s="2"/>
      <c r="I569" s="2"/>
      <c r="J569" s="2"/>
      <c r="K569" s="2"/>
      <c r="L569" s="2"/>
      <c r="M569" s="2"/>
      <c r="N569" s="2"/>
      <c r="O569" s="2"/>
      <c r="P569" s="2"/>
      <c r="Q569" s="2"/>
      <c r="R569" s="2"/>
      <c r="S569" s="52"/>
      <c r="T569" s="52"/>
      <c r="U569" s="52"/>
      <c r="V569" s="52"/>
      <c r="W569" s="52"/>
      <c r="X569" s="52"/>
      <c r="Y569" s="52"/>
      <c r="Z569" s="2"/>
    </row>
    <row r="570" spans="1:26" ht="16.5" customHeight="1">
      <c r="A570" s="2"/>
      <c r="B570" s="2"/>
      <c r="C570" s="14"/>
      <c r="D570" s="14"/>
      <c r="E570" s="14"/>
      <c r="F570" s="14"/>
      <c r="G570" s="14"/>
      <c r="H570" s="2"/>
      <c r="I570" s="2"/>
      <c r="J570" s="2"/>
      <c r="K570" s="2"/>
      <c r="L570" s="2"/>
      <c r="M570" s="2"/>
      <c r="N570" s="2"/>
      <c r="O570" s="2"/>
      <c r="P570" s="2"/>
      <c r="Q570" s="2"/>
      <c r="R570" s="2"/>
      <c r="S570" s="52"/>
      <c r="T570" s="52"/>
      <c r="U570" s="52"/>
      <c r="V570" s="52"/>
      <c r="W570" s="52"/>
      <c r="X570" s="52"/>
      <c r="Y570" s="52"/>
      <c r="Z570" s="2"/>
    </row>
    <row r="571" spans="1:26" ht="16.5" customHeight="1">
      <c r="A571" s="2"/>
      <c r="B571" s="2"/>
      <c r="C571" s="14"/>
      <c r="D571" s="14"/>
      <c r="E571" s="14"/>
      <c r="F571" s="14"/>
      <c r="G571" s="14"/>
      <c r="H571" s="2"/>
      <c r="I571" s="2"/>
      <c r="J571" s="2"/>
      <c r="K571" s="2"/>
      <c r="L571" s="2"/>
      <c r="M571" s="2"/>
      <c r="N571" s="2"/>
      <c r="O571" s="2"/>
      <c r="P571" s="2"/>
      <c r="Q571" s="2"/>
      <c r="R571" s="2"/>
      <c r="S571" s="52"/>
      <c r="T571" s="52"/>
      <c r="U571" s="52"/>
      <c r="V571" s="52"/>
      <c r="W571" s="52"/>
      <c r="X571" s="52"/>
      <c r="Y571" s="52"/>
      <c r="Z571" s="2"/>
    </row>
    <row r="572" spans="1:26" ht="16.5" customHeight="1">
      <c r="A572" s="2"/>
      <c r="B572" s="2"/>
      <c r="C572" s="14"/>
      <c r="D572" s="14"/>
      <c r="E572" s="14"/>
      <c r="F572" s="14"/>
      <c r="G572" s="14"/>
      <c r="H572" s="2"/>
      <c r="I572" s="2"/>
      <c r="J572" s="2"/>
      <c r="K572" s="2"/>
      <c r="L572" s="2"/>
      <c r="M572" s="2"/>
      <c r="N572" s="2"/>
      <c r="O572" s="2"/>
      <c r="P572" s="2"/>
      <c r="Q572" s="2"/>
      <c r="R572" s="2"/>
      <c r="S572" s="52"/>
      <c r="T572" s="52"/>
      <c r="U572" s="52"/>
      <c r="V572" s="52"/>
      <c r="W572" s="52"/>
      <c r="X572" s="52"/>
      <c r="Y572" s="52"/>
      <c r="Z572" s="2"/>
    </row>
    <row r="573" spans="1:26" ht="16.5" customHeight="1">
      <c r="A573" s="2"/>
      <c r="B573" s="2"/>
      <c r="C573" s="14"/>
      <c r="D573" s="14"/>
      <c r="E573" s="14"/>
      <c r="F573" s="14"/>
      <c r="G573" s="14"/>
      <c r="H573" s="2"/>
      <c r="I573" s="2"/>
      <c r="J573" s="2"/>
      <c r="K573" s="2"/>
      <c r="L573" s="2"/>
      <c r="M573" s="2"/>
      <c r="N573" s="2"/>
      <c r="O573" s="2"/>
      <c r="P573" s="2"/>
      <c r="Q573" s="2"/>
      <c r="R573" s="2"/>
      <c r="S573" s="52"/>
      <c r="T573" s="52"/>
      <c r="U573" s="52"/>
      <c r="V573" s="52"/>
      <c r="W573" s="52"/>
      <c r="X573" s="52"/>
      <c r="Y573" s="52"/>
      <c r="Z573" s="2"/>
    </row>
    <row r="574" spans="1:26" ht="16.5" customHeight="1">
      <c r="A574" s="2"/>
      <c r="B574" s="2"/>
      <c r="C574" s="14"/>
      <c r="D574" s="14"/>
      <c r="E574" s="14"/>
      <c r="F574" s="14"/>
      <c r="G574" s="14"/>
      <c r="H574" s="2"/>
      <c r="I574" s="2"/>
      <c r="J574" s="2"/>
      <c r="K574" s="2"/>
      <c r="L574" s="2"/>
      <c r="M574" s="2"/>
      <c r="N574" s="2"/>
      <c r="O574" s="2"/>
      <c r="P574" s="2"/>
      <c r="Q574" s="2"/>
      <c r="R574" s="2"/>
      <c r="S574" s="52"/>
      <c r="T574" s="52"/>
      <c r="U574" s="52"/>
      <c r="V574" s="52"/>
      <c r="W574" s="52"/>
      <c r="X574" s="52"/>
      <c r="Y574" s="52"/>
      <c r="Z574" s="2"/>
    </row>
    <row r="575" spans="1:26" ht="16.5" customHeight="1">
      <c r="A575" s="2"/>
      <c r="B575" s="2"/>
      <c r="C575" s="14"/>
      <c r="D575" s="14"/>
      <c r="E575" s="14"/>
      <c r="F575" s="14"/>
      <c r="G575" s="14"/>
      <c r="H575" s="2"/>
      <c r="I575" s="2"/>
      <c r="J575" s="2"/>
      <c r="K575" s="2"/>
      <c r="L575" s="2"/>
      <c r="M575" s="2"/>
      <c r="N575" s="2"/>
      <c r="O575" s="2"/>
      <c r="P575" s="2"/>
      <c r="Q575" s="2"/>
      <c r="R575" s="2"/>
      <c r="S575" s="52"/>
      <c r="T575" s="52"/>
      <c r="U575" s="52"/>
      <c r="V575" s="52"/>
      <c r="W575" s="52"/>
      <c r="X575" s="52"/>
      <c r="Y575" s="52"/>
      <c r="Z575" s="2"/>
    </row>
    <row r="576" spans="1:26" ht="16.5" customHeight="1">
      <c r="A576" s="2"/>
      <c r="B576" s="2"/>
      <c r="C576" s="14"/>
      <c r="D576" s="14"/>
      <c r="E576" s="14"/>
      <c r="F576" s="14"/>
      <c r="G576" s="14"/>
      <c r="H576" s="2"/>
      <c r="I576" s="2"/>
      <c r="J576" s="2"/>
      <c r="K576" s="2"/>
      <c r="L576" s="2"/>
      <c r="M576" s="2"/>
      <c r="N576" s="2"/>
      <c r="O576" s="2"/>
      <c r="P576" s="2"/>
      <c r="Q576" s="2"/>
      <c r="R576" s="2"/>
      <c r="S576" s="52"/>
      <c r="T576" s="52"/>
      <c r="U576" s="52"/>
      <c r="V576" s="52"/>
      <c r="W576" s="52"/>
      <c r="X576" s="52"/>
      <c r="Y576" s="52"/>
      <c r="Z576" s="2"/>
    </row>
    <row r="577" spans="1:26" ht="16.5" customHeight="1">
      <c r="A577" s="2"/>
      <c r="B577" s="2"/>
      <c r="C577" s="14"/>
      <c r="D577" s="14"/>
      <c r="E577" s="14"/>
      <c r="F577" s="14"/>
      <c r="G577" s="14"/>
      <c r="H577" s="2"/>
      <c r="I577" s="2"/>
      <c r="J577" s="2"/>
      <c r="K577" s="2"/>
      <c r="L577" s="2"/>
      <c r="M577" s="2"/>
      <c r="N577" s="2"/>
      <c r="O577" s="2"/>
      <c r="P577" s="2"/>
      <c r="Q577" s="2"/>
      <c r="R577" s="2"/>
      <c r="S577" s="52"/>
      <c r="T577" s="52"/>
      <c r="U577" s="52"/>
      <c r="V577" s="52"/>
      <c r="W577" s="52"/>
      <c r="X577" s="52"/>
      <c r="Y577" s="52"/>
      <c r="Z577" s="2"/>
    </row>
    <row r="578" spans="1:26" ht="16.5" customHeight="1">
      <c r="A578" s="2"/>
      <c r="B578" s="2"/>
      <c r="C578" s="14"/>
      <c r="D578" s="14"/>
      <c r="E578" s="14"/>
      <c r="F578" s="14"/>
      <c r="G578" s="14"/>
      <c r="H578" s="2"/>
      <c r="I578" s="2"/>
      <c r="J578" s="2"/>
      <c r="K578" s="2"/>
      <c r="L578" s="2"/>
      <c r="M578" s="2"/>
      <c r="N578" s="2"/>
      <c r="O578" s="2"/>
      <c r="P578" s="2"/>
      <c r="Q578" s="2"/>
      <c r="R578" s="2"/>
      <c r="S578" s="52"/>
      <c r="T578" s="52"/>
      <c r="U578" s="52"/>
      <c r="V578" s="52"/>
      <c r="W578" s="52"/>
      <c r="X578" s="52"/>
      <c r="Y578" s="52"/>
      <c r="Z578" s="2"/>
    </row>
    <row r="579" spans="1:26" ht="16.5" customHeight="1">
      <c r="A579" s="2"/>
      <c r="B579" s="2"/>
      <c r="C579" s="14"/>
      <c r="D579" s="14"/>
      <c r="E579" s="14"/>
      <c r="F579" s="14"/>
      <c r="G579" s="14"/>
      <c r="H579" s="2"/>
      <c r="I579" s="2"/>
      <c r="J579" s="2"/>
      <c r="K579" s="2"/>
      <c r="L579" s="2"/>
      <c r="M579" s="2"/>
      <c r="N579" s="2"/>
      <c r="O579" s="2"/>
      <c r="P579" s="2"/>
      <c r="Q579" s="2"/>
      <c r="R579" s="2"/>
      <c r="S579" s="52"/>
      <c r="T579" s="52"/>
      <c r="U579" s="52"/>
      <c r="V579" s="52"/>
      <c r="W579" s="52"/>
      <c r="X579" s="52"/>
      <c r="Y579" s="52"/>
      <c r="Z579" s="2"/>
    </row>
    <row r="580" spans="1:26" ht="16.5" customHeight="1">
      <c r="A580" s="2"/>
      <c r="B580" s="2"/>
      <c r="C580" s="14"/>
      <c r="D580" s="14"/>
      <c r="E580" s="14"/>
      <c r="F580" s="14"/>
      <c r="G580" s="14"/>
      <c r="H580" s="2"/>
      <c r="I580" s="2"/>
      <c r="J580" s="2"/>
      <c r="K580" s="2"/>
      <c r="L580" s="2"/>
      <c r="M580" s="2"/>
      <c r="N580" s="2"/>
      <c r="O580" s="2"/>
      <c r="P580" s="2"/>
      <c r="Q580" s="2"/>
      <c r="R580" s="2"/>
      <c r="S580" s="52"/>
      <c r="T580" s="52"/>
      <c r="U580" s="52"/>
      <c r="V580" s="52"/>
      <c r="W580" s="52"/>
      <c r="X580" s="52"/>
      <c r="Y580" s="52"/>
      <c r="Z580" s="2"/>
    </row>
    <row r="581" spans="1:26" ht="16.5" customHeight="1">
      <c r="A581" s="2"/>
      <c r="B581" s="2"/>
      <c r="C581" s="14"/>
      <c r="D581" s="14"/>
      <c r="E581" s="14"/>
      <c r="F581" s="14"/>
      <c r="G581" s="14"/>
      <c r="H581" s="2"/>
      <c r="I581" s="2"/>
      <c r="J581" s="2"/>
      <c r="K581" s="2"/>
      <c r="L581" s="2"/>
      <c r="M581" s="2"/>
      <c r="N581" s="2"/>
      <c r="O581" s="2"/>
      <c r="P581" s="2"/>
      <c r="Q581" s="2"/>
      <c r="R581" s="2"/>
      <c r="S581" s="52"/>
      <c r="T581" s="52"/>
      <c r="U581" s="52"/>
      <c r="V581" s="52"/>
      <c r="W581" s="52"/>
      <c r="X581" s="52"/>
      <c r="Y581" s="52"/>
      <c r="Z581" s="2"/>
    </row>
    <row r="582" spans="1:26" ht="16.5" customHeight="1">
      <c r="A582" s="2"/>
      <c r="B582" s="2"/>
      <c r="C582" s="14"/>
      <c r="D582" s="14"/>
      <c r="E582" s="14"/>
      <c r="F582" s="14"/>
      <c r="G582" s="14"/>
      <c r="H582" s="2"/>
      <c r="I582" s="2"/>
      <c r="J582" s="2"/>
      <c r="K582" s="2"/>
      <c r="L582" s="2"/>
      <c r="M582" s="2"/>
      <c r="N582" s="2"/>
      <c r="O582" s="2"/>
      <c r="P582" s="2"/>
      <c r="Q582" s="2"/>
      <c r="R582" s="2"/>
      <c r="S582" s="52"/>
      <c r="T582" s="52"/>
      <c r="U582" s="52"/>
      <c r="V582" s="52"/>
      <c r="W582" s="52"/>
      <c r="X582" s="52"/>
      <c r="Y582" s="52"/>
      <c r="Z582" s="2"/>
    </row>
    <row r="583" spans="1:26" ht="16.5" customHeight="1">
      <c r="A583" s="2"/>
      <c r="B583" s="2"/>
      <c r="C583" s="14"/>
      <c r="D583" s="14"/>
      <c r="E583" s="14"/>
      <c r="F583" s="14"/>
      <c r="G583" s="14"/>
      <c r="H583" s="2"/>
      <c r="I583" s="2"/>
      <c r="J583" s="2"/>
      <c r="K583" s="2"/>
      <c r="L583" s="2"/>
      <c r="M583" s="2"/>
      <c r="N583" s="2"/>
      <c r="O583" s="2"/>
      <c r="P583" s="2"/>
      <c r="Q583" s="2"/>
      <c r="R583" s="2"/>
      <c r="S583" s="52"/>
      <c r="T583" s="52"/>
      <c r="U583" s="52"/>
      <c r="V583" s="52"/>
      <c r="W583" s="52"/>
      <c r="X583" s="52"/>
      <c r="Y583" s="52"/>
      <c r="Z583" s="2"/>
    </row>
    <row r="584" spans="1:26" ht="16.5" customHeight="1">
      <c r="A584" s="2"/>
      <c r="B584" s="2"/>
      <c r="C584" s="14"/>
      <c r="D584" s="14"/>
      <c r="E584" s="14"/>
      <c r="F584" s="14"/>
      <c r="G584" s="14"/>
      <c r="H584" s="2"/>
      <c r="I584" s="2"/>
      <c r="J584" s="2"/>
      <c r="K584" s="2"/>
      <c r="L584" s="2"/>
      <c r="M584" s="2"/>
      <c r="N584" s="2"/>
      <c r="O584" s="2"/>
      <c r="P584" s="2"/>
      <c r="Q584" s="2"/>
      <c r="R584" s="2"/>
      <c r="S584" s="52"/>
      <c r="T584" s="52"/>
      <c r="U584" s="52"/>
      <c r="V584" s="52"/>
      <c r="W584" s="52"/>
      <c r="X584" s="52"/>
      <c r="Y584" s="52"/>
      <c r="Z584" s="2"/>
    </row>
    <row r="585" spans="1:26" ht="16.5" customHeight="1">
      <c r="A585" s="2"/>
      <c r="B585" s="2"/>
      <c r="C585" s="14"/>
      <c r="D585" s="14"/>
      <c r="E585" s="14"/>
      <c r="F585" s="14"/>
      <c r="G585" s="14"/>
      <c r="H585" s="2"/>
      <c r="I585" s="2"/>
      <c r="J585" s="2"/>
      <c r="K585" s="2"/>
      <c r="L585" s="2"/>
      <c r="M585" s="2"/>
      <c r="N585" s="2"/>
      <c r="O585" s="2"/>
      <c r="P585" s="2"/>
      <c r="Q585" s="2"/>
      <c r="R585" s="2"/>
      <c r="S585" s="52"/>
      <c r="T585" s="52"/>
      <c r="U585" s="52"/>
      <c r="V585" s="52"/>
      <c r="W585" s="52"/>
      <c r="X585" s="52"/>
      <c r="Y585" s="52"/>
      <c r="Z585" s="2"/>
    </row>
    <row r="586" spans="1:26" ht="16.5" customHeight="1">
      <c r="A586" s="2"/>
      <c r="B586" s="2"/>
      <c r="C586" s="14"/>
      <c r="D586" s="14"/>
      <c r="E586" s="14"/>
      <c r="F586" s="14"/>
      <c r="G586" s="14"/>
      <c r="H586" s="2"/>
      <c r="I586" s="2"/>
      <c r="J586" s="2"/>
      <c r="K586" s="2"/>
      <c r="L586" s="2"/>
      <c r="M586" s="2"/>
      <c r="N586" s="2"/>
      <c r="O586" s="2"/>
      <c r="P586" s="2"/>
      <c r="Q586" s="2"/>
      <c r="R586" s="2"/>
      <c r="S586" s="52"/>
      <c r="T586" s="52"/>
      <c r="U586" s="52"/>
      <c r="V586" s="52"/>
      <c r="W586" s="52"/>
      <c r="X586" s="52"/>
      <c r="Y586" s="52"/>
      <c r="Z586" s="2"/>
    </row>
    <row r="587" spans="1:26" ht="16.5" customHeight="1">
      <c r="A587" s="2"/>
      <c r="B587" s="2"/>
      <c r="C587" s="14"/>
      <c r="D587" s="14"/>
      <c r="E587" s="14"/>
      <c r="F587" s="14"/>
      <c r="G587" s="14"/>
      <c r="H587" s="2"/>
      <c r="I587" s="2"/>
      <c r="J587" s="2"/>
      <c r="K587" s="2"/>
      <c r="L587" s="2"/>
      <c r="M587" s="2"/>
      <c r="N587" s="2"/>
      <c r="O587" s="2"/>
      <c r="P587" s="2"/>
      <c r="Q587" s="2"/>
      <c r="R587" s="2"/>
      <c r="S587" s="52"/>
      <c r="T587" s="52"/>
      <c r="U587" s="52"/>
      <c r="V587" s="52"/>
      <c r="W587" s="52"/>
      <c r="X587" s="52"/>
      <c r="Y587" s="52"/>
      <c r="Z587" s="2"/>
    </row>
    <row r="588" spans="1:26" ht="16.5" customHeight="1">
      <c r="A588" s="2"/>
      <c r="B588" s="2"/>
      <c r="C588" s="14"/>
      <c r="D588" s="14"/>
      <c r="E588" s="14"/>
      <c r="F588" s="14"/>
      <c r="G588" s="14"/>
      <c r="H588" s="2"/>
      <c r="I588" s="2"/>
      <c r="J588" s="2"/>
      <c r="K588" s="2"/>
      <c r="L588" s="2"/>
      <c r="M588" s="2"/>
      <c r="N588" s="2"/>
      <c r="O588" s="2"/>
      <c r="P588" s="2"/>
      <c r="Q588" s="2"/>
      <c r="R588" s="2"/>
      <c r="S588" s="52"/>
      <c r="T588" s="52"/>
      <c r="U588" s="52"/>
      <c r="V588" s="52"/>
      <c r="W588" s="52"/>
      <c r="X588" s="52"/>
      <c r="Y588" s="52"/>
      <c r="Z588" s="2"/>
    </row>
    <row r="589" spans="1:26" ht="16.5" customHeight="1">
      <c r="A589" s="2"/>
      <c r="B589" s="2"/>
      <c r="C589" s="14"/>
      <c r="D589" s="14"/>
      <c r="E589" s="14"/>
      <c r="F589" s="14"/>
      <c r="G589" s="14"/>
      <c r="H589" s="2"/>
      <c r="I589" s="2"/>
      <c r="J589" s="2"/>
      <c r="K589" s="2"/>
      <c r="L589" s="2"/>
      <c r="M589" s="2"/>
      <c r="N589" s="2"/>
      <c r="O589" s="2"/>
      <c r="P589" s="2"/>
      <c r="Q589" s="2"/>
      <c r="R589" s="2"/>
      <c r="S589" s="52"/>
      <c r="T589" s="52"/>
      <c r="U589" s="52"/>
      <c r="V589" s="52"/>
      <c r="W589" s="52"/>
      <c r="X589" s="52"/>
      <c r="Y589" s="52"/>
      <c r="Z589" s="2"/>
    </row>
    <row r="590" spans="1:26" ht="16.5" customHeight="1">
      <c r="A590" s="2"/>
      <c r="B590" s="2"/>
      <c r="C590" s="14"/>
      <c r="D590" s="14"/>
      <c r="E590" s="14"/>
      <c r="F590" s="14"/>
      <c r="G590" s="14"/>
      <c r="H590" s="2"/>
      <c r="I590" s="2"/>
      <c r="J590" s="2"/>
      <c r="K590" s="2"/>
      <c r="L590" s="2"/>
      <c r="M590" s="2"/>
      <c r="N590" s="2"/>
      <c r="O590" s="2"/>
      <c r="P590" s="2"/>
      <c r="Q590" s="2"/>
      <c r="R590" s="2"/>
      <c r="S590" s="52"/>
      <c r="T590" s="52"/>
      <c r="U590" s="52"/>
      <c r="V590" s="52"/>
      <c r="W590" s="52"/>
      <c r="X590" s="52"/>
      <c r="Y590" s="52"/>
      <c r="Z590" s="2"/>
    </row>
    <row r="591" spans="1:26" ht="16.5" customHeight="1">
      <c r="A591" s="2"/>
      <c r="B591" s="2"/>
      <c r="C591" s="14"/>
      <c r="D591" s="14"/>
      <c r="E591" s="14"/>
      <c r="F591" s="14"/>
      <c r="G591" s="14"/>
      <c r="H591" s="2"/>
      <c r="I591" s="2"/>
      <c r="J591" s="2"/>
      <c r="K591" s="2"/>
      <c r="L591" s="2"/>
      <c r="M591" s="2"/>
      <c r="N591" s="2"/>
      <c r="O591" s="2"/>
      <c r="P591" s="2"/>
      <c r="Q591" s="2"/>
      <c r="R591" s="2"/>
      <c r="S591" s="52"/>
      <c r="T591" s="52"/>
      <c r="U591" s="52"/>
      <c r="V591" s="52"/>
      <c r="W591" s="52"/>
      <c r="X591" s="52"/>
      <c r="Y591" s="52"/>
      <c r="Z591" s="2"/>
    </row>
    <row r="592" spans="1:26" ht="16.5" customHeight="1">
      <c r="A592" s="2"/>
      <c r="B592" s="2"/>
      <c r="C592" s="14"/>
      <c r="D592" s="14"/>
      <c r="E592" s="14"/>
      <c r="F592" s="14"/>
      <c r="G592" s="14"/>
      <c r="H592" s="2"/>
      <c r="I592" s="2"/>
      <c r="J592" s="2"/>
      <c r="K592" s="2"/>
      <c r="L592" s="2"/>
      <c r="M592" s="2"/>
      <c r="N592" s="2"/>
      <c r="O592" s="2"/>
      <c r="P592" s="2"/>
      <c r="Q592" s="2"/>
      <c r="R592" s="2"/>
      <c r="S592" s="52"/>
      <c r="T592" s="52"/>
      <c r="U592" s="52"/>
      <c r="V592" s="52"/>
      <c r="W592" s="52"/>
      <c r="X592" s="52"/>
      <c r="Y592" s="52"/>
      <c r="Z592" s="2"/>
    </row>
    <row r="593" spans="1:26" ht="16.5" customHeight="1">
      <c r="A593" s="2"/>
      <c r="B593" s="2"/>
      <c r="C593" s="14"/>
      <c r="D593" s="14"/>
      <c r="E593" s="14"/>
      <c r="F593" s="14"/>
      <c r="G593" s="14"/>
      <c r="H593" s="2"/>
      <c r="I593" s="2"/>
      <c r="J593" s="2"/>
      <c r="K593" s="2"/>
      <c r="L593" s="2"/>
      <c r="M593" s="2"/>
      <c r="N593" s="2"/>
      <c r="O593" s="2"/>
      <c r="P593" s="2"/>
      <c r="Q593" s="2"/>
      <c r="R593" s="2"/>
      <c r="S593" s="52"/>
      <c r="T593" s="52"/>
      <c r="U593" s="52"/>
      <c r="V593" s="52"/>
      <c r="W593" s="52"/>
      <c r="X593" s="52"/>
      <c r="Y593" s="52"/>
      <c r="Z593" s="2"/>
    </row>
    <row r="594" spans="1:26" ht="16.5" customHeight="1">
      <c r="A594" s="2"/>
      <c r="B594" s="2"/>
      <c r="C594" s="14"/>
      <c r="D594" s="14"/>
      <c r="E594" s="14"/>
      <c r="F594" s="14"/>
      <c r="G594" s="14"/>
      <c r="H594" s="2"/>
      <c r="I594" s="2"/>
      <c r="J594" s="2"/>
      <c r="K594" s="2"/>
      <c r="L594" s="2"/>
      <c r="M594" s="2"/>
      <c r="N594" s="2"/>
      <c r="O594" s="2"/>
      <c r="P594" s="2"/>
      <c r="Q594" s="2"/>
      <c r="R594" s="2"/>
      <c r="S594" s="52"/>
      <c r="T594" s="52"/>
      <c r="U594" s="52"/>
      <c r="V594" s="52"/>
      <c r="W594" s="52"/>
      <c r="X594" s="52"/>
      <c r="Y594" s="52"/>
      <c r="Z594" s="2"/>
    </row>
    <row r="595" spans="1:26" ht="16.5" customHeight="1">
      <c r="A595" s="2"/>
      <c r="B595" s="2"/>
      <c r="C595" s="14"/>
      <c r="D595" s="14"/>
      <c r="E595" s="14"/>
      <c r="F595" s="14"/>
      <c r="G595" s="14"/>
      <c r="H595" s="2"/>
      <c r="I595" s="2"/>
      <c r="J595" s="2"/>
      <c r="K595" s="2"/>
      <c r="L595" s="2"/>
      <c r="M595" s="2"/>
      <c r="N595" s="2"/>
      <c r="O595" s="2"/>
      <c r="P595" s="2"/>
      <c r="Q595" s="2"/>
      <c r="R595" s="2"/>
      <c r="S595" s="52"/>
      <c r="T595" s="52"/>
      <c r="U595" s="52"/>
      <c r="V595" s="52"/>
      <c r="W595" s="52"/>
      <c r="X595" s="52"/>
      <c r="Y595" s="52"/>
      <c r="Z595" s="2"/>
    </row>
    <row r="596" spans="1:26" ht="16.5" customHeight="1">
      <c r="A596" s="2"/>
      <c r="B596" s="2"/>
      <c r="C596" s="14"/>
      <c r="D596" s="14"/>
      <c r="E596" s="14"/>
      <c r="F596" s="14"/>
      <c r="G596" s="14"/>
      <c r="H596" s="2"/>
      <c r="I596" s="2"/>
      <c r="J596" s="2"/>
      <c r="K596" s="2"/>
      <c r="L596" s="2"/>
      <c r="M596" s="2"/>
      <c r="N596" s="2"/>
      <c r="O596" s="2"/>
      <c r="P596" s="2"/>
      <c r="Q596" s="2"/>
      <c r="R596" s="2"/>
      <c r="S596" s="52"/>
      <c r="T596" s="52"/>
      <c r="U596" s="52"/>
      <c r="V596" s="52"/>
      <c r="W596" s="52"/>
      <c r="X596" s="52"/>
      <c r="Y596" s="52"/>
      <c r="Z596" s="2"/>
    </row>
    <row r="597" spans="1:26" ht="16.5" customHeight="1">
      <c r="A597" s="2"/>
      <c r="B597" s="2"/>
      <c r="C597" s="14"/>
      <c r="D597" s="14"/>
      <c r="E597" s="14"/>
      <c r="F597" s="14"/>
      <c r="G597" s="14"/>
      <c r="H597" s="2"/>
      <c r="I597" s="2"/>
      <c r="J597" s="2"/>
      <c r="K597" s="2"/>
      <c r="L597" s="2"/>
      <c r="M597" s="2"/>
      <c r="N597" s="2"/>
      <c r="O597" s="2"/>
      <c r="P597" s="2"/>
      <c r="Q597" s="2"/>
      <c r="R597" s="2"/>
      <c r="S597" s="52"/>
      <c r="T597" s="52"/>
      <c r="U597" s="52"/>
      <c r="V597" s="52"/>
      <c r="W597" s="52"/>
      <c r="X597" s="52"/>
      <c r="Y597" s="52"/>
      <c r="Z597" s="2"/>
    </row>
    <row r="598" spans="1:26" ht="16.5" customHeight="1">
      <c r="A598" s="2"/>
      <c r="B598" s="2"/>
      <c r="C598" s="14"/>
      <c r="D598" s="14"/>
      <c r="E598" s="14"/>
      <c r="F598" s="14"/>
      <c r="G598" s="14"/>
      <c r="H598" s="2"/>
      <c r="I598" s="2"/>
      <c r="J598" s="2"/>
      <c r="K598" s="2"/>
      <c r="L598" s="2"/>
      <c r="M598" s="2"/>
      <c r="N598" s="2"/>
      <c r="O598" s="2"/>
      <c r="P598" s="2"/>
      <c r="Q598" s="2"/>
      <c r="R598" s="2"/>
      <c r="S598" s="52"/>
      <c r="T598" s="52"/>
      <c r="U598" s="52"/>
      <c r="V598" s="52"/>
      <c r="W598" s="52"/>
      <c r="X598" s="52"/>
      <c r="Y598" s="52"/>
      <c r="Z598" s="2"/>
    </row>
    <row r="599" spans="1:26" ht="16.5" customHeight="1">
      <c r="A599" s="2"/>
      <c r="B599" s="2"/>
      <c r="C599" s="14"/>
      <c r="D599" s="14"/>
      <c r="E599" s="14"/>
      <c r="F599" s="14"/>
      <c r="G599" s="14"/>
      <c r="H599" s="2"/>
      <c r="I599" s="2"/>
      <c r="J599" s="2"/>
      <c r="K599" s="2"/>
      <c r="L599" s="2"/>
      <c r="M599" s="2"/>
      <c r="N599" s="2"/>
      <c r="O599" s="2"/>
      <c r="P599" s="2"/>
      <c r="Q599" s="2"/>
      <c r="R599" s="2"/>
      <c r="S599" s="52"/>
      <c r="T599" s="52"/>
      <c r="U599" s="52"/>
      <c r="V599" s="52"/>
      <c r="W599" s="52"/>
      <c r="X599" s="52"/>
      <c r="Y599" s="52"/>
      <c r="Z599" s="2"/>
    </row>
    <row r="600" spans="1:26" ht="16.5" customHeight="1">
      <c r="A600" s="2"/>
      <c r="B600" s="2"/>
      <c r="C600" s="14"/>
      <c r="D600" s="14"/>
      <c r="E600" s="14"/>
      <c r="F600" s="14"/>
      <c r="G600" s="14"/>
      <c r="H600" s="2"/>
      <c r="I600" s="2"/>
      <c r="J600" s="2"/>
      <c r="K600" s="2"/>
      <c r="L600" s="2"/>
      <c r="M600" s="2"/>
      <c r="N600" s="2"/>
      <c r="O600" s="2"/>
      <c r="P600" s="2"/>
      <c r="Q600" s="2"/>
      <c r="R600" s="2"/>
      <c r="S600" s="52"/>
      <c r="T600" s="52"/>
      <c r="U600" s="52"/>
      <c r="V600" s="52"/>
      <c r="W600" s="52"/>
      <c r="X600" s="52"/>
      <c r="Y600" s="52"/>
      <c r="Z600" s="2"/>
    </row>
    <row r="601" spans="1:26" ht="16.5" customHeight="1">
      <c r="A601" s="2"/>
      <c r="B601" s="2"/>
      <c r="C601" s="14"/>
      <c r="D601" s="14"/>
      <c r="E601" s="14"/>
      <c r="F601" s="14"/>
      <c r="G601" s="14"/>
      <c r="H601" s="2"/>
      <c r="I601" s="2"/>
      <c r="J601" s="2"/>
      <c r="K601" s="2"/>
      <c r="L601" s="2"/>
      <c r="M601" s="2"/>
      <c r="N601" s="2"/>
      <c r="O601" s="2"/>
      <c r="P601" s="2"/>
      <c r="Q601" s="2"/>
      <c r="R601" s="2"/>
      <c r="S601" s="52"/>
      <c r="T601" s="52"/>
      <c r="U601" s="52"/>
      <c r="V601" s="52"/>
      <c r="W601" s="52"/>
      <c r="X601" s="52"/>
      <c r="Y601" s="52"/>
      <c r="Z601" s="2"/>
    </row>
    <row r="602" spans="1:26" ht="16.5" customHeight="1">
      <c r="A602" s="2"/>
      <c r="B602" s="2"/>
      <c r="C602" s="14"/>
      <c r="D602" s="14"/>
      <c r="E602" s="14"/>
      <c r="F602" s="14"/>
      <c r="G602" s="14"/>
      <c r="H602" s="2"/>
      <c r="I602" s="2"/>
      <c r="J602" s="2"/>
      <c r="K602" s="2"/>
      <c r="L602" s="2"/>
      <c r="M602" s="2"/>
      <c r="N602" s="2"/>
      <c r="O602" s="2"/>
      <c r="P602" s="2"/>
      <c r="Q602" s="2"/>
      <c r="R602" s="2"/>
      <c r="S602" s="52"/>
      <c r="T602" s="52"/>
      <c r="U602" s="52"/>
      <c r="V602" s="52"/>
      <c r="W602" s="52"/>
      <c r="X602" s="52"/>
      <c r="Y602" s="52"/>
      <c r="Z602" s="2"/>
    </row>
    <row r="603" spans="1:26" ht="16.5" customHeight="1">
      <c r="A603" s="2"/>
      <c r="B603" s="2"/>
      <c r="C603" s="14"/>
      <c r="D603" s="14"/>
      <c r="E603" s="14"/>
      <c r="F603" s="14"/>
      <c r="G603" s="14"/>
      <c r="H603" s="2"/>
      <c r="I603" s="2"/>
      <c r="J603" s="2"/>
      <c r="K603" s="2"/>
      <c r="L603" s="2"/>
      <c r="M603" s="2"/>
      <c r="N603" s="2"/>
      <c r="O603" s="2"/>
      <c r="P603" s="2"/>
      <c r="Q603" s="2"/>
      <c r="R603" s="2"/>
      <c r="S603" s="52"/>
      <c r="T603" s="52"/>
      <c r="U603" s="52"/>
      <c r="V603" s="52"/>
      <c r="W603" s="52"/>
      <c r="X603" s="52"/>
      <c r="Y603" s="52"/>
      <c r="Z603" s="2"/>
    </row>
    <row r="604" spans="1:26" ht="16.5" customHeight="1">
      <c r="A604" s="2"/>
      <c r="B604" s="2"/>
      <c r="C604" s="14"/>
      <c r="D604" s="14"/>
      <c r="E604" s="14"/>
      <c r="F604" s="14"/>
      <c r="G604" s="14"/>
      <c r="H604" s="2"/>
      <c r="I604" s="2"/>
      <c r="J604" s="2"/>
      <c r="K604" s="2"/>
      <c r="L604" s="2"/>
      <c r="M604" s="2"/>
      <c r="N604" s="2"/>
      <c r="O604" s="2"/>
      <c r="P604" s="2"/>
      <c r="Q604" s="2"/>
      <c r="R604" s="2"/>
      <c r="S604" s="52"/>
      <c r="T604" s="52"/>
      <c r="U604" s="52"/>
      <c r="V604" s="52"/>
      <c r="W604" s="52"/>
      <c r="X604" s="52"/>
      <c r="Y604" s="52"/>
      <c r="Z604" s="2"/>
    </row>
    <row r="605" spans="1:26" ht="16.5" customHeight="1">
      <c r="A605" s="2"/>
      <c r="B605" s="2"/>
      <c r="C605" s="14"/>
      <c r="D605" s="14"/>
      <c r="E605" s="14"/>
      <c r="F605" s="14"/>
      <c r="G605" s="14"/>
      <c r="H605" s="2"/>
      <c r="I605" s="2"/>
      <c r="J605" s="2"/>
      <c r="K605" s="2"/>
      <c r="L605" s="2"/>
      <c r="M605" s="2"/>
      <c r="N605" s="2"/>
      <c r="O605" s="2"/>
      <c r="P605" s="2"/>
      <c r="Q605" s="2"/>
      <c r="R605" s="2"/>
      <c r="S605" s="52"/>
      <c r="T605" s="52"/>
      <c r="U605" s="52"/>
      <c r="V605" s="52"/>
      <c r="W605" s="52"/>
      <c r="X605" s="52"/>
      <c r="Y605" s="52"/>
      <c r="Z605" s="2"/>
    </row>
    <row r="606" spans="1:26" ht="16.5" customHeight="1">
      <c r="A606" s="2"/>
      <c r="B606" s="2"/>
      <c r="C606" s="14"/>
      <c r="D606" s="14"/>
      <c r="E606" s="14"/>
      <c r="F606" s="14"/>
      <c r="G606" s="14"/>
      <c r="H606" s="2"/>
      <c r="I606" s="2"/>
      <c r="J606" s="2"/>
      <c r="K606" s="2"/>
      <c r="L606" s="2"/>
      <c r="M606" s="2"/>
      <c r="N606" s="2"/>
      <c r="O606" s="2"/>
      <c r="P606" s="2"/>
      <c r="Q606" s="2"/>
      <c r="R606" s="2"/>
      <c r="S606" s="52"/>
      <c r="T606" s="52"/>
      <c r="U606" s="52"/>
      <c r="V606" s="52"/>
      <c r="W606" s="52"/>
      <c r="X606" s="52"/>
      <c r="Y606" s="52"/>
      <c r="Z606" s="2"/>
    </row>
    <row r="607" spans="1:26" ht="16.5" customHeight="1">
      <c r="A607" s="2"/>
      <c r="B607" s="2"/>
      <c r="C607" s="14"/>
      <c r="D607" s="14"/>
      <c r="E607" s="14"/>
      <c r="F607" s="14"/>
      <c r="G607" s="14"/>
      <c r="H607" s="2"/>
      <c r="I607" s="2"/>
      <c r="J607" s="2"/>
      <c r="K607" s="2"/>
      <c r="L607" s="2"/>
      <c r="M607" s="2"/>
      <c r="N607" s="2"/>
      <c r="O607" s="2"/>
      <c r="P607" s="2"/>
      <c r="Q607" s="2"/>
      <c r="R607" s="2"/>
      <c r="S607" s="52"/>
      <c r="T607" s="52"/>
      <c r="U607" s="52"/>
      <c r="V607" s="52"/>
      <c r="W607" s="52"/>
      <c r="X607" s="52"/>
      <c r="Y607" s="52"/>
      <c r="Z607" s="2"/>
    </row>
    <row r="608" spans="1:26" ht="16.5" customHeight="1">
      <c r="A608" s="2"/>
      <c r="B608" s="2"/>
      <c r="C608" s="14"/>
      <c r="D608" s="14"/>
      <c r="E608" s="14"/>
      <c r="F608" s="14"/>
      <c r="G608" s="14"/>
      <c r="H608" s="2"/>
      <c r="I608" s="2"/>
      <c r="J608" s="2"/>
      <c r="K608" s="2"/>
      <c r="L608" s="2"/>
      <c r="M608" s="2"/>
      <c r="N608" s="2"/>
      <c r="O608" s="2"/>
      <c r="P608" s="2"/>
      <c r="Q608" s="2"/>
      <c r="R608" s="2"/>
      <c r="S608" s="52"/>
      <c r="T608" s="52"/>
      <c r="U608" s="52"/>
      <c r="V608" s="52"/>
      <c r="W608" s="52"/>
      <c r="X608" s="52"/>
      <c r="Y608" s="52"/>
      <c r="Z608" s="2"/>
    </row>
    <row r="609" spans="1:26" ht="16.5" customHeight="1">
      <c r="A609" s="2"/>
      <c r="B609" s="2"/>
      <c r="C609" s="14"/>
      <c r="D609" s="14"/>
      <c r="E609" s="14"/>
      <c r="F609" s="14"/>
      <c r="G609" s="14"/>
      <c r="H609" s="2"/>
      <c r="I609" s="2"/>
      <c r="J609" s="2"/>
      <c r="K609" s="2"/>
      <c r="L609" s="2"/>
      <c r="M609" s="2"/>
      <c r="N609" s="2"/>
      <c r="O609" s="2"/>
      <c r="P609" s="2"/>
      <c r="Q609" s="2"/>
      <c r="R609" s="2"/>
      <c r="S609" s="52"/>
      <c r="T609" s="52"/>
      <c r="U609" s="52"/>
      <c r="V609" s="52"/>
      <c r="W609" s="52"/>
      <c r="X609" s="52"/>
      <c r="Y609" s="52"/>
      <c r="Z609" s="2"/>
    </row>
    <row r="610" spans="1:26" ht="16.5" customHeight="1">
      <c r="A610" s="2"/>
      <c r="B610" s="2"/>
      <c r="C610" s="14"/>
      <c r="D610" s="14"/>
      <c r="E610" s="14"/>
      <c r="F610" s="14"/>
      <c r="G610" s="14"/>
      <c r="H610" s="2"/>
      <c r="I610" s="2"/>
      <c r="J610" s="2"/>
      <c r="K610" s="2"/>
      <c r="L610" s="2"/>
      <c r="M610" s="2"/>
      <c r="N610" s="2"/>
      <c r="O610" s="2"/>
      <c r="P610" s="2"/>
      <c r="Q610" s="2"/>
      <c r="R610" s="2"/>
      <c r="S610" s="52"/>
      <c r="T610" s="52"/>
      <c r="U610" s="52"/>
      <c r="V610" s="52"/>
      <c r="W610" s="52"/>
      <c r="X610" s="52"/>
      <c r="Y610" s="52"/>
      <c r="Z610" s="2"/>
    </row>
    <row r="611" spans="1:26" ht="16.5" customHeight="1">
      <c r="A611" s="2"/>
      <c r="B611" s="2"/>
      <c r="C611" s="14"/>
      <c r="D611" s="14"/>
      <c r="E611" s="14"/>
      <c r="F611" s="14"/>
      <c r="G611" s="14"/>
      <c r="H611" s="2"/>
      <c r="I611" s="2"/>
      <c r="J611" s="2"/>
      <c r="K611" s="2"/>
      <c r="L611" s="2"/>
      <c r="M611" s="2"/>
      <c r="N611" s="2"/>
      <c r="O611" s="2"/>
      <c r="P611" s="2"/>
      <c r="Q611" s="2"/>
      <c r="R611" s="2"/>
      <c r="S611" s="52"/>
      <c r="T611" s="52"/>
      <c r="U611" s="52"/>
      <c r="V611" s="52"/>
      <c r="W611" s="52"/>
      <c r="X611" s="52"/>
      <c r="Y611" s="52"/>
      <c r="Z611" s="2"/>
    </row>
    <row r="612" spans="1:26" ht="16.5" customHeight="1">
      <c r="A612" s="2"/>
      <c r="B612" s="2"/>
      <c r="C612" s="14"/>
      <c r="D612" s="14"/>
      <c r="E612" s="14"/>
      <c r="F612" s="14"/>
      <c r="G612" s="14"/>
      <c r="H612" s="2"/>
      <c r="I612" s="2"/>
      <c r="J612" s="2"/>
      <c r="K612" s="2"/>
      <c r="L612" s="2"/>
      <c r="M612" s="2"/>
      <c r="N612" s="2"/>
      <c r="O612" s="2"/>
      <c r="P612" s="2"/>
      <c r="Q612" s="2"/>
      <c r="R612" s="2"/>
      <c r="S612" s="52"/>
      <c r="T612" s="52"/>
      <c r="U612" s="52"/>
      <c r="V612" s="52"/>
      <c r="W612" s="52"/>
      <c r="X612" s="52"/>
      <c r="Y612" s="52"/>
      <c r="Z612" s="2"/>
    </row>
    <row r="613" spans="1:26" ht="16.5" customHeight="1">
      <c r="A613" s="2"/>
      <c r="B613" s="2"/>
      <c r="C613" s="14"/>
      <c r="D613" s="14"/>
      <c r="E613" s="14"/>
      <c r="F613" s="14"/>
      <c r="G613" s="14"/>
      <c r="H613" s="2"/>
      <c r="I613" s="2"/>
      <c r="J613" s="2"/>
      <c r="K613" s="2"/>
      <c r="L613" s="2"/>
      <c r="M613" s="2"/>
      <c r="N613" s="2"/>
      <c r="O613" s="2"/>
      <c r="P613" s="2"/>
      <c r="Q613" s="2"/>
      <c r="R613" s="2"/>
      <c r="S613" s="52"/>
      <c r="T613" s="52"/>
      <c r="U613" s="52"/>
      <c r="V613" s="52"/>
      <c r="W613" s="52"/>
      <c r="X613" s="52"/>
      <c r="Y613" s="52"/>
      <c r="Z613" s="2"/>
    </row>
    <row r="614" spans="1:26" ht="16.5" customHeight="1">
      <c r="A614" s="2"/>
      <c r="B614" s="2"/>
      <c r="C614" s="14"/>
      <c r="D614" s="14"/>
      <c r="E614" s="14"/>
      <c r="F614" s="14"/>
      <c r="G614" s="14"/>
      <c r="H614" s="2"/>
      <c r="I614" s="2"/>
      <c r="J614" s="2"/>
      <c r="K614" s="2"/>
      <c r="L614" s="2"/>
      <c r="M614" s="2"/>
      <c r="N614" s="2"/>
      <c r="O614" s="2"/>
      <c r="P614" s="2"/>
      <c r="Q614" s="2"/>
      <c r="R614" s="2"/>
      <c r="S614" s="52"/>
      <c r="T614" s="52"/>
      <c r="U614" s="52"/>
      <c r="V614" s="52"/>
      <c r="W614" s="52"/>
      <c r="X614" s="52"/>
      <c r="Y614" s="52"/>
      <c r="Z614" s="2"/>
    </row>
    <row r="615" spans="1:26" ht="16.5" customHeight="1">
      <c r="A615" s="2"/>
      <c r="B615" s="2"/>
      <c r="C615" s="14"/>
      <c r="D615" s="14"/>
      <c r="E615" s="14"/>
      <c r="F615" s="14"/>
      <c r="G615" s="14"/>
      <c r="H615" s="2"/>
      <c r="I615" s="2"/>
      <c r="J615" s="2"/>
      <c r="K615" s="2"/>
      <c r="L615" s="2"/>
      <c r="M615" s="2"/>
      <c r="N615" s="2"/>
      <c r="O615" s="2"/>
      <c r="P615" s="2"/>
      <c r="Q615" s="2"/>
      <c r="R615" s="2"/>
      <c r="S615" s="52"/>
      <c r="T615" s="52"/>
      <c r="U615" s="52"/>
      <c r="V615" s="52"/>
      <c r="W615" s="52"/>
      <c r="X615" s="52"/>
      <c r="Y615" s="52"/>
      <c r="Z615" s="2"/>
    </row>
    <row r="616" spans="1:26" ht="16.5" customHeight="1">
      <c r="A616" s="2"/>
      <c r="B616" s="2"/>
      <c r="C616" s="14"/>
      <c r="D616" s="14"/>
      <c r="E616" s="14"/>
      <c r="F616" s="14"/>
      <c r="G616" s="14"/>
      <c r="H616" s="2"/>
      <c r="I616" s="2"/>
      <c r="J616" s="2"/>
      <c r="K616" s="2"/>
      <c r="L616" s="2"/>
      <c r="M616" s="2"/>
      <c r="N616" s="2"/>
      <c r="O616" s="2"/>
      <c r="P616" s="2"/>
      <c r="Q616" s="2"/>
      <c r="R616" s="2"/>
      <c r="S616" s="52"/>
      <c r="T616" s="52"/>
      <c r="U616" s="52"/>
      <c r="V616" s="52"/>
      <c r="W616" s="52"/>
      <c r="X616" s="52"/>
      <c r="Y616" s="52"/>
      <c r="Z616" s="2"/>
    </row>
    <row r="617" spans="1:26" ht="16.5" customHeight="1">
      <c r="A617" s="2"/>
      <c r="B617" s="2"/>
      <c r="C617" s="14"/>
      <c r="D617" s="14"/>
      <c r="E617" s="14"/>
      <c r="F617" s="14"/>
      <c r="G617" s="14"/>
      <c r="H617" s="2"/>
      <c r="I617" s="2"/>
      <c r="J617" s="2"/>
      <c r="K617" s="2"/>
      <c r="L617" s="2"/>
      <c r="M617" s="2"/>
      <c r="N617" s="2"/>
      <c r="O617" s="2"/>
      <c r="P617" s="2"/>
      <c r="Q617" s="2"/>
      <c r="R617" s="2"/>
      <c r="S617" s="52"/>
      <c r="T617" s="52"/>
      <c r="U617" s="52"/>
      <c r="V617" s="52"/>
      <c r="W617" s="52"/>
      <c r="X617" s="52"/>
      <c r="Y617" s="52"/>
      <c r="Z617" s="2"/>
    </row>
    <row r="618" spans="1:26" ht="16.5" customHeight="1">
      <c r="A618" s="2"/>
      <c r="B618" s="2"/>
      <c r="C618" s="14"/>
      <c r="D618" s="14"/>
      <c r="E618" s="14"/>
      <c r="F618" s="14"/>
      <c r="G618" s="14"/>
      <c r="H618" s="2"/>
      <c r="I618" s="2"/>
      <c r="J618" s="2"/>
      <c r="K618" s="2"/>
      <c r="L618" s="2"/>
      <c r="M618" s="2"/>
      <c r="N618" s="2"/>
      <c r="O618" s="2"/>
      <c r="P618" s="2"/>
      <c r="Q618" s="2"/>
      <c r="R618" s="2"/>
      <c r="S618" s="52"/>
      <c r="T618" s="52"/>
      <c r="U618" s="52"/>
      <c r="V618" s="52"/>
      <c r="W618" s="52"/>
      <c r="X618" s="52"/>
      <c r="Y618" s="52"/>
      <c r="Z618" s="2"/>
    </row>
    <row r="619" spans="1:26" ht="16.5" customHeight="1">
      <c r="A619" s="2"/>
      <c r="B619" s="2"/>
      <c r="C619" s="14"/>
      <c r="D619" s="14"/>
      <c r="E619" s="14"/>
      <c r="F619" s="14"/>
      <c r="G619" s="14"/>
      <c r="H619" s="2"/>
      <c r="I619" s="2"/>
      <c r="J619" s="2"/>
      <c r="K619" s="2"/>
      <c r="L619" s="2"/>
      <c r="M619" s="2"/>
      <c r="N619" s="2"/>
      <c r="O619" s="2"/>
      <c r="P619" s="2"/>
      <c r="Q619" s="2"/>
      <c r="R619" s="2"/>
      <c r="S619" s="52"/>
      <c r="T619" s="52"/>
      <c r="U619" s="52"/>
      <c r="V619" s="52"/>
      <c r="W619" s="52"/>
      <c r="X619" s="52"/>
      <c r="Y619" s="52"/>
      <c r="Z619" s="2"/>
    </row>
    <row r="620" spans="1:26" ht="16.5" customHeight="1">
      <c r="A620" s="2"/>
      <c r="B620" s="2"/>
      <c r="C620" s="14"/>
      <c r="D620" s="14"/>
      <c r="E620" s="14"/>
      <c r="F620" s="14"/>
      <c r="G620" s="14"/>
      <c r="H620" s="2"/>
      <c r="I620" s="2"/>
      <c r="J620" s="2"/>
      <c r="K620" s="2"/>
      <c r="L620" s="2"/>
      <c r="M620" s="2"/>
      <c r="N620" s="2"/>
      <c r="O620" s="2"/>
      <c r="P620" s="2"/>
      <c r="Q620" s="2"/>
      <c r="R620" s="2"/>
      <c r="S620" s="52"/>
      <c r="T620" s="52"/>
      <c r="U620" s="52"/>
      <c r="V620" s="52"/>
      <c r="W620" s="52"/>
      <c r="X620" s="52"/>
      <c r="Y620" s="52"/>
      <c r="Z620" s="2"/>
    </row>
    <row r="621" spans="1:26" ht="16.5" customHeight="1">
      <c r="A621" s="2"/>
      <c r="B621" s="2"/>
      <c r="C621" s="14"/>
      <c r="D621" s="14"/>
      <c r="E621" s="14"/>
      <c r="F621" s="14"/>
      <c r="G621" s="14"/>
      <c r="H621" s="2"/>
      <c r="I621" s="2"/>
      <c r="J621" s="2"/>
      <c r="K621" s="2"/>
      <c r="L621" s="2"/>
      <c r="M621" s="2"/>
      <c r="N621" s="2"/>
      <c r="O621" s="2"/>
      <c r="P621" s="2"/>
      <c r="Q621" s="2"/>
      <c r="R621" s="2"/>
      <c r="S621" s="52"/>
      <c r="T621" s="52"/>
      <c r="U621" s="52"/>
      <c r="V621" s="52"/>
      <c r="W621" s="52"/>
      <c r="X621" s="52"/>
      <c r="Y621" s="52"/>
      <c r="Z621" s="2"/>
    </row>
    <row r="622" spans="1:26" ht="16.5" customHeight="1">
      <c r="A622" s="2"/>
      <c r="B622" s="2"/>
      <c r="C622" s="14"/>
      <c r="D622" s="14"/>
      <c r="E622" s="14"/>
      <c r="F622" s="14"/>
      <c r="G622" s="14"/>
      <c r="H622" s="2"/>
      <c r="I622" s="2"/>
      <c r="J622" s="2"/>
      <c r="K622" s="2"/>
      <c r="L622" s="2"/>
      <c r="M622" s="2"/>
      <c r="N622" s="2"/>
      <c r="O622" s="2"/>
      <c r="P622" s="2"/>
      <c r="Q622" s="2"/>
      <c r="R622" s="2"/>
      <c r="S622" s="52"/>
      <c r="T622" s="52"/>
      <c r="U622" s="52"/>
      <c r="V622" s="52"/>
      <c r="W622" s="52"/>
      <c r="X622" s="52"/>
      <c r="Y622" s="52"/>
      <c r="Z622" s="2"/>
    </row>
    <row r="623" spans="1:26" ht="16.5" customHeight="1">
      <c r="A623" s="2"/>
      <c r="B623" s="2"/>
      <c r="C623" s="14"/>
      <c r="D623" s="14"/>
      <c r="E623" s="14"/>
      <c r="F623" s="14"/>
      <c r="G623" s="14"/>
      <c r="H623" s="2"/>
      <c r="I623" s="2"/>
      <c r="J623" s="2"/>
      <c r="K623" s="2"/>
      <c r="L623" s="2"/>
      <c r="M623" s="2"/>
      <c r="N623" s="2"/>
      <c r="O623" s="2"/>
      <c r="P623" s="2"/>
      <c r="Q623" s="2"/>
      <c r="R623" s="2"/>
      <c r="S623" s="52"/>
      <c r="T623" s="52"/>
      <c r="U623" s="52"/>
      <c r="V623" s="52"/>
      <c r="W623" s="52"/>
      <c r="X623" s="52"/>
      <c r="Y623" s="52"/>
      <c r="Z623" s="2"/>
    </row>
    <row r="624" spans="1:26" ht="16.5" customHeight="1">
      <c r="A624" s="2"/>
      <c r="B624" s="2"/>
      <c r="C624" s="14"/>
      <c r="D624" s="14"/>
      <c r="E624" s="14"/>
      <c r="F624" s="14"/>
      <c r="G624" s="14"/>
      <c r="H624" s="2"/>
      <c r="I624" s="2"/>
      <c r="J624" s="2"/>
      <c r="K624" s="2"/>
      <c r="L624" s="2"/>
      <c r="M624" s="2"/>
      <c r="N624" s="2"/>
      <c r="O624" s="2"/>
      <c r="P624" s="2"/>
      <c r="Q624" s="2"/>
      <c r="R624" s="2"/>
      <c r="S624" s="52"/>
      <c r="T624" s="52"/>
      <c r="U624" s="52"/>
      <c r="V624" s="52"/>
      <c r="W624" s="52"/>
      <c r="X624" s="52"/>
      <c r="Y624" s="52"/>
      <c r="Z624" s="2"/>
    </row>
    <row r="625" spans="1:26" ht="16.5" customHeight="1">
      <c r="A625" s="2"/>
      <c r="B625" s="2"/>
      <c r="C625" s="14"/>
      <c r="D625" s="14"/>
      <c r="E625" s="14"/>
      <c r="F625" s="14"/>
      <c r="G625" s="14"/>
      <c r="H625" s="2"/>
      <c r="I625" s="2"/>
      <c r="J625" s="2"/>
      <c r="K625" s="2"/>
      <c r="L625" s="2"/>
      <c r="M625" s="2"/>
      <c r="N625" s="2"/>
      <c r="O625" s="2"/>
      <c r="P625" s="2"/>
      <c r="Q625" s="2"/>
      <c r="R625" s="2"/>
      <c r="S625" s="52"/>
      <c r="T625" s="52"/>
      <c r="U625" s="52"/>
      <c r="V625" s="52"/>
      <c r="W625" s="52"/>
      <c r="X625" s="52"/>
      <c r="Y625" s="52"/>
      <c r="Z625" s="2"/>
    </row>
    <row r="626" spans="1:26" ht="16.5" customHeight="1">
      <c r="A626" s="2"/>
      <c r="B626" s="2"/>
      <c r="C626" s="14"/>
      <c r="D626" s="14"/>
      <c r="E626" s="14"/>
      <c r="F626" s="14"/>
      <c r="G626" s="14"/>
      <c r="H626" s="2"/>
      <c r="I626" s="2"/>
      <c r="J626" s="2"/>
      <c r="K626" s="2"/>
      <c r="L626" s="2"/>
      <c r="M626" s="2"/>
      <c r="N626" s="2"/>
      <c r="O626" s="2"/>
      <c r="P626" s="2"/>
      <c r="Q626" s="2"/>
      <c r="R626" s="2"/>
      <c r="S626" s="52"/>
      <c r="T626" s="52"/>
      <c r="U626" s="52"/>
      <c r="V626" s="52"/>
      <c r="W626" s="52"/>
      <c r="X626" s="52"/>
      <c r="Y626" s="52"/>
      <c r="Z626" s="2"/>
    </row>
    <row r="627" spans="1:26" ht="16.5" customHeight="1">
      <c r="A627" s="2"/>
      <c r="B627" s="2"/>
      <c r="C627" s="14"/>
      <c r="D627" s="14"/>
      <c r="E627" s="14"/>
      <c r="F627" s="14"/>
      <c r="G627" s="14"/>
      <c r="H627" s="2"/>
      <c r="I627" s="2"/>
      <c r="J627" s="2"/>
      <c r="K627" s="2"/>
      <c r="L627" s="2"/>
      <c r="M627" s="2"/>
      <c r="N627" s="2"/>
      <c r="O627" s="2"/>
      <c r="P627" s="2"/>
      <c r="Q627" s="2"/>
      <c r="R627" s="2"/>
      <c r="S627" s="52"/>
      <c r="T627" s="52"/>
      <c r="U627" s="52"/>
      <c r="V627" s="52"/>
      <c r="W627" s="52"/>
      <c r="X627" s="52"/>
      <c r="Y627" s="52"/>
      <c r="Z627" s="2"/>
    </row>
    <row r="628" spans="1:26" ht="16.5" customHeight="1">
      <c r="A628" s="2"/>
      <c r="B628" s="2"/>
      <c r="C628" s="14"/>
      <c r="D628" s="14"/>
      <c r="E628" s="14"/>
      <c r="F628" s="14"/>
      <c r="G628" s="14"/>
      <c r="H628" s="2"/>
      <c r="I628" s="2"/>
      <c r="J628" s="2"/>
      <c r="K628" s="2"/>
      <c r="L628" s="2"/>
      <c r="M628" s="2"/>
      <c r="N628" s="2"/>
      <c r="O628" s="2"/>
      <c r="P628" s="2"/>
      <c r="Q628" s="2"/>
      <c r="R628" s="2"/>
      <c r="S628" s="52"/>
      <c r="T628" s="52"/>
      <c r="U628" s="52"/>
      <c r="V628" s="52"/>
      <c r="W628" s="52"/>
      <c r="X628" s="52"/>
      <c r="Y628" s="52"/>
      <c r="Z628" s="2"/>
    </row>
    <row r="629" spans="1:26" ht="16.5" customHeight="1">
      <c r="A629" s="2"/>
      <c r="B629" s="2"/>
      <c r="C629" s="14"/>
      <c r="D629" s="14"/>
      <c r="E629" s="14"/>
      <c r="F629" s="14"/>
      <c r="G629" s="14"/>
      <c r="H629" s="2"/>
      <c r="I629" s="2"/>
      <c r="J629" s="2"/>
      <c r="K629" s="2"/>
      <c r="L629" s="2"/>
      <c r="M629" s="2"/>
      <c r="N629" s="2"/>
      <c r="O629" s="2"/>
      <c r="P629" s="2"/>
      <c r="Q629" s="2"/>
      <c r="R629" s="2"/>
      <c r="S629" s="52"/>
      <c r="T629" s="52"/>
      <c r="U629" s="52"/>
      <c r="V629" s="52"/>
      <c r="W629" s="52"/>
      <c r="X629" s="52"/>
      <c r="Y629" s="52"/>
      <c r="Z629" s="2"/>
    </row>
    <row r="630" spans="1:26" ht="16.5" customHeight="1">
      <c r="A630" s="2"/>
      <c r="B630" s="2"/>
      <c r="C630" s="14"/>
      <c r="D630" s="14"/>
      <c r="E630" s="14"/>
      <c r="F630" s="14"/>
      <c r="G630" s="14"/>
      <c r="H630" s="2"/>
      <c r="I630" s="2"/>
      <c r="J630" s="2"/>
      <c r="K630" s="2"/>
      <c r="L630" s="2"/>
      <c r="M630" s="2"/>
      <c r="N630" s="2"/>
      <c r="O630" s="2"/>
      <c r="P630" s="2"/>
      <c r="Q630" s="2"/>
      <c r="R630" s="2"/>
      <c r="S630" s="52"/>
      <c r="T630" s="52"/>
      <c r="U630" s="52"/>
      <c r="V630" s="52"/>
      <c r="W630" s="52"/>
      <c r="X630" s="52"/>
      <c r="Y630" s="52"/>
      <c r="Z630" s="2"/>
    </row>
    <row r="631" spans="1:26" ht="16.5" customHeight="1">
      <c r="A631" s="2"/>
      <c r="B631" s="2"/>
      <c r="C631" s="14"/>
      <c r="D631" s="14"/>
      <c r="E631" s="14"/>
      <c r="F631" s="14"/>
      <c r="G631" s="14"/>
      <c r="H631" s="2"/>
      <c r="I631" s="2"/>
      <c r="J631" s="2"/>
      <c r="K631" s="2"/>
      <c r="L631" s="2"/>
      <c r="M631" s="2"/>
      <c r="N631" s="2"/>
      <c r="O631" s="2"/>
      <c r="P631" s="2"/>
      <c r="Q631" s="2"/>
      <c r="R631" s="2"/>
      <c r="S631" s="52"/>
      <c r="T631" s="52"/>
      <c r="U631" s="52"/>
      <c r="V631" s="52"/>
      <c r="W631" s="52"/>
      <c r="X631" s="52"/>
      <c r="Y631" s="52"/>
      <c r="Z631" s="2"/>
    </row>
    <row r="632" spans="1:26" ht="16.5" customHeight="1">
      <c r="A632" s="2"/>
      <c r="B632" s="2"/>
      <c r="C632" s="14"/>
      <c r="D632" s="14"/>
      <c r="E632" s="14"/>
      <c r="F632" s="14"/>
      <c r="G632" s="14"/>
      <c r="H632" s="2"/>
      <c r="I632" s="2"/>
      <c r="J632" s="2"/>
      <c r="K632" s="2"/>
      <c r="L632" s="2"/>
      <c r="M632" s="2"/>
      <c r="N632" s="2"/>
      <c r="O632" s="2"/>
      <c r="P632" s="2"/>
      <c r="Q632" s="2"/>
      <c r="R632" s="2"/>
      <c r="S632" s="52"/>
      <c r="T632" s="52"/>
      <c r="U632" s="52"/>
      <c r="V632" s="52"/>
      <c r="W632" s="52"/>
      <c r="X632" s="52"/>
      <c r="Y632" s="52"/>
      <c r="Z632" s="2"/>
    </row>
    <row r="633" spans="1:26" ht="16.5" customHeight="1">
      <c r="A633" s="2"/>
      <c r="B633" s="2"/>
      <c r="C633" s="14"/>
      <c r="D633" s="14"/>
      <c r="E633" s="14"/>
      <c r="F633" s="14"/>
      <c r="G633" s="14"/>
      <c r="H633" s="2"/>
      <c r="I633" s="2"/>
      <c r="J633" s="2"/>
      <c r="K633" s="2"/>
      <c r="L633" s="2"/>
      <c r="M633" s="2"/>
      <c r="N633" s="2"/>
      <c r="O633" s="2"/>
      <c r="P633" s="2"/>
      <c r="Q633" s="2"/>
      <c r="R633" s="2"/>
      <c r="S633" s="52"/>
      <c r="T633" s="52"/>
      <c r="U633" s="52"/>
      <c r="V633" s="52"/>
      <c r="W633" s="52"/>
      <c r="X633" s="52"/>
      <c r="Y633" s="52"/>
      <c r="Z633" s="2"/>
    </row>
    <row r="634" spans="1:26" ht="16.5" customHeight="1">
      <c r="A634" s="2"/>
      <c r="B634" s="2"/>
      <c r="C634" s="14"/>
      <c r="D634" s="14"/>
      <c r="E634" s="14"/>
      <c r="F634" s="14"/>
      <c r="G634" s="14"/>
      <c r="H634" s="2"/>
      <c r="I634" s="2"/>
      <c r="J634" s="2"/>
      <c r="K634" s="2"/>
      <c r="L634" s="2"/>
      <c r="M634" s="2"/>
      <c r="N634" s="2"/>
      <c r="O634" s="2"/>
      <c r="P634" s="2"/>
      <c r="Q634" s="2"/>
      <c r="R634" s="2"/>
      <c r="S634" s="52"/>
      <c r="T634" s="52"/>
      <c r="U634" s="52"/>
      <c r="V634" s="52"/>
      <c r="W634" s="52"/>
      <c r="X634" s="52"/>
      <c r="Y634" s="52"/>
      <c r="Z634" s="2"/>
    </row>
    <row r="635" spans="1:26" ht="16.5" customHeight="1">
      <c r="A635" s="2"/>
      <c r="B635" s="2"/>
      <c r="C635" s="14"/>
      <c r="D635" s="14"/>
      <c r="E635" s="14"/>
      <c r="F635" s="14"/>
      <c r="G635" s="14"/>
      <c r="H635" s="2"/>
      <c r="I635" s="2"/>
      <c r="J635" s="2"/>
      <c r="K635" s="2"/>
      <c r="L635" s="2"/>
      <c r="M635" s="2"/>
      <c r="N635" s="2"/>
      <c r="O635" s="2"/>
      <c r="P635" s="2"/>
      <c r="Q635" s="2"/>
      <c r="R635" s="2"/>
      <c r="S635" s="52"/>
      <c r="T635" s="52"/>
      <c r="U635" s="52"/>
      <c r="V635" s="52"/>
      <c r="W635" s="52"/>
      <c r="X635" s="52"/>
      <c r="Y635" s="52"/>
      <c r="Z635" s="2"/>
    </row>
    <row r="636" spans="1:26" ht="16.5" customHeight="1">
      <c r="A636" s="2"/>
      <c r="B636" s="2"/>
      <c r="C636" s="14"/>
      <c r="D636" s="14"/>
      <c r="E636" s="14"/>
      <c r="F636" s="14"/>
      <c r="G636" s="14"/>
      <c r="H636" s="2"/>
      <c r="I636" s="2"/>
      <c r="J636" s="2"/>
      <c r="K636" s="2"/>
      <c r="L636" s="2"/>
      <c r="M636" s="2"/>
      <c r="N636" s="2"/>
      <c r="O636" s="2"/>
      <c r="P636" s="2"/>
      <c r="Q636" s="2"/>
      <c r="R636" s="2"/>
      <c r="S636" s="52"/>
      <c r="T636" s="52"/>
      <c r="U636" s="52"/>
      <c r="V636" s="52"/>
      <c r="W636" s="52"/>
      <c r="X636" s="52"/>
      <c r="Y636" s="52"/>
      <c r="Z636" s="2"/>
    </row>
    <row r="637" spans="1:26" ht="16.5" customHeight="1">
      <c r="A637" s="2"/>
      <c r="B637" s="2"/>
      <c r="C637" s="14"/>
      <c r="D637" s="14"/>
      <c r="E637" s="14"/>
      <c r="F637" s="14"/>
      <c r="G637" s="14"/>
      <c r="H637" s="2"/>
      <c r="I637" s="2"/>
      <c r="J637" s="2"/>
      <c r="K637" s="2"/>
      <c r="L637" s="2"/>
      <c r="M637" s="2"/>
      <c r="N637" s="2"/>
      <c r="O637" s="2"/>
      <c r="P637" s="2"/>
      <c r="Q637" s="2"/>
      <c r="R637" s="2"/>
      <c r="S637" s="52"/>
      <c r="T637" s="52"/>
      <c r="U637" s="52"/>
      <c r="V637" s="52"/>
      <c r="W637" s="52"/>
      <c r="X637" s="52"/>
      <c r="Y637" s="52"/>
      <c r="Z637" s="2"/>
    </row>
    <row r="638" spans="1:26" ht="16.5" customHeight="1">
      <c r="A638" s="2"/>
      <c r="B638" s="2"/>
      <c r="C638" s="14"/>
      <c r="D638" s="14"/>
      <c r="E638" s="14"/>
      <c r="F638" s="14"/>
      <c r="G638" s="14"/>
      <c r="H638" s="2"/>
      <c r="I638" s="2"/>
      <c r="J638" s="2"/>
      <c r="K638" s="2"/>
      <c r="L638" s="2"/>
      <c r="M638" s="2"/>
      <c r="N638" s="2"/>
      <c r="O638" s="2"/>
      <c r="P638" s="2"/>
      <c r="Q638" s="2"/>
      <c r="R638" s="2"/>
      <c r="S638" s="52"/>
      <c r="T638" s="52"/>
      <c r="U638" s="52"/>
      <c r="V638" s="52"/>
      <c r="W638" s="52"/>
      <c r="X638" s="52"/>
      <c r="Y638" s="52"/>
      <c r="Z638" s="2"/>
    </row>
    <row r="639" spans="1:26" ht="16.5" customHeight="1">
      <c r="A639" s="2"/>
      <c r="B639" s="2"/>
      <c r="C639" s="14"/>
      <c r="D639" s="14"/>
      <c r="E639" s="14"/>
      <c r="F639" s="14"/>
      <c r="G639" s="14"/>
      <c r="H639" s="2"/>
      <c r="I639" s="2"/>
      <c r="J639" s="2"/>
      <c r="K639" s="2"/>
      <c r="L639" s="2"/>
      <c r="M639" s="2"/>
      <c r="N639" s="2"/>
      <c r="O639" s="2"/>
      <c r="P639" s="2"/>
      <c r="Q639" s="2"/>
      <c r="R639" s="2"/>
      <c r="S639" s="52"/>
      <c r="T639" s="52"/>
      <c r="U639" s="52"/>
      <c r="V639" s="52"/>
      <c r="W639" s="52"/>
      <c r="X639" s="52"/>
      <c r="Y639" s="52"/>
      <c r="Z639" s="2"/>
    </row>
    <row r="640" spans="1:26" ht="16.5" customHeight="1">
      <c r="A640" s="2"/>
      <c r="B640" s="2"/>
      <c r="C640" s="14"/>
      <c r="D640" s="14"/>
      <c r="E640" s="14"/>
      <c r="F640" s="14"/>
      <c r="G640" s="14"/>
      <c r="H640" s="2"/>
      <c r="I640" s="2"/>
      <c r="J640" s="2"/>
      <c r="K640" s="2"/>
      <c r="L640" s="2"/>
      <c r="M640" s="2"/>
      <c r="N640" s="2"/>
      <c r="O640" s="2"/>
      <c r="P640" s="2"/>
      <c r="Q640" s="2"/>
      <c r="R640" s="2"/>
      <c r="S640" s="52"/>
      <c r="T640" s="52"/>
      <c r="U640" s="52"/>
      <c r="V640" s="52"/>
      <c r="W640" s="52"/>
      <c r="X640" s="52"/>
      <c r="Y640" s="52"/>
      <c r="Z640" s="2"/>
    </row>
    <row r="641" spans="1:26" ht="16.5" customHeight="1">
      <c r="A641" s="2"/>
      <c r="B641" s="2"/>
      <c r="C641" s="14"/>
      <c r="D641" s="14"/>
      <c r="E641" s="14"/>
      <c r="F641" s="14"/>
      <c r="G641" s="14"/>
      <c r="H641" s="2"/>
      <c r="I641" s="2"/>
      <c r="J641" s="2"/>
      <c r="K641" s="2"/>
      <c r="L641" s="2"/>
      <c r="M641" s="2"/>
      <c r="N641" s="2"/>
      <c r="O641" s="2"/>
      <c r="P641" s="2"/>
      <c r="Q641" s="2"/>
      <c r="R641" s="2"/>
      <c r="S641" s="52"/>
      <c r="T641" s="52"/>
      <c r="U641" s="52"/>
      <c r="V641" s="52"/>
      <c r="W641" s="52"/>
      <c r="X641" s="52"/>
      <c r="Y641" s="52"/>
      <c r="Z641" s="2"/>
    </row>
    <row r="642" spans="1:26" ht="16.5" customHeight="1">
      <c r="A642" s="2"/>
      <c r="B642" s="2"/>
      <c r="C642" s="14"/>
      <c r="D642" s="14"/>
      <c r="E642" s="14"/>
      <c r="F642" s="14"/>
      <c r="G642" s="14"/>
      <c r="H642" s="2"/>
      <c r="I642" s="2"/>
      <c r="J642" s="2"/>
      <c r="K642" s="2"/>
      <c r="L642" s="2"/>
      <c r="M642" s="2"/>
      <c r="N642" s="2"/>
      <c r="O642" s="2"/>
      <c r="P642" s="2"/>
      <c r="Q642" s="2"/>
      <c r="R642" s="2"/>
      <c r="S642" s="52"/>
      <c r="T642" s="52"/>
      <c r="U642" s="52"/>
      <c r="V642" s="52"/>
      <c r="W642" s="52"/>
      <c r="X642" s="52"/>
      <c r="Y642" s="52"/>
      <c r="Z642" s="2"/>
    </row>
    <row r="643" spans="1:26" ht="16.5" customHeight="1">
      <c r="A643" s="2"/>
      <c r="B643" s="2"/>
      <c r="C643" s="14"/>
      <c r="D643" s="14"/>
      <c r="E643" s="14"/>
      <c r="F643" s="14"/>
      <c r="G643" s="14"/>
      <c r="H643" s="2"/>
      <c r="I643" s="2"/>
      <c r="J643" s="2"/>
      <c r="K643" s="2"/>
      <c r="L643" s="2"/>
      <c r="M643" s="2"/>
      <c r="N643" s="2"/>
      <c r="O643" s="2"/>
      <c r="P643" s="2"/>
      <c r="Q643" s="2"/>
      <c r="R643" s="2"/>
      <c r="S643" s="52"/>
      <c r="T643" s="52"/>
      <c r="U643" s="52"/>
      <c r="V643" s="52"/>
      <c r="W643" s="52"/>
      <c r="X643" s="52"/>
      <c r="Y643" s="52"/>
      <c r="Z643" s="2"/>
    </row>
    <row r="644" spans="1:26" ht="16.5" customHeight="1">
      <c r="A644" s="2"/>
      <c r="B644" s="2"/>
      <c r="C644" s="14"/>
      <c r="D644" s="14"/>
      <c r="E644" s="14"/>
      <c r="F644" s="14"/>
      <c r="G644" s="14"/>
      <c r="H644" s="2"/>
      <c r="I644" s="2"/>
      <c r="J644" s="2"/>
      <c r="K644" s="2"/>
      <c r="L644" s="2"/>
      <c r="M644" s="2"/>
      <c r="N644" s="2"/>
      <c r="O644" s="2"/>
      <c r="P644" s="2"/>
      <c r="Q644" s="2"/>
      <c r="R644" s="2"/>
      <c r="S644" s="52"/>
      <c r="T644" s="52"/>
      <c r="U644" s="52"/>
      <c r="V644" s="52"/>
      <c r="W644" s="52"/>
      <c r="X644" s="52"/>
      <c r="Y644" s="52"/>
      <c r="Z644" s="2"/>
    </row>
    <row r="645" spans="1:26" ht="16.5" customHeight="1">
      <c r="A645" s="2"/>
      <c r="B645" s="2"/>
      <c r="C645" s="14"/>
      <c r="D645" s="14"/>
      <c r="E645" s="14"/>
      <c r="F645" s="14"/>
      <c r="G645" s="14"/>
      <c r="H645" s="2"/>
      <c r="I645" s="2"/>
      <c r="J645" s="2"/>
      <c r="K645" s="2"/>
      <c r="L645" s="2"/>
      <c r="M645" s="2"/>
      <c r="N645" s="2"/>
      <c r="O645" s="2"/>
      <c r="P645" s="2"/>
      <c r="Q645" s="2"/>
      <c r="R645" s="2"/>
      <c r="S645" s="52"/>
      <c r="T645" s="52"/>
      <c r="U645" s="52"/>
      <c r="V645" s="52"/>
      <c r="W645" s="52"/>
      <c r="X645" s="52"/>
      <c r="Y645" s="52"/>
      <c r="Z645" s="2"/>
    </row>
    <row r="646" spans="1:26" ht="16.5" customHeight="1">
      <c r="A646" s="2"/>
      <c r="B646" s="2"/>
      <c r="C646" s="14"/>
      <c r="D646" s="14"/>
      <c r="E646" s="14"/>
      <c r="F646" s="14"/>
      <c r="G646" s="14"/>
      <c r="H646" s="2"/>
      <c r="I646" s="2"/>
      <c r="J646" s="2"/>
      <c r="K646" s="2"/>
      <c r="L646" s="2"/>
      <c r="M646" s="2"/>
      <c r="N646" s="2"/>
      <c r="O646" s="2"/>
      <c r="P646" s="2"/>
      <c r="Q646" s="2"/>
      <c r="R646" s="2"/>
      <c r="S646" s="52"/>
      <c r="T646" s="52"/>
      <c r="U646" s="52"/>
      <c r="V646" s="52"/>
      <c r="W646" s="52"/>
      <c r="X646" s="52"/>
      <c r="Y646" s="52"/>
      <c r="Z646" s="2"/>
    </row>
    <row r="647" spans="1:26" ht="16.5" customHeight="1">
      <c r="A647" s="2"/>
      <c r="B647" s="2"/>
      <c r="C647" s="14"/>
      <c r="D647" s="14"/>
      <c r="E647" s="14"/>
      <c r="F647" s="14"/>
      <c r="G647" s="14"/>
      <c r="H647" s="2"/>
      <c r="I647" s="2"/>
      <c r="J647" s="2"/>
      <c r="K647" s="2"/>
      <c r="L647" s="2"/>
      <c r="M647" s="2"/>
      <c r="N647" s="2"/>
      <c r="O647" s="2"/>
      <c r="P647" s="2"/>
      <c r="Q647" s="2"/>
      <c r="R647" s="2"/>
      <c r="S647" s="52"/>
      <c r="T647" s="52"/>
      <c r="U647" s="52"/>
      <c r="V647" s="52"/>
      <c r="W647" s="52"/>
      <c r="X647" s="52"/>
      <c r="Y647" s="52"/>
      <c r="Z647" s="2"/>
    </row>
    <row r="648" spans="1:26" ht="16.5" customHeight="1">
      <c r="A648" s="2"/>
      <c r="B648" s="2"/>
      <c r="C648" s="14"/>
      <c r="D648" s="14"/>
      <c r="E648" s="14"/>
      <c r="F648" s="14"/>
      <c r="G648" s="14"/>
      <c r="H648" s="2"/>
      <c r="I648" s="2"/>
      <c r="J648" s="2"/>
      <c r="K648" s="2"/>
      <c r="L648" s="2"/>
      <c r="M648" s="2"/>
      <c r="N648" s="2"/>
      <c r="O648" s="2"/>
      <c r="P648" s="2"/>
      <c r="Q648" s="2"/>
      <c r="R648" s="2"/>
      <c r="S648" s="52"/>
      <c r="T648" s="52"/>
      <c r="U648" s="52"/>
      <c r="V648" s="52"/>
      <c r="W648" s="52"/>
      <c r="X648" s="52"/>
      <c r="Y648" s="52"/>
      <c r="Z648" s="2"/>
    </row>
    <row r="649" spans="1:26" ht="16.5" customHeight="1">
      <c r="A649" s="2"/>
      <c r="B649" s="2"/>
      <c r="C649" s="14"/>
      <c r="D649" s="14"/>
      <c r="E649" s="14"/>
      <c r="F649" s="14"/>
      <c r="G649" s="14"/>
      <c r="H649" s="2"/>
      <c r="I649" s="2"/>
      <c r="J649" s="2"/>
      <c r="K649" s="2"/>
      <c r="L649" s="2"/>
      <c r="M649" s="2"/>
      <c r="N649" s="2"/>
      <c r="O649" s="2"/>
      <c r="P649" s="2"/>
      <c r="Q649" s="2"/>
      <c r="R649" s="2"/>
      <c r="S649" s="52"/>
      <c r="T649" s="52"/>
      <c r="U649" s="52"/>
      <c r="V649" s="52"/>
      <c r="W649" s="52"/>
      <c r="X649" s="52"/>
      <c r="Y649" s="52"/>
      <c r="Z649" s="2"/>
    </row>
    <row r="650" spans="1:26" ht="16.5" customHeight="1">
      <c r="A650" s="2"/>
      <c r="B650" s="2"/>
      <c r="C650" s="14"/>
      <c r="D650" s="14"/>
      <c r="E650" s="14"/>
      <c r="F650" s="14"/>
      <c r="G650" s="14"/>
      <c r="H650" s="2"/>
      <c r="I650" s="2"/>
      <c r="J650" s="2"/>
      <c r="K650" s="2"/>
      <c r="L650" s="2"/>
      <c r="M650" s="2"/>
      <c r="N650" s="2"/>
      <c r="O650" s="2"/>
      <c r="P650" s="2"/>
      <c r="Q650" s="2"/>
      <c r="R650" s="2"/>
      <c r="S650" s="52"/>
      <c r="T650" s="52"/>
      <c r="U650" s="52"/>
      <c r="V650" s="52"/>
      <c r="W650" s="52"/>
      <c r="X650" s="52"/>
      <c r="Y650" s="52"/>
      <c r="Z650" s="2"/>
    </row>
    <row r="651" spans="1:26" ht="16.5" customHeight="1">
      <c r="A651" s="2"/>
      <c r="B651" s="2"/>
      <c r="C651" s="14"/>
      <c r="D651" s="14"/>
      <c r="E651" s="14"/>
      <c r="F651" s="14"/>
      <c r="G651" s="14"/>
      <c r="H651" s="2"/>
      <c r="I651" s="2"/>
      <c r="J651" s="2"/>
      <c r="K651" s="2"/>
      <c r="L651" s="2"/>
      <c r="M651" s="2"/>
      <c r="N651" s="2"/>
      <c r="O651" s="2"/>
      <c r="P651" s="2"/>
      <c r="Q651" s="2"/>
      <c r="R651" s="2"/>
      <c r="S651" s="52"/>
      <c r="T651" s="52"/>
      <c r="U651" s="52"/>
      <c r="V651" s="52"/>
      <c r="W651" s="52"/>
      <c r="X651" s="52"/>
      <c r="Y651" s="52"/>
      <c r="Z651" s="2"/>
    </row>
    <row r="652" spans="1:26" ht="16.5" customHeight="1">
      <c r="A652" s="2"/>
      <c r="B652" s="2"/>
      <c r="C652" s="14"/>
      <c r="D652" s="14"/>
      <c r="E652" s="14"/>
      <c r="F652" s="14"/>
      <c r="G652" s="14"/>
      <c r="H652" s="2"/>
      <c r="I652" s="2"/>
      <c r="J652" s="2"/>
      <c r="K652" s="2"/>
      <c r="L652" s="2"/>
      <c r="M652" s="2"/>
      <c r="N652" s="2"/>
      <c r="O652" s="2"/>
      <c r="P652" s="2"/>
      <c r="Q652" s="2"/>
      <c r="R652" s="2"/>
      <c r="S652" s="52"/>
      <c r="T652" s="52"/>
      <c r="U652" s="52"/>
      <c r="V652" s="52"/>
      <c r="W652" s="52"/>
      <c r="X652" s="52"/>
      <c r="Y652" s="52"/>
      <c r="Z652" s="2"/>
    </row>
    <row r="653" spans="1:26" ht="16.5" customHeight="1">
      <c r="A653" s="2"/>
      <c r="B653" s="2"/>
      <c r="C653" s="14"/>
      <c r="D653" s="14"/>
      <c r="E653" s="14"/>
      <c r="F653" s="14"/>
      <c r="G653" s="14"/>
      <c r="H653" s="2"/>
      <c r="I653" s="2"/>
      <c r="J653" s="2"/>
      <c r="K653" s="2"/>
      <c r="L653" s="2"/>
      <c r="M653" s="2"/>
      <c r="N653" s="2"/>
      <c r="O653" s="2"/>
      <c r="P653" s="2"/>
      <c r="Q653" s="2"/>
      <c r="R653" s="2"/>
      <c r="S653" s="52"/>
      <c r="T653" s="52"/>
      <c r="U653" s="52"/>
      <c r="V653" s="52"/>
      <c r="W653" s="52"/>
      <c r="X653" s="52"/>
      <c r="Y653" s="52"/>
      <c r="Z653" s="2"/>
    </row>
    <row r="654" spans="1:26" ht="16.5" customHeight="1">
      <c r="A654" s="2"/>
      <c r="B654" s="2"/>
      <c r="C654" s="14"/>
      <c r="D654" s="14"/>
      <c r="E654" s="14"/>
      <c r="F654" s="14"/>
      <c r="G654" s="14"/>
      <c r="H654" s="2"/>
      <c r="I654" s="2"/>
      <c r="J654" s="2"/>
      <c r="K654" s="2"/>
      <c r="L654" s="2"/>
      <c r="M654" s="2"/>
      <c r="N654" s="2"/>
      <c r="O654" s="2"/>
      <c r="P654" s="2"/>
      <c r="Q654" s="2"/>
      <c r="R654" s="2"/>
      <c r="S654" s="52"/>
      <c r="T654" s="52"/>
      <c r="U654" s="52"/>
      <c r="V654" s="52"/>
      <c r="W654" s="52"/>
      <c r="X654" s="52"/>
      <c r="Y654" s="52"/>
      <c r="Z654" s="2"/>
    </row>
    <row r="655" spans="1:26" ht="16.5" customHeight="1">
      <c r="A655" s="2"/>
      <c r="B655" s="2"/>
      <c r="C655" s="14"/>
      <c r="D655" s="14"/>
      <c r="E655" s="14"/>
      <c r="F655" s="14"/>
      <c r="G655" s="14"/>
      <c r="H655" s="2"/>
      <c r="I655" s="2"/>
      <c r="J655" s="2"/>
      <c r="K655" s="2"/>
      <c r="L655" s="2"/>
      <c r="M655" s="2"/>
      <c r="N655" s="2"/>
      <c r="O655" s="2"/>
      <c r="P655" s="2"/>
      <c r="Q655" s="2"/>
      <c r="R655" s="2"/>
      <c r="S655" s="52"/>
      <c r="T655" s="52"/>
      <c r="U655" s="52"/>
      <c r="V655" s="52"/>
      <c r="W655" s="52"/>
      <c r="X655" s="52"/>
      <c r="Y655" s="52"/>
      <c r="Z655" s="2"/>
    </row>
    <row r="656" spans="1:26" ht="16.5" customHeight="1">
      <c r="A656" s="2"/>
      <c r="B656" s="2"/>
      <c r="C656" s="14"/>
      <c r="D656" s="14"/>
      <c r="E656" s="14"/>
      <c r="F656" s="14"/>
      <c r="G656" s="14"/>
      <c r="H656" s="2"/>
      <c r="I656" s="2"/>
      <c r="J656" s="2"/>
      <c r="K656" s="2"/>
      <c r="L656" s="2"/>
      <c r="M656" s="2"/>
      <c r="N656" s="2"/>
      <c r="O656" s="2"/>
      <c r="P656" s="2"/>
      <c r="Q656" s="2"/>
      <c r="R656" s="2"/>
      <c r="S656" s="52"/>
      <c r="T656" s="52"/>
      <c r="U656" s="52"/>
      <c r="V656" s="52"/>
      <c r="W656" s="52"/>
      <c r="X656" s="52"/>
      <c r="Y656" s="52"/>
      <c r="Z656" s="2"/>
    </row>
    <row r="657" spans="1:26" ht="16.5" customHeight="1">
      <c r="A657" s="2"/>
      <c r="B657" s="2"/>
      <c r="C657" s="14"/>
      <c r="D657" s="14"/>
      <c r="E657" s="14"/>
      <c r="F657" s="14"/>
      <c r="G657" s="14"/>
      <c r="H657" s="2"/>
      <c r="I657" s="2"/>
      <c r="J657" s="2"/>
      <c r="K657" s="2"/>
      <c r="L657" s="2"/>
      <c r="M657" s="2"/>
      <c r="N657" s="2"/>
      <c r="O657" s="2"/>
      <c r="P657" s="2"/>
      <c r="Q657" s="2"/>
      <c r="R657" s="2"/>
      <c r="S657" s="52"/>
      <c r="T657" s="52"/>
      <c r="U657" s="52"/>
      <c r="V657" s="52"/>
      <c r="W657" s="52"/>
      <c r="X657" s="52"/>
      <c r="Y657" s="52"/>
      <c r="Z657" s="2"/>
    </row>
    <row r="658" spans="1:26" ht="16.5" customHeight="1">
      <c r="A658" s="2"/>
      <c r="B658" s="2"/>
      <c r="C658" s="14"/>
      <c r="D658" s="14"/>
      <c r="E658" s="14"/>
      <c r="F658" s="14"/>
      <c r="G658" s="14"/>
      <c r="H658" s="2"/>
      <c r="I658" s="2"/>
      <c r="J658" s="2"/>
      <c r="K658" s="2"/>
      <c r="L658" s="2"/>
      <c r="M658" s="2"/>
      <c r="N658" s="2"/>
      <c r="O658" s="2"/>
      <c r="P658" s="2"/>
      <c r="Q658" s="2"/>
      <c r="R658" s="2"/>
      <c r="S658" s="52"/>
      <c r="T658" s="52"/>
      <c r="U658" s="52"/>
      <c r="V658" s="52"/>
      <c r="W658" s="52"/>
      <c r="X658" s="52"/>
      <c r="Y658" s="52"/>
      <c r="Z658" s="2"/>
    </row>
    <row r="659" spans="1:26" ht="16.5" customHeight="1">
      <c r="A659" s="2"/>
      <c r="B659" s="2"/>
      <c r="C659" s="14"/>
      <c r="D659" s="14"/>
      <c r="E659" s="14"/>
      <c r="F659" s="14"/>
      <c r="G659" s="14"/>
      <c r="H659" s="2"/>
      <c r="I659" s="2"/>
      <c r="J659" s="2"/>
      <c r="K659" s="2"/>
      <c r="L659" s="2"/>
      <c r="M659" s="2"/>
      <c r="N659" s="2"/>
      <c r="O659" s="2"/>
      <c r="P659" s="2"/>
      <c r="Q659" s="2"/>
      <c r="R659" s="2"/>
      <c r="S659" s="52"/>
      <c r="T659" s="52"/>
      <c r="U659" s="52"/>
      <c r="V659" s="52"/>
      <c r="W659" s="52"/>
      <c r="X659" s="52"/>
      <c r="Y659" s="52"/>
      <c r="Z659" s="2"/>
    </row>
    <row r="660" spans="1:26" ht="16.5" customHeight="1">
      <c r="A660" s="2"/>
      <c r="B660" s="2"/>
      <c r="C660" s="14"/>
      <c r="D660" s="14"/>
      <c r="E660" s="14"/>
      <c r="F660" s="14"/>
      <c r="G660" s="14"/>
      <c r="H660" s="2"/>
      <c r="I660" s="2"/>
      <c r="J660" s="2"/>
      <c r="K660" s="2"/>
      <c r="L660" s="2"/>
      <c r="M660" s="2"/>
      <c r="N660" s="2"/>
      <c r="O660" s="2"/>
      <c r="P660" s="2"/>
      <c r="Q660" s="2"/>
      <c r="R660" s="2"/>
      <c r="S660" s="52"/>
      <c r="T660" s="52"/>
      <c r="U660" s="52"/>
      <c r="V660" s="52"/>
      <c r="W660" s="52"/>
      <c r="X660" s="52"/>
      <c r="Y660" s="52"/>
      <c r="Z660" s="2"/>
    </row>
    <row r="661" spans="1:26" ht="16.5" customHeight="1">
      <c r="A661" s="2"/>
      <c r="B661" s="2"/>
      <c r="C661" s="14"/>
      <c r="D661" s="14"/>
      <c r="E661" s="14"/>
      <c r="F661" s="14"/>
      <c r="G661" s="14"/>
      <c r="H661" s="2"/>
      <c r="I661" s="2"/>
      <c r="J661" s="2"/>
      <c r="K661" s="2"/>
      <c r="L661" s="2"/>
      <c r="M661" s="2"/>
      <c r="N661" s="2"/>
      <c r="O661" s="2"/>
      <c r="P661" s="2"/>
      <c r="Q661" s="2"/>
      <c r="R661" s="2"/>
      <c r="S661" s="52"/>
      <c r="T661" s="52"/>
      <c r="U661" s="52"/>
      <c r="V661" s="52"/>
      <c r="W661" s="52"/>
      <c r="X661" s="52"/>
      <c r="Y661" s="52"/>
      <c r="Z661" s="2"/>
    </row>
    <row r="662" spans="1:26" ht="16.5" customHeight="1">
      <c r="A662" s="2"/>
      <c r="B662" s="2"/>
      <c r="C662" s="14"/>
      <c r="D662" s="14"/>
      <c r="E662" s="14"/>
      <c r="F662" s="14"/>
      <c r="G662" s="14"/>
      <c r="H662" s="2"/>
      <c r="I662" s="2"/>
      <c r="J662" s="2"/>
      <c r="K662" s="2"/>
      <c r="L662" s="2"/>
      <c r="M662" s="2"/>
      <c r="N662" s="2"/>
      <c r="O662" s="2"/>
      <c r="P662" s="2"/>
      <c r="Q662" s="2"/>
      <c r="R662" s="2"/>
      <c r="S662" s="52"/>
      <c r="T662" s="52"/>
      <c r="U662" s="52"/>
      <c r="V662" s="52"/>
      <c r="W662" s="52"/>
      <c r="X662" s="52"/>
      <c r="Y662" s="52"/>
      <c r="Z662" s="2"/>
    </row>
    <row r="663" spans="1:26" ht="16.5" customHeight="1">
      <c r="A663" s="2"/>
      <c r="B663" s="2"/>
      <c r="C663" s="14"/>
      <c r="D663" s="14"/>
      <c r="E663" s="14"/>
      <c r="F663" s="14"/>
      <c r="G663" s="14"/>
      <c r="H663" s="2"/>
      <c r="I663" s="2"/>
      <c r="J663" s="2"/>
      <c r="K663" s="2"/>
      <c r="L663" s="2"/>
      <c r="M663" s="2"/>
      <c r="N663" s="2"/>
      <c r="O663" s="2"/>
      <c r="P663" s="2"/>
      <c r="Q663" s="2"/>
      <c r="R663" s="2"/>
      <c r="S663" s="52"/>
      <c r="T663" s="52"/>
      <c r="U663" s="52"/>
      <c r="V663" s="52"/>
      <c r="W663" s="52"/>
      <c r="X663" s="52"/>
      <c r="Y663" s="52"/>
      <c r="Z663" s="2"/>
    </row>
    <row r="664" spans="1:26" ht="16.5" customHeight="1">
      <c r="A664" s="2"/>
      <c r="B664" s="2"/>
      <c r="C664" s="14"/>
      <c r="D664" s="14"/>
      <c r="E664" s="14"/>
      <c r="F664" s="14"/>
      <c r="G664" s="14"/>
      <c r="H664" s="2"/>
      <c r="I664" s="2"/>
      <c r="J664" s="2"/>
      <c r="K664" s="2"/>
      <c r="L664" s="2"/>
      <c r="M664" s="2"/>
      <c r="N664" s="2"/>
      <c r="O664" s="2"/>
      <c r="P664" s="2"/>
      <c r="Q664" s="2"/>
      <c r="R664" s="2"/>
      <c r="S664" s="52"/>
      <c r="T664" s="52"/>
      <c r="U664" s="52"/>
      <c r="V664" s="52"/>
      <c r="W664" s="52"/>
      <c r="X664" s="52"/>
      <c r="Y664" s="52"/>
      <c r="Z664" s="2"/>
    </row>
    <row r="665" spans="1:26" ht="16.5" customHeight="1">
      <c r="A665" s="2"/>
      <c r="B665" s="2"/>
      <c r="C665" s="14"/>
      <c r="D665" s="14"/>
      <c r="E665" s="14"/>
      <c r="F665" s="14"/>
      <c r="G665" s="14"/>
      <c r="H665" s="2"/>
      <c r="I665" s="2"/>
      <c r="J665" s="2"/>
      <c r="K665" s="2"/>
      <c r="L665" s="2"/>
      <c r="M665" s="2"/>
      <c r="N665" s="2"/>
      <c r="O665" s="2"/>
      <c r="P665" s="2"/>
      <c r="Q665" s="2"/>
      <c r="R665" s="2"/>
      <c r="S665" s="52"/>
      <c r="T665" s="52"/>
      <c r="U665" s="52"/>
      <c r="V665" s="52"/>
      <c r="W665" s="52"/>
      <c r="X665" s="52"/>
      <c r="Y665" s="52"/>
      <c r="Z665" s="2"/>
    </row>
    <row r="666" spans="1:26" ht="16.5" customHeight="1">
      <c r="A666" s="2"/>
      <c r="B666" s="2"/>
      <c r="C666" s="14"/>
      <c r="D666" s="14"/>
      <c r="E666" s="14"/>
      <c r="F666" s="14"/>
      <c r="G666" s="14"/>
      <c r="H666" s="2"/>
      <c r="I666" s="2"/>
      <c r="J666" s="2"/>
      <c r="K666" s="2"/>
      <c r="L666" s="2"/>
      <c r="M666" s="2"/>
      <c r="N666" s="2"/>
      <c r="O666" s="2"/>
      <c r="P666" s="2"/>
      <c r="Q666" s="2"/>
      <c r="R666" s="2"/>
      <c r="S666" s="52"/>
      <c r="T666" s="52"/>
      <c r="U666" s="52"/>
      <c r="V666" s="52"/>
      <c r="W666" s="52"/>
      <c r="X666" s="52"/>
      <c r="Y666" s="52"/>
      <c r="Z666" s="2"/>
    </row>
    <row r="667" spans="1:26" ht="16.5" customHeight="1">
      <c r="A667" s="2"/>
      <c r="B667" s="2"/>
      <c r="C667" s="14"/>
      <c r="D667" s="14"/>
      <c r="E667" s="14"/>
      <c r="F667" s="14"/>
      <c r="G667" s="14"/>
      <c r="H667" s="2"/>
      <c r="I667" s="2"/>
      <c r="J667" s="2"/>
      <c r="K667" s="2"/>
      <c r="L667" s="2"/>
      <c r="M667" s="2"/>
      <c r="N667" s="2"/>
      <c r="O667" s="2"/>
      <c r="P667" s="2"/>
      <c r="Q667" s="2"/>
      <c r="R667" s="2"/>
      <c r="S667" s="52"/>
      <c r="T667" s="52"/>
      <c r="U667" s="52"/>
      <c r="V667" s="52"/>
      <c r="W667" s="52"/>
      <c r="X667" s="52"/>
      <c r="Y667" s="52"/>
      <c r="Z667" s="2"/>
    </row>
    <row r="668" spans="1:26" ht="16.5" customHeight="1">
      <c r="A668" s="2"/>
      <c r="B668" s="2"/>
      <c r="C668" s="14"/>
      <c r="D668" s="14"/>
      <c r="E668" s="14"/>
      <c r="F668" s="14"/>
      <c r="G668" s="14"/>
      <c r="H668" s="2"/>
      <c r="I668" s="2"/>
      <c r="J668" s="2"/>
      <c r="K668" s="2"/>
      <c r="L668" s="2"/>
      <c r="M668" s="2"/>
      <c r="N668" s="2"/>
      <c r="O668" s="2"/>
      <c r="P668" s="2"/>
      <c r="Q668" s="2"/>
      <c r="R668" s="2"/>
      <c r="S668" s="52"/>
      <c r="T668" s="52"/>
      <c r="U668" s="52"/>
      <c r="V668" s="52"/>
      <c r="W668" s="52"/>
      <c r="X668" s="52"/>
      <c r="Y668" s="52"/>
      <c r="Z668" s="2"/>
    </row>
    <row r="669" spans="1:26" ht="16.5" customHeight="1">
      <c r="A669" s="2"/>
      <c r="B669" s="2"/>
      <c r="C669" s="14"/>
      <c r="D669" s="14"/>
      <c r="E669" s="14"/>
      <c r="F669" s="14"/>
      <c r="G669" s="14"/>
      <c r="H669" s="2"/>
      <c r="I669" s="2"/>
      <c r="J669" s="2"/>
      <c r="K669" s="2"/>
      <c r="L669" s="2"/>
      <c r="M669" s="2"/>
      <c r="N669" s="2"/>
      <c r="O669" s="2"/>
      <c r="P669" s="2"/>
      <c r="Q669" s="2"/>
      <c r="R669" s="2"/>
      <c r="S669" s="52"/>
      <c r="T669" s="52"/>
      <c r="U669" s="52"/>
      <c r="V669" s="52"/>
      <c r="W669" s="52"/>
      <c r="X669" s="52"/>
      <c r="Y669" s="52"/>
      <c r="Z669" s="2"/>
    </row>
    <row r="670" spans="1:26" ht="16.5" customHeight="1">
      <c r="A670" s="2"/>
      <c r="B670" s="2"/>
      <c r="C670" s="14"/>
      <c r="D670" s="14"/>
      <c r="E670" s="14"/>
      <c r="F670" s="14"/>
      <c r="G670" s="14"/>
      <c r="H670" s="2"/>
      <c r="I670" s="2"/>
      <c r="J670" s="2"/>
      <c r="K670" s="2"/>
      <c r="L670" s="2"/>
      <c r="M670" s="2"/>
      <c r="N670" s="2"/>
      <c r="O670" s="2"/>
      <c r="P670" s="2"/>
      <c r="Q670" s="2"/>
      <c r="R670" s="2"/>
      <c r="S670" s="52"/>
      <c r="T670" s="52"/>
      <c r="U670" s="52"/>
      <c r="V670" s="52"/>
      <c r="W670" s="52"/>
      <c r="X670" s="52"/>
      <c r="Y670" s="52"/>
      <c r="Z670" s="2"/>
    </row>
    <row r="671" spans="1:26" ht="16.5" customHeight="1">
      <c r="A671" s="2"/>
      <c r="B671" s="2"/>
      <c r="C671" s="14"/>
      <c r="D671" s="14"/>
      <c r="E671" s="14"/>
      <c r="F671" s="14"/>
      <c r="G671" s="14"/>
      <c r="H671" s="2"/>
      <c r="I671" s="2"/>
      <c r="J671" s="2"/>
      <c r="K671" s="2"/>
      <c r="L671" s="2"/>
      <c r="M671" s="2"/>
      <c r="N671" s="2"/>
      <c r="O671" s="2"/>
      <c r="P671" s="2"/>
      <c r="Q671" s="2"/>
      <c r="R671" s="2"/>
      <c r="S671" s="52"/>
      <c r="T671" s="52"/>
      <c r="U671" s="52"/>
      <c r="V671" s="52"/>
      <c r="W671" s="52"/>
      <c r="X671" s="52"/>
      <c r="Y671" s="52"/>
      <c r="Z671" s="2"/>
    </row>
    <row r="672" spans="1:26" ht="16.5" customHeight="1">
      <c r="A672" s="2"/>
      <c r="B672" s="2"/>
      <c r="C672" s="14"/>
      <c r="D672" s="14"/>
      <c r="E672" s="14"/>
      <c r="F672" s="14"/>
      <c r="G672" s="14"/>
      <c r="H672" s="2"/>
      <c r="I672" s="2"/>
      <c r="J672" s="2"/>
      <c r="K672" s="2"/>
      <c r="L672" s="2"/>
      <c r="M672" s="2"/>
      <c r="N672" s="2"/>
      <c r="O672" s="2"/>
      <c r="P672" s="2"/>
      <c r="Q672" s="2"/>
      <c r="R672" s="2"/>
      <c r="S672" s="52"/>
      <c r="T672" s="52"/>
      <c r="U672" s="52"/>
      <c r="V672" s="52"/>
      <c r="W672" s="52"/>
      <c r="X672" s="52"/>
      <c r="Y672" s="52"/>
      <c r="Z672" s="2"/>
    </row>
    <row r="673" spans="1:26" ht="16.5" customHeight="1">
      <c r="A673" s="2"/>
      <c r="B673" s="2"/>
      <c r="C673" s="14"/>
      <c r="D673" s="14"/>
      <c r="E673" s="14"/>
      <c r="F673" s="14"/>
      <c r="G673" s="14"/>
      <c r="H673" s="2"/>
      <c r="I673" s="2"/>
      <c r="J673" s="2"/>
      <c r="K673" s="2"/>
      <c r="L673" s="2"/>
      <c r="M673" s="2"/>
      <c r="N673" s="2"/>
      <c r="O673" s="2"/>
      <c r="P673" s="2"/>
      <c r="Q673" s="2"/>
      <c r="R673" s="2"/>
      <c r="S673" s="52"/>
      <c r="T673" s="52"/>
      <c r="U673" s="52"/>
      <c r="V673" s="52"/>
      <c r="W673" s="52"/>
      <c r="X673" s="52"/>
      <c r="Y673" s="52"/>
      <c r="Z673" s="2"/>
    </row>
    <row r="674" spans="1:26" ht="16.5" customHeight="1">
      <c r="A674" s="2"/>
      <c r="B674" s="2"/>
      <c r="C674" s="14"/>
      <c r="D674" s="14"/>
      <c r="E674" s="14"/>
      <c r="F674" s="14"/>
      <c r="G674" s="14"/>
      <c r="H674" s="2"/>
      <c r="I674" s="2"/>
      <c r="J674" s="2"/>
      <c r="K674" s="2"/>
      <c r="L674" s="2"/>
      <c r="M674" s="2"/>
      <c r="N674" s="2"/>
      <c r="O674" s="2"/>
      <c r="P674" s="2"/>
      <c r="Q674" s="2"/>
      <c r="R674" s="2"/>
      <c r="S674" s="52"/>
      <c r="T674" s="52"/>
      <c r="U674" s="52"/>
      <c r="V674" s="52"/>
      <c r="W674" s="52"/>
      <c r="X674" s="52"/>
      <c r="Y674" s="52"/>
      <c r="Z674" s="2"/>
    </row>
    <row r="675" spans="1:26" ht="16.5" customHeight="1">
      <c r="A675" s="2"/>
      <c r="B675" s="2"/>
      <c r="C675" s="14"/>
      <c r="D675" s="14"/>
      <c r="E675" s="14"/>
      <c r="F675" s="14"/>
      <c r="G675" s="14"/>
      <c r="H675" s="2"/>
      <c r="I675" s="2"/>
      <c r="J675" s="2"/>
      <c r="K675" s="2"/>
      <c r="L675" s="2"/>
      <c r="M675" s="2"/>
      <c r="N675" s="2"/>
      <c r="O675" s="2"/>
      <c r="P675" s="2"/>
      <c r="Q675" s="2"/>
      <c r="R675" s="2"/>
      <c r="S675" s="52"/>
      <c r="T675" s="52"/>
      <c r="U675" s="52"/>
      <c r="V675" s="52"/>
      <c r="W675" s="52"/>
      <c r="X675" s="52"/>
      <c r="Y675" s="52"/>
      <c r="Z675" s="2"/>
    </row>
    <row r="676" spans="1:26" ht="16.5" customHeight="1">
      <c r="A676" s="2"/>
      <c r="B676" s="2"/>
      <c r="C676" s="14"/>
      <c r="D676" s="14"/>
      <c r="E676" s="14"/>
      <c r="F676" s="14"/>
      <c r="G676" s="14"/>
      <c r="H676" s="2"/>
      <c r="I676" s="2"/>
      <c r="J676" s="2"/>
      <c r="K676" s="2"/>
      <c r="L676" s="2"/>
      <c r="M676" s="2"/>
      <c r="N676" s="2"/>
      <c r="O676" s="2"/>
      <c r="P676" s="2"/>
      <c r="Q676" s="2"/>
      <c r="R676" s="2"/>
      <c r="S676" s="52"/>
      <c r="T676" s="52"/>
      <c r="U676" s="52"/>
      <c r="V676" s="52"/>
      <c r="W676" s="52"/>
      <c r="X676" s="52"/>
      <c r="Y676" s="52"/>
      <c r="Z676" s="2"/>
    </row>
    <row r="677" spans="1:26" ht="16.5" customHeight="1">
      <c r="A677" s="2"/>
      <c r="B677" s="2"/>
      <c r="C677" s="14"/>
      <c r="D677" s="14"/>
      <c r="E677" s="14"/>
      <c r="F677" s="14"/>
      <c r="G677" s="14"/>
      <c r="H677" s="2"/>
      <c r="I677" s="2"/>
      <c r="J677" s="2"/>
      <c r="K677" s="2"/>
      <c r="L677" s="2"/>
      <c r="M677" s="2"/>
      <c r="N677" s="2"/>
      <c r="O677" s="2"/>
      <c r="P677" s="2"/>
      <c r="Q677" s="2"/>
      <c r="R677" s="2"/>
      <c r="S677" s="52"/>
      <c r="T677" s="52"/>
      <c r="U677" s="52"/>
      <c r="V677" s="52"/>
      <c r="W677" s="52"/>
      <c r="X677" s="52"/>
      <c r="Y677" s="52"/>
      <c r="Z677" s="2"/>
    </row>
    <row r="678" spans="1:26" ht="16.5" customHeight="1">
      <c r="A678" s="2"/>
      <c r="B678" s="2"/>
      <c r="C678" s="14"/>
      <c r="D678" s="14"/>
      <c r="E678" s="14"/>
      <c r="F678" s="14"/>
      <c r="G678" s="14"/>
      <c r="H678" s="2"/>
      <c r="I678" s="2"/>
      <c r="J678" s="2"/>
      <c r="K678" s="2"/>
      <c r="L678" s="2"/>
      <c r="M678" s="2"/>
      <c r="N678" s="2"/>
      <c r="O678" s="2"/>
      <c r="P678" s="2"/>
      <c r="Q678" s="2"/>
      <c r="R678" s="2"/>
      <c r="S678" s="52"/>
      <c r="T678" s="52"/>
      <c r="U678" s="52"/>
      <c r="V678" s="52"/>
      <c r="W678" s="52"/>
      <c r="X678" s="52"/>
      <c r="Y678" s="52"/>
      <c r="Z678" s="2"/>
    </row>
    <row r="679" spans="1:26" ht="16.5" customHeight="1">
      <c r="A679" s="2"/>
      <c r="B679" s="2"/>
      <c r="C679" s="14"/>
      <c r="D679" s="14"/>
      <c r="E679" s="14"/>
      <c r="F679" s="14"/>
      <c r="G679" s="14"/>
      <c r="H679" s="2"/>
      <c r="I679" s="2"/>
      <c r="J679" s="2"/>
      <c r="K679" s="2"/>
      <c r="L679" s="2"/>
      <c r="M679" s="2"/>
      <c r="N679" s="2"/>
      <c r="O679" s="2"/>
      <c r="P679" s="2"/>
      <c r="Q679" s="2"/>
      <c r="R679" s="2"/>
      <c r="S679" s="52"/>
      <c r="T679" s="52"/>
      <c r="U679" s="52"/>
      <c r="V679" s="52"/>
      <c r="W679" s="52"/>
      <c r="X679" s="52"/>
      <c r="Y679" s="52"/>
      <c r="Z679" s="2"/>
    </row>
    <row r="680" spans="1:26" ht="16.5" customHeight="1">
      <c r="A680" s="2"/>
      <c r="B680" s="2"/>
      <c r="C680" s="14"/>
      <c r="D680" s="14"/>
      <c r="E680" s="14"/>
      <c r="F680" s="14"/>
      <c r="G680" s="14"/>
      <c r="H680" s="2"/>
      <c r="I680" s="2"/>
      <c r="J680" s="2"/>
      <c r="K680" s="2"/>
      <c r="L680" s="2"/>
      <c r="M680" s="2"/>
      <c r="N680" s="2"/>
      <c r="O680" s="2"/>
      <c r="P680" s="2"/>
      <c r="Q680" s="2"/>
      <c r="R680" s="2"/>
      <c r="S680" s="52"/>
      <c r="T680" s="52"/>
      <c r="U680" s="52"/>
      <c r="V680" s="52"/>
      <c r="W680" s="52"/>
      <c r="X680" s="52"/>
      <c r="Y680" s="52"/>
      <c r="Z680" s="2"/>
    </row>
    <row r="681" spans="1:26" ht="16.5" customHeight="1">
      <c r="A681" s="2"/>
      <c r="B681" s="2"/>
      <c r="C681" s="14"/>
      <c r="D681" s="14"/>
      <c r="E681" s="14"/>
      <c r="F681" s="14"/>
      <c r="G681" s="14"/>
      <c r="H681" s="2"/>
      <c r="I681" s="2"/>
      <c r="J681" s="2"/>
      <c r="K681" s="2"/>
      <c r="L681" s="2"/>
      <c r="M681" s="2"/>
      <c r="N681" s="2"/>
      <c r="O681" s="2"/>
      <c r="P681" s="2"/>
      <c r="Q681" s="2"/>
      <c r="R681" s="2"/>
      <c r="S681" s="52"/>
      <c r="T681" s="52"/>
      <c r="U681" s="52"/>
      <c r="V681" s="52"/>
      <c r="W681" s="52"/>
      <c r="X681" s="52"/>
      <c r="Y681" s="52"/>
      <c r="Z681" s="2"/>
    </row>
    <row r="682" spans="1:26" ht="16.5" customHeight="1">
      <c r="A682" s="2"/>
      <c r="B682" s="2"/>
      <c r="C682" s="14"/>
      <c r="D682" s="14"/>
      <c r="E682" s="14"/>
      <c r="F682" s="14"/>
      <c r="G682" s="14"/>
      <c r="H682" s="2"/>
      <c r="I682" s="2"/>
      <c r="J682" s="2"/>
      <c r="K682" s="2"/>
      <c r="L682" s="2"/>
      <c r="M682" s="2"/>
      <c r="N682" s="2"/>
      <c r="O682" s="2"/>
      <c r="P682" s="2"/>
      <c r="Q682" s="2"/>
      <c r="R682" s="2"/>
      <c r="S682" s="52"/>
      <c r="T682" s="52"/>
      <c r="U682" s="52"/>
      <c r="V682" s="52"/>
      <c r="W682" s="52"/>
      <c r="X682" s="52"/>
      <c r="Y682" s="52"/>
      <c r="Z682" s="2"/>
    </row>
    <row r="683" spans="1:26" ht="16.5" customHeight="1">
      <c r="A683" s="2"/>
      <c r="B683" s="2"/>
      <c r="C683" s="14"/>
      <c r="D683" s="14"/>
      <c r="E683" s="14"/>
      <c r="F683" s="14"/>
      <c r="G683" s="14"/>
      <c r="H683" s="2"/>
      <c r="I683" s="2"/>
      <c r="J683" s="2"/>
      <c r="K683" s="2"/>
      <c r="L683" s="2"/>
      <c r="M683" s="2"/>
      <c r="N683" s="2"/>
      <c r="O683" s="2"/>
      <c r="P683" s="2"/>
      <c r="Q683" s="2"/>
      <c r="R683" s="2"/>
      <c r="S683" s="52"/>
      <c r="T683" s="52"/>
      <c r="U683" s="52"/>
      <c r="V683" s="52"/>
      <c r="W683" s="52"/>
      <c r="X683" s="52"/>
      <c r="Y683" s="52"/>
      <c r="Z683" s="2"/>
    </row>
    <row r="684" spans="1:26" ht="16.5" customHeight="1">
      <c r="A684" s="2"/>
      <c r="B684" s="2"/>
      <c r="C684" s="14"/>
      <c r="D684" s="14"/>
      <c r="E684" s="14"/>
      <c r="F684" s="14"/>
      <c r="G684" s="14"/>
      <c r="H684" s="2"/>
      <c r="I684" s="2"/>
      <c r="J684" s="2"/>
      <c r="K684" s="2"/>
      <c r="L684" s="2"/>
      <c r="M684" s="2"/>
      <c r="N684" s="2"/>
      <c r="O684" s="2"/>
      <c r="P684" s="2"/>
      <c r="Q684" s="2"/>
      <c r="R684" s="2"/>
      <c r="S684" s="52"/>
      <c r="T684" s="52"/>
      <c r="U684" s="52"/>
      <c r="V684" s="52"/>
      <c r="W684" s="52"/>
      <c r="X684" s="52"/>
      <c r="Y684" s="52"/>
      <c r="Z684" s="2"/>
    </row>
    <row r="685" spans="1:26" ht="16.5" customHeight="1">
      <c r="A685" s="2"/>
      <c r="B685" s="2"/>
      <c r="C685" s="14"/>
      <c r="D685" s="14"/>
      <c r="E685" s="14"/>
      <c r="F685" s="14"/>
      <c r="G685" s="14"/>
      <c r="H685" s="2"/>
      <c r="I685" s="2"/>
      <c r="J685" s="2"/>
      <c r="K685" s="2"/>
      <c r="L685" s="2"/>
      <c r="M685" s="2"/>
      <c r="N685" s="2"/>
      <c r="O685" s="2"/>
      <c r="P685" s="2"/>
      <c r="Q685" s="2"/>
      <c r="R685" s="2"/>
      <c r="S685" s="52"/>
      <c r="T685" s="52"/>
      <c r="U685" s="52"/>
      <c r="V685" s="52"/>
      <c r="W685" s="52"/>
      <c r="X685" s="52"/>
      <c r="Y685" s="52"/>
      <c r="Z685" s="2"/>
    </row>
    <row r="686" spans="1:26" ht="16.5" customHeight="1">
      <c r="A686" s="2"/>
      <c r="B686" s="2"/>
      <c r="C686" s="14"/>
      <c r="D686" s="14"/>
      <c r="E686" s="14"/>
      <c r="F686" s="14"/>
      <c r="G686" s="14"/>
      <c r="H686" s="2"/>
      <c r="I686" s="2"/>
      <c r="J686" s="2"/>
      <c r="K686" s="2"/>
      <c r="L686" s="2"/>
      <c r="M686" s="2"/>
      <c r="N686" s="2"/>
      <c r="O686" s="2"/>
      <c r="P686" s="2"/>
      <c r="Q686" s="2"/>
      <c r="R686" s="2"/>
      <c r="S686" s="52"/>
      <c r="T686" s="52"/>
      <c r="U686" s="52"/>
      <c r="V686" s="52"/>
      <c r="W686" s="52"/>
      <c r="X686" s="52"/>
      <c r="Y686" s="52"/>
      <c r="Z686" s="2"/>
    </row>
    <row r="687" spans="1:26" ht="16.5" customHeight="1">
      <c r="A687" s="2"/>
      <c r="B687" s="2"/>
      <c r="C687" s="14"/>
      <c r="D687" s="14"/>
      <c r="E687" s="14"/>
      <c r="F687" s="14"/>
      <c r="G687" s="14"/>
      <c r="H687" s="2"/>
      <c r="I687" s="2"/>
      <c r="J687" s="2"/>
      <c r="K687" s="2"/>
      <c r="L687" s="2"/>
      <c r="M687" s="2"/>
      <c r="N687" s="2"/>
      <c r="O687" s="2"/>
      <c r="P687" s="2"/>
      <c r="Q687" s="2"/>
      <c r="R687" s="2"/>
      <c r="S687" s="52"/>
      <c r="T687" s="52"/>
      <c r="U687" s="52"/>
      <c r="V687" s="52"/>
      <c r="W687" s="52"/>
      <c r="X687" s="52"/>
      <c r="Y687" s="52"/>
      <c r="Z687" s="2"/>
    </row>
    <row r="688" spans="1:26" ht="16.5" customHeight="1">
      <c r="A688" s="2"/>
      <c r="B688" s="2"/>
      <c r="C688" s="14"/>
      <c r="D688" s="14"/>
      <c r="E688" s="14"/>
      <c r="F688" s="14"/>
      <c r="G688" s="14"/>
      <c r="H688" s="2"/>
      <c r="I688" s="2"/>
      <c r="J688" s="2"/>
      <c r="K688" s="2"/>
      <c r="L688" s="2"/>
      <c r="M688" s="2"/>
      <c r="N688" s="2"/>
      <c r="O688" s="2"/>
      <c r="P688" s="2"/>
      <c r="Q688" s="2"/>
      <c r="R688" s="2"/>
      <c r="S688" s="52"/>
      <c r="T688" s="52"/>
      <c r="U688" s="52"/>
      <c r="V688" s="52"/>
      <c r="W688" s="52"/>
      <c r="X688" s="52"/>
      <c r="Y688" s="52"/>
      <c r="Z688" s="2"/>
    </row>
    <row r="689" spans="1:26" ht="16.5" customHeight="1">
      <c r="A689" s="2"/>
      <c r="B689" s="2"/>
      <c r="C689" s="14"/>
      <c r="D689" s="14"/>
      <c r="E689" s="14"/>
      <c r="F689" s="14"/>
      <c r="G689" s="14"/>
      <c r="H689" s="2"/>
      <c r="I689" s="2"/>
      <c r="J689" s="2"/>
      <c r="K689" s="2"/>
      <c r="L689" s="2"/>
      <c r="M689" s="2"/>
      <c r="N689" s="2"/>
      <c r="O689" s="2"/>
      <c r="P689" s="2"/>
      <c r="Q689" s="2"/>
      <c r="R689" s="2"/>
      <c r="S689" s="52"/>
      <c r="T689" s="52"/>
      <c r="U689" s="52"/>
      <c r="V689" s="52"/>
      <c r="W689" s="52"/>
      <c r="X689" s="52"/>
      <c r="Y689" s="52"/>
      <c r="Z689" s="2"/>
    </row>
    <row r="690" spans="1:26" ht="16.5" customHeight="1">
      <c r="A690" s="2"/>
      <c r="B690" s="2"/>
      <c r="C690" s="14"/>
      <c r="D690" s="14"/>
      <c r="E690" s="14"/>
      <c r="F690" s="14"/>
      <c r="G690" s="14"/>
      <c r="H690" s="2"/>
      <c r="I690" s="2"/>
      <c r="J690" s="2"/>
      <c r="K690" s="2"/>
      <c r="L690" s="2"/>
      <c r="M690" s="2"/>
      <c r="N690" s="2"/>
      <c r="O690" s="2"/>
      <c r="P690" s="2"/>
      <c r="Q690" s="2"/>
      <c r="R690" s="2"/>
      <c r="S690" s="52"/>
      <c r="T690" s="52"/>
      <c r="U690" s="52"/>
      <c r="V690" s="52"/>
      <c r="W690" s="52"/>
      <c r="X690" s="52"/>
      <c r="Y690" s="52"/>
      <c r="Z690" s="2"/>
    </row>
    <row r="691" spans="1:26" ht="16.5" customHeight="1">
      <c r="A691" s="2"/>
      <c r="B691" s="2"/>
      <c r="C691" s="14"/>
      <c r="D691" s="14"/>
      <c r="E691" s="14"/>
      <c r="F691" s="14"/>
      <c r="G691" s="14"/>
      <c r="H691" s="2"/>
      <c r="I691" s="2"/>
      <c r="J691" s="2"/>
      <c r="K691" s="2"/>
      <c r="L691" s="2"/>
      <c r="M691" s="2"/>
      <c r="N691" s="2"/>
      <c r="O691" s="2"/>
      <c r="P691" s="2"/>
      <c r="Q691" s="2"/>
      <c r="R691" s="2"/>
      <c r="S691" s="52"/>
      <c r="T691" s="52"/>
      <c r="U691" s="52"/>
      <c r="V691" s="52"/>
      <c r="W691" s="52"/>
      <c r="X691" s="52"/>
      <c r="Y691" s="52"/>
      <c r="Z691" s="2"/>
    </row>
    <row r="692" spans="1:26" ht="16.5" customHeight="1">
      <c r="A692" s="2"/>
      <c r="B692" s="2"/>
      <c r="C692" s="14"/>
      <c r="D692" s="14"/>
      <c r="E692" s="14"/>
      <c r="F692" s="14"/>
      <c r="G692" s="14"/>
      <c r="H692" s="2"/>
      <c r="I692" s="2"/>
      <c r="J692" s="2"/>
      <c r="K692" s="2"/>
      <c r="L692" s="2"/>
      <c r="M692" s="2"/>
      <c r="N692" s="2"/>
      <c r="O692" s="2"/>
      <c r="P692" s="2"/>
      <c r="Q692" s="2"/>
      <c r="R692" s="2"/>
      <c r="S692" s="52"/>
      <c r="T692" s="52"/>
      <c r="U692" s="52"/>
      <c r="V692" s="52"/>
      <c r="W692" s="52"/>
      <c r="X692" s="52"/>
      <c r="Y692" s="52"/>
      <c r="Z692" s="2"/>
    </row>
    <row r="693" spans="1:26" ht="16.5" customHeight="1">
      <c r="A693" s="2"/>
      <c r="B693" s="2"/>
      <c r="C693" s="14"/>
      <c r="D693" s="14"/>
      <c r="E693" s="14"/>
      <c r="F693" s="14"/>
      <c r="G693" s="14"/>
      <c r="H693" s="2"/>
      <c r="I693" s="2"/>
      <c r="J693" s="2"/>
      <c r="K693" s="2"/>
      <c r="L693" s="2"/>
      <c r="M693" s="2"/>
      <c r="N693" s="2"/>
      <c r="O693" s="2"/>
      <c r="P693" s="2"/>
      <c r="Q693" s="2"/>
      <c r="R693" s="2"/>
      <c r="S693" s="52"/>
      <c r="T693" s="52"/>
      <c r="U693" s="52"/>
      <c r="V693" s="52"/>
      <c r="W693" s="52"/>
      <c r="X693" s="52"/>
      <c r="Y693" s="52"/>
      <c r="Z693" s="2"/>
    </row>
    <row r="694" spans="1:26" ht="16.5" customHeight="1">
      <c r="A694" s="2"/>
      <c r="B694" s="2"/>
      <c r="C694" s="14"/>
      <c r="D694" s="14"/>
      <c r="E694" s="14"/>
      <c r="F694" s="14"/>
      <c r="G694" s="14"/>
      <c r="H694" s="2"/>
      <c r="I694" s="2"/>
      <c r="J694" s="2"/>
      <c r="K694" s="2"/>
      <c r="L694" s="2"/>
      <c r="M694" s="2"/>
      <c r="N694" s="2"/>
      <c r="O694" s="2"/>
      <c r="P694" s="2"/>
      <c r="Q694" s="2"/>
      <c r="R694" s="2"/>
      <c r="S694" s="52"/>
      <c r="T694" s="52"/>
      <c r="U694" s="52"/>
      <c r="V694" s="52"/>
      <c r="W694" s="52"/>
      <c r="X694" s="52"/>
      <c r="Y694" s="52"/>
      <c r="Z694" s="2"/>
    </row>
    <row r="695" spans="1:26" ht="16.5" customHeight="1">
      <c r="A695" s="2"/>
      <c r="B695" s="2"/>
      <c r="C695" s="14"/>
      <c r="D695" s="14"/>
      <c r="E695" s="14"/>
      <c r="F695" s="14"/>
      <c r="G695" s="14"/>
      <c r="H695" s="2"/>
      <c r="I695" s="2"/>
      <c r="J695" s="2"/>
      <c r="K695" s="2"/>
      <c r="L695" s="2"/>
      <c r="M695" s="2"/>
      <c r="N695" s="2"/>
      <c r="O695" s="2"/>
      <c r="P695" s="2"/>
      <c r="Q695" s="2"/>
      <c r="R695" s="2"/>
      <c r="S695" s="52"/>
      <c r="T695" s="52"/>
      <c r="U695" s="52"/>
      <c r="V695" s="52"/>
      <c r="W695" s="52"/>
      <c r="X695" s="52"/>
      <c r="Y695" s="52"/>
      <c r="Z695" s="2"/>
    </row>
    <row r="696" spans="1:26" ht="16.5" customHeight="1">
      <c r="A696" s="2"/>
      <c r="B696" s="2"/>
      <c r="C696" s="14"/>
      <c r="D696" s="14"/>
      <c r="E696" s="14"/>
      <c r="F696" s="14"/>
      <c r="G696" s="14"/>
      <c r="H696" s="2"/>
      <c r="I696" s="2"/>
      <c r="J696" s="2"/>
      <c r="K696" s="2"/>
      <c r="L696" s="2"/>
      <c r="M696" s="2"/>
      <c r="N696" s="2"/>
      <c r="O696" s="2"/>
      <c r="P696" s="2"/>
      <c r="Q696" s="2"/>
      <c r="R696" s="2"/>
      <c r="S696" s="52"/>
      <c r="T696" s="52"/>
      <c r="U696" s="52"/>
      <c r="V696" s="52"/>
      <c r="W696" s="52"/>
      <c r="X696" s="52"/>
      <c r="Y696" s="52"/>
      <c r="Z696" s="2"/>
    </row>
    <row r="697" spans="1:26" ht="16.5" customHeight="1">
      <c r="A697" s="2"/>
      <c r="B697" s="2"/>
      <c r="C697" s="14"/>
      <c r="D697" s="14"/>
      <c r="E697" s="14"/>
      <c r="F697" s="14"/>
      <c r="G697" s="14"/>
      <c r="H697" s="2"/>
      <c r="I697" s="2"/>
      <c r="J697" s="2"/>
      <c r="K697" s="2"/>
      <c r="L697" s="2"/>
      <c r="M697" s="2"/>
      <c r="N697" s="2"/>
      <c r="O697" s="2"/>
      <c r="P697" s="2"/>
      <c r="Q697" s="2"/>
      <c r="R697" s="2"/>
      <c r="S697" s="52"/>
      <c r="T697" s="52"/>
      <c r="U697" s="52"/>
      <c r="V697" s="52"/>
      <c r="W697" s="52"/>
      <c r="X697" s="52"/>
      <c r="Y697" s="52"/>
      <c r="Z697" s="2"/>
    </row>
    <row r="698" spans="1:26" ht="16.5" customHeight="1">
      <c r="A698" s="2"/>
      <c r="B698" s="2"/>
      <c r="C698" s="14"/>
      <c r="D698" s="14"/>
      <c r="E698" s="14"/>
      <c r="F698" s="14"/>
      <c r="G698" s="14"/>
      <c r="H698" s="2"/>
      <c r="I698" s="2"/>
      <c r="J698" s="2"/>
      <c r="K698" s="2"/>
      <c r="L698" s="2"/>
      <c r="M698" s="2"/>
      <c r="N698" s="2"/>
      <c r="O698" s="2"/>
      <c r="P698" s="2"/>
      <c r="Q698" s="2"/>
      <c r="R698" s="2"/>
      <c r="S698" s="52"/>
      <c r="T698" s="52"/>
      <c r="U698" s="52"/>
      <c r="V698" s="52"/>
      <c r="W698" s="52"/>
      <c r="X698" s="52"/>
      <c r="Y698" s="52"/>
      <c r="Z698" s="2"/>
    </row>
    <row r="699" spans="1:26" ht="16.5" customHeight="1">
      <c r="A699" s="2"/>
      <c r="B699" s="2"/>
      <c r="C699" s="14"/>
      <c r="D699" s="14"/>
      <c r="E699" s="14"/>
      <c r="F699" s="14"/>
      <c r="G699" s="14"/>
      <c r="H699" s="2"/>
      <c r="I699" s="2"/>
      <c r="J699" s="2"/>
      <c r="K699" s="2"/>
      <c r="L699" s="2"/>
      <c r="M699" s="2"/>
      <c r="N699" s="2"/>
      <c r="O699" s="2"/>
      <c r="P699" s="2"/>
      <c r="Q699" s="2"/>
      <c r="R699" s="2"/>
      <c r="S699" s="52"/>
      <c r="T699" s="52"/>
      <c r="U699" s="52"/>
      <c r="V699" s="52"/>
      <c r="W699" s="52"/>
      <c r="X699" s="52"/>
      <c r="Y699" s="52"/>
      <c r="Z699" s="2"/>
    </row>
    <row r="700" spans="1:26" ht="16.5" customHeight="1">
      <c r="A700" s="2"/>
      <c r="B700" s="2"/>
      <c r="C700" s="14"/>
      <c r="D700" s="14"/>
      <c r="E700" s="14"/>
      <c r="F700" s="14"/>
      <c r="G700" s="14"/>
      <c r="H700" s="2"/>
      <c r="I700" s="2"/>
      <c r="J700" s="2"/>
      <c r="K700" s="2"/>
      <c r="L700" s="2"/>
      <c r="M700" s="2"/>
      <c r="N700" s="2"/>
      <c r="O700" s="2"/>
      <c r="P700" s="2"/>
      <c r="Q700" s="2"/>
      <c r="R700" s="2"/>
      <c r="S700" s="52"/>
      <c r="T700" s="52"/>
      <c r="U700" s="52"/>
      <c r="V700" s="52"/>
      <c r="W700" s="52"/>
      <c r="X700" s="52"/>
      <c r="Y700" s="52"/>
      <c r="Z700" s="2"/>
    </row>
    <row r="701" spans="1:26" ht="16.5" customHeight="1">
      <c r="A701" s="2"/>
      <c r="B701" s="2"/>
      <c r="C701" s="14"/>
      <c r="D701" s="14"/>
      <c r="E701" s="14"/>
      <c r="F701" s="14"/>
      <c r="G701" s="14"/>
      <c r="H701" s="2"/>
      <c r="I701" s="2"/>
      <c r="J701" s="2"/>
      <c r="K701" s="2"/>
      <c r="L701" s="2"/>
      <c r="M701" s="2"/>
      <c r="N701" s="2"/>
      <c r="O701" s="2"/>
      <c r="P701" s="2"/>
      <c r="Q701" s="2"/>
      <c r="R701" s="2"/>
      <c r="S701" s="52"/>
      <c r="T701" s="52"/>
      <c r="U701" s="52"/>
      <c r="V701" s="52"/>
      <c r="W701" s="52"/>
      <c r="X701" s="52"/>
      <c r="Y701" s="52"/>
      <c r="Z701" s="2"/>
    </row>
    <row r="702" spans="1:26" ht="16.5" customHeight="1">
      <c r="A702" s="2"/>
      <c r="B702" s="2"/>
      <c r="C702" s="14"/>
      <c r="D702" s="14"/>
      <c r="E702" s="14"/>
      <c r="F702" s="14"/>
      <c r="G702" s="14"/>
      <c r="H702" s="2"/>
      <c r="I702" s="2"/>
      <c r="J702" s="2"/>
      <c r="K702" s="2"/>
      <c r="L702" s="2"/>
      <c r="M702" s="2"/>
      <c r="N702" s="2"/>
      <c r="O702" s="2"/>
      <c r="P702" s="2"/>
      <c r="Q702" s="2"/>
      <c r="R702" s="2"/>
      <c r="S702" s="52"/>
      <c r="T702" s="52"/>
      <c r="U702" s="52"/>
      <c r="V702" s="52"/>
      <c r="W702" s="52"/>
      <c r="X702" s="52"/>
      <c r="Y702" s="52"/>
      <c r="Z702" s="2"/>
    </row>
    <row r="703" spans="1:26" ht="16.5" customHeight="1">
      <c r="A703" s="2"/>
      <c r="B703" s="2"/>
      <c r="C703" s="14"/>
      <c r="D703" s="14"/>
      <c r="E703" s="14"/>
      <c r="F703" s="14"/>
      <c r="G703" s="14"/>
      <c r="H703" s="2"/>
      <c r="I703" s="2"/>
      <c r="J703" s="2"/>
      <c r="K703" s="2"/>
      <c r="L703" s="2"/>
      <c r="M703" s="2"/>
      <c r="N703" s="2"/>
      <c r="O703" s="2"/>
      <c r="P703" s="2"/>
      <c r="Q703" s="2"/>
      <c r="R703" s="2"/>
      <c r="S703" s="52"/>
      <c r="T703" s="52"/>
      <c r="U703" s="52"/>
      <c r="V703" s="52"/>
      <c r="W703" s="52"/>
      <c r="X703" s="52"/>
      <c r="Y703" s="52"/>
      <c r="Z703" s="2"/>
    </row>
    <row r="704" spans="1:26" ht="16.5" customHeight="1">
      <c r="A704" s="2"/>
      <c r="B704" s="2"/>
      <c r="C704" s="14"/>
      <c r="D704" s="14"/>
      <c r="E704" s="14"/>
      <c r="F704" s="14"/>
      <c r="G704" s="14"/>
      <c r="H704" s="2"/>
      <c r="I704" s="2"/>
      <c r="J704" s="2"/>
      <c r="K704" s="2"/>
      <c r="L704" s="2"/>
      <c r="M704" s="2"/>
      <c r="N704" s="2"/>
      <c r="O704" s="2"/>
      <c r="P704" s="2"/>
      <c r="Q704" s="2"/>
      <c r="R704" s="2"/>
      <c r="S704" s="52"/>
      <c r="T704" s="52"/>
      <c r="U704" s="52"/>
      <c r="V704" s="52"/>
      <c r="W704" s="52"/>
      <c r="X704" s="52"/>
      <c r="Y704" s="52"/>
      <c r="Z704" s="2"/>
    </row>
    <row r="705" spans="1:26" ht="16.5" customHeight="1">
      <c r="A705" s="2"/>
      <c r="B705" s="2"/>
      <c r="C705" s="14"/>
      <c r="D705" s="14"/>
      <c r="E705" s="14"/>
      <c r="F705" s="14"/>
      <c r="G705" s="14"/>
      <c r="H705" s="2"/>
      <c r="I705" s="2"/>
      <c r="J705" s="2"/>
      <c r="K705" s="2"/>
      <c r="L705" s="2"/>
      <c r="M705" s="2"/>
      <c r="N705" s="2"/>
      <c r="O705" s="2"/>
      <c r="P705" s="2"/>
      <c r="Q705" s="2"/>
      <c r="R705" s="2"/>
      <c r="S705" s="52"/>
      <c r="T705" s="52"/>
      <c r="U705" s="52"/>
      <c r="V705" s="52"/>
      <c r="W705" s="52"/>
      <c r="X705" s="52"/>
      <c r="Y705" s="52"/>
      <c r="Z705" s="2"/>
    </row>
    <row r="706" spans="1:26" ht="16.5" customHeight="1">
      <c r="A706" s="2"/>
      <c r="B706" s="2"/>
      <c r="C706" s="14"/>
      <c r="D706" s="14"/>
      <c r="E706" s="14"/>
      <c r="F706" s="14"/>
      <c r="G706" s="14"/>
      <c r="H706" s="2"/>
      <c r="I706" s="2"/>
      <c r="J706" s="2"/>
      <c r="K706" s="2"/>
      <c r="L706" s="2"/>
      <c r="M706" s="2"/>
      <c r="N706" s="2"/>
      <c r="O706" s="2"/>
      <c r="P706" s="2"/>
      <c r="Q706" s="2"/>
      <c r="R706" s="2"/>
      <c r="S706" s="52"/>
      <c r="T706" s="52"/>
      <c r="U706" s="52"/>
      <c r="V706" s="52"/>
      <c r="W706" s="52"/>
      <c r="X706" s="52"/>
      <c r="Y706" s="52"/>
      <c r="Z706" s="2"/>
    </row>
    <row r="707" spans="1:26" ht="16.5" customHeight="1">
      <c r="A707" s="2"/>
      <c r="B707" s="2"/>
      <c r="C707" s="14"/>
      <c r="D707" s="14"/>
      <c r="E707" s="14"/>
      <c r="F707" s="14"/>
      <c r="G707" s="14"/>
      <c r="H707" s="2"/>
      <c r="I707" s="2"/>
      <c r="J707" s="2"/>
      <c r="K707" s="2"/>
      <c r="L707" s="2"/>
      <c r="M707" s="2"/>
      <c r="N707" s="2"/>
      <c r="O707" s="2"/>
      <c r="P707" s="2"/>
      <c r="Q707" s="2"/>
      <c r="R707" s="2"/>
      <c r="S707" s="52"/>
      <c r="T707" s="52"/>
      <c r="U707" s="52"/>
      <c r="V707" s="52"/>
      <c r="W707" s="52"/>
      <c r="X707" s="52"/>
      <c r="Y707" s="52"/>
      <c r="Z707" s="2"/>
    </row>
    <row r="708" spans="1:26" ht="16.5" customHeight="1">
      <c r="A708" s="2"/>
      <c r="B708" s="2"/>
      <c r="C708" s="14"/>
      <c r="D708" s="14"/>
      <c r="E708" s="14"/>
      <c r="F708" s="14"/>
      <c r="G708" s="14"/>
      <c r="H708" s="2"/>
      <c r="I708" s="2"/>
      <c r="J708" s="2"/>
      <c r="K708" s="2"/>
      <c r="L708" s="2"/>
      <c r="M708" s="2"/>
      <c r="N708" s="2"/>
      <c r="O708" s="2"/>
      <c r="P708" s="2"/>
      <c r="Q708" s="2"/>
      <c r="R708" s="2"/>
      <c r="S708" s="52"/>
      <c r="T708" s="52"/>
      <c r="U708" s="52"/>
      <c r="V708" s="52"/>
      <c r="W708" s="52"/>
      <c r="X708" s="52"/>
      <c r="Y708" s="52"/>
      <c r="Z708" s="2"/>
    </row>
    <row r="709" spans="1:26" ht="16.5" customHeight="1">
      <c r="A709" s="2"/>
      <c r="B709" s="2"/>
      <c r="C709" s="14"/>
      <c r="D709" s="14"/>
      <c r="E709" s="14"/>
      <c r="F709" s="14"/>
      <c r="G709" s="14"/>
      <c r="H709" s="2"/>
      <c r="I709" s="2"/>
      <c r="J709" s="2"/>
      <c r="K709" s="2"/>
      <c r="L709" s="2"/>
      <c r="M709" s="2"/>
      <c r="N709" s="2"/>
      <c r="O709" s="2"/>
      <c r="P709" s="2"/>
      <c r="Q709" s="2"/>
      <c r="R709" s="2"/>
      <c r="S709" s="52"/>
      <c r="T709" s="52"/>
      <c r="U709" s="52"/>
      <c r="V709" s="52"/>
      <c r="W709" s="52"/>
      <c r="X709" s="52"/>
      <c r="Y709" s="52"/>
      <c r="Z709" s="2"/>
    </row>
    <row r="710" spans="1:26" ht="16.5" customHeight="1">
      <c r="A710" s="2"/>
      <c r="B710" s="2"/>
      <c r="C710" s="14"/>
      <c r="D710" s="14"/>
      <c r="E710" s="14"/>
      <c r="F710" s="14"/>
      <c r="G710" s="14"/>
      <c r="H710" s="2"/>
      <c r="I710" s="2"/>
      <c r="J710" s="2"/>
      <c r="K710" s="2"/>
      <c r="L710" s="2"/>
      <c r="M710" s="2"/>
      <c r="N710" s="2"/>
      <c r="O710" s="2"/>
      <c r="P710" s="2"/>
      <c r="Q710" s="2"/>
      <c r="R710" s="2"/>
      <c r="S710" s="52"/>
      <c r="T710" s="52"/>
      <c r="U710" s="52"/>
      <c r="V710" s="52"/>
      <c r="W710" s="52"/>
      <c r="X710" s="52"/>
      <c r="Y710" s="52"/>
      <c r="Z710" s="2"/>
    </row>
    <row r="711" spans="1:26" ht="16.5" customHeight="1">
      <c r="A711" s="2"/>
      <c r="B711" s="2"/>
      <c r="C711" s="14"/>
      <c r="D711" s="14"/>
      <c r="E711" s="14"/>
      <c r="F711" s="14"/>
      <c r="G711" s="14"/>
      <c r="H711" s="2"/>
      <c r="I711" s="2"/>
      <c r="J711" s="2"/>
      <c r="K711" s="2"/>
      <c r="L711" s="2"/>
      <c r="M711" s="2"/>
      <c r="N711" s="2"/>
      <c r="O711" s="2"/>
      <c r="P711" s="2"/>
      <c r="Q711" s="2"/>
      <c r="R711" s="2"/>
      <c r="S711" s="52"/>
      <c r="T711" s="52"/>
      <c r="U711" s="52"/>
      <c r="V711" s="52"/>
      <c r="W711" s="52"/>
      <c r="X711" s="52"/>
      <c r="Y711" s="52"/>
      <c r="Z711" s="2"/>
    </row>
    <row r="712" spans="1:26" ht="16.5" customHeight="1">
      <c r="A712" s="2"/>
      <c r="B712" s="2"/>
      <c r="C712" s="14"/>
      <c r="D712" s="14"/>
      <c r="E712" s="14"/>
      <c r="F712" s="14"/>
      <c r="G712" s="14"/>
      <c r="H712" s="2"/>
      <c r="I712" s="2"/>
      <c r="J712" s="2"/>
      <c r="K712" s="2"/>
      <c r="L712" s="2"/>
      <c r="M712" s="2"/>
      <c r="N712" s="2"/>
      <c r="O712" s="2"/>
      <c r="P712" s="2"/>
      <c r="Q712" s="2"/>
      <c r="R712" s="2"/>
      <c r="S712" s="52"/>
      <c r="T712" s="52"/>
      <c r="U712" s="52"/>
      <c r="V712" s="52"/>
      <c r="W712" s="52"/>
      <c r="X712" s="52"/>
      <c r="Y712" s="52"/>
      <c r="Z712" s="2"/>
    </row>
    <row r="713" spans="1:26" ht="16.5" customHeight="1">
      <c r="A713" s="2"/>
      <c r="B713" s="2"/>
      <c r="C713" s="14"/>
      <c r="D713" s="14"/>
      <c r="E713" s="14"/>
      <c r="F713" s="14"/>
      <c r="G713" s="14"/>
      <c r="H713" s="2"/>
      <c r="I713" s="2"/>
      <c r="J713" s="2"/>
      <c r="K713" s="2"/>
      <c r="L713" s="2"/>
      <c r="M713" s="2"/>
      <c r="N713" s="2"/>
      <c r="O713" s="2"/>
      <c r="P713" s="2"/>
      <c r="Q713" s="2"/>
      <c r="R713" s="2"/>
      <c r="S713" s="52"/>
      <c r="T713" s="52"/>
      <c r="U713" s="52"/>
      <c r="V713" s="52"/>
      <c r="W713" s="52"/>
      <c r="X713" s="52"/>
      <c r="Y713" s="52"/>
      <c r="Z713" s="2"/>
    </row>
    <row r="714" spans="1:26" ht="16.5" customHeight="1">
      <c r="A714" s="2"/>
      <c r="B714" s="2"/>
      <c r="C714" s="14"/>
      <c r="D714" s="14"/>
      <c r="E714" s="14"/>
      <c r="F714" s="14"/>
      <c r="G714" s="14"/>
      <c r="H714" s="2"/>
      <c r="I714" s="2"/>
      <c r="J714" s="2"/>
      <c r="K714" s="2"/>
      <c r="L714" s="2"/>
      <c r="M714" s="2"/>
      <c r="N714" s="2"/>
      <c r="O714" s="2"/>
      <c r="P714" s="2"/>
      <c r="Q714" s="2"/>
      <c r="R714" s="2"/>
      <c r="S714" s="52"/>
      <c r="T714" s="52"/>
      <c r="U714" s="52"/>
      <c r="V714" s="52"/>
      <c r="W714" s="52"/>
      <c r="X714" s="52"/>
      <c r="Y714" s="52"/>
      <c r="Z714" s="2"/>
    </row>
    <row r="715" spans="1:26" ht="16.5" customHeight="1">
      <c r="A715" s="2"/>
      <c r="B715" s="2"/>
      <c r="C715" s="14"/>
      <c r="D715" s="14"/>
      <c r="E715" s="14"/>
      <c r="F715" s="14"/>
      <c r="G715" s="14"/>
      <c r="H715" s="2"/>
      <c r="I715" s="2"/>
      <c r="J715" s="2"/>
      <c r="K715" s="2"/>
      <c r="L715" s="2"/>
      <c r="M715" s="2"/>
      <c r="N715" s="2"/>
      <c r="O715" s="2"/>
      <c r="P715" s="2"/>
      <c r="Q715" s="2"/>
      <c r="R715" s="2"/>
      <c r="S715" s="52"/>
      <c r="T715" s="52"/>
      <c r="U715" s="52"/>
      <c r="V715" s="52"/>
      <c r="W715" s="52"/>
      <c r="X715" s="52"/>
      <c r="Y715" s="52"/>
      <c r="Z715" s="2"/>
    </row>
    <row r="716" spans="1:26" ht="16.5" customHeight="1">
      <c r="A716" s="2"/>
      <c r="B716" s="2"/>
      <c r="C716" s="14"/>
      <c r="D716" s="14"/>
      <c r="E716" s="14"/>
      <c r="F716" s="14"/>
      <c r="G716" s="14"/>
      <c r="H716" s="2"/>
      <c r="I716" s="2"/>
      <c r="J716" s="2"/>
      <c r="K716" s="2"/>
      <c r="L716" s="2"/>
      <c r="M716" s="2"/>
      <c r="N716" s="2"/>
      <c r="O716" s="2"/>
      <c r="P716" s="2"/>
      <c r="Q716" s="2"/>
      <c r="R716" s="2"/>
      <c r="S716" s="52"/>
      <c r="T716" s="52"/>
      <c r="U716" s="52"/>
      <c r="V716" s="52"/>
      <c r="W716" s="52"/>
      <c r="X716" s="52"/>
      <c r="Y716" s="52"/>
      <c r="Z716" s="2"/>
    </row>
    <row r="717" spans="1:26" ht="16.5" customHeight="1">
      <c r="A717" s="2"/>
      <c r="B717" s="2"/>
      <c r="C717" s="14"/>
      <c r="D717" s="14"/>
      <c r="E717" s="14"/>
      <c r="F717" s="14"/>
      <c r="G717" s="14"/>
      <c r="H717" s="2"/>
      <c r="I717" s="2"/>
      <c r="J717" s="2"/>
      <c r="K717" s="2"/>
      <c r="L717" s="2"/>
      <c r="M717" s="2"/>
      <c r="N717" s="2"/>
      <c r="O717" s="2"/>
      <c r="P717" s="2"/>
      <c r="Q717" s="2"/>
      <c r="R717" s="2"/>
      <c r="S717" s="52"/>
      <c r="T717" s="52"/>
      <c r="U717" s="52"/>
      <c r="V717" s="52"/>
      <c r="W717" s="52"/>
      <c r="X717" s="52"/>
      <c r="Y717" s="52"/>
      <c r="Z717" s="2"/>
    </row>
    <row r="718" spans="1:26" ht="16.5" customHeight="1">
      <c r="A718" s="2"/>
      <c r="B718" s="2"/>
      <c r="C718" s="14"/>
      <c r="D718" s="14"/>
      <c r="E718" s="14"/>
      <c r="F718" s="14"/>
      <c r="G718" s="14"/>
      <c r="H718" s="2"/>
      <c r="I718" s="2"/>
      <c r="J718" s="2"/>
      <c r="K718" s="2"/>
      <c r="L718" s="2"/>
      <c r="M718" s="2"/>
      <c r="N718" s="2"/>
      <c r="O718" s="2"/>
      <c r="P718" s="2"/>
      <c r="Q718" s="2"/>
      <c r="R718" s="2"/>
      <c r="S718" s="52"/>
      <c r="T718" s="52"/>
      <c r="U718" s="52"/>
      <c r="V718" s="52"/>
      <c r="W718" s="52"/>
      <c r="X718" s="52"/>
      <c r="Y718" s="52"/>
      <c r="Z718" s="2"/>
    </row>
    <row r="719" spans="1:26" ht="16.5" customHeight="1">
      <c r="A719" s="2"/>
      <c r="B719" s="2"/>
      <c r="C719" s="14"/>
      <c r="D719" s="14"/>
      <c r="E719" s="14"/>
      <c r="F719" s="14"/>
      <c r="G719" s="14"/>
      <c r="H719" s="2"/>
      <c r="I719" s="2"/>
      <c r="J719" s="2"/>
      <c r="K719" s="2"/>
      <c r="L719" s="2"/>
      <c r="M719" s="2"/>
      <c r="N719" s="2"/>
      <c r="O719" s="2"/>
      <c r="P719" s="2"/>
      <c r="Q719" s="2"/>
      <c r="R719" s="2"/>
      <c r="S719" s="52"/>
      <c r="T719" s="52"/>
      <c r="U719" s="52"/>
      <c r="V719" s="52"/>
      <c r="W719" s="52"/>
      <c r="X719" s="52"/>
      <c r="Y719" s="52"/>
      <c r="Z719" s="2"/>
    </row>
    <row r="720" spans="1:26" ht="16.5" customHeight="1">
      <c r="A720" s="2"/>
      <c r="B720" s="2"/>
      <c r="C720" s="14"/>
      <c r="D720" s="14"/>
      <c r="E720" s="14"/>
      <c r="F720" s="14"/>
      <c r="G720" s="14"/>
      <c r="H720" s="2"/>
      <c r="I720" s="2"/>
      <c r="J720" s="2"/>
      <c r="K720" s="2"/>
      <c r="L720" s="2"/>
      <c r="M720" s="2"/>
      <c r="N720" s="2"/>
      <c r="O720" s="2"/>
      <c r="P720" s="2"/>
      <c r="Q720" s="2"/>
      <c r="R720" s="2"/>
      <c r="S720" s="52"/>
      <c r="T720" s="52"/>
      <c r="U720" s="52"/>
      <c r="V720" s="52"/>
      <c r="W720" s="52"/>
      <c r="X720" s="52"/>
      <c r="Y720" s="52"/>
      <c r="Z720" s="2"/>
    </row>
    <row r="721" spans="1:26" ht="16.5" customHeight="1">
      <c r="A721" s="2"/>
      <c r="B721" s="2"/>
      <c r="C721" s="14"/>
      <c r="D721" s="14"/>
      <c r="E721" s="14"/>
      <c r="F721" s="14"/>
      <c r="G721" s="14"/>
      <c r="H721" s="2"/>
      <c r="I721" s="2"/>
      <c r="J721" s="2"/>
      <c r="K721" s="2"/>
      <c r="L721" s="2"/>
      <c r="M721" s="2"/>
      <c r="N721" s="2"/>
      <c r="O721" s="2"/>
      <c r="P721" s="2"/>
      <c r="Q721" s="2"/>
      <c r="R721" s="2"/>
      <c r="S721" s="52"/>
      <c r="T721" s="52"/>
      <c r="U721" s="52"/>
      <c r="V721" s="52"/>
      <c r="W721" s="52"/>
      <c r="X721" s="52"/>
      <c r="Y721" s="52"/>
      <c r="Z721" s="2"/>
    </row>
    <row r="722" spans="1:26" ht="16.5" customHeight="1">
      <c r="A722" s="2"/>
      <c r="B722" s="2"/>
      <c r="C722" s="14"/>
      <c r="D722" s="14"/>
      <c r="E722" s="14"/>
      <c r="F722" s="14"/>
      <c r="G722" s="14"/>
      <c r="H722" s="2"/>
      <c r="I722" s="2"/>
      <c r="J722" s="2"/>
      <c r="K722" s="2"/>
      <c r="L722" s="2"/>
      <c r="M722" s="2"/>
      <c r="N722" s="2"/>
      <c r="O722" s="2"/>
      <c r="P722" s="2"/>
      <c r="Q722" s="2"/>
      <c r="R722" s="2"/>
      <c r="S722" s="52"/>
      <c r="T722" s="52"/>
      <c r="U722" s="52"/>
      <c r="V722" s="52"/>
      <c r="W722" s="52"/>
      <c r="X722" s="52"/>
      <c r="Y722" s="52"/>
      <c r="Z722" s="2"/>
    </row>
    <row r="723" spans="1:26" ht="16.5" customHeight="1">
      <c r="A723" s="2"/>
      <c r="B723" s="2"/>
      <c r="C723" s="14"/>
      <c r="D723" s="14"/>
      <c r="E723" s="14"/>
      <c r="F723" s="14"/>
      <c r="G723" s="14"/>
      <c r="H723" s="2"/>
      <c r="I723" s="2"/>
      <c r="J723" s="2"/>
      <c r="K723" s="2"/>
      <c r="L723" s="2"/>
      <c r="M723" s="2"/>
      <c r="N723" s="2"/>
      <c r="O723" s="2"/>
      <c r="P723" s="2"/>
      <c r="Q723" s="2"/>
      <c r="R723" s="2"/>
      <c r="S723" s="52"/>
      <c r="T723" s="52"/>
      <c r="U723" s="52"/>
      <c r="V723" s="52"/>
      <c r="W723" s="52"/>
      <c r="X723" s="52"/>
      <c r="Y723" s="52"/>
      <c r="Z723" s="2"/>
    </row>
    <row r="724" spans="1:26" ht="16.5" customHeight="1">
      <c r="A724" s="2"/>
      <c r="B724" s="2"/>
      <c r="C724" s="14"/>
      <c r="D724" s="14"/>
      <c r="E724" s="14"/>
      <c r="F724" s="14"/>
      <c r="G724" s="14"/>
      <c r="H724" s="2"/>
      <c r="I724" s="2"/>
      <c r="J724" s="2"/>
      <c r="K724" s="2"/>
      <c r="L724" s="2"/>
      <c r="M724" s="2"/>
      <c r="N724" s="2"/>
      <c r="O724" s="2"/>
      <c r="P724" s="2"/>
      <c r="Q724" s="2"/>
      <c r="R724" s="2"/>
      <c r="S724" s="52"/>
      <c r="T724" s="52"/>
      <c r="U724" s="52"/>
      <c r="V724" s="52"/>
      <c r="W724" s="52"/>
      <c r="X724" s="52"/>
      <c r="Y724" s="52"/>
      <c r="Z724" s="2"/>
    </row>
    <row r="725" spans="1:26" ht="16.5" customHeight="1">
      <c r="A725" s="2"/>
      <c r="B725" s="2"/>
      <c r="C725" s="14"/>
      <c r="D725" s="14"/>
      <c r="E725" s="14"/>
      <c r="F725" s="14"/>
      <c r="G725" s="14"/>
      <c r="H725" s="2"/>
      <c r="I725" s="2"/>
      <c r="J725" s="2"/>
      <c r="K725" s="2"/>
      <c r="L725" s="2"/>
      <c r="M725" s="2"/>
      <c r="N725" s="2"/>
      <c r="O725" s="2"/>
      <c r="P725" s="2"/>
      <c r="Q725" s="2"/>
      <c r="R725" s="2"/>
      <c r="S725" s="52"/>
      <c r="T725" s="52"/>
      <c r="U725" s="52"/>
      <c r="V725" s="52"/>
      <c r="W725" s="52"/>
      <c r="X725" s="52"/>
      <c r="Y725" s="52"/>
      <c r="Z725" s="2"/>
    </row>
    <row r="726" spans="1:26" ht="16.5" customHeight="1">
      <c r="A726" s="2"/>
      <c r="B726" s="2"/>
      <c r="C726" s="14"/>
      <c r="D726" s="14"/>
      <c r="E726" s="14"/>
      <c r="F726" s="14"/>
      <c r="G726" s="14"/>
      <c r="H726" s="2"/>
      <c r="I726" s="2"/>
      <c r="J726" s="2"/>
      <c r="K726" s="2"/>
      <c r="L726" s="2"/>
      <c r="M726" s="2"/>
      <c r="N726" s="2"/>
      <c r="O726" s="2"/>
      <c r="P726" s="2"/>
      <c r="Q726" s="2"/>
      <c r="R726" s="2"/>
      <c r="S726" s="52"/>
      <c r="T726" s="52"/>
      <c r="U726" s="52"/>
      <c r="V726" s="52"/>
      <c r="W726" s="52"/>
      <c r="X726" s="52"/>
      <c r="Y726" s="52"/>
      <c r="Z726" s="2"/>
    </row>
    <row r="727" spans="1:26" ht="16.5" customHeight="1">
      <c r="A727" s="2"/>
      <c r="B727" s="2"/>
      <c r="C727" s="14"/>
      <c r="D727" s="14"/>
      <c r="E727" s="14"/>
      <c r="F727" s="14"/>
      <c r="G727" s="14"/>
      <c r="H727" s="2"/>
      <c r="I727" s="2"/>
      <c r="J727" s="2"/>
      <c r="K727" s="2"/>
      <c r="L727" s="2"/>
      <c r="M727" s="2"/>
      <c r="N727" s="2"/>
      <c r="O727" s="2"/>
      <c r="P727" s="2"/>
      <c r="Q727" s="2"/>
      <c r="R727" s="2"/>
      <c r="S727" s="52"/>
      <c r="T727" s="52"/>
      <c r="U727" s="52"/>
      <c r="V727" s="52"/>
      <c r="W727" s="52"/>
      <c r="X727" s="52"/>
      <c r="Y727" s="52"/>
      <c r="Z727" s="2"/>
    </row>
    <row r="728" spans="1:26" ht="16.5" customHeight="1">
      <c r="A728" s="2"/>
      <c r="B728" s="2"/>
      <c r="C728" s="14"/>
      <c r="D728" s="14"/>
      <c r="E728" s="14"/>
      <c r="F728" s="14"/>
      <c r="G728" s="14"/>
      <c r="H728" s="2"/>
      <c r="I728" s="2"/>
      <c r="J728" s="2"/>
      <c r="K728" s="2"/>
      <c r="L728" s="2"/>
      <c r="M728" s="2"/>
      <c r="N728" s="2"/>
      <c r="O728" s="2"/>
      <c r="P728" s="2"/>
      <c r="Q728" s="2"/>
      <c r="R728" s="2"/>
      <c r="S728" s="52"/>
      <c r="T728" s="52"/>
      <c r="U728" s="52"/>
      <c r="V728" s="52"/>
      <c r="W728" s="52"/>
      <c r="X728" s="52"/>
      <c r="Y728" s="52"/>
      <c r="Z728" s="2"/>
    </row>
    <row r="729" spans="1:26" ht="16.5" customHeight="1">
      <c r="A729" s="2"/>
      <c r="B729" s="2"/>
      <c r="C729" s="14"/>
      <c r="D729" s="14"/>
      <c r="E729" s="14"/>
      <c r="F729" s="14"/>
      <c r="G729" s="14"/>
      <c r="H729" s="2"/>
      <c r="I729" s="2"/>
      <c r="J729" s="2"/>
      <c r="K729" s="2"/>
      <c r="L729" s="2"/>
      <c r="M729" s="2"/>
      <c r="N729" s="2"/>
      <c r="O729" s="2"/>
      <c r="P729" s="2"/>
      <c r="Q729" s="2"/>
      <c r="R729" s="2"/>
      <c r="S729" s="52"/>
      <c r="T729" s="52"/>
      <c r="U729" s="52"/>
      <c r="V729" s="52"/>
      <c r="W729" s="52"/>
      <c r="X729" s="52"/>
      <c r="Y729" s="52"/>
      <c r="Z729" s="2"/>
    </row>
    <row r="730" spans="1:26" ht="16.5" customHeight="1">
      <c r="A730" s="2"/>
      <c r="B730" s="2"/>
      <c r="C730" s="14"/>
      <c r="D730" s="14"/>
      <c r="E730" s="14"/>
      <c r="F730" s="14"/>
      <c r="G730" s="14"/>
      <c r="H730" s="2"/>
      <c r="I730" s="2"/>
      <c r="J730" s="2"/>
      <c r="K730" s="2"/>
      <c r="L730" s="2"/>
      <c r="M730" s="2"/>
      <c r="N730" s="2"/>
      <c r="O730" s="2"/>
      <c r="P730" s="2"/>
      <c r="Q730" s="2"/>
      <c r="R730" s="2"/>
      <c r="S730" s="52"/>
      <c r="T730" s="52"/>
      <c r="U730" s="52"/>
      <c r="V730" s="52"/>
      <c r="W730" s="52"/>
      <c r="X730" s="52"/>
      <c r="Y730" s="52"/>
      <c r="Z730" s="2"/>
    </row>
    <row r="731" spans="1:26" ht="16.5" customHeight="1">
      <c r="A731" s="2"/>
      <c r="B731" s="2"/>
      <c r="C731" s="14"/>
      <c r="D731" s="14"/>
      <c r="E731" s="14"/>
      <c r="F731" s="14"/>
      <c r="G731" s="14"/>
      <c r="H731" s="2"/>
      <c r="I731" s="2"/>
      <c r="J731" s="2"/>
      <c r="K731" s="2"/>
      <c r="L731" s="2"/>
      <c r="M731" s="2"/>
      <c r="N731" s="2"/>
      <c r="O731" s="2"/>
      <c r="P731" s="2"/>
      <c r="Q731" s="2"/>
      <c r="R731" s="2"/>
      <c r="S731" s="52"/>
      <c r="T731" s="52"/>
      <c r="U731" s="52"/>
      <c r="V731" s="52"/>
      <c r="W731" s="52"/>
      <c r="X731" s="52"/>
      <c r="Y731" s="52"/>
      <c r="Z731" s="2"/>
    </row>
    <row r="732" spans="1:26" ht="16.5" customHeight="1">
      <c r="A732" s="2"/>
      <c r="B732" s="2"/>
      <c r="C732" s="14"/>
      <c r="D732" s="14"/>
      <c r="E732" s="14"/>
      <c r="F732" s="14"/>
      <c r="G732" s="14"/>
      <c r="H732" s="2"/>
      <c r="I732" s="2"/>
      <c r="J732" s="2"/>
      <c r="K732" s="2"/>
      <c r="L732" s="2"/>
      <c r="M732" s="2"/>
      <c r="N732" s="2"/>
      <c r="O732" s="2"/>
      <c r="P732" s="2"/>
      <c r="Q732" s="2"/>
      <c r="R732" s="2"/>
      <c r="S732" s="52"/>
      <c r="T732" s="52"/>
      <c r="U732" s="52"/>
      <c r="V732" s="52"/>
      <c r="W732" s="52"/>
      <c r="X732" s="52"/>
      <c r="Y732" s="52"/>
      <c r="Z732" s="2"/>
    </row>
    <row r="733" spans="1:26" ht="16.5" customHeight="1">
      <c r="A733" s="2"/>
      <c r="B733" s="2"/>
      <c r="C733" s="14"/>
      <c r="D733" s="14"/>
      <c r="E733" s="14"/>
      <c r="F733" s="14"/>
      <c r="G733" s="14"/>
      <c r="H733" s="2"/>
      <c r="I733" s="2"/>
      <c r="J733" s="2"/>
      <c r="K733" s="2"/>
      <c r="L733" s="2"/>
      <c r="M733" s="2"/>
      <c r="N733" s="2"/>
      <c r="O733" s="2"/>
      <c r="P733" s="2"/>
      <c r="Q733" s="2"/>
      <c r="R733" s="2"/>
      <c r="S733" s="52"/>
      <c r="T733" s="52"/>
      <c r="U733" s="52"/>
      <c r="V733" s="52"/>
      <c r="W733" s="52"/>
      <c r="X733" s="52"/>
      <c r="Y733" s="52"/>
      <c r="Z733" s="2"/>
    </row>
    <row r="734" spans="1:26" ht="16.5" customHeight="1">
      <c r="A734" s="2"/>
      <c r="B734" s="2"/>
      <c r="C734" s="14"/>
      <c r="D734" s="14"/>
      <c r="E734" s="14"/>
      <c r="F734" s="14"/>
      <c r="G734" s="14"/>
      <c r="H734" s="2"/>
      <c r="I734" s="2"/>
      <c r="J734" s="2"/>
      <c r="K734" s="2"/>
      <c r="L734" s="2"/>
      <c r="M734" s="2"/>
      <c r="N734" s="2"/>
      <c r="O734" s="2"/>
      <c r="P734" s="2"/>
      <c r="Q734" s="2"/>
      <c r="R734" s="2"/>
      <c r="S734" s="52"/>
      <c r="T734" s="52"/>
      <c r="U734" s="52"/>
      <c r="V734" s="52"/>
      <c r="W734" s="52"/>
      <c r="X734" s="52"/>
      <c r="Y734" s="52"/>
      <c r="Z734" s="2"/>
    </row>
    <row r="735" spans="1:26" ht="16.5" customHeight="1">
      <c r="A735" s="2"/>
      <c r="B735" s="2"/>
      <c r="C735" s="14"/>
      <c r="D735" s="14"/>
      <c r="E735" s="14"/>
      <c r="F735" s="14"/>
      <c r="G735" s="14"/>
      <c r="H735" s="2"/>
      <c r="I735" s="2"/>
      <c r="J735" s="2"/>
      <c r="K735" s="2"/>
      <c r="L735" s="2"/>
      <c r="M735" s="2"/>
      <c r="N735" s="2"/>
      <c r="O735" s="2"/>
      <c r="P735" s="2"/>
      <c r="Q735" s="2"/>
      <c r="R735" s="2"/>
      <c r="S735" s="52"/>
      <c r="T735" s="52"/>
      <c r="U735" s="52"/>
      <c r="V735" s="52"/>
      <c r="W735" s="52"/>
      <c r="X735" s="52"/>
      <c r="Y735" s="52"/>
      <c r="Z735" s="2"/>
    </row>
    <row r="736" spans="1:26" ht="16.5" customHeight="1">
      <c r="A736" s="2"/>
      <c r="B736" s="2"/>
      <c r="C736" s="14"/>
      <c r="D736" s="14"/>
      <c r="E736" s="14"/>
      <c r="F736" s="14"/>
      <c r="G736" s="14"/>
      <c r="H736" s="2"/>
      <c r="I736" s="2"/>
      <c r="J736" s="2"/>
      <c r="K736" s="2"/>
      <c r="L736" s="2"/>
      <c r="M736" s="2"/>
      <c r="N736" s="2"/>
      <c r="O736" s="2"/>
      <c r="P736" s="2"/>
      <c r="Q736" s="2"/>
      <c r="R736" s="2"/>
      <c r="S736" s="52"/>
      <c r="T736" s="52"/>
      <c r="U736" s="52"/>
      <c r="V736" s="52"/>
      <c r="W736" s="52"/>
      <c r="X736" s="52"/>
      <c r="Y736" s="52"/>
      <c r="Z736" s="2"/>
    </row>
    <row r="737" spans="1:26" ht="16.5" customHeight="1">
      <c r="A737" s="2"/>
      <c r="B737" s="2"/>
      <c r="C737" s="14"/>
      <c r="D737" s="14"/>
      <c r="E737" s="14"/>
      <c r="F737" s="14"/>
      <c r="G737" s="14"/>
      <c r="H737" s="2"/>
      <c r="I737" s="2"/>
      <c r="J737" s="2"/>
      <c r="K737" s="2"/>
      <c r="L737" s="2"/>
      <c r="M737" s="2"/>
      <c r="N737" s="2"/>
      <c r="O737" s="2"/>
      <c r="P737" s="2"/>
      <c r="Q737" s="2"/>
      <c r="R737" s="2"/>
      <c r="S737" s="52"/>
      <c r="T737" s="52"/>
      <c r="U737" s="52"/>
      <c r="V737" s="52"/>
      <c r="W737" s="52"/>
      <c r="X737" s="52"/>
      <c r="Y737" s="52"/>
      <c r="Z737" s="2"/>
    </row>
    <row r="738" spans="1:26" ht="16.5" customHeight="1">
      <c r="A738" s="2"/>
      <c r="B738" s="2"/>
      <c r="C738" s="14"/>
      <c r="D738" s="14"/>
      <c r="E738" s="14"/>
      <c r="F738" s="14"/>
      <c r="G738" s="14"/>
      <c r="H738" s="2"/>
      <c r="I738" s="2"/>
      <c r="J738" s="2"/>
      <c r="K738" s="2"/>
      <c r="L738" s="2"/>
      <c r="M738" s="2"/>
      <c r="N738" s="2"/>
      <c r="O738" s="2"/>
      <c r="P738" s="2"/>
      <c r="Q738" s="2"/>
      <c r="R738" s="2"/>
      <c r="S738" s="52"/>
      <c r="T738" s="52"/>
      <c r="U738" s="52"/>
      <c r="V738" s="52"/>
      <c r="W738" s="52"/>
      <c r="X738" s="52"/>
      <c r="Y738" s="52"/>
      <c r="Z738" s="2"/>
    </row>
    <row r="739" spans="1:26" ht="16.5" customHeight="1">
      <c r="A739" s="2"/>
      <c r="B739" s="2"/>
      <c r="C739" s="14"/>
      <c r="D739" s="14"/>
      <c r="E739" s="14"/>
      <c r="F739" s="14"/>
      <c r="G739" s="14"/>
      <c r="H739" s="2"/>
      <c r="I739" s="2"/>
      <c r="J739" s="2"/>
      <c r="K739" s="2"/>
      <c r="L739" s="2"/>
      <c r="M739" s="2"/>
      <c r="N739" s="2"/>
      <c r="O739" s="2"/>
      <c r="P739" s="2"/>
      <c r="Q739" s="2"/>
      <c r="R739" s="2"/>
      <c r="S739" s="52"/>
      <c r="T739" s="52"/>
      <c r="U739" s="52"/>
      <c r="V739" s="52"/>
      <c r="W739" s="52"/>
      <c r="X739" s="52"/>
      <c r="Y739" s="52"/>
      <c r="Z739" s="2"/>
    </row>
    <row r="740" spans="1:26" ht="16.5" customHeight="1">
      <c r="A740" s="2"/>
      <c r="B740" s="2"/>
      <c r="C740" s="14"/>
      <c r="D740" s="14"/>
      <c r="E740" s="14"/>
      <c r="F740" s="14"/>
      <c r="G740" s="14"/>
      <c r="H740" s="2"/>
      <c r="I740" s="2"/>
      <c r="J740" s="2"/>
      <c r="K740" s="2"/>
      <c r="L740" s="2"/>
      <c r="M740" s="2"/>
      <c r="N740" s="2"/>
      <c r="O740" s="2"/>
      <c r="P740" s="2"/>
      <c r="Q740" s="2"/>
      <c r="R740" s="2"/>
      <c r="S740" s="52"/>
      <c r="T740" s="52"/>
      <c r="U740" s="52"/>
      <c r="V740" s="52"/>
      <c r="W740" s="52"/>
      <c r="X740" s="52"/>
      <c r="Y740" s="52"/>
      <c r="Z740" s="2"/>
    </row>
    <row r="741" spans="1:26" ht="16.5" customHeight="1">
      <c r="A741" s="2"/>
      <c r="B741" s="2"/>
      <c r="C741" s="14"/>
      <c r="D741" s="14"/>
      <c r="E741" s="14"/>
      <c r="F741" s="14"/>
      <c r="G741" s="14"/>
      <c r="H741" s="2"/>
      <c r="I741" s="2"/>
      <c r="J741" s="2"/>
      <c r="K741" s="2"/>
      <c r="L741" s="2"/>
      <c r="M741" s="2"/>
      <c r="N741" s="2"/>
      <c r="O741" s="2"/>
      <c r="P741" s="2"/>
      <c r="Q741" s="2"/>
      <c r="R741" s="2"/>
      <c r="S741" s="52"/>
      <c r="T741" s="52"/>
      <c r="U741" s="52"/>
      <c r="V741" s="52"/>
      <c r="W741" s="52"/>
      <c r="X741" s="52"/>
      <c r="Y741" s="52"/>
      <c r="Z741" s="2"/>
    </row>
    <row r="742" spans="1:26" ht="16.5" customHeight="1">
      <c r="A742" s="2"/>
      <c r="B742" s="2"/>
      <c r="C742" s="14"/>
      <c r="D742" s="14"/>
      <c r="E742" s="14"/>
      <c r="F742" s="14"/>
      <c r="G742" s="14"/>
      <c r="H742" s="2"/>
      <c r="I742" s="2"/>
      <c r="J742" s="2"/>
      <c r="K742" s="2"/>
      <c r="L742" s="2"/>
      <c r="M742" s="2"/>
      <c r="N742" s="2"/>
      <c r="O742" s="2"/>
      <c r="P742" s="2"/>
      <c r="Q742" s="2"/>
      <c r="R742" s="2"/>
      <c r="S742" s="52"/>
      <c r="T742" s="52"/>
      <c r="U742" s="52"/>
      <c r="V742" s="52"/>
      <c r="W742" s="52"/>
      <c r="X742" s="52"/>
      <c r="Y742" s="52"/>
      <c r="Z742" s="2"/>
    </row>
    <row r="743" spans="1:26" ht="16.5" customHeight="1">
      <c r="A743" s="2"/>
      <c r="B743" s="2"/>
      <c r="C743" s="14"/>
      <c r="D743" s="14"/>
      <c r="E743" s="14"/>
      <c r="F743" s="14"/>
      <c r="G743" s="14"/>
      <c r="H743" s="2"/>
      <c r="I743" s="2"/>
      <c r="J743" s="2"/>
      <c r="K743" s="2"/>
      <c r="L743" s="2"/>
      <c r="M743" s="2"/>
      <c r="N743" s="2"/>
      <c r="O743" s="2"/>
      <c r="P743" s="2"/>
      <c r="Q743" s="2"/>
      <c r="R743" s="2"/>
      <c r="S743" s="52"/>
      <c r="T743" s="52"/>
      <c r="U743" s="52"/>
      <c r="V743" s="52"/>
      <c r="W743" s="52"/>
      <c r="X743" s="52"/>
      <c r="Y743" s="52"/>
      <c r="Z743" s="2"/>
    </row>
    <row r="744" spans="1:26" ht="16.5" customHeight="1">
      <c r="A744" s="2"/>
      <c r="B744" s="2"/>
      <c r="C744" s="14"/>
      <c r="D744" s="14"/>
      <c r="E744" s="14"/>
      <c r="F744" s="14"/>
      <c r="G744" s="14"/>
      <c r="H744" s="2"/>
      <c r="I744" s="2"/>
      <c r="J744" s="2"/>
      <c r="K744" s="2"/>
      <c r="L744" s="2"/>
      <c r="M744" s="2"/>
      <c r="N744" s="2"/>
      <c r="O744" s="2"/>
      <c r="P744" s="2"/>
      <c r="Q744" s="2"/>
      <c r="R744" s="2"/>
      <c r="S744" s="52"/>
      <c r="T744" s="52"/>
      <c r="U744" s="52"/>
      <c r="V744" s="52"/>
      <c r="W744" s="52"/>
      <c r="X744" s="52"/>
      <c r="Y744" s="52"/>
      <c r="Z744" s="2"/>
    </row>
    <row r="745" spans="1:26" ht="16.5" customHeight="1">
      <c r="A745" s="2"/>
      <c r="B745" s="2"/>
      <c r="C745" s="14"/>
      <c r="D745" s="14"/>
      <c r="E745" s="14"/>
      <c r="F745" s="14"/>
      <c r="G745" s="14"/>
      <c r="H745" s="2"/>
      <c r="I745" s="2"/>
      <c r="J745" s="2"/>
      <c r="K745" s="2"/>
      <c r="L745" s="2"/>
      <c r="M745" s="2"/>
      <c r="N745" s="2"/>
      <c r="O745" s="2"/>
      <c r="P745" s="2"/>
      <c r="Q745" s="2"/>
      <c r="R745" s="2"/>
      <c r="S745" s="52"/>
      <c r="T745" s="52"/>
      <c r="U745" s="52"/>
      <c r="V745" s="52"/>
      <c r="W745" s="52"/>
      <c r="X745" s="52"/>
      <c r="Y745" s="52"/>
      <c r="Z745" s="2"/>
    </row>
    <row r="746" spans="1:26" ht="16.5" customHeight="1">
      <c r="A746" s="2"/>
      <c r="B746" s="2"/>
      <c r="C746" s="14"/>
      <c r="D746" s="14"/>
      <c r="E746" s="14"/>
      <c r="F746" s="14"/>
      <c r="G746" s="14"/>
      <c r="H746" s="2"/>
      <c r="I746" s="2"/>
      <c r="J746" s="2"/>
      <c r="K746" s="2"/>
      <c r="L746" s="2"/>
      <c r="M746" s="2"/>
      <c r="N746" s="2"/>
      <c r="O746" s="2"/>
      <c r="P746" s="2"/>
      <c r="Q746" s="2"/>
      <c r="R746" s="2"/>
      <c r="S746" s="52"/>
      <c r="T746" s="52"/>
      <c r="U746" s="52"/>
      <c r="V746" s="52"/>
      <c r="W746" s="52"/>
      <c r="X746" s="52"/>
      <c r="Y746" s="52"/>
      <c r="Z746" s="2"/>
    </row>
    <row r="747" spans="1:26" ht="16.5" customHeight="1">
      <c r="A747" s="2"/>
      <c r="B747" s="2"/>
      <c r="C747" s="14"/>
      <c r="D747" s="14"/>
      <c r="E747" s="14"/>
      <c r="F747" s="14"/>
      <c r="G747" s="14"/>
      <c r="H747" s="2"/>
      <c r="I747" s="2"/>
      <c r="J747" s="2"/>
      <c r="K747" s="2"/>
      <c r="L747" s="2"/>
      <c r="M747" s="2"/>
      <c r="N747" s="2"/>
      <c r="O747" s="2"/>
      <c r="P747" s="2"/>
      <c r="Q747" s="2"/>
      <c r="R747" s="2"/>
      <c r="S747" s="52"/>
      <c r="T747" s="52"/>
      <c r="U747" s="52"/>
      <c r="V747" s="52"/>
      <c r="W747" s="52"/>
      <c r="X747" s="52"/>
      <c r="Y747" s="52"/>
      <c r="Z747" s="2"/>
    </row>
    <row r="748" spans="1:26" ht="16.5" customHeight="1">
      <c r="A748" s="2"/>
      <c r="B748" s="2"/>
      <c r="C748" s="14"/>
      <c r="D748" s="14"/>
      <c r="E748" s="14"/>
      <c r="F748" s="14"/>
      <c r="G748" s="14"/>
      <c r="H748" s="2"/>
      <c r="I748" s="2"/>
      <c r="J748" s="2"/>
      <c r="K748" s="2"/>
      <c r="L748" s="2"/>
      <c r="M748" s="2"/>
      <c r="N748" s="2"/>
      <c r="O748" s="2"/>
      <c r="P748" s="2"/>
      <c r="Q748" s="2"/>
      <c r="R748" s="2"/>
      <c r="S748" s="52"/>
      <c r="T748" s="52"/>
      <c r="U748" s="52"/>
      <c r="V748" s="52"/>
      <c r="W748" s="52"/>
      <c r="X748" s="52"/>
      <c r="Y748" s="52"/>
      <c r="Z748" s="2"/>
    </row>
    <row r="749" spans="1:26" ht="16.5" customHeight="1">
      <c r="A749" s="2"/>
      <c r="B749" s="2"/>
      <c r="C749" s="14"/>
      <c r="D749" s="14"/>
      <c r="E749" s="14"/>
      <c r="F749" s="14"/>
      <c r="G749" s="14"/>
      <c r="H749" s="2"/>
      <c r="I749" s="2"/>
      <c r="J749" s="2"/>
      <c r="K749" s="2"/>
      <c r="L749" s="2"/>
      <c r="M749" s="2"/>
      <c r="N749" s="2"/>
      <c r="O749" s="2"/>
      <c r="P749" s="2"/>
      <c r="Q749" s="2"/>
      <c r="R749" s="2"/>
      <c r="S749" s="52"/>
      <c r="T749" s="52"/>
      <c r="U749" s="52"/>
      <c r="V749" s="52"/>
      <c r="W749" s="52"/>
      <c r="X749" s="52"/>
      <c r="Y749" s="52"/>
      <c r="Z749" s="2"/>
    </row>
    <row r="750" spans="1:26" ht="16.5" customHeight="1">
      <c r="A750" s="2"/>
      <c r="B750" s="2"/>
      <c r="C750" s="14"/>
      <c r="D750" s="14"/>
      <c r="E750" s="14"/>
      <c r="F750" s="14"/>
      <c r="G750" s="14"/>
      <c r="H750" s="2"/>
      <c r="I750" s="2"/>
      <c r="J750" s="2"/>
      <c r="K750" s="2"/>
      <c r="L750" s="2"/>
      <c r="M750" s="2"/>
      <c r="N750" s="2"/>
      <c r="O750" s="2"/>
      <c r="P750" s="2"/>
      <c r="Q750" s="2"/>
      <c r="R750" s="2"/>
      <c r="S750" s="52"/>
      <c r="T750" s="52"/>
      <c r="U750" s="52"/>
      <c r="V750" s="52"/>
      <c r="W750" s="52"/>
      <c r="X750" s="52"/>
      <c r="Y750" s="52"/>
      <c r="Z750" s="2"/>
    </row>
    <row r="751" spans="1:26" ht="16.5" customHeight="1">
      <c r="A751" s="2"/>
      <c r="B751" s="2"/>
      <c r="C751" s="14"/>
      <c r="D751" s="14"/>
      <c r="E751" s="14"/>
      <c r="F751" s="14"/>
      <c r="G751" s="14"/>
      <c r="H751" s="2"/>
      <c r="I751" s="2"/>
      <c r="J751" s="2"/>
      <c r="K751" s="2"/>
      <c r="L751" s="2"/>
      <c r="M751" s="2"/>
      <c r="N751" s="2"/>
      <c r="O751" s="2"/>
      <c r="P751" s="2"/>
      <c r="Q751" s="2"/>
      <c r="R751" s="2"/>
      <c r="S751" s="52"/>
      <c r="T751" s="52"/>
      <c r="U751" s="52"/>
      <c r="V751" s="52"/>
      <c r="W751" s="52"/>
      <c r="X751" s="52"/>
      <c r="Y751" s="52"/>
      <c r="Z751" s="2"/>
    </row>
    <row r="752" spans="1:26" ht="16.5" customHeight="1">
      <c r="A752" s="2"/>
      <c r="B752" s="2"/>
      <c r="C752" s="14"/>
      <c r="D752" s="14"/>
      <c r="E752" s="14"/>
      <c r="F752" s="14"/>
      <c r="G752" s="14"/>
      <c r="H752" s="2"/>
      <c r="I752" s="2"/>
      <c r="J752" s="2"/>
      <c r="K752" s="2"/>
      <c r="L752" s="2"/>
      <c r="M752" s="2"/>
      <c r="N752" s="2"/>
      <c r="O752" s="2"/>
      <c r="P752" s="2"/>
      <c r="Q752" s="2"/>
      <c r="R752" s="2"/>
      <c r="S752" s="52"/>
      <c r="T752" s="52"/>
      <c r="U752" s="52"/>
      <c r="V752" s="52"/>
      <c r="W752" s="52"/>
      <c r="X752" s="52"/>
      <c r="Y752" s="52"/>
      <c r="Z752" s="2"/>
    </row>
    <row r="753" spans="1:26" ht="16.5" customHeight="1">
      <c r="A753" s="2"/>
      <c r="B753" s="2"/>
      <c r="C753" s="14"/>
      <c r="D753" s="14"/>
      <c r="E753" s="14"/>
      <c r="F753" s="14"/>
      <c r="G753" s="14"/>
      <c r="H753" s="2"/>
      <c r="I753" s="2"/>
      <c r="J753" s="2"/>
      <c r="K753" s="2"/>
      <c r="L753" s="2"/>
      <c r="M753" s="2"/>
      <c r="N753" s="2"/>
      <c r="O753" s="2"/>
      <c r="P753" s="2"/>
      <c r="Q753" s="2"/>
      <c r="R753" s="2"/>
      <c r="S753" s="52"/>
      <c r="T753" s="52"/>
      <c r="U753" s="52"/>
      <c r="V753" s="52"/>
      <c r="W753" s="52"/>
      <c r="X753" s="52"/>
      <c r="Y753" s="52"/>
      <c r="Z753" s="2"/>
    </row>
    <row r="754" spans="1:26" ht="16.5" customHeight="1">
      <c r="A754" s="2"/>
      <c r="B754" s="2"/>
      <c r="C754" s="14"/>
      <c r="D754" s="14"/>
      <c r="E754" s="14"/>
      <c r="F754" s="14"/>
      <c r="G754" s="14"/>
      <c r="H754" s="2"/>
      <c r="I754" s="2"/>
      <c r="J754" s="2"/>
      <c r="K754" s="2"/>
      <c r="L754" s="2"/>
      <c r="M754" s="2"/>
      <c r="N754" s="2"/>
      <c r="O754" s="2"/>
      <c r="P754" s="2"/>
      <c r="Q754" s="2"/>
      <c r="R754" s="2"/>
      <c r="S754" s="52"/>
      <c r="T754" s="52"/>
      <c r="U754" s="52"/>
      <c r="V754" s="52"/>
      <c r="W754" s="52"/>
      <c r="X754" s="52"/>
      <c r="Y754" s="52"/>
      <c r="Z754" s="2"/>
    </row>
    <row r="755" spans="1:26" ht="16.5" customHeight="1">
      <c r="A755" s="2"/>
      <c r="B755" s="2"/>
      <c r="C755" s="14"/>
      <c r="D755" s="14"/>
      <c r="E755" s="14"/>
      <c r="F755" s="14"/>
      <c r="G755" s="14"/>
      <c r="H755" s="2"/>
      <c r="I755" s="2"/>
      <c r="J755" s="2"/>
      <c r="K755" s="2"/>
      <c r="L755" s="2"/>
      <c r="M755" s="2"/>
      <c r="N755" s="2"/>
      <c r="O755" s="2"/>
      <c r="P755" s="2"/>
      <c r="Q755" s="2"/>
      <c r="R755" s="2"/>
      <c r="S755" s="52"/>
      <c r="T755" s="52"/>
      <c r="U755" s="52"/>
      <c r="V755" s="52"/>
      <c r="W755" s="52"/>
      <c r="X755" s="52"/>
      <c r="Y755" s="52"/>
      <c r="Z755" s="2"/>
    </row>
    <row r="756" spans="1:26" ht="16.5" customHeight="1">
      <c r="A756" s="2"/>
      <c r="B756" s="2"/>
      <c r="C756" s="14"/>
      <c r="D756" s="14"/>
      <c r="E756" s="14"/>
      <c r="F756" s="14"/>
      <c r="G756" s="14"/>
      <c r="H756" s="2"/>
      <c r="I756" s="2"/>
      <c r="J756" s="2"/>
      <c r="K756" s="2"/>
      <c r="L756" s="2"/>
      <c r="M756" s="2"/>
      <c r="N756" s="2"/>
      <c r="O756" s="2"/>
      <c r="P756" s="2"/>
      <c r="Q756" s="2"/>
      <c r="R756" s="2"/>
      <c r="S756" s="52"/>
      <c r="T756" s="52"/>
      <c r="U756" s="52"/>
      <c r="V756" s="52"/>
      <c r="W756" s="52"/>
      <c r="X756" s="52"/>
      <c r="Y756" s="52"/>
      <c r="Z756" s="2"/>
    </row>
    <row r="757" spans="1:26" ht="16.5" customHeight="1">
      <c r="A757" s="2"/>
      <c r="B757" s="2"/>
      <c r="C757" s="14"/>
      <c r="D757" s="14"/>
      <c r="E757" s="14"/>
      <c r="F757" s="14"/>
      <c r="G757" s="14"/>
      <c r="H757" s="2"/>
      <c r="I757" s="2"/>
      <c r="J757" s="2"/>
      <c r="K757" s="2"/>
      <c r="L757" s="2"/>
      <c r="M757" s="2"/>
      <c r="N757" s="2"/>
      <c r="O757" s="2"/>
      <c r="P757" s="2"/>
      <c r="Q757" s="2"/>
      <c r="R757" s="2"/>
      <c r="S757" s="52"/>
      <c r="T757" s="52"/>
      <c r="U757" s="52"/>
      <c r="V757" s="52"/>
      <c r="W757" s="52"/>
      <c r="X757" s="52"/>
      <c r="Y757" s="52"/>
      <c r="Z757" s="2"/>
    </row>
    <row r="758" spans="1:26" ht="16.5" customHeight="1">
      <c r="A758" s="2"/>
      <c r="B758" s="2"/>
      <c r="C758" s="14"/>
      <c r="D758" s="14"/>
      <c r="E758" s="14"/>
      <c r="F758" s="14"/>
      <c r="G758" s="14"/>
      <c r="H758" s="2"/>
      <c r="I758" s="2"/>
      <c r="J758" s="2"/>
      <c r="K758" s="2"/>
      <c r="L758" s="2"/>
      <c r="M758" s="2"/>
      <c r="N758" s="2"/>
      <c r="O758" s="2"/>
      <c r="P758" s="2"/>
      <c r="Q758" s="2"/>
      <c r="R758" s="2"/>
      <c r="S758" s="52"/>
      <c r="T758" s="52"/>
      <c r="U758" s="52"/>
      <c r="V758" s="52"/>
      <c r="W758" s="52"/>
      <c r="X758" s="52"/>
      <c r="Y758" s="52"/>
      <c r="Z758" s="2"/>
    </row>
    <row r="759" spans="1:26" ht="16.5" customHeight="1">
      <c r="A759" s="2"/>
      <c r="B759" s="2"/>
      <c r="C759" s="14"/>
      <c r="D759" s="14"/>
      <c r="E759" s="14"/>
      <c r="F759" s="14"/>
      <c r="G759" s="14"/>
      <c r="H759" s="2"/>
      <c r="I759" s="2"/>
      <c r="J759" s="2"/>
      <c r="K759" s="2"/>
      <c r="L759" s="2"/>
      <c r="M759" s="2"/>
      <c r="N759" s="2"/>
      <c r="O759" s="2"/>
      <c r="P759" s="2"/>
      <c r="Q759" s="2"/>
      <c r="R759" s="2"/>
      <c r="S759" s="52"/>
      <c r="T759" s="52"/>
      <c r="U759" s="52"/>
      <c r="V759" s="52"/>
      <c r="W759" s="52"/>
      <c r="X759" s="52"/>
      <c r="Y759" s="52"/>
      <c r="Z759" s="2"/>
    </row>
    <row r="760" spans="1:26" ht="16.5" customHeight="1">
      <c r="A760" s="2"/>
      <c r="B760" s="2"/>
      <c r="C760" s="14"/>
      <c r="D760" s="14"/>
      <c r="E760" s="14"/>
      <c r="F760" s="14"/>
      <c r="G760" s="14"/>
      <c r="H760" s="2"/>
      <c r="I760" s="2"/>
      <c r="J760" s="2"/>
      <c r="K760" s="2"/>
      <c r="L760" s="2"/>
      <c r="M760" s="2"/>
      <c r="N760" s="2"/>
      <c r="O760" s="2"/>
      <c r="P760" s="2"/>
      <c r="Q760" s="2"/>
      <c r="R760" s="2"/>
      <c r="S760" s="52"/>
      <c r="T760" s="52"/>
      <c r="U760" s="52"/>
      <c r="V760" s="52"/>
      <c r="W760" s="52"/>
      <c r="X760" s="52"/>
      <c r="Y760" s="52"/>
      <c r="Z760" s="2"/>
    </row>
    <row r="761" spans="1:26" ht="16.5" customHeight="1">
      <c r="A761" s="2"/>
      <c r="B761" s="2"/>
      <c r="C761" s="14"/>
      <c r="D761" s="14"/>
      <c r="E761" s="14"/>
      <c r="F761" s="14"/>
      <c r="G761" s="14"/>
      <c r="H761" s="2"/>
      <c r="I761" s="2"/>
      <c r="J761" s="2"/>
      <c r="K761" s="2"/>
      <c r="L761" s="2"/>
      <c r="M761" s="2"/>
      <c r="N761" s="2"/>
      <c r="O761" s="2"/>
      <c r="P761" s="2"/>
      <c r="Q761" s="2"/>
      <c r="R761" s="2"/>
      <c r="S761" s="52"/>
      <c r="T761" s="52"/>
      <c r="U761" s="52"/>
      <c r="V761" s="52"/>
      <c r="W761" s="52"/>
      <c r="X761" s="52"/>
      <c r="Y761" s="52"/>
      <c r="Z761" s="2"/>
    </row>
    <row r="762" spans="1:26" ht="16.5" customHeight="1">
      <c r="A762" s="2"/>
      <c r="B762" s="2"/>
      <c r="C762" s="14"/>
      <c r="D762" s="14"/>
      <c r="E762" s="14"/>
      <c r="F762" s="14"/>
      <c r="G762" s="14"/>
      <c r="H762" s="2"/>
      <c r="I762" s="2"/>
      <c r="J762" s="2"/>
      <c r="K762" s="2"/>
      <c r="L762" s="2"/>
      <c r="M762" s="2"/>
      <c r="N762" s="2"/>
      <c r="O762" s="2"/>
      <c r="P762" s="2"/>
      <c r="Q762" s="2"/>
      <c r="R762" s="2"/>
      <c r="S762" s="52"/>
      <c r="T762" s="52"/>
      <c r="U762" s="52"/>
      <c r="V762" s="52"/>
      <c r="W762" s="52"/>
      <c r="X762" s="52"/>
      <c r="Y762" s="52"/>
      <c r="Z762" s="2"/>
    </row>
    <row r="763" spans="1:26" ht="16.5" customHeight="1">
      <c r="A763" s="2"/>
      <c r="B763" s="2"/>
      <c r="C763" s="14"/>
      <c r="D763" s="14"/>
      <c r="E763" s="14"/>
      <c r="F763" s="14"/>
      <c r="G763" s="14"/>
      <c r="H763" s="2"/>
      <c r="I763" s="2"/>
      <c r="J763" s="2"/>
      <c r="K763" s="2"/>
      <c r="L763" s="2"/>
      <c r="M763" s="2"/>
      <c r="N763" s="2"/>
      <c r="O763" s="2"/>
      <c r="P763" s="2"/>
      <c r="Q763" s="2"/>
      <c r="R763" s="2"/>
      <c r="S763" s="52"/>
      <c r="T763" s="52"/>
      <c r="U763" s="52"/>
      <c r="V763" s="52"/>
      <c r="W763" s="52"/>
      <c r="X763" s="52"/>
      <c r="Y763" s="52"/>
      <c r="Z763" s="2"/>
    </row>
    <row r="764" spans="1:26" ht="16.5" customHeight="1">
      <c r="A764" s="2"/>
      <c r="B764" s="2"/>
      <c r="C764" s="14"/>
      <c r="D764" s="14"/>
      <c r="E764" s="14"/>
      <c r="F764" s="14"/>
      <c r="G764" s="14"/>
      <c r="H764" s="2"/>
      <c r="I764" s="2"/>
      <c r="J764" s="2"/>
      <c r="K764" s="2"/>
      <c r="L764" s="2"/>
      <c r="M764" s="2"/>
      <c r="N764" s="2"/>
      <c r="O764" s="2"/>
      <c r="P764" s="2"/>
      <c r="Q764" s="2"/>
      <c r="R764" s="2"/>
      <c r="S764" s="52"/>
      <c r="T764" s="52"/>
      <c r="U764" s="52"/>
      <c r="V764" s="52"/>
      <c r="W764" s="52"/>
      <c r="X764" s="52"/>
      <c r="Y764" s="52"/>
      <c r="Z764" s="2"/>
    </row>
    <row r="765" spans="1:26" ht="16.5" customHeight="1">
      <c r="A765" s="2"/>
      <c r="B765" s="2"/>
      <c r="C765" s="14"/>
      <c r="D765" s="14"/>
      <c r="E765" s="14"/>
      <c r="F765" s="14"/>
      <c r="G765" s="14"/>
      <c r="H765" s="2"/>
      <c r="I765" s="2"/>
      <c r="J765" s="2"/>
      <c r="K765" s="2"/>
      <c r="L765" s="2"/>
      <c r="M765" s="2"/>
      <c r="N765" s="2"/>
      <c r="O765" s="2"/>
      <c r="P765" s="2"/>
      <c r="Q765" s="2"/>
      <c r="R765" s="2"/>
      <c r="S765" s="52"/>
      <c r="T765" s="52"/>
      <c r="U765" s="52"/>
      <c r="V765" s="52"/>
      <c r="W765" s="52"/>
      <c r="X765" s="52"/>
      <c r="Y765" s="52"/>
      <c r="Z765" s="2"/>
    </row>
    <row r="766" spans="1:26" ht="16.5" customHeight="1">
      <c r="A766" s="2"/>
      <c r="B766" s="2"/>
      <c r="C766" s="14"/>
      <c r="D766" s="14"/>
      <c r="E766" s="14"/>
      <c r="F766" s="14"/>
      <c r="G766" s="14"/>
      <c r="H766" s="2"/>
      <c r="I766" s="2"/>
      <c r="J766" s="2"/>
      <c r="K766" s="2"/>
      <c r="L766" s="2"/>
      <c r="M766" s="2"/>
      <c r="N766" s="2"/>
      <c r="O766" s="2"/>
      <c r="P766" s="2"/>
      <c r="Q766" s="2"/>
      <c r="R766" s="2"/>
      <c r="S766" s="52"/>
      <c r="T766" s="52"/>
      <c r="U766" s="52"/>
      <c r="V766" s="52"/>
      <c r="W766" s="52"/>
      <c r="X766" s="52"/>
      <c r="Y766" s="52"/>
      <c r="Z766" s="2"/>
    </row>
    <row r="767" spans="1:26" ht="16.5" customHeight="1">
      <c r="A767" s="2"/>
      <c r="B767" s="2"/>
      <c r="C767" s="14"/>
      <c r="D767" s="14"/>
      <c r="E767" s="14"/>
      <c r="F767" s="14"/>
      <c r="G767" s="14"/>
      <c r="H767" s="2"/>
      <c r="I767" s="2"/>
      <c r="J767" s="2"/>
      <c r="K767" s="2"/>
      <c r="L767" s="2"/>
      <c r="M767" s="2"/>
      <c r="N767" s="2"/>
      <c r="O767" s="2"/>
      <c r="P767" s="2"/>
      <c r="Q767" s="2"/>
      <c r="R767" s="2"/>
      <c r="S767" s="52"/>
      <c r="T767" s="52"/>
      <c r="U767" s="52"/>
      <c r="V767" s="52"/>
      <c r="W767" s="52"/>
      <c r="X767" s="52"/>
      <c r="Y767" s="52"/>
      <c r="Z767" s="2"/>
    </row>
    <row r="768" spans="1:26" ht="16.5" customHeight="1">
      <c r="A768" s="2"/>
      <c r="B768" s="2"/>
      <c r="C768" s="14"/>
      <c r="D768" s="14"/>
      <c r="E768" s="14"/>
      <c r="F768" s="14"/>
      <c r="G768" s="14"/>
      <c r="H768" s="2"/>
      <c r="I768" s="2"/>
      <c r="J768" s="2"/>
      <c r="K768" s="2"/>
      <c r="L768" s="2"/>
      <c r="M768" s="2"/>
      <c r="N768" s="2"/>
      <c r="O768" s="2"/>
      <c r="P768" s="2"/>
      <c r="Q768" s="2"/>
      <c r="R768" s="2"/>
      <c r="S768" s="52"/>
      <c r="T768" s="52"/>
      <c r="U768" s="52"/>
      <c r="V768" s="52"/>
      <c r="W768" s="52"/>
      <c r="X768" s="52"/>
      <c r="Y768" s="52"/>
      <c r="Z768" s="2"/>
    </row>
    <row r="769" spans="1:26" ht="16.5" customHeight="1">
      <c r="A769" s="2"/>
      <c r="B769" s="2"/>
      <c r="C769" s="14"/>
      <c r="D769" s="14"/>
      <c r="E769" s="14"/>
      <c r="F769" s="14"/>
      <c r="G769" s="14"/>
      <c r="H769" s="2"/>
      <c r="I769" s="2"/>
      <c r="J769" s="2"/>
      <c r="K769" s="2"/>
      <c r="L769" s="2"/>
      <c r="M769" s="2"/>
      <c r="N769" s="2"/>
      <c r="O769" s="2"/>
      <c r="P769" s="2"/>
      <c r="Q769" s="2"/>
      <c r="R769" s="2"/>
      <c r="S769" s="52"/>
      <c r="T769" s="52"/>
      <c r="U769" s="52"/>
      <c r="V769" s="52"/>
      <c r="W769" s="52"/>
      <c r="X769" s="52"/>
      <c r="Y769" s="52"/>
      <c r="Z769" s="2"/>
    </row>
    <row r="770" spans="1:26" ht="16.5" customHeight="1">
      <c r="A770" s="2"/>
      <c r="B770" s="2"/>
      <c r="C770" s="14"/>
      <c r="D770" s="14"/>
      <c r="E770" s="14"/>
      <c r="F770" s="14"/>
      <c r="G770" s="14"/>
      <c r="H770" s="2"/>
      <c r="I770" s="2"/>
      <c r="J770" s="2"/>
      <c r="K770" s="2"/>
      <c r="L770" s="2"/>
      <c r="M770" s="2"/>
      <c r="N770" s="2"/>
      <c r="O770" s="2"/>
      <c r="P770" s="2"/>
      <c r="Q770" s="2"/>
      <c r="R770" s="2"/>
      <c r="S770" s="52"/>
      <c r="T770" s="52"/>
      <c r="U770" s="52"/>
      <c r="V770" s="52"/>
      <c r="W770" s="52"/>
      <c r="X770" s="52"/>
      <c r="Y770" s="52"/>
      <c r="Z770" s="2"/>
    </row>
    <row r="771" spans="1:26" ht="16.5" customHeight="1">
      <c r="A771" s="2"/>
      <c r="B771" s="2"/>
      <c r="C771" s="14"/>
      <c r="D771" s="14"/>
      <c r="E771" s="14"/>
      <c r="F771" s="14"/>
      <c r="G771" s="14"/>
      <c r="H771" s="2"/>
      <c r="I771" s="2"/>
      <c r="J771" s="2"/>
      <c r="K771" s="2"/>
      <c r="L771" s="2"/>
      <c r="M771" s="2"/>
      <c r="N771" s="2"/>
      <c r="O771" s="2"/>
      <c r="P771" s="2"/>
      <c r="Q771" s="2"/>
      <c r="R771" s="2"/>
      <c r="S771" s="52"/>
      <c r="T771" s="52"/>
      <c r="U771" s="52"/>
      <c r="V771" s="52"/>
      <c r="W771" s="52"/>
      <c r="X771" s="52"/>
      <c r="Y771" s="52"/>
      <c r="Z771" s="2"/>
    </row>
    <row r="772" spans="1:26" ht="16.5" customHeight="1">
      <c r="A772" s="2"/>
      <c r="B772" s="2"/>
      <c r="C772" s="14"/>
      <c r="D772" s="14"/>
      <c r="E772" s="14"/>
      <c r="F772" s="14"/>
      <c r="G772" s="14"/>
      <c r="H772" s="2"/>
      <c r="I772" s="2"/>
      <c r="J772" s="2"/>
      <c r="K772" s="2"/>
      <c r="L772" s="2"/>
      <c r="M772" s="2"/>
      <c r="N772" s="2"/>
      <c r="O772" s="2"/>
      <c r="P772" s="2"/>
      <c r="Q772" s="2"/>
      <c r="R772" s="2"/>
      <c r="S772" s="52"/>
      <c r="T772" s="52"/>
      <c r="U772" s="52"/>
      <c r="V772" s="52"/>
      <c r="W772" s="52"/>
      <c r="X772" s="52"/>
      <c r="Y772" s="52"/>
      <c r="Z772" s="2"/>
    </row>
    <row r="773" spans="1:26" ht="16.5" customHeight="1">
      <c r="A773" s="2"/>
      <c r="B773" s="2"/>
      <c r="C773" s="14"/>
      <c r="D773" s="14"/>
      <c r="E773" s="14"/>
      <c r="F773" s="14"/>
      <c r="G773" s="14"/>
      <c r="H773" s="2"/>
      <c r="I773" s="2"/>
      <c r="J773" s="2"/>
      <c r="K773" s="2"/>
      <c r="L773" s="2"/>
      <c r="M773" s="2"/>
      <c r="N773" s="2"/>
      <c r="O773" s="2"/>
      <c r="P773" s="2"/>
      <c r="Q773" s="2"/>
      <c r="R773" s="2"/>
      <c r="S773" s="52"/>
      <c r="T773" s="52"/>
      <c r="U773" s="52"/>
      <c r="V773" s="52"/>
      <c r="W773" s="52"/>
      <c r="X773" s="52"/>
      <c r="Y773" s="52"/>
      <c r="Z773" s="2"/>
    </row>
    <row r="774" spans="1:26" ht="16.5" customHeight="1">
      <c r="A774" s="2"/>
      <c r="B774" s="2"/>
      <c r="C774" s="14"/>
      <c r="D774" s="14"/>
      <c r="E774" s="14"/>
      <c r="F774" s="14"/>
      <c r="G774" s="14"/>
      <c r="H774" s="2"/>
      <c r="I774" s="2"/>
      <c r="J774" s="2"/>
      <c r="K774" s="2"/>
      <c r="L774" s="2"/>
      <c r="M774" s="2"/>
      <c r="N774" s="2"/>
      <c r="O774" s="2"/>
      <c r="P774" s="2"/>
      <c r="Q774" s="2"/>
      <c r="R774" s="2"/>
      <c r="S774" s="52"/>
      <c r="T774" s="52"/>
      <c r="U774" s="52"/>
      <c r="V774" s="52"/>
      <c r="W774" s="52"/>
      <c r="X774" s="52"/>
      <c r="Y774" s="52"/>
      <c r="Z774" s="2"/>
    </row>
    <row r="775" spans="1:26" ht="16.5" customHeight="1">
      <c r="A775" s="2"/>
      <c r="B775" s="2"/>
      <c r="C775" s="14"/>
      <c r="D775" s="14"/>
      <c r="E775" s="14"/>
      <c r="F775" s="14"/>
      <c r="G775" s="14"/>
      <c r="H775" s="2"/>
      <c r="I775" s="2"/>
      <c r="J775" s="2"/>
      <c r="K775" s="2"/>
      <c r="L775" s="2"/>
      <c r="M775" s="2"/>
      <c r="N775" s="2"/>
      <c r="O775" s="2"/>
      <c r="P775" s="2"/>
      <c r="Q775" s="2"/>
      <c r="R775" s="2"/>
      <c r="S775" s="52"/>
      <c r="T775" s="52"/>
      <c r="U775" s="52"/>
      <c r="V775" s="52"/>
      <c r="W775" s="52"/>
      <c r="X775" s="52"/>
      <c r="Y775" s="52"/>
      <c r="Z775" s="2"/>
    </row>
    <row r="776" spans="1:26" ht="16.5" customHeight="1">
      <c r="A776" s="2"/>
      <c r="B776" s="2"/>
      <c r="C776" s="14"/>
      <c r="D776" s="14"/>
      <c r="E776" s="14"/>
      <c r="F776" s="14"/>
      <c r="G776" s="14"/>
      <c r="H776" s="2"/>
      <c r="I776" s="2"/>
      <c r="J776" s="2"/>
      <c r="K776" s="2"/>
      <c r="L776" s="2"/>
      <c r="M776" s="2"/>
      <c r="N776" s="2"/>
      <c r="O776" s="2"/>
      <c r="P776" s="2"/>
      <c r="Q776" s="2"/>
      <c r="R776" s="2"/>
      <c r="S776" s="52"/>
      <c r="T776" s="52"/>
      <c r="U776" s="52"/>
      <c r="V776" s="52"/>
      <c r="W776" s="52"/>
      <c r="X776" s="52"/>
      <c r="Y776" s="52"/>
      <c r="Z776" s="2"/>
    </row>
    <row r="777" spans="1:26" ht="16.5" customHeight="1">
      <c r="A777" s="2"/>
      <c r="B777" s="2"/>
      <c r="C777" s="14"/>
      <c r="D777" s="14"/>
      <c r="E777" s="14"/>
      <c r="F777" s="14"/>
      <c r="G777" s="14"/>
      <c r="H777" s="2"/>
      <c r="I777" s="2"/>
      <c r="J777" s="2"/>
      <c r="K777" s="2"/>
      <c r="L777" s="2"/>
      <c r="M777" s="2"/>
      <c r="N777" s="2"/>
      <c r="O777" s="2"/>
      <c r="P777" s="2"/>
      <c r="Q777" s="2"/>
      <c r="R777" s="2"/>
      <c r="S777" s="52"/>
      <c r="T777" s="52"/>
      <c r="U777" s="52"/>
      <c r="V777" s="52"/>
      <c r="W777" s="52"/>
      <c r="X777" s="52"/>
      <c r="Y777" s="52"/>
      <c r="Z777" s="2"/>
    </row>
    <row r="778" spans="1:26" ht="16.5" customHeight="1">
      <c r="A778" s="2"/>
      <c r="B778" s="2"/>
      <c r="C778" s="14"/>
      <c r="D778" s="14"/>
      <c r="E778" s="14"/>
      <c r="F778" s="14"/>
      <c r="G778" s="14"/>
      <c r="H778" s="2"/>
      <c r="I778" s="2"/>
      <c r="J778" s="2"/>
      <c r="K778" s="2"/>
      <c r="L778" s="2"/>
      <c r="M778" s="2"/>
      <c r="N778" s="2"/>
      <c r="O778" s="2"/>
      <c r="P778" s="2"/>
      <c r="Q778" s="2"/>
      <c r="R778" s="2"/>
      <c r="S778" s="52"/>
      <c r="T778" s="52"/>
      <c r="U778" s="52"/>
      <c r="V778" s="52"/>
      <c r="W778" s="52"/>
      <c r="X778" s="52"/>
      <c r="Y778" s="52"/>
      <c r="Z778" s="2"/>
    </row>
    <row r="779" spans="1:26" ht="16.5" customHeight="1">
      <c r="A779" s="2"/>
      <c r="B779" s="2"/>
      <c r="C779" s="14"/>
      <c r="D779" s="14"/>
      <c r="E779" s="14"/>
      <c r="F779" s="14"/>
      <c r="G779" s="14"/>
      <c r="H779" s="2"/>
      <c r="I779" s="2"/>
      <c r="J779" s="2"/>
      <c r="K779" s="2"/>
      <c r="L779" s="2"/>
      <c r="M779" s="2"/>
      <c r="N779" s="2"/>
      <c r="O779" s="2"/>
      <c r="P779" s="2"/>
      <c r="Q779" s="2"/>
      <c r="R779" s="2"/>
      <c r="S779" s="52"/>
      <c r="T779" s="52"/>
      <c r="U779" s="52"/>
      <c r="V779" s="52"/>
      <c r="W779" s="52"/>
      <c r="X779" s="52"/>
      <c r="Y779" s="52"/>
      <c r="Z779" s="2"/>
    </row>
    <row r="780" spans="1:26" ht="16.5" customHeight="1">
      <c r="A780" s="2"/>
      <c r="B780" s="2"/>
      <c r="C780" s="14"/>
      <c r="D780" s="14"/>
      <c r="E780" s="14"/>
      <c r="F780" s="14"/>
      <c r="G780" s="14"/>
      <c r="H780" s="2"/>
      <c r="I780" s="2"/>
      <c r="J780" s="2"/>
      <c r="K780" s="2"/>
      <c r="L780" s="2"/>
      <c r="M780" s="2"/>
      <c r="N780" s="2"/>
      <c r="O780" s="2"/>
      <c r="P780" s="2"/>
      <c r="Q780" s="2"/>
      <c r="R780" s="2"/>
      <c r="S780" s="52"/>
      <c r="T780" s="52"/>
      <c r="U780" s="52"/>
      <c r="V780" s="52"/>
      <c r="W780" s="52"/>
      <c r="X780" s="52"/>
      <c r="Y780" s="52"/>
      <c r="Z780" s="2"/>
    </row>
    <row r="781" spans="1:26" ht="16.5" customHeight="1">
      <c r="A781" s="2"/>
      <c r="B781" s="2"/>
      <c r="C781" s="14"/>
      <c r="D781" s="14"/>
      <c r="E781" s="14"/>
      <c r="F781" s="14"/>
      <c r="G781" s="14"/>
      <c r="H781" s="2"/>
      <c r="I781" s="2"/>
      <c r="J781" s="2"/>
      <c r="K781" s="2"/>
      <c r="L781" s="2"/>
      <c r="M781" s="2"/>
      <c r="N781" s="2"/>
      <c r="O781" s="2"/>
      <c r="P781" s="2"/>
      <c r="Q781" s="2"/>
      <c r="R781" s="2"/>
      <c r="S781" s="52"/>
      <c r="T781" s="52"/>
      <c r="U781" s="52"/>
      <c r="V781" s="52"/>
      <c r="W781" s="52"/>
      <c r="X781" s="52"/>
      <c r="Y781" s="52"/>
      <c r="Z781" s="2"/>
    </row>
    <row r="782" spans="1:26" ht="16.5" customHeight="1">
      <c r="A782" s="2"/>
      <c r="B782" s="2"/>
      <c r="C782" s="14"/>
      <c r="D782" s="14"/>
      <c r="E782" s="14"/>
      <c r="F782" s="14"/>
      <c r="G782" s="14"/>
      <c r="H782" s="2"/>
      <c r="I782" s="2"/>
      <c r="J782" s="2"/>
      <c r="K782" s="2"/>
      <c r="L782" s="2"/>
      <c r="M782" s="2"/>
      <c r="N782" s="2"/>
      <c r="O782" s="2"/>
      <c r="P782" s="2"/>
      <c r="Q782" s="2"/>
      <c r="R782" s="2"/>
      <c r="S782" s="52"/>
      <c r="T782" s="52"/>
      <c r="U782" s="52"/>
      <c r="V782" s="52"/>
      <c r="W782" s="52"/>
      <c r="X782" s="52"/>
      <c r="Y782" s="52"/>
      <c r="Z782" s="2"/>
    </row>
    <row r="783" spans="1:26" ht="16.5" customHeight="1">
      <c r="A783" s="2"/>
      <c r="B783" s="2"/>
      <c r="C783" s="14"/>
      <c r="D783" s="14"/>
      <c r="E783" s="14"/>
      <c r="F783" s="14"/>
      <c r="G783" s="14"/>
      <c r="H783" s="2"/>
      <c r="I783" s="2"/>
      <c r="J783" s="2"/>
      <c r="K783" s="2"/>
      <c r="L783" s="2"/>
      <c r="M783" s="2"/>
      <c r="N783" s="2"/>
      <c r="O783" s="2"/>
      <c r="P783" s="2"/>
      <c r="Q783" s="2"/>
      <c r="R783" s="2"/>
      <c r="S783" s="52"/>
      <c r="T783" s="52"/>
      <c r="U783" s="52"/>
      <c r="V783" s="52"/>
      <c r="W783" s="52"/>
      <c r="X783" s="52"/>
      <c r="Y783" s="52"/>
      <c r="Z783" s="2"/>
    </row>
    <row r="784" spans="1:26" ht="16.5" customHeight="1">
      <c r="A784" s="2"/>
      <c r="B784" s="2"/>
      <c r="C784" s="14"/>
      <c r="D784" s="14"/>
      <c r="E784" s="14"/>
      <c r="F784" s="14"/>
      <c r="G784" s="14"/>
      <c r="H784" s="2"/>
      <c r="I784" s="2"/>
      <c r="J784" s="2"/>
      <c r="K784" s="2"/>
      <c r="L784" s="2"/>
      <c r="M784" s="2"/>
      <c r="N784" s="2"/>
      <c r="O784" s="2"/>
      <c r="P784" s="2"/>
      <c r="Q784" s="2"/>
      <c r="R784" s="2"/>
      <c r="S784" s="52"/>
      <c r="T784" s="52"/>
      <c r="U784" s="52"/>
      <c r="V784" s="52"/>
      <c r="W784" s="52"/>
      <c r="X784" s="52"/>
      <c r="Y784" s="52"/>
      <c r="Z784" s="2"/>
    </row>
    <row r="785" spans="1:26" ht="16.5" customHeight="1">
      <c r="A785" s="2"/>
      <c r="B785" s="2"/>
      <c r="C785" s="14"/>
      <c r="D785" s="14"/>
      <c r="E785" s="14"/>
      <c r="F785" s="14"/>
      <c r="G785" s="14"/>
      <c r="H785" s="2"/>
      <c r="I785" s="2"/>
      <c r="J785" s="2"/>
      <c r="K785" s="2"/>
      <c r="L785" s="2"/>
      <c r="M785" s="2"/>
      <c r="N785" s="2"/>
      <c r="O785" s="2"/>
      <c r="P785" s="2"/>
      <c r="Q785" s="2"/>
      <c r="R785" s="2"/>
      <c r="S785" s="52"/>
      <c r="T785" s="52"/>
      <c r="U785" s="52"/>
      <c r="V785" s="52"/>
      <c r="W785" s="52"/>
      <c r="X785" s="52"/>
      <c r="Y785" s="52"/>
      <c r="Z785" s="2"/>
    </row>
    <row r="786" spans="1:26" ht="16.5" customHeight="1">
      <c r="A786" s="2"/>
      <c r="B786" s="2"/>
      <c r="C786" s="14"/>
      <c r="D786" s="14"/>
      <c r="E786" s="14"/>
      <c r="F786" s="14"/>
      <c r="G786" s="14"/>
      <c r="H786" s="2"/>
      <c r="I786" s="2"/>
      <c r="J786" s="2"/>
      <c r="K786" s="2"/>
      <c r="L786" s="2"/>
      <c r="M786" s="2"/>
      <c r="N786" s="2"/>
      <c r="O786" s="2"/>
      <c r="P786" s="2"/>
      <c r="Q786" s="2"/>
      <c r="R786" s="2"/>
      <c r="S786" s="52"/>
      <c r="T786" s="52"/>
      <c r="U786" s="52"/>
      <c r="V786" s="52"/>
      <c r="W786" s="52"/>
      <c r="X786" s="52"/>
      <c r="Y786" s="52"/>
      <c r="Z786" s="2"/>
    </row>
    <row r="787" spans="1:26" ht="16.5" customHeight="1">
      <c r="A787" s="2"/>
      <c r="B787" s="2"/>
      <c r="C787" s="14"/>
      <c r="D787" s="14"/>
      <c r="E787" s="14"/>
      <c r="F787" s="14"/>
      <c r="G787" s="14"/>
      <c r="H787" s="2"/>
      <c r="I787" s="2"/>
      <c r="J787" s="2"/>
      <c r="K787" s="2"/>
      <c r="L787" s="2"/>
      <c r="M787" s="2"/>
      <c r="N787" s="2"/>
      <c r="O787" s="2"/>
      <c r="P787" s="2"/>
      <c r="Q787" s="2"/>
      <c r="R787" s="2"/>
      <c r="S787" s="52"/>
      <c r="T787" s="52"/>
      <c r="U787" s="52"/>
      <c r="V787" s="52"/>
      <c r="W787" s="52"/>
      <c r="X787" s="52"/>
      <c r="Y787" s="52"/>
      <c r="Z787" s="2"/>
    </row>
    <row r="788" spans="1:26" ht="16.5" customHeight="1">
      <c r="A788" s="2"/>
      <c r="B788" s="2"/>
      <c r="C788" s="14"/>
      <c r="D788" s="14"/>
      <c r="E788" s="14"/>
      <c r="F788" s="14"/>
      <c r="G788" s="14"/>
      <c r="H788" s="2"/>
      <c r="I788" s="2"/>
      <c r="J788" s="2"/>
      <c r="K788" s="2"/>
      <c r="L788" s="2"/>
      <c r="M788" s="2"/>
      <c r="N788" s="2"/>
      <c r="O788" s="2"/>
      <c r="P788" s="2"/>
      <c r="Q788" s="2"/>
      <c r="R788" s="2"/>
      <c r="S788" s="52"/>
      <c r="T788" s="52"/>
      <c r="U788" s="52"/>
      <c r="V788" s="52"/>
      <c r="W788" s="52"/>
      <c r="X788" s="52"/>
      <c r="Y788" s="52"/>
      <c r="Z788" s="2"/>
    </row>
    <row r="789" spans="1:26" ht="16.5" customHeight="1">
      <c r="A789" s="2"/>
      <c r="B789" s="2"/>
      <c r="C789" s="14"/>
      <c r="D789" s="14"/>
      <c r="E789" s="14"/>
      <c r="F789" s="14"/>
      <c r="G789" s="14"/>
      <c r="H789" s="2"/>
      <c r="I789" s="2"/>
      <c r="J789" s="2"/>
      <c r="K789" s="2"/>
      <c r="L789" s="2"/>
      <c r="M789" s="2"/>
      <c r="N789" s="2"/>
      <c r="O789" s="2"/>
      <c r="P789" s="2"/>
      <c r="Q789" s="2"/>
      <c r="R789" s="2"/>
      <c r="S789" s="52"/>
      <c r="T789" s="52"/>
      <c r="U789" s="52"/>
      <c r="V789" s="52"/>
      <c r="W789" s="52"/>
      <c r="X789" s="52"/>
      <c r="Y789" s="52"/>
      <c r="Z789" s="2"/>
    </row>
    <row r="790" spans="1:26" ht="16.5" customHeight="1">
      <c r="A790" s="2"/>
      <c r="B790" s="2"/>
      <c r="C790" s="14"/>
      <c r="D790" s="14"/>
      <c r="E790" s="14"/>
      <c r="F790" s="14"/>
      <c r="G790" s="14"/>
      <c r="H790" s="2"/>
      <c r="I790" s="2"/>
      <c r="J790" s="2"/>
      <c r="K790" s="2"/>
      <c r="L790" s="2"/>
      <c r="M790" s="2"/>
      <c r="N790" s="2"/>
      <c r="O790" s="2"/>
      <c r="P790" s="2"/>
      <c r="Q790" s="2"/>
      <c r="R790" s="2"/>
      <c r="S790" s="52"/>
      <c r="T790" s="52"/>
      <c r="U790" s="52"/>
      <c r="V790" s="52"/>
      <c r="W790" s="52"/>
      <c r="X790" s="52"/>
      <c r="Y790" s="52"/>
      <c r="Z790" s="2"/>
    </row>
    <row r="791" spans="1:26" ht="16.5" customHeight="1">
      <c r="A791" s="2"/>
      <c r="B791" s="2"/>
      <c r="C791" s="14"/>
      <c r="D791" s="14"/>
      <c r="E791" s="14"/>
      <c r="F791" s="14"/>
      <c r="G791" s="14"/>
      <c r="H791" s="2"/>
      <c r="I791" s="2"/>
      <c r="J791" s="2"/>
      <c r="K791" s="2"/>
      <c r="L791" s="2"/>
      <c r="M791" s="2"/>
      <c r="N791" s="2"/>
      <c r="O791" s="2"/>
      <c r="P791" s="2"/>
      <c r="Q791" s="2"/>
      <c r="R791" s="2"/>
      <c r="S791" s="52"/>
      <c r="T791" s="52"/>
      <c r="U791" s="52"/>
      <c r="V791" s="52"/>
      <c r="W791" s="52"/>
      <c r="X791" s="52"/>
      <c r="Y791" s="52"/>
      <c r="Z791" s="2"/>
    </row>
    <row r="792" spans="1:26" ht="16.5" customHeight="1">
      <c r="A792" s="2"/>
      <c r="B792" s="2"/>
      <c r="C792" s="14"/>
      <c r="D792" s="14"/>
      <c r="E792" s="14"/>
      <c r="F792" s="14"/>
      <c r="G792" s="14"/>
      <c r="H792" s="2"/>
      <c r="I792" s="2"/>
      <c r="J792" s="2"/>
      <c r="K792" s="2"/>
      <c r="L792" s="2"/>
      <c r="M792" s="2"/>
      <c r="N792" s="2"/>
      <c r="O792" s="2"/>
      <c r="P792" s="2"/>
      <c r="Q792" s="2"/>
      <c r="R792" s="2"/>
      <c r="S792" s="52"/>
      <c r="T792" s="52"/>
      <c r="U792" s="52"/>
      <c r="V792" s="52"/>
      <c r="W792" s="52"/>
      <c r="X792" s="52"/>
      <c r="Y792" s="52"/>
      <c r="Z792" s="2"/>
    </row>
    <row r="793" spans="1:26" ht="16.5" customHeight="1">
      <c r="A793" s="2"/>
      <c r="B793" s="2"/>
      <c r="C793" s="14"/>
      <c r="D793" s="14"/>
      <c r="E793" s="14"/>
      <c r="F793" s="14"/>
      <c r="G793" s="14"/>
      <c r="H793" s="2"/>
      <c r="I793" s="2"/>
      <c r="J793" s="2"/>
      <c r="K793" s="2"/>
      <c r="L793" s="2"/>
      <c r="M793" s="2"/>
      <c r="N793" s="2"/>
      <c r="O793" s="2"/>
      <c r="P793" s="2"/>
      <c r="Q793" s="2"/>
      <c r="R793" s="2"/>
      <c r="S793" s="52"/>
      <c r="T793" s="52"/>
      <c r="U793" s="52"/>
      <c r="V793" s="52"/>
      <c r="W793" s="52"/>
      <c r="X793" s="52"/>
      <c r="Y793" s="52"/>
      <c r="Z793" s="2"/>
    </row>
    <row r="794" spans="1:26" ht="16.5" customHeight="1">
      <c r="A794" s="2"/>
      <c r="B794" s="2"/>
      <c r="C794" s="14"/>
      <c r="D794" s="14"/>
      <c r="E794" s="14"/>
      <c r="F794" s="14"/>
      <c r="G794" s="14"/>
      <c r="H794" s="2"/>
      <c r="I794" s="2"/>
      <c r="J794" s="2"/>
      <c r="K794" s="2"/>
      <c r="L794" s="2"/>
      <c r="M794" s="2"/>
      <c r="N794" s="2"/>
      <c r="O794" s="2"/>
      <c r="P794" s="2"/>
      <c r="Q794" s="2"/>
      <c r="R794" s="2"/>
      <c r="S794" s="52"/>
      <c r="T794" s="52"/>
      <c r="U794" s="52"/>
      <c r="V794" s="52"/>
      <c r="W794" s="52"/>
      <c r="X794" s="52"/>
      <c r="Y794" s="52"/>
      <c r="Z794" s="2"/>
    </row>
    <row r="795" spans="1:26" ht="16.5" customHeight="1">
      <c r="A795" s="2"/>
      <c r="B795" s="2"/>
      <c r="C795" s="14"/>
      <c r="D795" s="14"/>
      <c r="E795" s="14"/>
      <c r="F795" s="14"/>
      <c r="G795" s="14"/>
      <c r="H795" s="2"/>
      <c r="I795" s="2"/>
      <c r="J795" s="2"/>
      <c r="K795" s="2"/>
      <c r="L795" s="2"/>
      <c r="M795" s="2"/>
      <c r="N795" s="2"/>
      <c r="O795" s="2"/>
      <c r="P795" s="2"/>
      <c r="Q795" s="2"/>
      <c r="R795" s="2"/>
      <c r="S795" s="52"/>
      <c r="T795" s="52"/>
      <c r="U795" s="52"/>
      <c r="V795" s="52"/>
      <c r="W795" s="52"/>
      <c r="X795" s="52"/>
      <c r="Y795" s="52"/>
      <c r="Z795" s="2"/>
    </row>
    <row r="796" spans="1:26" ht="16.5" customHeight="1">
      <c r="A796" s="2"/>
      <c r="B796" s="2"/>
      <c r="C796" s="14"/>
      <c r="D796" s="14"/>
      <c r="E796" s="14"/>
      <c r="F796" s="14"/>
      <c r="G796" s="14"/>
      <c r="H796" s="2"/>
      <c r="I796" s="2"/>
      <c r="J796" s="2"/>
      <c r="K796" s="2"/>
      <c r="L796" s="2"/>
      <c r="M796" s="2"/>
      <c r="N796" s="2"/>
      <c r="O796" s="2"/>
      <c r="P796" s="2"/>
      <c r="Q796" s="2"/>
      <c r="R796" s="2"/>
      <c r="S796" s="52"/>
      <c r="T796" s="52"/>
      <c r="U796" s="52"/>
      <c r="V796" s="52"/>
      <c r="W796" s="52"/>
      <c r="X796" s="52"/>
      <c r="Y796" s="52"/>
      <c r="Z796" s="2"/>
    </row>
    <row r="797" spans="1:26" ht="16.5" customHeight="1">
      <c r="A797" s="2"/>
      <c r="B797" s="2"/>
      <c r="C797" s="14"/>
      <c r="D797" s="14"/>
      <c r="E797" s="14"/>
      <c r="F797" s="14"/>
      <c r="G797" s="14"/>
      <c r="H797" s="2"/>
      <c r="I797" s="2"/>
      <c r="J797" s="2"/>
      <c r="K797" s="2"/>
      <c r="L797" s="2"/>
      <c r="M797" s="2"/>
      <c r="N797" s="2"/>
      <c r="O797" s="2"/>
      <c r="P797" s="2"/>
      <c r="Q797" s="2"/>
      <c r="R797" s="2"/>
      <c r="S797" s="52"/>
      <c r="T797" s="52"/>
      <c r="U797" s="52"/>
      <c r="V797" s="52"/>
      <c r="W797" s="52"/>
      <c r="X797" s="52"/>
      <c r="Y797" s="52"/>
      <c r="Z797" s="2"/>
    </row>
    <row r="798" spans="1:26" ht="16.5" customHeight="1">
      <c r="A798" s="2"/>
      <c r="B798" s="2"/>
      <c r="C798" s="14"/>
      <c r="D798" s="14"/>
      <c r="E798" s="14"/>
      <c r="F798" s="14"/>
      <c r="G798" s="14"/>
      <c r="H798" s="2"/>
      <c r="I798" s="2"/>
      <c r="J798" s="2"/>
      <c r="K798" s="2"/>
      <c r="L798" s="2"/>
      <c r="M798" s="2"/>
      <c r="N798" s="2"/>
      <c r="O798" s="2"/>
      <c r="P798" s="2"/>
      <c r="Q798" s="2"/>
      <c r="R798" s="2"/>
      <c r="S798" s="52"/>
      <c r="T798" s="52"/>
      <c r="U798" s="52"/>
      <c r="V798" s="52"/>
      <c r="W798" s="52"/>
      <c r="X798" s="52"/>
      <c r="Y798" s="52"/>
      <c r="Z798" s="2"/>
    </row>
    <row r="799" spans="1:26" ht="16.5" customHeight="1">
      <c r="A799" s="2"/>
      <c r="B799" s="2"/>
      <c r="C799" s="14"/>
      <c r="D799" s="14"/>
      <c r="E799" s="14"/>
      <c r="F799" s="14"/>
      <c r="G799" s="14"/>
      <c r="H799" s="2"/>
      <c r="I799" s="2"/>
      <c r="J799" s="2"/>
      <c r="K799" s="2"/>
      <c r="L799" s="2"/>
      <c r="M799" s="2"/>
      <c r="N799" s="2"/>
      <c r="O799" s="2"/>
      <c r="P799" s="2"/>
      <c r="Q799" s="2"/>
      <c r="R799" s="2"/>
      <c r="S799" s="52"/>
      <c r="T799" s="52"/>
      <c r="U799" s="52"/>
      <c r="V799" s="52"/>
      <c r="W799" s="52"/>
      <c r="X799" s="52"/>
      <c r="Y799" s="52"/>
      <c r="Z799" s="2"/>
    </row>
    <row r="800" spans="1:26" ht="16.5" customHeight="1">
      <c r="A800" s="2"/>
      <c r="B800" s="2"/>
      <c r="C800" s="14"/>
      <c r="D800" s="14"/>
      <c r="E800" s="14"/>
      <c r="F800" s="14"/>
      <c r="G800" s="14"/>
      <c r="H800" s="2"/>
      <c r="I800" s="2"/>
      <c r="J800" s="2"/>
      <c r="K800" s="2"/>
      <c r="L800" s="2"/>
      <c r="M800" s="2"/>
      <c r="N800" s="2"/>
      <c r="O800" s="2"/>
      <c r="P800" s="2"/>
      <c r="Q800" s="2"/>
      <c r="R800" s="2"/>
      <c r="S800" s="52"/>
      <c r="T800" s="52"/>
      <c r="U800" s="52"/>
      <c r="V800" s="52"/>
      <c r="W800" s="52"/>
      <c r="X800" s="52"/>
      <c r="Y800" s="52"/>
      <c r="Z800" s="2"/>
    </row>
    <row r="801" spans="1:26" ht="16.5" customHeight="1">
      <c r="A801" s="2"/>
      <c r="B801" s="2"/>
      <c r="C801" s="14"/>
      <c r="D801" s="14"/>
      <c r="E801" s="14"/>
      <c r="F801" s="14"/>
      <c r="G801" s="14"/>
      <c r="H801" s="2"/>
      <c r="I801" s="2"/>
      <c r="J801" s="2"/>
      <c r="K801" s="2"/>
      <c r="L801" s="2"/>
      <c r="M801" s="2"/>
      <c r="N801" s="2"/>
      <c r="O801" s="2"/>
      <c r="P801" s="2"/>
      <c r="Q801" s="2"/>
      <c r="R801" s="2"/>
      <c r="S801" s="52"/>
      <c r="T801" s="52"/>
      <c r="U801" s="52"/>
      <c r="V801" s="52"/>
      <c r="W801" s="52"/>
      <c r="X801" s="52"/>
      <c r="Y801" s="52"/>
      <c r="Z801" s="2"/>
    </row>
    <row r="802" spans="1:26" ht="16.5" customHeight="1">
      <c r="A802" s="2"/>
      <c r="B802" s="2"/>
      <c r="C802" s="14"/>
      <c r="D802" s="14"/>
      <c r="E802" s="14"/>
      <c r="F802" s="14"/>
      <c r="G802" s="14"/>
      <c r="H802" s="2"/>
      <c r="I802" s="2"/>
      <c r="J802" s="2"/>
      <c r="K802" s="2"/>
      <c r="L802" s="2"/>
      <c r="M802" s="2"/>
      <c r="N802" s="2"/>
      <c r="O802" s="2"/>
      <c r="P802" s="2"/>
      <c r="Q802" s="2"/>
      <c r="R802" s="2"/>
      <c r="S802" s="52"/>
      <c r="T802" s="52"/>
      <c r="U802" s="52"/>
      <c r="V802" s="52"/>
      <c r="W802" s="52"/>
      <c r="X802" s="52"/>
      <c r="Y802" s="52"/>
      <c r="Z802" s="2"/>
    </row>
    <row r="803" spans="1:26" ht="16.5" customHeight="1">
      <c r="A803" s="2"/>
      <c r="B803" s="2"/>
      <c r="C803" s="14"/>
      <c r="D803" s="14"/>
      <c r="E803" s="14"/>
      <c r="F803" s="14"/>
      <c r="G803" s="14"/>
      <c r="H803" s="2"/>
      <c r="I803" s="2"/>
      <c r="J803" s="2"/>
      <c r="K803" s="2"/>
      <c r="L803" s="2"/>
      <c r="M803" s="2"/>
      <c r="N803" s="2"/>
      <c r="O803" s="2"/>
      <c r="P803" s="2"/>
      <c r="Q803" s="2"/>
      <c r="R803" s="2"/>
      <c r="S803" s="52"/>
      <c r="T803" s="52"/>
      <c r="U803" s="52"/>
      <c r="V803" s="52"/>
      <c r="W803" s="52"/>
      <c r="X803" s="52"/>
      <c r="Y803" s="52"/>
      <c r="Z803" s="2"/>
    </row>
    <row r="804" spans="1:26" ht="16.5" customHeight="1">
      <c r="A804" s="2"/>
      <c r="B804" s="2"/>
      <c r="C804" s="14"/>
      <c r="D804" s="14"/>
      <c r="E804" s="14"/>
      <c r="F804" s="14"/>
      <c r="G804" s="14"/>
      <c r="H804" s="2"/>
      <c r="I804" s="2"/>
      <c r="J804" s="2"/>
      <c r="K804" s="2"/>
      <c r="L804" s="2"/>
      <c r="M804" s="2"/>
      <c r="N804" s="2"/>
      <c r="O804" s="2"/>
      <c r="P804" s="2"/>
      <c r="Q804" s="2"/>
      <c r="R804" s="2"/>
      <c r="S804" s="52"/>
      <c r="T804" s="52"/>
      <c r="U804" s="52"/>
      <c r="V804" s="52"/>
      <c r="W804" s="52"/>
      <c r="X804" s="52"/>
      <c r="Y804" s="52"/>
      <c r="Z804" s="2"/>
    </row>
    <row r="805" spans="1:26" ht="16.5" customHeight="1">
      <c r="A805" s="2"/>
      <c r="B805" s="2"/>
      <c r="C805" s="14"/>
      <c r="D805" s="14"/>
      <c r="E805" s="14"/>
      <c r="F805" s="14"/>
      <c r="G805" s="14"/>
      <c r="H805" s="2"/>
      <c r="I805" s="2"/>
      <c r="J805" s="2"/>
      <c r="K805" s="2"/>
      <c r="L805" s="2"/>
      <c r="M805" s="2"/>
      <c r="N805" s="2"/>
      <c r="O805" s="2"/>
      <c r="P805" s="2"/>
      <c r="Q805" s="2"/>
      <c r="R805" s="2"/>
      <c r="S805" s="52"/>
      <c r="T805" s="52"/>
      <c r="U805" s="52"/>
      <c r="V805" s="52"/>
      <c r="W805" s="52"/>
      <c r="X805" s="52"/>
      <c r="Y805" s="52"/>
      <c r="Z805" s="2"/>
    </row>
    <row r="806" spans="1:26" ht="16.5" customHeight="1">
      <c r="A806" s="2"/>
      <c r="B806" s="2"/>
      <c r="C806" s="14"/>
      <c r="D806" s="14"/>
      <c r="E806" s="14"/>
      <c r="F806" s="14"/>
      <c r="G806" s="14"/>
      <c r="H806" s="2"/>
      <c r="I806" s="2"/>
      <c r="J806" s="2"/>
      <c r="K806" s="2"/>
      <c r="L806" s="2"/>
      <c r="M806" s="2"/>
      <c r="N806" s="2"/>
      <c r="O806" s="2"/>
      <c r="P806" s="2"/>
      <c r="Q806" s="2"/>
      <c r="R806" s="2"/>
      <c r="S806" s="52"/>
      <c r="T806" s="52"/>
      <c r="U806" s="52"/>
      <c r="V806" s="52"/>
      <c r="W806" s="52"/>
      <c r="X806" s="52"/>
      <c r="Y806" s="52"/>
      <c r="Z806" s="2"/>
    </row>
    <row r="807" spans="1:26" ht="16.5" customHeight="1">
      <c r="A807" s="2"/>
      <c r="B807" s="2"/>
      <c r="C807" s="14"/>
      <c r="D807" s="14"/>
      <c r="E807" s="14"/>
      <c r="F807" s="14"/>
      <c r="G807" s="14"/>
      <c r="H807" s="2"/>
      <c r="I807" s="2"/>
      <c r="J807" s="2"/>
      <c r="K807" s="2"/>
      <c r="L807" s="2"/>
      <c r="M807" s="2"/>
      <c r="N807" s="2"/>
      <c r="O807" s="2"/>
      <c r="P807" s="2"/>
      <c r="Q807" s="2"/>
      <c r="R807" s="2"/>
      <c r="S807" s="52"/>
      <c r="T807" s="52"/>
      <c r="U807" s="52"/>
      <c r="V807" s="52"/>
      <c r="W807" s="52"/>
      <c r="X807" s="52"/>
      <c r="Y807" s="52"/>
      <c r="Z807" s="2"/>
    </row>
    <row r="808" spans="1:26" ht="16.5" customHeight="1">
      <c r="A808" s="2"/>
      <c r="B808" s="2"/>
      <c r="C808" s="14"/>
      <c r="D808" s="14"/>
      <c r="E808" s="14"/>
      <c r="F808" s="14"/>
      <c r="G808" s="14"/>
      <c r="H808" s="2"/>
      <c r="I808" s="2"/>
      <c r="J808" s="2"/>
      <c r="K808" s="2"/>
      <c r="L808" s="2"/>
      <c r="M808" s="2"/>
      <c r="N808" s="2"/>
      <c r="O808" s="2"/>
      <c r="P808" s="2"/>
      <c r="Q808" s="2"/>
      <c r="R808" s="2"/>
      <c r="S808" s="52"/>
      <c r="T808" s="52"/>
      <c r="U808" s="52"/>
      <c r="V808" s="52"/>
      <c r="W808" s="52"/>
      <c r="X808" s="52"/>
      <c r="Y808" s="52"/>
      <c r="Z808" s="2"/>
    </row>
    <row r="809" spans="1:26" ht="16.5" customHeight="1">
      <c r="A809" s="2"/>
      <c r="B809" s="2"/>
      <c r="C809" s="14"/>
      <c r="D809" s="14"/>
      <c r="E809" s="14"/>
      <c r="F809" s="14"/>
      <c r="G809" s="14"/>
      <c r="H809" s="2"/>
      <c r="I809" s="2"/>
      <c r="J809" s="2"/>
      <c r="K809" s="2"/>
      <c r="L809" s="2"/>
      <c r="M809" s="2"/>
      <c r="N809" s="2"/>
      <c r="O809" s="2"/>
      <c r="P809" s="2"/>
      <c r="Q809" s="2"/>
      <c r="R809" s="2"/>
      <c r="S809" s="52"/>
      <c r="T809" s="52"/>
      <c r="U809" s="52"/>
      <c r="V809" s="52"/>
      <c r="W809" s="52"/>
      <c r="X809" s="52"/>
      <c r="Y809" s="52"/>
      <c r="Z809" s="2"/>
    </row>
    <row r="810" spans="1:26" ht="16.5" customHeight="1">
      <c r="A810" s="2"/>
      <c r="B810" s="2"/>
      <c r="C810" s="14"/>
      <c r="D810" s="14"/>
      <c r="E810" s="14"/>
      <c r="F810" s="14"/>
      <c r="G810" s="14"/>
      <c r="H810" s="2"/>
      <c r="I810" s="2"/>
      <c r="J810" s="2"/>
      <c r="K810" s="2"/>
      <c r="L810" s="2"/>
      <c r="M810" s="2"/>
      <c r="N810" s="2"/>
      <c r="O810" s="2"/>
      <c r="P810" s="2"/>
      <c r="Q810" s="2"/>
      <c r="R810" s="2"/>
      <c r="S810" s="52"/>
      <c r="T810" s="52"/>
      <c r="U810" s="52"/>
      <c r="V810" s="52"/>
      <c r="W810" s="52"/>
      <c r="X810" s="52"/>
      <c r="Y810" s="52"/>
      <c r="Z810" s="2"/>
    </row>
    <row r="811" spans="1:26" ht="16.5" customHeight="1">
      <c r="A811" s="2"/>
      <c r="B811" s="2"/>
      <c r="C811" s="14"/>
      <c r="D811" s="14"/>
      <c r="E811" s="14"/>
      <c r="F811" s="14"/>
      <c r="G811" s="14"/>
      <c r="H811" s="2"/>
      <c r="I811" s="2"/>
      <c r="J811" s="2"/>
      <c r="K811" s="2"/>
      <c r="L811" s="2"/>
      <c r="M811" s="2"/>
      <c r="N811" s="2"/>
      <c r="O811" s="2"/>
      <c r="P811" s="2"/>
      <c r="Q811" s="2"/>
      <c r="R811" s="2"/>
      <c r="S811" s="52"/>
      <c r="T811" s="52"/>
      <c r="U811" s="52"/>
      <c r="V811" s="52"/>
      <c r="W811" s="52"/>
      <c r="X811" s="52"/>
      <c r="Y811" s="52"/>
      <c r="Z811" s="2"/>
    </row>
    <row r="812" spans="1:26" ht="16.5" customHeight="1">
      <c r="A812" s="2"/>
      <c r="B812" s="2"/>
      <c r="C812" s="14"/>
      <c r="D812" s="14"/>
      <c r="E812" s="14"/>
      <c r="F812" s="14"/>
      <c r="G812" s="14"/>
      <c r="H812" s="2"/>
      <c r="I812" s="2"/>
      <c r="J812" s="2"/>
      <c r="K812" s="2"/>
      <c r="L812" s="2"/>
      <c r="M812" s="2"/>
      <c r="N812" s="2"/>
      <c r="O812" s="2"/>
      <c r="P812" s="2"/>
      <c r="Q812" s="2"/>
      <c r="R812" s="2"/>
      <c r="S812" s="52"/>
      <c r="T812" s="52"/>
      <c r="U812" s="52"/>
      <c r="V812" s="52"/>
      <c r="W812" s="52"/>
      <c r="X812" s="52"/>
      <c r="Y812" s="52"/>
      <c r="Z812" s="2"/>
    </row>
    <row r="813" spans="1:26" ht="16.5" customHeight="1">
      <c r="A813" s="2"/>
      <c r="B813" s="2"/>
      <c r="C813" s="14"/>
      <c r="D813" s="14"/>
      <c r="E813" s="14"/>
      <c r="F813" s="14"/>
      <c r="G813" s="14"/>
      <c r="H813" s="2"/>
      <c r="I813" s="2"/>
      <c r="J813" s="2"/>
      <c r="K813" s="2"/>
      <c r="L813" s="2"/>
      <c r="M813" s="2"/>
      <c r="N813" s="2"/>
      <c r="O813" s="2"/>
      <c r="P813" s="2"/>
      <c r="Q813" s="2"/>
      <c r="R813" s="2"/>
      <c r="S813" s="52"/>
      <c r="T813" s="52"/>
      <c r="U813" s="52"/>
      <c r="V813" s="52"/>
      <c r="W813" s="52"/>
      <c r="X813" s="52"/>
      <c r="Y813" s="52"/>
      <c r="Z813" s="2"/>
    </row>
    <row r="814" spans="1:26" ht="16.5" customHeight="1">
      <c r="A814" s="2"/>
      <c r="B814" s="2"/>
      <c r="C814" s="14"/>
      <c r="D814" s="14"/>
      <c r="E814" s="14"/>
      <c r="F814" s="14"/>
      <c r="G814" s="14"/>
      <c r="H814" s="2"/>
      <c r="I814" s="2"/>
      <c r="J814" s="2"/>
      <c r="K814" s="2"/>
      <c r="L814" s="2"/>
      <c r="M814" s="2"/>
      <c r="N814" s="2"/>
      <c r="O814" s="2"/>
      <c r="P814" s="2"/>
      <c r="Q814" s="2"/>
      <c r="R814" s="2"/>
      <c r="S814" s="52"/>
      <c r="T814" s="52"/>
      <c r="U814" s="52"/>
      <c r="V814" s="52"/>
      <c r="W814" s="52"/>
      <c r="X814" s="52"/>
      <c r="Y814" s="52"/>
      <c r="Z814" s="2"/>
    </row>
    <row r="815" spans="1:26" ht="16.5" customHeight="1">
      <c r="A815" s="2"/>
      <c r="B815" s="2"/>
      <c r="C815" s="14"/>
      <c r="D815" s="14"/>
      <c r="E815" s="14"/>
      <c r="F815" s="14"/>
      <c r="G815" s="14"/>
      <c r="H815" s="2"/>
      <c r="I815" s="2"/>
      <c r="J815" s="2"/>
      <c r="K815" s="2"/>
      <c r="L815" s="2"/>
      <c r="M815" s="2"/>
      <c r="N815" s="2"/>
      <c r="O815" s="2"/>
      <c r="P815" s="2"/>
      <c r="Q815" s="2"/>
      <c r="R815" s="2"/>
      <c r="S815" s="52"/>
      <c r="T815" s="52"/>
      <c r="U815" s="52"/>
      <c r="V815" s="52"/>
      <c r="W815" s="52"/>
      <c r="X815" s="52"/>
      <c r="Y815" s="52"/>
      <c r="Z815" s="2"/>
    </row>
    <row r="816" spans="1:26" ht="16.5" customHeight="1">
      <c r="A816" s="2"/>
      <c r="B816" s="2"/>
      <c r="C816" s="14"/>
      <c r="D816" s="14"/>
      <c r="E816" s="14"/>
      <c r="F816" s="14"/>
      <c r="G816" s="14"/>
      <c r="H816" s="2"/>
      <c r="I816" s="2"/>
      <c r="J816" s="2"/>
      <c r="K816" s="2"/>
      <c r="L816" s="2"/>
      <c r="M816" s="2"/>
      <c r="N816" s="2"/>
      <c r="O816" s="2"/>
      <c r="P816" s="2"/>
      <c r="Q816" s="2"/>
      <c r="R816" s="2"/>
      <c r="S816" s="52"/>
      <c r="T816" s="52"/>
      <c r="U816" s="52"/>
      <c r="V816" s="52"/>
      <c r="W816" s="52"/>
      <c r="X816" s="52"/>
      <c r="Y816" s="52"/>
      <c r="Z816" s="2"/>
    </row>
    <row r="817" spans="1:26" ht="16.5" customHeight="1">
      <c r="A817" s="2"/>
      <c r="B817" s="2"/>
      <c r="C817" s="14"/>
      <c r="D817" s="14"/>
      <c r="E817" s="14"/>
      <c r="F817" s="14"/>
      <c r="G817" s="14"/>
      <c r="H817" s="2"/>
      <c r="I817" s="2"/>
      <c r="J817" s="2"/>
      <c r="K817" s="2"/>
      <c r="L817" s="2"/>
      <c r="M817" s="2"/>
      <c r="N817" s="2"/>
      <c r="O817" s="2"/>
      <c r="P817" s="2"/>
      <c r="Q817" s="2"/>
      <c r="R817" s="2"/>
      <c r="S817" s="52"/>
      <c r="T817" s="52"/>
      <c r="U817" s="52"/>
      <c r="V817" s="52"/>
      <c r="W817" s="52"/>
      <c r="X817" s="52"/>
      <c r="Y817" s="52"/>
      <c r="Z817" s="2"/>
    </row>
    <row r="818" spans="1:26" ht="16.5" customHeight="1">
      <c r="A818" s="2"/>
      <c r="B818" s="2"/>
      <c r="C818" s="14"/>
      <c r="D818" s="14"/>
      <c r="E818" s="14"/>
      <c r="F818" s="14"/>
      <c r="G818" s="14"/>
      <c r="H818" s="2"/>
      <c r="I818" s="2"/>
      <c r="J818" s="2"/>
      <c r="K818" s="2"/>
      <c r="L818" s="2"/>
      <c r="M818" s="2"/>
      <c r="N818" s="2"/>
      <c r="O818" s="2"/>
      <c r="P818" s="2"/>
      <c r="Q818" s="2"/>
      <c r="R818" s="2"/>
      <c r="S818" s="52"/>
      <c r="T818" s="52"/>
      <c r="U818" s="52"/>
      <c r="V818" s="52"/>
      <c r="W818" s="52"/>
      <c r="X818" s="52"/>
      <c r="Y818" s="52"/>
      <c r="Z818" s="2"/>
    </row>
    <row r="819" spans="1:26" ht="16.5" customHeight="1">
      <c r="A819" s="2"/>
      <c r="B819" s="2"/>
      <c r="C819" s="14"/>
      <c r="D819" s="14"/>
      <c r="E819" s="14"/>
      <c r="F819" s="14"/>
      <c r="G819" s="14"/>
      <c r="H819" s="2"/>
      <c r="I819" s="2"/>
      <c r="J819" s="2"/>
      <c r="K819" s="2"/>
      <c r="L819" s="2"/>
      <c r="M819" s="2"/>
      <c r="N819" s="2"/>
      <c r="O819" s="2"/>
      <c r="P819" s="2"/>
      <c r="Q819" s="2"/>
      <c r="R819" s="2"/>
      <c r="S819" s="52"/>
      <c r="T819" s="52"/>
      <c r="U819" s="52"/>
      <c r="V819" s="52"/>
      <c r="W819" s="52"/>
      <c r="X819" s="52"/>
      <c r="Y819" s="52"/>
      <c r="Z819" s="2"/>
    </row>
    <row r="820" spans="1:26" ht="16.5" customHeight="1">
      <c r="A820" s="2"/>
      <c r="B820" s="2"/>
      <c r="C820" s="14"/>
      <c r="D820" s="14"/>
      <c r="E820" s="14"/>
      <c r="F820" s="14"/>
      <c r="G820" s="14"/>
      <c r="H820" s="2"/>
      <c r="I820" s="2"/>
      <c r="J820" s="2"/>
      <c r="K820" s="2"/>
      <c r="L820" s="2"/>
      <c r="M820" s="2"/>
      <c r="N820" s="2"/>
      <c r="O820" s="2"/>
      <c r="P820" s="2"/>
      <c r="Q820" s="2"/>
      <c r="R820" s="2"/>
      <c r="S820" s="52"/>
      <c r="T820" s="52"/>
      <c r="U820" s="52"/>
      <c r="V820" s="52"/>
      <c r="W820" s="52"/>
      <c r="X820" s="52"/>
      <c r="Y820" s="52"/>
      <c r="Z820" s="2"/>
    </row>
    <row r="821" spans="1:26" ht="16.5" customHeight="1">
      <c r="A821" s="2"/>
      <c r="B821" s="2"/>
      <c r="C821" s="14"/>
      <c r="D821" s="14"/>
      <c r="E821" s="14"/>
      <c r="F821" s="14"/>
      <c r="G821" s="14"/>
      <c r="H821" s="2"/>
      <c r="I821" s="2"/>
      <c r="J821" s="2"/>
      <c r="K821" s="2"/>
      <c r="L821" s="2"/>
      <c r="M821" s="2"/>
      <c r="N821" s="2"/>
      <c r="O821" s="2"/>
      <c r="P821" s="2"/>
      <c r="Q821" s="2"/>
      <c r="R821" s="2"/>
      <c r="S821" s="52"/>
      <c r="T821" s="52"/>
      <c r="U821" s="52"/>
      <c r="V821" s="52"/>
      <c r="W821" s="52"/>
      <c r="X821" s="52"/>
      <c r="Y821" s="52"/>
      <c r="Z821" s="2"/>
    </row>
    <row r="822" spans="1:26" ht="16.5" customHeight="1">
      <c r="A822" s="2"/>
      <c r="B822" s="2"/>
      <c r="C822" s="14"/>
      <c r="D822" s="14"/>
      <c r="E822" s="14"/>
      <c r="F822" s="14"/>
      <c r="G822" s="14"/>
      <c r="H822" s="2"/>
      <c r="I822" s="2"/>
      <c r="J822" s="2"/>
      <c r="K822" s="2"/>
      <c r="L822" s="2"/>
      <c r="M822" s="2"/>
      <c r="N822" s="2"/>
      <c r="O822" s="2"/>
      <c r="P822" s="2"/>
      <c r="Q822" s="2"/>
      <c r="R822" s="2"/>
      <c r="S822" s="52"/>
      <c r="T822" s="52"/>
      <c r="U822" s="52"/>
      <c r="V822" s="52"/>
      <c r="W822" s="52"/>
      <c r="X822" s="52"/>
      <c r="Y822" s="52"/>
      <c r="Z822" s="2"/>
    </row>
    <row r="823" spans="1:26" ht="16.5" customHeight="1">
      <c r="A823" s="2"/>
      <c r="B823" s="2"/>
      <c r="C823" s="14"/>
      <c r="D823" s="14"/>
      <c r="E823" s="14"/>
      <c r="F823" s="14"/>
      <c r="G823" s="14"/>
      <c r="H823" s="2"/>
      <c r="I823" s="2"/>
      <c r="J823" s="2"/>
      <c r="K823" s="2"/>
      <c r="L823" s="2"/>
      <c r="M823" s="2"/>
      <c r="N823" s="2"/>
      <c r="O823" s="2"/>
      <c r="P823" s="2"/>
      <c r="Q823" s="2"/>
      <c r="R823" s="2"/>
      <c r="S823" s="52"/>
      <c r="T823" s="52"/>
      <c r="U823" s="52"/>
      <c r="V823" s="52"/>
      <c r="W823" s="52"/>
      <c r="X823" s="52"/>
      <c r="Y823" s="52"/>
      <c r="Z823" s="2"/>
    </row>
    <row r="824" spans="1:26" ht="16.5" customHeight="1">
      <c r="A824" s="2"/>
      <c r="B824" s="2"/>
      <c r="C824" s="14"/>
      <c r="D824" s="14"/>
      <c r="E824" s="14"/>
      <c r="F824" s="14"/>
      <c r="G824" s="14"/>
      <c r="H824" s="2"/>
      <c r="I824" s="2"/>
      <c r="J824" s="2"/>
      <c r="K824" s="2"/>
      <c r="L824" s="2"/>
      <c r="M824" s="2"/>
      <c r="N824" s="2"/>
      <c r="O824" s="2"/>
      <c r="P824" s="2"/>
      <c r="Q824" s="2"/>
      <c r="R824" s="2"/>
      <c r="S824" s="52"/>
      <c r="T824" s="52"/>
      <c r="U824" s="52"/>
      <c r="V824" s="52"/>
      <c r="W824" s="52"/>
      <c r="X824" s="52"/>
      <c r="Y824" s="52"/>
      <c r="Z824" s="2"/>
    </row>
    <row r="825" spans="1:26" ht="16.5" customHeight="1">
      <c r="A825" s="2"/>
      <c r="B825" s="2"/>
      <c r="C825" s="14"/>
      <c r="D825" s="14"/>
      <c r="E825" s="14"/>
      <c r="F825" s="14"/>
      <c r="G825" s="14"/>
      <c r="H825" s="2"/>
      <c r="I825" s="2"/>
      <c r="J825" s="2"/>
      <c r="K825" s="2"/>
      <c r="L825" s="2"/>
      <c r="M825" s="2"/>
      <c r="N825" s="2"/>
      <c r="O825" s="2"/>
      <c r="P825" s="2"/>
      <c r="Q825" s="2"/>
      <c r="R825" s="2"/>
      <c r="S825" s="52"/>
      <c r="T825" s="52"/>
      <c r="U825" s="52"/>
      <c r="V825" s="52"/>
      <c r="W825" s="52"/>
      <c r="X825" s="52"/>
      <c r="Y825" s="52"/>
      <c r="Z825" s="2"/>
    </row>
    <row r="826" spans="1:26" ht="16.5" customHeight="1">
      <c r="A826" s="2"/>
      <c r="B826" s="2"/>
      <c r="C826" s="14"/>
      <c r="D826" s="14"/>
      <c r="E826" s="14"/>
      <c r="F826" s="14"/>
      <c r="G826" s="14"/>
      <c r="H826" s="2"/>
      <c r="I826" s="2"/>
      <c r="J826" s="2"/>
      <c r="K826" s="2"/>
      <c r="L826" s="2"/>
      <c r="M826" s="2"/>
      <c r="N826" s="2"/>
      <c r="O826" s="2"/>
      <c r="P826" s="2"/>
      <c r="Q826" s="2"/>
      <c r="R826" s="2"/>
      <c r="S826" s="52"/>
      <c r="T826" s="52"/>
      <c r="U826" s="52"/>
      <c r="V826" s="52"/>
      <c r="W826" s="52"/>
      <c r="X826" s="52"/>
      <c r="Y826" s="52"/>
      <c r="Z826" s="2"/>
    </row>
    <row r="827" spans="1:26" ht="16.5" customHeight="1">
      <c r="A827" s="2"/>
      <c r="B827" s="2"/>
      <c r="C827" s="14"/>
      <c r="D827" s="14"/>
      <c r="E827" s="14"/>
      <c r="F827" s="14"/>
      <c r="G827" s="14"/>
      <c r="H827" s="2"/>
      <c r="I827" s="2"/>
      <c r="J827" s="2"/>
      <c r="K827" s="2"/>
      <c r="L827" s="2"/>
      <c r="M827" s="2"/>
      <c r="N827" s="2"/>
      <c r="O827" s="2"/>
      <c r="P827" s="2"/>
      <c r="Q827" s="2"/>
      <c r="R827" s="2"/>
      <c r="S827" s="52"/>
      <c r="T827" s="52"/>
      <c r="U827" s="52"/>
      <c r="V827" s="52"/>
      <c r="W827" s="52"/>
      <c r="X827" s="52"/>
      <c r="Y827" s="52"/>
      <c r="Z827" s="2"/>
    </row>
    <row r="828" spans="1:26" ht="16.5" customHeight="1">
      <c r="A828" s="2"/>
      <c r="B828" s="2"/>
      <c r="C828" s="14"/>
      <c r="D828" s="14"/>
      <c r="E828" s="14"/>
      <c r="F828" s="14"/>
      <c r="G828" s="14"/>
      <c r="H828" s="2"/>
      <c r="I828" s="2"/>
      <c r="J828" s="2"/>
      <c r="K828" s="2"/>
      <c r="L828" s="2"/>
      <c r="M828" s="2"/>
      <c r="N828" s="2"/>
      <c r="O828" s="2"/>
      <c r="P828" s="2"/>
      <c r="Q828" s="2"/>
      <c r="R828" s="2"/>
      <c r="S828" s="52"/>
      <c r="T828" s="52"/>
      <c r="U828" s="52"/>
      <c r="V828" s="52"/>
      <c r="W828" s="52"/>
      <c r="X828" s="52"/>
      <c r="Y828" s="52"/>
      <c r="Z828" s="2"/>
    </row>
    <row r="829" spans="1:26" ht="16.5" customHeight="1">
      <c r="A829" s="2"/>
      <c r="B829" s="2"/>
      <c r="C829" s="14"/>
      <c r="D829" s="14"/>
      <c r="E829" s="14"/>
      <c r="F829" s="14"/>
      <c r="G829" s="14"/>
      <c r="H829" s="2"/>
      <c r="I829" s="2"/>
      <c r="J829" s="2"/>
      <c r="K829" s="2"/>
      <c r="L829" s="2"/>
      <c r="M829" s="2"/>
      <c r="N829" s="2"/>
      <c r="O829" s="2"/>
      <c r="P829" s="2"/>
      <c r="Q829" s="2"/>
      <c r="R829" s="2"/>
      <c r="S829" s="52"/>
      <c r="T829" s="52"/>
      <c r="U829" s="52"/>
      <c r="V829" s="52"/>
      <c r="W829" s="52"/>
      <c r="X829" s="52"/>
      <c r="Y829" s="52"/>
      <c r="Z829" s="2"/>
    </row>
    <row r="830" spans="1:26" ht="16.5" customHeight="1">
      <c r="A830" s="2"/>
      <c r="B830" s="2"/>
      <c r="C830" s="14"/>
      <c r="D830" s="14"/>
      <c r="E830" s="14"/>
      <c r="F830" s="14"/>
      <c r="G830" s="14"/>
      <c r="H830" s="2"/>
      <c r="I830" s="2"/>
      <c r="J830" s="2"/>
      <c r="K830" s="2"/>
      <c r="L830" s="2"/>
      <c r="M830" s="2"/>
      <c r="N830" s="2"/>
      <c r="O830" s="2"/>
      <c r="P830" s="2"/>
      <c r="Q830" s="2"/>
      <c r="R830" s="2"/>
      <c r="S830" s="52"/>
      <c r="T830" s="52"/>
      <c r="U830" s="52"/>
      <c r="V830" s="52"/>
      <c r="W830" s="52"/>
      <c r="X830" s="52"/>
      <c r="Y830" s="52"/>
      <c r="Z830" s="2"/>
    </row>
    <row r="831" spans="1:26" ht="16.5" customHeight="1">
      <c r="A831" s="2"/>
      <c r="B831" s="2"/>
      <c r="C831" s="14"/>
      <c r="D831" s="14"/>
      <c r="E831" s="14"/>
      <c r="F831" s="14"/>
      <c r="G831" s="14"/>
      <c r="H831" s="2"/>
      <c r="I831" s="2"/>
      <c r="J831" s="2"/>
      <c r="K831" s="2"/>
      <c r="L831" s="2"/>
      <c r="M831" s="2"/>
      <c r="N831" s="2"/>
      <c r="O831" s="2"/>
      <c r="P831" s="2"/>
      <c r="Q831" s="2"/>
      <c r="R831" s="2"/>
      <c r="S831" s="52"/>
      <c r="T831" s="52"/>
      <c r="U831" s="52"/>
      <c r="V831" s="52"/>
      <c r="W831" s="52"/>
      <c r="X831" s="52"/>
      <c r="Y831" s="52"/>
      <c r="Z831" s="2"/>
    </row>
    <row r="832" spans="1:26" ht="16.5" customHeight="1">
      <c r="A832" s="2"/>
      <c r="B832" s="2"/>
      <c r="C832" s="14"/>
      <c r="D832" s="14"/>
      <c r="E832" s="14"/>
      <c r="F832" s="14"/>
      <c r="G832" s="14"/>
      <c r="H832" s="2"/>
      <c r="I832" s="2"/>
      <c r="J832" s="2"/>
      <c r="K832" s="2"/>
      <c r="L832" s="2"/>
      <c r="M832" s="2"/>
      <c r="N832" s="2"/>
      <c r="O832" s="2"/>
      <c r="P832" s="2"/>
      <c r="Q832" s="2"/>
      <c r="R832" s="2"/>
      <c r="S832" s="52"/>
      <c r="T832" s="52"/>
      <c r="U832" s="52"/>
      <c r="V832" s="52"/>
      <c r="W832" s="52"/>
      <c r="X832" s="52"/>
      <c r="Y832" s="52"/>
      <c r="Z832" s="2"/>
    </row>
    <row r="833" spans="1:26" ht="16.5" customHeight="1">
      <c r="A833" s="2"/>
      <c r="B833" s="2"/>
      <c r="C833" s="14"/>
      <c r="D833" s="14"/>
      <c r="E833" s="14"/>
      <c r="F833" s="14"/>
      <c r="G833" s="14"/>
      <c r="H833" s="2"/>
      <c r="I833" s="2"/>
      <c r="J833" s="2"/>
      <c r="K833" s="2"/>
      <c r="L833" s="2"/>
      <c r="M833" s="2"/>
      <c r="N833" s="2"/>
      <c r="O833" s="2"/>
      <c r="P833" s="2"/>
      <c r="Q833" s="2"/>
      <c r="R833" s="2"/>
      <c r="S833" s="52"/>
      <c r="T833" s="52"/>
      <c r="U833" s="52"/>
      <c r="V833" s="52"/>
      <c r="W833" s="52"/>
      <c r="X833" s="52"/>
      <c r="Y833" s="52"/>
      <c r="Z833" s="2"/>
    </row>
    <row r="834" spans="1:26" ht="16.5" customHeight="1">
      <c r="A834" s="2"/>
      <c r="B834" s="2"/>
      <c r="C834" s="14"/>
      <c r="D834" s="14"/>
      <c r="E834" s="14"/>
      <c r="F834" s="14"/>
      <c r="G834" s="14"/>
      <c r="H834" s="2"/>
      <c r="I834" s="2"/>
      <c r="J834" s="2"/>
      <c r="K834" s="2"/>
      <c r="L834" s="2"/>
      <c r="M834" s="2"/>
      <c r="N834" s="2"/>
      <c r="O834" s="2"/>
      <c r="P834" s="2"/>
      <c r="Q834" s="2"/>
      <c r="R834" s="2"/>
      <c r="S834" s="52"/>
      <c r="T834" s="52"/>
      <c r="U834" s="52"/>
      <c r="V834" s="52"/>
      <c r="W834" s="52"/>
      <c r="X834" s="52"/>
      <c r="Y834" s="52"/>
      <c r="Z834" s="2"/>
    </row>
    <row r="835" spans="1:26" ht="16.5" customHeight="1">
      <c r="A835" s="2"/>
      <c r="B835" s="2"/>
      <c r="C835" s="14"/>
      <c r="D835" s="14"/>
      <c r="E835" s="14"/>
      <c r="F835" s="14"/>
      <c r="G835" s="14"/>
      <c r="H835" s="2"/>
      <c r="I835" s="2"/>
      <c r="J835" s="2"/>
      <c r="K835" s="2"/>
      <c r="L835" s="2"/>
      <c r="M835" s="2"/>
      <c r="N835" s="2"/>
      <c r="O835" s="2"/>
      <c r="P835" s="2"/>
      <c r="Q835" s="2"/>
      <c r="R835" s="2"/>
      <c r="S835" s="52"/>
      <c r="T835" s="52"/>
      <c r="U835" s="52"/>
      <c r="V835" s="52"/>
      <c r="W835" s="52"/>
      <c r="X835" s="52"/>
      <c r="Y835" s="52"/>
      <c r="Z835" s="2"/>
    </row>
    <row r="836" spans="1:26" ht="16.5" customHeight="1">
      <c r="A836" s="2"/>
      <c r="B836" s="2"/>
      <c r="C836" s="14"/>
      <c r="D836" s="14"/>
      <c r="E836" s="14"/>
      <c r="F836" s="14"/>
      <c r="G836" s="14"/>
      <c r="H836" s="2"/>
      <c r="I836" s="2"/>
      <c r="J836" s="2"/>
      <c r="K836" s="2"/>
      <c r="L836" s="2"/>
      <c r="M836" s="2"/>
      <c r="N836" s="2"/>
      <c r="O836" s="2"/>
      <c r="P836" s="2"/>
      <c r="Q836" s="2"/>
      <c r="R836" s="2"/>
      <c r="S836" s="52"/>
      <c r="T836" s="52"/>
      <c r="U836" s="52"/>
      <c r="V836" s="52"/>
      <c r="W836" s="52"/>
      <c r="X836" s="52"/>
      <c r="Y836" s="52"/>
      <c r="Z836" s="2"/>
    </row>
    <row r="837" spans="1:26" ht="16.5" customHeight="1">
      <c r="A837" s="2"/>
      <c r="B837" s="2"/>
      <c r="C837" s="14"/>
      <c r="D837" s="14"/>
      <c r="E837" s="14"/>
      <c r="F837" s="14"/>
      <c r="G837" s="14"/>
      <c r="H837" s="2"/>
      <c r="I837" s="2"/>
      <c r="J837" s="2"/>
      <c r="K837" s="2"/>
      <c r="L837" s="2"/>
      <c r="M837" s="2"/>
      <c r="N837" s="2"/>
      <c r="O837" s="2"/>
      <c r="P837" s="2"/>
      <c r="Q837" s="2"/>
      <c r="R837" s="2"/>
      <c r="S837" s="52"/>
      <c r="T837" s="52"/>
      <c r="U837" s="52"/>
      <c r="V837" s="52"/>
      <c r="W837" s="52"/>
      <c r="X837" s="52"/>
      <c r="Y837" s="52"/>
      <c r="Z837" s="2"/>
    </row>
    <row r="838" spans="1:26" ht="16.5" customHeight="1">
      <c r="A838" s="2"/>
      <c r="B838" s="2"/>
      <c r="C838" s="14"/>
      <c r="D838" s="14"/>
      <c r="E838" s="14"/>
      <c r="F838" s="14"/>
      <c r="G838" s="14"/>
      <c r="H838" s="2"/>
      <c r="I838" s="2"/>
      <c r="J838" s="2"/>
      <c r="K838" s="2"/>
      <c r="L838" s="2"/>
      <c r="M838" s="2"/>
      <c r="N838" s="2"/>
      <c r="O838" s="2"/>
      <c r="P838" s="2"/>
      <c r="Q838" s="2"/>
      <c r="R838" s="2"/>
      <c r="S838" s="52"/>
      <c r="T838" s="52"/>
      <c r="U838" s="52"/>
      <c r="V838" s="52"/>
      <c r="W838" s="52"/>
      <c r="X838" s="52"/>
      <c r="Y838" s="52"/>
      <c r="Z838" s="2"/>
    </row>
    <row r="839" spans="1:26" ht="16.5" customHeight="1">
      <c r="A839" s="2"/>
      <c r="B839" s="2"/>
      <c r="C839" s="14"/>
      <c r="D839" s="14"/>
      <c r="E839" s="14"/>
      <c r="F839" s="14"/>
      <c r="G839" s="14"/>
      <c r="H839" s="2"/>
      <c r="I839" s="2"/>
      <c r="J839" s="2"/>
      <c r="K839" s="2"/>
      <c r="L839" s="2"/>
      <c r="M839" s="2"/>
      <c r="N839" s="2"/>
      <c r="O839" s="2"/>
      <c r="P839" s="2"/>
      <c r="Q839" s="2"/>
      <c r="R839" s="2"/>
      <c r="S839" s="52"/>
      <c r="T839" s="52"/>
      <c r="U839" s="52"/>
      <c r="V839" s="52"/>
      <c r="W839" s="52"/>
      <c r="X839" s="52"/>
      <c r="Y839" s="52"/>
      <c r="Z839" s="2"/>
    </row>
    <row r="840" spans="1:26" ht="16.5" customHeight="1">
      <c r="A840" s="2"/>
      <c r="B840" s="2"/>
      <c r="C840" s="14"/>
      <c r="D840" s="14"/>
      <c r="E840" s="14"/>
      <c r="F840" s="14"/>
      <c r="G840" s="14"/>
      <c r="H840" s="2"/>
      <c r="I840" s="2"/>
      <c r="J840" s="2"/>
      <c r="K840" s="2"/>
      <c r="L840" s="2"/>
      <c r="M840" s="2"/>
      <c r="N840" s="2"/>
      <c r="O840" s="2"/>
      <c r="P840" s="2"/>
      <c r="Q840" s="2"/>
      <c r="R840" s="2"/>
      <c r="S840" s="52"/>
      <c r="T840" s="52"/>
      <c r="U840" s="52"/>
      <c r="V840" s="52"/>
      <c r="W840" s="52"/>
      <c r="X840" s="52"/>
      <c r="Y840" s="52"/>
      <c r="Z840" s="2"/>
    </row>
    <row r="841" spans="1:26" ht="16.5" customHeight="1">
      <c r="A841" s="2"/>
      <c r="B841" s="2"/>
      <c r="C841" s="14"/>
      <c r="D841" s="14"/>
      <c r="E841" s="14"/>
      <c r="F841" s="14"/>
      <c r="G841" s="14"/>
      <c r="H841" s="2"/>
      <c r="I841" s="2"/>
      <c r="J841" s="2"/>
      <c r="K841" s="2"/>
      <c r="L841" s="2"/>
      <c r="M841" s="2"/>
      <c r="N841" s="2"/>
      <c r="O841" s="2"/>
      <c r="P841" s="2"/>
      <c r="Q841" s="2"/>
      <c r="R841" s="2"/>
      <c r="S841" s="52"/>
      <c r="T841" s="52"/>
      <c r="U841" s="52"/>
      <c r="V841" s="52"/>
      <c r="W841" s="52"/>
      <c r="X841" s="52"/>
      <c r="Y841" s="52"/>
      <c r="Z841" s="2"/>
    </row>
    <row r="842" spans="1:26" ht="16.5" customHeight="1">
      <c r="A842" s="2"/>
      <c r="B842" s="2"/>
      <c r="C842" s="14"/>
      <c r="D842" s="14"/>
      <c r="E842" s="14"/>
      <c r="F842" s="14"/>
      <c r="G842" s="14"/>
      <c r="H842" s="2"/>
      <c r="I842" s="2"/>
      <c r="J842" s="2"/>
      <c r="K842" s="2"/>
      <c r="L842" s="2"/>
      <c r="M842" s="2"/>
      <c r="N842" s="2"/>
      <c r="O842" s="2"/>
      <c r="P842" s="2"/>
      <c r="Q842" s="2"/>
      <c r="R842" s="2"/>
      <c r="S842" s="52"/>
      <c r="T842" s="52"/>
      <c r="U842" s="52"/>
      <c r="V842" s="52"/>
      <c r="W842" s="52"/>
      <c r="X842" s="52"/>
      <c r="Y842" s="52"/>
      <c r="Z842" s="2"/>
    </row>
    <row r="843" spans="1:26" ht="16.5" customHeight="1">
      <c r="A843" s="2"/>
      <c r="B843" s="2"/>
      <c r="C843" s="14"/>
      <c r="D843" s="14"/>
      <c r="E843" s="14"/>
      <c r="F843" s="14"/>
      <c r="G843" s="14"/>
      <c r="H843" s="2"/>
      <c r="I843" s="2"/>
      <c r="J843" s="2"/>
      <c r="K843" s="2"/>
      <c r="L843" s="2"/>
      <c r="M843" s="2"/>
      <c r="N843" s="2"/>
      <c r="O843" s="2"/>
      <c r="P843" s="2"/>
      <c r="Q843" s="2"/>
      <c r="R843" s="2"/>
      <c r="S843" s="52"/>
      <c r="T843" s="52"/>
      <c r="U843" s="52"/>
      <c r="V843" s="52"/>
      <c r="W843" s="52"/>
      <c r="X843" s="52"/>
      <c r="Y843" s="52"/>
      <c r="Z843" s="2"/>
    </row>
    <row r="844" spans="1:26" ht="16.5" customHeight="1">
      <c r="A844" s="2"/>
      <c r="B844" s="2"/>
      <c r="C844" s="14"/>
      <c r="D844" s="14"/>
      <c r="E844" s="14"/>
      <c r="F844" s="14"/>
      <c r="G844" s="14"/>
      <c r="H844" s="2"/>
      <c r="I844" s="2"/>
      <c r="J844" s="2"/>
      <c r="K844" s="2"/>
      <c r="L844" s="2"/>
      <c r="M844" s="2"/>
      <c r="N844" s="2"/>
      <c r="O844" s="2"/>
      <c r="P844" s="2"/>
      <c r="Q844" s="2"/>
      <c r="R844" s="2"/>
      <c r="S844" s="52"/>
      <c r="T844" s="52"/>
      <c r="U844" s="52"/>
      <c r="V844" s="52"/>
      <c r="W844" s="52"/>
      <c r="X844" s="52"/>
      <c r="Y844" s="52"/>
      <c r="Z844" s="2"/>
    </row>
    <row r="845" spans="1:26" ht="16.5" customHeight="1">
      <c r="A845" s="2"/>
      <c r="B845" s="2"/>
      <c r="C845" s="14"/>
      <c r="D845" s="14"/>
      <c r="E845" s="14"/>
      <c r="F845" s="14"/>
      <c r="G845" s="14"/>
      <c r="H845" s="2"/>
      <c r="I845" s="2"/>
      <c r="J845" s="2"/>
      <c r="K845" s="2"/>
      <c r="L845" s="2"/>
      <c r="M845" s="2"/>
      <c r="N845" s="2"/>
      <c r="O845" s="2"/>
      <c r="P845" s="2"/>
      <c r="Q845" s="2"/>
      <c r="R845" s="2"/>
      <c r="S845" s="52"/>
      <c r="T845" s="52"/>
      <c r="U845" s="52"/>
      <c r="V845" s="52"/>
      <c r="W845" s="52"/>
      <c r="X845" s="52"/>
      <c r="Y845" s="52"/>
      <c r="Z845" s="2"/>
    </row>
    <row r="846" spans="1:26" ht="16.5" customHeight="1">
      <c r="A846" s="2"/>
      <c r="B846" s="2"/>
      <c r="C846" s="14"/>
      <c r="D846" s="14"/>
      <c r="E846" s="14"/>
      <c r="F846" s="14"/>
      <c r="G846" s="14"/>
      <c r="H846" s="2"/>
      <c r="I846" s="2"/>
      <c r="J846" s="2"/>
      <c r="K846" s="2"/>
      <c r="L846" s="2"/>
      <c r="M846" s="2"/>
      <c r="N846" s="2"/>
      <c r="O846" s="2"/>
      <c r="P846" s="2"/>
      <c r="Q846" s="2"/>
      <c r="R846" s="2"/>
      <c r="S846" s="52"/>
      <c r="T846" s="52"/>
      <c r="U846" s="52"/>
      <c r="V846" s="52"/>
      <c r="W846" s="52"/>
      <c r="X846" s="52"/>
      <c r="Y846" s="52"/>
      <c r="Z846" s="2"/>
    </row>
    <row r="847" spans="1:26" ht="16.5" customHeight="1">
      <c r="A847" s="2"/>
      <c r="B847" s="2"/>
      <c r="C847" s="14"/>
      <c r="D847" s="14"/>
      <c r="E847" s="14"/>
      <c r="F847" s="14"/>
      <c r="G847" s="14"/>
      <c r="H847" s="2"/>
      <c r="I847" s="2"/>
      <c r="J847" s="2"/>
      <c r="K847" s="2"/>
      <c r="L847" s="2"/>
      <c r="M847" s="2"/>
      <c r="N847" s="2"/>
      <c r="O847" s="2"/>
      <c r="P847" s="2"/>
      <c r="Q847" s="2"/>
      <c r="R847" s="2"/>
      <c r="S847" s="52"/>
      <c r="T847" s="52"/>
      <c r="U847" s="52"/>
      <c r="V847" s="52"/>
      <c r="W847" s="52"/>
      <c r="X847" s="52"/>
      <c r="Y847" s="52"/>
      <c r="Z847" s="2"/>
    </row>
    <row r="848" spans="1:26" ht="16.5" customHeight="1">
      <c r="A848" s="2"/>
      <c r="B848" s="2"/>
      <c r="C848" s="14"/>
      <c r="D848" s="14"/>
      <c r="E848" s="14"/>
      <c r="F848" s="14"/>
      <c r="G848" s="14"/>
      <c r="H848" s="2"/>
      <c r="I848" s="2"/>
      <c r="J848" s="2"/>
      <c r="K848" s="2"/>
      <c r="L848" s="2"/>
      <c r="M848" s="2"/>
      <c r="N848" s="2"/>
      <c r="O848" s="2"/>
      <c r="P848" s="2"/>
      <c r="Q848" s="2"/>
      <c r="R848" s="2"/>
      <c r="S848" s="52"/>
      <c r="T848" s="52"/>
      <c r="U848" s="52"/>
      <c r="V848" s="52"/>
      <c r="W848" s="52"/>
      <c r="X848" s="52"/>
      <c r="Y848" s="52"/>
      <c r="Z848" s="2"/>
    </row>
    <row r="849" spans="1:26" ht="16.5" customHeight="1">
      <c r="A849" s="2"/>
      <c r="B849" s="2"/>
      <c r="C849" s="14"/>
      <c r="D849" s="14"/>
      <c r="E849" s="14"/>
      <c r="F849" s="14"/>
      <c r="G849" s="14"/>
      <c r="H849" s="2"/>
      <c r="I849" s="2"/>
      <c r="J849" s="2"/>
      <c r="K849" s="2"/>
      <c r="L849" s="2"/>
      <c r="M849" s="2"/>
      <c r="N849" s="2"/>
      <c r="O849" s="2"/>
      <c r="P849" s="2"/>
      <c r="Q849" s="2"/>
      <c r="R849" s="2"/>
      <c r="S849" s="52"/>
      <c r="T849" s="52"/>
      <c r="U849" s="52"/>
      <c r="V849" s="52"/>
      <c r="W849" s="52"/>
      <c r="X849" s="52"/>
      <c r="Y849" s="52"/>
      <c r="Z849" s="2"/>
    </row>
    <row r="850" spans="1:26" ht="16.5" customHeight="1">
      <c r="A850" s="2"/>
      <c r="B850" s="2"/>
      <c r="C850" s="14"/>
      <c r="D850" s="14"/>
      <c r="E850" s="14"/>
      <c r="F850" s="14"/>
      <c r="G850" s="14"/>
      <c r="H850" s="2"/>
      <c r="I850" s="2"/>
      <c r="J850" s="2"/>
      <c r="K850" s="2"/>
      <c r="L850" s="2"/>
      <c r="M850" s="2"/>
      <c r="N850" s="2"/>
      <c r="O850" s="2"/>
      <c r="P850" s="2"/>
      <c r="Q850" s="2"/>
      <c r="R850" s="2"/>
      <c r="S850" s="52"/>
      <c r="T850" s="52"/>
      <c r="U850" s="52"/>
      <c r="V850" s="52"/>
      <c r="W850" s="52"/>
      <c r="X850" s="52"/>
      <c r="Y850" s="52"/>
      <c r="Z850" s="2"/>
    </row>
    <row r="851" spans="1:26" ht="16.5" customHeight="1">
      <c r="A851" s="2"/>
      <c r="B851" s="2"/>
      <c r="C851" s="14"/>
      <c r="D851" s="14"/>
      <c r="E851" s="14"/>
      <c r="F851" s="14"/>
      <c r="G851" s="14"/>
      <c r="H851" s="2"/>
      <c r="I851" s="2"/>
      <c r="J851" s="2"/>
      <c r="K851" s="2"/>
      <c r="L851" s="2"/>
      <c r="M851" s="2"/>
      <c r="N851" s="2"/>
      <c r="O851" s="2"/>
      <c r="P851" s="2"/>
      <c r="Q851" s="2"/>
      <c r="R851" s="2"/>
      <c r="S851" s="52"/>
      <c r="T851" s="52"/>
      <c r="U851" s="52"/>
      <c r="V851" s="52"/>
      <c r="W851" s="52"/>
      <c r="X851" s="52"/>
      <c r="Y851" s="52"/>
      <c r="Z851" s="2"/>
    </row>
    <row r="852" spans="1:26" ht="16.5" customHeight="1">
      <c r="A852" s="2"/>
      <c r="B852" s="2"/>
      <c r="C852" s="14"/>
      <c r="D852" s="14"/>
      <c r="E852" s="14"/>
      <c r="F852" s="14"/>
      <c r="G852" s="14"/>
      <c r="H852" s="2"/>
      <c r="I852" s="2"/>
      <c r="J852" s="2"/>
      <c r="K852" s="2"/>
      <c r="L852" s="2"/>
      <c r="M852" s="2"/>
      <c r="N852" s="2"/>
      <c r="O852" s="2"/>
      <c r="P852" s="2"/>
      <c r="Q852" s="2"/>
      <c r="R852" s="2"/>
      <c r="S852" s="52"/>
      <c r="T852" s="52"/>
      <c r="U852" s="52"/>
      <c r="V852" s="52"/>
      <c r="W852" s="52"/>
      <c r="X852" s="52"/>
      <c r="Y852" s="52"/>
      <c r="Z852" s="2"/>
    </row>
    <row r="853" spans="1:26" ht="16.5" customHeight="1">
      <c r="A853" s="2"/>
      <c r="B853" s="2"/>
      <c r="C853" s="14"/>
      <c r="D853" s="14"/>
      <c r="E853" s="14"/>
      <c r="F853" s="14"/>
      <c r="G853" s="14"/>
      <c r="H853" s="2"/>
      <c r="I853" s="2"/>
      <c r="J853" s="2"/>
      <c r="K853" s="2"/>
      <c r="L853" s="2"/>
      <c r="M853" s="2"/>
      <c r="N853" s="2"/>
      <c r="O853" s="2"/>
      <c r="P853" s="2"/>
      <c r="Q853" s="2"/>
      <c r="R853" s="2"/>
      <c r="S853" s="52"/>
      <c r="T853" s="52"/>
      <c r="U853" s="52"/>
      <c r="V853" s="52"/>
      <c r="W853" s="52"/>
      <c r="X853" s="52"/>
      <c r="Y853" s="52"/>
      <c r="Z853" s="2"/>
    </row>
    <row r="854" spans="1:26" ht="16.5" customHeight="1">
      <c r="A854" s="2"/>
      <c r="B854" s="2"/>
      <c r="C854" s="14"/>
      <c r="D854" s="14"/>
      <c r="E854" s="14"/>
      <c r="F854" s="14"/>
      <c r="G854" s="14"/>
      <c r="H854" s="2"/>
      <c r="I854" s="2"/>
      <c r="J854" s="2"/>
      <c r="K854" s="2"/>
      <c r="L854" s="2"/>
      <c r="M854" s="2"/>
      <c r="N854" s="2"/>
      <c r="O854" s="2"/>
      <c r="P854" s="2"/>
      <c r="Q854" s="2"/>
      <c r="R854" s="2"/>
      <c r="S854" s="52"/>
      <c r="T854" s="52"/>
      <c r="U854" s="52"/>
      <c r="V854" s="52"/>
      <c r="W854" s="52"/>
      <c r="X854" s="52"/>
      <c r="Y854" s="52"/>
      <c r="Z854" s="2"/>
    </row>
    <row r="855" spans="1:26" ht="16.5" customHeight="1">
      <c r="A855" s="2"/>
      <c r="B855" s="2"/>
      <c r="C855" s="14"/>
      <c r="D855" s="14"/>
      <c r="E855" s="14"/>
      <c r="F855" s="14"/>
      <c r="G855" s="14"/>
      <c r="H855" s="2"/>
      <c r="I855" s="2"/>
      <c r="J855" s="2"/>
      <c r="K855" s="2"/>
      <c r="L855" s="2"/>
      <c r="M855" s="2"/>
      <c r="N855" s="2"/>
      <c r="O855" s="2"/>
      <c r="P855" s="2"/>
      <c r="Q855" s="2"/>
      <c r="R855" s="2"/>
      <c r="S855" s="52"/>
      <c r="T855" s="52"/>
      <c r="U855" s="52"/>
      <c r="V855" s="52"/>
      <c r="W855" s="52"/>
      <c r="X855" s="52"/>
      <c r="Y855" s="52"/>
      <c r="Z855" s="2"/>
    </row>
    <row r="856" spans="1:26" ht="16.5" customHeight="1">
      <c r="A856" s="2"/>
      <c r="B856" s="2"/>
      <c r="C856" s="14"/>
      <c r="D856" s="14"/>
      <c r="E856" s="14"/>
      <c r="F856" s="14"/>
      <c r="G856" s="14"/>
      <c r="H856" s="2"/>
      <c r="I856" s="2"/>
      <c r="J856" s="2"/>
      <c r="K856" s="2"/>
      <c r="L856" s="2"/>
      <c r="M856" s="2"/>
      <c r="N856" s="2"/>
      <c r="O856" s="2"/>
      <c r="P856" s="2"/>
      <c r="Q856" s="2"/>
      <c r="R856" s="2"/>
      <c r="S856" s="52"/>
      <c r="T856" s="52"/>
      <c r="U856" s="52"/>
      <c r="V856" s="52"/>
      <c r="W856" s="52"/>
      <c r="X856" s="52"/>
      <c r="Y856" s="52"/>
      <c r="Z856" s="2"/>
    </row>
    <row r="857" spans="1:26" ht="16.5" customHeight="1">
      <c r="A857" s="2"/>
      <c r="B857" s="2"/>
      <c r="C857" s="14"/>
      <c r="D857" s="14"/>
      <c r="E857" s="14"/>
      <c r="F857" s="14"/>
      <c r="G857" s="14"/>
      <c r="H857" s="2"/>
      <c r="I857" s="2"/>
      <c r="J857" s="2"/>
      <c r="K857" s="2"/>
      <c r="L857" s="2"/>
      <c r="M857" s="2"/>
      <c r="N857" s="2"/>
      <c r="O857" s="2"/>
      <c r="P857" s="2"/>
      <c r="Q857" s="2"/>
      <c r="R857" s="2"/>
      <c r="S857" s="52"/>
      <c r="T857" s="52"/>
      <c r="U857" s="52"/>
      <c r="V857" s="52"/>
      <c r="W857" s="52"/>
      <c r="X857" s="52"/>
      <c r="Y857" s="52"/>
      <c r="Z857" s="2"/>
    </row>
    <row r="858" spans="1:26" ht="16.5" customHeight="1">
      <c r="A858" s="2"/>
      <c r="B858" s="2"/>
      <c r="C858" s="14"/>
      <c r="D858" s="14"/>
      <c r="E858" s="14"/>
      <c r="F858" s="14"/>
      <c r="G858" s="14"/>
      <c r="H858" s="2"/>
      <c r="I858" s="2"/>
      <c r="J858" s="2"/>
      <c r="K858" s="2"/>
      <c r="L858" s="2"/>
      <c r="M858" s="2"/>
      <c r="N858" s="2"/>
      <c r="O858" s="2"/>
      <c r="P858" s="2"/>
      <c r="Q858" s="2"/>
      <c r="R858" s="2"/>
      <c r="S858" s="52"/>
      <c r="T858" s="52"/>
      <c r="U858" s="52"/>
      <c r="V858" s="52"/>
      <c r="W858" s="52"/>
      <c r="X858" s="52"/>
      <c r="Y858" s="52"/>
      <c r="Z858" s="2"/>
    </row>
    <row r="859" spans="1:26" ht="16.5" customHeight="1">
      <c r="A859" s="2"/>
      <c r="B859" s="2"/>
      <c r="C859" s="14"/>
      <c r="D859" s="14"/>
      <c r="E859" s="14"/>
      <c r="F859" s="14"/>
      <c r="G859" s="14"/>
      <c r="H859" s="2"/>
      <c r="I859" s="2"/>
      <c r="J859" s="2"/>
      <c r="K859" s="2"/>
      <c r="L859" s="2"/>
      <c r="M859" s="2"/>
      <c r="N859" s="2"/>
      <c r="O859" s="2"/>
      <c r="P859" s="2"/>
      <c r="Q859" s="2"/>
      <c r="R859" s="2"/>
      <c r="S859" s="52"/>
      <c r="T859" s="52"/>
      <c r="U859" s="52"/>
      <c r="V859" s="52"/>
      <c r="W859" s="52"/>
      <c r="X859" s="52"/>
      <c r="Y859" s="52"/>
      <c r="Z859" s="2"/>
    </row>
    <row r="860" spans="1:26" ht="16.5" customHeight="1">
      <c r="A860" s="2"/>
      <c r="B860" s="2"/>
      <c r="C860" s="14"/>
      <c r="D860" s="14"/>
      <c r="E860" s="14"/>
      <c r="F860" s="14"/>
      <c r="G860" s="14"/>
      <c r="H860" s="2"/>
      <c r="I860" s="2"/>
      <c r="J860" s="2"/>
      <c r="K860" s="2"/>
      <c r="L860" s="2"/>
      <c r="M860" s="2"/>
      <c r="N860" s="2"/>
      <c r="O860" s="2"/>
      <c r="P860" s="2"/>
      <c r="Q860" s="2"/>
      <c r="R860" s="2"/>
      <c r="S860" s="52"/>
      <c r="T860" s="52"/>
      <c r="U860" s="52"/>
      <c r="V860" s="52"/>
      <c r="W860" s="52"/>
      <c r="X860" s="52"/>
      <c r="Y860" s="52"/>
      <c r="Z860" s="2"/>
    </row>
    <row r="861" spans="1:26" ht="16.5" customHeight="1">
      <c r="A861" s="2"/>
      <c r="B861" s="2"/>
      <c r="C861" s="14"/>
      <c r="D861" s="14"/>
      <c r="E861" s="14"/>
      <c r="F861" s="14"/>
      <c r="G861" s="14"/>
      <c r="H861" s="2"/>
      <c r="I861" s="2"/>
      <c r="J861" s="2"/>
      <c r="K861" s="2"/>
      <c r="L861" s="2"/>
      <c r="M861" s="2"/>
      <c r="N861" s="2"/>
      <c r="O861" s="2"/>
      <c r="P861" s="2"/>
      <c r="Q861" s="2"/>
      <c r="R861" s="2"/>
      <c r="S861" s="52"/>
      <c r="T861" s="52"/>
      <c r="U861" s="52"/>
      <c r="V861" s="52"/>
      <c r="W861" s="52"/>
      <c r="X861" s="52"/>
      <c r="Y861" s="52"/>
      <c r="Z861" s="2"/>
    </row>
    <row r="862" spans="1:26" ht="16.5" customHeight="1">
      <c r="A862" s="2"/>
      <c r="B862" s="2"/>
      <c r="C862" s="14"/>
      <c r="D862" s="14"/>
      <c r="E862" s="14"/>
      <c r="F862" s="14"/>
      <c r="G862" s="14"/>
      <c r="H862" s="2"/>
      <c r="I862" s="2"/>
      <c r="J862" s="2"/>
      <c r="K862" s="2"/>
      <c r="L862" s="2"/>
      <c r="M862" s="2"/>
      <c r="N862" s="2"/>
      <c r="O862" s="2"/>
      <c r="P862" s="2"/>
      <c r="Q862" s="2"/>
      <c r="R862" s="2"/>
      <c r="S862" s="52"/>
      <c r="T862" s="52"/>
      <c r="U862" s="52"/>
      <c r="V862" s="52"/>
      <c r="W862" s="52"/>
      <c r="X862" s="52"/>
      <c r="Y862" s="52"/>
      <c r="Z862" s="2"/>
    </row>
    <row r="863" spans="1:26" ht="16.5" customHeight="1">
      <c r="A863" s="2"/>
      <c r="B863" s="2"/>
      <c r="C863" s="14"/>
      <c r="D863" s="14"/>
      <c r="E863" s="14"/>
      <c r="F863" s="14"/>
      <c r="G863" s="14"/>
      <c r="H863" s="2"/>
      <c r="I863" s="2"/>
      <c r="J863" s="2"/>
      <c r="K863" s="2"/>
      <c r="L863" s="2"/>
      <c r="M863" s="2"/>
      <c r="N863" s="2"/>
      <c r="O863" s="2"/>
      <c r="P863" s="2"/>
      <c r="Q863" s="2"/>
      <c r="R863" s="2"/>
      <c r="S863" s="52"/>
      <c r="T863" s="52"/>
      <c r="U863" s="52"/>
      <c r="V863" s="52"/>
      <c r="W863" s="52"/>
      <c r="X863" s="52"/>
      <c r="Y863" s="52"/>
      <c r="Z863" s="2"/>
    </row>
    <row r="864" spans="1:26" ht="16.5" customHeight="1">
      <c r="A864" s="2"/>
      <c r="B864" s="2"/>
      <c r="C864" s="14"/>
      <c r="D864" s="14"/>
      <c r="E864" s="14"/>
      <c r="F864" s="14"/>
      <c r="G864" s="14"/>
      <c r="H864" s="2"/>
      <c r="I864" s="2"/>
      <c r="J864" s="2"/>
      <c r="K864" s="2"/>
      <c r="L864" s="2"/>
      <c r="M864" s="2"/>
      <c r="N864" s="2"/>
      <c r="O864" s="2"/>
      <c r="P864" s="2"/>
      <c r="Q864" s="2"/>
      <c r="R864" s="2"/>
      <c r="S864" s="52"/>
      <c r="T864" s="52"/>
      <c r="U864" s="52"/>
      <c r="V864" s="52"/>
      <c r="W864" s="52"/>
      <c r="X864" s="52"/>
      <c r="Y864" s="52"/>
      <c r="Z864" s="2"/>
    </row>
    <row r="865" spans="1:26" ht="16.5" customHeight="1">
      <c r="A865" s="2"/>
      <c r="B865" s="2"/>
      <c r="C865" s="14"/>
      <c r="D865" s="14"/>
      <c r="E865" s="14"/>
      <c r="F865" s="14"/>
      <c r="G865" s="14"/>
      <c r="H865" s="2"/>
      <c r="I865" s="2"/>
      <c r="J865" s="2"/>
      <c r="K865" s="2"/>
      <c r="L865" s="2"/>
      <c r="M865" s="2"/>
      <c r="N865" s="2"/>
      <c r="O865" s="2"/>
      <c r="P865" s="2"/>
      <c r="Q865" s="2"/>
      <c r="R865" s="2"/>
      <c r="S865" s="52"/>
      <c r="T865" s="52"/>
      <c r="U865" s="52"/>
      <c r="V865" s="52"/>
      <c r="W865" s="52"/>
      <c r="X865" s="52"/>
      <c r="Y865" s="52"/>
      <c r="Z865" s="2"/>
    </row>
    <row r="866" spans="1:26" ht="16.5" customHeight="1">
      <c r="A866" s="2"/>
      <c r="B866" s="2"/>
      <c r="C866" s="14"/>
      <c r="D866" s="14"/>
      <c r="E866" s="14"/>
      <c r="F866" s="14"/>
      <c r="G866" s="14"/>
      <c r="H866" s="2"/>
      <c r="I866" s="2"/>
      <c r="J866" s="2"/>
      <c r="K866" s="2"/>
      <c r="L866" s="2"/>
      <c r="M866" s="2"/>
      <c r="N866" s="2"/>
      <c r="O866" s="2"/>
      <c r="P866" s="2"/>
      <c r="Q866" s="2"/>
      <c r="R866" s="2"/>
      <c r="S866" s="52"/>
      <c r="T866" s="52"/>
      <c r="U866" s="52"/>
      <c r="V866" s="52"/>
      <c r="W866" s="52"/>
      <c r="X866" s="52"/>
      <c r="Y866" s="52"/>
      <c r="Z866" s="2"/>
    </row>
    <row r="867" spans="1:26" ht="16.5" customHeight="1">
      <c r="A867" s="2"/>
      <c r="B867" s="2"/>
      <c r="C867" s="14"/>
      <c r="D867" s="14"/>
      <c r="E867" s="14"/>
      <c r="F867" s="14"/>
      <c r="G867" s="14"/>
      <c r="H867" s="2"/>
      <c r="I867" s="2"/>
      <c r="J867" s="2"/>
      <c r="K867" s="2"/>
      <c r="L867" s="2"/>
      <c r="M867" s="2"/>
      <c r="N867" s="2"/>
      <c r="O867" s="2"/>
      <c r="P867" s="2"/>
      <c r="Q867" s="2"/>
      <c r="R867" s="2"/>
      <c r="S867" s="52"/>
      <c r="T867" s="52"/>
      <c r="U867" s="52"/>
      <c r="V867" s="52"/>
      <c r="W867" s="52"/>
      <c r="X867" s="52"/>
      <c r="Y867" s="52"/>
      <c r="Z867" s="2"/>
    </row>
    <row r="868" spans="1:26" ht="16.5" customHeight="1">
      <c r="A868" s="2"/>
      <c r="B868" s="2"/>
      <c r="C868" s="14"/>
      <c r="D868" s="14"/>
      <c r="E868" s="14"/>
      <c r="F868" s="14"/>
      <c r="G868" s="14"/>
      <c r="H868" s="2"/>
      <c r="I868" s="2"/>
      <c r="J868" s="2"/>
      <c r="K868" s="2"/>
      <c r="L868" s="2"/>
      <c r="M868" s="2"/>
      <c r="N868" s="2"/>
      <c r="O868" s="2"/>
      <c r="P868" s="2"/>
      <c r="Q868" s="2"/>
      <c r="R868" s="2"/>
      <c r="S868" s="52"/>
      <c r="T868" s="52"/>
      <c r="U868" s="52"/>
      <c r="V868" s="52"/>
      <c r="W868" s="52"/>
      <c r="X868" s="52"/>
      <c r="Y868" s="52"/>
      <c r="Z868" s="2"/>
    </row>
    <row r="869" spans="1:26" ht="16.5" customHeight="1">
      <c r="A869" s="2"/>
      <c r="B869" s="2"/>
      <c r="C869" s="14"/>
      <c r="D869" s="14"/>
      <c r="E869" s="14"/>
      <c r="F869" s="14"/>
      <c r="G869" s="14"/>
      <c r="H869" s="2"/>
      <c r="I869" s="2"/>
      <c r="J869" s="2"/>
      <c r="K869" s="2"/>
      <c r="L869" s="2"/>
      <c r="M869" s="2"/>
      <c r="N869" s="2"/>
      <c r="O869" s="2"/>
      <c r="P869" s="2"/>
      <c r="Q869" s="2"/>
      <c r="R869" s="2"/>
      <c r="S869" s="52"/>
      <c r="T869" s="52"/>
      <c r="U869" s="52"/>
      <c r="V869" s="52"/>
      <c r="W869" s="52"/>
      <c r="X869" s="52"/>
      <c r="Y869" s="52"/>
      <c r="Z869" s="2"/>
    </row>
    <row r="870" spans="1:26" ht="16.5" customHeight="1">
      <c r="A870" s="2"/>
      <c r="B870" s="2"/>
      <c r="C870" s="14"/>
      <c r="D870" s="14"/>
      <c r="E870" s="14"/>
      <c r="F870" s="14"/>
      <c r="G870" s="14"/>
      <c r="H870" s="2"/>
      <c r="I870" s="2"/>
      <c r="J870" s="2"/>
      <c r="K870" s="2"/>
      <c r="L870" s="2"/>
      <c r="M870" s="2"/>
      <c r="N870" s="2"/>
      <c r="O870" s="2"/>
      <c r="P870" s="2"/>
      <c r="Q870" s="2"/>
      <c r="R870" s="2"/>
      <c r="S870" s="52"/>
      <c r="T870" s="52"/>
      <c r="U870" s="52"/>
      <c r="V870" s="52"/>
      <c r="W870" s="52"/>
      <c r="X870" s="52"/>
      <c r="Y870" s="52"/>
      <c r="Z870" s="2"/>
    </row>
    <row r="871" spans="1:26" ht="16.5" customHeight="1">
      <c r="A871" s="2"/>
      <c r="B871" s="2"/>
      <c r="C871" s="14"/>
      <c r="D871" s="14"/>
      <c r="E871" s="14"/>
      <c r="F871" s="14"/>
      <c r="G871" s="14"/>
      <c r="H871" s="2"/>
      <c r="I871" s="2"/>
      <c r="J871" s="2"/>
      <c r="K871" s="2"/>
      <c r="L871" s="2"/>
      <c r="M871" s="2"/>
      <c r="N871" s="2"/>
      <c r="O871" s="2"/>
      <c r="P871" s="2"/>
      <c r="Q871" s="2"/>
      <c r="R871" s="2"/>
      <c r="S871" s="52"/>
      <c r="T871" s="52"/>
      <c r="U871" s="52"/>
      <c r="V871" s="52"/>
      <c r="W871" s="52"/>
      <c r="X871" s="52"/>
      <c r="Y871" s="52"/>
      <c r="Z871" s="2"/>
    </row>
    <row r="872" spans="1:26" ht="16.5" customHeight="1">
      <c r="A872" s="2"/>
      <c r="B872" s="2"/>
      <c r="C872" s="14"/>
      <c r="D872" s="14"/>
      <c r="E872" s="14"/>
      <c r="F872" s="14"/>
      <c r="G872" s="14"/>
      <c r="H872" s="2"/>
      <c r="I872" s="2"/>
      <c r="J872" s="2"/>
      <c r="K872" s="2"/>
      <c r="L872" s="2"/>
      <c r="M872" s="2"/>
      <c r="N872" s="2"/>
      <c r="O872" s="2"/>
      <c r="P872" s="2"/>
      <c r="Q872" s="2"/>
      <c r="R872" s="2"/>
      <c r="S872" s="52"/>
      <c r="T872" s="52"/>
      <c r="U872" s="52"/>
      <c r="V872" s="52"/>
      <c r="W872" s="52"/>
      <c r="X872" s="52"/>
      <c r="Y872" s="52"/>
      <c r="Z872" s="2"/>
    </row>
    <row r="873" spans="1:26" ht="16.5" customHeight="1">
      <c r="A873" s="2"/>
      <c r="B873" s="2"/>
      <c r="C873" s="14"/>
      <c r="D873" s="14"/>
      <c r="E873" s="14"/>
      <c r="F873" s="14"/>
      <c r="G873" s="14"/>
      <c r="H873" s="2"/>
      <c r="I873" s="2"/>
      <c r="J873" s="2"/>
      <c r="K873" s="2"/>
      <c r="L873" s="2"/>
      <c r="M873" s="2"/>
      <c r="N873" s="2"/>
      <c r="O873" s="2"/>
      <c r="P873" s="2"/>
      <c r="Q873" s="2"/>
      <c r="R873" s="2"/>
      <c r="S873" s="52"/>
      <c r="T873" s="52"/>
      <c r="U873" s="52"/>
      <c r="V873" s="52"/>
      <c r="W873" s="52"/>
      <c r="X873" s="52"/>
      <c r="Y873" s="52"/>
      <c r="Z873" s="2"/>
    </row>
    <row r="874" spans="1:26" ht="16.5" customHeight="1">
      <c r="A874" s="2"/>
      <c r="B874" s="2"/>
      <c r="C874" s="14"/>
      <c r="D874" s="14"/>
      <c r="E874" s="14"/>
      <c r="F874" s="14"/>
      <c r="G874" s="14"/>
      <c r="H874" s="2"/>
      <c r="I874" s="2"/>
      <c r="J874" s="2"/>
      <c r="K874" s="2"/>
      <c r="L874" s="2"/>
      <c r="M874" s="2"/>
      <c r="N874" s="2"/>
      <c r="O874" s="2"/>
      <c r="P874" s="2"/>
      <c r="Q874" s="2"/>
      <c r="R874" s="2"/>
      <c r="S874" s="52"/>
      <c r="T874" s="52"/>
      <c r="U874" s="52"/>
      <c r="V874" s="52"/>
      <c r="W874" s="52"/>
      <c r="X874" s="52"/>
      <c r="Y874" s="52"/>
      <c r="Z874" s="2"/>
    </row>
    <row r="875" spans="1:26" ht="16.5" customHeight="1">
      <c r="A875" s="2"/>
      <c r="B875" s="2"/>
      <c r="C875" s="14"/>
      <c r="D875" s="14"/>
      <c r="E875" s="14"/>
      <c r="F875" s="14"/>
      <c r="G875" s="14"/>
      <c r="H875" s="2"/>
      <c r="I875" s="2"/>
      <c r="J875" s="2"/>
      <c r="K875" s="2"/>
      <c r="L875" s="2"/>
      <c r="M875" s="2"/>
      <c r="N875" s="2"/>
      <c r="O875" s="2"/>
      <c r="P875" s="2"/>
      <c r="Q875" s="2"/>
      <c r="R875" s="2"/>
      <c r="S875" s="52"/>
      <c r="T875" s="52"/>
      <c r="U875" s="52"/>
      <c r="V875" s="52"/>
      <c r="W875" s="52"/>
      <c r="X875" s="52"/>
      <c r="Y875" s="52"/>
      <c r="Z875" s="2"/>
    </row>
    <row r="876" spans="1:26" ht="16.5" customHeight="1">
      <c r="A876" s="2"/>
      <c r="B876" s="2"/>
      <c r="C876" s="14"/>
      <c r="D876" s="14"/>
      <c r="E876" s="14"/>
      <c r="F876" s="14"/>
      <c r="G876" s="14"/>
      <c r="H876" s="2"/>
      <c r="I876" s="2"/>
      <c r="J876" s="2"/>
      <c r="K876" s="2"/>
      <c r="L876" s="2"/>
      <c r="M876" s="2"/>
      <c r="N876" s="2"/>
      <c r="O876" s="2"/>
      <c r="P876" s="2"/>
      <c r="Q876" s="2"/>
      <c r="R876" s="2"/>
      <c r="S876" s="52"/>
      <c r="T876" s="52"/>
      <c r="U876" s="52"/>
      <c r="V876" s="52"/>
      <c r="W876" s="52"/>
      <c r="X876" s="52"/>
      <c r="Y876" s="52"/>
      <c r="Z876" s="2"/>
    </row>
    <row r="877" spans="1:26" ht="16.5" customHeight="1">
      <c r="A877" s="2"/>
      <c r="B877" s="2"/>
      <c r="C877" s="14"/>
      <c r="D877" s="14"/>
      <c r="E877" s="14"/>
      <c r="F877" s="14"/>
      <c r="G877" s="14"/>
      <c r="H877" s="2"/>
      <c r="I877" s="2"/>
      <c r="J877" s="2"/>
      <c r="K877" s="2"/>
      <c r="L877" s="2"/>
      <c r="M877" s="2"/>
      <c r="N877" s="2"/>
      <c r="O877" s="2"/>
      <c r="P877" s="2"/>
      <c r="Q877" s="2"/>
      <c r="R877" s="2"/>
      <c r="S877" s="52"/>
      <c r="T877" s="52"/>
      <c r="U877" s="52"/>
      <c r="V877" s="52"/>
      <c r="W877" s="52"/>
      <c r="X877" s="52"/>
      <c r="Y877" s="52"/>
      <c r="Z877" s="2"/>
    </row>
    <row r="878" spans="1:26" ht="16.5" customHeight="1">
      <c r="A878" s="2"/>
      <c r="B878" s="2"/>
      <c r="C878" s="14"/>
      <c r="D878" s="14"/>
      <c r="E878" s="14"/>
      <c r="F878" s="14"/>
      <c r="G878" s="14"/>
      <c r="H878" s="2"/>
      <c r="I878" s="2"/>
      <c r="J878" s="2"/>
      <c r="K878" s="2"/>
      <c r="L878" s="2"/>
      <c r="M878" s="2"/>
      <c r="N878" s="2"/>
      <c r="O878" s="2"/>
      <c r="P878" s="2"/>
      <c r="Q878" s="2"/>
      <c r="R878" s="2"/>
      <c r="S878" s="52"/>
      <c r="T878" s="52"/>
      <c r="U878" s="52"/>
      <c r="V878" s="52"/>
      <c r="W878" s="52"/>
      <c r="X878" s="52"/>
      <c r="Y878" s="52"/>
      <c r="Z878" s="2"/>
    </row>
    <row r="879" spans="1:26" ht="16.5" customHeight="1">
      <c r="A879" s="2"/>
      <c r="B879" s="2"/>
      <c r="C879" s="14"/>
      <c r="D879" s="14"/>
      <c r="E879" s="14"/>
      <c r="F879" s="14"/>
      <c r="G879" s="14"/>
      <c r="H879" s="2"/>
      <c r="I879" s="2"/>
      <c r="J879" s="2"/>
      <c r="K879" s="2"/>
      <c r="L879" s="2"/>
      <c r="M879" s="2"/>
      <c r="N879" s="2"/>
      <c r="O879" s="2"/>
      <c r="P879" s="2"/>
      <c r="Q879" s="2"/>
      <c r="R879" s="2"/>
      <c r="S879" s="52"/>
      <c r="T879" s="52"/>
      <c r="U879" s="52"/>
      <c r="V879" s="52"/>
      <c r="W879" s="52"/>
      <c r="X879" s="52"/>
      <c r="Y879" s="52"/>
      <c r="Z879" s="2"/>
    </row>
    <row r="880" spans="1:26" ht="16.5" customHeight="1">
      <c r="A880" s="2"/>
      <c r="B880" s="2"/>
      <c r="C880" s="14"/>
      <c r="D880" s="14"/>
      <c r="E880" s="14"/>
      <c r="F880" s="14"/>
      <c r="G880" s="14"/>
      <c r="H880" s="2"/>
      <c r="I880" s="2"/>
      <c r="J880" s="2"/>
      <c r="K880" s="2"/>
      <c r="L880" s="2"/>
      <c r="M880" s="2"/>
      <c r="N880" s="2"/>
      <c r="O880" s="2"/>
      <c r="P880" s="2"/>
      <c r="Q880" s="2"/>
      <c r="R880" s="2"/>
      <c r="S880" s="52"/>
      <c r="T880" s="52"/>
      <c r="U880" s="52"/>
      <c r="V880" s="52"/>
      <c r="W880" s="52"/>
      <c r="X880" s="52"/>
      <c r="Y880" s="52"/>
      <c r="Z880" s="2"/>
    </row>
    <row r="881" spans="1:26" ht="16.5" customHeight="1">
      <c r="A881" s="2"/>
      <c r="B881" s="2"/>
      <c r="C881" s="14"/>
      <c r="D881" s="14"/>
      <c r="E881" s="14"/>
      <c r="F881" s="14"/>
      <c r="G881" s="14"/>
      <c r="H881" s="2"/>
      <c r="I881" s="2"/>
      <c r="J881" s="2"/>
      <c r="K881" s="2"/>
      <c r="L881" s="2"/>
      <c r="M881" s="2"/>
      <c r="N881" s="2"/>
      <c r="O881" s="2"/>
      <c r="P881" s="2"/>
      <c r="Q881" s="2"/>
      <c r="R881" s="2"/>
      <c r="S881" s="52"/>
      <c r="T881" s="52"/>
      <c r="U881" s="52"/>
      <c r="V881" s="52"/>
      <c r="W881" s="52"/>
      <c r="X881" s="52"/>
      <c r="Y881" s="52"/>
      <c r="Z881" s="2"/>
    </row>
    <row r="882" spans="1:26" ht="16.5" customHeight="1">
      <c r="A882" s="2"/>
      <c r="B882" s="2"/>
      <c r="C882" s="14"/>
      <c r="D882" s="14"/>
      <c r="E882" s="14"/>
      <c r="F882" s="14"/>
      <c r="G882" s="14"/>
      <c r="H882" s="2"/>
      <c r="I882" s="2"/>
      <c r="J882" s="2"/>
      <c r="K882" s="2"/>
      <c r="L882" s="2"/>
      <c r="M882" s="2"/>
      <c r="N882" s="2"/>
      <c r="O882" s="2"/>
      <c r="P882" s="2"/>
      <c r="Q882" s="2"/>
      <c r="R882" s="2"/>
      <c r="S882" s="52"/>
      <c r="T882" s="52"/>
      <c r="U882" s="52"/>
      <c r="V882" s="52"/>
      <c r="W882" s="52"/>
      <c r="X882" s="52"/>
      <c r="Y882" s="52"/>
      <c r="Z882" s="2"/>
    </row>
    <row r="883" spans="1:26" ht="16.5" customHeight="1">
      <c r="A883" s="2"/>
      <c r="B883" s="2"/>
      <c r="C883" s="14"/>
      <c r="D883" s="14"/>
      <c r="E883" s="14"/>
      <c r="F883" s="14"/>
      <c r="G883" s="14"/>
      <c r="H883" s="2"/>
      <c r="I883" s="2"/>
      <c r="J883" s="2"/>
      <c r="K883" s="2"/>
      <c r="L883" s="2"/>
      <c r="M883" s="2"/>
      <c r="N883" s="2"/>
      <c r="O883" s="2"/>
      <c r="P883" s="2"/>
      <c r="Q883" s="2"/>
      <c r="R883" s="2"/>
      <c r="S883" s="52"/>
      <c r="T883" s="52"/>
      <c r="U883" s="52"/>
      <c r="V883" s="52"/>
      <c r="W883" s="52"/>
      <c r="X883" s="52"/>
      <c r="Y883" s="52"/>
      <c r="Z883" s="2"/>
    </row>
    <row r="884" spans="1:26" ht="16.5" customHeight="1">
      <c r="A884" s="2"/>
      <c r="B884" s="2"/>
      <c r="C884" s="14"/>
      <c r="D884" s="14"/>
      <c r="E884" s="14"/>
      <c r="F884" s="14"/>
      <c r="G884" s="14"/>
      <c r="H884" s="2"/>
      <c r="I884" s="2"/>
      <c r="J884" s="2"/>
      <c r="K884" s="2"/>
      <c r="L884" s="2"/>
      <c r="M884" s="2"/>
      <c r="N884" s="2"/>
      <c r="O884" s="2"/>
      <c r="P884" s="2"/>
      <c r="Q884" s="2"/>
      <c r="R884" s="2"/>
      <c r="S884" s="52"/>
      <c r="T884" s="52"/>
      <c r="U884" s="52"/>
      <c r="V884" s="52"/>
      <c r="W884" s="52"/>
      <c r="X884" s="52"/>
      <c r="Y884" s="52"/>
      <c r="Z884" s="2"/>
    </row>
    <row r="885" spans="1:26" ht="16.5" customHeight="1">
      <c r="A885" s="2"/>
      <c r="B885" s="2"/>
      <c r="C885" s="14"/>
      <c r="D885" s="14"/>
      <c r="E885" s="14"/>
      <c r="F885" s="14"/>
      <c r="G885" s="14"/>
      <c r="H885" s="2"/>
      <c r="I885" s="2"/>
      <c r="J885" s="2"/>
      <c r="K885" s="2"/>
      <c r="L885" s="2"/>
      <c r="M885" s="2"/>
      <c r="N885" s="2"/>
      <c r="O885" s="2"/>
      <c r="P885" s="2"/>
      <c r="Q885" s="2"/>
      <c r="R885" s="2"/>
      <c r="S885" s="52"/>
      <c r="T885" s="52"/>
      <c r="U885" s="52"/>
      <c r="V885" s="52"/>
      <c r="W885" s="52"/>
      <c r="X885" s="52"/>
      <c r="Y885" s="52"/>
      <c r="Z885" s="2"/>
    </row>
    <row r="886" spans="1:26" ht="16.5" customHeight="1">
      <c r="A886" s="2"/>
      <c r="B886" s="2"/>
      <c r="C886" s="14"/>
      <c r="D886" s="14"/>
      <c r="E886" s="14"/>
      <c r="F886" s="14"/>
      <c r="G886" s="14"/>
      <c r="H886" s="2"/>
      <c r="I886" s="2"/>
      <c r="J886" s="2"/>
      <c r="K886" s="2"/>
      <c r="L886" s="2"/>
      <c r="M886" s="2"/>
      <c r="N886" s="2"/>
      <c r="O886" s="2"/>
      <c r="P886" s="2"/>
      <c r="Q886" s="2"/>
      <c r="R886" s="2"/>
      <c r="S886" s="52"/>
      <c r="T886" s="52"/>
      <c r="U886" s="52"/>
      <c r="V886" s="52"/>
      <c r="W886" s="52"/>
      <c r="X886" s="52"/>
      <c r="Y886" s="52"/>
      <c r="Z886" s="2"/>
    </row>
    <row r="887" spans="1:26" ht="16.5" customHeight="1">
      <c r="A887" s="2"/>
      <c r="B887" s="2"/>
      <c r="C887" s="14"/>
      <c r="D887" s="14"/>
      <c r="E887" s="14"/>
      <c r="F887" s="14"/>
      <c r="G887" s="14"/>
      <c r="H887" s="2"/>
      <c r="I887" s="2"/>
      <c r="J887" s="2"/>
      <c r="K887" s="2"/>
      <c r="L887" s="2"/>
      <c r="M887" s="2"/>
      <c r="N887" s="2"/>
      <c r="O887" s="2"/>
      <c r="P887" s="2"/>
      <c r="Q887" s="2"/>
      <c r="R887" s="2"/>
      <c r="S887" s="52"/>
      <c r="T887" s="52"/>
      <c r="U887" s="52"/>
      <c r="V887" s="52"/>
      <c r="W887" s="52"/>
      <c r="X887" s="52"/>
      <c r="Y887" s="52"/>
      <c r="Z887" s="2"/>
    </row>
    <row r="888" spans="1:26" ht="16.5" customHeight="1">
      <c r="A888" s="2"/>
      <c r="B888" s="2"/>
      <c r="C888" s="14"/>
      <c r="D888" s="14"/>
      <c r="E888" s="14"/>
      <c r="F888" s="14"/>
      <c r="G888" s="14"/>
      <c r="H888" s="2"/>
      <c r="I888" s="2"/>
      <c r="J888" s="2"/>
      <c r="K888" s="2"/>
      <c r="L888" s="2"/>
      <c r="M888" s="2"/>
      <c r="N888" s="2"/>
      <c r="O888" s="2"/>
      <c r="P888" s="2"/>
      <c r="Q888" s="2"/>
      <c r="R888" s="2"/>
      <c r="S888" s="52"/>
      <c r="T888" s="52"/>
      <c r="U888" s="52"/>
      <c r="V888" s="52"/>
      <c r="W888" s="52"/>
      <c r="X888" s="52"/>
      <c r="Y888" s="52"/>
      <c r="Z888" s="2"/>
    </row>
    <row r="889" spans="1:26" ht="16.5" customHeight="1">
      <c r="A889" s="2"/>
      <c r="B889" s="2"/>
      <c r="C889" s="14"/>
      <c r="D889" s="14"/>
      <c r="E889" s="14"/>
      <c r="F889" s="14"/>
      <c r="G889" s="14"/>
      <c r="H889" s="2"/>
      <c r="I889" s="2"/>
      <c r="J889" s="2"/>
      <c r="K889" s="2"/>
      <c r="L889" s="2"/>
      <c r="M889" s="2"/>
      <c r="N889" s="2"/>
      <c r="O889" s="2"/>
      <c r="P889" s="2"/>
      <c r="Q889" s="2"/>
      <c r="R889" s="2"/>
      <c r="S889" s="52"/>
      <c r="T889" s="52"/>
      <c r="U889" s="52"/>
      <c r="V889" s="52"/>
      <c r="W889" s="52"/>
      <c r="X889" s="52"/>
      <c r="Y889" s="52"/>
      <c r="Z889" s="2"/>
    </row>
    <row r="890" spans="1:26" ht="16.5" customHeight="1">
      <c r="A890" s="2"/>
      <c r="B890" s="2"/>
      <c r="C890" s="14"/>
      <c r="D890" s="14"/>
      <c r="E890" s="14"/>
      <c r="F890" s="14"/>
      <c r="G890" s="14"/>
      <c r="H890" s="2"/>
      <c r="I890" s="2"/>
      <c r="J890" s="2"/>
      <c r="K890" s="2"/>
      <c r="L890" s="2"/>
      <c r="M890" s="2"/>
      <c r="N890" s="2"/>
      <c r="O890" s="2"/>
      <c r="P890" s="2"/>
      <c r="Q890" s="2"/>
      <c r="R890" s="2"/>
      <c r="S890" s="52"/>
      <c r="T890" s="52"/>
      <c r="U890" s="52"/>
      <c r="V890" s="52"/>
      <c r="W890" s="52"/>
      <c r="X890" s="52"/>
      <c r="Y890" s="52"/>
      <c r="Z890" s="2"/>
    </row>
    <row r="891" spans="1:26" ht="16.5" customHeight="1">
      <c r="A891" s="2"/>
      <c r="B891" s="2"/>
      <c r="C891" s="14"/>
      <c r="D891" s="14"/>
      <c r="E891" s="14"/>
      <c r="F891" s="14"/>
      <c r="G891" s="14"/>
      <c r="H891" s="2"/>
      <c r="I891" s="2"/>
      <c r="J891" s="2"/>
      <c r="K891" s="2"/>
      <c r="L891" s="2"/>
      <c r="M891" s="2"/>
      <c r="N891" s="2"/>
      <c r="O891" s="2"/>
      <c r="P891" s="2"/>
      <c r="Q891" s="2"/>
      <c r="R891" s="2"/>
      <c r="S891" s="52"/>
      <c r="T891" s="52"/>
      <c r="U891" s="52"/>
      <c r="V891" s="52"/>
      <c r="W891" s="52"/>
      <c r="X891" s="52"/>
      <c r="Y891" s="52"/>
      <c r="Z891" s="2"/>
    </row>
    <row r="892" spans="1:26" ht="16.5" customHeight="1">
      <c r="A892" s="2"/>
      <c r="B892" s="2"/>
      <c r="C892" s="14"/>
      <c r="D892" s="14"/>
      <c r="E892" s="14"/>
      <c r="F892" s="14"/>
      <c r="G892" s="14"/>
      <c r="H892" s="2"/>
      <c r="I892" s="2"/>
      <c r="J892" s="2"/>
      <c r="K892" s="2"/>
      <c r="L892" s="2"/>
      <c r="M892" s="2"/>
      <c r="N892" s="2"/>
      <c r="O892" s="2"/>
      <c r="P892" s="2"/>
      <c r="Q892" s="2"/>
      <c r="R892" s="2"/>
      <c r="S892" s="52"/>
      <c r="T892" s="52"/>
      <c r="U892" s="52"/>
      <c r="V892" s="52"/>
      <c r="W892" s="52"/>
      <c r="X892" s="52"/>
      <c r="Y892" s="52"/>
      <c r="Z892" s="2"/>
    </row>
    <row r="893" spans="1:26" ht="16.5" customHeight="1">
      <c r="A893" s="2"/>
      <c r="B893" s="2"/>
      <c r="C893" s="14"/>
      <c r="D893" s="14"/>
      <c r="E893" s="14"/>
      <c r="F893" s="14"/>
      <c r="G893" s="14"/>
      <c r="H893" s="2"/>
      <c r="I893" s="2"/>
      <c r="J893" s="2"/>
      <c r="K893" s="2"/>
      <c r="L893" s="2"/>
      <c r="M893" s="2"/>
      <c r="N893" s="2"/>
      <c r="O893" s="2"/>
      <c r="P893" s="2"/>
      <c r="Q893" s="2"/>
      <c r="R893" s="2"/>
      <c r="S893" s="52"/>
      <c r="T893" s="52"/>
      <c r="U893" s="52"/>
      <c r="V893" s="52"/>
      <c r="W893" s="52"/>
      <c r="X893" s="52"/>
      <c r="Y893" s="52"/>
      <c r="Z893" s="2"/>
    </row>
    <row r="894" spans="1:26" ht="16.5" customHeight="1">
      <c r="A894" s="2"/>
      <c r="B894" s="2"/>
      <c r="C894" s="14"/>
      <c r="D894" s="14"/>
      <c r="E894" s="14"/>
      <c r="F894" s="14"/>
      <c r="G894" s="14"/>
      <c r="H894" s="2"/>
      <c r="I894" s="2"/>
      <c r="J894" s="2"/>
      <c r="K894" s="2"/>
      <c r="L894" s="2"/>
      <c r="M894" s="2"/>
      <c r="N894" s="2"/>
      <c r="O894" s="2"/>
      <c r="P894" s="2"/>
      <c r="Q894" s="2"/>
      <c r="R894" s="2"/>
      <c r="S894" s="52"/>
      <c r="T894" s="52"/>
      <c r="U894" s="52"/>
      <c r="V894" s="52"/>
      <c r="W894" s="52"/>
      <c r="X894" s="52"/>
      <c r="Y894" s="52"/>
      <c r="Z894" s="2"/>
    </row>
    <row r="895" spans="1:26" ht="16.5" customHeight="1">
      <c r="A895" s="2"/>
      <c r="B895" s="2"/>
      <c r="C895" s="14"/>
      <c r="D895" s="14"/>
      <c r="E895" s="14"/>
      <c r="F895" s="14"/>
      <c r="G895" s="14"/>
      <c r="H895" s="2"/>
      <c r="I895" s="2"/>
      <c r="J895" s="2"/>
      <c r="K895" s="2"/>
      <c r="L895" s="2"/>
      <c r="M895" s="2"/>
      <c r="N895" s="2"/>
      <c r="O895" s="2"/>
      <c r="P895" s="2"/>
      <c r="Q895" s="2"/>
      <c r="R895" s="2"/>
      <c r="S895" s="52"/>
      <c r="T895" s="52"/>
      <c r="U895" s="52"/>
      <c r="V895" s="52"/>
      <c r="W895" s="52"/>
      <c r="X895" s="52"/>
      <c r="Y895" s="52"/>
      <c r="Z895" s="2"/>
    </row>
    <row r="896" spans="1:26" ht="16.5" customHeight="1">
      <c r="A896" s="2"/>
      <c r="B896" s="2"/>
      <c r="C896" s="14"/>
      <c r="D896" s="14"/>
      <c r="E896" s="14"/>
      <c r="F896" s="14"/>
      <c r="G896" s="14"/>
      <c r="H896" s="2"/>
      <c r="I896" s="2"/>
      <c r="J896" s="2"/>
      <c r="K896" s="2"/>
      <c r="L896" s="2"/>
      <c r="M896" s="2"/>
      <c r="N896" s="2"/>
      <c r="O896" s="2"/>
      <c r="P896" s="2"/>
      <c r="Q896" s="2"/>
      <c r="R896" s="2"/>
      <c r="S896" s="52"/>
      <c r="T896" s="52"/>
      <c r="U896" s="52"/>
      <c r="V896" s="52"/>
      <c r="W896" s="52"/>
      <c r="X896" s="52"/>
      <c r="Y896" s="52"/>
      <c r="Z896" s="2"/>
    </row>
    <row r="897" spans="1:26" ht="16.5" customHeight="1">
      <c r="A897" s="2"/>
      <c r="B897" s="2"/>
      <c r="C897" s="14"/>
      <c r="D897" s="14"/>
      <c r="E897" s="14"/>
      <c r="F897" s="14"/>
      <c r="G897" s="14"/>
      <c r="H897" s="2"/>
      <c r="I897" s="2"/>
      <c r="J897" s="2"/>
      <c r="K897" s="2"/>
      <c r="L897" s="2"/>
      <c r="M897" s="2"/>
      <c r="N897" s="2"/>
      <c r="O897" s="2"/>
      <c r="P897" s="2"/>
      <c r="Q897" s="2"/>
      <c r="R897" s="2"/>
      <c r="S897" s="52"/>
      <c r="T897" s="52"/>
      <c r="U897" s="52"/>
      <c r="V897" s="52"/>
      <c r="W897" s="52"/>
      <c r="X897" s="52"/>
      <c r="Y897" s="52"/>
      <c r="Z897" s="2"/>
    </row>
    <row r="898" spans="1:26" ht="16.5" customHeight="1">
      <c r="A898" s="2"/>
      <c r="B898" s="2"/>
      <c r="C898" s="14"/>
      <c r="D898" s="14"/>
      <c r="E898" s="14"/>
      <c r="F898" s="14"/>
      <c r="G898" s="14"/>
      <c r="H898" s="2"/>
      <c r="I898" s="2"/>
      <c r="J898" s="2"/>
      <c r="K898" s="2"/>
      <c r="L898" s="2"/>
      <c r="M898" s="2"/>
      <c r="N898" s="2"/>
      <c r="O898" s="2"/>
      <c r="P898" s="2"/>
      <c r="Q898" s="2"/>
      <c r="R898" s="2"/>
      <c r="S898" s="52"/>
      <c r="T898" s="52"/>
      <c r="U898" s="52"/>
      <c r="V898" s="52"/>
      <c r="W898" s="52"/>
      <c r="X898" s="52"/>
      <c r="Y898" s="52"/>
      <c r="Z898" s="2"/>
    </row>
    <row r="899" spans="1:26" ht="16.5" customHeight="1">
      <c r="A899" s="2"/>
      <c r="B899" s="2"/>
      <c r="C899" s="14"/>
      <c r="D899" s="14"/>
      <c r="E899" s="14"/>
      <c r="F899" s="14"/>
      <c r="G899" s="14"/>
      <c r="H899" s="2"/>
      <c r="I899" s="2"/>
      <c r="J899" s="2"/>
      <c r="K899" s="2"/>
      <c r="L899" s="2"/>
      <c r="M899" s="2"/>
      <c r="N899" s="2"/>
      <c r="O899" s="2"/>
      <c r="P899" s="2"/>
      <c r="Q899" s="2"/>
      <c r="R899" s="2"/>
      <c r="S899" s="52"/>
      <c r="T899" s="52"/>
      <c r="U899" s="52"/>
      <c r="V899" s="52"/>
      <c r="W899" s="52"/>
      <c r="X899" s="52"/>
      <c r="Y899" s="52"/>
      <c r="Z899" s="2"/>
    </row>
    <row r="900" spans="1:26" ht="16.5" customHeight="1">
      <c r="A900" s="2"/>
      <c r="B900" s="2"/>
      <c r="C900" s="14"/>
      <c r="D900" s="14"/>
      <c r="E900" s="14"/>
      <c r="F900" s="14"/>
      <c r="G900" s="14"/>
      <c r="H900" s="2"/>
      <c r="I900" s="2"/>
      <c r="J900" s="2"/>
      <c r="K900" s="2"/>
      <c r="L900" s="2"/>
      <c r="M900" s="2"/>
      <c r="N900" s="2"/>
      <c r="O900" s="2"/>
      <c r="P900" s="2"/>
      <c r="Q900" s="2"/>
      <c r="R900" s="2"/>
      <c r="S900" s="52"/>
      <c r="T900" s="52"/>
      <c r="U900" s="52"/>
      <c r="V900" s="52"/>
      <c r="W900" s="52"/>
      <c r="X900" s="52"/>
      <c r="Y900" s="52"/>
      <c r="Z900" s="2"/>
    </row>
    <row r="901" spans="1:26" ht="16.5" customHeight="1">
      <c r="A901" s="2"/>
      <c r="B901" s="2"/>
      <c r="C901" s="14"/>
      <c r="D901" s="14"/>
      <c r="E901" s="14"/>
      <c r="F901" s="14"/>
      <c r="G901" s="14"/>
      <c r="H901" s="2"/>
      <c r="I901" s="2"/>
      <c r="J901" s="2"/>
      <c r="K901" s="2"/>
      <c r="L901" s="2"/>
      <c r="M901" s="2"/>
      <c r="N901" s="2"/>
      <c r="O901" s="2"/>
      <c r="P901" s="2"/>
      <c r="Q901" s="2"/>
      <c r="R901" s="2"/>
      <c r="S901" s="52"/>
      <c r="T901" s="52"/>
      <c r="U901" s="52"/>
      <c r="V901" s="52"/>
      <c r="W901" s="52"/>
      <c r="X901" s="52"/>
      <c r="Y901" s="52"/>
      <c r="Z901" s="2"/>
    </row>
    <row r="902" spans="1:26" ht="16.5" customHeight="1">
      <c r="A902" s="2"/>
      <c r="B902" s="2"/>
      <c r="C902" s="14"/>
      <c r="D902" s="14"/>
      <c r="E902" s="14"/>
      <c r="F902" s="14"/>
      <c r="G902" s="14"/>
      <c r="H902" s="2"/>
      <c r="I902" s="2"/>
      <c r="J902" s="2"/>
      <c r="K902" s="2"/>
      <c r="L902" s="2"/>
      <c r="M902" s="2"/>
      <c r="N902" s="2"/>
      <c r="O902" s="2"/>
      <c r="P902" s="2"/>
      <c r="Q902" s="2"/>
      <c r="R902" s="2"/>
      <c r="S902" s="52"/>
      <c r="T902" s="52"/>
      <c r="U902" s="52"/>
      <c r="V902" s="52"/>
      <c r="W902" s="52"/>
      <c r="X902" s="52"/>
      <c r="Y902" s="52"/>
      <c r="Z902" s="2"/>
    </row>
    <row r="903" spans="1:26" ht="16.5" customHeight="1">
      <c r="A903" s="2"/>
      <c r="B903" s="2"/>
      <c r="C903" s="14"/>
      <c r="D903" s="14"/>
      <c r="E903" s="14"/>
      <c r="F903" s="14"/>
      <c r="G903" s="14"/>
      <c r="H903" s="2"/>
      <c r="I903" s="2"/>
      <c r="J903" s="2"/>
      <c r="K903" s="2"/>
      <c r="L903" s="2"/>
      <c r="M903" s="2"/>
      <c r="N903" s="2"/>
      <c r="O903" s="2"/>
      <c r="P903" s="2"/>
      <c r="Q903" s="2"/>
      <c r="R903" s="2"/>
      <c r="S903" s="52"/>
      <c r="T903" s="52"/>
      <c r="U903" s="52"/>
      <c r="V903" s="52"/>
      <c r="W903" s="52"/>
      <c r="X903" s="52"/>
      <c r="Y903" s="52"/>
      <c r="Z903" s="2"/>
    </row>
    <row r="904" spans="1:26" ht="16.5" customHeight="1">
      <c r="A904" s="2"/>
      <c r="B904" s="2"/>
      <c r="C904" s="14"/>
      <c r="D904" s="14"/>
      <c r="E904" s="14"/>
      <c r="F904" s="14"/>
      <c r="G904" s="14"/>
      <c r="H904" s="2"/>
      <c r="I904" s="2"/>
      <c r="J904" s="2"/>
      <c r="K904" s="2"/>
      <c r="L904" s="2"/>
      <c r="M904" s="2"/>
      <c r="N904" s="2"/>
      <c r="O904" s="2"/>
      <c r="P904" s="2"/>
      <c r="Q904" s="2"/>
      <c r="R904" s="2"/>
      <c r="S904" s="52"/>
      <c r="T904" s="52"/>
      <c r="U904" s="52"/>
      <c r="V904" s="52"/>
      <c r="W904" s="52"/>
      <c r="X904" s="52"/>
      <c r="Y904" s="52"/>
      <c r="Z904" s="2"/>
    </row>
    <row r="905" spans="1:26" ht="16.5" customHeight="1">
      <c r="A905" s="2"/>
      <c r="B905" s="2"/>
      <c r="C905" s="14"/>
      <c r="D905" s="14"/>
      <c r="E905" s="14"/>
      <c r="F905" s="14"/>
      <c r="G905" s="14"/>
      <c r="H905" s="2"/>
      <c r="I905" s="2"/>
      <c r="J905" s="2"/>
      <c r="K905" s="2"/>
      <c r="L905" s="2"/>
      <c r="M905" s="2"/>
      <c r="N905" s="2"/>
      <c r="O905" s="2"/>
      <c r="P905" s="2"/>
      <c r="Q905" s="2"/>
      <c r="R905" s="2"/>
      <c r="S905" s="52"/>
      <c r="T905" s="52"/>
      <c r="U905" s="52"/>
      <c r="V905" s="52"/>
      <c r="W905" s="52"/>
      <c r="X905" s="52"/>
      <c r="Y905" s="52"/>
      <c r="Z905" s="2"/>
    </row>
    <row r="906" spans="1:26" ht="16.5" customHeight="1">
      <c r="A906" s="2"/>
      <c r="B906" s="2"/>
      <c r="C906" s="14"/>
      <c r="D906" s="14"/>
      <c r="E906" s="14"/>
      <c r="F906" s="14"/>
      <c r="G906" s="14"/>
      <c r="H906" s="2"/>
      <c r="I906" s="2"/>
      <c r="J906" s="2"/>
      <c r="K906" s="2"/>
      <c r="L906" s="2"/>
      <c r="M906" s="2"/>
      <c r="N906" s="2"/>
      <c r="O906" s="2"/>
      <c r="P906" s="2"/>
      <c r="Q906" s="2"/>
      <c r="R906" s="2"/>
      <c r="S906" s="52"/>
      <c r="T906" s="52"/>
      <c r="U906" s="52"/>
      <c r="V906" s="52"/>
      <c r="W906" s="52"/>
      <c r="X906" s="52"/>
      <c r="Y906" s="52"/>
      <c r="Z906" s="2"/>
    </row>
    <row r="907" spans="1:26" ht="16.5" customHeight="1">
      <c r="A907" s="2"/>
      <c r="B907" s="2"/>
      <c r="C907" s="14"/>
      <c r="D907" s="14"/>
      <c r="E907" s="14"/>
      <c r="F907" s="14"/>
      <c r="G907" s="14"/>
      <c r="H907" s="2"/>
      <c r="I907" s="2"/>
      <c r="J907" s="2"/>
      <c r="K907" s="2"/>
      <c r="L907" s="2"/>
      <c r="M907" s="2"/>
      <c r="N907" s="2"/>
      <c r="O907" s="2"/>
      <c r="P907" s="2"/>
      <c r="Q907" s="2"/>
      <c r="R907" s="2"/>
      <c r="S907" s="52"/>
      <c r="T907" s="52"/>
      <c r="U907" s="52"/>
      <c r="V907" s="52"/>
      <c r="W907" s="52"/>
      <c r="X907" s="52"/>
      <c r="Y907" s="52"/>
      <c r="Z907" s="2"/>
    </row>
    <row r="908" spans="1:26" ht="16.5" customHeight="1">
      <c r="A908" s="2"/>
      <c r="B908" s="2"/>
      <c r="C908" s="14"/>
      <c r="D908" s="14"/>
      <c r="E908" s="14"/>
      <c r="F908" s="14"/>
      <c r="G908" s="14"/>
      <c r="H908" s="2"/>
      <c r="I908" s="2"/>
      <c r="J908" s="2"/>
      <c r="K908" s="2"/>
      <c r="L908" s="2"/>
      <c r="M908" s="2"/>
      <c r="N908" s="2"/>
      <c r="O908" s="2"/>
      <c r="P908" s="2"/>
      <c r="Q908" s="2"/>
      <c r="R908" s="2"/>
      <c r="S908" s="52"/>
      <c r="T908" s="52"/>
      <c r="U908" s="52"/>
      <c r="V908" s="52"/>
      <c r="W908" s="52"/>
      <c r="X908" s="52"/>
      <c r="Y908" s="52"/>
      <c r="Z908" s="2"/>
    </row>
    <row r="909" spans="1:26" ht="16.5" customHeight="1">
      <c r="A909" s="2"/>
      <c r="B909" s="2"/>
      <c r="C909" s="14"/>
      <c r="D909" s="14"/>
      <c r="E909" s="14"/>
      <c r="F909" s="14"/>
      <c r="G909" s="14"/>
      <c r="H909" s="2"/>
      <c r="I909" s="2"/>
      <c r="J909" s="2"/>
      <c r="K909" s="2"/>
      <c r="L909" s="2"/>
      <c r="M909" s="2"/>
      <c r="N909" s="2"/>
      <c r="O909" s="2"/>
      <c r="P909" s="2"/>
      <c r="Q909" s="2"/>
      <c r="R909" s="2"/>
      <c r="S909" s="52"/>
      <c r="T909" s="52"/>
      <c r="U909" s="52"/>
      <c r="V909" s="52"/>
      <c r="W909" s="52"/>
      <c r="X909" s="52"/>
      <c r="Y909" s="52"/>
      <c r="Z909" s="2"/>
    </row>
    <row r="910" spans="1:26" ht="16.5" customHeight="1">
      <c r="A910" s="2"/>
      <c r="B910" s="2"/>
      <c r="C910" s="14"/>
      <c r="D910" s="14"/>
      <c r="E910" s="14"/>
      <c r="F910" s="14"/>
      <c r="G910" s="14"/>
      <c r="H910" s="2"/>
      <c r="I910" s="2"/>
      <c r="J910" s="2"/>
      <c r="K910" s="2"/>
      <c r="L910" s="2"/>
      <c r="M910" s="2"/>
      <c r="N910" s="2"/>
      <c r="O910" s="2"/>
      <c r="P910" s="2"/>
      <c r="Q910" s="2"/>
      <c r="R910" s="2"/>
      <c r="S910" s="52"/>
      <c r="T910" s="52"/>
      <c r="U910" s="52"/>
      <c r="V910" s="52"/>
      <c r="W910" s="52"/>
      <c r="X910" s="52"/>
      <c r="Y910" s="52"/>
      <c r="Z910" s="2"/>
    </row>
    <row r="911" spans="1:26" ht="16.5" customHeight="1">
      <c r="A911" s="2"/>
      <c r="B911" s="2"/>
      <c r="C911" s="14"/>
      <c r="D911" s="14"/>
      <c r="E911" s="14"/>
      <c r="F911" s="14"/>
      <c r="G911" s="14"/>
      <c r="H911" s="2"/>
      <c r="I911" s="2"/>
      <c r="J911" s="2"/>
      <c r="K911" s="2"/>
      <c r="L911" s="2"/>
      <c r="M911" s="2"/>
      <c r="N911" s="2"/>
      <c r="O911" s="2"/>
      <c r="P911" s="2"/>
      <c r="Q911" s="2"/>
      <c r="R911" s="2"/>
      <c r="S911" s="52"/>
      <c r="T911" s="52"/>
      <c r="U911" s="52"/>
      <c r="V911" s="52"/>
      <c r="W911" s="52"/>
      <c r="X911" s="52"/>
      <c r="Y911" s="52"/>
      <c r="Z911" s="2"/>
    </row>
    <row r="912" spans="1:26" ht="16.5" customHeight="1">
      <c r="A912" s="2"/>
      <c r="B912" s="2"/>
      <c r="C912" s="14"/>
      <c r="D912" s="14"/>
      <c r="E912" s="14"/>
      <c r="F912" s="14"/>
      <c r="G912" s="14"/>
      <c r="H912" s="2"/>
      <c r="I912" s="2"/>
      <c r="J912" s="2"/>
      <c r="K912" s="2"/>
      <c r="L912" s="2"/>
      <c r="M912" s="2"/>
      <c r="N912" s="2"/>
      <c r="O912" s="2"/>
      <c r="P912" s="2"/>
      <c r="Q912" s="2"/>
      <c r="R912" s="2"/>
      <c r="S912" s="52"/>
      <c r="T912" s="52"/>
      <c r="U912" s="52"/>
      <c r="V912" s="52"/>
      <c r="W912" s="52"/>
      <c r="X912" s="52"/>
      <c r="Y912" s="52"/>
      <c r="Z912" s="2"/>
    </row>
    <row r="913" spans="1:26" ht="16.5" customHeight="1">
      <c r="A913" s="2"/>
      <c r="B913" s="2"/>
      <c r="C913" s="14"/>
      <c r="D913" s="14"/>
      <c r="E913" s="14"/>
      <c r="F913" s="14"/>
      <c r="G913" s="14"/>
      <c r="H913" s="2"/>
      <c r="I913" s="2"/>
      <c r="J913" s="2"/>
      <c r="K913" s="2"/>
      <c r="L913" s="2"/>
      <c r="M913" s="2"/>
      <c r="N913" s="2"/>
      <c r="O913" s="2"/>
      <c r="P913" s="2"/>
      <c r="Q913" s="2"/>
      <c r="R913" s="2"/>
      <c r="S913" s="52"/>
      <c r="T913" s="52"/>
      <c r="U913" s="52"/>
      <c r="V913" s="52"/>
      <c r="W913" s="52"/>
      <c r="X913" s="52"/>
      <c r="Y913" s="52"/>
      <c r="Z913" s="2"/>
    </row>
    <row r="914" spans="1:26" ht="16.5" customHeight="1">
      <c r="A914" s="2"/>
      <c r="B914" s="2"/>
      <c r="C914" s="14"/>
      <c r="D914" s="14"/>
      <c r="E914" s="14"/>
      <c r="F914" s="14"/>
      <c r="G914" s="14"/>
      <c r="H914" s="2"/>
      <c r="I914" s="2"/>
      <c r="J914" s="2"/>
      <c r="K914" s="2"/>
      <c r="L914" s="2"/>
      <c r="M914" s="2"/>
      <c r="N914" s="2"/>
      <c r="O914" s="2"/>
      <c r="P914" s="2"/>
      <c r="Q914" s="2"/>
      <c r="R914" s="2"/>
      <c r="S914" s="52"/>
      <c r="T914" s="52"/>
      <c r="U914" s="52"/>
      <c r="V914" s="52"/>
      <c r="W914" s="52"/>
      <c r="X914" s="52"/>
      <c r="Y914" s="52"/>
      <c r="Z914" s="2"/>
    </row>
    <row r="915" spans="1:26" ht="16.5" customHeight="1">
      <c r="A915" s="2"/>
      <c r="B915" s="2"/>
      <c r="C915" s="14"/>
      <c r="D915" s="14"/>
      <c r="E915" s="14"/>
      <c r="F915" s="14"/>
      <c r="G915" s="14"/>
      <c r="H915" s="2"/>
      <c r="I915" s="2"/>
      <c r="J915" s="2"/>
      <c r="K915" s="2"/>
      <c r="L915" s="2"/>
      <c r="M915" s="2"/>
      <c r="N915" s="2"/>
      <c r="O915" s="2"/>
      <c r="P915" s="2"/>
      <c r="Q915" s="2"/>
      <c r="R915" s="2"/>
      <c r="S915" s="52"/>
      <c r="T915" s="52"/>
      <c r="U915" s="52"/>
      <c r="V915" s="52"/>
      <c r="W915" s="52"/>
      <c r="X915" s="52"/>
      <c r="Y915" s="52"/>
      <c r="Z915" s="2"/>
    </row>
    <row r="916" spans="1:26" ht="16.5" customHeight="1">
      <c r="A916" s="2"/>
      <c r="B916" s="2"/>
      <c r="C916" s="14"/>
      <c r="D916" s="14"/>
      <c r="E916" s="14"/>
      <c r="F916" s="14"/>
      <c r="G916" s="14"/>
      <c r="H916" s="2"/>
      <c r="I916" s="2"/>
      <c r="J916" s="2"/>
      <c r="K916" s="2"/>
      <c r="L916" s="2"/>
      <c r="M916" s="2"/>
      <c r="N916" s="2"/>
      <c r="O916" s="2"/>
      <c r="P916" s="2"/>
      <c r="Q916" s="2"/>
      <c r="R916" s="2"/>
      <c r="S916" s="52"/>
      <c r="T916" s="52"/>
      <c r="U916" s="52"/>
      <c r="V916" s="52"/>
      <c r="W916" s="52"/>
      <c r="X916" s="52"/>
      <c r="Y916" s="52"/>
      <c r="Z916" s="2"/>
    </row>
    <row r="917" spans="1:26" ht="16.5" customHeight="1">
      <c r="A917" s="2"/>
      <c r="B917" s="2"/>
      <c r="C917" s="14"/>
      <c r="D917" s="14"/>
      <c r="E917" s="14"/>
      <c r="F917" s="14"/>
      <c r="G917" s="14"/>
      <c r="H917" s="2"/>
      <c r="I917" s="2"/>
      <c r="J917" s="2"/>
      <c r="K917" s="2"/>
      <c r="L917" s="2"/>
      <c r="M917" s="2"/>
      <c r="N917" s="2"/>
      <c r="O917" s="2"/>
      <c r="P917" s="2"/>
      <c r="Q917" s="2"/>
      <c r="R917" s="2"/>
      <c r="S917" s="52"/>
      <c r="T917" s="52"/>
      <c r="U917" s="52"/>
      <c r="V917" s="52"/>
      <c r="W917" s="52"/>
      <c r="X917" s="52"/>
      <c r="Y917" s="52"/>
      <c r="Z917" s="2"/>
    </row>
    <row r="918" spans="1:26" ht="16.5" customHeight="1">
      <c r="A918" s="2"/>
      <c r="B918" s="2"/>
      <c r="C918" s="14"/>
      <c r="D918" s="14"/>
      <c r="E918" s="14"/>
      <c r="F918" s="14"/>
      <c r="G918" s="14"/>
      <c r="H918" s="2"/>
      <c r="I918" s="2"/>
      <c r="J918" s="2"/>
      <c r="K918" s="2"/>
      <c r="L918" s="2"/>
      <c r="M918" s="2"/>
      <c r="N918" s="2"/>
      <c r="O918" s="2"/>
      <c r="P918" s="2"/>
      <c r="Q918" s="2"/>
      <c r="R918" s="2"/>
      <c r="S918" s="52"/>
      <c r="T918" s="52"/>
      <c r="U918" s="52"/>
      <c r="V918" s="52"/>
      <c r="W918" s="52"/>
      <c r="X918" s="52"/>
      <c r="Y918" s="52"/>
      <c r="Z918" s="2"/>
    </row>
    <row r="919" spans="1:26" ht="16.5" customHeight="1">
      <c r="A919" s="2"/>
      <c r="B919" s="2"/>
      <c r="C919" s="14"/>
      <c r="D919" s="14"/>
      <c r="E919" s="14"/>
      <c r="F919" s="14"/>
      <c r="G919" s="14"/>
      <c r="H919" s="2"/>
      <c r="I919" s="2"/>
      <c r="J919" s="2"/>
      <c r="K919" s="2"/>
      <c r="L919" s="2"/>
      <c r="M919" s="2"/>
      <c r="N919" s="2"/>
      <c r="O919" s="2"/>
      <c r="P919" s="2"/>
      <c r="Q919" s="2"/>
      <c r="R919" s="2"/>
      <c r="S919" s="52"/>
      <c r="T919" s="52"/>
      <c r="U919" s="52"/>
      <c r="V919" s="52"/>
      <c r="W919" s="52"/>
      <c r="X919" s="52"/>
      <c r="Y919" s="52"/>
      <c r="Z919" s="2"/>
    </row>
    <row r="920" spans="1:26" ht="16.5" customHeight="1">
      <c r="A920" s="2"/>
      <c r="B920" s="2"/>
      <c r="C920" s="14"/>
      <c r="D920" s="14"/>
      <c r="E920" s="14"/>
      <c r="F920" s="14"/>
      <c r="G920" s="14"/>
      <c r="H920" s="2"/>
      <c r="I920" s="2"/>
      <c r="J920" s="2"/>
      <c r="K920" s="2"/>
      <c r="L920" s="2"/>
      <c r="M920" s="2"/>
      <c r="N920" s="2"/>
      <c r="O920" s="2"/>
      <c r="P920" s="2"/>
      <c r="Q920" s="2"/>
      <c r="R920" s="2"/>
      <c r="S920" s="52"/>
      <c r="T920" s="52"/>
      <c r="U920" s="52"/>
      <c r="V920" s="52"/>
      <c r="W920" s="52"/>
      <c r="X920" s="52"/>
      <c r="Y920" s="52"/>
      <c r="Z920" s="2"/>
    </row>
    <row r="921" spans="1:26" ht="16.5" customHeight="1">
      <c r="A921" s="2"/>
      <c r="B921" s="2"/>
      <c r="C921" s="14"/>
      <c r="D921" s="14"/>
      <c r="E921" s="14"/>
      <c r="F921" s="14"/>
      <c r="G921" s="14"/>
      <c r="H921" s="2"/>
      <c r="I921" s="2"/>
      <c r="J921" s="2"/>
      <c r="K921" s="2"/>
      <c r="L921" s="2"/>
      <c r="M921" s="2"/>
      <c r="N921" s="2"/>
      <c r="O921" s="2"/>
      <c r="P921" s="2"/>
      <c r="Q921" s="2"/>
      <c r="R921" s="2"/>
      <c r="S921" s="52"/>
      <c r="T921" s="52"/>
      <c r="U921" s="52"/>
      <c r="V921" s="52"/>
      <c r="W921" s="52"/>
      <c r="X921" s="52"/>
      <c r="Y921" s="52"/>
      <c r="Z921" s="2"/>
    </row>
    <row r="922" spans="1:26" ht="16.5" customHeight="1">
      <c r="A922" s="2"/>
      <c r="B922" s="2"/>
      <c r="C922" s="14"/>
      <c r="D922" s="14"/>
      <c r="E922" s="14"/>
      <c r="F922" s="14"/>
      <c r="G922" s="14"/>
      <c r="H922" s="2"/>
      <c r="I922" s="2"/>
      <c r="J922" s="2"/>
      <c r="K922" s="2"/>
      <c r="L922" s="2"/>
      <c r="M922" s="2"/>
      <c r="N922" s="2"/>
      <c r="O922" s="2"/>
      <c r="P922" s="2"/>
      <c r="Q922" s="2"/>
      <c r="R922" s="2"/>
      <c r="S922" s="52"/>
      <c r="T922" s="52"/>
      <c r="U922" s="52"/>
      <c r="V922" s="52"/>
      <c r="W922" s="52"/>
      <c r="X922" s="52"/>
      <c r="Y922" s="52"/>
      <c r="Z922" s="2"/>
    </row>
    <row r="923" spans="1:26" ht="16.5" customHeight="1">
      <c r="A923" s="2"/>
      <c r="B923" s="2"/>
      <c r="C923" s="14"/>
      <c r="D923" s="14"/>
      <c r="E923" s="14"/>
      <c r="F923" s="14"/>
      <c r="G923" s="14"/>
      <c r="H923" s="2"/>
      <c r="I923" s="2"/>
      <c r="J923" s="2"/>
      <c r="K923" s="2"/>
      <c r="L923" s="2"/>
      <c r="M923" s="2"/>
      <c r="N923" s="2"/>
      <c r="O923" s="2"/>
      <c r="P923" s="2"/>
      <c r="Q923" s="2"/>
      <c r="R923" s="2"/>
      <c r="S923" s="52"/>
      <c r="T923" s="52"/>
      <c r="U923" s="52"/>
      <c r="V923" s="52"/>
      <c r="W923" s="52"/>
      <c r="X923" s="52"/>
      <c r="Y923" s="52"/>
      <c r="Z923" s="2"/>
    </row>
    <row r="924" spans="1:26" ht="16.5" customHeight="1">
      <c r="A924" s="2"/>
      <c r="B924" s="2"/>
      <c r="C924" s="14"/>
      <c r="D924" s="14"/>
      <c r="E924" s="14"/>
      <c r="F924" s="14"/>
      <c r="G924" s="14"/>
      <c r="H924" s="2"/>
      <c r="I924" s="2"/>
      <c r="J924" s="2"/>
      <c r="K924" s="2"/>
      <c r="L924" s="2"/>
      <c r="M924" s="2"/>
      <c r="N924" s="2"/>
      <c r="O924" s="2"/>
      <c r="P924" s="2"/>
      <c r="Q924" s="2"/>
      <c r="R924" s="2"/>
      <c r="S924" s="52"/>
      <c r="T924" s="52"/>
      <c r="U924" s="52"/>
      <c r="V924" s="52"/>
      <c r="W924" s="52"/>
      <c r="X924" s="52"/>
      <c r="Y924" s="52"/>
      <c r="Z924" s="2"/>
    </row>
    <row r="925" spans="1:26" ht="16.5" customHeight="1">
      <c r="A925" s="2"/>
      <c r="B925" s="2"/>
      <c r="C925" s="14"/>
      <c r="D925" s="14"/>
      <c r="E925" s="14"/>
      <c r="F925" s="14"/>
      <c r="G925" s="14"/>
      <c r="H925" s="2"/>
      <c r="I925" s="2"/>
      <c r="J925" s="2"/>
      <c r="K925" s="2"/>
      <c r="L925" s="2"/>
      <c r="M925" s="2"/>
      <c r="N925" s="2"/>
      <c r="O925" s="2"/>
      <c r="P925" s="2"/>
      <c r="Q925" s="2"/>
      <c r="R925" s="2"/>
      <c r="S925" s="52"/>
      <c r="T925" s="52"/>
      <c r="U925" s="52"/>
      <c r="V925" s="52"/>
      <c r="W925" s="52"/>
      <c r="X925" s="52"/>
      <c r="Y925" s="52"/>
      <c r="Z925" s="2"/>
    </row>
    <row r="926" spans="1:26" ht="16.5" customHeight="1">
      <c r="A926" s="2"/>
      <c r="B926" s="2"/>
      <c r="C926" s="14"/>
      <c r="D926" s="14"/>
      <c r="E926" s="14"/>
      <c r="F926" s="14"/>
      <c r="G926" s="14"/>
      <c r="H926" s="2"/>
      <c r="I926" s="2"/>
      <c r="J926" s="2"/>
      <c r="K926" s="2"/>
      <c r="L926" s="2"/>
      <c r="M926" s="2"/>
      <c r="N926" s="2"/>
      <c r="O926" s="2"/>
      <c r="P926" s="2"/>
      <c r="Q926" s="2"/>
      <c r="R926" s="2"/>
      <c r="S926" s="52"/>
      <c r="T926" s="52"/>
      <c r="U926" s="52"/>
      <c r="V926" s="52"/>
      <c r="W926" s="52"/>
      <c r="X926" s="52"/>
      <c r="Y926" s="52"/>
      <c r="Z926" s="2"/>
    </row>
    <row r="927" spans="1:26" ht="16.5" customHeight="1">
      <c r="A927" s="2"/>
      <c r="B927" s="2"/>
      <c r="C927" s="14"/>
      <c r="D927" s="14"/>
      <c r="E927" s="14"/>
      <c r="F927" s="14"/>
      <c r="G927" s="14"/>
      <c r="H927" s="2"/>
      <c r="I927" s="2"/>
      <c r="J927" s="2"/>
      <c r="K927" s="2"/>
      <c r="L927" s="2"/>
      <c r="M927" s="2"/>
      <c r="N927" s="2"/>
      <c r="O927" s="2"/>
      <c r="P927" s="2"/>
      <c r="Q927" s="2"/>
      <c r="R927" s="2"/>
      <c r="S927" s="52"/>
      <c r="T927" s="52"/>
      <c r="U927" s="52"/>
      <c r="V927" s="52"/>
      <c r="W927" s="52"/>
      <c r="X927" s="52"/>
      <c r="Y927" s="52"/>
      <c r="Z927" s="2"/>
    </row>
    <row r="928" spans="1:26" ht="16.5" customHeight="1">
      <c r="A928" s="2"/>
      <c r="B928" s="2"/>
      <c r="C928" s="14"/>
      <c r="D928" s="14"/>
      <c r="E928" s="14"/>
      <c r="F928" s="14"/>
      <c r="G928" s="14"/>
      <c r="H928" s="2"/>
      <c r="I928" s="2"/>
      <c r="J928" s="2"/>
      <c r="K928" s="2"/>
      <c r="L928" s="2"/>
      <c r="M928" s="2"/>
      <c r="N928" s="2"/>
      <c r="O928" s="2"/>
      <c r="P928" s="2"/>
      <c r="Q928" s="2"/>
      <c r="R928" s="2"/>
      <c r="S928" s="52"/>
      <c r="T928" s="52"/>
      <c r="U928" s="52"/>
      <c r="V928" s="52"/>
      <c r="W928" s="52"/>
      <c r="X928" s="52"/>
      <c r="Y928" s="52"/>
      <c r="Z928" s="2"/>
    </row>
    <row r="929" spans="1:26" ht="16.5" customHeight="1">
      <c r="A929" s="2"/>
      <c r="B929" s="2"/>
      <c r="C929" s="14"/>
      <c r="D929" s="14"/>
      <c r="E929" s="14"/>
      <c r="F929" s="14"/>
      <c r="G929" s="14"/>
      <c r="H929" s="2"/>
      <c r="I929" s="2"/>
      <c r="J929" s="2"/>
      <c r="K929" s="2"/>
      <c r="L929" s="2"/>
      <c r="M929" s="2"/>
      <c r="N929" s="2"/>
      <c r="O929" s="2"/>
      <c r="P929" s="2"/>
      <c r="Q929" s="2"/>
      <c r="R929" s="2"/>
      <c r="S929" s="52"/>
      <c r="T929" s="52"/>
      <c r="U929" s="52"/>
      <c r="V929" s="52"/>
      <c r="W929" s="52"/>
      <c r="X929" s="52"/>
      <c r="Y929" s="52"/>
      <c r="Z929" s="2"/>
    </row>
    <row r="930" spans="1:26" ht="16.5" customHeight="1">
      <c r="A930" s="2"/>
      <c r="B930" s="2"/>
      <c r="C930" s="14"/>
      <c r="D930" s="14"/>
      <c r="E930" s="14"/>
      <c r="F930" s="14"/>
      <c r="G930" s="14"/>
      <c r="H930" s="2"/>
      <c r="I930" s="2"/>
      <c r="J930" s="2"/>
      <c r="K930" s="2"/>
      <c r="L930" s="2"/>
      <c r="M930" s="2"/>
      <c r="N930" s="2"/>
      <c r="O930" s="2"/>
      <c r="P930" s="2"/>
      <c r="Q930" s="2"/>
      <c r="R930" s="2"/>
      <c r="S930" s="52"/>
      <c r="T930" s="52"/>
      <c r="U930" s="52"/>
      <c r="V930" s="52"/>
      <c r="W930" s="52"/>
      <c r="X930" s="52"/>
      <c r="Y930" s="52"/>
      <c r="Z930" s="2"/>
    </row>
    <row r="931" spans="1:26" ht="16.5" customHeight="1">
      <c r="A931" s="2"/>
      <c r="B931" s="2"/>
      <c r="C931" s="14"/>
      <c r="D931" s="14"/>
      <c r="E931" s="14"/>
      <c r="F931" s="14"/>
      <c r="G931" s="14"/>
      <c r="H931" s="2"/>
      <c r="I931" s="2"/>
      <c r="J931" s="2"/>
      <c r="K931" s="2"/>
      <c r="L931" s="2"/>
      <c r="M931" s="2"/>
      <c r="N931" s="2"/>
      <c r="O931" s="2"/>
      <c r="P931" s="2"/>
      <c r="Q931" s="2"/>
      <c r="R931" s="2"/>
      <c r="S931" s="52"/>
      <c r="T931" s="52"/>
      <c r="U931" s="52"/>
      <c r="V931" s="52"/>
      <c r="W931" s="52"/>
      <c r="X931" s="52"/>
      <c r="Y931" s="52"/>
      <c r="Z931" s="2"/>
    </row>
    <row r="932" spans="1:26" ht="16.5" customHeight="1">
      <c r="A932" s="2"/>
      <c r="B932" s="2"/>
      <c r="C932" s="14"/>
      <c r="D932" s="14"/>
      <c r="E932" s="14"/>
      <c r="F932" s="14"/>
      <c r="G932" s="14"/>
      <c r="H932" s="2"/>
      <c r="I932" s="2"/>
      <c r="J932" s="2"/>
      <c r="K932" s="2"/>
      <c r="L932" s="2"/>
      <c r="M932" s="2"/>
      <c r="N932" s="2"/>
      <c r="O932" s="2"/>
      <c r="P932" s="2"/>
      <c r="Q932" s="2"/>
      <c r="R932" s="2"/>
      <c r="S932" s="52"/>
      <c r="T932" s="52"/>
      <c r="U932" s="52"/>
      <c r="V932" s="52"/>
      <c r="W932" s="52"/>
      <c r="X932" s="52"/>
      <c r="Y932" s="52"/>
      <c r="Z932" s="2"/>
    </row>
    <row r="933" spans="1:26" ht="16.5" customHeight="1">
      <c r="A933" s="2"/>
      <c r="B933" s="2"/>
      <c r="C933" s="14"/>
      <c r="D933" s="14"/>
      <c r="E933" s="14"/>
      <c r="F933" s="14"/>
      <c r="G933" s="14"/>
      <c r="H933" s="2"/>
      <c r="I933" s="2"/>
      <c r="J933" s="2"/>
      <c r="K933" s="2"/>
      <c r="L933" s="2"/>
      <c r="M933" s="2"/>
      <c r="N933" s="2"/>
      <c r="O933" s="2"/>
      <c r="P933" s="2"/>
      <c r="Q933" s="2"/>
      <c r="R933" s="2"/>
      <c r="S933" s="52"/>
      <c r="T933" s="52"/>
      <c r="U933" s="52"/>
      <c r="V933" s="52"/>
      <c r="W933" s="52"/>
      <c r="X933" s="52"/>
      <c r="Y933" s="52"/>
      <c r="Z933" s="2"/>
    </row>
    <row r="934" spans="1:26" ht="16.5" customHeight="1">
      <c r="A934" s="2"/>
      <c r="B934" s="2"/>
      <c r="C934" s="14"/>
      <c r="D934" s="14"/>
      <c r="E934" s="14"/>
      <c r="F934" s="14"/>
      <c r="G934" s="14"/>
      <c r="H934" s="2"/>
      <c r="I934" s="2"/>
      <c r="J934" s="2"/>
      <c r="K934" s="2"/>
      <c r="L934" s="2"/>
      <c r="M934" s="2"/>
      <c r="N934" s="2"/>
      <c r="O934" s="2"/>
      <c r="P934" s="2"/>
      <c r="Q934" s="2"/>
      <c r="R934" s="2"/>
      <c r="S934" s="52"/>
      <c r="T934" s="52"/>
      <c r="U934" s="52"/>
      <c r="V934" s="52"/>
      <c r="W934" s="52"/>
      <c r="X934" s="52"/>
      <c r="Y934" s="52"/>
      <c r="Z934" s="2"/>
    </row>
    <row r="935" spans="1:26" ht="16.5" customHeight="1">
      <c r="A935" s="2"/>
      <c r="B935" s="2"/>
      <c r="C935" s="14"/>
      <c r="D935" s="14"/>
      <c r="E935" s="14"/>
      <c r="F935" s="14"/>
      <c r="G935" s="14"/>
      <c r="H935" s="2"/>
      <c r="I935" s="2"/>
      <c r="J935" s="2"/>
      <c r="K935" s="2"/>
      <c r="L935" s="2"/>
      <c r="M935" s="2"/>
      <c r="N935" s="2"/>
      <c r="O935" s="2"/>
      <c r="P935" s="2"/>
      <c r="Q935" s="2"/>
      <c r="R935" s="2"/>
      <c r="S935" s="52"/>
      <c r="T935" s="52"/>
      <c r="U935" s="52"/>
      <c r="V935" s="52"/>
      <c r="W935" s="52"/>
      <c r="X935" s="52"/>
      <c r="Y935" s="52"/>
      <c r="Z935" s="2"/>
    </row>
    <row r="936" spans="1:26" ht="16.5" customHeight="1">
      <c r="A936" s="2"/>
      <c r="B936" s="2"/>
      <c r="C936" s="14"/>
      <c r="D936" s="14"/>
      <c r="E936" s="14"/>
      <c r="F936" s="14"/>
      <c r="G936" s="14"/>
      <c r="H936" s="2"/>
      <c r="I936" s="2"/>
      <c r="J936" s="2"/>
      <c r="K936" s="2"/>
      <c r="L936" s="2"/>
      <c r="M936" s="2"/>
      <c r="N936" s="2"/>
      <c r="O936" s="2"/>
      <c r="P936" s="2"/>
      <c r="Q936" s="2"/>
      <c r="R936" s="2"/>
      <c r="S936" s="52"/>
      <c r="T936" s="52"/>
      <c r="U936" s="52"/>
      <c r="V936" s="52"/>
      <c r="W936" s="52"/>
      <c r="X936" s="52"/>
      <c r="Y936" s="52"/>
      <c r="Z936" s="2"/>
    </row>
    <row r="937" spans="1:26" ht="16.5" customHeight="1">
      <c r="A937" s="2"/>
      <c r="B937" s="2"/>
      <c r="C937" s="14"/>
      <c r="D937" s="14"/>
      <c r="E937" s="14"/>
      <c r="F937" s="14"/>
      <c r="G937" s="14"/>
      <c r="H937" s="2"/>
      <c r="I937" s="2"/>
      <c r="J937" s="2"/>
      <c r="K937" s="2"/>
      <c r="L937" s="2"/>
      <c r="M937" s="2"/>
      <c r="N937" s="2"/>
      <c r="O937" s="2"/>
      <c r="P937" s="2"/>
      <c r="Q937" s="2"/>
      <c r="R937" s="2"/>
      <c r="S937" s="52"/>
      <c r="T937" s="52"/>
      <c r="U937" s="52"/>
      <c r="V937" s="52"/>
      <c r="W937" s="52"/>
      <c r="X937" s="52"/>
      <c r="Y937" s="52"/>
      <c r="Z937" s="2"/>
    </row>
    <row r="938" spans="1:26" ht="16.5" customHeight="1">
      <c r="A938" s="2"/>
      <c r="B938" s="2"/>
      <c r="C938" s="14"/>
      <c r="D938" s="14"/>
      <c r="E938" s="14"/>
      <c r="F938" s="14"/>
      <c r="G938" s="14"/>
      <c r="H938" s="2"/>
      <c r="I938" s="2"/>
      <c r="J938" s="2"/>
      <c r="K938" s="2"/>
      <c r="L938" s="2"/>
      <c r="M938" s="2"/>
      <c r="N938" s="2"/>
      <c r="O938" s="2"/>
      <c r="P938" s="2"/>
      <c r="Q938" s="2"/>
      <c r="R938" s="2"/>
      <c r="S938" s="52"/>
      <c r="T938" s="52"/>
      <c r="U938" s="52"/>
      <c r="V938" s="52"/>
      <c r="W938" s="52"/>
      <c r="X938" s="52"/>
      <c r="Y938" s="52"/>
      <c r="Z938" s="2"/>
    </row>
    <row r="939" spans="1:26" ht="16.5" customHeight="1">
      <c r="A939" s="2"/>
      <c r="B939" s="2"/>
      <c r="C939" s="14"/>
      <c r="D939" s="14"/>
      <c r="E939" s="14"/>
      <c r="F939" s="14"/>
      <c r="G939" s="14"/>
      <c r="H939" s="2"/>
      <c r="I939" s="2"/>
      <c r="J939" s="2"/>
      <c r="K939" s="2"/>
      <c r="L939" s="2"/>
      <c r="M939" s="2"/>
      <c r="N939" s="2"/>
      <c r="O939" s="2"/>
      <c r="P939" s="2"/>
      <c r="Q939" s="2"/>
      <c r="R939" s="2"/>
      <c r="S939" s="52"/>
      <c r="T939" s="52"/>
      <c r="U939" s="52"/>
      <c r="V939" s="52"/>
      <c r="W939" s="52"/>
      <c r="X939" s="52"/>
      <c r="Y939" s="52"/>
      <c r="Z939" s="2"/>
    </row>
    <row r="940" spans="1:26" ht="16.5" customHeight="1">
      <c r="A940" s="2"/>
      <c r="B940" s="2"/>
      <c r="C940" s="14"/>
      <c r="D940" s="14"/>
      <c r="E940" s="14"/>
      <c r="F940" s="14"/>
      <c r="G940" s="14"/>
      <c r="H940" s="2"/>
      <c r="I940" s="2"/>
      <c r="J940" s="2"/>
      <c r="K940" s="2"/>
      <c r="L940" s="2"/>
      <c r="M940" s="2"/>
      <c r="N940" s="2"/>
      <c r="O940" s="2"/>
      <c r="P940" s="2"/>
      <c r="Q940" s="2"/>
      <c r="R940" s="2"/>
      <c r="S940" s="52"/>
      <c r="T940" s="52"/>
      <c r="U940" s="52"/>
      <c r="V940" s="52"/>
      <c r="W940" s="52"/>
      <c r="X940" s="52"/>
      <c r="Y940" s="52"/>
      <c r="Z940" s="2"/>
    </row>
    <row r="941" spans="1:26" ht="16.5" customHeight="1">
      <c r="A941" s="2"/>
      <c r="B941" s="2"/>
      <c r="C941" s="14"/>
      <c r="D941" s="14"/>
      <c r="E941" s="14"/>
      <c r="F941" s="14"/>
      <c r="G941" s="14"/>
      <c r="H941" s="2"/>
      <c r="I941" s="2"/>
      <c r="J941" s="2"/>
      <c r="K941" s="2"/>
      <c r="L941" s="2"/>
      <c r="M941" s="2"/>
      <c r="N941" s="2"/>
      <c r="O941" s="2"/>
      <c r="P941" s="2"/>
      <c r="Q941" s="2"/>
      <c r="R941" s="2"/>
      <c r="S941" s="52"/>
      <c r="T941" s="52"/>
      <c r="U941" s="52"/>
      <c r="V941" s="52"/>
      <c r="W941" s="52"/>
      <c r="X941" s="52"/>
      <c r="Y941" s="52"/>
      <c r="Z941" s="2"/>
    </row>
    <row r="942" spans="1:26" ht="16.5" customHeight="1">
      <c r="A942" s="2"/>
      <c r="B942" s="2"/>
      <c r="C942" s="14"/>
      <c r="D942" s="14"/>
      <c r="E942" s="14"/>
      <c r="F942" s="14"/>
      <c r="G942" s="14"/>
      <c r="H942" s="2"/>
      <c r="I942" s="2"/>
      <c r="J942" s="2"/>
      <c r="K942" s="2"/>
      <c r="L942" s="2"/>
      <c r="M942" s="2"/>
      <c r="N942" s="2"/>
      <c r="O942" s="2"/>
      <c r="P942" s="2"/>
      <c r="Q942" s="2"/>
      <c r="R942" s="2"/>
      <c r="S942" s="52"/>
      <c r="T942" s="52"/>
      <c r="U942" s="52"/>
      <c r="V942" s="52"/>
      <c r="W942" s="52"/>
      <c r="X942" s="52"/>
      <c r="Y942" s="52"/>
      <c r="Z942" s="2"/>
    </row>
    <row r="943" spans="1:26" ht="16.5" customHeight="1">
      <c r="A943" s="2"/>
      <c r="B943" s="2"/>
      <c r="C943" s="14"/>
      <c r="D943" s="14"/>
      <c r="E943" s="14"/>
      <c r="F943" s="14"/>
      <c r="G943" s="14"/>
      <c r="H943" s="2"/>
      <c r="I943" s="2"/>
      <c r="J943" s="2"/>
      <c r="K943" s="2"/>
      <c r="L943" s="2"/>
      <c r="M943" s="2"/>
      <c r="N943" s="2"/>
      <c r="O943" s="2"/>
      <c r="P943" s="2"/>
      <c r="Q943" s="2"/>
      <c r="R943" s="2"/>
      <c r="S943" s="52"/>
      <c r="T943" s="52"/>
      <c r="U943" s="52"/>
      <c r="V943" s="52"/>
      <c r="W943" s="52"/>
      <c r="X943" s="52"/>
      <c r="Y943" s="52"/>
      <c r="Z943" s="2"/>
    </row>
    <row r="944" spans="1:26" ht="16.5" customHeight="1">
      <c r="A944" s="2"/>
      <c r="B944" s="2"/>
      <c r="C944" s="14"/>
      <c r="D944" s="14"/>
      <c r="E944" s="14"/>
      <c r="F944" s="14"/>
      <c r="G944" s="14"/>
      <c r="H944" s="2"/>
      <c r="I944" s="2"/>
      <c r="J944" s="2"/>
      <c r="K944" s="2"/>
      <c r="L944" s="2"/>
      <c r="M944" s="2"/>
      <c r="N944" s="2"/>
      <c r="O944" s="2"/>
      <c r="P944" s="2"/>
      <c r="Q944" s="2"/>
      <c r="R944" s="2"/>
      <c r="S944" s="52"/>
      <c r="T944" s="52"/>
      <c r="U944" s="52"/>
      <c r="V944" s="52"/>
      <c r="W944" s="52"/>
      <c r="X944" s="52"/>
      <c r="Y944" s="52"/>
      <c r="Z944" s="2"/>
    </row>
    <row r="945" spans="1:26" ht="16.5" customHeight="1">
      <c r="A945" s="2"/>
      <c r="B945" s="2"/>
      <c r="C945" s="14"/>
      <c r="D945" s="14"/>
      <c r="E945" s="14"/>
      <c r="F945" s="14"/>
      <c r="G945" s="14"/>
      <c r="H945" s="2"/>
      <c r="I945" s="2"/>
      <c r="J945" s="2"/>
      <c r="K945" s="2"/>
      <c r="L945" s="2"/>
      <c r="M945" s="2"/>
      <c r="N945" s="2"/>
      <c r="O945" s="2"/>
      <c r="P945" s="2"/>
      <c r="Q945" s="2"/>
      <c r="R945" s="2"/>
      <c r="S945" s="52"/>
      <c r="T945" s="52"/>
      <c r="U945" s="52"/>
      <c r="V945" s="52"/>
      <c r="W945" s="52"/>
      <c r="X945" s="52"/>
      <c r="Y945" s="52"/>
      <c r="Z945" s="2"/>
    </row>
    <row r="946" spans="1:26" ht="16.5" customHeight="1">
      <c r="A946" s="2"/>
      <c r="B946" s="2"/>
      <c r="C946" s="14"/>
      <c r="D946" s="14"/>
      <c r="E946" s="14"/>
      <c r="F946" s="14"/>
      <c r="G946" s="14"/>
      <c r="H946" s="2"/>
      <c r="I946" s="2"/>
      <c r="J946" s="2"/>
      <c r="K946" s="2"/>
      <c r="L946" s="2"/>
      <c r="M946" s="2"/>
      <c r="N946" s="2"/>
      <c r="O946" s="2"/>
      <c r="P946" s="2"/>
      <c r="Q946" s="2"/>
      <c r="R946" s="2"/>
      <c r="S946" s="52"/>
      <c r="T946" s="52"/>
      <c r="U946" s="52"/>
      <c r="V946" s="52"/>
      <c r="W946" s="52"/>
      <c r="X946" s="52"/>
      <c r="Y946" s="52"/>
      <c r="Z946" s="2"/>
    </row>
    <row r="947" spans="1:26" ht="16.5" customHeight="1">
      <c r="A947" s="2"/>
      <c r="B947" s="2"/>
      <c r="C947" s="14"/>
      <c r="D947" s="14"/>
      <c r="E947" s="14"/>
      <c r="F947" s="14"/>
      <c r="G947" s="14"/>
      <c r="H947" s="2"/>
      <c r="I947" s="2"/>
      <c r="J947" s="2"/>
      <c r="K947" s="2"/>
      <c r="L947" s="2"/>
      <c r="M947" s="2"/>
      <c r="N947" s="2"/>
      <c r="O947" s="2"/>
      <c r="P947" s="2"/>
      <c r="Q947" s="2"/>
      <c r="R947" s="2"/>
      <c r="S947" s="52"/>
      <c r="T947" s="52"/>
      <c r="U947" s="52"/>
      <c r="V947" s="52"/>
      <c r="W947" s="52"/>
      <c r="X947" s="52"/>
      <c r="Y947" s="52"/>
      <c r="Z947" s="2"/>
    </row>
    <row r="948" spans="1:26" ht="16.5" customHeight="1">
      <c r="A948" s="2"/>
      <c r="B948" s="2"/>
      <c r="C948" s="14"/>
      <c r="D948" s="14"/>
      <c r="E948" s="14"/>
      <c r="F948" s="14"/>
      <c r="G948" s="14"/>
      <c r="H948" s="2"/>
      <c r="I948" s="2"/>
      <c r="J948" s="2"/>
      <c r="K948" s="2"/>
      <c r="L948" s="2"/>
      <c r="M948" s="2"/>
      <c r="N948" s="2"/>
      <c r="O948" s="2"/>
      <c r="P948" s="2"/>
      <c r="Q948" s="2"/>
      <c r="R948" s="2"/>
      <c r="S948" s="52"/>
      <c r="T948" s="52"/>
      <c r="U948" s="52"/>
      <c r="V948" s="52"/>
      <c r="W948" s="52"/>
      <c r="X948" s="52"/>
      <c r="Y948" s="52"/>
      <c r="Z948" s="2"/>
    </row>
    <row r="949" spans="1:26" ht="16.5" customHeight="1">
      <c r="A949" s="2"/>
      <c r="B949" s="2"/>
      <c r="C949" s="14"/>
      <c r="D949" s="14"/>
      <c r="E949" s="14"/>
      <c r="F949" s="14"/>
      <c r="G949" s="14"/>
      <c r="H949" s="2"/>
      <c r="I949" s="2"/>
      <c r="J949" s="2"/>
      <c r="K949" s="2"/>
      <c r="L949" s="2"/>
      <c r="M949" s="2"/>
      <c r="N949" s="2"/>
      <c r="O949" s="2"/>
      <c r="P949" s="2"/>
      <c r="Q949" s="2"/>
      <c r="R949" s="2"/>
      <c r="S949" s="52"/>
      <c r="T949" s="52"/>
      <c r="U949" s="52"/>
      <c r="V949" s="52"/>
      <c r="W949" s="52"/>
      <c r="X949" s="52"/>
      <c r="Y949" s="52"/>
      <c r="Z949" s="2"/>
    </row>
    <row r="950" spans="1:26" ht="16.5" customHeight="1">
      <c r="A950" s="2"/>
      <c r="B950" s="2"/>
      <c r="C950" s="14"/>
      <c r="D950" s="14"/>
      <c r="E950" s="14"/>
      <c r="F950" s="14"/>
      <c r="G950" s="14"/>
      <c r="H950" s="2"/>
      <c r="I950" s="2"/>
      <c r="J950" s="2"/>
      <c r="K950" s="2"/>
      <c r="L950" s="2"/>
      <c r="M950" s="2"/>
      <c r="N950" s="2"/>
      <c r="O950" s="2"/>
      <c r="P950" s="2"/>
      <c r="Q950" s="2"/>
      <c r="R950" s="2"/>
      <c r="S950" s="52"/>
      <c r="T950" s="52"/>
      <c r="U950" s="52"/>
      <c r="V950" s="52"/>
      <c r="W950" s="52"/>
      <c r="X950" s="52"/>
      <c r="Y950" s="52"/>
      <c r="Z950" s="2"/>
    </row>
    <row r="951" spans="1:26" ht="16.5" customHeight="1">
      <c r="A951" s="2"/>
      <c r="B951" s="2"/>
      <c r="C951" s="14"/>
      <c r="D951" s="14"/>
      <c r="E951" s="14"/>
      <c r="F951" s="14"/>
      <c r="G951" s="14"/>
      <c r="H951" s="2"/>
      <c r="I951" s="2"/>
      <c r="J951" s="2"/>
      <c r="K951" s="2"/>
      <c r="L951" s="2"/>
      <c r="M951" s="2"/>
      <c r="N951" s="2"/>
      <c r="O951" s="2"/>
      <c r="P951" s="2"/>
      <c r="Q951" s="2"/>
      <c r="R951" s="2"/>
      <c r="S951" s="52"/>
      <c r="T951" s="52"/>
      <c r="U951" s="52"/>
      <c r="V951" s="52"/>
      <c r="W951" s="52"/>
      <c r="X951" s="52"/>
      <c r="Y951" s="52"/>
      <c r="Z951" s="2"/>
    </row>
    <row r="952" spans="1:26" ht="16.5" customHeight="1">
      <c r="A952" s="2"/>
      <c r="B952" s="2"/>
      <c r="C952" s="14"/>
      <c r="D952" s="14"/>
      <c r="E952" s="14"/>
      <c r="F952" s="14"/>
      <c r="G952" s="14"/>
      <c r="H952" s="2"/>
      <c r="I952" s="2"/>
      <c r="J952" s="2"/>
      <c r="K952" s="2"/>
      <c r="L952" s="2"/>
      <c r="M952" s="2"/>
      <c r="N952" s="2"/>
      <c r="O952" s="2"/>
      <c r="P952" s="2"/>
      <c r="Q952" s="2"/>
      <c r="R952" s="2"/>
      <c r="S952" s="52"/>
      <c r="T952" s="52"/>
      <c r="U952" s="52"/>
      <c r="V952" s="52"/>
      <c r="W952" s="52"/>
      <c r="X952" s="52"/>
      <c r="Y952" s="52"/>
      <c r="Z952" s="2"/>
    </row>
    <row r="953" spans="1:26" ht="16.5" customHeight="1">
      <c r="A953" s="2"/>
      <c r="B953" s="2"/>
      <c r="C953" s="14"/>
      <c r="D953" s="14"/>
      <c r="E953" s="14"/>
      <c r="F953" s="14"/>
      <c r="G953" s="14"/>
      <c r="H953" s="2"/>
      <c r="I953" s="2"/>
      <c r="J953" s="2"/>
      <c r="K953" s="2"/>
      <c r="L953" s="2"/>
      <c r="M953" s="2"/>
      <c r="N953" s="2"/>
      <c r="O953" s="2"/>
      <c r="P953" s="2"/>
      <c r="Q953" s="2"/>
      <c r="R953" s="2"/>
      <c r="S953" s="52"/>
      <c r="T953" s="52"/>
      <c r="U953" s="52"/>
      <c r="V953" s="52"/>
      <c r="W953" s="52"/>
      <c r="X953" s="52"/>
      <c r="Y953" s="52"/>
      <c r="Z953" s="2"/>
    </row>
    <row r="954" spans="1:26" ht="16.5" customHeight="1">
      <c r="A954" s="2"/>
      <c r="B954" s="2"/>
      <c r="C954" s="14"/>
      <c r="D954" s="14"/>
      <c r="E954" s="14"/>
      <c r="F954" s="14"/>
      <c r="G954" s="14"/>
      <c r="H954" s="2"/>
      <c r="I954" s="2"/>
      <c r="J954" s="2"/>
      <c r="K954" s="2"/>
      <c r="L954" s="2"/>
      <c r="M954" s="2"/>
      <c r="N954" s="2"/>
      <c r="O954" s="2"/>
      <c r="P954" s="2"/>
      <c r="Q954" s="2"/>
      <c r="R954" s="2"/>
      <c r="S954" s="52"/>
      <c r="T954" s="52"/>
      <c r="U954" s="52"/>
      <c r="V954" s="52"/>
      <c r="W954" s="52"/>
      <c r="X954" s="52"/>
      <c r="Y954" s="52"/>
      <c r="Z954" s="2"/>
    </row>
    <row r="955" spans="1:26" ht="16.5" customHeight="1">
      <c r="A955" s="2"/>
      <c r="B955" s="2"/>
      <c r="C955" s="14"/>
      <c r="D955" s="14"/>
      <c r="E955" s="14"/>
      <c r="F955" s="14"/>
      <c r="G955" s="14"/>
      <c r="H955" s="2"/>
      <c r="I955" s="2"/>
      <c r="J955" s="2"/>
      <c r="K955" s="2"/>
      <c r="L955" s="2"/>
      <c r="M955" s="2"/>
      <c r="N955" s="2"/>
      <c r="O955" s="2"/>
      <c r="P955" s="2"/>
      <c r="Q955" s="2"/>
      <c r="R955" s="2"/>
      <c r="S955" s="52"/>
      <c r="T955" s="52"/>
      <c r="U955" s="52"/>
      <c r="V955" s="52"/>
      <c r="W955" s="52"/>
      <c r="X955" s="52"/>
      <c r="Y955" s="52"/>
      <c r="Z955" s="2"/>
    </row>
    <row r="956" spans="1:26" ht="16.5" customHeight="1">
      <c r="A956" s="2"/>
      <c r="B956" s="2"/>
      <c r="C956" s="14"/>
      <c r="D956" s="14"/>
      <c r="E956" s="14"/>
      <c r="F956" s="14"/>
      <c r="G956" s="14"/>
      <c r="H956" s="2"/>
      <c r="I956" s="2"/>
      <c r="J956" s="2"/>
      <c r="K956" s="2"/>
      <c r="L956" s="2"/>
      <c r="M956" s="2"/>
      <c r="N956" s="2"/>
      <c r="O956" s="2"/>
      <c r="P956" s="2"/>
      <c r="Q956" s="2"/>
      <c r="R956" s="2"/>
      <c r="S956" s="52"/>
      <c r="T956" s="52"/>
      <c r="U956" s="52"/>
      <c r="V956" s="52"/>
      <c r="W956" s="52"/>
      <c r="X956" s="52"/>
      <c r="Y956" s="52"/>
      <c r="Z956" s="2"/>
    </row>
    <row r="957" spans="1:26" ht="16.5" customHeight="1">
      <c r="A957" s="2"/>
      <c r="B957" s="2"/>
      <c r="C957" s="14"/>
      <c r="D957" s="14"/>
      <c r="E957" s="14"/>
      <c r="F957" s="14"/>
      <c r="G957" s="14"/>
      <c r="H957" s="2"/>
      <c r="I957" s="2"/>
      <c r="J957" s="2"/>
      <c r="K957" s="2"/>
      <c r="L957" s="2"/>
      <c r="M957" s="2"/>
      <c r="N957" s="2"/>
      <c r="O957" s="2"/>
      <c r="P957" s="2"/>
      <c r="Q957" s="2"/>
      <c r="R957" s="2"/>
      <c r="S957" s="52"/>
      <c r="T957" s="52"/>
      <c r="U957" s="52"/>
      <c r="V957" s="52"/>
      <c r="W957" s="52"/>
      <c r="X957" s="52"/>
      <c r="Y957" s="52"/>
      <c r="Z957" s="2"/>
    </row>
    <row r="958" spans="1:26" ht="16.5" customHeight="1">
      <c r="A958" s="2"/>
      <c r="B958" s="2"/>
      <c r="C958" s="14"/>
      <c r="D958" s="14"/>
      <c r="E958" s="14"/>
      <c r="F958" s="14"/>
      <c r="G958" s="14"/>
      <c r="H958" s="2"/>
      <c r="I958" s="2"/>
      <c r="J958" s="2"/>
      <c r="K958" s="2"/>
      <c r="L958" s="2"/>
      <c r="M958" s="2"/>
      <c r="N958" s="2"/>
      <c r="O958" s="2"/>
      <c r="P958" s="2"/>
      <c r="Q958" s="2"/>
      <c r="R958" s="2"/>
      <c r="S958" s="52"/>
      <c r="T958" s="52"/>
      <c r="U958" s="52"/>
      <c r="V958" s="52"/>
      <c r="W958" s="52"/>
      <c r="X958" s="52"/>
      <c r="Y958" s="52"/>
      <c r="Z958" s="2"/>
    </row>
    <row r="959" spans="1:26" ht="16.5" customHeight="1">
      <c r="A959" s="2"/>
      <c r="B959" s="2"/>
      <c r="C959" s="14"/>
      <c r="D959" s="14"/>
      <c r="E959" s="14"/>
      <c r="F959" s="14"/>
      <c r="G959" s="14"/>
      <c r="H959" s="2"/>
      <c r="I959" s="2"/>
      <c r="J959" s="2"/>
      <c r="K959" s="2"/>
      <c r="L959" s="2"/>
      <c r="M959" s="2"/>
      <c r="N959" s="2"/>
      <c r="O959" s="2"/>
      <c r="P959" s="2"/>
      <c r="Q959" s="2"/>
      <c r="R959" s="2"/>
      <c r="S959" s="52"/>
      <c r="T959" s="52"/>
      <c r="U959" s="52"/>
      <c r="V959" s="52"/>
      <c r="W959" s="52"/>
      <c r="X959" s="52"/>
      <c r="Y959" s="52"/>
      <c r="Z959" s="2"/>
    </row>
    <row r="960" spans="1:26" ht="16.5" customHeight="1">
      <c r="A960" s="2"/>
      <c r="B960" s="2"/>
      <c r="C960" s="14"/>
      <c r="D960" s="14"/>
      <c r="E960" s="14"/>
      <c r="F960" s="14"/>
      <c r="G960" s="14"/>
      <c r="H960" s="2"/>
      <c r="I960" s="2"/>
      <c r="J960" s="2"/>
      <c r="K960" s="2"/>
      <c r="L960" s="2"/>
      <c r="M960" s="2"/>
      <c r="N960" s="2"/>
      <c r="O960" s="2"/>
      <c r="P960" s="2"/>
      <c r="Q960" s="2"/>
      <c r="R960" s="2"/>
      <c r="S960" s="52"/>
      <c r="T960" s="52"/>
      <c r="U960" s="52"/>
      <c r="V960" s="52"/>
      <c r="W960" s="52"/>
      <c r="X960" s="52"/>
      <c r="Y960" s="52"/>
      <c r="Z960" s="2"/>
    </row>
    <row r="961" spans="1:26" ht="16.5" customHeight="1">
      <c r="A961" s="2"/>
      <c r="B961" s="2"/>
      <c r="C961" s="14"/>
      <c r="D961" s="14"/>
      <c r="E961" s="14"/>
      <c r="F961" s="14"/>
      <c r="G961" s="14"/>
      <c r="H961" s="2"/>
      <c r="I961" s="2"/>
      <c r="J961" s="2"/>
      <c r="K961" s="2"/>
      <c r="L961" s="2"/>
      <c r="M961" s="2"/>
      <c r="N961" s="2"/>
      <c r="O961" s="2"/>
      <c r="P961" s="2"/>
      <c r="Q961" s="2"/>
      <c r="R961" s="2"/>
      <c r="S961" s="52"/>
      <c r="T961" s="52"/>
      <c r="U961" s="52"/>
      <c r="V961" s="52"/>
      <c r="W961" s="52"/>
      <c r="X961" s="52"/>
      <c r="Y961" s="52"/>
      <c r="Z961" s="2"/>
    </row>
    <row r="962" spans="1:26" ht="16.5" customHeight="1">
      <c r="A962" s="2"/>
      <c r="B962" s="2"/>
      <c r="C962" s="14"/>
      <c r="D962" s="14"/>
      <c r="E962" s="14"/>
      <c r="F962" s="14"/>
      <c r="G962" s="14"/>
      <c r="H962" s="2"/>
      <c r="I962" s="2"/>
      <c r="J962" s="2"/>
      <c r="K962" s="2"/>
      <c r="L962" s="2"/>
      <c r="M962" s="2"/>
      <c r="N962" s="2"/>
      <c r="O962" s="2"/>
      <c r="P962" s="2"/>
      <c r="Q962" s="2"/>
      <c r="R962" s="2"/>
      <c r="S962" s="52"/>
      <c r="T962" s="52"/>
      <c r="U962" s="52"/>
      <c r="V962" s="52"/>
      <c r="W962" s="52"/>
      <c r="X962" s="52"/>
      <c r="Y962" s="52"/>
      <c r="Z962" s="2"/>
    </row>
    <row r="963" spans="1:26" ht="16.5" customHeight="1">
      <c r="A963" s="2"/>
      <c r="B963" s="2"/>
      <c r="C963" s="14"/>
      <c r="D963" s="14"/>
      <c r="E963" s="14"/>
      <c r="F963" s="14"/>
      <c r="G963" s="14"/>
      <c r="H963" s="2"/>
      <c r="I963" s="2"/>
      <c r="J963" s="2"/>
      <c r="K963" s="2"/>
      <c r="L963" s="2"/>
      <c r="M963" s="2"/>
      <c r="N963" s="2"/>
      <c r="O963" s="2"/>
      <c r="P963" s="2"/>
      <c r="Q963" s="2"/>
      <c r="R963" s="2"/>
      <c r="S963" s="52"/>
      <c r="T963" s="52"/>
      <c r="U963" s="52"/>
      <c r="V963" s="52"/>
      <c r="W963" s="52"/>
      <c r="X963" s="52"/>
      <c r="Y963" s="52"/>
      <c r="Z963" s="2"/>
    </row>
    <row r="964" spans="1:26" ht="16.5" customHeight="1">
      <c r="A964" s="2"/>
      <c r="B964" s="2"/>
      <c r="C964" s="14"/>
      <c r="D964" s="14"/>
      <c r="E964" s="14"/>
      <c r="F964" s="14"/>
      <c r="G964" s="14"/>
      <c r="H964" s="2"/>
      <c r="I964" s="2"/>
      <c r="J964" s="2"/>
      <c r="K964" s="2"/>
      <c r="L964" s="2"/>
      <c r="M964" s="2"/>
      <c r="N964" s="2"/>
      <c r="O964" s="2"/>
      <c r="P964" s="2"/>
      <c r="Q964" s="2"/>
      <c r="R964" s="2"/>
      <c r="S964" s="52"/>
      <c r="T964" s="52"/>
      <c r="U964" s="52"/>
      <c r="V964" s="52"/>
      <c r="W964" s="52"/>
      <c r="X964" s="52"/>
      <c r="Y964" s="52"/>
      <c r="Z964" s="2"/>
    </row>
    <row r="965" spans="1:26" ht="16.5" customHeight="1">
      <c r="A965" s="2"/>
      <c r="B965" s="2"/>
      <c r="C965" s="14"/>
      <c r="D965" s="14"/>
      <c r="E965" s="14"/>
      <c r="F965" s="14"/>
      <c r="G965" s="14"/>
      <c r="H965" s="2"/>
      <c r="I965" s="2"/>
      <c r="J965" s="2"/>
      <c r="K965" s="2"/>
      <c r="L965" s="2"/>
      <c r="M965" s="2"/>
      <c r="N965" s="2"/>
      <c r="O965" s="2"/>
      <c r="P965" s="2"/>
      <c r="Q965" s="2"/>
      <c r="R965" s="2"/>
      <c r="S965" s="52"/>
      <c r="T965" s="52"/>
      <c r="U965" s="52"/>
      <c r="V965" s="52"/>
      <c r="W965" s="52"/>
      <c r="X965" s="52"/>
      <c r="Y965" s="52"/>
      <c r="Z965" s="2"/>
    </row>
    <row r="966" spans="1:26" ht="16.5" customHeight="1">
      <c r="A966" s="2"/>
      <c r="B966" s="2"/>
      <c r="C966" s="14"/>
      <c r="D966" s="14"/>
      <c r="E966" s="14"/>
      <c r="F966" s="14"/>
      <c r="G966" s="14"/>
      <c r="H966" s="2"/>
      <c r="I966" s="2"/>
      <c r="J966" s="2"/>
      <c r="K966" s="2"/>
      <c r="L966" s="2"/>
      <c r="M966" s="2"/>
      <c r="N966" s="2"/>
      <c r="O966" s="2"/>
      <c r="P966" s="2"/>
      <c r="Q966" s="2"/>
      <c r="R966" s="2"/>
      <c r="S966" s="52"/>
      <c r="T966" s="52"/>
      <c r="U966" s="52"/>
      <c r="V966" s="52"/>
      <c r="W966" s="52"/>
      <c r="X966" s="52"/>
      <c r="Y966" s="52"/>
      <c r="Z966" s="2"/>
    </row>
    <row r="967" spans="1:26" ht="16.5" customHeight="1">
      <c r="A967" s="2"/>
      <c r="B967" s="2"/>
      <c r="C967" s="14"/>
      <c r="D967" s="14"/>
      <c r="E967" s="14"/>
      <c r="F967" s="14"/>
      <c r="G967" s="14"/>
      <c r="H967" s="2"/>
      <c r="I967" s="2"/>
      <c r="J967" s="2"/>
      <c r="K967" s="2"/>
      <c r="L967" s="2"/>
      <c r="M967" s="2"/>
      <c r="N967" s="2"/>
      <c r="O967" s="2"/>
      <c r="P967" s="2"/>
      <c r="Q967" s="2"/>
      <c r="R967" s="2"/>
      <c r="S967" s="52"/>
      <c r="T967" s="52"/>
      <c r="U967" s="52"/>
      <c r="V967" s="52"/>
      <c r="W967" s="52"/>
      <c r="X967" s="52"/>
      <c r="Y967" s="52"/>
      <c r="Z967" s="2"/>
    </row>
    <row r="968" spans="1:26" ht="16.5" customHeight="1">
      <c r="A968" s="2"/>
      <c r="B968" s="2"/>
      <c r="C968" s="14"/>
      <c r="D968" s="14"/>
      <c r="E968" s="14"/>
      <c r="F968" s="14"/>
      <c r="G968" s="14"/>
      <c r="H968" s="2"/>
      <c r="I968" s="2"/>
      <c r="J968" s="2"/>
      <c r="K968" s="2"/>
      <c r="L968" s="2"/>
      <c r="M968" s="2"/>
      <c r="N968" s="2"/>
      <c r="O968" s="2"/>
      <c r="P968" s="2"/>
      <c r="Q968" s="2"/>
      <c r="R968" s="2"/>
      <c r="S968" s="52"/>
      <c r="T968" s="52"/>
      <c r="U968" s="52"/>
      <c r="V968" s="52"/>
      <c r="W968" s="52"/>
      <c r="X968" s="52"/>
      <c r="Y968" s="52"/>
      <c r="Z968" s="2"/>
    </row>
    <row r="969" spans="1:26" ht="16.5" customHeight="1">
      <c r="A969" s="2"/>
      <c r="B969" s="2"/>
      <c r="C969" s="14"/>
      <c r="D969" s="14"/>
      <c r="E969" s="14"/>
      <c r="F969" s="14"/>
      <c r="G969" s="14"/>
      <c r="H969" s="2"/>
      <c r="I969" s="2"/>
      <c r="J969" s="2"/>
      <c r="K969" s="2"/>
      <c r="L969" s="2"/>
      <c r="M969" s="2"/>
      <c r="N969" s="2"/>
      <c r="O969" s="2"/>
      <c r="P969" s="2"/>
      <c r="Q969" s="2"/>
      <c r="R969" s="2"/>
      <c r="S969" s="52"/>
      <c r="T969" s="52"/>
      <c r="U969" s="52"/>
      <c r="V969" s="52"/>
      <c r="W969" s="52"/>
      <c r="X969" s="52"/>
      <c r="Y969" s="52"/>
      <c r="Z969" s="2"/>
    </row>
    <row r="970" spans="1:26" ht="16.5" customHeight="1">
      <c r="A970" s="2"/>
      <c r="B970" s="2"/>
      <c r="C970" s="14"/>
      <c r="D970" s="14"/>
      <c r="E970" s="14"/>
      <c r="F970" s="14"/>
      <c r="G970" s="14"/>
      <c r="H970" s="2"/>
      <c r="I970" s="2"/>
      <c r="J970" s="2"/>
      <c r="K970" s="2"/>
      <c r="L970" s="2"/>
      <c r="M970" s="2"/>
      <c r="N970" s="2"/>
      <c r="O970" s="2"/>
      <c r="P970" s="2"/>
      <c r="Q970" s="2"/>
      <c r="R970" s="2"/>
      <c r="S970" s="52"/>
      <c r="T970" s="52"/>
      <c r="U970" s="52"/>
      <c r="V970" s="52"/>
      <c r="W970" s="52"/>
      <c r="X970" s="52"/>
      <c r="Y970" s="52"/>
      <c r="Z970" s="2"/>
    </row>
    <row r="971" spans="1:26" ht="16.5" customHeight="1">
      <c r="A971" s="2"/>
      <c r="B971" s="2"/>
      <c r="C971" s="14"/>
      <c r="D971" s="14"/>
      <c r="E971" s="14"/>
      <c r="F971" s="14"/>
      <c r="G971" s="14"/>
      <c r="H971" s="2"/>
      <c r="I971" s="2"/>
      <c r="J971" s="2"/>
      <c r="K971" s="2"/>
      <c r="L971" s="2"/>
      <c r="M971" s="2"/>
      <c r="N971" s="2"/>
      <c r="O971" s="2"/>
      <c r="P971" s="2"/>
      <c r="Q971" s="2"/>
      <c r="R971" s="2"/>
      <c r="S971" s="52"/>
      <c r="T971" s="52"/>
      <c r="U971" s="52"/>
      <c r="V971" s="52"/>
      <c r="W971" s="52"/>
      <c r="X971" s="52"/>
      <c r="Y971" s="52"/>
      <c r="Z971" s="2"/>
    </row>
    <row r="972" spans="1:26" ht="16.5" customHeight="1">
      <c r="A972" s="2"/>
      <c r="B972" s="2"/>
      <c r="C972" s="14"/>
      <c r="D972" s="14"/>
      <c r="E972" s="14"/>
      <c r="F972" s="14"/>
      <c r="G972" s="14"/>
      <c r="H972" s="2"/>
      <c r="I972" s="2"/>
      <c r="J972" s="2"/>
      <c r="K972" s="2"/>
      <c r="L972" s="2"/>
      <c r="M972" s="2"/>
      <c r="N972" s="2"/>
      <c r="O972" s="2"/>
      <c r="P972" s="2"/>
      <c r="Q972" s="2"/>
      <c r="R972" s="2"/>
      <c r="S972" s="52"/>
      <c r="T972" s="52"/>
      <c r="U972" s="52"/>
      <c r="V972" s="52"/>
      <c r="W972" s="52"/>
      <c r="X972" s="52"/>
      <c r="Y972" s="52"/>
      <c r="Z972" s="2"/>
    </row>
    <row r="973" spans="1:26" ht="16.5" customHeight="1">
      <c r="A973" s="2"/>
      <c r="B973" s="2"/>
      <c r="C973" s="14"/>
      <c r="D973" s="14"/>
      <c r="E973" s="14"/>
      <c r="F973" s="14"/>
      <c r="G973" s="14"/>
      <c r="H973" s="2"/>
      <c r="I973" s="2"/>
      <c r="J973" s="2"/>
      <c r="K973" s="2"/>
      <c r="L973" s="2"/>
      <c r="M973" s="2"/>
      <c r="N973" s="2"/>
      <c r="O973" s="2"/>
      <c r="P973" s="2"/>
      <c r="Q973" s="2"/>
      <c r="R973" s="2"/>
      <c r="S973" s="52"/>
      <c r="T973" s="52"/>
      <c r="U973" s="52"/>
      <c r="V973" s="52"/>
      <c r="W973" s="52"/>
      <c r="X973" s="52"/>
      <c r="Y973" s="52"/>
      <c r="Z973" s="2"/>
    </row>
    <row r="974" spans="1:26" ht="16.5" customHeight="1">
      <c r="A974" s="2"/>
      <c r="B974" s="2"/>
      <c r="C974" s="14"/>
      <c r="D974" s="14"/>
      <c r="E974" s="14"/>
      <c r="F974" s="14"/>
      <c r="G974" s="14"/>
      <c r="H974" s="2"/>
      <c r="I974" s="2"/>
      <c r="J974" s="2"/>
      <c r="K974" s="2"/>
      <c r="L974" s="2"/>
      <c r="M974" s="2"/>
      <c r="N974" s="2"/>
      <c r="O974" s="2"/>
      <c r="P974" s="2"/>
      <c r="Q974" s="2"/>
      <c r="R974" s="2"/>
      <c r="S974" s="52"/>
      <c r="T974" s="52"/>
      <c r="U974" s="52"/>
      <c r="V974" s="52"/>
      <c r="W974" s="52"/>
      <c r="X974" s="52"/>
      <c r="Y974" s="52"/>
      <c r="Z974" s="2"/>
    </row>
    <row r="975" spans="1:26" ht="16.5" customHeight="1">
      <c r="A975" s="2"/>
      <c r="B975" s="2"/>
      <c r="C975" s="14"/>
      <c r="D975" s="14"/>
      <c r="E975" s="14"/>
      <c r="F975" s="14"/>
      <c r="G975" s="14"/>
      <c r="H975" s="2"/>
      <c r="I975" s="2"/>
      <c r="J975" s="2"/>
      <c r="K975" s="2"/>
      <c r="L975" s="2"/>
      <c r="M975" s="2"/>
      <c r="N975" s="2"/>
      <c r="O975" s="2"/>
      <c r="P975" s="2"/>
      <c r="Q975" s="2"/>
      <c r="R975" s="2"/>
      <c r="S975" s="52"/>
      <c r="T975" s="52"/>
      <c r="U975" s="52"/>
      <c r="V975" s="52"/>
      <c r="W975" s="52"/>
      <c r="X975" s="52"/>
      <c r="Y975" s="52"/>
      <c r="Z975" s="2"/>
    </row>
    <row r="976" spans="1:26" ht="16.5" customHeight="1">
      <c r="A976" s="2"/>
      <c r="B976" s="2"/>
      <c r="C976" s="14"/>
      <c r="D976" s="14"/>
      <c r="E976" s="14"/>
      <c r="F976" s="14"/>
      <c r="G976" s="14"/>
      <c r="H976" s="2"/>
      <c r="I976" s="2"/>
      <c r="J976" s="2"/>
      <c r="K976" s="2"/>
      <c r="L976" s="2"/>
      <c r="M976" s="2"/>
      <c r="N976" s="2"/>
      <c r="O976" s="2"/>
      <c r="P976" s="2"/>
      <c r="Q976" s="2"/>
      <c r="R976" s="2"/>
      <c r="S976" s="52"/>
      <c r="T976" s="52"/>
      <c r="U976" s="52"/>
      <c r="V976" s="52"/>
      <c r="W976" s="52"/>
      <c r="X976" s="52"/>
      <c r="Y976" s="52"/>
      <c r="Z976" s="2"/>
    </row>
    <row r="977" spans="1:26" ht="16.5" customHeight="1">
      <c r="A977" s="2"/>
      <c r="B977" s="2"/>
      <c r="C977" s="14"/>
      <c r="D977" s="14"/>
      <c r="E977" s="14"/>
      <c r="F977" s="14"/>
      <c r="G977" s="14"/>
      <c r="H977" s="2"/>
      <c r="I977" s="2"/>
      <c r="J977" s="2"/>
      <c r="K977" s="2"/>
      <c r="L977" s="2"/>
      <c r="M977" s="2"/>
      <c r="N977" s="2"/>
      <c r="O977" s="2"/>
      <c r="P977" s="2"/>
      <c r="Q977" s="2"/>
      <c r="R977" s="2"/>
      <c r="S977" s="52"/>
      <c r="T977" s="52"/>
      <c r="U977" s="52"/>
      <c r="V977" s="52"/>
      <c r="W977" s="52"/>
      <c r="X977" s="52"/>
      <c r="Y977" s="52"/>
      <c r="Z977" s="2"/>
    </row>
    <row r="978" spans="1:26" ht="16.5" customHeight="1">
      <c r="A978" s="2"/>
      <c r="B978" s="2"/>
      <c r="C978" s="14"/>
      <c r="D978" s="14"/>
      <c r="E978" s="14"/>
      <c r="F978" s="14"/>
      <c r="G978" s="14"/>
      <c r="H978" s="2"/>
      <c r="I978" s="2"/>
      <c r="J978" s="2"/>
      <c r="K978" s="2"/>
      <c r="L978" s="2"/>
      <c r="M978" s="2"/>
      <c r="N978" s="2"/>
      <c r="O978" s="2"/>
      <c r="P978" s="2"/>
      <c r="Q978" s="2"/>
      <c r="R978" s="2"/>
      <c r="S978" s="52"/>
      <c r="T978" s="52"/>
      <c r="U978" s="52"/>
      <c r="V978" s="52"/>
      <c r="W978" s="52"/>
      <c r="X978" s="52"/>
      <c r="Y978" s="52"/>
      <c r="Z978" s="2"/>
    </row>
    <row r="979" spans="1:26" ht="16.5" customHeight="1">
      <c r="A979" s="2"/>
      <c r="B979" s="2"/>
      <c r="C979" s="14"/>
      <c r="D979" s="14"/>
      <c r="E979" s="14"/>
      <c r="F979" s="14"/>
      <c r="G979" s="14"/>
      <c r="H979" s="2"/>
      <c r="I979" s="2"/>
      <c r="J979" s="2"/>
      <c r="K979" s="2"/>
      <c r="L979" s="2"/>
      <c r="M979" s="2"/>
      <c r="N979" s="2"/>
      <c r="O979" s="2"/>
      <c r="P979" s="2"/>
      <c r="Q979" s="2"/>
      <c r="R979" s="2"/>
      <c r="S979" s="52"/>
      <c r="T979" s="52"/>
      <c r="U979" s="52"/>
      <c r="V979" s="52"/>
      <c r="W979" s="52"/>
      <c r="X979" s="52"/>
      <c r="Y979" s="52"/>
      <c r="Z979" s="2"/>
    </row>
    <row r="980" spans="1:26" ht="16.5" customHeight="1">
      <c r="A980" s="2"/>
      <c r="B980" s="2"/>
      <c r="C980" s="14"/>
      <c r="D980" s="14"/>
      <c r="E980" s="14"/>
      <c r="F980" s="14"/>
      <c r="G980" s="14"/>
      <c r="H980" s="2"/>
      <c r="I980" s="2"/>
      <c r="J980" s="2"/>
      <c r="K980" s="2"/>
      <c r="L980" s="2"/>
      <c r="M980" s="2"/>
      <c r="N980" s="2"/>
      <c r="O980" s="2"/>
      <c r="P980" s="2"/>
      <c r="Q980" s="2"/>
      <c r="R980" s="2"/>
      <c r="S980" s="52"/>
      <c r="T980" s="52"/>
      <c r="U980" s="52"/>
      <c r="V980" s="52"/>
      <c r="W980" s="52"/>
      <c r="X980" s="52"/>
      <c r="Y980" s="52"/>
      <c r="Z980" s="2"/>
    </row>
    <row r="981" spans="1:26" ht="16.5" customHeight="1">
      <c r="A981" s="2"/>
      <c r="B981" s="2"/>
      <c r="C981" s="14"/>
      <c r="D981" s="14"/>
      <c r="E981" s="14"/>
      <c r="F981" s="14"/>
      <c r="G981" s="14"/>
      <c r="H981" s="2"/>
      <c r="I981" s="2"/>
      <c r="J981" s="2"/>
      <c r="K981" s="2"/>
      <c r="L981" s="2"/>
      <c r="M981" s="2"/>
      <c r="N981" s="2"/>
      <c r="O981" s="2"/>
      <c r="P981" s="2"/>
      <c r="Q981" s="2"/>
      <c r="R981" s="2"/>
      <c r="S981" s="52"/>
      <c r="T981" s="52"/>
      <c r="U981" s="52"/>
      <c r="V981" s="52"/>
      <c r="W981" s="52"/>
      <c r="X981" s="52"/>
      <c r="Y981" s="52"/>
      <c r="Z981" s="2"/>
    </row>
    <row r="982" spans="1:26" ht="16.5" customHeight="1">
      <c r="A982" s="2"/>
      <c r="B982" s="2"/>
      <c r="C982" s="14"/>
      <c r="D982" s="14"/>
      <c r="E982" s="14"/>
      <c r="F982" s="14"/>
      <c r="G982" s="14"/>
      <c r="H982" s="2"/>
      <c r="I982" s="2"/>
      <c r="J982" s="2"/>
      <c r="K982" s="2"/>
      <c r="L982" s="2"/>
      <c r="M982" s="2"/>
      <c r="N982" s="2"/>
      <c r="O982" s="2"/>
      <c r="P982" s="2"/>
      <c r="Q982" s="2"/>
      <c r="R982" s="2"/>
      <c r="S982" s="52"/>
      <c r="T982" s="52"/>
      <c r="U982" s="52"/>
      <c r="V982" s="52"/>
      <c r="W982" s="52"/>
      <c r="X982" s="52"/>
      <c r="Y982" s="52"/>
      <c r="Z982" s="2"/>
    </row>
    <row r="983" spans="1:26" ht="16.5" customHeight="1">
      <c r="A983" s="2"/>
      <c r="B983" s="2"/>
      <c r="C983" s="14"/>
      <c r="D983" s="14"/>
      <c r="E983" s="14"/>
      <c r="F983" s="14"/>
      <c r="G983" s="14"/>
      <c r="H983" s="2"/>
      <c r="I983" s="2"/>
      <c r="J983" s="2"/>
      <c r="K983" s="2"/>
      <c r="L983" s="2"/>
      <c r="M983" s="2"/>
      <c r="N983" s="2"/>
      <c r="O983" s="2"/>
      <c r="P983" s="2"/>
      <c r="Q983" s="2"/>
      <c r="R983" s="2"/>
      <c r="S983" s="52"/>
      <c r="T983" s="52"/>
      <c r="U983" s="52"/>
      <c r="V983" s="52"/>
      <c r="W983" s="52"/>
      <c r="X983" s="52"/>
      <c r="Y983" s="52"/>
      <c r="Z983" s="2"/>
    </row>
    <row r="984" spans="1:26" ht="16.5" customHeight="1">
      <c r="A984" s="2"/>
      <c r="B984" s="2"/>
      <c r="C984" s="14"/>
      <c r="D984" s="14"/>
      <c r="E984" s="14"/>
      <c r="F984" s="14"/>
      <c r="G984" s="14"/>
      <c r="H984" s="2"/>
      <c r="I984" s="2"/>
      <c r="J984" s="2"/>
      <c r="K984" s="2"/>
      <c r="L984" s="2"/>
      <c r="M984" s="2"/>
      <c r="N984" s="2"/>
      <c r="O984" s="2"/>
      <c r="P984" s="2"/>
      <c r="Q984" s="2"/>
      <c r="R984" s="2"/>
      <c r="S984" s="52"/>
      <c r="T984" s="52"/>
      <c r="U984" s="52"/>
      <c r="V984" s="52"/>
      <c r="W984" s="52"/>
      <c r="X984" s="52"/>
      <c r="Y984" s="52"/>
      <c r="Z984" s="2"/>
    </row>
    <row r="985" spans="1:26" ht="16.5" customHeight="1">
      <c r="A985" s="2"/>
      <c r="B985" s="2"/>
      <c r="C985" s="14"/>
      <c r="D985" s="14"/>
      <c r="E985" s="14"/>
      <c r="F985" s="14"/>
      <c r="G985" s="14"/>
      <c r="H985" s="2"/>
      <c r="I985" s="2"/>
      <c r="J985" s="2"/>
      <c r="K985" s="2"/>
      <c r="L985" s="2"/>
      <c r="M985" s="2"/>
      <c r="N985" s="2"/>
      <c r="O985" s="2"/>
      <c r="P985" s="2"/>
      <c r="Q985" s="2"/>
      <c r="R985" s="2"/>
      <c r="S985" s="52"/>
      <c r="T985" s="52"/>
      <c r="U985" s="52"/>
      <c r="V985" s="52"/>
      <c r="W985" s="52"/>
      <c r="X985" s="52"/>
      <c r="Y985" s="52"/>
      <c r="Z985" s="2"/>
    </row>
    <row r="986" spans="1:26" ht="16.5" customHeight="1">
      <c r="A986" s="2"/>
      <c r="B986" s="2"/>
      <c r="C986" s="14"/>
      <c r="D986" s="14"/>
      <c r="E986" s="14"/>
      <c r="F986" s="14"/>
      <c r="G986" s="14"/>
      <c r="H986" s="2"/>
      <c r="I986" s="2"/>
      <c r="J986" s="2"/>
      <c r="K986" s="2"/>
      <c r="L986" s="2"/>
      <c r="M986" s="2"/>
      <c r="N986" s="2"/>
      <c r="O986" s="2"/>
      <c r="P986" s="2"/>
      <c r="Q986" s="2"/>
      <c r="R986" s="2"/>
      <c r="S986" s="52"/>
      <c r="T986" s="52"/>
      <c r="U986" s="52"/>
      <c r="V986" s="52"/>
      <c r="W986" s="52"/>
      <c r="X986" s="52"/>
      <c r="Y986" s="52"/>
      <c r="Z986" s="2"/>
    </row>
    <row r="987" spans="1:26" ht="16.5" customHeight="1">
      <c r="A987" s="2"/>
      <c r="B987" s="2"/>
      <c r="C987" s="14"/>
      <c r="D987" s="14"/>
      <c r="E987" s="14"/>
      <c r="F987" s="14"/>
      <c r="G987" s="14"/>
      <c r="H987" s="2"/>
      <c r="I987" s="2"/>
      <c r="J987" s="2"/>
      <c r="K987" s="2"/>
      <c r="L987" s="2"/>
      <c r="M987" s="2"/>
      <c r="N987" s="2"/>
      <c r="O987" s="2"/>
      <c r="P987" s="2"/>
      <c r="Q987" s="2"/>
      <c r="R987" s="2"/>
      <c r="S987" s="52"/>
      <c r="T987" s="52"/>
      <c r="U987" s="52"/>
      <c r="V987" s="52"/>
      <c r="W987" s="52"/>
      <c r="X987" s="52"/>
      <c r="Y987" s="52"/>
      <c r="Z987" s="2"/>
    </row>
    <row r="988" spans="1:26" ht="16.5" customHeight="1">
      <c r="A988" s="2"/>
      <c r="B988" s="2"/>
      <c r="C988" s="14"/>
      <c r="D988" s="14"/>
      <c r="E988" s="14"/>
      <c r="F988" s="14"/>
      <c r="G988" s="14"/>
      <c r="H988" s="2"/>
      <c r="I988" s="2"/>
      <c r="J988" s="2"/>
      <c r="K988" s="2"/>
      <c r="L988" s="2"/>
      <c r="M988" s="2"/>
      <c r="N988" s="2"/>
      <c r="O988" s="2"/>
      <c r="P988" s="2"/>
      <c r="Q988" s="2"/>
      <c r="R988" s="2"/>
      <c r="S988" s="52"/>
      <c r="T988" s="52"/>
      <c r="U988" s="52"/>
      <c r="V988" s="52"/>
      <c r="W988" s="52"/>
      <c r="X988" s="52"/>
      <c r="Y988" s="52"/>
      <c r="Z988" s="2"/>
    </row>
    <row r="989" spans="1:26" ht="16.5" customHeight="1">
      <c r="A989" s="2"/>
      <c r="B989" s="2"/>
      <c r="C989" s="14"/>
      <c r="D989" s="14"/>
      <c r="E989" s="14"/>
      <c r="F989" s="14"/>
      <c r="G989" s="14"/>
      <c r="H989" s="2"/>
      <c r="I989" s="2"/>
      <c r="J989" s="2"/>
      <c r="K989" s="2"/>
      <c r="L989" s="2"/>
      <c r="M989" s="2"/>
      <c r="N989" s="2"/>
      <c r="O989" s="2"/>
      <c r="P989" s="2"/>
      <c r="Q989" s="2"/>
      <c r="R989" s="2"/>
      <c r="S989" s="52"/>
      <c r="T989" s="52"/>
      <c r="U989" s="52"/>
      <c r="V989" s="52"/>
      <c r="W989" s="52"/>
      <c r="X989" s="52"/>
      <c r="Y989" s="52"/>
      <c r="Z989" s="2"/>
    </row>
    <row r="990" spans="1:26" ht="16.5" customHeight="1">
      <c r="A990" s="2"/>
      <c r="B990" s="2"/>
      <c r="C990" s="14"/>
      <c r="D990" s="14"/>
      <c r="E990" s="14"/>
      <c r="F990" s="14"/>
      <c r="G990" s="14"/>
      <c r="H990" s="2"/>
      <c r="I990" s="2"/>
      <c r="J990" s="2"/>
      <c r="K990" s="2"/>
      <c r="L990" s="2"/>
      <c r="M990" s="2"/>
      <c r="N990" s="2"/>
      <c r="O990" s="2"/>
      <c r="P990" s="2"/>
      <c r="Q990" s="2"/>
      <c r="R990" s="2"/>
      <c r="S990" s="52"/>
      <c r="T990" s="52"/>
      <c r="U990" s="52"/>
      <c r="V990" s="52"/>
      <c r="W990" s="52"/>
      <c r="X990" s="52"/>
      <c r="Y990" s="52"/>
      <c r="Z990" s="2"/>
    </row>
    <row r="991" spans="1:26" ht="16.5" customHeight="1">
      <c r="A991" s="2"/>
      <c r="B991" s="2"/>
      <c r="C991" s="14"/>
      <c r="D991" s="14"/>
      <c r="E991" s="14"/>
      <c r="F991" s="14"/>
      <c r="G991" s="14"/>
      <c r="H991" s="2"/>
      <c r="I991" s="2"/>
      <c r="J991" s="2"/>
      <c r="K991" s="2"/>
      <c r="L991" s="2"/>
      <c r="M991" s="2"/>
      <c r="N991" s="2"/>
      <c r="O991" s="2"/>
      <c r="P991" s="2"/>
      <c r="Q991" s="2"/>
      <c r="R991" s="2"/>
      <c r="S991" s="52"/>
      <c r="T991" s="52"/>
      <c r="U991" s="52"/>
      <c r="V991" s="52"/>
      <c r="W991" s="52"/>
      <c r="X991" s="52"/>
      <c r="Y991" s="52"/>
      <c r="Z991" s="2"/>
    </row>
    <row r="992" spans="1:26" ht="16.5" customHeight="1">
      <c r="A992" s="2"/>
      <c r="B992" s="2"/>
      <c r="C992" s="14"/>
      <c r="D992" s="14"/>
      <c r="E992" s="14"/>
      <c r="F992" s="14"/>
      <c r="G992" s="14"/>
      <c r="H992" s="2"/>
      <c r="I992" s="2"/>
      <c r="J992" s="2"/>
      <c r="K992" s="2"/>
      <c r="L992" s="2"/>
      <c r="M992" s="2"/>
      <c r="N992" s="2"/>
      <c r="O992" s="2"/>
      <c r="P992" s="2"/>
      <c r="Q992" s="2"/>
      <c r="R992" s="2"/>
      <c r="S992" s="52"/>
      <c r="T992" s="52"/>
      <c r="U992" s="52"/>
      <c r="V992" s="52"/>
      <c r="W992" s="52"/>
      <c r="X992" s="52"/>
      <c r="Y992" s="52"/>
      <c r="Z992" s="2"/>
    </row>
    <row r="993" spans="1:26" ht="16.5" customHeight="1">
      <c r="A993" s="2"/>
      <c r="B993" s="2"/>
      <c r="C993" s="14"/>
      <c r="D993" s="14"/>
      <c r="E993" s="14"/>
      <c r="F993" s="14"/>
      <c r="G993" s="14"/>
      <c r="H993" s="2"/>
      <c r="I993" s="2"/>
      <c r="J993" s="2"/>
      <c r="K993" s="2"/>
      <c r="L993" s="2"/>
      <c r="M993" s="2"/>
      <c r="N993" s="2"/>
      <c r="O993" s="2"/>
      <c r="P993" s="2"/>
      <c r="Q993" s="2"/>
      <c r="R993" s="2"/>
      <c r="S993" s="52"/>
      <c r="T993" s="52"/>
      <c r="U993" s="52"/>
      <c r="V993" s="52"/>
      <c r="W993" s="52"/>
      <c r="X993" s="52"/>
      <c r="Y993" s="52"/>
      <c r="Z993" s="2"/>
    </row>
    <row r="994" spans="1:26" ht="16.5" customHeight="1">
      <c r="A994" s="2"/>
      <c r="B994" s="2"/>
      <c r="C994" s="14"/>
      <c r="D994" s="14"/>
      <c r="E994" s="14"/>
      <c r="F994" s="14"/>
      <c r="G994" s="14"/>
      <c r="H994" s="2"/>
      <c r="I994" s="2"/>
      <c r="J994" s="2"/>
      <c r="K994" s="2"/>
      <c r="L994" s="2"/>
      <c r="M994" s="2"/>
      <c r="N994" s="2"/>
      <c r="O994" s="2"/>
      <c r="P994" s="2"/>
      <c r="Q994" s="2"/>
      <c r="R994" s="2"/>
      <c r="S994" s="52"/>
      <c r="T994" s="52"/>
      <c r="U994" s="52"/>
      <c r="V994" s="52"/>
      <c r="W994" s="52"/>
      <c r="X994" s="52"/>
      <c r="Y994" s="52"/>
      <c r="Z994" s="2"/>
    </row>
    <row r="995" spans="1:26" ht="16.5" customHeight="1">
      <c r="A995" s="2"/>
      <c r="B995" s="2"/>
      <c r="C995" s="14"/>
      <c r="D995" s="14"/>
      <c r="E995" s="14"/>
      <c r="F995" s="14"/>
      <c r="G995" s="14"/>
      <c r="H995" s="2"/>
      <c r="I995" s="2"/>
      <c r="J995" s="2"/>
      <c r="K995" s="2"/>
      <c r="L995" s="2"/>
      <c r="M995" s="2"/>
      <c r="N995" s="2"/>
      <c r="O995" s="2"/>
      <c r="P995" s="2"/>
      <c r="Q995" s="2"/>
      <c r="R995" s="2"/>
      <c r="S995" s="52"/>
      <c r="T995" s="52"/>
      <c r="U995" s="52"/>
      <c r="V995" s="52"/>
      <c r="W995" s="52"/>
      <c r="X995" s="52"/>
      <c r="Y995" s="52"/>
      <c r="Z995" s="2"/>
    </row>
    <row r="996" spans="1:26" ht="16.5" customHeight="1">
      <c r="A996" s="2"/>
      <c r="B996" s="2"/>
      <c r="C996" s="14"/>
      <c r="D996" s="14"/>
      <c r="E996" s="14"/>
      <c r="F996" s="14"/>
      <c r="G996" s="14"/>
      <c r="H996" s="2"/>
      <c r="I996" s="2"/>
      <c r="J996" s="2"/>
      <c r="K996" s="2"/>
      <c r="L996" s="2"/>
      <c r="M996" s="2"/>
      <c r="N996" s="2"/>
      <c r="O996" s="2"/>
      <c r="P996" s="2"/>
      <c r="Q996" s="2"/>
      <c r="R996" s="2"/>
      <c r="S996" s="52"/>
      <c r="T996" s="52"/>
      <c r="U996" s="52"/>
      <c r="V996" s="52"/>
      <c r="W996" s="52"/>
      <c r="X996" s="52"/>
      <c r="Y996" s="52"/>
      <c r="Z996" s="2"/>
    </row>
    <row r="997" spans="1:26" ht="16.5" customHeight="1">
      <c r="A997" s="2"/>
      <c r="B997" s="2"/>
      <c r="C997" s="14"/>
      <c r="D997" s="14"/>
      <c r="E997" s="14"/>
      <c r="F997" s="14"/>
      <c r="G997" s="14"/>
      <c r="H997" s="2"/>
      <c r="I997" s="2"/>
      <c r="J997" s="2"/>
      <c r="K997" s="2"/>
      <c r="L997" s="2"/>
      <c r="M997" s="2"/>
      <c r="N997" s="2"/>
      <c r="O997" s="2"/>
      <c r="P997" s="2"/>
      <c r="Q997" s="2"/>
      <c r="R997" s="2"/>
      <c r="S997" s="52"/>
      <c r="T997" s="52"/>
      <c r="U997" s="52"/>
      <c r="V997" s="52"/>
      <c r="W997" s="52"/>
      <c r="X997" s="52"/>
      <c r="Y997" s="52"/>
      <c r="Z997" s="2"/>
    </row>
    <row r="998" spans="1:26" ht="16.5" customHeight="1">
      <c r="A998" s="2"/>
      <c r="B998" s="2"/>
      <c r="C998" s="14"/>
      <c r="D998" s="14"/>
      <c r="E998" s="14"/>
      <c r="F998" s="14"/>
      <c r="G998" s="14"/>
      <c r="H998" s="2"/>
      <c r="I998" s="2"/>
      <c r="J998" s="2"/>
      <c r="K998" s="2"/>
      <c r="L998" s="2"/>
      <c r="M998" s="2"/>
      <c r="N998" s="2"/>
      <c r="O998" s="2"/>
      <c r="P998" s="2"/>
      <c r="Q998" s="2"/>
      <c r="R998" s="2"/>
      <c r="S998" s="52"/>
      <c r="T998" s="52"/>
      <c r="U998" s="52"/>
      <c r="V998" s="52"/>
      <c r="W998" s="52"/>
      <c r="X998" s="52"/>
      <c r="Y998" s="52"/>
      <c r="Z998" s="2"/>
    </row>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DATOS OCULTOS</vt:lpstr>
      <vt:lpstr>Matriz RG-RC-RSD</vt:lpstr>
      <vt:lpstr>Control de Cambios</vt:lpstr>
      <vt:lpstr>Riesgos por NC-DT-AP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LENOVO</cp:lastModifiedBy>
  <dcterms:created xsi:type="dcterms:W3CDTF">2020-01-16T15:23:55Z</dcterms:created>
  <dcterms:modified xsi:type="dcterms:W3CDTF">2023-10-26T15:31:42Z</dcterms:modified>
</cp:coreProperties>
</file>